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2.xml" ContentType="application/vnd.openxmlformats-officedocument.drawing+xml"/>
  <Override PartName="/xl/activeX/activeX2.xml" ContentType="application/vnd.ms-office.activeX+xml"/>
  <Override PartName="/xl/activeX/activeX2.bin" ContentType="application/vnd.ms-office.activeX"/>
  <Override PartName="/xl/drawings/drawing3.xml" ContentType="application/vnd.openxmlformats-officedocument.drawing+xml"/>
  <Override PartName="/xl/activeX/activeX3.xml" ContentType="application/vnd.ms-office.activeX+xml"/>
  <Override PartName="/xl/activeX/activeX3.bin" ContentType="application/vnd.ms-office.activeX"/>
  <Override PartName="/xl/drawings/drawing4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activeX/activeX4.xml" ContentType="application/vnd.ms-office.activeX+xml"/>
  <Override PartName="/xl/activeX/activeX4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450" windowWidth="15480" windowHeight="9885" tabRatio="499"/>
  </bookViews>
  <sheets>
    <sheet name="Table" sheetId="5" r:id="rId1"/>
    <sheet name="Certification" sheetId="13" state="hidden" r:id="rId2"/>
    <sheet name="Value" sheetId="4" state="hidden" r:id="rId3"/>
    <sheet name="certificatnew" sheetId="8" state="hidden" r:id="rId4"/>
    <sheet name="Sheet1" sheetId="14" state="hidden" r:id="rId5"/>
  </sheets>
  <definedNames>
    <definedName name="area">Value!$D$9:$D$12</definedName>
    <definedName name="behavier">Value!$G$3:$G$7</definedName>
    <definedName name="_xlnm.Print_Area" localSheetId="1">Certification!$A$1:$K$1980</definedName>
    <definedName name="_xlnm.Print_Area" localSheetId="3">certificatnew!$A$1:$AP$40</definedName>
    <definedName name="_xlnm.Print_Area" localSheetId="0">Table!$A$1:$BC$70</definedName>
    <definedName name="_xlnm.Print_Area" localSheetId="2">Value!$A$1:$J$234</definedName>
    <definedName name="Teature">Table!$BD$2:$BG$9</definedName>
    <definedName name="Z_966A9092_6A78_4AE9_B1D0_E3FC5B1BE448_.wvu.PrintArea" localSheetId="0" hidden="1">Table!$A$1:$BB$61</definedName>
    <definedName name="سلوك">Table!$BH$2:$BH$6</definedName>
  </definedNames>
  <calcPr calcId="144525"/>
</workbook>
</file>

<file path=xl/calcChain.xml><?xml version="1.0" encoding="utf-8"?>
<calcChain xmlns="http://schemas.openxmlformats.org/spreadsheetml/2006/main">
  <c r="C1969" i="13" l="1"/>
  <c r="D1964" i="13"/>
  <c r="E1963" i="13"/>
  <c r="F1963" i="13"/>
  <c r="G1963" i="13"/>
  <c r="E1962" i="13"/>
  <c r="F1962" i="13"/>
  <c r="G1962" i="13"/>
  <c r="E1961" i="13"/>
  <c r="F1961" i="13"/>
  <c r="G1961" i="13"/>
  <c r="E1959" i="13"/>
  <c r="F1959" i="13"/>
  <c r="G1959" i="13"/>
  <c r="E1958" i="13"/>
  <c r="F1958" i="13"/>
  <c r="G1958" i="13"/>
  <c r="E1957" i="13"/>
  <c r="F1957" i="13"/>
  <c r="G1957" i="13"/>
  <c r="E1956" i="13"/>
  <c r="F1956" i="13"/>
  <c r="G1956" i="13"/>
  <c r="E1955" i="13"/>
  <c r="F1955" i="13"/>
  <c r="G1955" i="13"/>
  <c r="E1954" i="13"/>
  <c r="F1954" i="13"/>
  <c r="G1954" i="13"/>
  <c r="E1953" i="13"/>
  <c r="F1953" i="13"/>
  <c r="G1953" i="13"/>
  <c r="E1952" i="13"/>
  <c r="F1952" i="13"/>
  <c r="G1952" i="13"/>
  <c r="F1943" i="13"/>
  <c r="B1943" i="13"/>
  <c r="C1924" i="13"/>
  <c r="D1919" i="13"/>
  <c r="E1918" i="13"/>
  <c r="F1918" i="13"/>
  <c r="G1918" i="13"/>
  <c r="E1917" i="13"/>
  <c r="F1917" i="13"/>
  <c r="G1917" i="13"/>
  <c r="E1916" i="13"/>
  <c r="F1916" i="13"/>
  <c r="G1916" i="13"/>
  <c r="E1914" i="13"/>
  <c r="F1914" i="13"/>
  <c r="G1914" i="13"/>
  <c r="E1913" i="13"/>
  <c r="F1913" i="13"/>
  <c r="G1913" i="13"/>
  <c r="E1912" i="13"/>
  <c r="F1912" i="13"/>
  <c r="G1912" i="13"/>
  <c r="E1911" i="13"/>
  <c r="F1911" i="13"/>
  <c r="G1911" i="13"/>
  <c r="E1910" i="13"/>
  <c r="F1910" i="13"/>
  <c r="G1910" i="13"/>
  <c r="E1909" i="13"/>
  <c r="F1909" i="13"/>
  <c r="G1909" i="13"/>
  <c r="E1908" i="13"/>
  <c r="F1908" i="13"/>
  <c r="G1908" i="13"/>
  <c r="E1907" i="13"/>
  <c r="F1907" i="13"/>
  <c r="G1907" i="13"/>
  <c r="F1898" i="13"/>
  <c r="B1898" i="13"/>
  <c r="C1879" i="13"/>
  <c r="D1874" i="13"/>
  <c r="E1873" i="13"/>
  <c r="F1873" i="13"/>
  <c r="G1873" i="13"/>
  <c r="E1872" i="13"/>
  <c r="F1872" i="13"/>
  <c r="G1872" i="13"/>
  <c r="E1871" i="13"/>
  <c r="F1871" i="13"/>
  <c r="G1871" i="13"/>
  <c r="E1869" i="13"/>
  <c r="F1869" i="13"/>
  <c r="G1869" i="13"/>
  <c r="E1868" i="13"/>
  <c r="F1868" i="13"/>
  <c r="G1868" i="13"/>
  <c r="E1867" i="13"/>
  <c r="F1867" i="13"/>
  <c r="G1867" i="13"/>
  <c r="E1866" i="13"/>
  <c r="F1866" i="13"/>
  <c r="G1866" i="13"/>
  <c r="E1865" i="13"/>
  <c r="F1865" i="13"/>
  <c r="G1865" i="13"/>
  <c r="E1864" i="13"/>
  <c r="F1864" i="13"/>
  <c r="G1864" i="13"/>
  <c r="E1863" i="13"/>
  <c r="F1863" i="13"/>
  <c r="G1863" i="13"/>
  <c r="E1862" i="13"/>
  <c r="F1862" i="13"/>
  <c r="G1862" i="13"/>
  <c r="F1853" i="13"/>
  <c r="B1853" i="13"/>
  <c r="C1834" i="13"/>
  <c r="D1829" i="13"/>
  <c r="E1828" i="13"/>
  <c r="F1828" i="13"/>
  <c r="G1828" i="13"/>
  <c r="E1827" i="13"/>
  <c r="F1827" i="13"/>
  <c r="G1827" i="13"/>
  <c r="E1826" i="13"/>
  <c r="F1826" i="13"/>
  <c r="G1826" i="13"/>
  <c r="E1824" i="13"/>
  <c r="F1824" i="13"/>
  <c r="G1824" i="13"/>
  <c r="E1823" i="13"/>
  <c r="F1823" i="13"/>
  <c r="G1823" i="13"/>
  <c r="E1822" i="13"/>
  <c r="F1822" i="13"/>
  <c r="G1822" i="13"/>
  <c r="E1821" i="13"/>
  <c r="F1821" i="13"/>
  <c r="G1821" i="13"/>
  <c r="E1820" i="13"/>
  <c r="F1820" i="13"/>
  <c r="G1820" i="13"/>
  <c r="E1819" i="13"/>
  <c r="F1819" i="13"/>
  <c r="G1819" i="13"/>
  <c r="E1818" i="13"/>
  <c r="F1818" i="13"/>
  <c r="G1818" i="13"/>
  <c r="E1817" i="13"/>
  <c r="F1817" i="13"/>
  <c r="G1817" i="13"/>
  <c r="F1808" i="13"/>
  <c r="B1808" i="13"/>
  <c r="C1789" i="13"/>
  <c r="D1784" i="13"/>
  <c r="E1783" i="13"/>
  <c r="F1783" i="13"/>
  <c r="G1783" i="13"/>
  <c r="E1782" i="13"/>
  <c r="F1782" i="13"/>
  <c r="G1782" i="13"/>
  <c r="E1781" i="13"/>
  <c r="F1781" i="13"/>
  <c r="G1781" i="13"/>
  <c r="E1779" i="13"/>
  <c r="F1779" i="13"/>
  <c r="G1779" i="13"/>
  <c r="E1778" i="13"/>
  <c r="F1778" i="13"/>
  <c r="G1778" i="13"/>
  <c r="E1777" i="13"/>
  <c r="F1777" i="13"/>
  <c r="G1777" i="13"/>
  <c r="E1776" i="13"/>
  <c r="F1776" i="13"/>
  <c r="G1776" i="13"/>
  <c r="E1775" i="13"/>
  <c r="F1775" i="13"/>
  <c r="G1775" i="13"/>
  <c r="E1774" i="13"/>
  <c r="F1774" i="13"/>
  <c r="G1774" i="13"/>
  <c r="E1773" i="13"/>
  <c r="F1773" i="13"/>
  <c r="G1773" i="13"/>
  <c r="E1772" i="13"/>
  <c r="F1772" i="13"/>
  <c r="G1772" i="13"/>
  <c r="F1763" i="13"/>
  <c r="B1763" i="13"/>
  <c r="C1744" i="13"/>
  <c r="D1739" i="13"/>
  <c r="E1738" i="13"/>
  <c r="F1738" i="13"/>
  <c r="G1738" i="13"/>
  <c r="E1737" i="13"/>
  <c r="F1737" i="13"/>
  <c r="G1737" i="13"/>
  <c r="E1736" i="13"/>
  <c r="F1736" i="13"/>
  <c r="G1736" i="13"/>
  <c r="E1734" i="13"/>
  <c r="F1734" i="13"/>
  <c r="G1734" i="13"/>
  <c r="E1733" i="13"/>
  <c r="F1733" i="13"/>
  <c r="G1733" i="13"/>
  <c r="E1732" i="13"/>
  <c r="F1732" i="13"/>
  <c r="G1732" i="13"/>
  <c r="E1731" i="13"/>
  <c r="F1731" i="13"/>
  <c r="G1731" i="13"/>
  <c r="E1730" i="13"/>
  <c r="F1730" i="13"/>
  <c r="G1730" i="13"/>
  <c r="E1729" i="13"/>
  <c r="F1729" i="13"/>
  <c r="G1729" i="13"/>
  <c r="E1728" i="13"/>
  <c r="F1728" i="13"/>
  <c r="G1728" i="13"/>
  <c r="E1727" i="13"/>
  <c r="F1727" i="13"/>
  <c r="G1727" i="13"/>
  <c r="F1718" i="13"/>
  <c r="B1718" i="13"/>
  <c r="C1699" i="13"/>
  <c r="D1694" i="13"/>
  <c r="E1693" i="13"/>
  <c r="F1693" i="13"/>
  <c r="G1693" i="13"/>
  <c r="E1692" i="13"/>
  <c r="F1692" i="13"/>
  <c r="G1692" i="13"/>
  <c r="E1691" i="13"/>
  <c r="F1691" i="13"/>
  <c r="G1691" i="13"/>
  <c r="E1689" i="13"/>
  <c r="F1689" i="13"/>
  <c r="G1689" i="13"/>
  <c r="E1688" i="13"/>
  <c r="F1688" i="13"/>
  <c r="G1688" i="13"/>
  <c r="E1687" i="13"/>
  <c r="F1687" i="13"/>
  <c r="G1687" i="13"/>
  <c r="E1686" i="13"/>
  <c r="F1686" i="13"/>
  <c r="G1686" i="13"/>
  <c r="E1685" i="13"/>
  <c r="F1685" i="13"/>
  <c r="G1685" i="13"/>
  <c r="E1684" i="13"/>
  <c r="F1684" i="13"/>
  <c r="G1684" i="13"/>
  <c r="E1683" i="13"/>
  <c r="F1683" i="13"/>
  <c r="G1683" i="13"/>
  <c r="E1682" i="13"/>
  <c r="F1682" i="13"/>
  <c r="G1682" i="13"/>
  <c r="F1673" i="13"/>
  <c r="B1673" i="13"/>
  <c r="C1654" i="13"/>
  <c r="D1649" i="13"/>
  <c r="E1648" i="13"/>
  <c r="F1648" i="13"/>
  <c r="G1648" i="13"/>
  <c r="E1647" i="13"/>
  <c r="F1647" i="13"/>
  <c r="G1647" i="13"/>
  <c r="E1646" i="13"/>
  <c r="F1646" i="13"/>
  <c r="G1646" i="13"/>
  <c r="E1644" i="13"/>
  <c r="F1644" i="13"/>
  <c r="G1644" i="13"/>
  <c r="E1643" i="13"/>
  <c r="F1643" i="13"/>
  <c r="G1643" i="13"/>
  <c r="E1642" i="13"/>
  <c r="F1642" i="13"/>
  <c r="G1642" i="13"/>
  <c r="E1641" i="13"/>
  <c r="F1641" i="13"/>
  <c r="G1641" i="13"/>
  <c r="E1640" i="13"/>
  <c r="F1640" i="13"/>
  <c r="G1640" i="13"/>
  <c r="E1639" i="13"/>
  <c r="F1639" i="13"/>
  <c r="G1639" i="13"/>
  <c r="E1638" i="13"/>
  <c r="F1638" i="13"/>
  <c r="G1638" i="13"/>
  <c r="E1637" i="13"/>
  <c r="F1637" i="13"/>
  <c r="G1637" i="13"/>
  <c r="F1628" i="13"/>
  <c r="B1628" i="13"/>
  <c r="C1609" i="13"/>
  <c r="D1604" i="13"/>
  <c r="E1603" i="13"/>
  <c r="F1603" i="13"/>
  <c r="G1603" i="13"/>
  <c r="E1602" i="13"/>
  <c r="F1602" i="13"/>
  <c r="G1602" i="13"/>
  <c r="E1601" i="13"/>
  <c r="F1601" i="13"/>
  <c r="G1601" i="13"/>
  <c r="E1599" i="13"/>
  <c r="F1599" i="13"/>
  <c r="G1599" i="13"/>
  <c r="E1598" i="13"/>
  <c r="F1598" i="13"/>
  <c r="G1598" i="13"/>
  <c r="E1597" i="13"/>
  <c r="F1597" i="13"/>
  <c r="G1597" i="13"/>
  <c r="E1596" i="13"/>
  <c r="F1596" i="13"/>
  <c r="G1596" i="13"/>
  <c r="E1595" i="13"/>
  <c r="F1595" i="13"/>
  <c r="G1595" i="13"/>
  <c r="E1594" i="13"/>
  <c r="F1594" i="13"/>
  <c r="G1594" i="13"/>
  <c r="E1593" i="13"/>
  <c r="F1593" i="13"/>
  <c r="G1593" i="13"/>
  <c r="E1592" i="13"/>
  <c r="F1592" i="13"/>
  <c r="G1592" i="13"/>
  <c r="F1583" i="13"/>
  <c r="B1583" i="13"/>
  <c r="C1564" i="13"/>
  <c r="D1559" i="13"/>
  <c r="E1558" i="13"/>
  <c r="F1558" i="13"/>
  <c r="G1558" i="13"/>
  <c r="E1557" i="13"/>
  <c r="F1557" i="13"/>
  <c r="G1557" i="13"/>
  <c r="E1556" i="13"/>
  <c r="F1556" i="13"/>
  <c r="G1556" i="13"/>
  <c r="E1554" i="13"/>
  <c r="F1554" i="13"/>
  <c r="G1554" i="13"/>
  <c r="E1553" i="13"/>
  <c r="F1553" i="13"/>
  <c r="G1553" i="13"/>
  <c r="E1552" i="13"/>
  <c r="F1552" i="13"/>
  <c r="G1552" i="13"/>
  <c r="E1551" i="13"/>
  <c r="F1551" i="13"/>
  <c r="G1551" i="13"/>
  <c r="E1550" i="13"/>
  <c r="F1550" i="13"/>
  <c r="G1550" i="13"/>
  <c r="E1549" i="13"/>
  <c r="F1549" i="13"/>
  <c r="G1549" i="13"/>
  <c r="E1548" i="13"/>
  <c r="F1548" i="13"/>
  <c r="G1548" i="13"/>
  <c r="E1547" i="13"/>
  <c r="F1547" i="13"/>
  <c r="G1547" i="13"/>
  <c r="F1538" i="13"/>
  <c r="B1538" i="13"/>
  <c r="C1519" i="13"/>
  <c r="D1514" i="13"/>
  <c r="E1513" i="13"/>
  <c r="F1513" i="13"/>
  <c r="G1513" i="13"/>
  <c r="E1512" i="13"/>
  <c r="F1512" i="13"/>
  <c r="G1512" i="13"/>
  <c r="E1511" i="13"/>
  <c r="F1511" i="13"/>
  <c r="G1511" i="13"/>
  <c r="E1509" i="13"/>
  <c r="F1509" i="13"/>
  <c r="G1509" i="13"/>
  <c r="E1508" i="13"/>
  <c r="F1508" i="13"/>
  <c r="G1508" i="13"/>
  <c r="E1507" i="13"/>
  <c r="F1507" i="13"/>
  <c r="G1507" i="13"/>
  <c r="E1506" i="13"/>
  <c r="F1506" i="13"/>
  <c r="G1506" i="13"/>
  <c r="E1505" i="13"/>
  <c r="F1505" i="13"/>
  <c r="G1505" i="13"/>
  <c r="E1504" i="13"/>
  <c r="F1504" i="13"/>
  <c r="G1504" i="13"/>
  <c r="E1503" i="13"/>
  <c r="F1503" i="13"/>
  <c r="G1503" i="13"/>
  <c r="E1502" i="13"/>
  <c r="F1502" i="13"/>
  <c r="G1502" i="13"/>
  <c r="F1493" i="13"/>
  <c r="B1493" i="13"/>
  <c r="C1474" i="13"/>
  <c r="D1469" i="13"/>
  <c r="E1468" i="13"/>
  <c r="F1468" i="13"/>
  <c r="G1468" i="13"/>
  <c r="E1467" i="13"/>
  <c r="F1467" i="13"/>
  <c r="G1467" i="13"/>
  <c r="E1466" i="13"/>
  <c r="F1466" i="13"/>
  <c r="G1466" i="13"/>
  <c r="E1464" i="13"/>
  <c r="F1464" i="13"/>
  <c r="G1464" i="13"/>
  <c r="E1463" i="13"/>
  <c r="F1463" i="13"/>
  <c r="G1463" i="13"/>
  <c r="E1462" i="13"/>
  <c r="F1462" i="13"/>
  <c r="G1462" i="13"/>
  <c r="E1461" i="13"/>
  <c r="F1461" i="13"/>
  <c r="G1461" i="13"/>
  <c r="E1460" i="13"/>
  <c r="F1460" i="13"/>
  <c r="G1460" i="13"/>
  <c r="E1459" i="13"/>
  <c r="F1459" i="13"/>
  <c r="G1459" i="13"/>
  <c r="E1458" i="13"/>
  <c r="F1458" i="13"/>
  <c r="G1458" i="13"/>
  <c r="E1457" i="13"/>
  <c r="F1457" i="13"/>
  <c r="G1457" i="13"/>
  <c r="F1448" i="13"/>
  <c r="B1448" i="13"/>
  <c r="C1429" i="13"/>
  <c r="D1424" i="13"/>
  <c r="E1423" i="13"/>
  <c r="F1423" i="13"/>
  <c r="G1423" i="13"/>
  <c r="E1422" i="13"/>
  <c r="F1422" i="13"/>
  <c r="G1422" i="13"/>
  <c r="E1421" i="13"/>
  <c r="F1421" i="13"/>
  <c r="G1421" i="13"/>
  <c r="E1419" i="13"/>
  <c r="F1419" i="13"/>
  <c r="G1419" i="13"/>
  <c r="E1418" i="13"/>
  <c r="F1418" i="13"/>
  <c r="G1418" i="13"/>
  <c r="E1417" i="13"/>
  <c r="F1417" i="13"/>
  <c r="G1417" i="13"/>
  <c r="E1416" i="13"/>
  <c r="F1416" i="13"/>
  <c r="G1416" i="13"/>
  <c r="E1415" i="13"/>
  <c r="F1415" i="13"/>
  <c r="G1415" i="13"/>
  <c r="E1414" i="13"/>
  <c r="F1414" i="13"/>
  <c r="G1414" i="13"/>
  <c r="E1413" i="13"/>
  <c r="F1413" i="13"/>
  <c r="G1413" i="13"/>
  <c r="E1412" i="13"/>
  <c r="F1412" i="13"/>
  <c r="G1412" i="13"/>
  <c r="F1403" i="13"/>
  <c r="B1403" i="13"/>
  <c r="C1384" i="13"/>
  <c r="D1379" i="13"/>
  <c r="E1378" i="13"/>
  <c r="F1378" i="13"/>
  <c r="G1378" i="13"/>
  <c r="E1377" i="13"/>
  <c r="F1377" i="13"/>
  <c r="G1377" i="13"/>
  <c r="E1376" i="13"/>
  <c r="F1376" i="13"/>
  <c r="G1376" i="13"/>
  <c r="E1374" i="13"/>
  <c r="F1374" i="13"/>
  <c r="G1374" i="13"/>
  <c r="E1373" i="13"/>
  <c r="F1373" i="13"/>
  <c r="G1373" i="13"/>
  <c r="E1372" i="13"/>
  <c r="F1372" i="13"/>
  <c r="G1372" i="13"/>
  <c r="E1371" i="13"/>
  <c r="F1371" i="13"/>
  <c r="G1371" i="13"/>
  <c r="E1370" i="13"/>
  <c r="F1370" i="13"/>
  <c r="G1370" i="13"/>
  <c r="E1369" i="13"/>
  <c r="F1369" i="13"/>
  <c r="G1369" i="13"/>
  <c r="E1368" i="13"/>
  <c r="F1368" i="13"/>
  <c r="G1368" i="13"/>
  <c r="E1367" i="13"/>
  <c r="F1367" i="13"/>
  <c r="G1367" i="13"/>
  <c r="F1358" i="13"/>
  <c r="B1358" i="13"/>
  <c r="C1339" i="13"/>
  <c r="D1334" i="13"/>
  <c r="E1333" i="13"/>
  <c r="F1333" i="13"/>
  <c r="G1333" i="13"/>
  <c r="E1332" i="13"/>
  <c r="F1332" i="13"/>
  <c r="G1332" i="13"/>
  <c r="E1331" i="13"/>
  <c r="F1331" i="13"/>
  <c r="G1331" i="13"/>
  <c r="E1329" i="13"/>
  <c r="F1329" i="13"/>
  <c r="G1329" i="13"/>
  <c r="E1328" i="13"/>
  <c r="F1328" i="13"/>
  <c r="G1328" i="13"/>
  <c r="E1327" i="13"/>
  <c r="F1327" i="13"/>
  <c r="G1327" i="13"/>
  <c r="E1326" i="13"/>
  <c r="F1326" i="13"/>
  <c r="G1326" i="13"/>
  <c r="E1325" i="13"/>
  <c r="F1325" i="13"/>
  <c r="G1325" i="13"/>
  <c r="E1324" i="13"/>
  <c r="F1324" i="13"/>
  <c r="G1324" i="13"/>
  <c r="E1323" i="13"/>
  <c r="F1323" i="13"/>
  <c r="G1323" i="13"/>
  <c r="E1322" i="13"/>
  <c r="F1322" i="13"/>
  <c r="G1322" i="13"/>
  <c r="F1313" i="13"/>
  <c r="B1313" i="13"/>
  <c r="C1294" i="13"/>
  <c r="D1289" i="13"/>
  <c r="E1288" i="13"/>
  <c r="F1288" i="13"/>
  <c r="G1288" i="13"/>
  <c r="E1287" i="13"/>
  <c r="F1287" i="13"/>
  <c r="G1287" i="13"/>
  <c r="E1286" i="13"/>
  <c r="F1286" i="13"/>
  <c r="G1286" i="13"/>
  <c r="E1284" i="13"/>
  <c r="F1284" i="13"/>
  <c r="G1284" i="13"/>
  <c r="E1283" i="13"/>
  <c r="F1283" i="13"/>
  <c r="G1283" i="13"/>
  <c r="E1282" i="13"/>
  <c r="F1282" i="13"/>
  <c r="G1282" i="13"/>
  <c r="E1281" i="13"/>
  <c r="F1281" i="13"/>
  <c r="G1281" i="13"/>
  <c r="E1280" i="13"/>
  <c r="F1280" i="13"/>
  <c r="G1280" i="13"/>
  <c r="E1279" i="13"/>
  <c r="F1279" i="13"/>
  <c r="G1279" i="13"/>
  <c r="E1278" i="13"/>
  <c r="F1278" i="13"/>
  <c r="G1278" i="13"/>
  <c r="E1277" i="13"/>
  <c r="F1277" i="13"/>
  <c r="G1277" i="13"/>
  <c r="F1268" i="13"/>
  <c r="B1268" i="13"/>
  <c r="C1249" i="13"/>
  <c r="D1244" i="13"/>
  <c r="E1243" i="13"/>
  <c r="F1243" i="13"/>
  <c r="G1243" i="13"/>
  <c r="E1242" i="13"/>
  <c r="F1242" i="13"/>
  <c r="G1242" i="13"/>
  <c r="E1241" i="13"/>
  <c r="F1241" i="13"/>
  <c r="G1241" i="13"/>
  <c r="E1239" i="13"/>
  <c r="F1239" i="13"/>
  <c r="G1239" i="13"/>
  <c r="E1238" i="13"/>
  <c r="F1238" i="13"/>
  <c r="G1238" i="13"/>
  <c r="E1237" i="13"/>
  <c r="F1237" i="13"/>
  <c r="G1237" i="13"/>
  <c r="E1236" i="13"/>
  <c r="F1236" i="13"/>
  <c r="G1236" i="13"/>
  <c r="E1235" i="13"/>
  <c r="F1235" i="13"/>
  <c r="G1235" i="13"/>
  <c r="E1234" i="13"/>
  <c r="F1234" i="13"/>
  <c r="G1234" i="13"/>
  <c r="E1233" i="13"/>
  <c r="F1233" i="13"/>
  <c r="G1233" i="13"/>
  <c r="E1232" i="13"/>
  <c r="F1232" i="13"/>
  <c r="G1232" i="13"/>
  <c r="F1223" i="13"/>
  <c r="B1223" i="13"/>
  <c r="C1204" i="13"/>
  <c r="D1199" i="13"/>
  <c r="E1198" i="13"/>
  <c r="F1198" i="13"/>
  <c r="G1198" i="13"/>
  <c r="E1197" i="13"/>
  <c r="F1197" i="13"/>
  <c r="G1197" i="13"/>
  <c r="E1196" i="13"/>
  <c r="F1196" i="13"/>
  <c r="G1196" i="13"/>
  <c r="E1194" i="13"/>
  <c r="F1194" i="13"/>
  <c r="G1194" i="13"/>
  <c r="E1193" i="13"/>
  <c r="F1193" i="13"/>
  <c r="G1193" i="13"/>
  <c r="E1192" i="13"/>
  <c r="F1192" i="13"/>
  <c r="G1192" i="13"/>
  <c r="E1191" i="13"/>
  <c r="F1191" i="13"/>
  <c r="G1191" i="13"/>
  <c r="E1190" i="13"/>
  <c r="F1190" i="13"/>
  <c r="G1190" i="13"/>
  <c r="E1189" i="13"/>
  <c r="F1189" i="13"/>
  <c r="G1189" i="13"/>
  <c r="E1188" i="13"/>
  <c r="F1188" i="13"/>
  <c r="G1188" i="13"/>
  <c r="E1187" i="13"/>
  <c r="F1187" i="13"/>
  <c r="G1187" i="13"/>
  <c r="F1178" i="13"/>
  <c r="B1178" i="13"/>
  <c r="C1159" i="13"/>
  <c r="D1154" i="13"/>
  <c r="E1153" i="13"/>
  <c r="F1153" i="13"/>
  <c r="G1153" i="13"/>
  <c r="E1152" i="13"/>
  <c r="F1152" i="13"/>
  <c r="G1152" i="13"/>
  <c r="E1151" i="13"/>
  <c r="F1151" i="13"/>
  <c r="G1151" i="13"/>
  <c r="E1149" i="13"/>
  <c r="F1149" i="13"/>
  <c r="G1149" i="13"/>
  <c r="E1148" i="13"/>
  <c r="F1148" i="13"/>
  <c r="G1148" i="13"/>
  <c r="E1147" i="13"/>
  <c r="F1147" i="13"/>
  <c r="G1147" i="13"/>
  <c r="E1146" i="13"/>
  <c r="F1146" i="13"/>
  <c r="G1146" i="13"/>
  <c r="E1145" i="13"/>
  <c r="F1145" i="13"/>
  <c r="G1145" i="13"/>
  <c r="E1144" i="13"/>
  <c r="F1144" i="13"/>
  <c r="G1144" i="13"/>
  <c r="E1143" i="13"/>
  <c r="F1143" i="13"/>
  <c r="G1143" i="13"/>
  <c r="E1142" i="13"/>
  <c r="F1142" i="13"/>
  <c r="G1142" i="13"/>
  <c r="F1133" i="13"/>
  <c r="B1133" i="13"/>
  <c r="C1114" i="13"/>
  <c r="D1109" i="13"/>
  <c r="E1108" i="13"/>
  <c r="F1108" i="13"/>
  <c r="G1108" i="13"/>
  <c r="E1107" i="13"/>
  <c r="F1107" i="13"/>
  <c r="G1107" i="13"/>
  <c r="E1106" i="13"/>
  <c r="F1106" i="13"/>
  <c r="G1106" i="13"/>
  <c r="E1104" i="13"/>
  <c r="F1104" i="13"/>
  <c r="G1104" i="13"/>
  <c r="E1103" i="13"/>
  <c r="F1103" i="13"/>
  <c r="G1103" i="13"/>
  <c r="E1102" i="13"/>
  <c r="F1102" i="13"/>
  <c r="G1102" i="13"/>
  <c r="E1101" i="13"/>
  <c r="F1101" i="13"/>
  <c r="G1101" i="13"/>
  <c r="E1100" i="13"/>
  <c r="F1100" i="13"/>
  <c r="G1100" i="13"/>
  <c r="E1099" i="13"/>
  <c r="F1099" i="13"/>
  <c r="G1099" i="13"/>
  <c r="E1098" i="13"/>
  <c r="F1098" i="13"/>
  <c r="G1098" i="13"/>
  <c r="E1097" i="13"/>
  <c r="F1097" i="13"/>
  <c r="G1097" i="13"/>
  <c r="F1088" i="13"/>
  <c r="B1088" i="13"/>
  <c r="C1069" i="13"/>
  <c r="D1064" i="13"/>
  <c r="E1063" i="13"/>
  <c r="F1063" i="13"/>
  <c r="G1063" i="13"/>
  <c r="E1062" i="13"/>
  <c r="F1062" i="13"/>
  <c r="G1062" i="13"/>
  <c r="E1061" i="13"/>
  <c r="F1061" i="13"/>
  <c r="G1061" i="13"/>
  <c r="E1059" i="13"/>
  <c r="F1059" i="13"/>
  <c r="G1059" i="13"/>
  <c r="E1058" i="13"/>
  <c r="F1058" i="13"/>
  <c r="G1058" i="13"/>
  <c r="E1057" i="13"/>
  <c r="F1057" i="13"/>
  <c r="G1057" i="13"/>
  <c r="E1056" i="13"/>
  <c r="F1056" i="13"/>
  <c r="G1056" i="13"/>
  <c r="E1055" i="13"/>
  <c r="F1055" i="13"/>
  <c r="G1055" i="13"/>
  <c r="E1054" i="13"/>
  <c r="F1054" i="13"/>
  <c r="G1054" i="13"/>
  <c r="E1053" i="13"/>
  <c r="F1053" i="13"/>
  <c r="G1053" i="13"/>
  <c r="E1052" i="13"/>
  <c r="F1052" i="13"/>
  <c r="G1052" i="13"/>
  <c r="F1043" i="13"/>
  <c r="B1043" i="13"/>
  <c r="C1024" i="13"/>
  <c r="D1019" i="13"/>
  <c r="E1018" i="13"/>
  <c r="F1018" i="13"/>
  <c r="G1018" i="13"/>
  <c r="E1017" i="13"/>
  <c r="F1017" i="13"/>
  <c r="G1017" i="13"/>
  <c r="E1016" i="13"/>
  <c r="F1016" i="13"/>
  <c r="G1016" i="13"/>
  <c r="E1014" i="13"/>
  <c r="F1014" i="13"/>
  <c r="G1014" i="13"/>
  <c r="E1013" i="13"/>
  <c r="F1013" i="13"/>
  <c r="G1013" i="13"/>
  <c r="E1012" i="13"/>
  <c r="F1012" i="13"/>
  <c r="G1012" i="13"/>
  <c r="E1011" i="13"/>
  <c r="F1011" i="13"/>
  <c r="G1011" i="13"/>
  <c r="E1010" i="13"/>
  <c r="F1010" i="13"/>
  <c r="G1010" i="13"/>
  <c r="E1009" i="13"/>
  <c r="F1009" i="13"/>
  <c r="G1009" i="13"/>
  <c r="E1008" i="13"/>
  <c r="F1008" i="13"/>
  <c r="G1008" i="13"/>
  <c r="E1007" i="13"/>
  <c r="F1007" i="13"/>
  <c r="G1007" i="13"/>
  <c r="F998" i="13"/>
  <c r="B998" i="13"/>
  <c r="C979" i="13"/>
  <c r="D974" i="13"/>
  <c r="E973" i="13"/>
  <c r="F973" i="13"/>
  <c r="G973" i="13"/>
  <c r="E972" i="13"/>
  <c r="F972" i="13"/>
  <c r="G972" i="13"/>
  <c r="E971" i="13"/>
  <c r="F971" i="13"/>
  <c r="G971" i="13"/>
  <c r="E969" i="13"/>
  <c r="F969" i="13"/>
  <c r="G969" i="13"/>
  <c r="E968" i="13"/>
  <c r="F968" i="13"/>
  <c r="G968" i="13"/>
  <c r="E967" i="13"/>
  <c r="F967" i="13"/>
  <c r="G967" i="13"/>
  <c r="E966" i="13"/>
  <c r="F966" i="13"/>
  <c r="G966" i="13"/>
  <c r="E965" i="13"/>
  <c r="F965" i="13"/>
  <c r="G965" i="13"/>
  <c r="E964" i="13"/>
  <c r="F964" i="13"/>
  <c r="G964" i="13"/>
  <c r="E963" i="13"/>
  <c r="F963" i="13"/>
  <c r="G963" i="13"/>
  <c r="E962" i="13"/>
  <c r="F962" i="13"/>
  <c r="G962" i="13"/>
  <c r="F953" i="13"/>
  <c r="B953" i="13"/>
  <c r="C934" i="13"/>
  <c r="D929" i="13"/>
  <c r="E928" i="13"/>
  <c r="F928" i="13"/>
  <c r="G928" i="13"/>
  <c r="E927" i="13"/>
  <c r="F927" i="13"/>
  <c r="G927" i="13"/>
  <c r="E926" i="13"/>
  <c r="F926" i="13"/>
  <c r="G926" i="13"/>
  <c r="E924" i="13"/>
  <c r="F924" i="13"/>
  <c r="G924" i="13"/>
  <c r="E923" i="13"/>
  <c r="F923" i="13"/>
  <c r="G923" i="13"/>
  <c r="E922" i="13"/>
  <c r="F922" i="13"/>
  <c r="G922" i="13"/>
  <c r="E921" i="13"/>
  <c r="F921" i="13"/>
  <c r="G921" i="13"/>
  <c r="E920" i="13"/>
  <c r="F920" i="13"/>
  <c r="G920" i="13"/>
  <c r="E919" i="13"/>
  <c r="F919" i="13"/>
  <c r="G919" i="13"/>
  <c r="E918" i="13"/>
  <c r="F918" i="13"/>
  <c r="G918" i="13"/>
  <c r="E917" i="13"/>
  <c r="F917" i="13"/>
  <c r="G917" i="13"/>
  <c r="F908" i="13"/>
  <c r="B908" i="13"/>
  <c r="C889" i="13"/>
  <c r="D884" i="13"/>
  <c r="E883" i="13"/>
  <c r="F883" i="13"/>
  <c r="G883" i="13"/>
  <c r="E882" i="13"/>
  <c r="F882" i="13"/>
  <c r="G882" i="13"/>
  <c r="E881" i="13"/>
  <c r="F881" i="13"/>
  <c r="G881" i="13"/>
  <c r="E879" i="13"/>
  <c r="F879" i="13"/>
  <c r="G879" i="13"/>
  <c r="E878" i="13"/>
  <c r="F878" i="13"/>
  <c r="G878" i="13"/>
  <c r="E877" i="13"/>
  <c r="F877" i="13"/>
  <c r="G877" i="13"/>
  <c r="E876" i="13"/>
  <c r="F876" i="13"/>
  <c r="G876" i="13"/>
  <c r="E875" i="13"/>
  <c r="F875" i="13"/>
  <c r="G875" i="13"/>
  <c r="E874" i="13"/>
  <c r="F874" i="13"/>
  <c r="G874" i="13"/>
  <c r="E873" i="13"/>
  <c r="F873" i="13"/>
  <c r="G873" i="13"/>
  <c r="E872" i="13"/>
  <c r="F872" i="13"/>
  <c r="G872" i="13"/>
  <c r="F863" i="13"/>
  <c r="B863" i="13"/>
  <c r="C844" i="13"/>
  <c r="D839" i="13"/>
  <c r="E838" i="13"/>
  <c r="F838" i="13"/>
  <c r="G838" i="13"/>
  <c r="E837" i="13"/>
  <c r="F837" i="13"/>
  <c r="G837" i="13"/>
  <c r="E836" i="13"/>
  <c r="F836" i="13"/>
  <c r="G836" i="13"/>
  <c r="E834" i="13"/>
  <c r="F834" i="13"/>
  <c r="G834" i="13"/>
  <c r="E833" i="13"/>
  <c r="F833" i="13"/>
  <c r="G833" i="13"/>
  <c r="E832" i="13"/>
  <c r="F832" i="13"/>
  <c r="G832" i="13"/>
  <c r="E831" i="13"/>
  <c r="F831" i="13"/>
  <c r="G831" i="13"/>
  <c r="E830" i="13"/>
  <c r="F830" i="13"/>
  <c r="G830" i="13"/>
  <c r="E829" i="13"/>
  <c r="F829" i="13"/>
  <c r="G829" i="13"/>
  <c r="E828" i="13"/>
  <c r="F828" i="13"/>
  <c r="G828" i="13"/>
  <c r="E827" i="13"/>
  <c r="F827" i="13"/>
  <c r="G827" i="13"/>
  <c r="F818" i="13"/>
  <c r="B818" i="13"/>
  <c r="C799" i="13"/>
  <c r="D794" i="13"/>
  <c r="E793" i="13"/>
  <c r="F793" i="13"/>
  <c r="G793" i="13"/>
  <c r="E792" i="13"/>
  <c r="F792" i="13"/>
  <c r="G792" i="13"/>
  <c r="E791" i="13"/>
  <c r="F791" i="13"/>
  <c r="G791" i="13"/>
  <c r="E789" i="13"/>
  <c r="F789" i="13"/>
  <c r="G789" i="13"/>
  <c r="E788" i="13"/>
  <c r="F788" i="13"/>
  <c r="G788" i="13"/>
  <c r="E787" i="13"/>
  <c r="F787" i="13"/>
  <c r="G787" i="13"/>
  <c r="E786" i="13"/>
  <c r="F786" i="13"/>
  <c r="G786" i="13"/>
  <c r="E785" i="13"/>
  <c r="F785" i="13"/>
  <c r="G785" i="13"/>
  <c r="E784" i="13"/>
  <c r="F784" i="13"/>
  <c r="G784" i="13"/>
  <c r="E783" i="13"/>
  <c r="F783" i="13"/>
  <c r="G783" i="13"/>
  <c r="E782" i="13"/>
  <c r="F782" i="13"/>
  <c r="G782" i="13"/>
  <c r="F773" i="13"/>
  <c r="B773" i="13"/>
  <c r="C754" i="13"/>
  <c r="D749" i="13"/>
  <c r="E748" i="13"/>
  <c r="F748" i="13"/>
  <c r="G748" i="13"/>
  <c r="E747" i="13"/>
  <c r="F747" i="13"/>
  <c r="G747" i="13"/>
  <c r="E746" i="13"/>
  <c r="F746" i="13"/>
  <c r="G746" i="13"/>
  <c r="E744" i="13"/>
  <c r="F744" i="13"/>
  <c r="G744" i="13"/>
  <c r="E743" i="13"/>
  <c r="F743" i="13"/>
  <c r="G743" i="13"/>
  <c r="E742" i="13"/>
  <c r="F742" i="13"/>
  <c r="G742" i="13"/>
  <c r="E741" i="13"/>
  <c r="F741" i="13"/>
  <c r="G741" i="13"/>
  <c r="E740" i="13"/>
  <c r="F740" i="13"/>
  <c r="G740" i="13"/>
  <c r="E739" i="13"/>
  <c r="F739" i="13"/>
  <c r="G739" i="13"/>
  <c r="E738" i="13"/>
  <c r="F738" i="13"/>
  <c r="G738" i="13"/>
  <c r="E737" i="13"/>
  <c r="F737" i="13"/>
  <c r="G737" i="13"/>
  <c r="F728" i="13"/>
  <c r="B728" i="13"/>
  <c r="C709" i="13"/>
  <c r="D704" i="13"/>
  <c r="E703" i="13"/>
  <c r="F703" i="13"/>
  <c r="G703" i="13"/>
  <c r="E702" i="13"/>
  <c r="F702" i="13"/>
  <c r="G702" i="13"/>
  <c r="E701" i="13"/>
  <c r="F701" i="13"/>
  <c r="G701" i="13"/>
  <c r="E699" i="13"/>
  <c r="F699" i="13"/>
  <c r="G699" i="13"/>
  <c r="E698" i="13"/>
  <c r="F698" i="13"/>
  <c r="G698" i="13"/>
  <c r="E697" i="13"/>
  <c r="F697" i="13"/>
  <c r="G697" i="13"/>
  <c r="E696" i="13"/>
  <c r="F696" i="13"/>
  <c r="G696" i="13"/>
  <c r="E695" i="13"/>
  <c r="F695" i="13"/>
  <c r="G695" i="13"/>
  <c r="E694" i="13"/>
  <c r="F694" i="13"/>
  <c r="G694" i="13"/>
  <c r="E693" i="13"/>
  <c r="F693" i="13"/>
  <c r="G693" i="13"/>
  <c r="E692" i="13"/>
  <c r="F692" i="13"/>
  <c r="G692" i="13"/>
  <c r="F683" i="13"/>
  <c r="B683" i="13"/>
  <c r="C664" i="13"/>
  <c r="D659" i="13"/>
  <c r="E658" i="13"/>
  <c r="F658" i="13"/>
  <c r="G658" i="13"/>
  <c r="E657" i="13"/>
  <c r="F657" i="13"/>
  <c r="G657" i="13"/>
  <c r="E656" i="13"/>
  <c r="F656" i="13"/>
  <c r="G656" i="13"/>
  <c r="E654" i="13"/>
  <c r="F654" i="13"/>
  <c r="G654" i="13"/>
  <c r="E653" i="13"/>
  <c r="F653" i="13"/>
  <c r="G653" i="13"/>
  <c r="E652" i="13"/>
  <c r="F652" i="13"/>
  <c r="G652" i="13"/>
  <c r="E651" i="13"/>
  <c r="F651" i="13"/>
  <c r="G651" i="13"/>
  <c r="E650" i="13"/>
  <c r="F650" i="13"/>
  <c r="G650" i="13"/>
  <c r="E649" i="13"/>
  <c r="F649" i="13"/>
  <c r="G649" i="13"/>
  <c r="E648" i="13"/>
  <c r="F648" i="13"/>
  <c r="G648" i="13"/>
  <c r="E647" i="13"/>
  <c r="F647" i="13"/>
  <c r="G647" i="13"/>
  <c r="F638" i="13"/>
  <c r="B638" i="13"/>
  <c r="C619" i="13"/>
  <c r="D614" i="13"/>
  <c r="E613" i="13"/>
  <c r="F613" i="13"/>
  <c r="G613" i="13"/>
  <c r="E612" i="13"/>
  <c r="F612" i="13"/>
  <c r="G612" i="13"/>
  <c r="E611" i="13"/>
  <c r="F611" i="13"/>
  <c r="G611" i="13"/>
  <c r="E609" i="13"/>
  <c r="F609" i="13"/>
  <c r="G609" i="13"/>
  <c r="E608" i="13"/>
  <c r="F608" i="13"/>
  <c r="G608" i="13"/>
  <c r="E607" i="13"/>
  <c r="F607" i="13"/>
  <c r="G607" i="13"/>
  <c r="E606" i="13"/>
  <c r="F606" i="13"/>
  <c r="G606" i="13"/>
  <c r="E605" i="13"/>
  <c r="F605" i="13"/>
  <c r="G605" i="13"/>
  <c r="E604" i="13"/>
  <c r="F604" i="13"/>
  <c r="G604" i="13"/>
  <c r="E603" i="13"/>
  <c r="F603" i="13"/>
  <c r="G603" i="13"/>
  <c r="E602" i="13"/>
  <c r="F602" i="13"/>
  <c r="G602" i="13"/>
  <c r="F593" i="13"/>
  <c r="B593" i="13"/>
  <c r="C574" i="13"/>
  <c r="D569" i="13"/>
  <c r="E568" i="13"/>
  <c r="F568" i="13"/>
  <c r="G568" i="13"/>
  <c r="E567" i="13"/>
  <c r="F567" i="13"/>
  <c r="G567" i="13"/>
  <c r="E566" i="13"/>
  <c r="F566" i="13"/>
  <c r="G566" i="13"/>
  <c r="E564" i="13"/>
  <c r="F564" i="13"/>
  <c r="G564" i="13"/>
  <c r="E563" i="13"/>
  <c r="F563" i="13"/>
  <c r="G563" i="13"/>
  <c r="E562" i="13"/>
  <c r="F562" i="13"/>
  <c r="G562" i="13"/>
  <c r="E561" i="13"/>
  <c r="F561" i="13"/>
  <c r="G561" i="13"/>
  <c r="E560" i="13"/>
  <c r="F560" i="13"/>
  <c r="G560" i="13"/>
  <c r="E559" i="13"/>
  <c r="F559" i="13"/>
  <c r="G559" i="13"/>
  <c r="E558" i="13"/>
  <c r="F558" i="13"/>
  <c r="G558" i="13"/>
  <c r="E557" i="13"/>
  <c r="F557" i="13"/>
  <c r="G557" i="13"/>
  <c r="F548" i="13"/>
  <c r="B548" i="13"/>
  <c r="C529" i="13"/>
  <c r="D524" i="13"/>
  <c r="E523" i="13"/>
  <c r="F523" i="13"/>
  <c r="G523" i="13"/>
  <c r="E522" i="13"/>
  <c r="F522" i="13"/>
  <c r="G522" i="13"/>
  <c r="E521" i="13"/>
  <c r="F521" i="13"/>
  <c r="G521" i="13"/>
  <c r="E519" i="13"/>
  <c r="F519" i="13"/>
  <c r="G519" i="13"/>
  <c r="E518" i="13"/>
  <c r="F518" i="13"/>
  <c r="G518" i="13"/>
  <c r="E517" i="13"/>
  <c r="F517" i="13"/>
  <c r="G517" i="13"/>
  <c r="E516" i="13"/>
  <c r="F516" i="13"/>
  <c r="G516" i="13"/>
  <c r="E515" i="13"/>
  <c r="F515" i="13"/>
  <c r="G515" i="13"/>
  <c r="E514" i="13"/>
  <c r="F514" i="13"/>
  <c r="G514" i="13"/>
  <c r="E513" i="13"/>
  <c r="F513" i="13"/>
  <c r="G513" i="13"/>
  <c r="E512" i="13"/>
  <c r="F512" i="13"/>
  <c r="G512" i="13"/>
  <c r="F503" i="13"/>
  <c r="B503" i="13"/>
  <c r="C484" i="13"/>
  <c r="D479" i="13"/>
  <c r="E478" i="13"/>
  <c r="F478" i="13"/>
  <c r="G478" i="13"/>
  <c r="E477" i="13"/>
  <c r="F477" i="13"/>
  <c r="G477" i="13"/>
  <c r="E476" i="13"/>
  <c r="F476" i="13"/>
  <c r="G476" i="13"/>
  <c r="E474" i="13"/>
  <c r="F474" i="13"/>
  <c r="G474" i="13"/>
  <c r="E473" i="13"/>
  <c r="F473" i="13"/>
  <c r="G473" i="13"/>
  <c r="E472" i="13"/>
  <c r="F472" i="13"/>
  <c r="G472" i="13"/>
  <c r="E471" i="13"/>
  <c r="F471" i="13"/>
  <c r="G471" i="13"/>
  <c r="E470" i="13"/>
  <c r="F470" i="13"/>
  <c r="G470" i="13"/>
  <c r="E469" i="13"/>
  <c r="F469" i="13"/>
  <c r="G469" i="13"/>
  <c r="E468" i="13"/>
  <c r="F468" i="13"/>
  <c r="G468" i="13"/>
  <c r="E467" i="13"/>
  <c r="F467" i="13"/>
  <c r="G467" i="13"/>
  <c r="F458" i="13"/>
  <c r="B458" i="13"/>
  <c r="C439" i="13"/>
  <c r="D434" i="13"/>
  <c r="E433" i="13"/>
  <c r="F433" i="13"/>
  <c r="G433" i="13"/>
  <c r="E432" i="13"/>
  <c r="F432" i="13"/>
  <c r="G432" i="13"/>
  <c r="E431" i="13"/>
  <c r="F431" i="13"/>
  <c r="G431" i="13"/>
  <c r="E429" i="13"/>
  <c r="F429" i="13"/>
  <c r="G429" i="13"/>
  <c r="E428" i="13"/>
  <c r="F428" i="13"/>
  <c r="G428" i="13"/>
  <c r="E427" i="13"/>
  <c r="F427" i="13"/>
  <c r="G427" i="13"/>
  <c r="E426" i="13"/>
  <c r="F426" i="13"/>
  <c r="G426" i="13"/>
  <c r="E425" i="13"/>
  <c r="F425" i="13"/>
  <c r="G425" i="13"/>
  <c r="E424" i="13"/>
  <c r="F424" i="13"/>
  <c r="G424" i="13"/>
  <c r="E423" i="13"/>
  <c r="F423" i="13"/>
  <c r="G423" i="13"/>
  <c r="E422" i="13"/>
  <c r="F422" i="13"/>
  <c r="G422" i="13"/>
  <c r="F413" i="13"/>
  <c r="B413" i="13"/>
  <c r="C394" i="13"/>
  <c r="D389" i="13"/>
  <c r="E388" i="13"/>
  <c r="F388" i="13"/>
  <c r="G388" i="13"/>
  <c r="E387" i="13"/>
  <c r="F387" i="13"/>
  <c r="G387" i="13"/>
  <c r="E386" i="13"/>
  <c r="F386" i="13"/>
  <c r="G386" i="13"/>
  <c r="E384" i="13"/>
  <c r="F384" i="13"/>
  <c r="G384" i="13"/>
  <c r="E383" i="13"/>
  <c r="F383" i="13"/>
  <c r="G383" i="13"/>
  <c r="E382" i="13"/>
  <c r="F382" i="13"/>
  <c r="G382" i="13"/>
  <c r="E381" i="13"/>
  <c r="F381" i="13"/>
  <c r="G381" i="13"/>
  <c r="E380" i="13"/>
  <c r="F380" i="13"/>
  <c r="G380" i="13"/>
  <c r="E379" i="13"/>
  <c r="F379" i="13"/>
  <c r="G379" i="13"/>
  <c r="E378" i="13"/>
  <c r="F378" i="13"/>
  <c r="G378" i="13"/>
  <c r="E377" i="13"/>
  <c r="F377" i="13"/>
  <c r="G377" i="13"/>
  <c r="F368" i="13"/>
  <c r="B368" i="13"/>
  <c r="C349" i="13"/>
  <c r="D344" i="13"/>
  <c r="E343" i="13"/>
  <c r="F343" i="13"/>
  <c r="G343" i="13"/>
  <c r="E342" i="13"/>
  <c r="F342" i="13"/>
  <c r="G342" i="13"/>
  <c r="E341" i="13"/>
  <c r="F341" i="13"/>
  <c r="G341" i="13"/>
  <c r="E339" i="13"/>
  <c r="F339" i="13"/>
  <c r="G339" i="13"/>
  <c r="E338" i="13"/>
  <c r="F338" i="13"/>
  <c r="G338" i="13"/>
  <c r="E337" i="13"/>
  <c r="F337" i="13"/>
  <c r="G337" i="13"/>
  <c r="E336" i="13"/>
  <c r="F336" i="13"/>
  <c r="G336" i="13"/>
  <c r="E335" i="13"/>
  <c r="F335" i="13"/>
  <c r="G335" i="13"/>
  <c r="E334" i="13"/>
  <c r="F334" i="13"/>
  <c r="G334" i="13"/>
  <c r="E333" i="13"/>
  <c r="F333" i="13"/>
  <c r="G333" i="13"/>
  <c r="E332" i="13"/>
  <c r="F332" i="13"/>
  <c r="G332" i="13"/>
  <c r="F323" i="13"/>
  <c r="B323" i="13"/>
  <c r="C304" i="13"/>
  <c r="D299" i="13"/>
  <c r="E298" i="13"/>
  <c r="F298" i="13"/>
  <c r="G298" i="13"/>
  <c r="E297" i="13"/>
  <c r="F297" i="13"/>
  <c r="G297" i="13"/>
  <c r="E296" i="13"/>
  <c r="F296" i="13"/>
  <c r="G296" i="13"/>
  <c r="E294" i="13"/>
  <c r="F294" i="13"/>
  <c r="G294" i="13"/>
  <c r="E293" i="13"/>
  <c r="F293" i="13"/>
  <c r="G293" i="13"/>
  <c r="E292" i="13"/>
  <c r="F292" i="13"/>
  <c r="G292" i="13"/>
  <c r="E291" i="13"/>
  <c r="F291" i="13"/>
  <c r="G291" i="13"/>
  <c r="E290" i="13"/>
  <c r="F290" i="13"/>
  <c r="G290" i="13"/>
  <c r="E289" i="13"/>
  <c r="F289" i="13"/>
  <c r="G289" i="13"/>
  <c r="E288" i="13"/>
  <c r="F288" i="13"/>
  <c r="G288" i="13"/>
  <c r="E287" i="13"/>
  <c r="F287" i="13"/>
  <c r="G287" i="13"/>
  <c r="F278" i="13"/>
  <c r="B278" i="13"/>
  <c r="C259" i="13"/>
  <c r="D254" i="13"/>
  <c r="E253" i="13"/>
  <c r="F253" i="13"/>
  <c r="G253" i="13"/>
  <c r="E252" i="13"/>
  <c r="F252" i="13"/>
  <c r="G252" i="13"/>
  <c r="E251" i="13"/>
  <c r="F251" i="13"/>
  <c r="G251" i="13"/>
  <c r="E249" i="13"/>
  <c r="F249" i="13"/>
  <c r="G249" i="13"/>
  <c r="E248" i="13"/>
  <c r="F248" i="13"/>
  <c r="G248" i="13"/>
  <c r="E247" i="13"/>
  <c r="F247" i="13"/>
  <c r="G247" i="13"/>
  <c r="E246" i="13"/>
  <c r="F246" i="13"/>
  <c r="G246" i="13"/>
  <c r="E245" i="13"/>
  <c r="F245" i="13"/>
  <c r="G245" i="13"/>
  <c r="E244" i="13"/>
  <c r="F244" i="13"/>
  <c r="G244" i="13"/>
  <c r="E243" i="13"/>
  <c r="F243" i="13"/>
  <c r="G243" i="13"/>
  <c r="E242" i="13"/>
  <c r="F242" i="13"/>
  <c r="G242" i="13"/>
  <c r="F233" i="13"/>
  <c r="B233" i="13"/>
  <c r="C214" i="13"/>
  <c r="D209" i="13"/>
  <c r="E208" i="13"/>
  <c r="F208" i="13"/>
  <c r="G208" i="13"/>
  <c r="E207" i="13"/>
  <c r="F207" i="13"/>
  <c r="G207" i="13"/>
  <c r="E206" i="13"/>
  <c r="F206" i="13"/>
  <c r="G206" i="13"/>
  <c r="E204" i="13"/>
  <c r="F204" i="13"/>
  <c r="G204" i="13"/>
  <c r="E203" i="13"/>
  <c r="F203" i="13"/>
  <c r="G203" i="13"/>
  <c r="E202" i="13"/>
  <c r="F202" i="13"/>
  <c r="G202" i="13"/>
  <c r="E201" i="13"/>
  <c r="F201" i="13"/>
  <c r="G201" i="13"/>
  <c r="E200" i="13"/>
  <c r="F200" i="13"/>
  <c r="G200" i="13"/>
  <c r="E199" i="13"/>
  <c r="F199" i="13"/>
  <c r="G199" i="13"/>
  <c r="E198" i="13"/>
  <c r="F198" i="13"/>
  <c r="G198" i="13"/>
  <c r="E197" i="13"/>
  <c r="F197" i="13"/>
  <c r="G197" i="13"/>
  <c r="F188" i="13"/>
  <c r="B188" i="13"/>
  <c r="C169" i="13"/>
  <c r="D164" i="13"/>
  <c r="E163" i="13"/>
  <c r="F163" i="13"/>
  <c r="G163" i="13"/>
  <c r="E162" i="13"/>
  <c r="F162" i="13"/>
  <c r="G162" i="13"/>
  <c r="E161" i="13"/>
  <c r="F161" i="13"/>
  <c r="G161" i="13"/>
  <c r="E159" i="13"/>
  <c r="F159" i="13"/>
  <c r="G159" i="13"/>
  <c r="E158" i="13"/>
  <c r="F158" i="13"/>
  <c r="G158" i="13"/>
  <c r="E157" i="13"/>
  <c r="F157" i="13"/>
  <c r="G157" i="13"/>
  <c r="E156" i="13"/>
  <c r="F156" i="13"/>
  <c r="G156" i="13"/>
  <c r="E155" i="13"/>
  <c r="F155" i="13"/>
  <c r="G155" i="13"/>
  <c r="E154" i="13"/>
  <c r="F154" i="13"/>
  <c r="G154" i="13"/>
  <c r="E153" i="13"/>
  <c r="F153" i="13"/>
  <c r="G153" i="13"/>
  <c r="E152" i="13"/>
  <c r="F152" i="13"/>
  <c r="G152" i="13"/>
  <c r="F143" i="13"/>
  <c r="B143" i="13"/>
  <c r="C124" i="13"/>
  <c r="D119" i="13"/>
  <c r="E118" i="13"/>
  <c r="F118" i="13"/>
  <c r="G118" i="13"/>
  <c r="E117" i="13"/>
  <c r="F117" i="13"/>
  <c r="G117" i="13"/>
  <c r="E116" i="13"/>
  <c r="F116" i="13"/>
  <c r="G116" i="13"/>
  <c r="E114" i="13"/>
  <c r="F114" i="13"/>
  <c r="G114" i="13"/>
  <c r="E113" i="13"/>
  <c r="F113" i="13"/>
  <c r="G113" i="13"/>
  <c r="E112" i="13"/>
  <c r="F112" i="13"/>
  <c r="G112" i="13"/>
  <c r="E111" i="13"/>
  <c r="F111" i="13"/>
  <c r="G111" i="13"/>
  <c r="E110" i="13"/>
  <c r="F110" i="13"/>
  <c r="G110" i="13"/>
  <c r="E109" i="13"/>
  <c r="F109" i="13"/>
  <c r="G109" i="13"/>
  <c r="E108" i="13"/>
  <c r="F108" i="13"/>
  <c r="G108" i="13"/>
  <c r="E107" i="13"/>
  <c r="F107" i="13"/>
  <c r="G107" i="13"/>
  <c r="F98" i="13"/>
  <c r="B98" i="13"/>
  <c r="C79" i="13"/>
  <c r="D74" i="13"/>
  <c r="E73" i="13"/>
  <c r="F73" i="13"/>
  <c r="G73" i="13"/>
  <c r="E72" i="13"/>
  <c r="F72" i="13"/>
  <c r="G72" i="13"/>
  <c r="E71" i="13"/>
  <c r="F71" i="13"/>
  <c r="G71" i="13"/>
  <c r="E69" i="13"/>
  <c r="F69" i="13"/>
  <c r="G69" i="13"/>
  <c r="E68" i="13"/>
  <c r="F68" i="13"/>
  <c r="G68" i="13"/>
  <c r="E67" i="13"/>
  <c r="F67" i="13"/>
  <c r="G67" i="13"/>
  <c r="E66" i="13"/>
  <c r="F66" i="13"/>
  <c r="G66" i="13"/>
  <c r="E65" i="13"/>
  <c r="F65" i="13"/>
  <c r="G65" i="13"/>
  <c r="E64" i="13"/>
  <c r="F64" i="13"/>
  <c r="G64" i="13"/>
  <c r="E63" i="13"/>
  <c r="F63" i="13"/>
  <c r="G63" i="13"/>
  <c r="E62" i="13"/>
  <c r="F62" i="13"/>
  <c r="G62" i="13"/>
  <c r="F53" i="13"/>
  <c r="B53" i="13"/>
  <c r="C34" i="13"/>
  <c r="D29" i="13"/>
  <c r="E28" i="13"/>
  <c r="F28" i="13"/>
  <c r="G28" i="13"/>
  <c r="E27" i="13"/>
  <c r="F27" i="13"/>
  <c r="G27" i="13"/>
  <c r="E26" i="13"/>
  <c r="F26" i="13"/>
  <c r="G26" i="13"/>
  <c r="E24" i="13"/>
  <c r="F24" i="13"/>
  <c r="G24" i="13"/>
  <c r="E23" i="13"/>
  <c r="F23" i="13"/>
  <c r="G23" i="13"/>
  <c r="E22" i="13"/>
  <c r="F22" i="13"/>
  <c r="G22" i="13"/>
  <c r="E21" i="13"/>
  <c r="F21" i="13"/>
  <c r="G21" i="13"/>
  <c r="E20" i="13"/>
  <c r="F20" i="13"/>
  <c r="G20" i="13"/>
  <c r="E19" i="13"/>
  <c r="F19" i="13"/>
  <c r="G19" i="13"/>
  <c r="E18" i="13"/>
  <c r="F18" i="13"/>
  <c r="G18" i="13"/>
  <c r="E17" i="13"/>
  <c r="F17" i="13"/>
  <c r="G17" i="13"/>
  <c r="F8" i="13"/>
  <c r="B8" i="13"/>
  <c r="J1971" i="13"/>
  <c r="J1969" i="13"/>
  <c r="G1969" i="13"/>
  <c r="D1963" i="13"/>
  <c r="A1963" i="13"/>
  <c r="D1962" i="13"/>
  <c r="A1962" i="13"/>
  <c r="D1961" i="13"/>
  <c r="A1961" i="13"/>
  <c r="D1960" i="13"/>
  <c r="A1960" i="13"/>
  <c r="D1959" i="13"/>
  <c r="A1959" i="13"/>
  <c r="D1958" i="13"/>
  <c r="A1958" i="13"/>
  <c r="D1957" i="13"/>
  <c r="A1957" i="13"/>
  <c r="D1956" i="13"/>
  <c r="A1956" i="13"/>
  <c r="D1955" i="13"/>
  <c r="A1955" i="13"/>
  <c r="D1954" i="13"/>
  <c r="A1954" i="13"/>
  <c r="D1953" i="13"/>
  <c r="A1953" i="13"/>
  <c r="D1952" i="13"/>
  <c r="A1952" i="13"/>
  <c r="C1947" i="13"/>
  <c r="Q1945" i="13"/>
  <c r="J1945" i="13"/>
  <c r="F1945" i="13"/>
  <c r="C1945" i="13"/>
  <c r="J1926" i="13"/>
  <c r="J1924" i="13"/>
  <c r="G1924" i="13"/>
  <c r="D1918" i="13"/>
  <c r="A1918" i="13"/>
  <c r="D1917" i="13"/>
  <c r="A1917" i="13"/>
  <c r="D1916" i="13"/>
  <c r="A1916" i="13"/>
  <c r="D1915" i="13"/>
  <c r="A1915" i="13"/>
  <c r="D1914" i="13"/>
  <c r="A1914" i="13"/>
  <c r="D1913" i="13"/>
  <c r="A1913" i="13"/>
  <c r="D1912" i="13"/>
  <c r="A1912" i="13"/>
  <c r="D1911" i="13"/>
  <c r="A1911" i="13"/>
  <c r="D1910" i="13"/>
  <c r="A1910" i="13"/>
  <c r="D1909" i="13"/>
  <c r="A1909" i="13"/>
  <c r="D1908" i="13"/>
  <c r="A1908" i="13"/>
  <c r="D1907" i="13"/>
  <c r="A1907" i="13"/>
  <c r="C1902" i="13"/>
  <c r="Q1900" i="13"/>
  <c r="J1900" i="13"/>
  <c r="F1900" i="13"/>
  <c r="C1900" i="13"/>
  <c r="J1881" i="13"/>
  <c r="J1879" i="13"/>
  <c r="G1879" i="13"/>
  <c r="D1873" i="13"/>
  <c r="A1873" i="13"/>
  <c r="D1872" i="13"/>
  <c r="A1872" i="13"/>
  <c r="D1871" i="13"/>
  <c r="A1871" i="13"/>
  <c r="D1870" i="13"/>
  <c r="A1870" i="13"/>
  <c r="D1869" i="13"/>
  <c r="A1869" i="13"/>
  <c r="D1868" i="13"/>
  <c r="A1868" i="13"/>
  <c r="D1867" i="13"/>
  <c r="A1867" i="13"/>
  <c r="D1866" i="13"/>
  <c r="A1866" i="13"/>
  <c r="D1865" i="13"/>
  <c r="A1865" i="13"/>
  <c r="D1864" i="13"/>
  <c r="A1864" i="13"/>
  <c r="D1863" i="13"/>
  <c r="A1863" i="13"/>
  <c r="D1862" i="13"/>
  <c r="A1862" i="13"/>
  <c r="C1857" i="13"/>
  <c r="Q1855" i="13"/>
  <c r="J1855" i="13"/>
  <c r="F1855" i="13"/>
  <c r="C1855" i="13"/>
  <c r="J1836" i="13"/>
  <c r="J1834" i="13"/>
  <c r="G1834" i="13"/>
  <c r="D1828" i="13"/>
  <c r="A1828" i="13"/>
  <c r="D1827" i="13"/>
  <c r="A1827" i="13"/>
  <c r="D1826" i="13"/>
  <c r="A1826" i="13"/>
  <c r="D1825" i="13"/>
  <c r="A1825" i="13"/>
  <c r="D1824" i="13"/>
  <c r="A1824" i="13"/>
  <c r="D1823" i="13"/>
  <c r="A1823" i="13"/>
  <c r="D1822" i="13"/>
  <c r="A1822" i="13"/>
  <c r="D1821" i="13"/>
  <c r="A1821" i="13"/>
  <c r="D1820" i="13"/>
  <c r="A1820" i="13"/>
  <c r="D1819" i="13"/>
  <c r="A1819" i="13"/>
  <c r="D1818" i="13"/>
  <c r="A1818" i="13"/>
  <c r="D1817" i="13"/>
  <c r="A1817" i="13"/>
  <c r="C1812" i="13"/>
  <c r="Q1810" i="13"/>
  <c r="J1810" i="13"/>
  <c r="F1810" i="13"/>
  <c r="C1810" i="13"/>
  <c r="J1791" i="13"/>
  <c r="J1789" i="13"/>
  <c r="G1789" i="13"/>
  <c r="D1783" i="13"/>
  <c r="A1783" i="13"/>
  <c r="D1782" i="13"/>
  <c r="A1782" i="13"/>
  <c r="D1781" i="13"/>
  <c r="A1781" i="13"/>
  <c r="D1780" i="13"/>
  <c r="A1780" i="13"/>
  <c r="D1779" i="13"/>
  <c r="A1779" i="13"/>
  <c r="D1778" i="13"/>
  <c r="A1778" i="13"/>
  <c r="D1777" i="13"/>
  <c r="A1777" i="13"/>
  <c r="D1776" i="13"/>
  <c r="A1776" i="13"/>
  <c r="D1775" i="13"/>
  <c r="A1775" i="13"/>
  <c r="D1774" i="13"/>
  <c r="A1774" i="13"/>
  <c r="D1773" i="13"/>
  <c r="A1773" i="13"/>
  <c r="D1772" i="13"/>
  <c r="A1772" i="13"/>
  <c r="C1767" i="13"/>
  <c r="Q1765" i="13"/>
  <c r="J1765" i="13"/>
  <c r="F1765" i="13"/>
  <c r="C1765" i="13"/>
  <c r="J1746" i="13"/>
  <c r="J1744" i="13"/>
  <c r="G1744" i="13"/>
  <c r="D1738" i="13"/>
  <c r="A1738" i="13"/>
  <c r="D1737" i="13"/>
  <c r="A1737" i="13"/>
  <c r="D1736" i="13"/>
  <c r="A1736" i="13"/>
  <c r="D1735" i="13"/>
  <c r="A1735" i="13"/>
  <c r="D1734" i="13"/>
  <c r="A1734" i="13"/>
  <c r="D1733" i="13"/>
  <c r="A1733" i="13"/>
  <c r="D1732" i="13"/>
  <c r="A1732" i="13"/>
  <c r="D1731" i="13"/>
  <c r="A1731" i="13"/>
  <c r="D1730" i="13"/>
  <c r="A1730" i="13"/>
  <c r="D1729" i="13"/>
  <c r="A1729" i="13"/>
  <c r="D1728" i="13"/>
  <c r="A1728" i="13"/>
  <c r="D1727" i="13"/>
  <c r="A1727" i="13"/>
  <c r="C1722" i="13"/>
  <c r="Q1720" i="13"/>
  <c r="J1720" i="13"/>
  <c r="F1720" i="13"/>
  <c r="C1720" i="13"/>
  <c r="J1701" i="13"/>
  <c r="J1699" i="13"/>
  <c r="G1699" i="13"/>
  <c r="D1693" i="13"/>
  <c r="A1693" i="13"/>
  <c r="D1692" i="13"/>
  <c r="A1692" i="13"/>
  <c r="D1691" i="13"/>
  <c r="A1691" i="13"/>
  <c r="D1690" i="13"/>
  <c r="A1690" i="13"/>
  <c r="D1689" i="13"/>
  <c r="A1689" i="13"/>
  <c r="D1688" i="13"/>
  <c r="A1688" i="13"/>
  <c r="D1687" i="13"/>
  <c r="A1687" i="13"/>
  <c r="D1686" i="13"/>
  <c r="A1686" i="13"/>
  <c r="D1685" i="13"/>
  <c r="A1685" i="13"/>
  <c r="D1684" i="13"/>
  <c r="A1684" i="13"/>
  <c r="D1683" i="13"/>
  <c r="A1683" i="13"/>
  <c r="D1682" i="13"/>
  <c r="A1682" i="13"/>
  <c r="C1677" i="13"/>
  <c r="Q1675" i="13"/>
  <c r="J1675" i="13"/>
  <c r="F1675" i="13"/>
  <c r="C1675" i="13"/>
  <c r="J1656" i="13"/>
  <c r="J1654" i="13"/>
  <c r="G1654" i="13"/>
  <c r="D1648" i="13"/>
  <c r="A1648" i="13"/>
  <c r="D1647" i="13"/>
  <c r="A1647" i="13"/>
  <c r="D1646" i="13"/>
  <c r="A1646" i="13"/>
  <c r="D1645" i="13"/>
  <c r="A1645" i="13"/>
  <c r="D1644" i="13"/>
  <c r="A1644" i="13"/>
  <c r="D1643" i="13"/>
  <c r="A1643" i="13"/>
  <c r="D1642" i="13"/>
  <c r="A1642" i="13"/>
  <c r="D1641" i="13"/>
  <c r="A1641" i="13"/>
  <c r="D1640" i="13"/>
  <c r="A1640" i="13"/>
  <c r="D1639" i="13"/>
  <c r="A1639" i="13"/>
  <c r="D1638" i="13"/>
  <c r="A1638" i="13"/>
  <c r="D1637" i="13"/>
  <c r="A1637" i="13"/>
  <c r="C1632" i="13"/>
  <c r="Q1630" i="13"/>
  <c r="J1630" i="13"/>
  <c r="F1630" i="13"/>
  <c r="C1630" i="13"/>
  <c r="J1611" i="13"/>
  <c r="J1609" i="13"/>
  <c r="G1609" i="13"/>
  <c r="D1603" i="13"/>
  <c r="A1603" i="13"/>
  <c r="D1602" i="13"/>
  <c r="A1602" i="13"/>
  <c r="D1601" i="13"/>
  <c r="A1601" i="13"/>
  <c r="D1600" i="13"/>
  <c r="A1600" i="13"/>
  <c r="D1599" i="13"/>
  <c r="A1599" i="13"/>
  <c r="D1598" i="13"/>
  <c r="A1598" i="13"/>
  <c r="D1597" i="13"/>
  <c r="A1597" i="13"/>
  <c r="D1596" i="13"/>
  <c r="A1596" i="13"/>
  <c r="D1595" i="13"/>
  <c r="A1595" i="13"/>
  <c r="D1594" i="13"/>
  <c r="A1594" i="13"/>
  <c r="D1593" i="13"/>
  <c r="A1593" i="13"/>
  <c r="D1592" i="13"/>
  <c r="A1592" i="13"/>
  <c r="C1587" i="13"/>
  <c r="Q1585" i="13"/>
  <c r="J1585" i="13"/>
  <c r="F1585" i="13"/>
  <c r="C1585" i="13"/>
  <c r="J1566" i="13"/>
  <c r="J1564" i="13"/>
  <c r="G1564" i="13"/>
  <c r="D1558" i="13"/>
  <c r="A1558" i="13"/>
  <c r="D1557" i="13"/>
  <c r="A1557" i="13"/>
  <c r="D1556" i="13"/>
  <c r="A1556" i="13"/>
  <c r="D1555" i="13"/>
  <c r="A1555" i="13"/>
  <c r="D1554" i="13"/>
  <c r="A1554" i="13"/>
  <c r="D1553" i="13"/>
  <c r="A1553" i="13"/>
  <c r="D1552" i="13"/>
  <c r="A1552" i="13"/>
  <c r="D1551" i="13"/>
  <c r="A1551" i="13"/>
  <c r="D1550" i="13"/>
  <c r="A1550" i="13"/>
  <c r="D1549" i="13"/>
  <c r="A1549" i="13"/>
  <c r="D1548" i="13"/>
  <c r="A1548" i="13"/>
  <c r="D1547" i="13"/>
  <c r="A1547" i="13"/>
  <c r="C1542" i="13"/>
  <c r="Q1540" i="13"/>
  <c r="J1540" i="13"/>
  <c r="F1540" i="13"/>
  <c r="C1540" i="13"/>
  <c r="J1521" i="13"/>
  <c r="J1519" i="13"/>
  <c r="G1519" i="13"/>
  <c r="D1513" i="13"/>
  <c r="A1513" i="13"/>
  <c r="D1512" i="13"/>
  <c r="A1512" i="13"/>
  <c r="D1511" i="13"/>
  <c r="A1511" i="13"/>
  <c r="D1510" i="13"/>
  <c r="A1510" i="13"/>
  <c r="D1509" i="13"/>
  <c r="A1509" i="13"/>
  <c r="D1508" i="13"/>
  <c r="A1508" i="13"/>
  <c r="D1507" i="13"/>
  <c r="A1507" i="13"/>
  <c r="D1506" i="13"/>
  <c r="A1506" i="13"/>
  <c r="D1505" i="13"/>
  <c r="A1505" i="13"/>
  <c r="D1504" i="13"/>
  <c r="A1504" i="13"/>
  <c r="D1503" i="13"/>
  <c r="A1503" i="13"/>
  <c r="D1502" i="13"/>
  <c r="A1502" i="13"/>
  <c r="C1497" i="13"/>
  <c r="Q1495" i="13"/>
  <c r="J1495" i="13"/>
  <c r="F1495" i="13"/>
  <c r="C1495" i="13"/>
  <c r="J1476" i="13"/>
  <c r="J1474" i="13"/>
  <c r="G1474" i="13"/>
  <c r="D1468" i="13"/>
  <c r="A1468" i="13"/>
  <c r="D1467" i="13"/>
  <c r="A1467" i="13"/>
  <c r="D1466" i="13"/>
  <c r="A1466" i="13"/>
  <c r="D1465" i="13"/>
  <c r="A1465" i="13"/>
  <c r="D1464" i="13"/>
  <c r="A1464" i="13"/>
  <c r="D1463" i="13"/>
  <c r="A1463" i="13"/>
  <c r="D1462" i="13"/>
  <c r="A1462" i="13"/>
  <c r="D1461" i="13"/>
  <c r="A1461" i="13"/>
  <c r="D1460" i="13"/>
  <c r="A1460" i="13"/>
  <c r="D1459" i="13"/>
  <c r="A1459" i="13"/>
  <c r="D1458" i="13"/>
  <c r="A1458" i="13"/>
  <c r="D1457" i="13"/>
  <c r="A1457" i="13"/>
  <c r="C1452" i="13"/>
  <c r="Q1450" i="13"/>
  <c r="J1450" i="13"/>
  <c r="F1450" i="13"/>
  <c r="C1450" i="13"/>
  <c r="J1431" i="13"/>
  <c r="J1429" i="13"/>
  <c r="G1429" i="13"/>
  <c r="D1423" i="13"/>
  <c r="A1423" i="13"/>
  <c r="D1422" i="13"/>
  <c r="A1422" i="13"/>
  <c r="D1421" i="13"/>
  <c r="A1421" i="13"/>
  <c r="D1420" i="13"/>
  <c r="A1420" i="13"/>
  <c r="D1419" i="13"/>
  <c r="A1419" i="13"/>
  <c r="D1418" i="13"/>
  <c r="A1418" i="13"/>
  <c r="D1417" i="13"/>
  <c r="A1417" i="13"/>
  <c r="D1416" i="13"/>
  <c r="A1416" i="13"/>
  <c r="D1415" i="13"/>
  <c r="A1415" i="13"/>
  <c r="D1414" i="13"/>
  <c r="A1414" i="13"/>
  <c r="D1413" i="13"/>
  <c r="A1413" i="13"/>
  <c r="D1412" i="13"/>
  <c r="A1412" i="13"/>
  <c r="C1407" i="13"/>
  <c r="Q1405" i="13"/>
  <c r="J1405" i="13"/>
  <c r="F1405" i="13"/>
  <c r="C1405" i="13"/>
  <c r="J1386" i="13"/>
  <c r="J1384" i="13"/>
  <c r="G1384" i="13"/>
  <c r="D1378" i="13"/>
  <c r="A1378" i="13"/>
  <c r="D1377" i="13"/>
  <c r="A1377" i="13"/>
  <c r="D1376" i="13"/>
  <c r="A1376" i="13"/>
  <c r="D1375" i="13"/>
  <c r="A1375" i="13"/>
  <c r="D1374" i="13"/>
  <c r="A1374" i="13"/>
  <c r="D1373" i="13"/>
  <c r="A1373" i="13"/>
  <c r="D1372" i="13"/>
  <c r="A1372" i="13"/>
  <c r="D1371" i="13"/>
  <c r="A1371" i="13"/>
  <c r="D1370" i="13"/>
  <c r="A1370" i="13"/>
  <c r="D1369" i="13"/>
  <c r="A1369" i="13"/>
  <c r="D1368" i="13"/>
  <c r="A1368" i="13"/>
  <c r="D1367" i="13"/>
  <c r="A1367" i="13"/>
  <c r="C1362" i="13"/>
  <c r="Q1360" i="13"/>
  <c r="J1360" i="13"/>
  <c r="F1360" i="13"/>
  <c r="C1360" i="13"/>
  <c r="J1341" i="13"/>
  <c r="J1339" i="13"/>
  <c r="G1339" i="13"/>
  <c r="D1333" i="13"/>
  <c r="A1333" i="13"/>
  <c r="D1332" i="13"/>
  <c r="A1332" i="13"/>
  <c r="D1331" i="13"/>
  <c r="A1331" i="13"/>
  <c r="D1330" i="13"/>
  <c r="A1330" i="13"/>
  <c r="D1329" i="13"/>
  <c r="A1329" i="13"/>
  <c r="D1328" i="13"/>
  <c r="A1328" i="13"/>
  <c r="D1327" i="13"/>
  <c r="A1327" i="13"/>
  <c r="D1326" i="13"/>
  <c r="A1326" i="13"/>
  <c r="D1325" i="13"/>
  <c r="A1325" i="13"/>
  <c r="D1324" i="13"/>
  <c r="A1324" i="13"/>
  <c r="D1323" i="13"/>
  <c r="A1323" i="13"/>
  <c r="D1322" i="13"/>
  <c r="A1322" i="13"/>
  <c r="C1317" i="13"/>
  <c r="Q1315" i="13"/>
  <c r="J1315" i="13"/>
  <c r="F1315" i="13"/>
  <c r="C1315" i="13"/>
  <c r="J1296" i="13"/>
  <c r="J1294" i="13"/>
  <c r="G1294" i="13"/>
  <c r="D1288" i="13"/>
  <c r="A1288" i="13"/>
  <c r="D1287" i="13"/>
  <c r="A1287" i="13"/>
  <c r="D1286" i="13"/>
  <c r="A1286" i="13"/>
  <c r="D1285" i="13"/>
  <c r="A1285" i="13"/>
  <c r="D1284" i="13"/>
  <c r="A1284" i="13"/>
  <c r="D1283" i="13"/>
  <c r="A1283" i="13"/>
  <c r="D1282" i="13"/>
  <c r="A1282" i="13"/>
  <c r="D1281" i="13"/>
  <c r="A1281" i="13"/>
  <c r="D1280" i="13"/>
  <c r="A1280" i="13"/>
  <c r="D1279" i="13"/>
  <c r="A1279" i="13"/>
  <c r="D1278" i="13"/>
  <c r="A1278" i="13"/>
  <c r="D1277" i="13"/>
  <c r="A1277" i="13"/>
  <c r="C1272" i="13"/>
  <c r="Q1270" i="13"/>
  <c r="J1270" i="13"/>
  <c r="F1270" i="13"/>
  <c r="C1270" i="13"/>
  <c r="J1251" i="13"/>
  <c r="J1249" i="13"/>
  <c r="G1249" i="13"/>
  <c r="D1243" i="13"/>
  <c r="A1243" i="13"/>
  <c r="D1242" i="13"/>
  <c r="A1242" i="13"/>
  <c r="D1241" i="13"/>
  <c r="A1241" i="13"/>
  <c r="D1240" i="13"/>
  <c r="A1240" i="13"/>
  <c r="D1239" i="13"/>
  <c r="A1239" i="13"/>
  <c r="D1238" i="13"/>
  <c r="A1238" i="13"/>
  <c r="D1237" i="13"/>
  <c r="A1237" i="13"/>
  <c r="D1236" i="13"/>
  <c r="A1236" i="13"/>
  <c r="D1235" i="13"/>
  <c r="A1235" i="13"/>
  <c r="D1234" i="13"/>
  <c r="A1234" i="13"/>
  <c r="D1233" i="13"/>
  <c r="A1233" i="13"/>
  <c r="D1232" i="13"/>
  <c r="A1232" i="13"/>
  <c r="C1227" i="13"/>
  <c r="Q1225" i="13"/>
  <c r="J1225" i="13"/>
  <c r="F1225" i="13"/>
  <c r="C1225" i="13"/>
  <c r="J1206" i="13"/>
  <c r="J1204" i="13"/>
  <c r="G1204" i="13"/>
  <c r="D1198" i="13"/>
  <c r="A1198" i="13"/>
  <c r="D1197" i="13"/>
  <c r="A1197" i="13"/>
  <c r="D1196" i="13"/>
  <c r="A1196" i="13"/>
  <c r="D1195" i="13"/>
  <c r="A1195" i="13"/>
  <c r="D1194" i="13"/>
  <c r="A1194" i="13"/>
  <c r="D1193" i="13"/>
  <c r="A1193" i="13"/>
  <c r="D1192" i="13"/>
  <c r="A1192" i="13"/>
  <c r="D1191" i="13"/>
  <c r="A1191" i="13"/>
  <c r="D1190" i="13"/>
  <c r="A1190" i="13"/>
  <c r="D1189" i="13"/>
  <c r="A1189" i="13"/>
  <c r="D1188" i="13"/>
  <c r="A1188" i="13"/>
  <c r="D1187" i="13"/>
  <c r="A1187" i="13"/>
  <c r="C1182" i="13"/>
  <c r="Q1180" i="13"/>
  <c r="J1180" i="13"/>
  <c r="F1180" i="13"/>
  <c r="C1180" i="13"/>
  <c r="J1161" i="13"/>
  <c r="J1159" i="13"/>
  <c r="G1159" i="13"/>
  <c r="D1153" i="13"/>
  <c r="A1153" i="13"/>
  <c r="D1152" i="13"/>
  <c r="A1152" i="13"/>
  <c r="D1151" i="13"/>
  <c r="A1151" i="13"/>
  <c r="D1150" i="13"/>
  <c r="A1150" i="13"/>
  <c r="D1149" i="13"/>
  <c r="A1149" i="13"/>
  <c r="D1148" i="13"/>
  <c r="A1148" i="13"/>
  <c r="D1147" i="13"/>
  <c r="A1147" i="13"/>
  <c r="D1146" i="13"/>
  <c r="A1146" i="13"/>
  <c r="D1145" i="13"/>
  <c r="A1145" i="13"/>
  <c r="D1144" i="13"/>
  <c r="A1144" i="13"/>
  <c r="D1143" i="13"/>
  <c r="A1143" i="13"/>
  <c r="D1142" i="13"/>
  <c r="A1142" i="13"/>
  <c r="C1137" i="13"/>
  <c r="Q1135" i="13"/>
  <c r="J1135" i="13"/>
  <c r="F1135" i="13"/>
  <c r="C1135" i="13"/>
  <c r="J1116" i="13"/>
  <c r="J1114" i="13"/>
  <c r="G1114" i="13"/>
  <c r="D1108" i="13"/>
  <c r="A1108" i="13"/>
  <c r="D1107" i="13"/>
  <c r="A1107" i="13"/>
  <c r="D1106" i="13"/>
  <c r="A1106" i="13"/>
  <c r="D1105" i="13"/>
  <c r="A1105" i="13"/>
  <c r="D1104" i="13"/>
  <c r="A1104" i="13"/>
  <c r="D1103" i="13"/>
  <c r="A1103" i="13"/>
  <c r="D1102" i="13"/>
  <c r="A1102" i="13"/>
  <c r="D1101" i="13"/>
  <c r="A1101" i="13"/>
  <c r="D1100" i="13"/>
  <c r="A1100" i="13"/>
  <c r="D1099" i="13"/>
  <c r="A1099" i="13"/>
  <c r="D1098" i="13"/>
  <c r="A1098" i="13"/>
  <c r="D1097" i="13"/>
  <c r="A1097" i="13"/>
  <c r="C1092" i="13"/>
  <c r="Q1090" i="13"/>
  <c r="J1090" i="13"/>
  <c r="F1090" i="13"/>
  <c r="C1090" i="13"/>
  <c r="J1071" i="13"/>
  <c r="J1069" i="13"/>
  <c r="G1069" i="13"/>
  <c r="D1063" i="13"/>
  <c r="A1063" i="13"/>
  <c r="D1062" i="13"/>
  <c r="A1062" i="13"/>
  <c r="D1061" i="13"/>
  <c r="A1061" i="13"/>
  <c r="D1060" i="13"/>
  <c r="A1060" i="13"/>
  <c r="D1059" i="13"/>
  <c r="A1059" i="13"/>
  <c r="D1058" i="13"/>
  <c r="A1058" i="13"/>
  <c r="D1057" i="13"/>
  <c r="A1057" i="13"/>
  <c r="D1056" i="13"/>
  <c r="A1056" i="13"/>
  <c r="D1055" i="13"/>
  <c r="A1055" i="13"/>
  <c r="D1054" i="13"/>
  <c r="A1054" i="13"/>
  <c r="D1053" i="13"/>
  <c r="A1053" i="13"/>
  <c r="D1052" i="13"/>
  <c r="A1052" i="13"/>
  <c r="C1047" i="13"/>
  <c r="Q1045" i="13"/>
  <c r="J1045" i="13"/>
  <c r="F1045" i="13"/>
  <c r="C1045" i="13"/>
  <c r="J1026" i="13"/>
  <c r="J1024" i="13"/>
  <c r="G1024" i="13"/>
  <c r="D1018" i="13"/>
  <c r="A1018" i="13"/>
  <c r="D1017" i="13"/>
  <c r="A1017" i="13"/>
  <c r="D1016" i="13"/>
  <c r="A1016" i="13"/>
  <c r="D1015" i="13"/>
  <c r="A1015" i="13"/>
  <c r="D1014" i="13"/>
  <c r="A1014" i="13"/>
  <c r="D1013" i="13"/>
  <c r="A1013" i="13"/>
  <c r="D1012" i="13"/>
  <c r="A1012" i="13"/>
  <c r="D1011" i="13"/>
  <c r="A1011" i="13"/>
  <c r="D1010" i="13"/>
  <c r="A1010" i="13"/>
  <c r="D1009" i="13"/>
  <c r="A1009" i="13"/>
  <c r="D1008" i="13"/>
  <c r="A1008" i="13"/>
  <c r="D1007" i="13"/>
  <c r="A1007" i="13"/>
  <c r="C1002" i="13"/>
  <c r="Q1000" i="13"/>
  <c r="J1000" i="13"/>
  <c r="F1000" i="13"/>
  <c r="C1000" i="13"/>
  <c r="J981" i="13"/>
  <c r="J979" i="13"/>
  <c r="G979" i="13"/>
  <c r="D973" i="13"/>
  <c r="A973" i="13"/>
  <c r="D972" i="13"/>
  <c r="A972" i="13"/>
  <c r="D971" i="13"/>
  <c r="A971" i="13"/>
  <c r="D970" i="13"/>
  <c r="A970" i="13"/>
  <c r="D969" i="13"/>
  <c r="A969" i="13"/>
  <c r="D968" i="13"/>
  <c r="A968" i="13"/>
  <c r="D967" i="13"/>
  <c r="A967" i="13"/>
  <c r="D966" i="13"/>
  <c r="A966" i="13"/>
  <c r="D965" i="13"/>
  <c r="A965" i="13"/>
  <c r="D964" i="13"/>
  <c r="A964" i="13"/>
  <c r="D963" i="13"/>
  <c r="A963" i="13"/>
  <c r="D962" i="13"/>
  <c r="A962" i="13"/>
  <c r="C957" i="13"/>
  <c r="Q955" i="13"/>
  <c r="J955" i="13"/>
  <c r="F955" i="13"/>
  <c r="C955" i="13"/>
  <c r="J936" i="13"/>
  <c r="J934" i="13"/>
  <c r="G934" i="13"/>
  <c r="D928" i="13"/>
  <c r="A928" i="13"/>
  <c r="D927" i="13"/>
  <c r="A927" i="13"/>
  <c r="D926" i="13"/>
  <c r="A926" i="13"/>
  <c r="D925" i="13"/>
  <c r="A925" i="13"/>
  <c r="D924" i="13"/>
  <c r="A924" i="13"/>
  <c r="D923" i="13"/>
  <c r="A923" i="13"/>
  <c r="D922" i="13"/>
  <c r="A922" i="13"/>
  <c r="D921" i="13"/>
  <c r="A921" i="13"/>
  <c r="D920" i="13"/>
  <c r="A920" i="13"/>
  <c r="D919" i="13"/>
  <c r="A919" i="13"/>
  <c r="D918" i="13"/>
  <c r="A918" i="13"/>
  <c r="D917" i="13"/>
  <c r="A917" i="13"/>
  <c r="C912" i="13"/>
  <c r="Q910" i="13"/>
  <c r="J910" i="13"/>
  <c r="F910" i="13"/>
  <c r="C910" i="13"/>
  <c r="J891" i="13"/>
  <c r="J889" i="13"/>
  <c r="G889" i="13"/>
  <c r="D883" i="13"/>
  <c r="A883" i="13"/>
  <c r="D882" i="13"/>
  <c r="A882" i="13"/>
  <c r="D881" i="13"/>
  <c r="A881" i="13"/>
  <c r="D880" i="13"/>
  <c r="A880" i="13"/>
  <c r="D879" i="13"/>
  <c r="A879" i="13"/>
  <c r="D878" i="13"/>
  <c r="A878" i="13"/>
  <c r="D877" i="13"/>
  <c r="A877" i="13"/>
  <c r="D876" i="13"/>
  <c r="A876" i="13"/>
  <c r="D875" i="13"/>
  <c r="A875" i="13"/>
  <c r="D874" i="13"/>
  <c r="A874" i="13"/>
  <c r="D873" i="13"/>
  <c r="A873" i="13"/>
  <c r="D872" i="13"/>
  <c r="A872" i="13"/>
  <c r="C867" i="13"/>
  <c r="Q865" i="13"/>
  <c r="J865" i="13"/>
  <c r="F865" i="13"/>
  <c r="C865" i="13"/>
  <c r="J846" i="13"/>
  <c r="J844" i="13"/>
  <c r="G844" i="13"/>
  <c r="D838" i="13"/>
  <c r="A838" i="13"/>
  <c r="D837" i="13"/>
  <c r="A837" i="13"/>
  <c r="D836" i="13"/>
  <c r="A836" i="13"/>
  <c r="D835" i="13"/>
  <c r="A835" i="13"/>
  <c r="D834" i="13"/>
  <c r="A834" i="13"/>
  <c r="D833" i="13"/>
  <c r="A833" i="13"/>
  <c r="D832" i="13"/>
  <c r="A832" i="13"/>
  <c r="D831" i="13"/>
  <c r="A831" i="13"/>
  <c r="D830" i="13"/>
  <c r="A830" i="13"/>
  <c r="D829" i="13"/>
  <c r="A829" i="13"/>
  <c r="D828" i="13"/>
  <c r="A828" i="13"/>
  <c r="D827" i="13"/>
  <c r="A827" i="13"/>
  <c r="C822" i="13"/>
  <c r="Q820" i="13"/>
  <c r="J820" i="13"/>
  <c r="F820" i="13"/>
  <c r="C820" i="13"/>
  <c r="J801" i="13"/>
  <c r="J799" i="13"/>
  <c r="G799" i="13"/>
  <c r="D793" i="13"/>
  <c r="A793" i="13"/>
  <c r="D792" i="13"/>
  <c r="A792" i="13"/>
  <c r="D791" i="13"/>
  <c r="A791" i="13"/>
  <c r="D790" i="13"/>
  <c r="A790" i="13"/>
  <c r="D789" i="13"/>
  <c r="A789" i="13"/>
  <c r="D788" i="13"/>
  <c r="A788" i="13"/>
  <c r="D787" i="13"/>
  <c r="A787" i="13"/>
  <c r="D786" i="13"/>
  <c r="A786" i="13"/>
  <c r="D785" i="13"/>
  <c r="A785" i="13"/>
  <c r="D784" i="13"/>
  <c r="A784" i="13"/>
  <c r="D783" i="13"/>
  <c r="A783" i="13"/>
  <c r="D782" i="13"/>
  <c r="A782" i="13"/>
  <c r="C777" i="13"/>
  <c r="Q775" i="13"/>
  <c r="J775" i="13"/>
  <c r="F775" i="13"/>
  <c r="C775" i="13"/>
  <c r="J756" i="13"/>
  <c r="J754" i="13"/>
  <c r="G754" i="13"/>
  <c r="D748" i="13"/>
  <c r="A748" i="13"/>
  <c r="D747" i="13"/>
  <c r="A747" i="13"/>
  <c r="D746" i="13"/>
  <c r="A746" i="13"/>
  <c r="D745" i="13"/>
  <c r="A745" i="13"/>
  <c r="D744" i="13"/>
  <c r="A744" i="13"/>
  <c r="D743" i="13"/>
  <c r="A743" i="13"/>
  <c r="D742" i="13"/>
  <c r="A742" i="13"/>
  <c r="D741" i="13"/>
  <c r="A741" i="13"/>
  <c r="D740" i="13"/>
  <c r="A740" i="13"/>
  <c r="D739" i="13"/>
  <c r="A739" i="13"/>
  <c r="D738" i="13"/>
  <c r="A738" i="13"/>
  <c r="D737" i="13"/>
  <c r="A737" i="13"/>
  <c r="C732" i="13"/>
  <c r="Q730" i="13"/>
  <c r="J730" i="13"/>
  <c r="F730" i="13"/>
  <c r="C730" i="13"/>
  <c r="J711" i="13"/>
  <c r="J709" i="13"/>
  <c r="G709" i="13"/>
  <c r="D703" i="13"/>
  <c r="A703" i="13"/>
  <c r="D702" i="13"/>
  <c r="A702" i="13"/>
  <c r="D701" i="13"/>
  <c r="A701" i="13"/>
  <c r="D700" i="13"/>
  <c r="A700" i="13"/>
  <c r="D699" i="13"/>
  <c r="A699" i="13"/>
  <c r="D698" i="13"/>
  <c r="A698" i="13"/>
  <c r="D697" i="13"/>
  <c r="A697" i="13"/>
  <c r="D696" i="13"/>
  <c r="A696" i="13"/>
  <c r="D695" i="13"/>
  <c r="A695" i="13"/>
  <c r="D694" i="13"/>
  <c r="A694" i="13"/>
  <c r="D693" i="13"/>
  <c r="A693" i="13"/>
  <c r="D692" i="13"/>
  <c r="A692" i="13"/>
  <c r="C687" i="13"/>
  <c r="Q685" i="13"/>
  <c r="J685" i="13"/>
  <c r="F685" i="13"/>
  <c r="C685" i="13"/>
  <c r="J666" i="13"/>
  <c r="J664" i="13"/>
  <c r="G664" i="13"/>
  <c r="D658" i="13"/>
  <c r="A658" i="13"/>
  <c r="D657" i="13"/>
  <c r="A657" i="13"/>
  <c r="D656" i="13"/>
  <c r="A656" i="13"/>
  <c r="D655" i="13"/>
  <c r="A655" i="13"/>
  <c r="D654" i="13"/>
  <c r="A654" i="13"/>
  <c r="D653" i="13"/>
  <c r="A653" i="13"/>
  <c r="D652" i="13"/>
  <c r="A652" i="13"/>
  <c r="D651" i="13"/>
  <c r="A651" i="13"/>
  <c r="D650" i="13"/>
  <c r="A650" i="13"/>
  <c r="D649" i="13"/>
  <c r="A649" i="13"/>
  <c r="D648" i="13"/>
  <c r="A648" i="13"/>
  <c r="D647" i="13"/>
  <c r="A647" i="13"/>
  <c r="C642" i="13"/>
  <c r="Q640" i="13"/>
  <c r="J640" i="13"/>
  <c r="F640" i="13"/>
  <c r="C640" i="13"/>
  <c r="J621" i="13"/>
  <c r="J619" i="13"/>
  <c r="G619" i="13"/>
  <c r="D613" i="13"/>
  <c r="A613" i="13"/>
  <c r="D612" i="13"/>
  <c r="A612" i="13"/>
  <c r="D611" i="13"/>
  <c r="A611" i="13"/>
  <c r="D610" i="13"/>
  <c r="A610" i="13"/>
  <c r="D609" i="13"/>
  <c r="A609" i="13"/>
  <c r="D608" i="13"/>
  <c r="A608" i="13"/>
  <c r="D607" i="13"/>
  <c r="A607" i="13"/>
  <c r="D606" i="13"/>
  <c r="A606" i="13"/>
  <c r="D605" i="13"/>
  <c r="A605" i="13"/>
  <c r="D604" i="13"/>
  <c r="A604" i="13"/>
  <c r="D603" i="13"/>
  <c r="A603" i="13"/>
  <c r="D602" i="13"/>
  <c r="A602" i="13"/>
  <c r="C597" i="13"/>
  <c r="Q595" i="13"/>
  <c r="J595" i="13"/>
  <c r="F595" i="13"/>
  <c r="C595" i="13"/>
  <c r="J576" i="13"/>
  <c r="J574" i="13"/>
  <c r="G574" i="13"/>
  <c r="D568" i="13"/>
  <c r="A568" i="13"/>
  <c r="D567" i="13"/>
  <c r="A567" i="13"/>
  <c r="D566" i="13"/>
  <c r="A566" i="13"/>
  <c r="D565" i="13"/>
  <c r="A565" i="13"/>
  <c r="D564" i="13"/>
  <c r="A564" i="13"/>
  <c r="D563" i="13"/>
  <c r="A563" i="13"/>
  <c r="D562" i="13"/>
  <c r="A562" i="13"/>
  <c r="D561" i="13"/>
  <c r="A561" i="13"/>
  <c r="D560" i="13"/>
  <c r="A560" i="13"/>
  <c r="D559" i="13"/>
  <c r="A559" i="13"/>
  <c r="D558" i="13"/>
  <c r="A558" i="13"/>
  <c r="D557" i="13"/>
  <c r="A557" i="13"/>
  <c r="C552" i="13"/>
  <c r="Q550" i="13"/>
  <c r="J550" i="13"/>
  <c r="F550" i="13"/>
  <c r="C550" i="13"/>
  <c r="J531" i="13"/>
  <c r="J529" i="13"/>
  <c r="G529" i="13"/>
  <c r="D523" i="13"/>
  <c r="A523" i="13"/>
  <c r="D522" i="13"/>
  <c r="A522" i="13"/>
  <c r="D521" i="13"/>
  <c r="A521" i="13"/>
  <c r="D520" i="13"/>
  <c r="A520" i="13"/>
  <c r="D519" i="13"/>
  <c r="A519" i="13"/>
  <c r="D518" i="13"/>
  <c r="A518" i="13"/>
  <c r="D517" i="13"/>
  <c r="A517" i="13"/>
  <c r="D516" i="13"/>
  <c r="A516" i="13"/>
  <c r="D515" i="13"/>
  <c r="A515" i="13"/>
  <c r="D514" i="13"/>
  <c r="A514" i="13"/>
  <c r="D513" i="13"/>
  <c r="A513" i="13"/>
  <c r="D512" i="13"/>
  <c r="A512" i="13"/>
  <c r="C507" i="13"/>
  <c r="Q505" i="13"/>
  <c r="J505" i="13"/>
  <c r="F505" i="13"/>
  <c r="C505" i="13"/>
  <c r="J486" i="13"/>
  <c r="J484" i="13"/>
  <c r="G484" i="13"/>
  <c r="D478" i="13"/>
  <c r="A478" i="13"/>
  <c r="D477" i="13"/>
  <c r="A477" i="13"/>
  <c r="D476" i="13"/>
  <c r="A476" i="13"/>
  <c r="D475" i="13"/>
  <c r="A475" i="13"/>
  <c r="D474" i="13"/>
  <c r="A474" i="13"/>
  <c r="D473" i="13"/>
  <c r="A473" i="13"/>
  <c r="D472" i="13"/>
  <c r="A472" i="13"/>
  <c r="D471" i="13"/>
  <c r="A471" i="13"/>
  <c r="D470" i="13"/>
  <c r="A470" i="13"/>
  <c r="D469" i="13"/>
  <c r="A469" i="13"/>
  <c r="D468" i="13"/>
  <c r="A468" i="13"/>
  <c r="D467" i="13"/>
  <c r="A467" i="13"/>
  <c r="C462" i="13"/>
  <c r="Q460" i="13"/>
  <c r="J460" i="13"/>
  <c r="F460" i="13"/>
  <c r="C460" i="13"/>
  <c r="J441" i="13"/>
  <c r="J439" i="13"/>
  <c r="G439" i="13"/>
  <c r="D433" i="13"/>
  <c r="A433" i="13"/>
  <c r="D432" i="13"/>
  <c r="A432" i="13"/>
  <c r="D431" i="13"/>
  <c r="A431" i="13"/>
  <c r="D430" i="13"/>
  <c r="A430" i="13"/>
  <c r="D429" i="13"/>
  <c r="A429" i="13"/>
  <c r="D428" i="13"/>
  <c r="A428" i="13"/>
  <c r="D427" i="13"/>
  <c r="A427" i="13"/>
  <c r="D426" i="13"/>
  <c r="A426" i="13"/>
  <c r="D425" i="13"/>
  <c r="A425" i="13"/>
  <c r="D424" i="13"/>
  <c r="A424" i="13"/>
  <c r="D423" i="13"/>
  <c r="A423" i="13"/>
  <c r="D422" i="13"/>
  <c r="A422" i="13"/>
  <c r="C417" i="13"/>
  <c r="Q415" i="13"/>
  <c r="J415" i="13"/>
  <c r="F415" i="13"/>
  <c r="C415" i="13"/>
  <c r="J396" i="13"/>
  <c r="J394" i="13"/>
  <c r="G394" i="13"/>
  <c r="D388" i="13"/>
  <c r="A388" i="13"/>
  <c r="D387" i="13"/>
  <c r="A387" i="13"/>
  <c r="D386" i="13"/>
  <c r="A386" i="13"/>
  <c r="D385" i="13"/>
  <c r="A385" i="13"/>
  <c r="D384" i="13"/>
  <c r="A384" i="13"/>
  <c r="D383" i="13"/>
  <c r="A383" i="13"/>
  <c r="D382" i="13"/>
  <c r="A382" i="13"/>
  <c r="D381" i="13"/>
  <c r="A381" i="13"/>
  <c r="D380" i="13"/>
  <c r="A380" i="13"/>
  <c r="D379" i="13"/>
  <c r="A379" i="13"/>
  <c r="D378" i="13"/>
  <c r="A378" i="13"/>
  <c r="D377" i="13"/>
  <c r="A377" i="13"/>
  <c r="C372" i="13"/>
  <c r="Q370" i="13"/>
  <c r="J370" i="13"/>
  <c r="F370" i="13"/>
  <c r="C370" i="13"/>
  <c r="J351" i="13"/>
  <c r="J349" i="13"/>
  <c r="G349" i="13"/>
  <c r="D343" i="13"/>
  <c r="A343" i="13"/>
  <c r="D342" i="13"/>
  <c r="A342" i="13"/>
  <c r="D341" i="13"/>
  <c r="A341" i="13"/>
  <c r="D340" i="13"/>
  <c r="A340" i="13"/>
  <c r="D339" i="13"/>
  <c r="A339" i="13"/>
  <c r="D338" i="13"/>
  <c r="A338" i="13"/>
  <c r="D337" i="13"/>
  <c r="A337" i="13"/>
  <c r="D336" i="13"/>
  <c r="A336" i="13"/>
  <c r="D335" i="13"/>
  <c r="A335" i="13"/>
  <c r="D334" i="13"/>
  <c r="A334" i="13"/>
  <c r="D333" i="13"/>
  <c r="A333" i="13"/>
  <c r="D332" i="13"/>
  <c r="A332" i="13"/>
  <c r="C327" i="13"/>
  <c r="Q325" i="13"/>
  <c r="J325" i="13"/>
  <c r="F325" i="13"/>
  <c r="C325" i="13"/>
  <c r="J306" i="13"/>
  <c r="J304" i="13"/>
  <c r="G304" i="13"/>
  <c r="D298" i="13"/>
  <c r="A298" i="13"/>
  <c r="D297" i="13"/>
  <c r="A297" i="13"/>
  <c r="D296" i="13"/>
  <c r="A296" i="13"/>
  <c r="D295" i="13"/>
  <c r="A295" i="13"/>
  <c r="D294" i="13"/>
  <c r="A294" i="13"/>
  <c r="D293" i="13"/>
  <c r="A293" i="13"/>
  <c r="D292" i="13"/>
  <c r="A292" i="13"/>
  <c r="D291" i="13"/>
  <c r="A291" i="13"/>
  <c r="D290" i="13"/>
  <c r="A290" i="13"/>
  <c r="D289" i="13"/>
  <c r="A289" i="13"/>
  <c r="D288" i="13"/>
  <c r="A288" i="13"/>
  <c r="D287" i="13"/>
  <c r="A287" i="13"/>
  <c r="C282" i="13"/>
  <c r="Q280" i="13"/>
  <c r="J280" i="13"/>
  <c r="F280" i="13"/>
  <c r="C280" i="13"/>
  <c r="J261" i="13"/>
  <c r="J259" i="13"/>
  <c r="G259" i="13"/>
  <c r="D253" i="13"/>
  <c r="A253" i="13"/>
  <c r="D252" i="13"/>
  <c r="A252" i="13"/>
  <c r="D251" i="13"/>
  <c r="A251" i="13"/>
  <c r="D250" i="13"/>
  <c r="A250" i="13"/>
  <c r="D249" i="13"/>
  <c r="A249" i="13"/>
  <c r="D248" i="13"/>
  <c r="A248" i="13"/>
  <c r="D247" i="13"/>
  <c r="A247" i="13"/>
  <c r="D246" i="13"/>
  <c r="A246" i="13"/>
  <c r="D245" i="13"/>
  <c r="A245" i="13"/>
  <c r="D244" i="13"/>
  <c r="A244" i="13"/>
  <c r="D243" i="13"/>
  <c r="A243" i="13"/>
  <c r="D242" i="13"/>
  <c r="A242" i="13"/>
  <c r="C237" i="13"/>
  <c r="Q235" i="13"/>
  <c r="J235" i="13"/>
  <c r="F235" i="13"/>
  <c r="C235" i="13"/>
  <c r="J216" i="13"/>
  <c r="J214" i="13"/>
  <c r="G214" i="13"/>
  <c r="D208" i="13"/>
  <c r="A208" i="13"/>
  <c r="D207" i="13"/>
  <c r="A207" i="13"/>
  <c r="D206" i="13"/>
  <c r="A206" i="13"/>
  <c r="D205" i="13"/>
  <c r="A205" i="13"/>
  <c r="D204" i="13"/>
  <c r="A204" i="13"/>
  <c r="D203" i="13"/>
  <c r="A203" i="13"/>
  <c r="D202" i="13"/>
  <c r="A202" i="13"/>
  <c r="D201" i="13"/>
  <c r="A201" i="13"/>
  <c r="D200" i="13"/>
  <c r="A200" i="13"/>
  <c r="D199" i="13"/>
  <c r="A199" i="13"/>
  <c r="D198" i="13"/>
  <c r="A198" i="13"/>
  <c r="D197" i="13"/>
  <c r="A197" i="13"/>
  <c r="C192" i="13"/>
  <c r="Q190" i="13"/>
  <c r="J190" i="13"/>
  <c r="F190" i="13"/>
  <c r="C190" i="13"/>
  <c r="J171" i="13"/>
  <c r="J169" i="13"/>
  <c r="G169" i="13"/>
  <c r="D163" i="13"/>
  <c r="A163" i="13"/>
  <c r="D162" i="13"/>
  <c r="A162" i="13"/>
  <c r="D161" i="13"/>
  <c r="A161" i="13"/>
  <c r="D160" i="13"/>
  <c r="A160" i="13"/>
  <c r="D159" i="13"/>
  <c r="A159" i="13"/>
  <c r="D158" i="13"/>
  <c r="A158" i="13"/>
  <c r="D157" i="13"/>
  <c r="A157" i="13"/>
  <c r="D156" i="13"/>
  <c r="A156" i="13"/>
  <c r="D155" i="13"/>
  <c r="A155" i="13"/>
  <c r="D154" i="13"/>
  <c r="A154" i="13"/>
  <c r="D153" i="13"/>
  <c r="A153" i="13"/>
  <c r="D152" i="13"/>
  <c r="A152" i="13"/>
  <c r="C147" i="13"/>
  <c r="Q145" i="13"/>
  <c r="J145" i="13"/>
  <c r="F145" i="13"/>
  <c r="C145" i="13"/>
  <c r="J126" i="13"/>
  <c r="J124" i="13"/>
  <c r="G124" i="13"/>
  <c r="D118" i="13"/>
  <c r="A118" i="13"/>
  <c r="D117" i="13"/>
  <c r="A117" i="13"/>
  <c r="D116" i="13"/>
  <c r="A116" i="13"/>
  <c r="D115" i="13"/>
  <c r="A115" i="13"/>
  <c r="D114" i="13"/>
  <c r="A114" i="13"/>
  <c r="D113" i="13"/>
  <c r="A113" i="13"/>
  <c r="D112" i="13"/>
  <c r="A112" i="13"/>
  <c r="D111" i="13"/>
  <c r="A111" i="13"/>
  <c r="D110" i="13"/>
  <c r="A110" i="13"/>
  <c r="D109" i="13"/>
  <c r="A109" i="13"/>
  <c r="D108" i="13"/>
  <c r="A108" i="13"/>
  <c r="D107" i="13"/>
  <c r="A107" i="13"/>
  <c r="C102" i="13"/>
  <c r="Q100" i="13"/>
  <c r="J100" i="13"/>
  <c r="F100" i="13"/>
  <c r="C100" i="13"/>
  <c r="J81" i="13"/>
  <c r="J79" i="13"/>
  <c r="G79" i="13"/>
  <c r="D73" i="13"/>
  <c r="A73" i="13"/>
  <c r="D72" i="13"/>
  <c r="A72" i="13"/>
  <c r="D71" i="13"/>
  <c r="A71" i="13"/>
  <c r="D70" i="13"/>
  <c r="A70" i="13"/>
  <c r="D69" i="13"/>
  <c r="A69" i="13"/>
  <c r="D68" i="13"/>
  <c r="A68" i="13"/>
  <c r="D67" i="13"/>
  <c r="A67" i="13"/>
  <c r="D66" i="13"/>
  <c r="A66" i="13"/>
  <c r="D65" i="13"/>
  <c r="A65" i="13"/>
  <c r="D64" i="13"/>
  <c r="A64" i="13"/>
  <c r="D63" i="13"/>
  <c r="A63" i="13"/>
  <c r="D62" i="13"/>
  <c r="A62" i="13"/>
  <c r="C57" i="13"/>
  <c r="Q55" i="13"/>
  <c r="J55" i="13"/>
  <c r="F55" i="13"/>
  <c r="C55" i="13"/>
  <c r="F1964" i="13"/>
  <c r="F1874" i="13"/>
  <c r="F1784" i="13"/>
  <c r="F1694" i="13"/>
  <c r="F1604" i="13"/>
  <c r="F1514" i="13"/>
  <c r="F1424" i="13"/>
  <c r="F1334" i="13"/>
  <c r="F1244" i="13"/>
  <c r="F1154" i="13"/>
  <c r="F1064" i="13"/>
  <c r="F974" i="13"/>
  <c r="F884" i="13"/>
  <c r="F794" i="13"/>
  <c r="F704" i="13"/>
  <c r="F614" i="13"/>
  <c r="F524" i="13"/>
  <c r="F434" i="13"/>
  <c r="F344" i="13"/>
  <c r="F254" i="13"/>
  <c r="F164" i="13"/>
  <c r="F74" i="13"/>
  <c r="F1919" i="13"/>
  <c r="F1829" i="13"/>
  <c r="F1739" i="13"/>
  <c r="F1649" i="13"/>
  <c r="F1559" i="13"/>
  <c r="F1469" i="13"/>
  <c r="F1379" i="13"/>
  <c r="F1289" i="13"/>
  <c r="F1199" i="13"/>
  <c r="F1109" i="13"/>
  <c r="F1019" i="13"/>
  <c r="F929" i="13"/>
  <c r="F839" i="13"/>
  <c r="F749" i="13"/>
  <c r="F659" i="13"/>
  <c r="F569" i="13"/>
  <c r="F479" i="13"/>
  <c r="F389" i="13"/>
  <c r="F299" i="13"/>
  <c r="F209" i="13"/>
  <c r="F119" i="13"/>
  <c r="BN63" i="5" l="1"/>
  <c r="BN62" i="5"/>
  <c r="BM59" i="5"/>
  <c r="BN58" i="5"/>
  <c r="BN54" i="5"/>
  <c r="BN51" i="5"/>
  <c r="BN50" i="5"/>
  <c r="BM47" i="5"/>
  <c r="BN46" i="5"/>
  <c r="BN43" i="5"/>
  <c r="BN42" i="5"/>
  <c r="BN39" i="5"/>
  <c r="BN38" i="5"/>
  <c r="BM34" i="5"/>
  <c r="BN31" i="5"/>
  <c r="BM30" i="5"/>
  <c r="BN27" i="5"/>
  <c r="BN26" i="5"/>
  <c r="BN23" i="5"/>
  <c r="BN22" i="5"/>
  <c r="BN19" i="5"/>
  <c r="BM18" i="5"/>
  <c r="BM15" i="5"/>
  <c r="BM14" i="5"/>
  <c r="BN65" i="5"/>
  <c r="BN61" i="5"/>
  <c r="BN57" i="5"/>
  <c r="BM56" i="5"/>
  <c r="BN55" i="5"/>
  <c r="BN53" i="5"/>
  <c r="BN49" i="5"/>
  <c r="BN47" i="5"/>
  <c r="BN45" i="5"/>
  <c r="BN41" i="5"/>
  <c r="BM39" i="5"/>
  <c r="BM37" i="5"/>
  <c r="BM35" i="5"/>
  <c r="BN33" i="5"/>
  <c r="BN29" i="5"/>
  <c r="BM27" i="5"/>
  <c r="BN25" i="5"/>
  <c r="BM23" i="5"/>
  <c r="BN21" i="5"/>
  <c r="BN17" i="5"/>
  <c r="BN15" i="5"/>
  <c r="BM13" i="5"/>
  <c r="BM11" i="5"/>
  <c r="G13" i="4"/>
  <c r="F14" i="4"/>
  <c r="G14" i="4"/>
  <c r="G17" i="4" s="1"/>
  <c r="G15" i="4" s="1"/>
  <c r="F22" i="4"/>
  <c r="F23" i="4"/>
  <c r="F25" i="4"/>
  <c r="F29" i="4"/>
  <c r="F35" i="4" s="1"/>
  <c r="F31" i="4"/>
  <c r="CT47" i="5" s="1"/>
  <c r="C1652" i="13" s="1"/>
  <c r="F33" i="4"/>
  <c r="F34" i="4"/>
  <c r="F41" i="4"/>
  <c r="F42" i="4"/>
  <c r="F43" i="4"/>
  <c r="C46" i="4"/>
  <c r="E46" i="4"/>
  <c r="J46" i="4"/>
  <c r="A48" i="4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C106" i="4"/>
  <c r="E106" i="4"/>
  <c r="J106" i="4"/>
  <c r="A109" i="4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C137" i="4"/>
  <c r="E137" i="4"/>
  <c r="J137" i="4"/>
  <c r="A140" i="4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61" i="4" s="1"/>
  <c r="A162" i="4" s="1"/>
  <c r="A163" i="4" s="1"/>
  <c r="A164" i="4" s="1"/>
  <c r="A165" i="4" s="1"/>
  <c r="A166" i="4" s="1"/>
  <c r="A167" i="4" s="1"/>
  <c r="A168" i="4" s="1"/>
  <c r="A169" i="4" s="1"/>
  <c r="A170" i="4" s="1"/>
  <c r="A171" i="4" s="1"/>
  <c r="A172" i="4" s="1"/>
  <c r="A173" i="4" s="1"/>
  <c r="A174" i="4" s="1"/>
  <c r="A175" i="4" s="1"/>
  <c r="A177" i="4"/>
  <c r="B180" i="4"/>
  <c r="D180" i="4"/>
  <c r="E180" i="4"/>
  <c r="G180" i="4"/>
  <c r="I180" i="4"/>
  <c r="J180" i="4"/>
  <c r="B181" i="4"/>
  <c r="D181" i="4"/>
  <c r="E181" i="4"/>
  <c r="G181" i="4"/>
  <c r="I181" i="4"/>
  <c r="J181" i="4"/>
  <c r="B182" i="4"/>
  <c r="D182" i="4"/>
  <c r="E182" i="4"/>
  <c r="G182" i="4"/>
  <c r="I182" i="4"/>
  <c r="J182" i="4"/>
  <c r="B183" i="4"/>
  <c r="D183" i="4"/>
  <c r="E183" i="4"/>
  <c r="G183" i="4"/>
  <c r="I183" i="4"/>
  <c r="J183" i="4"/>
  <c r="B184" i="4"/>
  <c r="D184" i="4"/>
  <c r="E184" i="4"/>
  <c r="G184" i="4"/>
  <c r="I184" i="4"/>
  <c r="J184" i="4"/>
  <c r="B185" i="4"/>
  <c r="D185" i="4"/>
  <c r="E185" i="4"/>
  <c r="G185" i="4"/>
  <c r="I185" i="4"/>
  <c r="J185" i="4"/>
  <c r="B186" i="4"/>
  <c r="D186" i="4"/>
  <c r="E186" i="4"/>
  <c r="G186" i="4"/>
  <c r="I186" i="4"/>
  <c r="J186" i="4"/>
  <c r="B187" i="4"/>
  <c r="D187" i="4"/>
  <c r="E187" i="4"/>
  <c r="G187" i="4"/>
  <c r="I187" i="4"/>
  <c r="J187" i="4"/>
  <c r="B188" i="4"/>
  <c r="D188" i="4"/>
  <c r="E188" i="4"/>
  <c r="G188" i="4"/>
  <c r="I188" i="4"/>
  <c r="J188" i="4"/>
  <c r="B189" i="4"/>
  <c r="D189" i="4"/>
  <c r="E189" i="4"/>
  <c r="G189" i="4"/>
  <c r="I189" i="4"/>
  <c r="J189" i="4"/>
  <c r="B190" i="4"/>
  <c r="D190" i="4"/>
  <c r="E190" i="4"/>
  <c r="G190" i="4"/>
  <c r="I190" i="4"/>
  <c r="J190" i="4"/>
  <c r="B191" i="4"/>
  <c r="D191" i="4"/>
  <c r="E191" i="4"/>
  <c r="G191" i="4"/>
  <c r="I191" i="4"/>
  <c r="J191" i="4"/>
  <c r="B192" i="4"/>
  <c r="D192" i="4"/>
  <c r="E192" i="4"/>
  <c r="G192" i="4"/>
  <c r="I192" i="4"/>
  <c r="J192" i="4"/>
  <c r="B193" i="4"/>
  <c r="D193" i="4"/>
  <c r="E193" i="4"/>
  <c r="G193" i="4"/>
  <c r="I193" i="4"/>
  <c r="J193" i="4"/>
  <c r="B194" i="4"/>
  <c r="D194" i="4"/>
  <c r="E194" i="4"/>
  <c r="G194" i="4"/>
  <c r="I194" i="4"/>
  <c r="J194" i="4"/>
  <c r="B195" i="4"/>
  <c r="D195" i="4"/>
  <c r="E195" i="4"/>
  <c r="G195" i="4"/>
  <c r="I195" i="4"/>
  <c r="J195" i="4"/>
  <c r="B196" i="4"/>
  <c r="D196" i="4"/>
  <c r="E196" i="4"/>
  <c r="G196" i="4"/>
  <c r="I196" i="4"/>
  <c r="J196" i="4"/>
  <c r="B197" i="4"/>
  <c r="D197" i="4"/>
  <c r="E197" i="4"/>
  <c r="G197" i="4"/>
  <c r="I197" i="4"/>
  <c r="J197" i="4"/>
  <c r="B198" i="4"/>
  <c r="D198" i="4"/>
  <c r="E198" i="4"/>
  <c r="G198" i="4"/>
  <c r="I198" i="4"/>
  <c r="J198" i="4"/>
  <c r="B199" i="4"/>
  <c r="D199" i="4"/>
  <c r="E199" i="4"/>
  <c r="G199" i="4"/>
  <c r="I199" i="4"/>
  <c r="J199" i="4"/>
  <c r="B200" i="4"/>
  <c r="D200" i="4"/>
  <c r="E200" i="4"/>
  <c r="G200" i="4"/>
  <c r="I200" i="4"/>
  <c r="J200" i="4"/>
  <c r="B201" i="4"/>
  <c r="D201" i="4"/>
  <c r="E201" i="4"/>
  <c r="G201" i="4"/>
  <c r="I201" i="4"/>
  <c r="J201" i="4"/>
  <c r="B202" i="4"/>
  <c r="D202" i="4"/>
  <c r="E202" i="4"/>
  <c r="G202" i="4"/>
  <c r="I202" i="4"/>
  <c r="J202" i="4"/>
  <c r="B203" i="4"/>
  <c r="D203" i="4"/>
  <c r="E203" i="4"/>
  <c r="G203" i="4"/>
  <c r="I203" i="4"/>
  <c r="J203" i="4"/>
  <c r="B204" i="4"/>
  <c r="D204" i="4"/>
  <c r="E204" i="4"/>
  <c r="G204" i="4"/>
  <c r="I204" i="4"/>
  <c r="J204" i="4"/>
  <c r="B205" i="4"/>
  <c r="D205" i="4"/>
  <c r="E205" i="4"/>
  <c r="G205" i="4"/>
  <c r="I205" i="4"/>
  <c r="J205" i="4"/>
  <c r="B206" i="4"/>
  <c r="D206" i="4"/>
  <c r="E206" i="4"/>
  <c r="G206" i="4"/>
  <c r="I206" i="4"/>
  <c r="J206" i="4"/>
  <c r="B207" i="4"/>
  <c r="D207" i="4"/>
  <c r="E207" i="4"/>
  <c r="I208" i="4"/>
  <c r="J208" i="4"/>
  <c r="E213" i="4"/>
  <c r="J213" i="4" s="1"/>
  <c r="E214" i="4"/>
  <c r="J214" i="4" s="1"/>
  <c r="E215" i="4"/>
  <c r="E218" i="4" s="1"/>
  <c r="J218" i="4" s="1"/>
  <c r="E216" i="4"/>
  <c r="J216" i="4" s="1"/>
  <c r="E217" i="4"/>
  <c r="J217" i="4" s="1"/>
  <c r="AO14" i="8"/>
  <c r="AO30" i="8"/>
  <c r="AO36" i="8"/>
  <c r="AO38" i="8"/>
  <c r="AO37" i="8"/>
  <c r="AO31" i="8"/>
  <c r="AO29" i="8"/>
  <c r="AO15" i="8"/>
  <c r="AO13" i="8"/>
  <c r="AO35" i="8"/>
  <c r="AO34" i="8"/>
  <c r="AO33" i="8"/>
  <c r="AO32" i="8"/>
  <c r="AO28" i="8"/>
  <c r="AO27" i="8"/>
  <c r="AO26" i="8"/>
  <c r="AO25" i="8"/>
  <c r="AE16" i="8"/>
  <c r="AE15" i="8"/>
  <c r="AE14" i="8"/>
  <c r="AE13" i="8"/>
  <c r="AE12" i="8"/>
  <c r="AE11" i="8"/>
  <c r="AE10" i="8"/>
  <c r="AE9" i="8"/>
  <c r="AE8" i="8"/>
  <c r="AE7" i="8"/>
  <c r="AE6" i="8"/>
  <c r="AE5" i="8"/>
  <c r="AE38" i="8"/>
  <c r="AE37" i="8"/>
  <c r="AE36" i="8"/>
  <c r="AE35" i="8"/>
  <c r="AE34" i="8"/>
  <c r="AE33" i="8"/>
  <c r="AE32" i="8"/>
  <c r="AE23" i="8"/>
  <c r="AE22" i="8"/>
  <c r="AE21" i="8"/>
  <c r="AE20" i="8"/>
  <c r="AE19" i="8"/>
  <c r="AE18" i="8"/>
  <c r="AE17" i="8"/>
  <c r="AE31" i="8"/>
  <c r="AE30" i="8"/>
  <c r="AE29" i="8"/>
  <c r="AE28" i="8"/>
  <c r="AE27" i="8"/>
  <c r="AE26" i="8"/>
  <c r="AE25" i="8"/>
  <c r="AE24" i="8"/>
  <c r="AO12" i="8"/>
  <c r="AO11" i="8"/>
  <c r="AO10" i="8"/>
  <c r="AO9" i="8"/>
  <c r="AO8" i="8"/>
  <c r="AO7" i="8"/>
  <c r="AO6" i="8"/>
  <c r="AO5" i="8"/>
  <c r="AO24" i="8"/>
  <c r="AO23" i="8"/>
  <c r="AO22" i="8"/>
  <c r="AO21" i="8"/>
  <c r="AO20" i="8"/>
  <c r="AO19" i="8"/>
  <c r="AO18" i="8"/>
  <c r="AO17" i="8"/>
  <c r="AO16" i="8"/>
  <c r="K140" i="4"/>
  <c r="K109" i="4"/>
  <c r="K48" i="4"/>
  <c r="AL29" i="8"/>
  <c r="AN38" i="8"/>
  <c r="AM38" i="8"/>
  <c r="AL38" i="8"/>
  <c r="AN37" i="8"/>
  <c r="AM37" i="8"/>
  <c r="AL37" i="8"/>
  <c r="AN36" i="8"/>
  <c r="AM36" i="8"/>
  <c r="AL36" i="8"/>
  <c r="AN31" i="8"/>
  <c r="AM31" i="8"/>
  <c r="AL31" i="8"/>
  <c r="AN30" i="8"/>
  <c r="AM30" i="8"/>
  <c r="AL30" i="8"/>
  <c r="AN29" i="8"/>
  <c r="AM29" i="8"/>
  <c r="AL13" i="8"/>
  <c r="AN15" i="8"/>
  <c r="AM15" i="8"/>
  <c r="AL15" i="8"/>
  <c r="AN14" i="8"/>
  <c r="AM14" i="8"/>
  <c r="AL14" i="8"/>
  <c r="AN13" i="8"/>
  <c r="AM13" i="8"/>
  <c r="AL12" i="8"/>
  <c r="AN35" i="8"/>
  <c r="AM35" i="8"/>
  <c r="AL35" i="8"/>
  <c r="AN34" i="8"/>
  <c r="AM34" i="8"/>
  <c r="AL34" i="8"/>
  <c r="AN33" i="8"/>
  <c r="AM33" i="8"/>
  <c r="AL33" i="8"/>
  <c r="AN32" i="8"/>
  <c r="AM32" i="8"/>
  <c r="AL32" i="8"/>
  <c r="AN28" i="8"/>
  <c r="AM28" i="8"/>
  <c r="AL28" i="8"/>
  <c r="AN27" i="8"/>
  <c r="AM27" i="8"/>
  <c r="AL27" i="8"/>
  <c r="AN26" i="8"/>
  <c r="AM26" i="8"/>
  <c r="AL26" i="8"/>
  <c r="AN25" i="8"/>
  <c r="AM25" i="8"/>
  <c r="AL25" i="8"/>
  <c r="AD16" i="8"/>
  <c r="AC16" i="8"/>
  <c r="AB16" i="8"/>
  <c r="AD15" i="8"/>
  <c r="AC15" i="8"/>
  <c r="AB15" i="8"/>
  <c r="AD14" i="8"/>
  <c r="AC14" i="8"/>
  <c r="AB14" i="8"/>
  <c r="AD13" i="8"/>
  <c r="AC13" i="8"/>
  <c r="AB13" i="8"/>
  <c r="AD12" i="8"/>
  <c r="AC12" i="8"/>
  <c r="AB12" i="8"/>
  <c r="AD11" i="8"/>
  <c r="AC11" i="8"/>
  <c r="AB11" i="8"/>
  <c r="AD10" i="8"/>
  <c r="AC10" i="8"/>
  <c r="AB10" i="8"/>
  <c r="AD9" i="8"/>
  <c r="AC9" i="8"/>
  <c r="AB9" i="8"/>
  <c r="AD8" i="8"/>
  <c r="AC8" i="8"/>
  <c r="AB8" i="8"/>
  <c r="AD7" i="8"/>
  <c r="AC7" i="8"/>
  <c r="AB7" i="8"/>
  <c r="AD6" i="8"/>
  <c r="AC6" i="8"/>
  <c r="AB6" i="8"/>
  <c r="AD5" i="8"/>
  <c r="AC5" i="8"/>
  <c r="AB5" i="8"/>
  <c r="AD23" i="8"/>
  <c r="AC23" i="8"/>
  <c r="AB23" i="8"/>
  <c r="AD22" i="8"/>
  <c r="AC22" i="8"/>
  <c r="AB22" i="8"/>
  <c r="AD21" i="8"/>
  <c r="AC21" i="8"/>
  <c r="AB21" i="8"/>
  <c r="AD20" i="8"/>
  <c r="AC20" i="8"/>
  <c r="AB20" i="8"/>
  <c r="AD19" i="8"/>
  <c r="AC19" i="8"/>
  <c r="AB19" i="8"/>
  <c r="AD18" i="8"/>
  <c r="AC18" i="8"/>
  <c r="AB18" i="8"/>
  <c r="AD17" i="8"/>
  <c r="AC17" i="8"/>
  <c r="AB17" i="8"/>
  <c r="AD38" i="8"/>
  <c r="AC38" i="8"/>
  <c r="AB38" i="8"/>
  <c r="AD37" i="8"/>
  <c r="AC37" i="8"/>
  <c r="AB37" i="8"/>
  <c r="AD36" i="8"/>
  <c r="AC36" i="8"/>
  <c r="AB36" i="8"/>
  <c r="AD35" i="8"/>
  <c r="AC35" i="8"/>
  <c r="AB35" i="8"/>
  <c r="AD34" i="8"/>
  <c r="AC34" i="8"/>
  <c r="AB34" i="8"/>
  <c r="AD33" i="8"/>
  <c r="AC33" i="8"/>
  <c r="AB33" i="8"/>
  <c r="AD32" i="8"/>
  <c r="AC32" i="8"/>
  <c r="AB32" i="8"/>
  <c r="AD31" i="8"/>
  <c r="AC31" i="8"/>
  <c r="AB31" i="8"/>
  <c r="AD30" i="8"/>
  <c r="AC30" i="8"/>
  <c r="AB30" i="8"/>
  <c r="AD29" i="8"/>
  <c r="AC29" i="8"/>
  <c r="AB29" i="8"/>
  <c r="AD28" i="8"/>
  <c r="AC28" i="8"/>
  <c r="AB28" i="8"/>
  <c r="AD27" i="8"/>
  <c r="AC27" i="8"/>
  <c r="AB27" i="8"/>
  <c r="AD26" i="8"/>
  <c r="AC26" i="8"/>
  <c r="AB26" i="8"/>
  <c r="AD25" i="8"/>
  <c r="AC25" i="8"/>
  <c r="AB25" i="8"/>
  <c r="AD24" i="8"/>
  <c r="AC24" i="8"/>
  <c r="AB24" i="8"/>
  <c r="AN12" i="8"/>
  <c r="AM12" i="8"/>
  <c r="AN11" i="8"/>
  <c r="AM11" i="8"/>
  <c r="AL11" i="8"/>
  <c r="AN10" i="8"/>
  <c r="AM10" i="8"/>
  <c r="AL10" i="8"/>
  <c r="AN9" i="8"/>
  <c r="AM9" i="8"/>
  <c r="AL9" i="8"/>
  <c r="AN8" i="8"/>
  <c r="AM8" i="8"/>
  <c r="AL8" i="8"/>
  <c r="AN7" i="8"/>
  <c r="AM7" i="8"/>
  <c r="AL7" i="8"/>
  <c r="AN6" i="8"/>
  <c r="AM6" i="8"/>
  <c r="AL6" i="8"/>
  <c r="AN5" i="8"/>
  <c r="AM5" i="8"/>
  <c r="AL5" i="8"/>
  <c r="AN16" i="8"/>
  <c r="AM16" i="8"/>
  <c r="AN24" i="8"/>
  <c r="AM24" i="8"/>
  <c r="AL24" i="8"/>
  <c r="AN23" i="8"/>
  <c r="AM23" i="8"/>
  <c r="AL23" i="8"/>
  <c r="AN22" i="8"/>
  <c r="AM22" i="8"/>
  <c r="AL22" i="8"/>
  <c r="AN21" i="8"/>
  <c r="AM21" i="8"/>
  <c r="AL21" i="8"/>
  <c r="AN20" i="8"/>
  <c r="AM20" i="8"/>
  <c r="AL20" i="8"/>
  <c r="AN19" i="8"/>
  <c r="AM19" i="8"/>
  <c r="AL19" i="8"/>
  <c r="AN18" i="8"/>
  <c r="AM18" i="8"/>
  <c r="AL18" i="8"/>
  <c r="AN17" i="8"/>
  <c r="AM17" i="8"/>
  <c r="AL17" i="8"/>
  <c r="AL16" i="8"/>
  <c r="I21" i="8"/>
  <c r="H21" i="8"/>
  <c r="G21" i="8"/>
  <c r="L21" i="8"/>
  <c r="K21" i="8"/>
  <c r="J21" i="8"/>
  <c r="CV65" i="5"/>
  <c r="CV64" i="5"/>
  <c r="CV63" i="5"/>
  <c r="CV62" i="5"/>
  <c r="CV61" i="5"/>
  <c r="CV60" i="5"/>
  <c r="CV59" i="5"/>
  <c r="CV58" i="5"/>
  <c r="CV57" i="5"/>
  <c r="CV56" i="5"/>
  <c r="CV55" i="5"/>
  <c r="CV54" i="5"/>
  <c r="CV53" i="5"/>
  <c r="CV52" i="5"/>
  <c r="CV51" i="5"/>
  <c r="CV50" i="5"/>
  <c r="CV49" i="5"/>
  <c r="CV48" i="5"/>
  <c r="CV47" i="5"/>
  <c r="CV46" i="5"/>
  <c r="CV45" i="5"/>
  <c r="CV44" i="5"/>
  <c r="CV43" i="5"/>
  <c r="CV42" i="5"/>
  <c r="CV41" i="5"/>
  <c r="CV40" i="5"/>
  <c r="CV39" i="5"/>
  <c r="CV38" i="5"/>
  <c r="CV37" i="5"/>
  <c r="CV36" i="5"/>
  <c r="CV35" i="5"/>
  <c r="CV34" i="5"/>
  <c r="CV33" i="5"/>
  <c r="CV32" i="5"/>
  <c r="CV31" i="5"/>
  <c r="CV30" i="5"/>
  <c r="CV29" i="5"/>
  <c r="CV28" i="5"/>
  <c r="CV27" i="5"/>
  <c r="CV26" i="5"/>
  <c r="CV25" i="5"/>
  <c r="CV24" i="5"/>
  <c r="CV23" i="5"/>
  <c r="CV22" i="5"/>
  <c r="CV21" i="5"/>
  <c r="CV20" i="5"/>
  <c r="CV19" i="5"/>
  <c r="CV18" i="5"/>
  <c r="CV17" i="5"/>
  <c r="CV16" i="5"/>
  <c r="CV15" i="5"/>
  <c r="CV14" i="5"/>
  <c r="CV13" i="5"/>
  <c r="CV12" i="5"/>
  <c r="CV11" i="5"/>
  <c r="O13" i="8"/>
  <c r="I19" i="8"/>
  <c r="H19" i="8"/>
  <c r="G19" i="8"/>
  <c r="I17" i="8"/>
  <c r="H17" i="8"/>
  <c r="G17" i="8"/>
  <c r="I15" i="8"/>
  <c r="H15" i="8"/>
  <c r="G15" i="8"/>
  <c r="I13" i="8"/>
  <c r="H13" i="8"/>
  <c r="G13" i="8"/>
  <c r="I11" i="8"/>
  <c r="H11" i="8"/>
  <c r="G11" i="8"/>
  <c r="I9" i="8"/>
  <c r="H9" i="8"/>
  <c r="G9" i="8"/>
  <c r="I7" i="8"/>
  <c r="H7" i="8"/>
  <c r="G7" i="8"/>
  <c r="AJ37" i="8"/>
  <c r="AI37" i="8"/>
  <c r="AH37" i="8"/>
  <c r="AJ34" i="8"/>
  <c r="AI34" i="8"/>
  <c r="AH34" i="8"/>
  <c r="AI30" i="8"/>
  <c r="AH30" i="8"/>
  <c r="AI27" i="8"/>
  <c r="AH27" i="8"/>
  <c r="AI18" i="8"/>
  <c r="AH18" i="8"/>
  <c r="AI14" i="8"/>
  <c r="AH14" i="8"/>
  <c r="AI7" i="8"/>
  <c r="AH7" i="8"/>
  <c r="Y34" i="8"/>
  <c r="X34" i="8"/>
  <c r="Y26" i="8"/>
  <c r="X26" i="8"/>
  <c r="Y19" i="8"/>
  <c r="X19" i="8"/>
  <c r="Y13" i="8"/>
  <c r="X13" i="8"/>
  <c r="Y7" i="8"/>
  <c r="X7" i="8"/>
  <c r="AG36" i="8"/>
  <c r="BT65" i="5"/>
  <c r="BT64" i="5"/>
  <c r="BT63" i="5"/>
  <c r="BT62" i="5"/>
  <c r="BT61" i="5"/>
  <c r="BT60" i="5"/>
  <c r="BT59" i="5"/>
  <c r="BT58" i="5"/>
  <c r="BT57" i="5"/>
  <c r="BT56" i="5"/>
  <c r="BT55" i="5"/>
  <c r="BT54" i="5"/>
  <c r="I1943" i="13" s="1"/>
  <c r="BT53" i="5"/>
  <c r="I1898" i="13" s="1"/>
  <c r="BT52" i="5"/>
  <c r="I1853" i="13" s="1"/>
  <c r="BT51" i="5"/>
  <c r="I1808" i="13" s="1"/>
  <c r="BT50" i="5"/>
  <c r="I1763" i="13" s="1"/>
  <c r="BT49" i="5"/>
  <c r="I1718" i="13" s="1"/>
  <c r="BT48" i="5"/>
  <c r="I1673" i="13" s="1"/>
  <c r="BT47" i="5"/>
  <c r="I1628" i="13" s="1"/>
  <c r="BT46" i="5"/>
  <c r="I1583" i="13" s="1"/>
  <c r="BT45" i="5"/>
  <c r="I1538" i="13" s="1"/>
  <c r="BT44" i="5"/>
  <c r="I1493" i="13" s="1"/>
  <c r="BT43" i="5"/>
  <c r="I1448" i="13" s="1"/>
  <c r="BT42" i="5"/>
  <c r="I1403" i="13" s="1"/>
  <c r="BT41" i="5"/>
  <c r="I1358" i="13" s="1"/>
  <c r="BT40" i="5"/>
  <c r="I1313" i="13" s="1"/>
  <c r="BT39" i="5"/>
  <c r="I1268" i="13" s="1"/>
  <c r="BT38" i="5"/>
  <c r="I1223" i="13" s="1"/>
  <c r="BT37" i="5"/>
  <c r="I1178" i="13" s="1"/>
  <c r="BT36" i="5"/>
  <c r="I1133" i="13" s="1"/>
  <c r="BT35" i="5"/>
  <c r="I1088" i="13" s="1"/>
  <c r="BT34" i="5"/>
  <c r="I1043" i="13" s="1"/>
  <c r="BT33" i="5"/>
  <c r="I998" i="13" s="1"/>
  <c r="BT32" i="5"/>
  <c r="I953" i="13" s="1"/>
  <c r="BT31" i="5"/>
  <c r="I908" i="13" s="1"/>
  <c r="BT30" i="5"/>
  <c r="I863" i="13" s="1"/>
  <c r="BT29" i="5"/>
  <c r="I818" i="13" s="1"/>
  <c r="BT28" i="5"/>
  <c r="I773" i="13" s="1"/>
  <c r="BT27" i="5"/>
  <c r="I728" i="13" s="1"/>
  <c r="BT26" i="5"/>
  <c r="I683" i="13" s="1"/>
  <c r="BT25" i="5"/>
  <c r="I638" i="13" s="1"/>
  <c r="BT24" i="5"/>
  <c r="I593" i="13" s="1"/>
  <c r="BT23" i="5"/>
  <c r="I548" i="13" s="1"/>
  <c r="BT22" i="5"/>
  <c r="I503" i="13" s="1"/>
  <c r="BT21" i="5"/>
  <c r="I458" i="13" s="1"/>
  <c r="BT20" i="5"/>
  <c r="I413" i="13" s="1"/>
  <c r="BT19" i="5"/>
  <c r="I368" i="13" s="1"/>
  <c r="BT18" i="5"/>
  <c r="I323" i="13" s="1"/>
  <c r="BT17" i="5"/>
  <c r="I278" i="13" s="1"/>
  <c r="BT16" i="5"/>
  <c r="I233" i="13" s="1"/>
  <c r="BT15" i="5"/>
  <c r="I188" i="13" s="1"/>
  <c r="BT14" i="5"/>
  <c r="I143" i="13" s="1"/>
  <c r="BT13" i="5"/>
  <c r="I98" i="13" s="1"/>
  <c r="BT12" i="5"/>
  <c r="I53" i="13" s="1"/>
  <c r="BT11" i="5"/>
  <c r="I8" i="13" s="1"/>
  <c r="BM65" i="5"/>
  <c r="BN64" i="5"/>
  <c r="BM64" i="5"/>
  <c r="BM63" i="5"/>
  <c r="BM61" i="5"/>
  <c r="BN60" i="5"/>
  <c r="BM60" i="5"/>
  <c r="BM58" i="5"/>
  <c r="BM57" i="5"/>
  <c r="CT57" i="5"/>
  <c r="BM55" i="5"/>
  <c r="BM53" i="5"/>
  <c r="BN52" i="5"/>
  <c r="BM52" i="5"/>
  <c r="BM51" i="5"/>
  <c r="BM49" i="5"/>
  <c r="BN48" i="5"/>
  <c r="BM48" i="5"/>
  <c r="BM46" i="5"/>
  <c r="BM45" i="5"/>
  <c r="BN44" i="5"/>
  <c r="BM44" i="5"/>
  <c r="BM41" i="5"/>
  <c r="BN40" i="5"/>
  <c r="BM40" i="5"/>
  <c r="CT40" i="5"/>
  <c r="C1337" i="13" s="1"/>
  <c r="BN37" i="5"/>
  <c r="BN36" i="5"/>
  <c r="BM36" i="5"/>
  <c r="BN35" i="5"/>
  <c r="BN34" i="5"/>
  <c r="BN32" i="5"/>
  <c r="BM32" i="5"/>
  <c r="CT32" i="5"/>
  <c r="C977" i="13" s="1"/>
  <c r="BN30" i="5"/>
  <c r="BN28" i="5"/>
  <c r="BM28" i="5"/>
  <c r="CT28" i="5"/>
  <c r="C797" i="13" s="1"/>
  <c r="BN24" i="5"/>
  <c r="BM24" i="5"/>
  <c r="BM22" i="5"/>
  <c r="CT22" i="5"/>
  <c r="C527" i="13" s="1"/>
  <c r="BM21" i="5"/>
  <c r="BN20" i="5"/>
  <c r="BM20" i="5"/>
  <c r="BN18" i="5"/>
  <c r="BM17" i="5"/>
  <c r="BN16" i="5"/>
  <c r="BM16" i="5"/>
  <c r="BN14" i="5"/>
  <c r="BN13" i="5"/>
  <c r="BN12" i="5"/>
  <c r="BM12" i="5"/>
  <c r="Q10" i="13"/>
  <c r="J36" i="13"/>
  <c r="J34" i="13"/>
  <c r="G34" i="13"/>
  <c r="D28" i="13"/>
  <c r="A28" i="13"/>
  <c r="D27" i="13"/>
  <c r="A27" i="13"/>
  <c r="D26" i="13"/>
  <c r="A26" i="13"/>
  <c r="D25" i="13"/>
  <c r="A25" i="13"/>
  <c r="D24" i="13"/>
  <c r="A24" i="13"/>
  <c r="D23" i="13"/>
  <c r="A23" i="13"/>
  <c r="D22" i="13"/>
  <c r="A22" i="13"/>
  <c r="D21" i="13"/>
  <c r="A21" i="13"/>
  <c r="D20" i="13"/>
  <c r="A20" i="13"/>
  <c r="D19" i="13"/>
  <c r="A19" i="13"/>
  <c r="D18" i="13"/>
  <c r="A18" i="13"/>
  <c r="D17" i="13"/>
  <c r="A17" i="13"/>
  <c r="C12" i="13"/>
  <c r="J10" i="13"/>
  <c r="F10" i="13"/>
  <c r="C10" i="13"/>
  <c r="CK65" i="5"/>
  <c r="CL65" i="5" s="1"/>
  <c r="CI65" i="5"/>
  <c r="CJ65" i="5" s="1"/>
  <c r="CG65" i="5"/>
  <c r="CH65" i="5" s="1"/>
  <c r="CE65" i="5"/>
  <c r="CF65" i="5" s="1"/>
  <c r="CC65" i="5"/>
  <c r="CD65" i="5" s="1"/>
  <c r="CA65" i="5"/>
  <c r="CB65" i="5" s="1"/>
  <c r="BY65" i="5"/>
  <c r="BZ65" i="5" s="1"/>
  <c r="BW65" i="5"/>
  <c r="BX65" i="5" s="1"/>
  <c r="BU65" i="5"/>
  <c r="BV65" i="5" s="1"/>
  <c r="CK64" i="5"/>
  <c r="CL64" i="5" s="1"/>
  <c r="CI64" i="5"/>
  <c r="CJ64" i="5" s="1"/>
  <c r="CG64" i="5"/>
  <c r="CH64" i="5" s="1"/>
  <c r="CE64" i="5"/>
  <c r="CF64" i="5" s="1"/>
  <c r="CC64" i="5"/>
  <c r="CD64" i="5" s="1"/>
  <c r="CA64" i="5"/>
  <c r="CB64" i="5" s="1"/>
  <c r="BY64" i="5"/>
  <c r="BZ64" i="5" s="1"/>
  <c r="BW64" i="5"/>
  <c r="BX64" i="5" s="1"/>
  <c r="BU64" i="5"/>
  <c r="CK63" i="5"/>
  <c r="CL63" i="5" s="1"/>
  <c r="CI63" i="5"/>
  <c r="CJ63" i="5" s="1"/>
  <c r="CG63" i="5"/>
  <c r="CH63" i="5" s="1"/>
  <c r="CE63" i="5"/>
  <c r="CF63" i="5" s="1"/>
  <c r="CC63" i="5"/>
  <c r="CD63" i="5" s="1"/>
  <c r="CA63" i="5"/>
  <c r="CB63" i="5" s="1"/>
  <c r="BY63" i="5"/>
  <c r="BZ63" i="5" s="1"/>
  <c r="BW63" i="5"/>
  <c r="BX63" i="5" s="1"/>
  <c r="BU63" i="5"/>
  <c r="BV63" i="5" s="1"/>
  <c r="CK62" i="5"/>
  <c r="CL62" i="5" s="1"/>
  <c r="CI62" i="5"/>
  <c r="CJ62" i="5" s="1"/>
  <c r="CG62" i="5"/>
  <c r="CH62" i="5" s="1"/>
  <c r="CE62" i="5"/>
  <c r="CF62" i="5" s="1"/>
  <c r="CC62" i="5"/>
  <c r="CD62" i="5" s="1"/>
  <c r="CA62" i="5"/>
  <c r="CB62" i="5" s="1"/>
  <c r="BY62" i="5"/>
  <c r="BZ62" i="5" s="1"/>
  <c r="BW62" i="5"/>
  <c r="BX62" i="5" s="1"/>
  <c r="BU62" i="5"/>
  <c r="BV62" i="5" s="1"/>
  <c r="CK61" i="5"/>
  <c r="CL61" i="5" s="1"/>
  <c r="CI61" i="5"/>
  <c r="CJ61" i="5" s="1"/>
  <c r="CG61" i="5"/>
  <c r="CH61" i="5" s="1"/>
  <c r="CE61" i="5"/>
  <c r="CF61" i="5" s="1"/>
  <c r="CC61" i="5"/>
  <c r="CD61" i="5" s="1"/>
  <c r="CA61" i="5"/>
  <c r="CB61" i="5" s="1"/>
  <c r="BY61" i="5"/>
  <c r="BZ61" i="5" s="1"/>
  <c r="BW61" i="5"/>
  <c r="BX61" i="5" s="1"/>
  <c r="BU61" i="5"/>
  <c r="CK60" i="5"/>
  <c r="CL60" i="5" s="1"/>
  <c r="CI60" i="5"/>
  <c r="CJ60" i="5" s="1"/>
  <c r="CG60" i="5"/>
  <c r="CH60" i="5" s="1"/>
  <c r="CE60" i="5"/>
  <c r="CF60" i="5" s="1"/>
  <c r="CC60" i="5"/>
  <c r="CD60" i="5" s="1"/>
  <c r="CA60" i="5"/>
  <c r="CB60" i="5" s="1"/>
  <c r="BY60" i="5"/>
  <c r="BZ60" i="5" s="1"/>
  <c r="BW60" i="5"/>
  <c r="BX60" i="5" s="1"/>
  <c r="BU60" i="5"/>
  <c r="BV60" i="5" s="1"/>
  <c r="CK59" i="5"/>
  <c r="CL59" i="5" s="1"/>
  <c r="CI59" i="5"/>
  <c r="CJ59" i="5" s="1"/>
  <c r="CG59" i="5"/>
  <c r="CH59" i="5" s="1"/>
  <c r="CE59" i="5"/>
  <c r="CF59" i="5" s="1"/>
  <c r="CC59" i="5"/>
  <c r="CD59" i="5" s="1"/>
  <c r="CA59" i="5"/>
  <c r="CB59" i="5" s="1"/>
  <c r="BY59" i="5"/>
  <c r="BZ59" i="5" s="1"/>
  <c r="BW59" i="5"/>
  <c r="BX59" i="5" s="1"/>
  <c r="BU59" i="5"/>
  <c r="BV59" i="5" s="1"/>
  <c r="CK58" i="5"/>
  <c r="CL58" i="5" s="1"/>
  <c r="CI58" i="5"/>
  <c r="CJ58" i="5" s="1"/>
  <c r="CG58" i="5"/>
  <c r="CH58" i="5" s="1"/>
  <c r="CE58" i="5"/>
  <c r="CF58" i="5" s="1"/>
  <c r="CC58" i="5"/>
  <c r="CD58" i="5" s="1"/>
  <c r="CA58" i="5"/>
  <c r="CB58" i="5" s="1"/>
  <c r="BY58" i="5"/>
  <c r="BZ58" i="5" s="1"/>
  <c r="BW58" i="5"/>
  <c r="BX58" i="5" s="1"/>
  <c r="BU58" i="5"/>
  <c r="BV58" i="5" s="1"/>
  <c r="CK57" i="5"/>
  <c r="CL57" i="5" s="1"/>
  <c r="CI57" i="5"/>
  <c r="CJ57" i="5" s="1"/>
  <c r="CG57" i="5"/>
  <c r="CH57" i="5" s="1"/>
  <c r="CE57" i="5"/>
  <c r="CF57" i="5" s="1"/>
  <c r="CC57" i="5"/>
  <c r="CD57" i="5" s="1"/>
  <c r="CA57" i="5"/>
  <c r="CB57" i="5" s="1"/>
  <c r="BY57" i="5"/>
  <c r="BZ57" i="5" s="1"/>
  <c r="BW57" i="5"/>
  <c r="BX57" i="5" s="1"/>
  <c r="BU57" i="5"/>
  <c r="BV57" i="5" s="1"/>
  <c r="CK56" i="5"/>
  <c r="CL56" i="5" s="1"/>
  <c r="CI56" i="5"/>
  <c r="CJ56" i="5" s="1"/>
  <c r="CG56" i="5"/>
  <c r="CH56" i="5" s="1"/>
  <c r="CE56" i="5"/>
  <c r="CF56" i="5" s="1"/>
  <c r="CC56" i="5"/>
  <c r="CD56" i="5" s="1"/>
  <c r="CA56" i="5"/>
  <c r="CB56" i="5" s="1"/>
  <c r="BY56" i="5"/>
  <c r="BZ56" i="5" s="1"/>
  <c r="BW56" i="5"/>
  <c r="BX56" i="5" s="1"/>
  <c r="BU56" i="5"/>
  <c r="CK55" i="5"/>
  <c r="CL55" i="5" s="1"/>
  <c r="CI55" i="5"/>
  <c r="CJ55" i="5" s="1"/>
  <c r="CG55" i="5"/>
  <c r="CH55" i="5" s="1"/>
  <c r="CE55" i="5"/>
  <c r="CF55" i="5" s="1"/>
  <c r="CC55" i="5"/>
  <c r="CD55" i="5" s="1"/>
  <c r="CA55" i="5"/>
  <c r="CB55" i="5" s="1"/>
  <c r="BY55" i="5"/>
  <c r="BZ55" i="5" s="1"/>
  <c r="BW55" i="5"/>
  <c r="BU55" i="5"/>
  <c r="BV55" i="5" s="1"/>
  <c r="CK54" i="5"/>
  <c r="CL54" i="5" s="1"/>
  <c r="CI54" i="5"/>
  <c r="CJ54" i="5" s="1"/>
  <c r="CG54" i="5"/>
  <c r="CH54" i="5" s="1"/>
  <c r="CE54" i="5"/>
  <c r="CF54" i="5" s="1"/>
  <c r="CC54" i="5"/>
  <c r="CD54" i="5" s="1"/>
  <c r="CA54" i="5"/>
  <c r="CB54" i="5" s="1"/>
  <c r="BY54" i="5"/>
  <c r="BZ54" i="5" s="1"/>
  <c r="BW54" i="5"/>
  <c r="BX54" i="5" s="1"/>
  <c r="BU54" i="5"/>
  <c r="CK53" i="5"/>
  <c r="CL53" i="5" s="1"/>
  <c r="CI53" i="5"/>
  <c r="CJ53" i="5" s="1"/>
  <c r="CG53" i="5"/>
  <c r="CH53" i="5" s="1"/>
  <c r="CE53" i="5"/>
  <c r="CF53" i="5" s="1"/>
  <c r="CC53" i="5"/>
  <c r="CD53" i="5" s="1"/>
  <c r="CA53" i="5"/>
  <c r="CB53" i="5" s="1"/>
  <c r="BY53" i="5"/>
  <c r="BZ53" i="5" s="1"/>
  <c r="BW53" i="5"/>
  <c r="BX53" i="5" s="1"/>
  <c r="BU53" i="5"/>
  <c r="BV53" i="5" s="1"/>
  <c r="CK52" i="5"/>
  <c r="CL52" i="5" s="1"/>
  <c r="CI52" i="5"/>
  <c r="CJ52" i="5" s="1"/>
  <c r="CG52" i="5"/>
  <c r="CH52" i="5" s="1"/>
  <c r="CE52" i="5"/>
  <c r="CF52" i="5" s="1"/>
  <c r="CC52" i="5"/>
  <c r="CD52" i="5" s="1"/>
  <c r="CA52" i="5"/>
  <c r="CB52" i="5" s="1"/>
  <c r="BY52" i="5"/>
  <c r="BZ52" i="5" s="1"/>
  <c r="BW52" i="5"/>
  <c r="BX52" i="5" s="1"/>
  <c r="BU52" i="5"/>
  <c r="BV52" i="5" s="1"/>
  <c r="CK51" i="5"/>
  <c r="CL51" i="5" s="1"/>
  <c r="CI51" i="5"/>
  <c r="CJ51" i="5" s="1"/>
  <c r="CG51" i="5"/>
  <c r="CH51" i="5" s="1"/>
  <c r="CE51" i="5"/>
  <c r="CF51" i="5" s="1"/>
  <c r="CC51" i="5"/>
  <c r="CD51" i="5" s="1"/>
  <c r="CA51" i="5"/>
  <c r="CB51" i="5" s="1"/>
  <c r="BY51" i="5"/>
  <c r="BZ51" i="5" s="1"/>
  <c r="BW51" i="5"/>
  <c r="BX51" i="5" s="1"/>
  <c r="BU51" i="5"/>
  <c r="BV51" i="5" s="1"/>
  <c r="CK50" i="5"/>
  <c r="CL50" i="5" s="1"/>
  <c r="CI50" i="5"/>
  <c r="CJ50" i="5" s="1"/>
  <c r="CG50" i="5"/>
  <c r="CH50" i="5" s="1"/>
  <c r="CE50" i="5"/>
  <c r="CF50" i="5" s="1"/>
  <c r="CC50" i="5"/>
  <c r="CD50" i="5" s="1"/>
  <c r="CA50" i="5"/>
  <c r="CB50" i="5" s="1"/>
  <c r="BY50" i="5"/>
  <c r="BZ50" i="5" s="1"/>
  <c r="BW50" i="5"/>
  <c r="BU50" i="5"/>
  <c r="BV50" i="5" s="1"/>
  <c r="CK49" i="5"/>
  <c r="CL49" i="5" s="1"/>
  <c r="CI49" i="5"/>
  <c r="CJ49" i="5" s="1"/>
  <c r="CG49" i="5"/>
  <c r="CH49" i="5" s="1"/>
  <c r="CE49" i="5"/>
  <c r="CF49" i="5" s="1"/>
  <c r="CC49" i="5"/>
  <c r="CD49" i="5" s="1"/>
  <c r="CA49" i="5"/>
  <c r="CB49" i="5" s="1"/>
  <c r="BY49" i="5"/>
  <c r="BZ49" i="5" s="1"/>
  <c r="BW49" i="5"/>
  <c r="BX49" i="5" s="1"/>
  <c r="BU49" i="5"/>
  <c r="BV49" i="5" s="1"/>
  <c r="CK48" i="5"/>
  <c r="CL48" i="5" s="1"/>
  <c r="CI48" i="5"/>
  <c r="CJ48" i="5" s="1"/>
  <c r="CG48" i="5"/>
  <c r="CH48" i="5" s="1"/>
  <c r="CE48" i="5"/>
  <c r="CF48" i="5" s="1"/>
  <c r="CC48" i="5"/>
  <c r="CD48" i="5" s="1"/>
  <c r="CA48" i="5"/>
  <c r="CB48" i="5" s="1"/>
  <c r="BY48" i="5"/>
  <c r="BZ48" i="5" s="1"/>
  <c r="BW48" i="5"/>
  <c r="BX48" i="5" s="1"/>
  <c r="BU48" i="5"/>
  <c r="BV48" i="5" s="1"/>
  <c r="CK47" i="5"/>
  <c r="CL47" i="5" s="1"/>
  <c r="CI47" i="5"/>
  <c r="CJ47" i="5" s="1"/>
  <c r="CG47" i="5"/>
  <c r="CH47" i="5" s="1"/>
  <c r="CE47" i="5"/>
  <c r="CF47" i="5" s="1"/>
  <c r="CC47" i="5"/>
  <c r="CD47" i="5" s="1"/>
  <c r="CA47" i="5"/>
  <c r="CB47" i="5" s="1"/>
  <c r="BY47" i="5"/>
  <c r="BZ47" i="5" s="1"/>
  <c r="BW47" i="5"/>
  <c r="BX47" i="5" s="1"/>
  <c r="BU47" i="5"/>
  <c r="BV47" i="5" s="1"/>
  <c r="CK46" i="5"/>
  <c r="CL46" i="5" s="1"/>
  <c r="CI46" i="5"/>
  <c r="CJ46" i="5" s="1"/>
  <c r="CG46" i="5"/>
  <c r="CH46" i="5" s="1"/>
  <c r="CE46" i="5"/>
  <c r="CF46" i="5" s="1"/>
  <c r="CC46" i="5"/>
  <c r="CD46" i="5" s="1"/>
  <c r="CA46" i="5"/>
  <c r="CB46" i="5" s="1"/>
  <c r="BY46" i="5"/>
  <c r="BZ46" i="5" s="1"/>
  <c r="BW46" i="5"/>
  <c r="BX46" i="5" s="1"/>
  <c r="BU46" i="5"/>
  <c r="BV46" i="5" s="1"/>
  <c r="CK45" i="5"/>
  <c r="CL45" i="5" s="1"/>
  <c r="CI45" i="5"/>
  <c r="CJ45" i="5" s="1"/>
  <c r="CG45" i="5"/>
  <c r="CH45" i="5" s="1"/>
  <c r="CE45" i="5"/>
  <c r="CF45" i="5" s="1"/>
  <c r="CC45" i="5"/>
  <c r="CD45" i="5" s="1"/>
  <c r="CA45" i="5"/>
  <c r="CB45" i="5" s="1"/>
  <c r="BY45" i="5"/>
  <c r="BZ45" i="5" s="1"/>
  <c r="BW45" i="5"/>
  <c r="BX45" i="5" s="1"/>
  <c r="BU45" i="5"/>
  <c r="BV45" i="5" s="1"/>
  <c r="CK44" i="5"/>
  <c r="CL44" i="5" s="1"/>
  <c r="CI44" i="5"/>
  <c r="CJ44" i="5" s="1"/>
  <c r="CG44" i="5"/>
  <c r="CH44" i="5" s="1"/>
  <c r="CE44" i="5"/>
  <c r="CF44" i="5" s="1"/>
  <c r="CC44" i="5"/>
  <c r="CD44" i="5" s="1"/>
  <c r="CA44" i="5"/>
  <c r="CB44" i="5" s="1"/>
  <c r="BY44" i="5"/>
  <c r="BZ44" i="5" s="1"/>
  <c r="BW44" i="5"/>
  <c r="BX44" i="5" s="1"/>
  <c r="BU44" i="5"/>
  <c r="BV44" i="5" s="1"/>
  <c r="CK43" i="5"/>
  <c r="CL43" i="5" s="1"/>
  <c r="CI43" i="5"/>
  <c r="CJ43" i="5" s="1"/>
  <c r="CG43" i="5"/>
  <c r="CH43" i="5" s="1"/>
  <c r="CE43" i="5"/>
  <c r="CF43" i="5" s="1"/>
  <c r="CC43" i="5"/>
  <c r="CD43" i="5" s="1"/>
  <c r="CA43" i="5"/>
  <c r="CB43" i="5" s="1"/>
  <c r="BY43" i="5"/>
  <c r="BZ43" i="5" s="1"/>
  <c r="BW43" i="5"/>
  <c r="BX43" i="5" s="1"/>
  <c r="BU43" i="5"/>
  <c r="BV43" i="5" s="1"/>
  <c r="CK42" i="5"/>
  <c r="CL42" i="5" s="1"/>
  <c r="CI42" i="5"/>
  <c r="CJ42" i="5" s="1"/>
  <c r="CG42" i="5"/>
  <c r="CH42" i="5" s="1"/>
  <c r="CE42" i="5"/>
  <c r="CF42" i="5" s="1"/>
  <c r="CC42" i="5"/>
  <c r="CD42" i="5" s="1"/>
  <c r="CA42" i="5"/>
  <c r="CB42" i="5" s="1"/>
  <c r="BY42" i="5"/>
  <c r="BZ42" i="5" s="1"/>
  <c r="BW42" i="5"/>
  <c r="BU42" i="5"/>
  <c r="BV42" i="5" s="1"/>
  <c r="CK41" i="5"/>
  <c r="CL41" i="5" s="1"/>
  <c r="CI41" i="5"/>
  <c r="CJ41" i="5" s="1"/>
  <c r="CG41" i="5"/>
  <c r="CH41" i="5" s="1"/>
  <c r="CE41" i="5"/>
  <c r="CF41" i="5" s="1"/>
  <c r="CC41" i="5"/>
  <c r="CD41" i="5" s="1"/>
  <c r="CA41" i="5"/>
  <c r="CB41" i="5" s="1"/>
  <c r="BY41" i="5"/>
  <c r="BZ41" i="5" s="1"/>
  <c r="BW41" i="5"/>
  <c r="BX41" i="5" s="1"/>
  <c r="BU41" i="5"/>
  <c r="BV41" i="5" s="1"/>
  <c r="CK40" i="5"/>
  <c r="CL40" i="5" s="1"/>
  <c r="CI40" i="5"/>
  <c r="CJ40" i="5" s="1"/>
  <c r="CG40" i="5"/>
  <c r="CH40" i="5" s="1"/>
  <c r="CE40" i="5"/>
  <c r="CF40" i="5" s="1"/>
  <c r="CC40" i="5"/>
  <c r="CD40" i="5" s="1"/>
  <c r="CA40" i="5"/>
  <c r="CB40" i="5" s="1"/>
  <c r="BY40" i="5"/>
  <c r="BZ40" i="5" s="1"/>
  <c r="BW40" i="5"/>
  <c r="BX40" i="5" s="1"/>
  <c r="BU40" i="5"/>
  <c r="BV40" i="5" s="1"/>
  <c r="CK39" i="5"/>
  <c r="CL39" i="5" s="1"/>
  <c r="CI39" i="5"/>
  <c r="CJ39" i="5" s="1"/>
  <c r="CG39" i="5"/>
  <c r="CH39" i="5" s="1"/>
  <c r="CE39" i="5"/>
  <c r="CF39" i="5" s="1"/>
  <c r="CC39" i="5"/>
  <c r="CD39" i="5" s="1"/>
  <c r="CA39" i="5"/>
  <c r="CB39" i="5" s="1"/>
  <c r="BY39" i="5"/>
  <c r="BZ39" i="5" s="1"/>
  <c r="BW39" i="5"/>
  <c r="BX39" i="5" s="1"/>
  <c r="BU39" i="5"/>
  <c r="BV39" i="5" s="1"/>
  <c r="CK38" i="5"/>
  <c r="CL38" i="5" s="1"/>
  <c r="CI38" i="5"/>
  <c r="CJ38" i="5" s="1"/>
  <c r="CG38" i="5"/>
  <c r="CH38" i="5" s="1"/>
  <c r="CE38" i="5"/>
  <c r="CF38" i="5" s="1"/>
  <c r="CC38" i="5"/>
  <c r="CD38" i="5" s="1"/>
  <c r="CA38" i="5"/>
  <c r="CB38" i="5" s="1"/>
  <c r="BY38" i="5"/>
  <c r="BZ38" i="5" s="1"/>
  <c r="BW38" i="5"/>
  <c r="BX38" i="5" s="1"/>
  <c r="BU38" i="5"/>
  <c r="BV38" i="5" s="1"/>
  <c r="CK37" i="5"/>
  <c r="CL37" i="5" s="1"/>
  <c r="CI37" i="5"/>
  <c r="CJ37" i="5" s="1"/>
  <c r="CG37" i="5"/>
  <c r="CH37" i="5" s="1"/>
  <c r="CE37" i="5"/>
  <c r="CF37" i="5" s="1"/>
  <c r="CC37" i="5"/>
  <c r="CD37" i="5" s="1"/>
  <c r="CA37" i="5"/>
  <c r="CB37" i="5" s="1"/>
  <c r="BY37" i="5"/>
  <c r="BZ37" i="5" s="1"/>
  <c r="BW37" i="5"/>
  <c r="BX37" i="5" s="1"/>
  <c r="BU37" i="5"/>
  <c r="BV37" i="5" s="1"/>
  <c r="CK36" i="5"/>
  <c r="CL36" i="5" s="1"/>
  <c r="CI36" i="5"/>
  <c r="CJ36" i="5" s="1"/>
  <c r="CG36" i="5"/>
  <c r="CH36" i="5" s="1"/>
  <c r="CE36" i="5"/>
  <c r="CF36" i="5" s="1"/>
  <c r="CC36" i="5"/>
  <c r="CD36" i="5" s="1"/>
  <c r="CA36" i="5"/>
  <c r="CB36" i="5" s="1"/>
  <c r="BY36" i="5"/>
  <c r="BZ36" i="5" s="1"/>
  <c r="BW36" i="5"/>
  <c r="BX36" i="5" s="1"/>
  <c r="BU36" i="5"/>
  <c r="CK35" i="5"/>
  <c r="CL35" i="5" s="1"/>
  <c r="CI35" i="5"/>
  <c r="CJ35" i="5" s="1"/>
  <c r="CG35" i="5"/>
  <c r="CH35" i="5" s="1"/>
  <c r="CE35" i="5"/>
  <c r="CF35" i="5" s="1"/>
  <c r="CC35" i="5"/>
  <c r="CD35" i="5" s="1"/>
  <c r="CA35" i="5"/>
  <c r="CB35" i="5" s="1"/>
  <c r="BY35" i="5"/>
  <c r="BZ35" i="5" s="1"/>
  <c r="BW35" i="5"/>
  <c r="BU35" i="5"/>
  <c r="BV35" i="5" s="1"/>
  <c r="CK34" i="5"/>
  <c r="CL34" i="5" s="1"/>
  <c r="CI34" i="5"/>
  <c r="CJ34" i="5" s="1"/>
  <c r="CG34" i="5"/>
  <c r="CH34" i="5" s="1"/>
  <c r="CE34" i="5"/>
  <c r="CF34" i="5" s="1"/>
  <c r="CC34" i="5"/>
  <c r="CD34" i="5" s="1"/>
  <c r="CA34" i="5"/>
  <c r="CB34" i="5" s="1"/>
  <c r="BY34" i="5"/>
  <c r="BZ34" i="5" s="1"/>
  <c r="BW34" i="5"/>
  <c r="BX34" i="5" s="1"/>
  <c r="BU34" i="5"/>
  <c r="BV34" i="5" s="1"/>
  <c r="CK33" i="5"/>
  <c r="CL33" i="5" s="1"/>
  <c r="CI33" i="5"/>
  <c r="CJ33" i="5" s="1"/>
  <c r="CG33" i="5"/>
  <c r="CH33" i="5" s="1"/>
  <c r="CE33" i="5"/>
  <c r="CF33" i="5" s="1"/>
  <c r="CC33" i="5"/>
  <c r="CD33" i="5" s="1"/>
  <c r="CA33" i="5"/>
  <c r="CB33" i="5" s="1"/>
  <c r="BY33" i="5"/>
  <c r="BZ33" i="5" s="1"/>
  <c r="BW33" i="5"/>
  <c r="BX33" i="5" s="1"/>
  <c r="BU33" i="5"/>
  <c r="BV33" i="5" s="1"/>
  <c r="CK32" i="5"/>
  <c r="CL32" i="5" s="1"/>
  <c r="CI32" i="5"/>
  <c r="CJ32" i="5" s="1"/>
  <c r="CG32" i="5"/>
  <c r="CH32" i="5" s="1"/>
  <c r="CE32" i="5"/>
  <c r="CF32" i="5" s="1"/>
  <c r="CC32" i="5"/>
  <c r="CD32" i="5" s="1"/>
  <c r="CA32" i="5"/>
  <c r="CB32" i="5" s="1"/>
  <c r="BY32" i="5"/>
  <c r="BZ32" i="5" s="1"/>
  <c r="BW32" i="5"/>
  <c r="BX32" i="5" s="1"/>
  <c r="BU32" i="5"/>
  <c r="BV32" i="5" s="1"/>
  <c r="CK31" i="5"/>
  <c r="CL31" i="5" s="1"/>
  <c r="CI31" i="5"/>
  <c r="CJ31" i="5" s="1"/>
  <c r="CG31" i="5"/>
  <c r="CH31" i="5" s="1"/>
  <c r="CE31" i="5"/>
  <c r="CF31" i="5" s="1"/>
  <c r="CC31" i="5"/>
  <c r="CD31" i="5" s="1"/>
  <c r="CA31" i="5"/>
  <c r="CB31" i="5" s="1"/>
  <c r="BY31" i="5"/>
  <c r="BZ31" i="5" s="1"/>
  <c r="BW31" i="5"/>
  <c r="BX31" i="5" s="1"/>
  <c r="BU31" i="5"/>
  <c r="BV31" i="5" s="1"/>
  <c r="CK30" i="5"/>
  <c r="CL30" i="5" s="1"/>
  <c r="CI30" i="5"/>
  <c r="CJ30" i="5" s="1"/>
  <c r="CG30" i="5"/>
  <c r="CH30" i="5" s="1"/>
  <c r="CE30" i="5"/>
  <c r="CF30" i="5" s="1"/>
  <c r="CC30" i="5"/>
  <c r="CD30" i="5" s="1"/>
  <c r="CA30" i="5"/>
  <c r="CB30" i="5" s="1"/>
  <c r="BY30" i="5"/>
  <c r="BZ30" i="5" s="1"/>
  <c r="BW30" i="5"/>
  <c r="BX30" i="5" s="1"/>
  <c r="BU30" i="5"/>
  <c r="CK29" i="5"/>
  <c r="CL29" i="5" s="1"/>
  <c r="CI29" i="5"/>
  <c r="CJ29" i="5" s="1"/>
  <c r="CG29" i="5"/>
  <c r="CH29" i="5" s="1"/>
  <c r="CE29" i="5"/>
  <c r="CF29" i="5" s="1"/>
  <c r="CC29" i="5"/>
  <c r="CD29" i="5" s="1"/>
  <c r="CA29" i="5"/>
  <c r="CB29" i="5" s="1"/>
  <c r="BY29" i="5"/>
  <c r="BZ29" i="5" s="1"/>
  <c r="BW29" i="5"/>
  <c r="BU29" i="5"/>
  <c r="BV29" i="5" s="1"/>
  <c r="CK28" i="5"/>
  <c r="CL28" i="5" s="1"/>
  <c r="CI28" i="5"/>
  <c r="CJ28" i="5" s="1"/>
  <c r="CG28" i="5"/>
  <c r="CH28" i="5" s="1"/>
  <c r="CE28" i="5"/>
  <c r="CF28" i="5" s="1"/>
  <c r="CC28" i="5"/>
  <c r="CD28" i="5" s="1"/>
  <c r="CA28" i="5"/>
  <c r="CB28" i="5" s="1"/>
  <c r="BY28" i="5"/>
  <c r="BZ28" i="5" s="1"/>
  <c r="BW28" i="5"/>
  <c r="BX28" i="5" s="1"/>
  <c r="BU28" i="5"/>
  <c r="BV28" i="5" s="1"/>
  <c r="CK27" i="5"/>
  <c r="CL27" i="5" s="1"/>
  <c r="CI27" i="5"/>
  <c r="CJ27" i="5" s="1"/>
  <c r="CG27" i="5"/>
  <c r="CH27" i="5" s="1"/>
  <c r="CE27" i="5"/>
  <c r="CF27" i="5" s="1"/>
  <c r="CC27" i="5"/>
  <c r="CD27" i="5" s="1"/>
  <c r="CA27" i="5"/>
  <c r="CB27" i="5" s="1"/>
  <c r="BY27" i="5"/>
  <c r="BZ27" i="5" s="1"/>
  <c r="BW27" i="5"/>
  <c r="BX27" i="5" s="1"/>
  <c r="BU27" i="5"/>
  <c r="BV27" i="5" s="1"/>
  <c r="CK26" i="5"/>
  <c r="CL26" i="5" s="1"/>
  <c r="CI26" i="5"/>
  <c r="CJ26" i="5" s="1"/>
  <c r="CG26" i="5"/>
  <c r="CH26" i="5" s="1"/>
  <c r="CE26" i="5"/>
  <c r="CF26" i="5" s="1"/>
  <c r="CC26" i="5"/>
  <c r="CD26" i="5" s="1"/>
  <c r="CA26" i="5"/>
  <c r="CB26" i="5" s="1"/>
  <c r="BY26" i="5"/>
  <c r="BZ26" i="5" s="1"/>
  <c r="BW26" i="5"/>
  <c r="BX26" i="5" s="1"/>
  <c r="BU26" i="5"/>
  <c r="BV26" i="5" s="1"/>
  <c r="CK25" i="5"/>
  <c r="CL25" i="5" s="1"/>
  <c r="CI25" i="5"/>
  <c r="CJ25" i="5" s="1"/>
  <c r="CG25" i="5"/>
  <c r="CH25" i="5" s="1"/>
  <c r="CE25" i="5"/>
  <c r="CF25" i="5" s="1"/>
  <c r="CC25" i="5"/>
  <c r="CD25" i="5" s="1"/>
  <c r="CA25" i="5"/>
  <c r="CB25" i="5" s="1"/>
  <c r="BY25" i="5"/>
  <c r="BZ25" i="5" s="1"/>
  <c r="BW25" i="5"/>
  <c r="BX25" i="5" s="1"/>
  <c r="BU25" i="5"/>
  <c r="BV25" i="5" s="1"/>
  <c r="CK24" i="5"/>
  <c r="CL24" i="5" s="1"/>
  <c r="CI24" i="5"/>
  <c r="CJ24" i="5" s="1"/>
  <c r="CG24" i="5"/>
  <c r="CH24" i="5" s="1"/>
  <c r="CE24" i="5"/>
  <c r="CF24" i="5" s="1"/>
  <c r="CC24" i="5"/>
  <c r="CD24" i="5" s="1"/>
  <c r="CA24" i="5"/>
  <c r="CB24" i="5" s="1"/>
  <c r="BY24" i="5"/>
  <c r="BZ24" i="5" s="1"/>
  <c r="BW24" i="5"/>
  <c r="BX24" i="5" s="1"/>
  <c r="BU24" i="5"/>
  <c r="BV24" i="5" s="1"/>
  <c r="CK23" i="5"/>
  <c r="CL23" i="5" s="1"/>
  <c r="CI23" i="5"/>
  <c r="CJ23" i="5" s="1"/>
  <c r="CG23" i="5"/>
  <c r="CH23" i="5" s="1"/>
  <c r="CE23" i="5"/>
  <c r="CF23" i="5" s="1"/>
  <c r="CC23" i="5"/>
  <c r="CD23" i="5" s="1"/>
  <c r="CA23" i="5"/>
  <c r="CB23" i="5" s="1"/>
  <c r="BY23" i="5"/>
  <c r="BZ23" i="5" s="1"/>
  <c r="BW23" i="5"/>
  <c r="BX23" i="5" s="1"/>
  <c r="BU23" i="5"/>
  <c r="BV23" i="5" s="1"/>
  <c r="CK22" i="5"/>
  <c r="CL22" i="5" s="1"/>
  <c r="CI22" i="5"/>
  <c r="CJ22" i="5" s="1"/>
  <c r="CG22" i="5"/>
  <c r="CH22" i="5" s="1"/>
  <c r="CE22" i="5"/>
  <c r="CF22" i="5" s="1"/>
  <c r="CC22" i="5"/>
  <c r="CD22" i="5" s="1"/>
  <c r="CA22" i="5"/>
  <c r="CB22" i="5" s="1"/>
  <c r="BY22" i="5"/>
  <c r="BZ22" i="5" s="1"/>
  <c r="BW22" i="5"/>
  <c r="BX22" i="5" s="1"/>
  <c r="BU22" i="5"/>
  <c r="BV22" i="5" s="1"/>
  <c r="CK21" i="5"/>
  <c r="CL21" i="5" s="1"/>
  <c r="CI21" i="5"/>
  <c r="CJ21" i="5" s="1"/>
  <c r="CG21" i="5"/>
  <c r="CH21" i="5" s="1"/>
  <c r="CE21" i="5"/>
  <c r="CF21" i="5" s="1"/>
  <c r="CC21" i="5"/>
  <c r="CD21" i="5" s="1"/>
  <c r="CA21" i="5"/>
  <c r="CB21" i="5" s="1"/>
  <c r="BY21" i="5"/>
  <c r="BZ21" i="5" s="1"/>
  <c r="BW21" i="5"/>
  <c r="BX21" i="5" s="1"/>
  <c r="BU21" i="5"/>
  <c r="BV21" i="5" s="1"/>
  <c r="CK20" i="5"/>
  <c r="CL20" i="5" s="1"/>
  <c r="CI20" i="5"/>
  <c r="CJ20" i="5" s="1"/>
  <c r="CG20" i="5"/>
  <c r="CH20" i="5" s="1"/>
  <c r="CE20" i="5"/>
  <c r="CF20" i="5" s="1"/>
  <c r="CC20" i="5"/>
  <c r="CD20" i="5" s="1"/>
  <c r="CA20" i="5"/>
  <c r="CB20" i="5" s="1"/>
  <c r="BY20" i="5"/>
  <c r="BZ20" i="5" s="1"/>
  <c r="BW20" i="5"/>
  <c r="BX20" i="5" s="1"/>
  <c r="BU20" i="5"/>
  <c r="BV20" i="5" s="1"/>
  <c r="CK19" i="5"/>
  <c r="CL19" i="5" s="1"/>
  <c r="CI19" i="5"/>
  <c r="CJ19" i="5" s="1"/>
  <c r="CG19" i="5"/>
  <c r="CH19" i="5" s="1"/>
  <c r="CE19" i="5"/>
  <c r="CF19" i="5" s="1"/>
  <c r="CC19" i="5"/>
  <c r="CD19" i="5" s="1"/>
  <c r="CA19" i="5"/>
  <c r="CB19" i="5" s="1"/>
  <c r="BY19" i="5"/>
  <c r="BZ19" i="5" s="1"/>
  <c r="BW19" i="5"/>
  <c r="BX19" i="5" s="1"/>
  <c r="BU19" i="5"/>
  <c r="BV19" i="5" s="1"/>
  <c r="CK18" i="5"/>
  <c r="CL18" i="5" s="1"/>
  <c r="CI18" i="5"/>
  <c r="CJ18" i="5" s="1"/>
  <c r="CG18" i="5"/>
  <c r="CH18" i="5" s="1"/>
  <c r="CE18" i="5"/>
  <c r="CF18" i="5" s="1"/>
  <c r="CC18" i="5"/>
  <c r="CD18" i="5" s="1"/>
  <c r="CA18" i="5"/>
  <c r="CB18" i="5" s="1"/>
  <c r="BY18" i="5"/>
  <c r="BZ18" i="5" s="1"/>
  <c r="BW18" i="5"/>
  <c r="BX18" i="5" s="1"/>
  <c r="BU18" i="5"/>
  <c r="BV18" i="5" s="1"/>
  <c r="CK17" i="5"/>
  <c r="CL17" i="5" s="1"/>
  <c r="CI17" i="5"/>
  <c r="CJ17" i="5" s="1"/>
  <c r="CG17" i="5"/>
  <c r="CH17" i="5" s="1"/>
  <c r="CE17" i="5"/>
  <c r="CF17" i="5" s="1"/>
  <c r="CC17" i="5"/>
  <c r="CD17" i="5" s="1"/>
  <c r="CA17" i="5"/>
  <c r="CB17" i="5" s="1"/>
  <c r="BY17" i="5"/>
  <c r="BZ17" i="5" s="1"/>
  <c r="BW17" i="5"/>
  <c r="BX17" i="5" s="1"/>
  <c r="BU17" i="5"/>
  <c r="BV17" i="5" s="1"/>
  <c r="CK16" i="5"/>
  <c r="CL16" i="5" s="1"/>
  <c r="CI16" i="5"/>
  <c r="CJ16" i="5" s="1"/>
  <c r="CG16" i="5"/>
  <c r="CH16" i="5" s="1"/>
  <c r="CE16" i="5"/>
  <c r="CF16" i="5" s="1"/>
  <c r="CC16" i="5"/>
  <c r="CD16" i="5" s="1"/>
  <c r="CA16" i="5"/>
  <c r="CB16" i="5" s="1"/>
  <c r="BY16" i="5"/>
  <c r="BZ16" i="5" s="1"/>
  <c r="BW16" i="5"/>
  <c r="BX16" i="5" s="1"/>
  <c r="BU16" i="5"/>
  <c r="BV16" i="5" s="1"/>
  <c r="CK15" i="5"/>
  <c r="CL15" i="5" s="1"/>
  <c r="CI15" i="5"/>
  <c r="CJ15" i="5" s="1"/>
  <c r="CG15" i="5"/>
  <c r="CH15" i="5" s="1"/>
  <c r="CE15" i="5"/>
  <c r="CF15" i="5" s="1"/>
  <c r="CC15" i="5"/>
  <c r="CD15" i="5" s="1"/>
  <c r="CA15" i="5"/>
  <c r="CB15" i="5" s="1"/>
  <c r="BY15" i="5"/>
  <c r="BZ15" i="5" s="1"/>
  <c r="BW15" i="5"/>
  <c r="BX15" i="5" s="1"/>
  <c r="BU15" i="5"/>
  <c r="BV15" i="5" s="1"/>
  <c r="CK14" i="5"/>
  <c r="CL14" i="5" s="1"/>
  <c r="CI14" i="5"/>
  <c r="CJ14" i="5" s="1"/>
  <c r="CG14" i="5"/>
  <c r="CH14" i="5" s="1"/>
  <c r="CE14" i="5"/>
  <c r="CF14" i="5" s="1"/>
  <c r="CC14" i="5"/>
  <c r="CD14" i="5" s="1"/>
  <c r="CA14" i="5"/>
  <c r="CB14" i="5" s="1"/>
  <c r="BY14" i="5"/>
  <c r="BZ14" i="5" s="1"/>
  <c r="BW14" i="5"/>
  <c r="BX14" i="5" s="1"/>
  <c r="BU14" i="5"/>
  <c r="BV14" i="5" s="1"/>
  <c r="CK13" i="5"/>
  <c r="CL13" i="5" s="1"/>
  <c r="CI13" i="5"/>
  <c r="CJ13" i="5" s="1"/>
  <c r="CG13" i="5"/>
  <c r="CH13" i="5" s="1"/>
  <c r="CE13" i="5"/>
  <c r="CF13" i="5" s="1"/>
  <c r="CC13" i="5"/>
  <c r="CD13" i="5" s="1"/>
  <c r="CA13" i="5"/>
  <c r="CB13" i="5" s="1"/>
  <c r="BY13" i="5"/>
  <c r="BZ13" i="5" s="1"/>
  <c r="BW13" i="5"/>
  <c r="BX13" i="5" s="1"/>
  <c r="BU13" i="5"/>
  <c r="BV13" i="5" s="1"/>
  <c r="CK12" i="5"/>
  <c r="CL12" i="5" s="1"/>
  <c r="CI12" i="5"/>
  <c r="CJ12" i="5" s="1"/>
  <c r="CG12" i="5"/>
  <c r="CH12" i="5" s="1"/>
  <c r="CE12" i="5"/>
  <c r="CF12" i="5" s="1"/>
  <c r="CC12" i="5"/>
  <c r="CD12" i="5" s="1"/>
  <c r="CA12" i="5"/>
  <c r="CB12" i="5" s="1"/>
  <c r="BY12" i="5"/>
  <c r="BZ12" i="5" s="1"/>
  <c r="BW12" i="5"/>
  <c r="BX12" i="5" s="1"/>
  <c r="BU12" i="5"/>
  <c r="BW11" i="5"/>
  <c r="BX11" i="5" s="1"/>
  <c r="BY11" i="5"/>
  <c r="BZ11" i="5" s="1"/>
  <c r="CA11" i="5"/>
  <c r="CB11" i="5" s="1"/>
  <c r="CC11" i="5"/>
  <c r="CD11" i="5" s="1"/>
  <c r="CE11" i="5"/>
  <c r="CF11" i="5" s="1"/>
  <c r="CG11" i="5"/>
  <c r="CH11" i="5" s="1"/>
  <c r="CI11" i="5"/>
  <c r="CJ11" i="5" s="1"/>
  <c r="CK11" i="5"/>
  <c r="CL11" i="5" s="1"/>
  <c r="BU11" i="5"/>
  <c r="BV11" i="5" s="1"/>
  <c r="A11" i="5"/>
  <c r="A180" i="4" s="1"/>
  <c r="CC5" i="8"/>
  <c r="AJ30" i="8"/>
  <c r="S17" i="8"/>
  <c r="S14" i="8"/>
  <c r="S16" i="8"/>
  <c r="O21" i="8"/>
  <c r="S11" i="8"/>
  <c r="Q6" i="8"/>
  <c r="P5" i="8"/>
  <c r="C27" i="8"/>
  <c r="S12" i="8"/>
  <c r="S15" i="8"/>
  <c r="S13" i="8"/>
  <c r="AJ27" i="8"/>
  <c r="AJ18" i="8"/>
  <c r="AJ14" i="8"/>
  <c r="Z7" i="8"/>
  <c r="I29" i="8"/>
  <c r="AJ7" i="8"/>
  <c r="Z34" i="8"/>
  <c r="Z26" i="8"/>
  <c r="Z19" i="8"/>
  <c r="Z13" i="8"/>
  <c r="AG32" i="8"/>
  <c r="AG29" i="8"/>
  <c r="AG25" i="8"/>
  <c r="AG16" i="8"/>
  <c r="AG13" i="8"/>
  <c r="AG5" i="8"/>
  <c r="W32" i="8"/>
  <c r="W24" i="8"/>
  <c r="W17" i="8"/>
  <c r="W11" i="8"/>
  <c r="W5" i="8"/>
  <c r="BX50" i="5"/>
  <c r="BX42" i="5"/>
  <c r="BV36" i="5"/>
  <c r="BV61" i="5"/>
  <c r="CT65" i="5"/>
  <c r="CT24" i="5"/>
  <c r="C617" i="13" s="1"/>
  <c r="BM25" i="5"/>
  <c r="BM29" i="5"/>
  <c r="BM33" i="5"/>
  <c r="CT33" i="5" s="1"/>
  <c r="C1022" i="13" s="1"/>
  <c r="BN56" i="5"/>
  <c r="BM26" i="5"/>
  <c r="CT26" i="5" s="1"/>
  <c r="C707" i="13" s="1"/>
  <c r="BM38" i="5"/>
  <c r="CT38" i="5" s="1"/>
  <c r="C1247" i="13" s="1"/>
  <c r="BM42" i="5"/>
  <c r="BM50" i="5"/>
  <c r="CT50" i="5" s="1"/>
  <c r="C1787" i="13" s="1"/>
  <c r="BN59" i="5"/>
  <c r="BM19" i="5"/>
  <c r="CT19" i="5" s="1"/>
  <c r="C392" i="13" s="1"/>
  <c r="BM31" i="5"/>
  <c r="BM54" i="5"/>
  <c r="CT54" i="5" s="1"/>
  <c r="C1967" i="13" s="1"/>
  <c r="BM62" i="5"/>
  <c r="CT62" i="5" s="1"/>
  <c r="BM43" i="5"/>
  <c r="CT43" i="5" s="1"/>
  <c r="C1472" i="13" s="1"/>
  <c r="BN11" i="5"/>
  <c r="BX29" i="5"/>
  <c r="CT27" i="5"/>
  <c r="C752" i="13" s="1"/>
  <c r="CT14" i="5"/>
  <c r="C167" i="13" s="1"/>
  <c r="CT11" i="5"/>
  <c r="C32" i="13" s="1"/>
  <c r="BV56" i="5"/>
  <c r="BV30" i="5"/>
  <c r="BX35" i="5"/>
  <c r="F30" i="4"/>
  <c r="CT23" i="5"/>
  <c r="C572" i="13" s="1"/>
  <c r="CT56" i="5"/>
  <c r="CT13" i="5"/>
  <c r="C122" i="13" s="1"/>
  <c r="CT25" i="5"/>
  <c r="C662" i="13" s="1"/>
  <c r="CT12" i="5"/>
  <c r="C77" i="13" s="1"/>
  <c r="CT44" i="5"/>
  <c r="C1517" i="13" s="1"/>
  <c r="CT17" i="5"/>
  <c r="C302" i="13" s="1"/>
  <c r="CT49" i="5"/>
  <c r="C1742" i="13" s="1"/>
  <c r="CT52" i="5"/>
  <c r="C1877" i="13" s="1"/>
  <c r="CT63" i="5"/>
  <c r="CT15" i="5"/>
  <c r="C212" i="13" s="1"/>
  <c r="CT37" i="5"/>
  <c r="C1202" i="13" s="1"/>
  <c r="CT18" i="5"/>
  <c r="C347" i="13" s="1"/>
  <c r="CT35" i="5"/>
  <c r="C1112" i="13" s="1"/>
  <c r="CT31" i="5"/>
  <c r="C932" i="13" s="1"/>
  <c r="CT29" i="5"/>
  <c r="C842" i="13" s="1"/>
  <c r="CT36" i="5"/>
  <c r="C1157" i="13" s="1"/>
  <c r="CT20" i="5"/>
  <c r="C437" i="13" s="1"/>
  <c r="CT45" i="5"/>
  <c r="C1562" i="13" s="1"/>
  <c r="CT41" i="5"/>
  <c r="C1382" i="13" s="1"/>
  <c r="CT51" i="5"/>
  <c r="C1832" i="13" s="1"/>
  <c r="CT61" i="5"/>
  <c r="CT64" i="5"/>
  <c r="CT34" i="5"/>
  <c r="C1067" i="13" s="1"/>
  <c r="CT59" i="5"/>
  <c r="CT39" i="5"/>
  <c r="C1292" i="13" s="1"/>
  <c r="CT30" i="5"/>
  <c r="C887" i="13" s="1"/>
  <c r="CT42" i="5"/>
  <c r="C1427" i="13" s="1"/>
  <c r="CT16" i="5"/>
  <c r="C257" i="13" s="1"/>
  <c r="CT21" i="5"/>
  <c r="C482" i="13" s="1"/>
  <c r="CT48" i="5"/>
  <c r="C1697" i="13" s="1"/>
  <c r="CT55" i="5"/>
  <c r="CS34" i="5"/>
  <c r="B1065" i="13" s="1"/>
  <c r="BX55" i="5"/>
  <c r="BV64" i="5"/>
  <c r="BV12" i="5"/>
  <c r="BV54" i="5"/>
  <c r="CS58" i="5"/>
  <c r="CS39" i="5"/>
  <c r="B1290" i="13" s="1"/>
  <c r="CT58" i="5"/>
  <c r="CN44" i="5"/>
  <c r="CO51" i="5"/>
  <c r="CN53" i="5"/>
  <c r="CP53" i="5" s="1"/>
  <c r="BI53" i="5" s="1"/>
  <c r="CS15" i="5"/>
  <c r="B210" i="13" s="1"/>
  <c r="J19" i="8"/>
  <c r="CS46" i="5"/>
  <c r="B1605" i="13" s="1"/>
  <c r="CS18" i="5"/>
  <c r="B345" i="13" s="1"/>
  <c r="I35" i="8"/>
  <c r="K17" i="8"/>
  <c r="CS43" i="5"/>
  <c r="B1470" i="13" s="1"/>
  <c r="B36" i="13"/>
  <c r="CS24" i="5"/>
  <c r="B615" i="13" s="1"/>
  <c r="J17" i="8"/>
  <c r="K15" i="8"/>
  <c r="CS35" i="5"/>
  <c r="B1110" i="13" s="1"/>
  <c r="CS31" i="5"/>
  <c r="B930" i="13" s="1"/>
  <c r="CS37" i="5"/>
  <c r="B1200" i="13" s="1"/>
  <c r="F45" i="13"/>
  <c r="D35" i="8"/>
  <c r="L17" i="8"/>
  <c r="CS28" i="5"/>
  <c r="B795" i="13" s="1"/>
  <c r="CS63" i="5"/>
  <c r="L13" i="8"/>
  <c r="L19" i="8"/>
  <c r="CO52" i="5"/>
  <c r="CN52" i="5"/>
  <c r="CQ52" i="5" s="1"/>
  <c r="CO47" i="5"/>
  <c r="CO53" i="5"/>
  <c r="CQ53" i="5" s="1"/>
  <c r="CN47" i="5"/>
  <c r="CQ47" i="5" s="1"/>
  <c r="CN43" i="5"/>
  <c r="A12" i="5"/>
  <c r="A13" i="5" s="1"/>
  <c r="CO63" i="5"/>
  <c r="CN63" i="5"/>
  <c r="CQ63" i="5" s="1"/>
  <c r="CT60" i="5"/>
  <c r="CO58" i="5"/>
  <c r="CN58" i="5"/>
  <c r="CN61" i="5"/>
  <c r="CQ61" i="5" s="1"/>
  <c r="CO61" i="5"/>
  <c r="CO43" i="5"/>
  <c r="CN49" i="5"/>
  <c r="CP49" i="5" s="1"/>
  <c r="BI49" i="5" s="1"/>
  <c r="CN62" i="5"/>
  <c r="CQ62" i="5" s="1"/>
  <c r="CO62" i="5"/>
  <c r="CN56" i="5"/>
  <c r="CP56" i="5" s="1"/>
  <c r="BI56" i="5" s="1"/>
  <c r="CO56" i="5"/>
  <c r="CO60" i="5"/>
  <c r="CN60" i="5"/>
  <c r="CN64" i="5"/>
  <c r="CQ64" i="5" s="1"/>
  <c r="CO64" i="5"/>
  <c r="CN48" i="5"/>
  <c r="CQ48" i="5" s="1"/>
  <c r="CO48" i="5"/>
  <c r="CO59" i="5"/>
  <c r="CN59" i="5"/>
  <c r="CP59" i="5" s="1"/>
  <c r="BI59" i="5" s="1"/>
  <c r="CO57" i="5"/>
  <c r="CN57" i="5"/>
  <c r="CT46" i="5"/>
  <c r="C1607" i="13" s="1"/>
  <c r="CT53" i="5"/>
  <c r="C1922" i="13" s="1"/>
  <c r="CN15" i="5"/>
  <c r="CQ15" i="5" s="1"/>
  <c r="CO18" i="5"/>
  <c r="CN17" i="5"/>
  <c r="CO13" i="5"/>
  <c r="CQ49" i="5"/>
  <c r="CP43" i="5"/>
  <c r="BI43" i="5" s="1"/>
  <c r="CP44" i="5"/>
  <c r="BI44" i="5" s="1"/>
  <c r="CP52" i="5"/>
  <c r="BI52" i="5" s="1"/>
  <c r="CP47" i="5"/>
  <c r="BI47" i="5" s="1"/>
  <c r="CQ43" i="5"/>
  <c r="CP63" i="5"/>
  <c r="BI63" i="5" s="1"/>
  <c r="CP58" i="5"/>
  <c r="BI58" i="5" s="1"/>
  <c r="CQ58" i="5"/>
  <c r="CP61" i="5"/>
  <c r="BI61" i="5" s="1"/>
  <c r="CP60" i="5"/>
  <c r="BI60" i="5" s="1"/>
  <c r="CQ60" i="5"/>
  <c r="CQ56" i="5"/>
  <c r="CQ57" i="5"/>
  <c r="CP57" i="5"/>
  <c r="BI57" i="5" s="1"/>
  <c r="S26" i="8"/>
  <c r="F29" i="13"/>
  <c r="AI19" i="8"/>
  <c r="AI28" i="8"/>
  <c r="Y8" i="8"/>
  <c r="AI31" i="8"/>
  <c r="Y35" i="8"/>
  <c r="Y20" i="8"/>
  <c r="Y27" i="8"/>
  <c r="Y14" i="8"/>
  <c r="AI8" i="8"/>
  <c r="AI15" i="8"/>
  <c r="AI35" i="8"/>
  <c r="H25" i="13"/>
  <c r="AI38" i="8"/>
  <c r="H20" i="13"/>
  <c r="H21" i="13"/>
  <c r="H24" i="13"/>
  <c r="H17" i="13"/>
  <c r="H23" i="13"/>
  <c r="H27" i="13"/>
  <c r="H26" i="13"/>
  <c r="H28" i="13"/>
  <c r="H22" i="13"/>
  <c r="H18" i="13"/>
  <c r="H19" i="13"/>
  <c r="CN50" i="5" l="1"/>
  <c r="CO50" i="5"/>
  <c r="CP48" i="5"/>
  <c r="BI48" i="5" s="1"/>
  <c r="CP62" i="5"/>
  <c r="BI62" i="5" s="1"/>
  <c r="CO25" i="5"/>
  <c r="CO27" i="5"/>
  <c r="K11" i="8"/>
  <c r="J1980" i="13"/>
  <c r="F1980" i="13"/>
  <c r="F1978" i="13"/>
  <c r="B1971" i="13"/>
  <c r="J1935" i="13"/>
  <c r="F1935" i="13"/>
  <c r="F1933" i="13"/>
  <c r="B1926" i="13"/>
  <c r="J1890" i="13"/>
  <c r="F1890" i="13"/>
  <c r="F1888" i="13"/>
  <c r="B1881" i="13"/>
  <c r="J1845" i="13"/>
  <c r="F1845" i="13"/>
  <c r="F1843" i="13"/>
  <c r="B1836" i="13"/>
  <c r="J1800" i="13"/>
  <c r="F1800" i="13"/>
  <c r="F1798" i="13"/>
  <c r="B1791" i="13"/>
  <c r="J1755" i="13"/>
  <c r="F1755" i="13"/>
  <c r="F1753" i="13"/>
  <c r="B1746" i="13"/>
  <c r="J1710" i="13"/>
  <c r="F1710" i="13"/>
  <c r="F1708" i="13"/>
  <c r="B1701" i="13"/>
  <c r="J1665" i="13"/>
  <c r="F1665" i="13"/>
  <c r="F1663" i="13"/>
  <c r="B1656" i="13"/>
  <c r="J1620" i="13"/>
  <c r="F1620" i="13"/>
  <c r="F1618" i="13"/>
  <c r="B1611" i="13"/>
  <c r="J1575" i="13"/>
  <c r="F1575" i="13"/>
  <c r="F1573" i="13"/>
  <c r="B1566" i="13"/>
  <c r="J1530" i="13"/>
  <c r="F1530" i="13"/>
  <c r="F1528" i="13"/>
  <c r="B1521" i="13"/>
  <c r="J1485" i="13"/>
  <c r="F1485" i="13"/>
  <c r="F1483" i="13"/>
  <c r="B1476" i="13"/>
  <c r="J1440" i="13"/>
  <c r="F1440" i="13"/>
  <c r="F1438" i="13"/>
  <c r="B1431" i="13"/>
  <c r="J1395" i="13"/>
  <c r="F1395" i="13"/>
  <c r="F1393" i="13"/>
  <c r="B1386" i="13"/>
  <c r="J1350" i="13"/>
  <c r="F1350" i="13"/>
  <c r="F1348" i="13"/>
  <c r="B1341" i="13"/>
  <c r="J1305" i="13"/>
  <c r="F1305" i="13"/>
  <c r="F1303" i="13"/>
  <c r="B1296" i="13"/>
  <c r="J1260" i="13"/>
  <c r="F1260" i="13"/>
  <c r="F1258" i="13"/>
  <c r="B1251" i="13"/>
  <c r="J1215" i="13"/>
  <c r="F1215" i="13"/>
  <c r="F1213" i="13"/>
  <c r="B1206" i="13"/>
  <c r="J1170" i="13"/>
  <c r="F1170" i="13"/>
  <c r="F1168" i="13"/>
  <c r="B1161" i="13"/>
  <c r="J1125" i="13"/>
  <c r="F1125" i="13"/>
  <c r="F1123" i="13"/>
  <c r="B1116" i="13"/>
  <c r="J1080" i="13"/>
  <c r="F1080" i="13"/>
  <c r="F1078" i="13"/>
  <c r="B1071" i="13"/>
  <c r="J1035" i="13"/>
  <c r="H1980" i="13"/>
  <c r="I1978" i="13"/>
  <c r="H1935" i="13"/>
  <c r="I1933" i="13"/>
  <c r="H1890" i="13"/>
  <c r="I1888" i="13"/>
  <c r="H1845" i="13"/>
  <c r="I1843" i="13"/>
  <c r="H1800" i="13"/>
  <c r="I1798" i="13"/>
  <c r="H1755" i="13"/>
  <c r="I1753" i="13"/>
  <c r="H1710" i="13"/>
  <c r="I1708" i="13"/>
  <c r="H1665" i="13"/>
  <c r="I1663" i="13"/>
  <c r="H1620" i="13"/>
  <c r="I1618" i="13"/>
  <c r="H1575" i="13"/>
  <c r="I1573" i="13"/>
  <c r="H1530" i="13"/>
  <c r="I1528" i="13"/>
  <c r="H1485" i="13"/>
  <c r="I1483" i="13"/>
  <c r="H1440" i="13"/>
  <c r="I1438" i="13"/>
  <c r="H1395" i="13"/>
  <c r="I1393" i="13"/>
  <c r="H1350" i="13"/>
  <c r="I1348" i="13"/>
  <c r="H1305" i="13"/>
  <c r="I1303" i="13"/>
  <c r="H1260" i="13"/>
  <c r="I1258" i="13"/>
  <c r="H1215" i="13"/>
  <c r="I1213" i="13"/>
  <c r="H1170" i="13"/>
  <c r="I1168" i="13"/>
  <c r="H1125" i="13"/>
  <c r="I1123" i="13"/>
  <c r="H1080" i="13"/>
  <c r="I1078" i="13"/>
  <c r="H1035" i="13"/>
  <c r="I1033" i="13"/>
  <c r="H990" i="13"/>
  <c r="I988" i="13"/>
  <c r="H945" i="13"/>
  <c r="I943" i="13"/>
  <c r="H900" i="13"/>
  <c r="I898" i="13"/>
  <c r="H855" i="13"/>
  <c r="I853" i="13"/>
  <c r="F1035" i="13"/>
  <c r="F990" i="13"/>
  <c r="F945" i="13"/>
  <c r="F900" i="13"/>
  <c r="F855" i="13"/>
  <c r="H810" i="13"/>
  <c r="I808" i="13"/>
  <c r="H765" i="13"/>
  <c r="I763" i="13"/>
  <c r="H720" i="13"/>
  <c r="I718" i="13"/>
  <c r="H675" i="13"/>
  <c r="I673" i="13"/>
  <c r="H630" i="13"/>
  <c r="I628" i="13"/>
  <c r="H585" i="13"/>
  <c r="I583" i="13"/>
  <c r="H540" i="13"/>
  <c r="I538" i="13"/>
  <c r="H495" i="13"/>
  <c r="I493" i="13"/>
  <c r="H450" i="13"/>
  <c r="I448" i="13"/>
  <c r="H405" i="13"/>
  <c r="I403" i="13"/>
  <c r="H360" i="13"/>
  <c r="I358" i="13"/>
  <c r="H315" i="13"/>
  <c r="I313" i="13"/>
  <c r="H270" i="13"/>
  <c r="I268" i="13"/>
  <c r="H225" i="13"/>
  <c r="I223" i="13"/>
  <c r="H180" i="13"/>
  <c r="I178" i="13"/>
  <c r="H135" i="13"/>
  <c r="I133" i="13"/>
  <c r="H90" i="13"/>
  <c r="I88" i="13"/>
  <c r="F1033" i="13"/>
  <c r="B1026" i="13"/>
  <c r="J990" i="13"/>
  <c r="F988" i="13"/>
  <c r="B981" i="13"/>
  <c r="J945" i="13"/>
  <c r="F943" i="13"/>
  <c r="B936" i="13"/>
  <c r="J900" i="13"/>
  <c r="F898" i="13"/>
  <c r="B891" i="13"/>
  <c r="J855" i="13"/>
  <c r="F853" i="13"/>
  <c r="B846" i="13"/>
  <c r="J810" i="13"/>
  <c r="F810" i="13"/>
  <c r="F808" i="13"/>
  <c r="B801" i="13"/>
  <c r="J765" i="13"/>
  <c r="F765" i="13"/>
  <c r="F763" i="13"/>
  <c r="B756" i="13"/>
  <c r="J720" i="13"/>
  <c r="F720" i="13"/>
  <c r="F718" i="13"/>
  <c r="B711" i="13"/>
  <c r="J675" i="13"/>
  <c r="F675" i="13"/>
  <c r="F673" i="13"/>
  <c r="B666" i="13"/>
  <c r="J630" i="13"/>
  <c r="F630" i="13"/>
  <c r="F628" i="13"/>
  <c r="B621" i="13"/>
  <c r="J585" i="13"/>
  <c r="F585" i="13"/>
  <c r="F583" i="13"/>
  <c r="B576" i="13"/>
  <c r="J540" i="13"/>
  <c r="F540" i="13"/>
  <c r="F538" i="13"/>
  <c r="B531" i="13"/>
  <c r="J495" i="13"/>
  <c r="F495" i="13"/>
  <c r="F493" i="13"/>
  <c r="B486" i="13"/>
  <c r="J450" i="13"/>
  <c r="F450" i="13"/>
  <c r="F448" i="13"/>
  <c r="B441" i="13"/>
  <c r="J405" i="13"/>
  <c r="F405" i="13"/>
  <c r="F403" i="13"/>
  <c r="B396" i="13"/>
  <c r="J360" i="13"/>
  <c r="F360" i="13"/>
  <c r="F358" i="13"/>
  <c r="B351" i="13"/>
  <c r="J315" i="13"/>
  <c r="F315" i="13"/>
  <c r="F313" i="13"/>
  <c r="B306" i="13"/>
  <c r="J270" i="13"/>
  <c r="F270" i="13"/>
  <c r="F268" i="13"/>
  <c r="B261" i="13"/>
  <c r="J225" i="13"/>
  <c r="F225" i="13"/>
  <c r="F223" i="13"/>
  <c r="B216" i="13"/>
  <c r="J180" i="13"/>
  <c r="F180" i="13"/>
  <c r="F178" i="13"/>
  <c r="B171" i="13"/>
  <c r="J135" i="13"/>
  <c r="F135" i="13"/>
  <c r="F133" i="13"/>
  <c r="B126" i="13"/>
  <c r="J90" i="13"/>
  <c r="F90" i="13"/>
  <c r="F88" i="13"/>
  <c r="B81" i="13"/>
  <c r="F43" i="13"/>
  <c r="A6" i="13"/>
  <c r="A1941" i="13"/>
  <c r="A1851" i="13"/>
  <c r="A1761" i="13"/>
  <c r="A1671" i="13"/>
  <c r="A1581" i="13"/>
  <c r="A1491" i="13"/>
  <c r="A1401" i="13"/>
  <c r="A1311" i="13"/>
  <c r="A1221" i="13"/>
  <c r="A1131" i="13"/>
  <c r="A1041" i="13"/>
  <c r="A951" i="13"/>
  <c r="A861" i="13"/>
  <c r="A771" i="13"/>
  <c r="A681" i="13"/>
  <c r="A591" i="13"/>
  <c r="A501" i="13"/>
  <c r="A411" i="13"/>
  <c r="A321" i="13"/>
  <c r="A231" i="13"/>
  <c r="A141" i="13"/>
  <c r="A51" i="13"/>
  <c r="A1896" i="13"/>
  <c r="A1806" i="13"/>
  <c r="A1716" i="13"/>
  <c r="A1626" i="13"/>
  <c r="A1536" i="13"/>
  <c r="A1446" i="13"/>
  <c r="A1356" i="13"/>
  <c r="A1266" i="13"/>
  <c r="A1176" i="13"/>
  <c r="A1086" i="13"/>
  <c r="A996" i="13"/>
  <c r="A906" i="13"/>
  <c r="A816" i="13"/>
  <c r="A726" i="13"/>
  <c r="A636" i="13"/>
  <c r="A546" i="13"/>
  <c r="A456" i="13"/>
  <c r="A366" i="13"/>
  <c r="A276" i="13"/>
  <c r="A186" i="13"/>
  <c r="A96" i="13"/>
  <c r="J215" i="4"/>
  <c r="CP15" i="5"/>
  <c r="BI15" i="5" s="1"/>
  <c r="CN36" i="5"/>
  <c r="CQ59" i="5"/>
  <c r="CN46" i="5"/>
  <c r="A14" i="5"/>
  <c r="A15" i="5" s="1"/>
  <c r="A184" i="4" s="1"/>
  <c r="A182" i="4"/>
  <c r="A181" i="4"/>
  <c r="CN65" i="5"/>
  <c r="CO65" i="5"/>
  <c r="CO54" i="5"/>
  <c r="CN54" i="5"/>
  <c r="CN33" i="5"/>
  <c r="CQ33" i="5" s="1"/>
  <c r="CO34" i="5"/>
  <c r="CN34" i="5"/>
  <c r="CN40" i="5"/>
  <c r="CO40" i="5"/>
  <c r="CN11" i="5"/>
  <c r="CO11" i="5"/>
  <c r="CN41" i="5"/>
  <c r="CO41" i="5"/>
  <c r="CN51" i="5"/>
  <c r="CN38" i="5"/>
  <c r="CP38" i="5" s="1"/>
  <c r="BI38" i="5" s="1"/>
  <c r="CO44" i="5"/>
  <c r="CO39" i="5"/>
  <c r="CN39" i="5"/>
  <c r="CO55" i="5"/>
  <c r="CN55" i="5"/>
  <c r="CO33" i="5"/>
  <c r="CO36" i="5"/>
  <c r="CO42" i="5"/>
  <c r="CQ44" i="5"/>
  <c r="I34" i="8"/>
  <c r="CS45" i="5"/>
  <c r="B1560" i="13" s="1"/>
  <c r="CS62" i="5"/>
  <c r="CS57" i="5"/>
  <c r="CS36" i="5"/>
  <c r="B1155" i="13" s="1"/>
  <c r="F34" i="8"/>
  <c r="J45" i="13"/>
  <c r="C29" i="8"/>
  <c r="CS56" i="5"/>
  <c r="CS21" i="5"/>
  <c r="B480" i="13" s="1"/>
  <c r="CS42" i="5"/>
  <c r="B1425" i="13" s="1"/>
  <c r="L15" i="8"/>
  <c r="CS65" i="5"/>
  <c r="K7" i="8"/>
  <c r="CS54" i="5"/>
  <c r="B1965" i="13" s="1"/>
  <c r="D36" i="8"/>
  <c r="CS29" i="5"/>
  <c r="B840" i="13" s="1"/>
  <c r="CS53" i="5"/>
  <c r="B1920" i="13" s="1"/>
  <c r="F35" i="8"/>
  <c r="J11" i="8"/>
  <c r="CS25" i="5"/>
  <c r="B660" i="13" s="1"/>
  <c r="CS41" i="5"/>
  <c r="B1380" i="13" s="1"/>
  <c r="J7" i="8"/>
  <c r="K35" i="8"/>
  <c r="CS33" i="5"/>
  <c r="B1020" i="13" s="1"/>
  <c r="CS64" i="5"/>
  <c r="CS16" i="5"/>
  <c r="B255" i="13" s="1"/>
  <c r="L7" i="8"/>
  <c r="K9" i="8"/>
  <c r="K19" i="8"/>
  <c r="CS38" i="5"/>
  <c r="B1245" i="13" s="1"/>
  <c r="CS30" i="5"/>
  <c r="B885" i="13" s="1"/>
  <c r="K34" i="8"/>
  <c r="CS61" i="5"/>
  <c r="CS11" i="5"/>
  <c r="B30" i="13" s="1"/>
  <c r="CS27" i="5"/>
  <c r="B750" i="13" s="1"/>
  <c r="K36" i="8"/>
  <c r="I36" i="8" s="1"/>
  <c r="CS51" i="5"/>
  <c r="B1830" i="13" s="1"/>
  <c r="CS52" i="5"/>
  <c r="B1875" i="13" s="1"/>
  <c r="CS44" i="5"/>
  <c r="B1515" i="13" s="1"/>
  <c r="CS50" i="5"/>
  <c r="B1785" i="13" s="1"/>
  <c r="CS59" i="5"/>
  <c r="J9" i="8"/>
  <c r="CS13" i="5"/>
  <c r="B120" i="13" s="1"/>
  <c r="CS49" i="5"/>
  <c r="B1740" i="13" s="1"/>
  <c r="L9" i="8"/>
  <c r="J13" i="8"/>
  <c r="CS12" i="5"/>
  <c r="B75" i="13" s="1"/>
  <c r="CS19" i="5"/>
  <c r="B390" i="13" s="1"/>
  <c r="I43" i="13"/>
  <c r="CS40" i="5"/>
  <c r="B1335" i="13" s="1"/>
  <c r="CS60" i="5"/>
  <c r="K13" i="8"/>
  <c r="CS55" i="5"/>
  <c r="CS23" i="5"/>
  <c r="B570" i="13" s="1"/>
  <c r="O22" i="8"/>
  <c r="CS14" i="5"/>
  <c r="B165" i="13" s="1"/>
  <c r="J15" i="8"/>
  <c r="CS20" i="5"/>
  <c r="B435" i="13" s="1"/>
  <c r="CS32" i="5"/>
  <c r="B975" i="13" s="1"/>
  <c r="H45" i="13"/>
  <c r="CS17" i="5"/>
  <c r="B300" i="13" s="1"/>
  <c r="L11" i="8"/>
  <c r="CS47" i="5"/>
  <c r="B1650" i="13" s="1"/>
  <c r="CS26" i="5"/>
  <c r="B705" i="13" s="1"/>
  <c r="CS22" i="5"/>
  <c r="B525" i="13" s="1"/>
  <c r="CS48" i="5"/>
  <c r="B1695" i="13" s="1"/>
  <c r="D34" i="8"/>
  <c r="G16" i="4"/>
  <c r="G8" i="4" s="1"/>
  <c r="G18" i="4"/>
  <c r="G10" i="4" s="1"/>
  <c r="G19" i="4"/>
  <c r="A183" i="4"/>
  <c r="CN42" i="5"/>
  <c r="CO46" i="5"/>
  <c r="CP64" i="5"/>
  <c r="BI64" i="5" s="1"/>
  <c r="CO38" i="5"/>
  <c r="CN45" i="5"/>
  <c r="CO45" i="5"/>
  <c r="CO49" i="5"/>
  <c r="CO37" i="5"/>
  <c r="CN37" i="5"/>
  <c r="CN27" i="5"/>
  <c r="CO15" i="5"/>
  <c r="CO19" i="5"/>
  <c r="CN19" i="5"/>
  <c r="CO23" i="5"/>
  <c r="CN23" i="5"/>
  <c r="CN25" i="5"/>
  <c r="CO31" i="5"/>
  <c r="CN31" i="5"/>
  <c r="CN16" i="5"/>
  <c r="CO16" i="5"/>
  <c r="CO20" i="5"/>
  <c r="CN20" i="5"/>
  <c r="CN29" i="5"/>
  <c r="CO29" i="5"/>
  <c r="CN12" i="5"/>
  <c r="CO12" i="5"/>
  <c r="CN13" i="5"/>
  <c r="CO17" i="5"/>
  <c r="CO21" i="5"/>
  <c r="CN21" i="5"/>
  <c r="CN24" i="5"/>
  <c r="CO24" i="5"/>
  <c r="CN30" i="5"/>
  <c r="CO30" i="5"/>
  <c r="CO32" i="5"/>
  <c r="CN32" i="5"/>
  <c r="CO35" i="5"/>
  <c r="CN35" i="5"/>
  <c r="CN14" i="5"/>
  <c r="CO14" i="5"/>
  <c r="CN18" i="5"/>
  <c r="CN22" i="5"/>
  <c r="CO22" i="5"/>
  <c r="CN26" i="5"/>
  <c r="CO26" i="5"/>
  <c r="CO28" i="5"/>
  <c r="CN28" i="5"/>
  <c r="H1825" i="13"/>
  <c r="H1645" i="13"/>
  <c r="H1465" i="13"/>
  <c r="H1105" i="13"/>
  <c r="H925" i="13"/>
  <c r="H565" i="13"/>
  <c r="H1870" i="13"/>
  <c r="H1510" i="13"/>
  <c r="H1150" i="13"/>
  <c r="H790" i="13"/>
  <c r="H430" i="13"/>
  <c r="H70" i="13"/>
  <c r="H1915" i="13"/>
  <c r="H1735" i="13"/>
  <c r="H1555" i="13"/>
  <c r="H1375" i="13"/>
  <c r="H1195" i="13"/>
  <c r="H1015" i="13"/>
  <c r="H835" i="13"/>
  <c r="H655" i="13"/>
  <c r="H475" i="13"/>
  <c r="H1960" i="13"/>
  <c r="H1780" i="13"/>
  <c r="H1600" i="13"/>
  <c r="H1420" i="13"/>
  <c r="H1240" i="13"/>
  <c r="H1060" i="13"/>
  <c r="H880" i="13"/>
  <c r="H700" i="13"/>
  <c r="H520" i="13"/>
  <c r="H340" i="13"/>
  <c r="H160" i="13"/>
  <c r="H295" i="13"/>
  <c r="H115" i="13"/>
  <c r="H1285" i="13"/>
  <c r="H745" i="13"/>
  <c r="H385" i="13"/>
  <c r="H1690" i="13"/>
  <c r="H1330" i="13"/>
  <c r="H970" i="13"/>
  <c r="H610" i="13"/>
  <c r="H250" i="13"/>
  <c r="H205" i="13"/>
  <c r="CP50" i="5" l="1"/>
  <c r="BI50" i="5" s="1"/>
  <c r="CQ50" i="5"/>
  <c r="A16" i="5"/>
  <c r="CP36" i="5"/>
  <c r="BI36" i="5" s="1"/>
  <c r="CQ36" i="5"/>
  <c r="CQ46" i="5"/>
  <c r="CP46" i="5"/>
  <c r="BI46" i="5" s="1"/>
  <c r="CP33" i="5"/>
  <c r="BI33" i="5" s="1"/>
  <c r="CP54" i="5"/>
  <c r="BI54" i="5" s="1"/>
  <c r="CQ54" i="5"/>
  <c r="CQ38" i="5"/>
  <c r="CQ65" i="5"/>
  <c r="CP65" i="5"/>
  <c r="BI65" i="5" s="1"/>
  <c r="CQ51" i="5"/>
  <c r="CP51" i="5"/>
  <c r="BI51" i="5" s="1"/>
  <c r="CQ41" i="5"/>
  <c r="CP41" i="5"/>
  <c r="BI41" i="5" s="1"/>
  <c r="CP40" i="5"/>
  <c r="BI40" i="5" s="1"/>
  <c r="CQ40" i="5"/>
  <c r="CP34" i="5"/>
  <c r="BI34" i="5" s="1"/>
  <c r="CQ34" i="5"/>
  <c r="CP11" i="5"/>
  <c r="BI11" i="5" s="1"/>
  <c r="CQ11" i="5"/>
  <c r="CQ55" i="5"/>
  <c r="CP55" i="5"/>
  <c r="BI55" i="5" s="1"/>
  <c r="CP39" i="5"/>
  <c r="BI39" i="5" s="1"/>
  <c r="CQ39" i="5"/>
  <c r="G11" i="4"/>
  <c r="G9" i="4"/>
  <c r="CQ27" i="5"/>
  <c r="CP27" i="5"/>
  <c r="BI27" i="5" s="1"/>
  <c r="CP37" i="5"/>
  <c r="BI37" i="5" s="1"/>
  <c r="CQ37" i="5"/>
  <c r="CP45" i="5"/>
  <c r="BI45" i="5" s="1"/>
  <c r="CQ45" i="5"/>
  <c r="CQ42" i="5"/>
  <c r="CP42" i="5"/>
  <c r="BI42" i="5" s="1"/>
  <c r="CP26" i="5"/>
  <c r="BI26" i="5" s="1"/>
  <c r="CQ26" i="5"/>
  <c r="CQ32" i="5"/>
  <c r="CP32" i="5"/>
  <c r="BI32" i="5" s="1"/>
  <c r="CQ17" i="5"/>
  <c r="CP17" i="5"/>
  <c r="BI17" i="5" s="1"/>
  <c r="CQ25" i="5"/>
  <c r="CP25" i="5"/>
  <c r="BI25" i="5" s="1"/>
  <c r="CP28" i="5"/>
  <c r="BI28" i="5" s="1"/>
  <c r="CQ28" i="5"/>
  <c r="CP14" i="5"/>
  <c r="BI14" i="5" s="1"/>
  <c r="CQ14" i="5"/>
  <c r="CP24" i="5"/>
  <c r="BI24" i="5" s="1"/>
  <c r="CQ24" i="5"/>
  <c r="CQ13" i="5"/>
  <c r="CP13" i="5"/>
  <c r="BI13" i="5" s="1"/>
  <c r="CQ29" i="5"/>
  <c r="CP29" i="5"/>
  <c r="BI29" i="5" s="1"/>
  <c r="CQ16" i="5"/>
  <c r="CP16" i="5"/>
  <c r="BI16" i="5" s="1"/>
  <c r="CQ23" i="5"/>
  <c r="CP23" i="5"/>
  <c r="BI23" i="5" s="1"/>
  <c r="CQ22" i="5"/>
  <c r="CP22" i="5"/>
  <c r="BI22" i="5" s="1"/>
  <c r="CQ35" i="5"/>
  <c r="CP35" i="5"/>
  <c r="BI35" i="5" s="1"/>
  <c r="CQ21" i="5"/>
  <c r="CP21" i="5"/>
  <c r="BI21" i="5" s="1"/>
  <c r="CP20" i="5"/>
  <c r="BI20" i="5" s="1"/>
  <c r="CQ20" i="5"/>
  <c r="CP31" i="5"/>
  <c r="BI31" i="5" s="1"/>
  <c r="CQ31" i="5"/>
  <c r="A185" i="4"/>
  <c r="A17" i="5"/>
  <c r="CP18" i="5"/>
  <c r="BI18" i="5" s="1"/>
  <c r="CQ18" i="5"/>
  <c r="CQ30" i="5"/>
  <c r="CP30" i="5"/>
  <c r="BI30" i="5" s="1"/>
  <c r="CP12" i="5"/>
  <c r="BI12" i="5" s="1"/>
  <c r="CQ12" i="5"/>
  <c r="CP19" i="5"/>
  <c r="BI19" i="5" s="1"/>
  <c r="CQ19" i="5"/>
  <c r="H1916" i="13"/>
  <c r="H1918" i="13"/>
  <c r="H1867" i="13"/>
  <c r="H1818" i="13"/>
  <c r="H1736" i="13"/>
  <c r="H1687" i="13"/>
  <c r="H1638" i="13"/>
  <c r="H1556" i="13"/>
  <c r="H1507" i="13"/>
  <c r="H1458" i="13"/>
  <c r="H1376" i="13"/>
  <c r="H1327" i="13"/>
  <c r="H1278" i="13"/>
  <c r="H1196" i="13"/>
  <c r="H1958" i="13"/>
  <c r="H1907" i="13"/>
  <c r="H1778" i="13"/>
  <c r="H1727" i="13"/>
  <c r="H1598" i="13"/>
  <c r="H1547" i="13"/>
  <c r="H1418" i="13"/>
  <c r="H1367" i="13"/>
  <c r="H1238" i="13"/>
  <c r="H1187" i="13"/>
  <c r="H1058" i="13"/>
  <c r="H1007" i="13"/>
  <c r="H878" i="13"/>
  <c r="H827" i="13"/>
  <c r="H698" i="13"/>
  <c r="H647" i="13"/>
  <c r="H518" i="13"/>
  <c r="H467" i="13"/>
  <c r="H1151" i="13"/>
  <c r="H1102" i="13"/>
  <c r="H1053" i="13"/>
  <c r="H1873" i="13"/>
  <c r="H1824" i="13"/>
  <c r="H1775" i="13"/>
  <c r="H1693" i="13"/>
  <c r="H1644" i="13"/>
  <c r="H1595" i="13"/>
  <c r="H1513" i="13"/>
  <c r="H1464" i="13"/>
  <c r="H1415" i="13"/>
  <c r="H1333" i="13"/>
  <c r="H1284" i="13"/>
  <c r="H1235" i="13"/>
  <c r="H1913" i="13"/>
  <c r="H1862" i="13"/>
  <c r="H1733" i="13"/>
  <c r="H1682" i="13"/>
  <c r="H1553" i="13"/>
  <c r="H1502" i="13"/>
  <c r="H1373" i="13"/>
  <c r="H1322" i="13"/>
  <c r="H1193" i="13"/>
  <c r="H1142" i="13"/>
  <c r="H1013" i="13"/>
  <c r="H962" i="13"/>
  <c r="H833" i="13"/>
  <c r="H782" i="13"/>
  <c r="H653" i="13"/>
  <c r="H602" i="13"/>
  <c r="H473" i="13"/>
  <c r="H422" i="13"/>
  <c r="H1153" i="13"/>
  <c r="H1104" i="13"/>
  <c r="H1055" i="13"/>
  <c r="H969" i="13"/>
  <c r="H920" i="13"/>
  <c r="H838" i="13"/>
  <c r="H789" i="13"/>
  <c r="H740" i="13"/>
  <c r="H658" i="13"/>
  <c r="H609" i="13"/>
  <c r="H560" i="13"/>
  <c r="H478" i="13"/>
  <c r="H429" i="13"/>
  <c r="H380" i="13"/>
  <c r="H298" i="13"/>
  <c r="H249" i="13"/>
  <c r="H200" i="13"/>
  <c r="H118" i="13"/>
  <c r="H69" i="13"/>
  <c r="H332" i="13"/>
  <c r="H203" i="13"/>
  <c r="H152" i="13"/>
  <c r="H72" i="13"/>
  <c r="H1008" i="13"/>
  <c r="H926" i="13"/>
  <c r="H877" i="13"/>
  <c r="H828" i="13"/>
  <c r="H746" i="13"/>
  <c r="H697" i="13"/>
  <c r="H648" i="13"/>
  <c r="H566" i="13"/>
  <c r="H517" i="13"/>
  <c r="H468" i="13"/>
  <c r="H386" i="13"/>
  <c r="H337" i="13"/>
  <c r="H288" i="13"/>
  <c r="H206" i="13"/>
  <c r="H157" i="13"/>
  <c r="H108" i="13"/>
  <c r="H338" i="13"/>
  <c r="H287" i="13"/>
  <c r="H158" i="13"/>
  <c r="H68" i="13"/>
  <c r="H1953" i="13"/>
  <c r="H1955" i="13"/>
  <c r="H1871" i="13"/>
  <c r="H1822" i="13"/>
  <c r="H1773" i="13"/>
  <c r="H1691" i="13"/>
  <c r="H1642" i="13"/>
  <c r="H1593" i="13"/>
  <c r="H1511" i="13"/>
  <c r="H1462" i="13"/>
  <c r="H1413" i="13"/>
  <c r="H1331" i="13"/>
  <c r="H1282" i="13"/>
  <c r="H1233" i="13"/>
  <c r="H1962" i="13"/>
  <c r="H1911" i="13"/>
  <c r="H1864" i="13"/>
  <c r="H1782" i="13"/>
  <c r="H1731" i="13"/>
  <c r="H1957" i="13"/>
  <c r="H1959" i="13"/>
  <c r="H1908" i="13"/>
  <c r="H1826" i="13"/>
  <c r="H1777" i="13"/>
  <c r="H1728" i="13"/>
  <c r="H1646" i="13"/>
  <c r="H1597" i="13"/>
  <c r="H1548" i="13"/>
  <c r="H1466" i="13"/>
  <c r="H1417" i="13"/>
  <c r="H1368" i="13"/>
  <c r="H1286" i="13"/>
  <c r="H1237" i="13"/>
  <c r="H1188" i="13"/>
  <c r="H1868" i="13"/>
  <c r="H1817" i="13"/>
  <c r="H1688" i="13"/>
  <c r="H1637" i="13"/>
  <c r="H1508" i="13"/>
  <c r="H1457" i="13"/>
  <c r="H1328" i="13"/>
  <c r="H1277" i="13"/>
  <c r="H1148" i="13"/>
  <c r="H1097" i="13"/>
  <c r="H968" i="13"/>
  <c r="H917" i="13"/>
  <c r="H788" i="13"/>
  <c r="H737" i="13"/>
  <c r="H608" i="13"/>
  <c r="H557" i="13"/>
  <c r="H428" i="13"/>
  <c r="H377" i="13"/>
  <c r="H1143" i="13"/>
  <c r="H1061" i="13"/>
  <c r="H1914" i="13"/>
  <c r="H1865" i="13"/>
  <c r="H1783" i="13"/>
  <c r="H1734" i="13"/>
  <c r="H1685" i="13"/>
  <c r="H1603" i="13"/>
  <c r="H1554" i="13"/>
  <c r="H1505" i="13"/>
  <c r="H1423" i="13"/>
  <c r="H1374" i="13"/>
  <c r="H1325" i="13"/>
  <c r="H1243" i="13"/>
  <c r="H1194" i="13"/>
  <c r="H1952" i="13"/>
  <c r="H1823" i="13"/>
  <c r="H1772" i="13"/>
  <c r="H1643" i="13"/>
  <c r="H1592" i="13"/>
  <c r="H1463" i="13"/>
  <c r="H1412" i="13"/>
  <c r="H1283" i="13"/>
  <c r="H1232" i="13"/>
  <c r="H1103" i="13"/>
  <c r="H1052" i="13"/>
  <c r="H923" i="13"/>
  <c r="H872" i="13"/>
  <c r="H743" i="13"/>
  <c r="H692" i="13"/>
  <c r="H563" i="13"/>
  <c r="H512" i="13"/>
  <c r="H383" i="13"/>
  <c r="H1145" i="13"/>
  <c r="H1063" i="13"/>
  <c r="H1010" i="13"/>
  <c r="H928" i="13"/>
  <c r="H879" i="13"/>
  <c r="H830" i="13"/>
  <c r="H748" i="13"/>
  <c r="H699" i="13"/>
  <c r="H650" i="13"/>
  <c r="H568" i="13"/>
  <c r="H519" i="13"/>
  <c r="H470" i="13"/>
  <c r="H388" i="13"/>
  <c r="H339" i="13"/>
  <c r="H290" i="13"/>
  <c r="H208" i="13"/>
  <c r="H159" i="13"/>
  <c r="H110" i="13"/>
  <c r="H293" i="13"/>
  <c r="H242" i="13"/>
  <c r="H113" i="13"/>
  <c r="H62" i="13"/>
  <c r="H1018" i="13"/>
  <c r="H967" i="13"/>
  <c r="H918" i="13"/>
  <c r="H836" i="13"/>
  <c r="H787" i="13"/>
  <c r="H738" i="13"/>
  <c r="H656" i="13"/>
  <c r="H607" i="13"/>
  <c r="H558" i="13"/>
  <c r="H476" i="13"/>
  <c r="H427" i="13"/>
  <c r="H378" i="13"/>
  <c r="H296" i="13"/>
  <c r="H247" i="13"/>
  <c r="H198" i="13"/>
  <c r="H116" i="13"/>
  <c r="H67" i="13"/>
  <c r="H248" i="13"/>
  <c r="H197" i="13"/>
  <c r="H1961" i="13"/>
  <c r="H1963" i="13"/>
  <c r="H1912" i="13"/>
  <c r="H1863" i="13"/>
  <c r="H1781" i="13"/>
  <c r="H1732" i="13"/>
  <c r="H1683" i="13"/>
  <c r="H1601" i="13"/>
  <c r="H1552" i="13"/>
  <c r="H1503" i="13"/>
  <c r="H1421" i="13"/>
  <c r="H1372" i="13"/>
  <c r="H1323" i="13"/>
  <c r="H1241" i="13"/>
  <c r="H1192" i="13"/>
  <c r="H1954" i="13"/>
  <c r="H1872" i="13"/>
  <c r="H1821" i="13"/>
  <c r="H1774" i="13"/>
  <c r="H1692" i="13"/>
  <c r="H1684" i="13"/>
  <c r="H1602" i="13"/>
  <c r="H1551" i="13"/>
  <c r="H1504" i="13"/>
  <c r="H1422" i="13"/>
  <c r="H1371" i="13"/>
  <c r="H1324" i="13"/>
  <c r="H1242" i="13"/>
  <c r="H1191" i="13"/>
  <c r="H1144" i="13"/>
  <c r="H1062" i="13"/>
  <c r="H1011" i="13"/>
  <c r="H964" i="13"/>
  <c r="H882" i="13"/>
  <c r="H831" i="13"/>
  <c r="H784" i="13"/>
  <c r="H702" i="13"/>
  <c r="H651" i="13"/>
  <c r="H604" i="13"/>
  <c r="H522" i="13"/>
  <c r="H471" i="13"/>
  <c r="H424" i="13"/>
  <c r="H342" i="13"/>
  <c r="H1106" i="13"/>
  <c r="H1057" i="13"/>
  <c r="H1910" i="13"/>
  <c r="H1828" i="13"/>
  <c r="H1779" i="13"/>
  <c r="H1730" i="13"/>
  <c r="H1648" i="13"/>
  <c r="H1599" i="13"/>
  <c r="H1550" i="13"/>
  <c r="H1468" i="13"/>
  <c r="H1419" i="13"/>
  <c r="H1370" i="13"/>
  <c r="H1288" i="13"/>
  <c r="H1239" i="13"/>
  <c r="H1190" i="13"/>
  <c r="H1917" i="13"/>
  <c r="H1866" i="13"/>
  <c r="H1819" i="13"/>
  <c r="H1737" i="13"/>
  <c r="H1686" i="13"/>
  <c r="H1639" i="13"/>
  <c r="H1557" i="13"/>
  <c r="H1506" i="13"/>
  <c r="H1459" i="13"/>
  <c r="H1377" i="13"/>
  <c r="H1326" i="13"/>
  <c r="H1279" i="13"/>
  <c r="H1197" i="13"/>
  <c r="H1146" i="13"/>
  <c r="H1099" i="13"/>
  <c r="H1017" i="13"/>
  <c r="H966" i="13"/>
  <c r="H919" i="13"/>
  <c r="H837" i="13"/>
  <c r="H786" i="13"/>
  <c r="H739" i="13"/>
  <c r="H657" i="13"/>
  <c r="H606" i="13"/>
  <c r="H559" i="13"/>
  <c r="H469" i="13"/>
  <c r="H387" i="13"/>
  <c r="H1149" i="13"/>
  <c r="H1100" i="13"/>
  <c r="H1014" i="13"/>
  <c r="H965" i="13"/>
  <c r="H883" i="13"/>
  <c r="H834" i="13"/>
  <c r="H785" i="13"/>
  <c r="H703" i="13"/>
  <c r="H654" i="13"/>
  <c r="H605" i="13"/>
  <c r="H523" i="13"/>
  <c r="H474" i="13"/>
  <c r="H384" i="13"/>
  <c r="H294" i="13"/>
  <c r="H163" i="13"/>
  <c r="H73" i="13"/>
  <c r="H289" i="13"/>
  <c r="H156" i="13"/>
  <c r="H111" i="13"/>
  <c r="H963" i="13"/>
  <c r="H832" i="13"/>
  <c r="H701" i="13"/>
  <c r="H603" i="13"/>
  <c r="H472" i="13"/>
  <c r="H341" i="13"/>
  <c r="H243" i="13"/>
  <c r="H112" i="13"/>
  <c r="H291" i="13"/>
  <c r="H162" i="13"/>
  <c r="H516" i="13"/>
  <c r="H335" i="13"/>
  <c r="H204" i="13"/>
  <c r="H65" i="13"/>
  <c r="H246" i="13"/>
  <c r="H117" i="13"/>
  <c r="H64" i="13"/>
  <c r="H922" i="13"/>
  <c r="H791" i="13"/>
  <c r="H693" i="13"/>
  <c r="H562" i="13"/>
  <c r="H431" i="13"/>
  <c r="H333" i="13"/>
  <c r="H202" i="13"/>
  <c r="H71" i="13"/>
  <c r="H252" i="13"/>
  <c r="H154" i="13"/>
  <c r="H1641" i="13"/>
  <c r="H1594" i="13"/>
  <c r="H1512" i="13"/>
  <c r="H1461" i="13"/>
  <c r="H1414" i="13"/>
  <c r="H1332" i="13"/>
  <c r="H1281" i="13"/>
  <c r="H1234" i="13"/>
  <c r="H1152" i="13"/>
  <c r="H1101" i="13"/>
  <c r="H1054" i="13"/>
  <c r="H972" i="13"/>
  <c r="H921" i="13"/>
  <c r="H874" i="13"/>
  <c r="H792" i="13"/>
  <c r="H741" i="13"/>
  <c r="H694" i="13"/>
  <c r="H612" i="13"/>
  <c r="H561" i="13"/>
  <c r="H514" i="13"/>
  <c r="H432" i="13"/>
  <c r="H381" i="13"/>
  <c r="H1147" i="13"/>
  <c r="H1098" i="13"/>
  <c r="H1016" i="13"/>
  <c r="H1869" i="13"/>
  <c r="H1820" i="13"/>
  <c r="H1738" i="13"/>
  <c r="H1689" i="13"/>
  <c r="H1640" i="13"/>
  <c r="H1558" i="13"/>
  <c r="H1509" i="13"/>
  <c r="H1460" i="13"/>
  <c r="H1378" i="13"/>
  <c r="H1329" i="13"/>
  <c r="H1280" i="13"/>
  <c r="H1198" i="13"/>
  <c r="H1956" i="13"/>
  <c r="H1909" i="13"/>
  <c r="H1827" i="13"/>
  <c r="H1776" i="13"/>
  <c r="H1729" i="13"/>
  <c r="H1647" i="13"/>
  <c r="H1596" i="13"/>
  <c r="H1549" i="13"/>
  <c r="H1467" i="13"/>
  <c r="H1416" i="13"/>
  <c r="H1369" i="13"/>
  <c r="H1287" i="13"/>
  <c r="H1236" i="13"/>
  <c r="H1189" i="13"/>
  <c r="H1107" i="13"/>
  <c r="H1056" i="13"/>
  <c r="H1009" i="13"/>
  <c r="H927" i="13"/>
  <c r="H876" i="13"/>
  <c r="H829" i="13"/>
  <c r="H747" i="13"/>
  <c r="H696" i="13"/>
  <c r="H649" i="13"/>
  <c r="H567" i="13"/>
  <c r="H477" i="13"/>
  <c r="H426" i="13"/>
  <c r="H379" i="13"/>
  <c r="H1108" i="13"/>
  <c r="H1059" i="13"/>
  <c r="H973" i="13"/>
  <c r="H924" i="13"/>
  <c r="H875" i="13"/>
  <c r="H793" i="13"/>
  <c r="H744" i="13"/>
  <c r="H695" i="13"/>
  <c r="H613" i="13"/>
  <c r="H564" i="13"/>
  <c r="H515" i="13"/>
  <c r="H433" i="13"/>
  <c r="H343" i="13"/>
  <c r="H245" i="13"/>
  <c r="H114" i="13"/>
  <c r="H336" i="13"/>
  <c r="H207" i="13"/>
  <c r="H109" i="13"/>
  <c r="H1012" i="13"/>
  <c r="H881" i="13"/>
  <c r="H783" i="13"/>
  <c r="H652" i="13"/>
  <c r="H521" i="13"/>
  <c r="H423" i="13"/>
  <c r="H292" i="13"/>
  <c r="H161" i="13"/>
  <c r="H63" i="13"/>
  <c r="H244" i="13"/>
  <c r="H107" i="13"/>
  <c r="H425" i="13"/>
  <c r="H253" i="13"/>
  <c r="H155" i="13"/>
  <c r="H297" i="13"/>
  <c r="H199" i="13"/>
  <c r="H66" i="13"/>
  <c r="H971" i="13"/>
  <c r="H873" i="13"/>
  <c r="H742" i="13"/>
  <c r="H611" i="13"/>
  <c r="H513" i="13"/>
  <c r="H382" i="13"/>
  <c r="H251" i="13"/>
  <c r="H153" i="13"/>
  <c r="H334" i="13"/>
  <c r="H201" i="13"/>
  <c r="A18" i="5" l="1"/>
  <c r="A186" i="4"/>
  <c r="A187" i="4" l="1"/>
  <c r="A19" i="5"/>
  <c r="A20" i="5" l="1"/>
  <c r="A188" i="4"/>
  <c r="A189" i="4" l="1"/>
  <c r="A21" i="5"/>
  <c r="A22" i="5" l="1"/>
  <c r="A190" i="4"/>
  <c r="A191" i="4" l="1"/>
  <c r="A23" i="5"/>
  <c r="A24" i="5" l="1"/>
  <c r="A192" i="4"/>
  <c r="A193" i="4" l="1"/>
  <c r="A25" i="5"/>
  <c r="A194" i="4" l="1"/>
  <c r="A26" i="5"/>
  <c r="A195" i="4" l="1"/>
  <c r="A27" i="5"/>
  <c r="A28" i="5" l="1"/>
  <c r="A196" i="4"/>
  <c r="A29" i="5" l="1"/>
  <c r="A197" i="4"/>
  <c r="A30" i="5" l="1"/>
  <c r="A198" i="4"/>
  <c r="A31" i="5" l="1"/>
  <c r="A199" i="4"/>
  <c r="A200" i="4" l="1"/>
  <c r="A32" i="5"/>
  <c r="A33" i="5" l="1"/>
  <c r="A201" i="4"/>
  <c r="A202" i="4" l="1"/>
  <c r="A34" i="5"/>
  <c r="A35" i="5" l="1"/>
  <c r="A203" i="4"/>
  <c r="A36" i="5" l="1"/>
  <c r="A204" i="4"/>
  <c r="A37" i="5" l="1"/>
  <c r="A205" i="4"/>
  <c r="A38" i="5" l="1"/>
  <c r="A206" i="4"/>
  <c r="A39" i="5" l="1"/>
  <c r="A207" i="4"/>
  <c r="A40" i="5" l="1"/>
  <c r="F180" i="4"/>
  <c r="A41" i="5" l="1"/>
  <c r="F181" i="4"/>
  <c r="A42" i="5" l="1"/>
  <c r="F182" i="4"/>
  <c r="A43" i="5" l="1"/>
  <c r="F183" i="4"/>
  <c r="F184" i="4" l="1"/>
  <c r="A44" i="5"/>
  <c r="A45" i="5" l="1"/>
  <c r="F185" i="4"/>
  <c r="F186" i="4" l="1"/>
  <c r="A46" i="5"/>
  <c r="F187" i="4" l="1"/>
  <c r="A47" i="5"/>
  <c r="F188" i="4" l="1"/>
  <c r="A48" i="5"/>
  <c r="A49" i="5" l="1"/>
  <c r="F189" i="4"/>
  <c r="A50" i="5" l="1"/>
  <c r="F190" i="4"/>
  <c r="F191" i="4" l="1"/>
  <c r="A51" i="5"/>
  <c r="A52" i="5" l="1"/>
  <c r="F192" i="4"/>
  <c r="A53" i="5" l="1"/>
  <c r="F193" i="4"/>
  <c r="A54" i="5" l="1"/>
  <c r="F194" i="4"/>
  <c r="F195" i="4" l="1"/>
  <c r="A55" i="5"/>
  <c r="F196" i="4" l="1"/>
  <c r="A56" i="5"/>
  <c r="A57" i="5" l="1"/>
  <c r="F197" i="4"/>
  <c r="F198" i="4" l="1"/>
  <c r="A58" i="5"/>
  <c r="A59" i="5" l="1"/>
  <c r="F199" i="4"/>
  <c r="A60" i="5" l="1"/>
  <c r="F200" i="4"/>
  <c r="F201" i="4" l="1"/>
  <c r="A61" i="5"/>
  <c r="F202" i="4" l="1"/>
  <c r="A62" i="5"/>
  <c r="A63" i="5" l="1"/>
  <c r="F203" i="4"/>
  <c r="F204" i="4" l="1"/>
  <c r="A64" i="5"/>
  <c r="F205" i="4" l="1"/>
  <c r="A65" i="5"/>
  <c r="F206" i="4" s="1"/>
</calcChain>
</file>

<file path=xl/sharedStrings.xml><?xml version="1.0" encoding="utf-8"?>
<sst xmlns="http://schemas.openxmlformats.org/spreadsheetml/2006/main" count="5336" uniqueCount="953">
  <si>
    <t xml:space="preserve">   دائرة التربية والتعليم</t>
  </si>
  <si>
    <t>الإســـم :</t>
  </si>
  <si>
    <t>الجنسية :</t>
  </si>
  <si>
    <t>مكان وتاريخ الولاده :</t>
  </si>
  <si>
    <t xml:space="preserve">الصف والشعبة : </t>
  </si>
  <si>
    <t>المدرسة:</t>
  </si>
  <si>
    <t>البلدة/المخيم:</t>
  </si>
  <si>
    <t>المنطقة التعليمية :</t>
  </si>
  <si>
    <t>المــــادة الدراسيــــة</t>
  </si>
  <si>
    <t>النهاية العظمى</t>
  </si>
  <si>
    <t>العلامــــة المستحقــــة</t>
  </si>
  <si>
    <t xml:space="preserve">الفصل الأول </t>
  </si>
  <si>
    <t xml:space="preserve">الفصل الثاني </t>
  </si>
  <si>
    <t>المعــــدل السنــــوي</t>
  </si>
  <si>
    <t>بالأرقام</t>
  </si>
  <si>
    <t>بالحــــروف</t>
  </si>
  <si>
    <t>النتيجة :</t>
  </si>
  <si>
    <t>ملحوظات مربي الصف :</t>
  </si>
  <si>
    <t>عدد أيام غياب الطالب</t>
  </si>
  <si>
    <t>عدد أيام الدوام الرسمي الكامل :</t>
  </si>
  <si>
    <t>اسم وتوقيع مربي الصف:</t>
  </si>
  <si>
    <t>التاريخ :</t>
  </si>
  <si>
    <t>خاتم المدرسة :</t>
  </si>
  <si>
    <t>اسم وتوقيع مدير المدرسة :</t>
  </si>
  <si>
    <t>ملحوظات</t>
  </si>
  <si>
    <t>1 )</t>
  </si>
  <si>
    <t xml:space="preserve"> تقدير العلامات: مــن 90-100 % ممتاز، 80-89 %جيد جدا ً، 70-79 % جيـد، 60-69 % متوسط، 50-59 % مقبول، 49 % فما دون مقصر</t>
  </si>
  <si>
    <t>2 )</t>
  </si>
  <si>
    <t>يكتب في النتيجة أحد الآتية : يرفع إلى الصف    ،  مكمل في     ,   يعيد صفه</t>
  </si>
  <si>
    <t>3 )</t>
  </si>
  <si>
    <t>تعقد اختبارات الإكمال في المدرسة  يوم</t>
  </si>
  <si>
    <t>4 )</t>
  </si>
  <si>
    <t>يبدأ دوام الطلبة في الفصل الدراسي الأول  للعام الدراسي</t>
  </si>
  <si>
    <t>توظيف الاستقصاء في التوصل الى اهمية الصوت وكيفية تشكله وانتقاله عبر الاجسام المختلفة واهمية الضوء ومصادره والظواهر المتعلقة به,واهمية الحرارة ومصادرها وانتقالها في الاجسام</t>
  </si>
  <si>
    <t>وصف بعض الظواهر الفلكية الناتجة عن حركة الارض حول نفسها وحول الشمس وبعض العمليات الجيولوجية من زلازل وبراكين وأثرها على الانسان</t>
  </si>
  <si>
    <t>تتبع دورات حياة بعض الحيوانات (الدجاجة,البقرة,...)وبعض النباتات الزهرية(الفول,...) والربط بين الكائنات وابائها من حيث الشكل الخارجي(البقرة والعجل,..,نبات الفول الام والنبات الجديد,...)</t>
  </si>
  <si>
    <t xml:space="preserve">مراعات مهارات الانشاد و ترديد النشيد بصوت منغم </t>
  </si>
  <si>
    <t>ربط الاصوات بالحركات الجسدية المناسبة</t>
  </si>
  <si>
    <t>التوفيق بين أدائه والمجوعة</t>
  </si>
  <si>
    <t>تلاوة ايات كريمة من سور (الانفال,الحجرات,ق) غيبا مراعيا احكام التفخيم والترقيم</t>
  </si>
  <si>
    <t>قراءة الأحاديث الشريفة مثل (القائم على حدود,رغم انف رجل, ...) قراءة صحيحة غيبا</t>
  </si>
  <si>
    <t>تفسير وشرح النصوص الشرعية بصورة اجمالية من مثل (الانفال والحجرات,القائم على حدود, ...)</t>
  </si>
  <si>
    <t>استخدام استراتيجيات استماع لفهم المسموع</t>
  </si>
  <si>
    <t>استخدام استراتيجيات قراءة لفهم المقروء</t>
  </si>
  <si>
    <t xml:space="preserve">استخدام مصادرالمعرفة وجمع المعلومات وتنظيمه للكتابة </t>
  </si>
  <si>
    <t>ترجمة جمل مركبة من العربية الى الانجليزية وبالعكس</t>
  </si>
  <si>
    <t>كتابة نص من 70 كلمة مثل التقرير او البحث او الرسالة مع مراعاة احكام اللغة</t>
  </si>
  <si>
    <t>تحليل المقادير الجبرية من الدرجة الثانية والثالثة(فرق ومجموع مكعبين)</t>
  </si>
  <si>
    <t>اجراء العمليات على المقادير الكسرية</t>
  </si>
  <si>
    <t>التعرف الى مفهوم التطابق والتشابه واستخدامها</t>
  </si>
  <si>
    <t>التعرف الى اساسيات الهندسة التحليلة (المستوى الديكارتي,الزوج المرتب,معادلة التقسيم)</t>
  </si>
  <si>
    <t>فهم مشكلات الموقع والقدرة على تحليلها</t>
  </si>
  <si>
    <t>فهم العلاقة بين النظام البشري والنظام الطبيعي</t>
  </si>
  <si>
    <t>تحقيق المستوى المطلوب في عناصر اللياقة البدنية (القوة,السرعة,التحمل,المرونة)</t>
  </si>
  <si>
    <t>ممارسة مهارات المراوغة والخداع والتمويه والربط بين مهارات المراوغة والتصويب في لعبة كرة القدم</t>
  </si>
  <si>
    <t>ممارسة المهارات الاساسية وتوظيفها في مواقف لعب حقيقية في لعبة كرة اليد</t>
  </si>
  <si>
    <t>أداء مهارات التمرير والارسال والضربة الساحقة زحائط الصد في لعبة كرة الطائرة</t>
  </si>
  <si>
    <t>تطبيق مهارات الاستلام والتمرير والخداع في مواقف لعب مختلفة في لعبة كرة السلة</t>
  </si>
  <si>
    <t>كتابة القضايا الاملائية المقررة (همزة القطع في مواضيعها المتنوعة,الف التفريق,...) كتابة صحيحة</t>
  </si>
  <si>
    <t>البريد الالكتروني</t>
  </si>
  <si>
    <t>إختر</t>
  </si>
  <si>
    <t>الموقع الالكتروني</t>
  </si>
  <si>
    <t>الاستماع لمادة مسجلة تتناسب مع مستوى الصف لتنفيذ مهمة مثل ملء فراغات في جمل</t>
  </si>
  <si>
    <t>قراءة نصوص اخبارية وأدبية مبسطة وفهمها - 70 كلمة</t>
  </si>
  <si>
    <t>قراءة نصوص مبسطة - 60 كلمة - وفهمها</t>
  </si>
  <si>
    <t>كتابة نص قصير - 40 كلمة - (مثل سجل سير التعلم,والقصة القصيرة الموجهة)مع مراعاة تطبيق احكام الغة</t>
  </si>
  <si>
    <t>تمييز الكسر العادي والعشري والتحويل بينهما</t>
  </si>
  <si>
    <t>اجراء العمليات الحسابية الاربعة على الكسور واستخدام خواص النسبة</t>
  </si>
  <si>
    <t>استخدام الادوات الهندسية في الانشاء الهندسي وايجاد مساحات الاشكال الهندسية الرباعية</t>
  </si>
  <si>
    <t>حل مسائل تطبيقية على القياس (حساب العمر,قياس الزمن, ... )</t>
  </si>
  <si>
    <t>فهم الظواهر والعمليات الطبيعية</t>
  </si>
  <si>
    <t>فهم دور الانسان في الحفاظ على البيئة</t>
  </si>
  <si>
    <t>فهم التاريخ العربي والاسلامي والغزو الخارجي لدار الاسلام</t>
  </si>
  <si>
    <t>تعرف صفات الالوان الدافئة والباردة والمحايدة ودلالاتها</t>
  </si>
  <si>
    <t>توظيف الخط في تحديد معالم الاشكال</t>
  </si>
  <si>
    <t>استخدام خامات متنوعة للحصول على ملامس حقيقية مختلفة</t>
  </si>
  <si>
    <t xml:space="preserve">اداء تمرينات بدنية حرة والعاب صغيرة ومحلية تنمي صفات التحمل والقوة والسرعة </t>
  </si>
  <si>
    <t>تطبيق الضربات المدفوعة الامامية والخلفية والتحرك بشكل صحيح لضرب الريشة واستقبالها</t>
  </si>
  <si>
    <t>تصميم نماذج(قرص نيوتن...)</t>
  </si>
  <si>
    <t>استخدام ادوات القياس المناسبة لقياس بعض الخصائص الفيزيائية(الكتلة,الحجم,...)</t>
  </si>
  <si>
    <t>استخدام الادوات المناسبة لقياس بعض الخصائص الفيزيائية للأشياء(حجم,كتلة,وزن,...)</t>
  </si>
  <si>
    <t xml:space="preserve"> تصميم نماذج لوصف بعض العمليات الجيولوجية ( بركان , طيات صدع , ... )</t>
  </si>
  <si>
    <t>تصميم و تركيب دارات كهربائية متنوعة (دارة دفة الحركة, ... )</t>
  </si>
  <si>
    <t>تسمية بعض العناصر (الفلزية واللافلزية ) باستخدام الرموز</t>
  </si>
  <si>
    <t>وصف مستويات التنظيم الوظيفي في جسم الانسان, وتركيب بعض اجهزة جسم الانسان (الهضمي,التنفسي,البولي, ... )</t>
  </si>
  <si>
    <t>وصف سلوك الضوء وتفاعله مع المواد (انعكاس,انكسار,امتصاص) والتطبيقات العملية المتعلقة به</t>
  </si>
  <si>
    <t>المقارنة بين الرسوم والأشكال ( أطول , أقصر , أكبر , أصغر )</t>
  </si>
  <si>
    <t>ممارسة الحركات الانتقالية وغير الانتقالية أثناء ممارسة الألعاب الصفيرة</t>
  </si>
  <si>
    <t>قراءة نص مضبوط عدد كلماته حوالي (50) كلمة مراعيا علامات الوقف والانفعال, وفهم معاني مفرداته وتراكيبه</t>
  </si>
  <si>
    <t>التعرف الى مفاهيم النسب المثلثية الاساسية واستخدامها في حل المثلث القائم الزاوية</t>
  </si>
  <si>
    <t>ايجاد مقاييس النزعة المركزية</t>
  </si>
  <si>
    <t>تلاوة ايات كريمة من سور (ال عمران,المؤمنون,الاحقاف,المدثر) غيبا مراعيا احكام الوقف والسكت والابتداء</t>
  </si>
  <si>
    <t>المـدرسـة:</t>
  </si>
  <si>
    <t>البلـدة/المـخيـم:</t>
  </si>
  <si>
    <t>تفسير وشرح النصوص الشرعية بصورة اجمالية مثل الايات من سور ( آل عمران,والمؤمنون,...,وأفضل الاعمال عند الله,...)</t>
  </si>
  <si>
    <t>قراءة الأحاديث الشريفة مثل (افضل الاعمل الى الله,تحمل المسؤولية في الاسلام ...) قراءة صحيحة غيبا</t>
  </si>
  <si>
    <t>قراءة الرسوم البيانية والاشكال والجداول الاحصائية</t>
  </si>
  <si>
    <t>ايجاد النسب المثلثية للزوايا الدائرية</t>
  </si>
  <si>
    <t>حل معادلات من الدرجتين الاولى والثانية وبثلاث متغيرات كحد اقصى</t>
  </si>
  <si>
    <t>اجراء العمليات الحسابية والعمليات على المصفوفات</t>
  </si>
  <si>
    <t>استيعاب اهمية الديمقراطية والحقوق والواجبات الدستورية</t>
  </si>
  <si>
    <t>فهم اهمية المواطنة الفاعلة في المجتمع والدولة</t>
  </si>
  <si>
    <t>تعرف العلاقة بين النظام البشري والنظام الطبيعي</t>
  </si>
  <si>
    <t>ادراك التغيرات البيئية الطبيعية والبشرية واقتراح حلول لها , وتحديد العلاقة بين السكان واستغلال الموارد</t>
  </si>
  <si>
    <t>معرفة اعراض بعض الاصابات وخطوات اسعافها</t>
  </si>
  <si>
    <t>اداء تمرينات بدنية وجمل حركية بأدوات وبدون أدوات تنمي عناصر اللياقة البدنية</t>
  </si>
  <si>
    <t>أداء مهارات المهاجمة وحارس المرمى في مواقف لعب مختلفة في لعبة كرة القدم</t>
  </si>
  <si>
    <t>أداء مهارات التصويب بالسقوط الامامي والتصويبة الحرة المباشرة في لعبة كرة اليد</t>
  </si>
  <si>
    <t>تطبيق مهارات التمرير والمتابعة والتصويب من خلال منافسات في لعبة كرة السلة</t>
  </si>
  <si>
    <t>أداء مهارات الارسال والتمرير وحائط الصد ضمن طرق اللعب في لعبة كرة الطائرة</t>
  </si>
  <si>
    <t>اعادة رواية قصة قصيرة استمع اليها وبحدود ثلاث فقرات بلغة سليمة</t>
  </si>
  <si>
    <t>اذا تكرر رسوبه في صفه</t>
  </si>
  <si>
    <t>مجموع العلامات</t>
  </si>
  <si>
    <t xml:space="preserve"> *علامات التربية الفنية والتربية الرياضية والموسيقا تكتب</t>
  </si>
  <si>
    <t>في الجدول ولا تحسب في المجموع العام والمعدل المئوي</t>
  </si>
  <si>
    <t>الثقافة المالية</t>
  </si>
  <si>
    <t>شمال عمان</t>
  </si>
  <si>
    <t>ذكر</t>
  </si>
  <si>
    <t>نعم</t>
  </si>
  <si>
    <t xml:space="preserve"> (  أ  ) </t>
  </si>
  <si>
    <t>يعيد صفه</t>
  </si>
  <si>
    <t>يعيد صفه بسبب تجاوزه نسبة الغياب</t>
  </si>
  <si>
    <t>يرفع تلقائيا لتكرار رسوبه في صفه</t>
  </si>
  <si>
    <t>لا</t>
  </si>
  <si>
    <t>قراءة نص عدد كلماته حوالي 100 كلمة قراءة سليمة مراعيا علامات الترقيم وفهم معاني مفرداته وتراكيبه و دلالالتها</t>
  </si>
  <si>
    <t>تصنيف المواد وفق خصائصها الفيزيائية (لونها,ملمسها,حجمها) والحيوانات وفق تركيبها الداخلي (فقارية ولا فقارية) والنباتات وفق نوع البذور (فلقة,فلقتين)</t>
  </si>
  <si>
    <t>استخدام اللون في التعبير بحرية تامة عن اشكال وموضوعات مختلفة</t>
  </si>
  <si>
    <t>توظيف الاستقصاء عمليا في التوصل الى خصائص العدسات وطرق توليد الكهرباءالساكنة,واستجابة الحيوانات للمنبهات المختلفة,واهمية الضوء للكائنات الحية</t>
  </si>
  <si>
    <t>رسم تعبيرات حرة مستوحاة من الطبيعة وتلوينها</t>
  </si>
  <si>
    <t>الموافق</t>
  </si>
  <si>
    <t>كتابة القضايا الاملائية المقررة(التاء المربوطة والمبسوطة,الهمزة في بداية الكلمة,وكلمة ابن,والف تنوين النصب ....) كتابة صحيحة</t>
  </si>
  <si>
    <t>التعبير عن مشاعره ومشاهداته وارائه تعبيرا شفويا بحدود 4 جمل</t>
  </si>
  <si>
    <t>قراءة المفاهيم والمصطلحات النحوية المقررة (اقسام الفعل,الفاعل,المفعول به,المبتدأ,الخبر,كان واخواتها,...)وتمييزها</t>
  </si>
  <si>
    <t>ايجاد ناتج جمع وطرح كسريين احدهما من مضاعفات الاخر</t>
  </si>
  <si>
    <t>تمييز اشكال الطاقة ومصادرها وتحولاتها ( كهربائية الى حركية ... ) ومصادر الطاقة المتجددة وغير المتجددة</t>
  </si>
  <si>
    <t>التعبير بالرسم عن موضوعات حرة مستوحاة من الطبيعة والخيال وتلوينها</t>
  </si>
  <si>
    <t>فهم ديمغرافية السكان وعلاقتها بالمكان</t>
  </si>
  <si>
    <t>اعداد منتجات حسب المواصفات المطلوبة</t>
  </si>
  <si>
    <t xml:space="preserve">المقارنة بين بعض المفاهيم العقائدية من مثل ( الاسلام, الايمان,الكفر,الشرك, ...) </t>
  </si>
  <si>
    <t>قراءة النصوص التي عدد كلماتها (300) كلمة مراعيا علامات الترقيم وفهم معاني مفرداتها وتراكيبها وتوضيح دلالالتها وافكارها</t>
  </si>
  <si>
    <t>التعبير عن حاجاته ومشاعره وارائه شفويا بلغة سليمة بحدود اربع جمل, وكتابيا بحدود ست فقرات</t>
  </si>
  <si>
    <t>قراءة المفاهيم والمصطلحات النحوية والصرفية المقررة (المثنى,جمع المذكر السالم,جمع المؤنث السالم,والمجرد والمزيد) وتمييزها</t>
  </si>
  <si>
    <t>الاسلام</t>
  </si>
  <si>
    <t>كتابة عبارة او نص مراعيا قواعد كل من خط النسخ وخط الرقعة</t>
  </si>
  <si>
    <t xml:space="preserve">قراءة نصوص ادبية ومعلوماتية وفهمها - 80 كلمة </t>
  </si>
  <si>
    <t>المشاركة في المحادثة الصفية والعروض التقديمية</t>
  </si>
  <si>
    <t>الى يوم</t>
  </si>
  <si>
    <t xml:space="preserve">يبدأ التدريس في الفصل الدراسي الأول  للعام الدراسي </t>
  </si>
  <si>
    <t>كتابة نص من 50 كلمة مثل التقرير او الرسالة مع مراعاة احكام اللغة</t>
  </si>
  <si>
    <t xml:space="preserve">تحليل الاعداد الصحيحة الى العوامل الاولية وكتابتها على شكل اسس </t>
  </si>
  <si>
    <t>معرفة مفهوم المقدار الجبري والمعادلة الخطية بمتغير واحد وحلها</t>
  </si>
  <si>
    <t>ايجاد مساحات وحجوم الاشكال الهندسية الاساسية</t>
  </si>
  <si>
    <t>فهم تاريخ ونشوء الحضارات القديمة</t>
  </si>
  <si>
    <t>فهم الغزو الخارجي للعالم الاسلامي</t>
  </si>
  <si>
    <t>الكفايات العامة :</t>
  </si>
  <si>
    <t>ملحوظات :</t>
  </si>
  <si>
    <t>فهم العلاقة بين السكان والموقع</t>
  </si>
  <si>
    <t>وصف اثر الحرارة على حالة المادة وكيفية انتقالها</t>
  </si>
  <si>
    <t>كتابة معادلات لفظية تمثل تفاعل بعض العناصر مع الاوكسجين</t>
  </si>
  <si>
    <t>تصنيف الحيوانات (فقارية ولا فقارية) والنباتات (وعائية ولا وعائية) والمواد (ذائبة وغير ذائبة)</t>
  </si>
  <si>
    <t>وصف تركيب الغلاف الجوي وعناصر الطقس</t>
  </si>
  <si>
    <t>توظيف الاستقصاء في التوصل عمليا لمفهوم الكثافة, ولقاعدة ارخميدس وقاعدة باسكال ومبدأ برنولي وقياس عناصر الطقس</t>
  </si>
  <si>
    <t>استنتاج مفهومي العدد الذري والعدد الكلي باستخدام الجدول الدوري</t>
  </si>
  <si>
    <t>التعرف الى دور الخط في الكتابة العربية والزخرفة الاسلامية وامكاناته في الفنون التعبيرية</t>
  </si>
  <si>
    <t>التعرف الى الوان الطيف المرئي وتوظيفها في انتاج اعمال فنية</t>
  </si>
  <si>
    <t>الموازنة بين الاشكال والمساحات في العمل الفني الواحد</t>
  </si>
  <si>
    <t>التعامل مع الملفات والمجلدات المختلفة</t>
  </si>
  <si>
    <t>تحرير وثيقة نص وتنسيقها</t>
  </si>
  <si>
    <t>الأول</t>
  </si>
  <si>
    <t>اداء تمرينات لتطوير صفات المرونة والقوة والتحمل والتوازن والسرعة والرشاقة بأدوات وبدون أدوات</t>
  </si>
  <si>
    <t>اداء مهارات الوقوف على اليدين والقفز فتحا من فوق المهر في رياضة الجمباز</t>
  </si>
  <si>
    <t>اداء مهارات العدو لمسافات قصيرة, ومهارات الوثب والرمي في رياضة العاب القوى</t>
  </si>
  <si>
    <t>معرفة الاحكام المتعلقة بالمعاملات كالوكالة,الاجارة, ...</t>
  </si>
  <si>
    <t>معرفة الاداب والأخلاق الاسلامية كالوفاء,الاخلاص,...</t>
  </si>
  <si>
    <t>استخدام الادوات الجغرافية والتكنولوجية في جمع وتحليل البيانات الجغرافية(خرائط, صور جوية, مقاييس الرسم ,المسافة الجغرافية)</t>
  </si>
  <si>
    <t>استعراض مواقع الانترنت المختلفة</t>
  </si>
  <si>
    <t>الـنـتـيـجـة</t>
  </si>
  <si>
    <t>النتائج المدرسية</t>
  </si>
  <si>
    <t>تعرف محافظته و المعالم البارزة فيها</t>
  </si>
  <si>
    <t>توظيف الاستقصاء في التوصل الى انماط التكيف عند الحيوانات والنباتات (هجرة الطيور,تساقط اوراق النبات, ... ) وحالات المادة وتغيراتها وطرق الشحن الكهربائي</t>
  </si>
  <si>
    <t>مراعاة مهارات الانشاد و ترديد النشيد بصوت منغم</t>
  </si>
  <si>
    <t>التوفيق بين أدائه وأداء المجوعة</t>
  </si>
  <si>
    <t>بيانات خاصة بالطالب</t>
  </si>
  <si>
    <t>معرفة الاحكام المتعلقة بالعبادات والمعاملات كالغسل , الحج , الرهن, ...</t>
  </si>
  <si>
    <t>الموقع الالكتروني للمدرسة</t>
  </si>
  <si>
    <t>رمز المديرية</t>
  </si>
  <si>
    <t>عدد غياب الفصل الاول</t>
  </si>
  <si>
    <t xml:space="preserve">الرقم الوطني للمدرسة </t>
  </si>
  <si>
    <t>معرفة الاداب والأخلاق الاسلامية كالعزة , التقوى , آداب طلب العلم , ....</t>
  </si>
  <si>
    <t>قراءة النصوص الأدبية  التي عدد كلماتها (400) وفهم معاني مفرداتها وتراكيبها وضبط بعض كلماتها وتحليلها</t>
  </si>
  <si>
    <t>قراءة المفاهيم والمصطلحات النحوية والصرفية والبلاغية الواردة في الصف الثامن (الاسم,الفعل,الحرف,الضمير,المعرب المبني) وتمييزها</t>
  </si>
  <si>
    <t>تطبيق القواعد اللغوية المقررة في (الاسم والفعل والفعل المعرب ... ) وتوظيفها في ما يقرأ ويكتب</t>
  </si>
  <si>
    <t>التعبير عن المشاعر والاحاسيس والاراء شفويا وكتابيا بلغة سليمة وبحدود ست جمل وكتابيا بحدود سبع فقرات</t>
  </si>
  <si>
    <t>العنوان</t>
  </si>
  <si>
    <t>بيانات خاصة بالمدرسة</t>
  </si>
  <si>
    <t>الرقم الوطني للطالب</t>
  </si>
  <si>
    <t>اسم مدير المدرسة وتوقيعه :</t>
  </si>
  <si>
    <t>توقيعه :</t>
  </si>
  <si>
    <t xml:space="preserve">        ملحوظات معلم الصف :</t>
  </si>
  <si>
    <t xml:space="preserve">    اسم معلم الصف  : </t>
  </si>
  <si>
    <t xml:space="preserve">   التاريخ :</t>
  </si>
  <si>
    <t xml:space="preserve">قراءة نصوص ادبية ومعلوماتية وفهمها - 90 كلمة </t>
  </si>
  <si>
    <t xml:space="preserve">تمثيل المتباينات من الدرجة الاولى وايجاد مجموعة حلها </t>
  </si>
  <si>
    <t>تمييز العلاقات والاقترانات وتمثيلها بيانيا</t>
  </si>
  <si>
    <t>استخدام تشابه المثلثات وخواص الاشكال الهندسية في حل المسألة</t>
  </si>
  <si>
    <t>تحليل وتركيب المقادير الجبرية حتى الدرجة الثانية</t>
  </si>
  <si>
    <t>فهم دور القيادة الهاشمية في الحرص على السلام العالمي</t>
  </si>
  <si>
    <t>فهم النظم الطبيعية والعلاقات المتبادلة فيها</t>
  </si>
  <si>
    <t>كتابة معادلات كيميائية بالرموز لتفاعلات بعض العناصر (المغنيسيوم,الصوديوم)مع الاكسجين</t>
  </si>
  <si>
    <t>وصف بعض التراكيب الجيولوجية (الصدوع , الطيات) وانواعها ونشأتها</t>
  </si>
  <si>
    <t>تصنيف الكائنات الحية وفق وظائفها (منتجات, مستهلكات, محللات )</t>
  </si>
  <si>
    <t>تركيب دارات كهربائية متنوعة ( توالي و توازي ) واجراء قياسات عليها</t>
  </si>
  <si>
    <t>توظيف الانسجام والتباين في تنفيذ اعمال فنية</t>
  </si>
  <si>
    <t>معرفة خصائص العقيدة الاسلامية مثل الربانية والوسطية والايجابية ...</t>
  </si>
  <si>
    <t>الصفوف المعاده</t>
  </si>
  <si>
    <t>ترك/انتقل</t>
  </si>
  <si>
    <t>ترتيب الاوائل</t>
  </si>
  <si>
    <t>ملاحظات ذكور</t>
  </si>
  <si>
    <t>ملاحظات اناث</t>
  </si>
  <si>
    <t>النتيجة السنوية</t>
  </si>
  <si>
    <t>نتيجة سنوية ف1</t>
  </si>
  <si>
    <t>اللعة العربية</t>
  </si>
  <si>
    <t>التربية الاجتماعية</t>
  </si>
  <si>
    <t>العلوم</t>
  </si>
  <si>
    <t>عدد الاكمالاات</t>
  </si>
  <si>
    <t>مواد الاكمال</t>
  </si>
  <si>
    <t>نتيجة فصل 1 ذكور</t>
  </si>
  <si>
    <t>نتيجة فصل 1 اناث</t>
  </si>
  <si>
    <t>ملاحظات مربي الصف</t>
  </si>
  <si>
    <t>مكان وتاريخ الميلاد</t>
  </si>
  <si>
    <t>مالية</t>
  </si>
  <si>
    <t>غياب الفصل الثاني</t>
  </si>
  <si>
    <t>الثوابت</t>
  </si>
  <si>
    <t>المنطقـة التعليمية</t>
  </si>
  <si>
    <t>البلـدة / المخيـم</t>
  </si>
  <si>
    <t>اسـم المدرسـة</t>
  </si>
  <si>
    <t>الصـف</t>
  </si>
  <si>
    <t>مربي الصف</t>
  </si>
  <si>
    <t>مدير المدرسة</t>
  </si>
  <si>
    <t>العام الدراسـي الحالي</t>
  </si>
  <si>
    <t>عدد أيام الدوام الرسمي الكامل</t>
  </si>
  <si>
    <t>النسبة المئوية للحد الاقصى للغياب</t>
  </si>
  <si>
    <t xml:space="preserve">  تاريـخ الجدول/الشهادة الفصل الثاني</t>
  </si>
  <si>
    <t>اذا كان ناجحـاً</t>
  </si>
  <si>
    <t>اذا كان راسبـاً</t>
  </si>
  <si>
    <t>اذا تجاوز غيابه النسبة المقـررة</t>
  </si>
  <si>
    <t>الصف والشعبة :</t>
  </si>
  <si>
    <t>قائمة الطلبة االمعيدين</t>
  </si>
  <si>
    <t>معرفة الاحكام المتعلقة بالعبادات والمعاملات مثل(التسعير,الاحتكار,الايمان,النذر, ...)</t>
  </si>
  <si>
    <t>معرفة الاداب والأخلاق الاسلامية مثل (العفة,التضحية, ....)</t>
  </si>
  <si>
    <t>قراءة النصوص اللغوية (قرآن,شعر,نثر) التي تزيد عدد كلماتها عن (500) كلمة قراءة ناقدة وفهم معاني مفرداتها وتحليلها والافادة من المعاجم المتخصصة</t>
  </si>
  <si>
    <t>تعرف المفاهيم والمصطلحات النحوية والصرفية المقررة (الميزان الصرفي,لابنية الافعال,المصادر,اسم الفاعل,اسم المفعول,صيغة المبالغة,الصفة المشبهة,اسم الزمان,المفاعيل,الحال,...) وتمييزها</t>
  </si>
  <si>
    <t>تطبيق القواعد النحوية والصرفية المقررة في (المصادر,المشتقات,الميزان الصرفي,المفاعيل,الحال ... ) وتوظيفها في ما يقرأ ويكتب</t>
  </si>
  <si>
    <t>التعبير عن رأيه ومشاهداته شفويا بحدود (8) جمل وكتابتها بحدود (8) فقرات</t>
  </si>
  <si>
    <t>تطبيق القواعد النحوية والصرفية المقررة في ( المصادر,المبني للمجهول,اللازم والمتعدي,المثنى ... ) وتوظيفها في ما يقرأ ويكتب</t>
  </si>
  <si>
    <t>تطبيق القواعد النحوية والصرفية المقررة في ( المصادر,المبني للمجهول,المبني للمعلوم,اللازم والمتعدي, ... ) وتوظيفها في ما يقرأ ويكتب</t>
  </si>
  <si>
    <t xml:space="preserve">قراءة نصوص ادبية ومعلوماتية وفهمها - 120 كلمة </t>
  </si>
  <si>
    <t>كتابة نص من 80 كلمة مثل التقرير او البحث او الرسالة مع مراعاة احكام اللغة</t>
  </si>
  <si>
    <t xml:space="preserve">استخدام القوانين الاساسية في الهندسة التحليلية (طول قطعة مستقيمة,الميل,بعد نقطة عن مستقيم), </t>
  </si>
  <si>
    <t>ايجاد قياسات الزوايا والاضلاع في الاشكال الرباعية الدائرية,</t>
  </si>
  <si>
    <t>معرفة التاريخ العربي والحديث وقضاياه المعاصرة</t>
  </si>
  <si>
    <t>تحديد دور الاحزاب,والجيش في تحقيق الامن الوطني والسلام العالمي</t>
  </si>
  <si>
    <t>توظيف العلاقات الرياضية في حل مسائل حول(المرايا,العدسات,مقومة الموصل,قانون سنل)</t>
  </si>
  <si>
    <t>توظيف الاستقصاء في التوصل للخصائص الفيزيائية والكيميائية لبعض الفلزات وظاهرة شذوذ الماء</t>
  </si>
  <si>
    <t>كتابة صيغ اولية وجزئية وبنائية ومعادلات كيميائية موزونة ورموز لويس لبعض الذرات وبنى لويس لبعض الجزيئات ...</t>
  </si>
  <si>
    <t>قراءة الاشكال والرسومات المتعلقة ب ( خرائط الطقس,الجدول الدوري, ...)</t>
  </si>
  <si>
    <t>تصميم نماذج (السيزموميتر, نماذج فراغية للهيدوكربونات, مقراب فلكي, محرك كهربائي)</t>
  </si>
  <si>
    <t>توظيف عناصر الزخرفة الاسلامية في تنفيذ اعمال فنية مبتكرة</t>
  </si>
  <si>
    <t>توظيف قواعد المنظور اللوني في موضوعاته الفنية</t>
  </si>
  <si>
    <t>تعرف بعض خصائص الالوان ( الشفافية والكثافة اللونية ) وتطبيقها عمليا</t>
  </si>
  <si>
    <t>ممارسة مسابقات العاب القوى وفق الشروط الفنية والقانونية للمسابقات</t>
  </si>
  <si>
    <t>وعي دور الذكاء الاصطناعي في المجالات المختلفة</t>
  </si>
  <si>
    <t>انشاء قاعدة بيانات</t>
  </si>
  <si>
    <t>تصميم موقع الكتروني</t>
  </si>
  <si>
    <t>كتابة برامج</t>
  </si>
  <si>
    <t>توظيف الاستقصاء في التوصل الى الية وراثة صفة واحدة عند الانسان,والعوامل المؤثرة في نمو البكتيريا, ودور النبات في الحفاظ على التوازن البيئي</t>
  </si>
  <si>
    <t>الالمام بالنواحي الفنية للضربات الساحقة والمقوسة والارسال في لعبة الريشة الطائرة</t>
  </si>
  <si>
    <t>تعرف قواعد المنظور الخطي وتطبيقها عمليا</t>
  </si>
  <si>
    <t>البحث والاطلاع على كل ما هو جديد ونافع في الانتاج الفني</t>
  </si>
  <si>
    <t xml:space="preserve">  خاتم المدرسة الرسمي</t>
  </si>
  <si>
    <t>هل ترغب بكتابة النتيجة السنوية</t>
  </si>
  <si>
    <t>رقم الصف</t>
  </si>
  <si>
    <t>رقم جنس الطالب</t>
  </si>
  <si>
    <t>الرقم المقسوم عليه في المعدل</t>
  </si>
  <si>
    <t>رقم الفصل الاول</t>
  </si>
  <si>
    <t>الترويسه للجدول</t>
  </si>
  <si>
    <t>ب</t>
  </si>
  <si>
    <t>ج</t>
  </si>
  <si>
    <t>د</t>
  </si>
  <si>
    <t>هـ</t>
  </si>
  <si>
    <t>و</t>
  </si>
  <si>
    <t>ز</t>
  </si>
  <si>
    <t>الثالث</t>
  </si>
  <si>
    <t>الرابع</t>
  </si>
  <si>
    <t>الخامس</t>
  </si>
  <si>
    <t>السادس</t>
  </si>
  <si>
    <t>السابع</t>
  </si>
  <si>
    <t>الثامن</t>
  </si>
  <si>
    <t>التاسع</t>
  </si>
  <si>
    <t>العاشر</t>
  </si>
  <si>
    <t>تنمية القدرات البدنية والمهارية من خلال اداء حركات ارضية وعلى الاجهزة</t>
  </si>
  <si>
    <t>تحقيق مستوى مناسب من الاداء المهاري في مسابقات الميدان والمضمار المقررة</t>
  </si>
  <si>
    <t>اداء الارسال القصير بظهر المضرب وضربات التخليص الامامية والخلفية في لعبة ريشة الطائرة</t>
  </si>
  <si>
    <t>الالتزام بقواعد الامن والسلامة العامة في كل مجال من المجالات المهنية الخمس(الزراعة والصناعة والادارة المعلوماتية والعلوم المنزلية والصحة والسلامة المهنية)</t>
  </si>
  <si>
    <t>توضيح طبيعة عمل الاجزاء الداخلية للحاسوب</t>
  </si>
  <si>
    <t>اجراء العمليات الحسابية البسيطة على Excle</t>
  </si>
  <si>
    <t>عرض مواقع الكتروني باستخدام برمجية الناشر</t>
  </si>
  <si>
    <t>استخدام الادوات الجغرافية والتكنولوجية في جمع وتحليل البيانات الجغرافية(خرائط, صور جوية, الرسوم,نظم المعلومات الجغرافية)</t>
  </si>
  <si>
    <t>توظيف العلاقات الرياضية في حل مسائل عددية بسيطة على المقاومة المكافئة, وبعد الجسم باستخدام ظاهرتي الصدى والتردد</t>
  </si>
  <si>
    <t>استخدام الاجهزة والأدوات بشكل مناسب حسب الوحدات التدريبية الواردة في المنهاج وعددها سبعون وحدة تدريبية</t>
  </si>
  <si>
    <t xml:space="preserve"> </t>
  </si>
  <si>
    <t>تطبيق مهارات الاستقبال والتمرير والارسال وفق قانون اللعبة في لعبة كرة الطائرة</t>
  </si>
  <si>
    <t>اعطاء معاني المفردات في السور والاحاديث مثل ( الفاتحة ,العصر,اركان الاسلام,...)</t>
  </si>
  <si>
    <t>تلاوة السور الكريمة مثل ( الفاتحة,العصر, ... ) تلاوة سليمة غيبا</t>
  </si>
  <si>
    <t>قراءة الأحاديث الشريفة مثل ( اركان الاسلام,اداب الطعام والشراب, ... ) قراءة صحيحة غيبا</t>
  </si>
  <si>
    <t>3)</t>
  </si>
  <si>
    <t xml:space="preserve">ترتيب اعمال العبادات والاداب الاسلامية كالوضوء والصلاة واداب الطعام , ... </t>
  </si>
  <si>
    <t>قراءة الكلمات والجمل المكونة من فعل وفاعل أو مبتدأ وخبر والمقررة في الكتاب وفهم معانيها</t>
  </si>
  <si>
    <t>ايجاد ناتج طرح عددين ضمن ( 99 ) باستلاف وبدون استلاف</t>
  </si>
  <si>
    <t xml:space="preserve">تصنيف الأشياء وفق كونها (حية أو غير حية) والمواد وفق ذائبيتها في الماء الحيوانات وفق (حجمها,شكلها,غطاءالرأس) والنباتات وفق كونها (تؤكل أو لا تؤكل) </t>
  </si>
  <si>
    <t>توظيف الاستقصاء في التوصل الى اهمية كل من الهواء والماء والغذاء للإنسان والحركة في الحياة اليومية ومعرفة اجزاء الجسم الرئيسة والحواس ووظائفها</t>
  </si>
  <si>
    <t>وصف بعض الظواهر الطبيعية مثل عناصر الطقس اليومية والفصلية (درجة الحرارة , الامطار,الغيوم ,.. ) (وخصائص المغناطيس , قوة الجذب ... )</t>
  </si>
  <si>
    <t>تمييز الحروف و الكلمات وأشباه الجمل الواردة في الكتاب المقرر -  قراءة</t>
  </si>
  <si>
    <t>استخدام الادوات الجغرافية في معرفة المفاهيم المكانية للموقع(مثل مجسم الكرة الارضية,الرموز,لتمثيل معالم سطح الارض)</t>
  </si>
  <si>
    <t>ممارسة بعض الحركات باستخدام الادوات والأجهزة الخاصة بجمباز الالعاب والمواقع</t>
  </si>
  <si>
    <t>الاستماع لمادة مسجلة تتناسب مع مستوى الصف لتنفيذ مهمة مثل ترقيم صور</t>
  </si>
  <si>
    <t>المعـدل</t>
  </si>
  <si>
    <t>الدرجــــة</t>
  </si>
  <si>
    <t>العلامة المستحقة</t>
  </si>
  <si>
    <t>ايجاد مربع ومكعب الاعداد الصحيحة والجذر التربيعي لمربع كامل والجذر التكعيبي لمكعب كامل</t>
  </si>
  <si>
    <t>فهم انماط التوزيع المكاني على سطح الارض (مثل الخرائط والرسوم والاشكال التوضيحية)</t>
  </si>
  <si>
    <t>كتابة القضايا الاملائية المقررة (همزة الوصل وهمزة القطع والكلمات التي تتبعها ألف التفريق وكتابة الألف اللينة في الاسماء والافعال وكلمة ابن) كتابة صحيحة</t>
  </si>
  <si>
    <t>استخدام المجهر في دراسة مكونات الخلية وتحضير شرائح مبللة وانسجة ورسم ما يشاهد</t>
  </si>
  <si>
    <t>توظيف الادوات الجغرافية ووسائل التكنولوجيا في فهم الظواهر الجغرافية(نظم المعلومات.الخرائط والاشكال التوضيحية,وسائل الاتصال والتكنولوجيا)</t>
  </si>
  <si>
    <t>الفصل الثاني</t>
  </si>
  <si>
    <t/>
  </si>
  <si>
    <t>المنطقــة التعليمية :</t>
  </si>
  <si>
    <t xml:space="preserve">  الصــف :</t>
  </si>
  <si>
    <t>الـشعـبـة :</t>
  </si>
  <si>
    <t>دائرة التربية والتعليم</t>
  </si>
  <si>
    <t>الرقم  المتسلسل</t>
  </si>
  <si>
    <t>إســم الطـالــب</t>
  </si>
  <si>
    <t>الجنـسيـة</t>
  </si>
  <si>
    <t xml:space="preserve"> مكـان الـولادة</t>
  </si>
  <si>
    <t>تاريخ الولادة</t>
  </si>
  <si>
    <t>التربية الاسلامية</t>
  </si>
  <si>
    <t>اللغة العربية</t>
  </si>
  <si>
    <t>اللغة الانجليزية</t>
  </si>
  <si>
    <t>الرياضيات</t>
  </si>
  <si>
    <t>التربية الاجتماعية والوطنية</t>
  </si>
  <si>
    <t>العلـــوم</t>
  </si>
  <si>
    <t>التربية المهنية</t>
  </si>
  <si>
    <t>الحاسوب</t>
  </si>
  <si>
    <t>التربية الفنية</t>
  </si>
  <si>
    <t>التربية الرياضية</t>
  </si>
  <si>
    <t>إحترام النظام</t>
  </si>
  <si>
    <t>( تعبأ المعلومات المطلوبة الواردة في هذه الحقول في نهاية العام الدراسي )</t>
  </si>
  <si>
    <t>النتيجة بعد تأدية اختبارات الاكمال</t>
  </si>
  <si>
    <t>المجموع العام</t>
  </si>
  <si>
    <t>المعدل العام المئوي</t>
  </si>
  <si>
    <t xml:space="preserve"> النتيجة السنوية</t>
  </si>
  <si>
    <t>الـيـوم</t>
  </si>
  <si>
    <t>الـشـهـر</t>
  </si>
  <si>
    <t>الــسـنـة</t>
  </si>
  <si>
    <t>الفصل الاول</t>
  </si>
  <si>
    <t>المـعـدل</t>
  </si>
  <si>
    <t>المادة الدراسية</t>
  </si>
  <si>
    <t>العلامة</t>
  </si>
  <si>
    <t xml:space="preserve"> توقيع معلم المادة الدراسية</t>
  </si>
  <si>
    <t>الفصل الأول</t>
  </si>
  <si>
    <t>التاريخ</t>
  </si>
  <si>
    <t>اختبار الإكمال</t>
  </si>
  <si>
    <t>مربي الصف :</t>
  </si>
  <si>
    <t>قائمة الطلبة الناجحين والمكملين</t>
  </si>
  <si>
    <t>الرقم</t>
  </si>
  <si>
    <t>اسم الطالب</t>
  </si>
  <si>
    <t>ملاحظات</t>
  </si>
  <si>
    <t>مباحث الاكمال</t>
  </si>
  <si>
    <t>الثاني</t>
  </si>
  <si>
    <t>يوم</t>
  </si>
  <si>
    <t>المعدل</t>
  </si>
  <si>
    <t>الصف</t>
  </si>
  <si>
    <t>الشعبة</t>
  </si>
  <si>
    <t>رقماً</t>
  </si>
  <si>
    <t>المعدل المئوي بالأرقام  :</t>
  </si>
  <si>
    <t>بالحروف :</t>
  </si>
  <si>
    <t xml:space="preserve">    ملحوظة :</t>
  </si>
  <si>
    <t xml:space="preserve"> * تكتب بخط أحمر معدل علامتي الفصلين لكل مادة اكمل فيها الطالب  </t>
  </si>
  <si>
    <t>وكالة الامم المتحدة لإغاثة وتشغيل اللاجئين الفلسطينيين في الشرق الادنى</t>
  </si>
  <si>
    <t>الموسيقا والاناشيد</t>
  </si>
  <si>
    <t>أ</t>
  </si>
  <si>
    <t>عدد أيام الغياب من</t>
  </si>
  <si>
    <t xml:space="preserve"> اسماء وتواقيع لجنة تدقيق ومقابلة الجداول في المنطقة التعليمية :</t>
  </si>
  <si>
    <t>تاريخ بدء العام الدراسي</t>
  </si>
  <si>
    <t>الفصل الدراسي</t>
  </si>
  <si>
    <t>العام الجديد</t>
  </si>
  <si>
    <t>تاريخ الجدول الفصل الاول</t>
  </si>
  <si>
    <t>اسم مدير التعليـــــــــــــــــــــــــــــــــم</t>
  </si>
  <si>
    <t>من اربع مقاطع</t>
  </si>
  <si>
    <t>ملخص جدول</t>
  </si>
  <si>
    <t>عدد طلاب الصف</t>
  </si>
  <si>
    <t>قائمة مباحث الاكمال</t>
  </si>
  <si>
    <t>الاول</t>
  </si>
  <si>
    <t>عدد الطلبة الناجحين والمكملين</t>
  </si>
  <si>
    <t>عدد الطلبة الراسبين</t>
  </si>
  <si>
    <t>النسبة المئوية للطلبة الراسبين</t>
  </si>
  <si>
    <t>ممتاز</t>
  </si>
  <si>
    <t>جيد جدا</t>
  </si>
  <si>
    <t>جيد</t>
  </si>
  <si>
    <t>مقبول</t>
  </si>
  <si>
    <t>اسم مربي الصف</t>
  </si>
  <si>
    <t>التوقيع</t>
  </si>
  <si>
    <t>اسم مدير المدرسة</t>
  </si>
  <si>
    <t>مصدق/مدير التربية والتعليم</t>
  </si>
  <si>
    <t>جنس الطلبة</t>
  </si>
  <si>
    <t>1)</t>
  </si>
  <si>
    <t>2)</t>
  </si>
  <si>
    <t>هل الموسيقى مادة دراسية</t>
  </si>
  <si>
    <t>دين</t>
  </si>
  <si>
    <t>عربي</t>
  </si>
  <si>
    <t>E</t>
  </si>
  <si>
    <t>رياضيات</t>
  </si>
  <si>
    <t>اجتماعيات</t>
  </si>
  <si>
    <t>علوم</t>
  </si>
  <si>
    <t>مهني</t>
  </si>
  <si>
    <t>حاسوب</t>
  </si>
  <si>
    <t>رقم الهاتف :</t>
  </si>
  <si>
    <t>مهارات التعلم الاساسية</t>
  </si>
  <si>
    <t>يحترم النظام ويتقيد بالتعليمات</t>
  </si>
  <si>
    <t>يحافظ على البيئة والممتلكات العامة</t>
  </si>
  <si>
    <t>يتقبل الاخرين ويحترم ثقافاتهم</t>
  </si>
  <si>
    <t>يراعي قواعد الامن والسلامة</t>
  </si>
  <si>
    <t>يظهر المبادرة ويتعاون مع الاخرين</t>
  </si>
  <si>
    <t>يحرص على خدمة المجتمع المحلي</t>
  </si>
  <si>
    <t>يشارك في اللجان والانشطة المدرسية</t>
  </si>
  <si>
    <t>يحرص على التعلم الذاتي والمستمر</t>
  </si>
  <si>
    <t>بسم الله الرحمن الرحيم</t>
  </si>
  <si>
    <t xml:space="preserve"> دائرة التربية والتعليم</t>
  </si>
  <si>
    <t>رقما</t>
  </si>
  <si>
    <t>متقدم</t>
  </si>
  <si>
    <t>مرض</t>
  </si>
  <si>
    <t>المبحث</t>
  </si>
  <si>
    <t>معرفة المفاهيم العقائدية مثل (القضاء,القدر,الشفاعة, ...)</t>
  </si>
  <si>
    <t>معرفة المفاهيم العقائدية كالتوحيد , التقوى , السحر , الشعوذة , ...</t>
  </si>
  <si>
    <t>المعدل بالحروف</t>
  </si>
  <si>
    <t>وكالة الغوث الدولية</t>
  </si>
  <si>
    <t>غالبا</t>
  </si>
  <si>
    <t>احيانا</t>
  </si>
  <si>
    <t>نادرا</t>
  </si>
  <si>
    <t>الكفاية</t>
  </si>
  <si>
    <t>فن</t>
  </si>
  <si>
    <t>رياضه</t>
  </si>
  <si>
    <t>العام الدراسي</t>
  </si>
  <si>
    <t>ثامن</t>
  </si>
  <si>
    <t>اول</t>
  </si>
  <si>
    <t>ثاني</t>
  </si>
  <si>
    <t>ثالث</t>
  </si>
  <si>
    <t>رابع</t>
  </si>
  <si>
    <t>خامس</t>
  </si>
  <si>
    <t>سادس</t>
  </si>
  <si>
    <t>سابع</t>
  </si>
  <si>
    <t>تمييز المقاطع ( ذات الالفاظ المختلفة ) استماعا وقراءة ونطقا سليما</t>
  </si>
  <si>
    <t>المشاركة في العروض التقديمية والمحادثة الصفية</t>
  </si>
  <si>
    <t>التعريف بسيدنا محمد صلى الله عليه وسلم من حيث نسبه ومولده ونشأته</t>
  </si>
  <si>
    <t>محاكاة الاساليب والانماط اللغوية المقررة في كتابه</t>
  </si>
  <si>
    <t>تجريد الحروف الهجائية بأشكالها</t>
  </si>
  <si>
    <t>تسمية الاشياء التي يراها في مدرسته وبيته بمسمياتها</t>
  </si>
  <si>
    <t>نطق الحروف والكلمات ( مقطع واحد ) نطقا سليما</t>
  </si>
  <si>
    <t>كتابة الحروف والكلمات الواردة في الكتاب المقرر واستخدامها في التعبير الكتابي</t>
  </si>
  <si>
    <t>المشاركة في الاناشيد ومبادلة عبارات التحية</t>
  </si>
  <si>
    <t>90-100</t>
  </si>
  <si>
    <t>80-89</t>
  </si>
  <si>
    <t>70-79</t>
  </si>
  <si>
    <t>60-69</t>
  </si>
  <si>
    <t>50-59</t>
  </si>
  <si>
    <t>49 فما دون</t>
  </si>
  <si>
    <t>يظهر امتلاكه للمعارف والمهارات المطلوبة,ويحقق النتاجات التعليمية بشكل يفوق معايير المستوى التعليمي المحدد</t>
  </si>
  <si>
    <t>يظهر امتلاكه للمعارف والمهارات المطلوبة,ويحقق النتاجات التعليمية لمعايير المستوى التعليمي المحدد</t>
  </si>
  <si>
    <t>يظهر امتلاكه لمعظم المعارف والمهارات المطلوبة,ويحقق النتاجات التعليمية لمعايير المستوى التعليمي المحدد</t>
  </si>
  <si>
    <t>يظهر امتلاكه لبعض المعارف والمهارات المطلوبة,ويقترب من تحقيق  النتاجات التعليمية لمعايير المستوى التعليمي المحدد</t>
  </si>
  <si>
    <t>يظهر امتلاكه لبعض المعارف والمهارات المطلوبة بشكل محدد,ويحقيق الحد الادنى المطلوب من النتاجات التعليمية لمعايير المستوى التعليمي المحدد</t>
  </si>
  <si>
    <t>لم يظهر امتلاكه للحد الادنى المطلوب من المعارف والمهارات المطلوبة,ويتطلب خطة علاجية لإعادة توجيه تعلمه في المسار الصحيح</t>
  </si>
  <si>
    <t>تاسع</t>
  </si>
  <si>
    <t>عاشر</t>
  </si>
  <si>
    <t>التمييز بين اركان الصلاة وسننها</t>
  </si>
  <si>
    <t>قراءة الاعداد ضمن ( 99 ) وكتابتها</t>
  </si>
  <si>
    <t>ايجاد ناتج جمع عددين ضمن ( 99 ) بحمل وبدون حمل</t>
  </si>
  <si>
    <t>فهم النظام الطبيعي على سطح الأرض</t>
  </si>
  <si>
    <t>فهم مظاهر حياة السكان اليومية</t>
  </si>
  <si>
    <t>فهم الأمن الشخصي وأهميته</t>
  </si>
  <si>
    <t>فهم التنظيم الاداري في بلدته</t>
  </si>
  <si>
    <t>موسيقا</t>
  </si>
  <si>
    <t>تمييز انواع الخطوط</t>
  </si>
  <si>
    <t>تعرف الالوان المحيطة به في البيئة المحلية</t>
  </si>
  <si>
    <t>التعبير عن الاشكال الواقعية والخيالية بما يتناسب وقدراته الخاصة</t>
  </si>
  <si>
    <t>ممارسة العاب رياضية وعادات صحية تحقق له جسما سليما</t>
  </si>
  <si>
    <t>ممارسة أدوار تمثيلية وتمرينات على شكل العاب بأدوات وبدون ادوات</t>
  </si>
  <si>
    <t>اداء حركات الوثب والدحرجة والزحف على الفرشات</t>
  </si>
  <si>
    <t>استخدام الاصوات بالحركات الجسدية المناسبة</t>
  </si>
  <si>
    <t>تمييز الاصوات</t>
  </si>
  <si>
    <t>الانشاد بمصاحبة الايقاع</t>
  </si>
  <si>
    <t>تطبيق مبادئ الصحة والسلامة العامة والتوعية المرورية</t>
  </si>
  <si>
    <t>الإســــــــم</t>
  </si>
  <si>
    <t>مكان وتاريخ الولاده</t>
  </si>
  <si>
    <t>الصف والشعبـــة</t>
  </si>
  <si>
    <t>الجنسيـــــــة</t>
  </si>
  <si>
    <t>الرقــــم الوطني</t>
  </si>
  <si>
    <t>العنـــــــوان</t>
  </si>
  <si>
    <t>الديانــــــــة</t>
  </si>
  <si>
    <t>السلطة التعليمية المشرفة</t>
  </si>
  <si>
    <t>رمــز المديريــة</t>
  </si>
  <si>
    <t xml:space="preserve">المنطقــة التعليمية </t>
  </si>
  <si>
    <t>الرقم الوطني للمدرسة</t>
  </si>
  <si>
    <t>رقـــــم الهاتف</t>
  </si>
  <si>
    <t>اعداد منتجات بسيطة متنوعة والقيام بأنشطة تطبيقية وتجريبية</t>
  </si>
  <si>
    <t>تطبيق مهارات حياتية تكون حسا مهنيا لدى الطالب</t>
  </si>
  <si>
    <t>مؤشرات الاداء</t>
  </si>
  <si>
    <t>مؤشرات الاداء ومستوياتها:</t>
  </si>
  <si>
    <t>تلاوة  آيات كريمة من سور ( البقرة,الأعلى,الشمس,...) تلاوة سليمة غيبا</t>
  </si>
  <si>
    <t xml:space="preserve">قراءة الأحاديث الشريفة مثل ( من قرأ حرفا,الصدق يهدي, ... )  قراءة صحيحة غيبا </t>
  </si>
  <si>
    <t>اعطاء معاني المفردات في السور والاحاديث مثل ( الاعلى, الشمس,من قرأحرفا, ... )</t>
  </si>
  <si>
    <t>معرفة الاداب الاسلامية كأداب الحديث,وآداب زيارة المريض, ....</t>
  </si>
  <si>
    <t>كتابة القضايا الاملائية المقررة, ال القمرية والشمسية والهمزة المتوسطة والتاء المبسوطة والتاء المربوطة</t>
  </si>
  <si>
    <t>التعبير عن مشاعره ومشاهداته شفويا وكتابيا بحدود ثلاث جمل</t>
  </si>
  <si>
    <t>تمييز المقاطع (احرف علة) والكلمات وأشباه الجمل - الواردة في الكتاب المقرر- استماعا</t>
  </si>
  <si>
    <t xml:space="preserve">تسلم الكتب المدرسية للطلبة ويسجل المنقولون منهم يوم </t>
  </si>
  <si>
    <t>تمييز المقاطع (احرف علة) والكلمات وأشباه الجمل - الواردة في الكتاب المقرر- قراءة</t>
  </si>
  <si>
    <t>نطق المقاطع والكلمات ( من مقطعين ) نطقا سليما</t>
  </si>
  <si>
    <t>كتابة الجمل - الواردة في الكتاب المقرر - واستخدامها في التعبير الكتابي</t>
  </si>
  <si>
    <t>قراءة الاعداد ضمن 6 منازل وكتابتها</t>
  </si>
  <si>
    <t>ايجاد القيمة المنزلية لرقم معطى ضمن عدد ( كتابة الاعداد بالطريقة التحليلية )</t>
  </si>
  <si>
    <t>تعريف مفهوم الضرب ( جمع متكرر ) وايجاد ناتج ضرب عددين ضمن جداول الضرب من (1-5)</t>
  </si>
  <si>
    <t>تعرف مفهوم القسمة وعلاقته بالطرح</t>
  </si>
  <si>
    <t>توظيف المعرفة الرياضية (الجمع والطرح والضرب والقسمة ) في حل مسائل تتضمن مواقف حياتية بسيطة</t>
  </si>
  <si>
    <t>فهم المقصود بالموارد ودورها في الحياة اليومية</t>
  </si>
  <si>
    <t>استخدام الادوات الجغرافية في فهم المفاهيم المكانية للموقع ( عناصر الخريطة,الاتجاهات,البوصلة)</t>
  </si>
  <si>
    <t>فهم ظروف قيام الدولة الاسلامية في المدينة المنورة</t>
  </si>
  <si>
    <t>فهم المرافق العامة في محافظته وحسن استخدامها</t>
  </si>
  <si>
    <t>وصف شكل الارض وبنيتها, ودورة المياه الطبيعية , وتغيرات المادة الكيمائية والفيزيائية (الانصهار, صدأ الحديد, ... )</t>
  </si>
  <si>
    <t>تركيب دارة كهربائية بسيطة , وتصميم رافعة</t>
  </si>
  <si>
    <t>توظيف الاستقصاء في التوصل الى اثر القوة على الاجسام المتحركة او الساكنة</t>
  </si>
  <si>
    <t>استخدام الخطوط في رسم نماذج زخرفية بسيطة</t>
  </si>
  <si>
    <t>ادراك معنى اللون الحقيقي وعلاقته بالبيئة الخارجية</t>
  </si>
  <si>
    <t>تعرف الطرق الصحية لحمل الاشياء ورفعها للمحافظة على سلامة العمود الفقري</t>
  </si>
  <si>
    <t>ممارسة تمرينات والعاب بأدوات وبدون أدوات لتنمية عناصر اللياقة البدنية</t>
  </si>
  <si>
    <t>تحقيق مستوى مناسب لعنصري الرشاقة والمرونة</t>
  </si>
  <si>
    <t>تعرف النوتات الموسيقية</t>
  </si>
  <si>
    <t>المستوى%</t>
  </si>
  <si>
    <t>تلاوة ايات كريمة مثل ( التوبة,الرحمن,الضحى,الشرح,, ... ) تلاوة سليمة غيبا</t>
  </si>
  <si>
    <t xml:space="preserve">قراءة الأحاديث الشريفة مثل ( من توضأ فأحسن,خيركم من تعلم القرآن,, ... ) قراءة صحيحة غيبا </t>
  </si>
  <si>
    <t>اعطاء معاني المفردات في السور والاحاديث مثل ( الضحى, من توضأ فأحسن, ... )</t>
  </si>
  <si>
    <t>اداء العبادات والآداب الاسلامية كالوضوء والصلاة واآداب زيارة الجيران, ...</t>
  </si>
  <si>
    <t>التمييز بين اركان الاسلام واركان الايمان</t>
  </si>
  <si>
    <t>كتابة حروف ومقاطع من دروس القراءة بحيث يترك مسافات بين الكلمات والحروف ويكتب في خطوط مستقيمة</t>
  </si>
  <si>
    <t>التمييز شفويا عن حاجاته ومشاعره بحدود جملة او جملتين, ووفق مستوى صفه</t>
  </si>
  <si>
    <t>ايجاد احتمالات الحوادث البسيطة والمشروطة</t>
  </si>
  <si>
    <t>ايجاد المقاييس الاحصائية الاساسية ( وسط,وسيط,منوال,انحراف معياري ,مدى) ومعرفة تأثير التحويلات الخطية عليها</t>
  </si>
  <si>
    <t>كتابة جمل وفقرات من دروس القراءة المقررة (إملاء منقولا أو منظورا )</t>
  </si>
  <si>
    <t>إعادة رواية قصة استمع اليها تتكون من فقرة الى فقرتين بلغته الخاصة</t>
  </si>
  <si>
    <t>تمييز الحروف و الكلمات وأشباه الجمل  الواردة في الكتاب المقرر - استماعا</t>
  </si>
  <si>
    <t>تمييز الحروف و الكلمات الواردة في الكتاب المقرر - استماعا</t>
  </si>
  <si>
    <t>تمييز الحروف و الكلمات الواردة في الكتاب المقرر -  قراءة</t>
  </si>
  <si>
    <t>نطق الحروف والكلمات ( من مقطعين  ) نطقا سليما</t>
  </si>
  <si>
    <t>كتابة الحروف والارقام  والكلمات واشباه الجمل الواردة في الكتاب المقرر واستخدامها في التعبير الكتابي</t>
  </si>
  <si>
    <t xml:space="preserve">المشاركة في الحوار والعروض التقديمية و الاناشيد </t>
  </si>
  <si>
    <t>قراءة الاعداد ضمن ( 9999 ) وكتابتها</t>
  </si>
  <si>
    <t>ايجاد ناتج جمع عددين ضمن 4 منازل</t>
  </si>
  <si>
    <t>ايجاد ناتج طرح عددين ضمن 4 منازل</t>
  </si>
  <si>
    <t>تصنيف الاشكال الهندسية ( دائرة,مستطيل,مربع ,مثلث)</t>
  </si>
  <si>
    <t>تعرف بعض الانماط العددية والصورية البسيطة ( العد خمسات,عشرات,الوان متتابعة,اشكال متتابعة)</t>
  </si>
  <si>
    <t>فهم مكونات النظام الطبيعي</t>
  </si>
  <si>
    <t>فهم طبيعة نظام الحكم في الاردن</t>
  </si>
  <si>
    <t>فهم الامن الوطني واهميته</t>
  </si>
  <si>
    <t>بحاجة الى مساعدة</t>
  </si>
  <si>
    <t>استخدام المفاهيم الكتابية لوصف الموقع والتنظيم المكاني ( مثل الرموز ,المدرسة,البيت)</t>
  </si>
  <si>
    <t>تصنيف المواد حسب حالاتها(صلبة,سائلة,غازية)والاجسام حسب نافذيتها للضوء(شفافة وغير شفافة, ...)</t>
  </si>
  <si>
    <t>تعرف تصنيف الخطوط وحركتها واتجاهاتها في الطبيعة</t>
  </si>
  <si>
    <t>ادراك اهمية الالوان والملامس وعلاقتها بالطبيعة</t>
  </si>
  <si>
    <t>رسم تكوينات وتلوينها بما يتناسب وقدراته الجسمية والعقلية</t>
  </si>
  <si>
    <t>ممارسة  عادات صحية وحركات سليمة تحقق له جسم سليم</t>
  </si>
  <si>
    <t>اداء حركات انتقالية وغير انتقالية بأدوات وبدون ادوات</t>
  </si>
  <si>
    <t>ممارسة مجموعة الالعاب الصغيرة والمحلية لخدمة بعض المهارات الاساسية في المباحث الرياضية</t>
  </si>
  <si>
    <t>تطبيق بعض حركات الجمباز باستخدام الادوات والاجهزة</t>
  </si>
  <si>
    <t>اتقان القراءة الموسيقية</t>
  </si>
  <si>
    <t>ادراك معنى الروح الرياضية والتحلي بالاخلاق الرياضية في حالات الفوز والخسارة</t>
  </si>
  <si>
    <t>استخدام الالوان والخطوط لاحداث ملامس مختلفة</t>
  </si>
  <si>
    <t>تدريج اللون من الغامق الى الفاتح</t>
  </si>
  <si>
    <t>رسم مسار الاشعة عند سقوطها على سطح املس, ورسم خطوط المجال المغناطيسي</t>
  </si>
  <si>
    <t>تتبع دورة حياة بعض الكائنات الحية ( النباتات معراة الجذور , .... )</t>
  </si>
  <si>
    <t xml:space="preserve">فهم اسباب الهجرة البشرية ونتائجها </t>
  </si>
  <si>
    <t>فهم اهداف الادوات الجغرافية وخصائصها مقياس الرسم,الصور الجوية , الخرائط</t>
  </si>
  <si>
    <t xml:space="preserve">فهم موطنه الاردن وعلاقته بالدول المجاورة </t>
  </si>
  <si>
    <t>المقارنة بين الاعداد والكسور</t>
  </si>
  <si>
    <t>اجراء العمليات الحسابيية الاربع على الاعداد المكونة من 9 منازل على الاكثر</t>
  </si>
  <si>
    <t>تمييز الوحدات القياسية ل ( الطول , الوقت , ... )</t>
  </si>
  <si>
    <t>تعرف الاشكال الهندسية المستوية الرئيسة ( مستقيم ,زاوية , مربع, مستطيل,دائرة)</t>
  </si>
  <si>
    <t>تلاوة  آيات كريمة من سور ( البقرة,الكهف,النبأ,البروج,...) تلاوة سليمة غيبا</t>
  </si>
  <si>
    <t xml:space="preserve">قراءة الأحاديث الشريفة مثل ( المؤمن القوي,حق المسلم,, ... )  قراءة صحيحة غيبا </t>
  </si>
  <si>
    <t>اعطاء معاني المفردات في السور والاحاديث مثل ( النبأ, البروج,المؤمن القوي, ... )</t>
  </si>
  <si>
    <t xml:space="preserve">قراءة النصوص التي يقل عدد كلماتها عن (150) كلمة وفهم معاني مفرداتها وتراكيبها و دلالالتها </t>
  </si>
  <si>
    <t>صياغة جمل و التعبير عن اراء تتناسب وخبرات طالب في الصف الرابع</t>
  </si>
  <si>
    <t>"حسب شهادة الميلاد"</t>
  </si>
  <si>
    <t>الصف/الصفوف التي اعادها الطالب</t>
  </si>
  <si>
    <t>الترتيب</t>
  </si>
  <si>
    <t>تعرف الانماط اللغوية المقررة في الصف الرابع (اسماء الاشارة,الافعال,الجملة ومحاكتها )</t>
  </si>
  <si>
    <t>كتابة القضايا الاملائية المقررة مثل : علامة الاستفهام والنقطتين الرأسيتين والهمزة بأشكالها والتاء المربوطة والهاء في اخر الكلمة والكلمات التي تلفظ ألفا ولا تكتب</t>
  </si>
  <si>
    <t>مربوا الصفوف</t>
  </si>
  <si>
    <t>بيانات اضافية لشهادات الكرتون</t>
  </si>
  <si>
    <t xml:space="preserve">تمييز المقاطع (احرف صحيحة ) استماعا وقراءة ونطقا </t>
  </si>
  <si>
    <t>المشاركة في العروض التقديمية والمحادثات الصفية</t>
  </si>
  <si>
    <t>قراءة نصوص مبسطة - 50 كلمة - وفهمها</t>
  </si>
  <si>
    <t>كتابة نص قصير - 20 كلمة - ( مثل الرسالة ) مع مراعاة تطبيق احكام اللغة</t>
  </si>
  <si>
    <t>معرفة الاداب والأخلاق الاسلامية كآداب الاستئذان , والشجاعة, والتواضع</t>
  </si>
  <si>
    <t>تقرير تقويم الطالب</t>
  </si>
  <si>
    <t>غياب الفصل الاول</t>
  </si>
  <si>
    <t>قراءة النصوص التي عدد كلماتها (200) كلمة وفهم معاني مفرداتها وتراكيبها وتوضيح دلالالتها وافكارها الرئيسة</t>
  </si>
  <si>
    <t>كتابة موضوع يتناسب وخبرات الطالب في الصف الخامس بحدود (3-5) فقرات بلغة سليمة</t>
  </si>
  <si>
    <t>الاستماع لمادة مسجلة تتناسب مع مستوى الصف لتنفيذ مهمة مثل اعادة ترتيب جمل</t>
  </si>
  <si>
    <t>كتابة نص قصير - 30 كلمة - (مثل الحوار والوصف)مع مراعاة تطبيق احكام الغة</t>
  </si>
  <si>
    <t>تعرف مفهوم العدد السالب</t>
  </si>
  <si>
    <t>التميز بين الطول والمساحة والحجم ووحداتها</t>
  </si>
  <si>
    <t>تدوير الاعداد وتقدير نواتج العمليات الحسابية</t>
  </si>
  <si>
    <t>التحويل بين وحدات الزمن ووحدات النقد</t>
  </si>
  <si>
    <t>فهم اهمية الموقع الحضاري للأردن وابرز معالمه الحضارية</t>
  </si>
  <si>
    <t>تعرف التفكير واستراتيجياته</t>
  </si>
  <si>
    <t>فهم العلاقات المتبادلة بين البيئة والنشاطات البشرية</t>
  </si>
  <si>
    <t xml:space="preserve">فهم دور الدولة وعناصرها واشكالها ووظائفها </t>
  </si>
  <si>
    <t>توظيف العلاقات الرياضية في حل مسائل عددية بسيطة حول (السرعة,المسافة)</t>
  </si>
  <si>
    <t>تلاوة ايات كريمة من سورة الاسراء غيبا مراعيا احكام المد والهمزات والهاءات</t>
  </si>
  <si>
    <t>قراءة الأحاديث الشريفة مثل (من عاد لي وليا,من نفس عن مؤمن, ...) قراءة صحيحة غيبا</t>
  </si>
  <si>
    <t>تفسير وشرح النصوص الشرعية بصورة اجمالية من مثل ( الإسراء,من عادى لي وليا,...)</t>
  </si>
  <si>
    <t>ترجمة جمل بسيطة من العربية الى الانجليزية وبالعكس</t>
  </si>
  <si>
    <t>كتابة نص من 60 كلمة مثل التقرير او البحث أو الرسالة مع مراعاة احكام اللغة</t>
  </si>
  <si>
    <t>توظيف العمليات الحسابية الاساسية في حل مسائل حياتية</t>
  </si>
  <si>
    <t>تاريخ الإكمال من</t>
  </si>
  <si>
    <t>تاريخ الاكمال الى</t>
  </si>
  <si>
    <t>تاريخ تسليم الكتب من</t>
  </si>
  <si>
    <t>تاريخ تسليم الكتب الى</t>
  </si>
  <si>
    <t>اجراء العمليات الحسابية على الاسس للآعداد الصحيحة</t>
  </si>
  <si>
    <t>فهم مشكلات الموقع والتعرف على طرق حلها</t>
  </si>
  <si>
    <t>فهم الدور الاجتماعي والتربوي والاقتصادي للأسرة</t>
  </si>
  <si>
    <t xml:space="preserve">فهم العلاقة بين السكان والموقع </t>
  </si>
  <si>
    <t>فهم توزيع الموارد والاستثمار الامثل لها</t>
  </si>
  <si>
    <t>قراءة الاشكال والرسوم البيانية والجداول واستخلاص المعلومات منها (السرعة,الزمن,التيار,فرق الجهد,...)</t>
  </si>
  <si>
    <t>رسم مسارات اشعة ضوئية ساقطة على مرايا وعدسات</t>
  </si>
  <si>
    <t>اداء مهارات الامتصاص والتمويه والخداع والتصويب بالكرة في لعبة كرة القدم</t>
  </si>
  <si>
    <t>اداء مهارات المحاورة بالكرة والتمريرة المرتدة في لعبة كرة اليد</t>
  </si>
  <si>
    <t>تطبيق مهارات التصويب والتمرير والخداع في لعبة كرة السلة</t>
  </si>
  <si>
    <t>اداء مهارات الدفاع عن الملعب والارسال ضمن الفريق في لعبة كرة الطائرة</t>
  </si>
  <si>
    <t>تصنيف بعض المواد الى عناصر ومركبات ومخاليط</t>
  </si>
  <si>
    <t xml:space="preserve">وصف تأثير انشطة الانسان في اتزان النظام البيئي وبعض طرائق المحافظة على المصادر الطبيعية </t>
  </si>
  <si>
    <t>التوصل الى تنوع الملامس والمقارنة بينها</t>
  </si>
  <si>
    <t>تعرف عناصر الزخارف(نباتية,هندسية,كائنات حية,كتابية)</t>
  </si>
  <si>
    <t>الانشاد بإتقان</t>
  </si>
  <si>
    <t>العزف بإتقان</t>
  </si>
  <si>
    <t>استخدام الاجهزة والأدوات بشكل مناسب في مجالات مهنية خمسةهي (الزراعة,الصناعة,التجارة,العلوم المنزلية,الصحة العامة)</t>
  </si>
  <si>
    <t>الالتزام بقواعد الامن والسلامة العامة</t>
  </si>
  <si>
    <t>اداء المهارات الاساسية لألعاب القوى في مسابقات المضمار والميدان</t>
  </si>
  <si>
    <t>ممارسة مهارات الاستعداد والارسال الامامي وضرب الريشة بوجهي المضرب</t>
  </si>
  <si>
    <t>معرفة اركان الايمان</t>
  </si>
  <si>
    <t>معرفة الاحكام المتعلقة بالعبادات والمعاملات كالربا,الصرف,الذبائح, ...</t>
  </si>
  <si>
    <t>معرفة الاداب والأخلاق الاسلامية كالقناعة,الحلم, ....</t>
  </si>
  <si>
    <t>قراءة النصوص الأدبية  التي عدد كلماتها (450) كلمة قراءة نافذة وفهم معاني مفرداتها وتراكيبها وتحليلها وضبط بعض كلماتها</t>
  </si>
  <si>
    <t>كتابة القضايا الاملائية المقررة في الصف التاسع(الهمزة المتوسطةعلى واو وعلى الف وعلى نبرة وكتابة الهمزة المتطرفة) كتابة صحيحة</t>
  </si>
  <si>
    <t>تعرف المفاهيم والمصطلحات النحوية والصرفية (المضارع,المعتل الآخر,الاسماء الخمسة,المثنى,جمع المذكر السالم,...) وتمييزها</t>
  </si>
  <si>
    <t>تطبيق القواعد النحوية والصرفية المقررة في (الفعل المضارع,المعتل الاخر,جمع المذكر السالم,الممنوع من الصرف,... ) وتوظيفها في ما يقرأ ويكتب</t>
  </si>
  <si>
    <t>التعبير عن رأيه ومشاهداته شفويا وكتابيا بلغة سليمة وبحدود سبع جمل وكتابيا بحدود ثماني فقرات</t>
  </si>
  <si>
    <t xml:space="preserve">قراءة نصوص ادبية ومعلوماتية وفهمها - 100 كلمة </t>
  </si>
  <si>
    <t>تمثيل الاقتران التربيعي بيانيا وحل المعادلات التربيعة</t>
  </si>
  <si>
    <t>فهم تطور نظام الحكم والادارة والاقتصاد والحياة الاجتماعية في الدول الاسلامية</t>
  </si>
  <si>
    <t>فهم الانجازات الحضارية والفكرية في الدولة الاسلامية</t>
  </si>
  <si>
    <t>استخدام الادوات الجغرافية في تحليل الاحداث العالمية والظواهر الجغرافية واقتراح الحلول لها باستخدام نظم المعلومات الجغرافية. الخرائط.</t>
  </si>
  <si>
    <t>توظيف الاستقصاء في حل المشكلات</t>
  </si>
  <si>
    <t>توظيف الاستقصاء في التوصل الى العوامل التي ساهمت في تشكيل المظاهر الطبوغرافية لسطح الارض (الاودية,التشكيلات الصحراوية,...)</t>
  </si>
  <si>
    <t>بناء نماذج ل (دورة الصخور الطبيعية,ساعة شمسية,...)</t>
  </si>
  <si>
    <t>كتابة معادلات ايونية موزونة لتفاعلات بسيطة بين الحمض والقاعدة</t>
  </si>
  <si>
    <t>توظيف العلاقات الرياضية في حل مسائل بسيطة (حركة الجسم بخط مستقيم وبتسارع ثابت,الطاقة الميكانيكية,المخاليط الحرارية,...)</t>
  </si>
  <si>
    <t>قراءة الاشكال والرسوم البيانية المتعلقة ب (القوة,السرعة,كمية الحرارة,درجة الحرارة,قوانين الغازات,...)</t>
  </si>
  <si>
    <t>ادراك القيمة اللونية وعلاقتها بالضوء عن طريق تنفيذ الاعمال الفنية</t>
  </si>
  <si>
    <t>التعبير بحرية عن موضوعات من التراث العربي والاسلامي ومن القضايا التي تحيط به</t>
  </si>
  <si>
    <t>تطبيق قواعد المنظور الهندسي عمليا</t>
  </si>
  <si>
    <t>اداء مسابقات المسافات المتوسطة والوثب الطويل والعالي والتتابع ورمي الرمح في لعبة العاب القوى</t>
  </si>
  <si>
    <t>اداء الارسال الفردي المرتفع والضربات المسقطة الامامية في لعبة ريشة الطائرة</t>
  </si>
  <si>
    <t>تمييز العوامل الاساسية التي تؤثر في اداء جهاز الحاسوب</t>
  </si>
  <si>
    <t>التعامل مع البيانات</t>
  </si>
  <si>
    <t>استخدام محركات البحث</t>
  </si>
  <si>
    <t>عدد أيام الدوام الرسمي</t>
  </si>
  <si>
    <t>عدد أيام الغياب</t>
  </si>
  <si>
    <t xml:space="preserve">معرفة المصطلحات الايمانية مثل ( الوحي,الرسل,المعجزة,الدعاء ...) </t>
  </si>
  <si>
    <t>معرفة الاحكام الشرعية المتعلقة بالصوم من حيث مبطلاته والاعذار المبيحة للإفطار والتيمم وصلاة الوتر ....</t>
  </si>
  <si>
    <t>معرفة مشاهد اليوم الآخر</t>
  </si>
  <si>
    <t>معرفة الاحكام المتعلقة ب ( صلاة الضحى,صلاة العيدين, ... )</t>
  </si>
  <si>
    <t>معرفة الاداب والأخلاق الاسلامية كالعدل , التكافل الاجتماعي</t>
  </si>
  <si>
    <t>قراءة النصوص التي عدد كلماتها (250) كلمة مراعيا علامات الترقيم وفهم معاني مفرداتها وتراكيبها ودلالالتها وافكارها</t>
  </si>
  <si>
    <t>قراءة المفاهيم والمصطلحات النحوية والصرفية (المثنى,جمع المذكر السالم,جمع المؤنث السالم,والمجرد والمزيد) وتمييزها</t>
  </si>
  <si>
    <t xml:space="preserve">معرفة بعض الاحكام المتعلقة : بالصوم من حيث وقته وآدبه وأهميته والبيع والهدية والهبة </t>
  </si>
  <si>
    <t>معرفة الاداب الاسلامية كآداب طالب العلم, ....</t>
  </si>
  <si>
    <t>قراءة الاعداد ضمن 9 منازل وكتابتها</t>
  </si>
  <si>
    <t>قراءة الكسور العادية والعشرية وكتابتها</t>
  </si>
  <si>
    <t>فهم العلاقة بين النظام الطبيعي والبيئي</t>
  </si>
  <si>
    <t>فهم دور الانسان في البيئة</t>
  </si>
  <si>
    <t>فهم دور المؤسسات الحكومية في المجتمع</t>
  </si>
  <si>
    <t>فهم اهمية الحرية وتطبيق مبادئها في حياة المجتمعات</t>
  </si>
  <si>
    <t>تصنيف المخاليط والصخور حسب انواعها,والمواد حسب توصيلها للكهرباء,والعدسات حسب شكلها,والكائنات حسب حصولها على الغداء (منتجات,مستهلكات,...)</t>
  </si>
  <si>
    <t>ممارة تمرينات بدنية وألعاب صغيرة لتنمية عناصر اللياقة البدنية المختلفة</t>
  </si>
  <si>
    <t>اكتساب عناصر اللياقة البدنية من خلال اداء حركات ارضية متسلسلة</t>
  </si>
  <si>
    <t>ممارسة بعض مهارات الوثب والعدو والرمي</t>
  </si>
  <si>
    <t>مسك مضرب الريشة الطائرة بشكل صحيح وتداول الريشة في الهواء من اوضاع مختلفة</t>
  </si>
  <si>
    <t>أداء مهارات الاحساس وركل الكرة بالقدم والسيطرة عليها في لعبة كرة القدم</t>
  </si>
  <si>
    <t>تطبيق مهارات مسك الكرة وتنطيطها واستلامها وتمريرها في لعبتي كرة اليد والسلة</t>
  </si>
  <si>
    <t>اداء مهارات الاحساس والارسال والمرير ووقفة الاستعداد في لعبة كرة الطائرة</t>
  </si>
  <si>
    <t>تلاوة  ايات كريمة من سور (يونس,التوبة,نور,الملك) غيبا مراعيا احكام الغنة والنون الساكنة والتنوين</t>
  </si>
  <si>
    <t>قراءة الأحاديث الشريفة مثل (اي الاعمال افضل,لا يدخل الجنة, ... )  قراءة صحيحة غيبا</t>
  </si>
  <si>
    <t>تفسير وشرح النصوص الشرعية بصورة اجمالية مثل ( يونس,التوبة,اي الاعمال افضل, ... )</t>
  </si>
  <si>
    <t>إدراك أهمية مشاركة الاردن في قوات حفظ السلام</t>
  </si>
  <si>
    <t>استخدام الادوات الجغرافية في تحديد مواقع الظواهر الجغرافية(الكرة الارضية,الخرائط,الرموز,الصور الجوية)</t>
  </si>
  <si>
    <t>اداء تمرينات بدنية حرة والعاب صغيرة ومحلية بأدوات وبدون أدوات</t>
  </si>
  <si>
    <t>اداء حركات الدحرجة الامامية والخلفية والميزان في رياضة الجمباز</t>
  </si>
  <si>
    <t>ممارسة مهارات الركل والسيطرة والتصويب بالكرة في لعبة كرة القدم</t>
  </si>
  <si>
    <t>تطبيق مهارات التمرير والاستلام والتنطيط بشكل سليم وفق قواعد اللعبة في كرة اليد</t>
  </si>
  <si>
    <t>تطبيق مهارات مسك الكرة وتنطيطها واستلامها والتمرير وحركات القدمين في لعبة كرة السلة</t>
  </si>
  <si>
    <t>تلاوة  ايات كريمة من سور (مريم,الفتح) غيبا مراعيا احكام الميم الساكنة والميم والنون المشددة والقلقلة</t>
  </si>
  <si>
    <t>قراءة الأحاديث الشريفة مثل (يا غلام,اية المنافق ...) قراءة صحيحة غيبا</t>
  </si>
  <si>
    <t>تفسير وشرح النصوص الشرعية بصورة اجمالية من مثل ( مريم,الفتح,يا غلام,آية المنافق,...)</t>
  </si>
  <si>
    <t>التعبير عن حاجات وآرائه تعبيرا شفويا بحدود 4 جمل وكتابيا بحدود (4-5)فقرات</t>
  </si>
  <si>
    <t>كتابة عبارة أو نص مراعيا قواعد كل من خط النسخ وخط الرقعة</t>
  </si>
  <si>
    <t>وصف عمليات حيوية في النباتات ( بناء ضوئي, ... ) ومراحل دورة حياة الخلية ( الانقسام,... )</t>
  </si>
  <si>
    <t>استخدام المجهر في ملاحظة اجزاء الخلية الرئيسة ودراسة مراحل الانقسام المتساوي</t>
  </si>
  <si>
    <t>توظيف الاستقصاء في التنبؤ ببعض الخواص الفيزيائية للفلزات واللافلزات</t>
  </si>
  <si>
    <t>توظيف الاستقصاء في الكشف عن وجود الشحنة الكهربائية ونوعها</t>
  </si>
  <si>
    <t>تطبيق الخطوات الاساسية لمسابقات العاب القوى المقررة</t>
  </si>
  <si>
    <t>اداء حركات الدحرجة  والميزان والقفز من فوق المهر</t>
  </si>
  <si>
    <t>أداء مهارة استقبال الكرة والجري بها والتصويب بالرأس في لعبة كرة القدم</t>
  </si>
  <si>
    <t>تنفيذ مهارات استلام الكرة وتنطيطها باتجاهات مختلفة في لعبة كرة اليد</t>
  </si>
  <si>
    <t>تطبيق مهارات التنطيط والتمرير والاستلام وحركات القدمين في لعبة كرة السلة</t>
  </si>
  <si>
    <t>أداء مهارات التمرير والارسال في لعبة كرة الطائرة</t>
  </si>
  <si>
    <t>تلاوة ايات كريمة من سور (الانفال,النحل,الصف,...) غيبا مراعيا احكام الادغام والإظهار</t>
  </si>
  <si>
    <t>قراءة الأحاديث الشريفة مثل (انما الاعمال بالنيات,من رأى منكم منكرا ...) قراءة صحيحة غيبا</t>
  </si>
  <si>
    <t xml:space="preserve"> تعقد اختبارات الإكمال في المدرسة وتعتمد نتائجها من يوم</t>
  </si>
  <si>
    <t>تفسير وشرح النصوص الشرعية بصورة اجمالية من مثل (الانفال,إنما الاعمال بالنيات,...)</t>
  </si>
  <si>
    <t>تطوير استراتيجيات : استماع لفهم المسموع</t>
  </si>
  <si>
    <t>تطوير استراتيجيات قراءة لفهم المقروء</t>
  </si>
  <si>
    <t>استخدام مصادرالمعرفة وجمع المعلومات وتنظيمه للكتابة</t>
  </si>
  <si>
    <t>ترجمة كلمات من العربية الى الانجليزية وبالعكس</t>
  </si>
  <si>
    <t>التعرف الى العلاقات بين الزوايا وتشابه الاشكال الهندسية واستخدامها</t>
  </si>
  <si>
    <t>التعرف الى مفهوم المجموعات والعمليات عليها وحساب احتمال الحوادث البسيطة</t>
  </si>
  <si>
    <t>تمثيل البيانات الاحصائية (بالاعمدة والقطاعات)وايجاد الوسط الحسابي</t>
  </si>
  <si>
    <t>فهم العمليات الطبيعية في النظام الطبيعي و البيئي</t>
  </si>
  <si>
    <t>فهم الاخطار الطبيعية والبشرية التي تهدد البيئة</t>
  </si>
  <si>
    <t>ممارسة ضربات الصد والدفع الامامية والخلفية والارسال بوجه المضرب في لعبة الريشة الطائرة</t>
  </si>
  <si>
    <t>تطبيق مهارات المراوغة والتمويه,وضرب الكرة بالرأس,والجري بالكرة وتصويبها في مواقف لعب مختلفة في لعبة كرة القدم</t>
  </si>
  <si>
    <t>ممارسة مهارات التمرير والاستلام والتصويب والتنطيط والربط بينهما في لعبة كرة اليد</t>
  </si>
  <si>
    <t>تطبيق مهارات التصويب والتمرير وحركات القدمين والربط بينهما في لعبة كرة السلة</t>
  </si>
  <si>
    <t>أداء مهارات الاستقبال والارسال والربط بينهما في لعبة كرة الطائرة</t>
  </si>
  <si>
    <t>فهم العمران البشري</t>
  </si>
  <si>
    <t>وكالة الأمم المتحدة لإغاثة وتشغيل اللاجئين الفلسطينيين في الشرق الأدنى</t>
  </si>
  <si>
    <t>اللاجئين الفلسطينيين في الشرق الأدنى</t>
  </si>
  <si>
    <t>ايمن فتحي البيطار</t>
  </si>
  <si>
    <t>اياد عبد الحليم ابو حميدان</t>
  </si>
  <si>
    <t>عادل اسماعيل ابو حميدان</t>
  </si>
  <si>
    <t>علاء اسماعيل العزة</t>
  </si>
  <si>
    <t>رائد حسين ابو عوض</t>
  </si>
  <si>
    <t>سالم سليمان ابو رجل</t>
  </si>
  <si>
    <t>جمال محمد غنيم</t>
  </si>
  <si>
    <t>عاصم ابو سلطان</t>
  </si>
  <si>
    <t>مجاهد الشريدة</t>
  </si>
  <si>
    <t>صهيب خليل بنات</t>
  </si>
  <si>
    <t>زهير يوسف ابو جخيدب</t>
  </si>
  <si>
    <t>عودة مفلح العمرو</t>
  </si>
  <si>
    <t>محمد عبد الفتاح ابو الخيل</t>
  </si>
  <si>
    <t>احمد طه اسماعيل</t>
  </si>
  <si>
    <t>عمر عبد الحميد حسين</t>
  </si>
  <si>
    <t>غسان احمد سبيتان</t>
  </si>
  <si>
    <t>مروان عودة ابو جويعد</t>
  </si>
  <si>
    <t>سليم محمد ابو رفيع</t>
  </si>
  <si>
    <t>مصطفى حمدو عليان</t>
  </si>
  <si>
    <t>احمد سليمان الزاملي</t>
  </si>
  <si>
    <t>البقعة</t>
  </si>
  <si>
    <t>ذكور البقعة الاعدادية الرابعة</t>
  </si>
  <si>
    <t>فتحي محمد ابو فضة</t>
  </si>
  <si>
    <t>unrwa54786@unrwa.org</t>
  </si>
  <si>
    <t xml:space="preserve"> أنهى مرحلة التعليم الأساسي</t>
  </si>
  <si>
    <t>تعبأ المعلومات المطلوبة الواردة في هذه الحقول في نهاية العام الدراسي</t>
  </si>
  <si>
    <t>الصفوف التي اعادها الطالب</t>
  </si>
  <si>
    <t>احترام النظام</t>
  </si>
  <si>
    <t>موسيقى واناشيد</t>
  </si>
  <si>
    <t>اللغة الإنجليزية</t>
  </si>
  <si>
    <t>التربية الإسلامية</t>
  </si>
  <si>
    <t>سنة الولادة</t>
  </si>
  <si>
    <t>شهر الولادة</t>
  </si>
  <si>
    <t>يوم الولادة</t>
  </si>
  <si>
    <t>مكان الولادة</t>
  </si>
  <si>
    <t>الجنسية</t>
  </si>
  <si>
    <t>اسم الطــالب
من أربع مقاطع
حسب شهادة الميلاد</t>
  </si>
  <si>
    <t>الرقم المتسلسل</t>
  </si>
  <si>
    <t>النتيجة النهائية</t>
  </si>
  <si>
    <t>نتيجة الفصل الثاني</t>
  </si>
  <si>
    <t>نتيجة الفصل الأول</t>
  </si>
  <si>
    <t>82</t>
  </si>
  <si>
    <t>92</t>
  </si>
  <si>
    <t>72</t>
  </si>
  <si>
    <t>70</t>
  </si>
  <si>
    <t>84</t>
  </si>
  <si>
    <t>87</t>
  </si>
  <si>
    <t>94</t>
  </si>
  <si>
    <t>80</t>
  </si>
  <si>
    <t>-</t>
  </si>
  <si>
    <t>89</t>
  </si>
  <si>
    <t>85</t>
  </si>
  <si>
    <t>86</t>
  </si>
  <si>
    <t>السلط</t>
  </si>
  <si>
    <t>الأردنية</t>
  </si>
  <si>
    <t>76</t>
  </si>
  <si>
    <t>63</t>
  </si>
  <si>
    <t>73</t>
  </si>
  <si>
    <t>عمان</t>
  </si>
  <si>
    <t>60</t>
  </si>
  <si>
    <t>88</t>
  </si>
  <si>
    <t>77</t>
  </si>
  <si>
    <t>100</t>
  </si>
  <si>
    <t>90</t>
  </si>
  <si>
    <t>79</t>
  </si>
  <si>
    <t>66</t>
  </si>
  <si>
    <t>65</t>
  </si>
  <si>
    <t>67</t>
  </si>
  <si>
    <t>83</t>
  </si>
  <si>
    <t>96</t>
  </si>
  <si>
    <t>68</t>
  </si>
  <si>
    <t>75</t>
  </si>
  <si>
    <t>78</t>
  </si>
  <si>
    <t>69</t>
  </si>
  <si>
    <t>74</t>
  </si>
  <si>
    <t>91</t>
  </si>
  <si>
    <t>93</t>
  </si>
  <si>
    <t>98</t>
  </si>
  <si>
    <t>97</t>
  </si>
  <si>
    <t>99</t>
  </si>
  <si>
    <t>95</t>
  </si>
  <si>
    <t>71</t>
  </si>
  <si>
    <t>64</t>
  </si>
  <si>
    <t>81</t>
  </si>
  <si>
    <t>62</t>
  </si>
  <si>
    <t>الفلسطينية</t>
  </si>
  <si>
    <t xml:space="preserve">
  أسماء و تواقيع لجنة التدقيق و مقابلة
  الجداول في المنطقة التعليمية :   </t>
  </si>
  <si>
    <t>توقيع معلم المادة</t>
  </si>
  <si>
    <t>2020/2/10</t>
  </si>
  <si>
    <t>2020/6/2</t>
  </si>
  <si>
    <t>2020/6/12</t>
  </si>
  <si>
    <t>عدد ايام الغياب  من 200</t>
  </si>
  <si>
    <t xml:space="preserve"> احمد عماد حسين نهنوش</t>
  </si>
  <si>
    <t xml:space="preserve"> احمد عمر عبد الله البشارات</t>
  </si>
  <si>
    <t xml:space="preserve"> احمد نصر محمد ابو شرار</t>
  </si>
  <si>
    <t xml:space="preserve"> احمد يوسف عبد الرحيم الطعيمات</t>
  </si>
  <si>
    <t xml:space="preserve"> ايهم جهاد حسن عياش</t>
  </si>
  <si>
    <t xml:space="preserve"> ايهم يوسف نزهان النصيرات</t>
  </si>
  <si>
    <t xml:space="preserve"> جمال خضر حسن عياش</t>
  </si>
  <si>
    <t xml:space="preserve"> جميل محمد جميل الحارثي</t>
  </si>
  <si>
    <t xml:space="preserve"> جهاد موسى حسان ابو جرار</t>
  </si>
  <si>
    <t xml:space="preserve"> حبيب رائد نمر تيم</t>
  </si>
  <si>
    <t xml:space="preserve"> حسام يعقوب ابراهيم موسى</t>
  </si>
  <si>
    <t xml:space="preserve"> حمزه سامي زهدي الراعي</t>
  </si>
  <si>
    <t xml:space="preserve"> خالد ابراهيم احمد عادي</t>
  </si>
  <si>
    <t xml:space="preserve"> خالد احمد سليمان الزاملي</t>
  </si>
  <si>
    <t xml:space="preserve"> زيد خالد اسعد فروانه</t>
  </si>
  <si>
    <t xml:space="preserve"> زيد مصطفى فرج ابو الفول</t>
  </si>
  <si>
    <t xml:space="preserve"> ضياء اياد محمد ابو حميدان</t>
  </si>
  <si>
    <t xml:space="preserve"> طارق جميل محمد شبراوي</t>
  </si>
  <si>
    <t xml:space="preserve"> طارق عبد الله محمود المصري</t>
  </si>
  <si>
    <t xml:space="preserve"> عباده عماد خليل العليمي</t>
  </si>
  <si>
    <t xml:space="preserve"> عبد الرحمن باسم عبد الرحمن عامر</t>
  </si>
  <si>
    <t xml:space="preserve"> عبد الرحمن خالد حسن حمد</t>
  </si>
  <si>
    <t xml:space="preserve"> عبد الفتاح وائل عبد الفتاح الاخرس</t>
  </si>
  <si>
    <t xml:space="preserve"> عبد الله محمد كمال منصور</t>
  </si>
  <si>
    <t xml:space="preserve"> عبد المجيد محمد عبد المجيد القناص</t>
  </si>
  <si>
    <t xml:space="preserve"> عبد الوهاب نديم عبد الغني سيف</t>
  </si>
  <si>
    <t xml:space="preserve"> عمر ابراهيم زهدي الراعي</t>
  </si>
  <si>
    <t xml:space="preserve"> عمر محمود سلامة الشطرات</t>
  </si>
  <si>
    <t xml:space="preserve"> قيس علي محمد العمايره</t>
  </si>
  <si>
    <t xml:space="preserve"> محمد حسن اسماعيل الجواهره</t>
  </si>
  <si>
    <t xml:space="preserve"> محمد خالد عطا احمد</t>
  </si>
  <si>
    <t xml:space="preserve"> محمد زياد عبد الفتاح لافي</t>
  </si>
  <si>
    <t xml:space="preserve"> محمد عادل اسماعيل حميدان</t>
  </si>
  <si>
    <t xml:space="preserve"> محمد محمود محمد الخطيب</t>
  </si>
  <si>
    <t xml:space="preserve"> محمد مصطفى محمود ابو عجور</t>
  </si>
  <si>
    <t xml:space="preserve"> محمد وليد حسين عقل</t>
  </si>
  <si>
    <t xml:space="preserve"> محمد ياسر محمود ابو جمعه</t>
  </si>
  <si>
    <t xml:space="preserve"> محمود سالم جبالي الغروف</t>
  </si>
  <si>
    <t xml:space="preserve"> محمود محمد يوسف الصويرة</t>
  </si>
  <si>
    <t xml:space="preserve"> مروان محمد ابراهيم النواجي</t>
  </si>
  <si>
    <t xml:space="preserve"> معتصم محمد عبد الرحمن سلامه</t>
  </si>
  <si>
    <t xml:space="preserve"> المعتصم بالله فيصل حسن القيسي</t>
  </si>
  <si>
    <t xml:space="preserve"> علي علاء الدين علي العمايره</t>
  </si>
  <si>
    <t xml:space="preserve"> نور الدين رضوان محمد العناتي</t>
  </si>
  <si>
    <t>2021/2020</t>
  </si>
  <si>
    <t>2023/2022</t>
  </si>
  <si>
    <t xml:space="preserve"> جدول العلامات المدرسية للصفوف من الأول الى السابع الأساسي للعام الدراسي2021/2020</t>
  </si>
  <si>
    <t xml:space="preserve">(  السادس  ) </t>
  </si>
  <si>
    <t xml:space="preserve"> يرفع إلى الصف السابع الأساسي</t>
  </si>
  <si>
    <t>جدول العلامات المدرسية  للعام الدراسي   2020-2021    
   المنطقة التعليمية :    شمال عمان                           المدرسة  :  ذكور البقعة الاعدادية الأولى                  الصف  :   (  الصف السادس )                 الشعبة :    ( 1 )</t>
  </si>
  <si>
    <t>ناجح و يرفع  لـ الصف السابع</t>
  </si>
  <si>
    <t xml:space="preserve"> اثير عيسى موسى الصوالحي</t>
  </si>
  <si>
    <t xml:space="preserve"> احمد اسامة محمد ابو سليم</t>
  </si>
  <si>
    <t xml:space="preserve"> احمد امجد موسى البراوي</t>
  </si>
  <si>
    <t xml:space="preserve"> احمد جهاد ابراهيم غانم</t>
  </si>
  <si>
    <t xml:space="preserve"> احمد شحدة احمد الزهيري</t>
  </si>
  <si>
    <t xml:space="preserve"> احمد علي ابراهيم مسلم</t>
  </si>
  <si>
    <t xml:space="preserve"> احمد مجدي جميل الصوالحي</t>
  </si>
  <si>
    <t>الزرقاء</t>
  </si>
  <si>
    <t xml:space="preserve"> احمد يحيى محمد ابو هنيه</t>
  </si>
  <si>
    <t xml:space="preserve"> اسامة ابراهيم شهاب النصيرات</t>
  </si>
  <si>
    <t xml:space="preserve"> اسامة صالح حسن عساوده</t>
  </si>
  <si>
    <t xml:space="preserve"> انس خضر ابراهيم المعري</t>
  </si>
  <si>
    <t xml:space="preserve"> بكر ايمن محمود قديري</t>
  </si>
  <si>
    <t>السلط/البلقاء</t>
  </si>
  <si>
    <t xml:space="preserve"> خليل عبد اللطيف يوسف ابو عجميه</t>
  </si>
  <si>
    <t xml:space="preserve"> راشد عبدالحليم محمد ابو سردانة</t>
  </si>
  <si>
    <t xml:space="preserve"> رضا احمد محمود الحاج محمد</t>
  </si>
  <si>
    <t xml:space="preserve"> زيد حسني فايز عبد الجليل</t>
  </si>
  <si>
    <t xml:space="preserve"> سليم محمد عودة البدو</t>
  </si>
  <si>
    <t xml:space="preserve"> صدام نائل محمد بدران</t>
  </si>
  <si>
    <t xml:space="preserve"> عامر عايد سعدي الشطرات</t>
  </si>
  <si>
    <t xml:space="preserve"> عبد الرحمن عبدالله عثمان حمدان</t>
  </si>
  <si>
    <t xml:space="preserve"> عبد الرحمن عمر حمّاد ابو مزروع</t>
  </si>
  <si>
    <t xml:space="preserve"> عبد الرحمن غالب محمد أبوشملة</t>
  </si>
  <si>
    <t xml:space="preserve"> عبد اللطيف نبيل احمد جوهر</t>
  </si>
  <si>
    <t xml:space="preserve"> عبدالله عبد الحفيظ جبر عليان</t>
  </si>
  <si>
    <t xml:space="preserve"> عدي علي زكي الدرباشي</t>
  </si>
  <si>
    <t xml:space="preserve"> عمار احمد موسى النشاش</t>
  </si>
  <si>
    <t xml:space="preserve"> عمر معتصم جمعة محيسن</t>
  </si>
  <si>
    <t xml:space="preserve"> قصي بسام عبدالله داغر</t>
  </si>
  <si>
    <t xml:space="preserve"> قصي علي ابراهيم ابو شعيره</t>
  </si>
  <si>
    <t>مادبا</t>
  </si>
  <si>
    <t xml:space="preserve"> لورنس سلطان عودة ابو طاحون</t>
  </si>
  <si>
    <t xml:space="preserve"> ليث مراد امين الخوار</t>
  </si>
  <si>
    <t xml:space="preserve"> مؤمن فادي عبد الرحيم الزعبي</t>
  </si>
  <si>
    <t xml:space="preserve"> مأمون ابراهيم محمود صالح</t>
  </si>
  <si>
    <t xml:space="preserve"> محمد احمد امين الخوار</t>
  </si>
  <si>
    <t xml:space="preserve"> محمد ثامر محمود ابو رجيلة</t>
  </si>
  <si>
    <t xml:space="preserve"> محمد جمال خضر الصلاحات</t>
  </si>
  <si>
    <t xml:space="preserve"> محمد خليل احمد غانم</t>
  </si>
  <si>
    <t xml:space="preserve"> محمد عصام محمد حسين</t>
  </si>
  <si>
    <t xml:space="preserve"> محمد فيصل نصر الله ابو زيتون</t>
  </si>
  <si>
    <t xml:space="preserve"> محمد محمود شحدة الشطرات</t>
  </si>
  <si>
    <t xml:space="preserve"> محمد نضال حسن يوسف</t>
  </si>
  <si>
    <t xml:space="preserve"> محمد يونس عطا دعامسه</t>
  </si>
  <si>
    <t xml:space="preserve"> مهند وائل عوني منصور</t>
  </si>
  <si>
    <t xml:space="preserve"> نور سامي موسى عبد الله</t>
  </si>
  <si>
    <t xml:space="preserve"> وسام مؤيد سليمان الطعيمات</t>
  </si>
  <si>
    <t xml:space="preserve"> وسام يوسف محمد العمايره</t>
  </si>
  <si>
    <t xml:space="preserve"> وليد زياد يوسف حيمور</t>
  </si>
  <si>
    <t xml:space="preserve"> يامن شحادة شحدة ابو زينة</t>
  </si>
  <si>
    <t xml:space="preserve"> يزيد يونس سليمان الجبارات</t>
  </si>
  <si>
    <t xml:space="preserve"> عز الدين عبدالله محمد ابو دلاخ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</si>
</sst>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2" formatCode="_-&quot;د.ا.‏&quot;\ * #,##0_-;_-&quot;د.ا.‏&quot;\ * #,##0\-;_-&quot;د.ا.‏&quot;\ * &quot;-&quot;_-;_-@_-"/>
    <numFmt numFmtId="41" formatCode="_-* #,##0_-;_-* #,##0\-;_-* &quot;-&quot;_-;_-@_-"/>
    <numFmt numFmtId="44" formatCode="_-&quot;د.ا.‏&quot;\ * #,##0.00_-;_-&quot;د.ا.‏&quot;\ * #,##0.00\-;_-&quot;د.ا.‏&quot;\ * &quot;-&quot;??_-;_-@_-"/>
    <numFmt numFmtId="43" formatCode="_-* #,##0.00_-;_-* #,##0.00\-;_-* &quot;-&quot;??_-;_-@_-"/>
    <numFmt numFmtId="164" formatCode="0.0"/>
    <numFmt numFmtId="165" formatCode="yyyy/m/dd"/>
    <numFmt numFmtId="166" formatCode="yyyy/mm/dd"/>
    <numFmt numFmtId="167" formatCode="yyyy/yyyy"/>
    <numFmt numFmtId="168" formatCode="dddd"/>
    <numFmt numFmtId="169" formatCode=";;;"/>
  </numFmts>
  <fonts count="67" x14ac:knownFonts="1">
    <font>
      <sz val="10"/>
      <name val="Arial"/>
      <charset val="178"/>
    </font>
    <font>
      <sz val="12"/>
      <name val="Arabic Transparent"/>
      <charset val="178"/>
    </font>
    <font>
      <b/>
      <sz val="12"/>
      <name val="Arial"/>
      <family val="2"/>
    </font>
    <font>
      <sz val="11"/>
      <name val="Arabic Transparent"/>
      <charset val="178"/>
    </font>
    <font>
      <sz val="14"/>
      <name val="Simplified Arabic Fixed"/>
      <family val="3"/>
      <charset val="178"/>
    </font>
    <font>
      <sz val="14"/>
      <name val="Arabic Transparent"/>
      <charset val="178"/>
    </font>
    <font>
      <sz val="13"/>
      <name val="Arabic Transparent"/>
      <charset val="178"/>
    </font>
    <font>
      <b/>
      <sz val="10"/>
      <name val="Arial"/>
      <family val="2"/>
    </font>
    <font>
      <sz val="10"/>
      <name val="Arial"/>
      <family val="2"/>
    </font>
    <font>
      <b/>
      <sz val="14"/>
      <color indexed="12"/>
      <name val="Arabic Transparent"/>
      <charset val="178"/>
    </font>
    <font>
      <b/>
      <sz val="12"/>
      <color indexed="12"/>
      <name val="Arabic Transparent"/>
      <charset val="178"/>
    </font>
    <font>
      <b/>
      <sz val="11"/>
      <color indexed="12"/>
      <name val="Arabic Transparent"/>
      <charset val="178"/>
    </font>
    <font>
      <b/>
      <sz val="13"/>
      <name val="Arabic Transparent"/>
      <charset val="178"/>
    </font>
    <font>
      <b/>
      <sz val="11"/>
      <name val="Arabic Transparent"/>
      <charset val="178"/>
    </font>
    <font>
      <b/>
      <sz val="9"/>
      <name val="Arabic Transparent"/>
      <charset val="178"/>
    </font>
    <font>
      <b/>
      <sz val="14"/>
      <name val="Arabic Transparent"/>
      <charset val="178"/>
    </font>
    <font>
      <b/>
      <sz val="10"/>
      <name val="Arabic Transparent"/>
      <charset val="178"/>
    </font>
    <font>
      <b/>
      <sz val="12"/>
      <name val="Arabic Transparent"/>
      <charset val="178"/>
    </font>
    <font>
      <b/>
      <sz val="14"/>
      <color indexed="12"/>
      <name val="Arial"/>
      <family val="2"/>
    </font>
    <font>
      <b/>
      <sz val="16"/>
      <name val="Arabic Transparent"/>
      <charset val="178"/>
    </font>
    <font>
      <b/>
      <sz val="7.5"/>
      <name val="Arabic Transparent"/>
      <charset val="178"/>
    </font>
    <font>
      <b/>
      <sz val="7"/>
      <name val="Arabic Transparent"/>
      <charset val="178"/>
    </font>
    <font>
      <b/>
      <sz val="8"/>
      <name val="Arabic Transparent"/>
      <charset val="178"/>
    </font>
    <font>
      <b/>
      <sz val="9"/>
      <color indexed="12"/>
      <name val="Arabic Transparent"/>
      <charset val="178"/>
    </font>
    <font>
      <b/>
      <u/>
      <sz val="8"/>
      <name val="Arabic Transparent"/>
      <charset val="178"/>
    </font>
    <font>
      <b/>
      <sz val="10"/>
      <color indexed="12"/>
      <name val="Arabic Transparent"/>
      <charset val="178"/>
    </font>
    <font>
      <sz val="9"/>
      <name val="Arial"/>
      <family val="2"/>
    </font>
    <font>
      <b/>
      <sz val="9"/>
      <name val="Arial"/>
      <family val="2"/>
    </font>
    <font>
      <sz val="9"/>
      <name val="Arabic Transparent"/>
      <charset val="178"/>
    </font>
    <font>
      <b/>
      <sz val="9"/>
      <name val="Simplified Arabic"/>
      <family val="1"/>
    </font>
    <font>
      <b/>
      <sz val="11"/>
      <name val="Simplified Arabic"/>
      <family val="1"/>
    </font>
    <font>
      <sz val="11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b/>
      <sz val="14"/>
      <name val="Simplified Arabic"/>
      <family val="1"/>
    </font>
    <font>
      <b/>
      <sz val="13"/>
      <color indexed="12"/>
      <name val="Arabic Transparent"/>
      <charset val="178"/>
    </font>
    <font>
      <b/>
      <sz val="13"/>
      <name val="Arial"/>
      <family val="2"/>
    </font>
    <font>
      <b/>
      <sz val="13"/>
      <name val="Simplified Arabic"/>
      <family val="1"/>
    </font>
    <font>
      <sz val="13"/>
      <name val="Arial"/>
      <family val="2"/>
    </font>
    <font>
      <sz val="14"/>
      <name val="Arial"/>
      <family val="2"/>
    </font>
    <font>
      <b/>
      <sz val="20"/>
      <name val="Arial"/>
      <family val="2"/>
    </font>
    <font>
      <b/>
      <sz val="14"/>
      <name val="Simplified Arabic"/>
      <family val="1"/>
    </font>
    <font>
      <b/>
      <sz val="16"/>
      <name val="Arial"/>
      <family val="2"/>
    </font>
    <font>
      <b/>
      <sz val="16"/>
      <name val="Simplified Arabic"/>
      <family val="1"/>
    </font>
    <font>
      <sz val="10"/>
      <name val="Arabic Transparent"/>
      <charset val="178"/>
    </font>
    <font>
      <b/>
      <u/>
      <sz val="14"/>
      <name val="Arabic Transparent"/>
      <charset val="178"/>
    </font>
    <font>
      <sz val="12"/>
      <name val="Arial"/>
      <family val="2"/>
    </font>
    <font>
      <b/>
      <sz val="11"/>
      <color indexed="12"/>
      <name val="Arabic Transparent"/>
      <charset val="178"/>
    </font>
    <font>
      <b/>
      <sz val="14"/>
      <color indexed="12"/>
      <name val="Arabic Transparent"/>
      <charset val="178"/>
    </font>
    <font>
      <b/>
      <sz val="13"/>
      <color indexed="12"/>
      <name val="Arabic Transparent"/>
      <charset val="178"/>
    </font>
    <font>
      <b/>
      <sz val="13"/>
      <color indexed="12"/>
      <name val="Arial"/>
      <family val="2"/>
    </font>
    <font>
      <b/>
      <sz val="10"/>
      <color indexed="12"/>
      <name val="Arabic Transparent"/>
      <charset val="178"/>
    </font>
    <font>
      <b/>
      <sz val="14"/>
      <name val="Arial (Arabic)"/>
      <family val="2"/>
      <charset val="178"/>
    </font>
    <font>
      <b/>
      <sz val="14"/>
      <name val="Times New Roman"/>
      <family val="1"/>
    </font>
    <font>
      <b/>
      <sz val="14"/>
      <color indexed="12"/>
      <name val="Arial"/>
      <family val="2"/>
    </font>
    <font>
      <b/>
      <sz val="14"/>
      <color indexed="10"/>
      <name val="Arial"/>
      <family val="2"/>
    </font>
    <font>
      <b/>
      <sz val="14"/>
      <color indexed="10"/>
      <name val="Simplified Arabic"/>
      <family val="1"/>
    </font>
    <font>
      <sz val="13"/>
      <name val="Andalus"/>
      <family val="1"/>
    </font>
    <font>
      <b/>
      <sz val="12"/>
      <color indexed="12"/>
      <name val="Arial"/>
      <family val="2"/>
    </font>
    <font>
      <b/>
      <sz val="11"/>
      <color indexed="12"/>
      <name val="Arabic Transparent"/>
      <charset val="178"/>
    </font>
    <font>
      <b/>
      <sz val="10"/>
      <color indexed="12"/>
      <name val="Arabic Transparent"/>
      <charset val="178"/>
    </font>
    <font>
      <b/>
      <sz val="14"/>
      <color indexed="12"/>
      <name val="Arial"/>
      <family val="2"/>
    </font>
    <font>
      <b/>
      <sz val="14"/>
      <color indexed="12"/>
      <name val="Arabic Transparent"/>
      <charset val="178"/>
    </font>
    <font>
      <b/>
      <sz val="12"/>
      <color indexed="12"/>
      <name val="Arabic Transparent"/>
      <charset val="178"/>
    </font>
    <font>
      <b/>
      <sz val="11"/>
      <color indexed="60"/>
      <name val="Arabic Transparent"/>
      <charset val="178"/>
    </font>
    <font>
      <b/>
      <sz val="11"/>
      <color indexed="12"/>
      <name val="Arabic Transparent"/>
      <charset val="17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3"/>
        <bgColor indexed="64"/>
      </patternFill>
    </fill>
  </fills>
  <borders count="11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8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64"/>
      </top>
      <bottom/>
      <diagonal/>
    </border>
    <border>
      <left style="medium">
        <color indexed="8"/>
      </left>
      <right/>
      <top/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63">
    <xf numFmtId="0" fontId="0" fillId="0" borderId="0" xfId="0"/>
    <xf numFmtId="0" fontId="17" fillId="0" borderId="0" xfId="0" applyFont="1" applyBorder="1" applyAlignment="1">
      <alignment horizontal="center" vertical="center"/>
    </xf>
    <xf numFmtId="0" fontId="14" fillId="2" borderId="0" xfId="0" applyFont="1" applyFill="1" applyBorder="1" applyAlignment="1" applyProtection="1">
      <alignment horizontal="center" vertical="center" shrinkToFit="1" readingOrder="2"/>
      <protection hidden="1"/>
    </xf>
    <xf numFmtId="0" fontId="26" fillId="0" borderId="0" xfId="0" applyFont="1" applyFill="1" applyAlignment="1" applyProtection="1">
      <alignment vertical="center" shrinkToFit="1" readingOrder="2"/>
      <protection hidden="1"/>
    </xf>
    <xf numFmtId="0" fontId="26" fillId="2" borderId="0" xfId="0" applyFont="1" applyFill="1" applyAlignment="1" applyProtection="1">
      <alignment vertical="center" shrinkToFit="1" readingOrder="2"/>
      <protection hidden="1"/>
    </xf>
    <xf numFmtId="0" fontId="28" fillId="2" borderId="0" xfId="0" applyFont="1" applyFill="1" applyBorder="1" applyAlignment="1" applyProtection="1">
      <alignment vertical="center" shrinkToFit="1" readingOrder="2"/>
      <protection hidden="1"/>
    </xf>
    <xf numFmtId="0" fontId="29" fillId="2" borderId="0" xfId="0" applyFont="1" applyFill="1" applyBorder="1" applyAlignment="1" applyProtection="1">
      <alignment horizontal="center" vertical="center" shrinkToFit="1" readingOrder="2"/>
      <protection hidden="1"/>
    </xf>
    <xf numFmtId="0" fontId="26" fillId="2" borderId="0" xfId="0" applyFont="1" applyFill="1" applyAlignment="1" applyProtection="1">
      <alignment vertical="center" readingOrder="2"/>
      <protection hidden="1"/>
    </xf>
    <xf numFmtId="0" fontId="31" fillId="2" borderId="0" xfId="0" applyFont="1" applyFill="1" applyAlignment="1" applyProtection="1">
      <alignment vertical="center" shrinkToFit="1" readingOrder="2"/>
      <protection hidden="1"/>
    </xf>
    <xf numFmtId="0" fontId="14" fillId="2" borderId="0" xfId="0" applyFont="1" applyFill="1" applyBorder="1" applyAlignment="1" applyProtection="1">
      <alignment horizontal="center" vertical="top" shrinkToFit="1" readingOrder="2"/>
      <protection hidden="1"/>
    </xf>
    <xf numFmtId="0" fontId="13" fillId="2" borderId="0" xfId="0" applyFont="1" applyFill="1" applyBorder="1" applyAlignment="1" applyProtection="1">
      <alignment horizontal="center" vertical="center" shrinkToFit="1" readingOrder="2"/>
      <protection hidden="1"/>
    </xf>
    <xf numFmtId="0" fontId="33" fillId="2" borderId="0" xfId="0" applyFont="1" applyFill="1" applyAlignment="1" applyProtection="1">
      <alignment vertical="center" shrinkToFit="1" readingOrder="2"/>
      <protection hidden="1"/>
    </xf>
    <xf numFmtId="0" fontId="2" fillId="2" borderId="0" xfId="0" applyFont="1" applyFill="1" applyAlignment="1" applyProtection="1">
      <alignment horizontal="center" vertical="center" shrinkToFit="1" readingOrder="2"/>
      <protection hidden="1"/>
    </xf>
    <xf numFmtId="0" fontId="33" fillId="2" borderId="0" xfId="0" applyFont="1" applyFill="1" applyAlignment="1" applyProtection="1">
      <alignment horizontal="center" vertical="center" shrinkToFit="1" readingOrder="2"/>
      <protection hidden="1"/>
    </xf>
    <xf numFmtId="0" fontId="26" fillId="2" borderId="1" xfId="0" applyFont="1" applyFill="1" applyBorder="1" applyAlignment="1" applyProtection="1">
      <alignment vertical="center" shrinkToFit="1" readingOrder="2"/>
      <protection hidden="1"/>
    </xf>
    <xf numFmtId="0" fontId="26" fillId="2" borderId="2" xfId="0" applyFont="1" applyFill="1" applyBorder="1" applyAlignment="1" applyProtection="1">
      <alignment vertical="center" shrinkToFit="1" readingOrder="2"/>
      <protection hidden="1"/>
    </xf>
    <xf numFmtId="0" fontId="13" fillId="2" borderId="0" xfId="0" applyFont="1" applyFill="1" applyBorder="1" applyAlignment="1" applyProtection="1">
      <alignment vertical="center" shrinkToFit="1" readingOrder="2"/>
      <protection hidden="1"/>
    </xf>
    <xf numFmtId="0" fontId="31" fillId="2" borderId="0" xfId="0" applyFont="1" applyFill="1" applyBorder="1" applyAlignment="1" applyProtection="1">
      <alignment vertical="center" shrinkToFit="1" readingOrder="2"/>
      <protection hidden="1"/>
    </xf>
    <xf numFmtId="0" fontId="14" fillId="2" borderId="3" xfId="0" applyFont="1" applyFill="1" applyBorder="1" applyAlignment="1" applyProtection="1">
      <alignment horizontal="center" vertical="center" shrinkToFit="1" readingOrder="2"/>
      <protection hidden="1"/>
    </xf>
    <xf numFmtId="0" fontId="26" fillId="2" borderId="4" xfId="0" applyFont="1" applyFill="1" applyBorder="1" applyAlignment="1" applyProtection="1">
      <alignment vertical="center" shrinkToFit="1" readingOrder="2"/>
      <protection hidden="1"/>
    </xf>
    <xf numFmtId="0" fontId="26" fillId="2" borderId="5" xfId="0" applyFont="1" applyFill="1" applyBorder="1" applyAlignment="1" applyProtection="1">
      <alignment vertical="center" shrinkToFit="1" readingOrder="2"/>
      <protection hidden="1"/>
    </xf>
    <xf numFmtId="0" fontId="26" fillId="2" borderId="6" xfId="0" applyFont="1" applyFill="1" applyBorder="1" applyAlignment="1" applyProtection="1">
      <alignment vertical="center" shrinkToFit="1" readingOrder="2"/>
      <protection hidden="1"/>
    </xf>
    <xf numFmtId="0" fontId="14" fillId="2" borderId="0" xfId="0" applyFont="1" applyFill="1" applyBorder="1" applyAlignment="1" applyProtection="1">
      <alignment horizontal="left" vertical="center" shrinkToFit="1" readingOrder="2"/>
      <protection hidden="1"/>
    </xf>
    <xf numFmtId="0" fontId="30" fillId="2" borderId="0" xfId="0" applyFont="1" applyFill="1" applyBorder="1" applyAlignment="1" applyProtection="1">
      <alignment horizontal="center" vertical="center" shrinkToFit="1" readingOrder="2"/>
      <protection hidden="1"/>
    </xf>
    <xf numFmtId="0" fontId="33" fillId="2" borderId="0" xfId="0" applyFont="1" applyFill="1" applyBorder="1" applyAlignment="1" applyProtection="1">
      <alignment horizontal="center" vertical="center" shrinkToFit="1" readingOrder="2"/>
      <protection hidden="1"/>
    </xf>
    <xf numFmtId="0" fontId="26" fillId="2" borderId="0" xfId="0" applyFont="1" applyFill="1" applyBorder="1" applyAlignment="1" applyProtection="1">
      <alignment vertical="center" shrinkToFit="1" readingOrder="2"/>
      <protection hidden="1"/>
    </xf>
    <xf numFmtId="0" fontId="27" fillId="2" borderId="0" xfId="0" applyFont="1" applyFill="1" applyBorder="1" applyAlignment="1" applyProtection="1">
      <alignment horizontal="left" vertical="center" wrapText="1" readingOrder="2"/>
      <protection hidden="1"/>
    </xf>
    <xf numFmtId="0" fontId="2" fillId="2" borderId="0" xfId="0" applyFont="1" applyFill="1" applyBorder="1" applyAlignment="1" applyProtection="1">
      <alignment horizontal="center" vertical="center" shrinkToFit="1" readingOrder="2"/>
      <protection hidden="1"/>
    </xf>
    <xf numFmtId="0" fontId="32" fillId="2" borderId="7" xfId="0" applyFont="1" applyFill="1" applyBorder="1" applyAlignment="1" applyProtection="1">
      <alignment horizontal="center" vertical="center" shrinkToFit="1" readingOrder="2"/>
      <protection hidden="1"/>
    </xf>
    <xf numFmtId="0" fontId="22" fillId="2" borderId="7" xfId="0" applyFont="1" applyFill="1" applyBorder="1" applyAlignment="1" applyProtection="1">
      <alignment horizontal="center" vertical="center" shrinkToFit="1" readingOrder="2"/>
      <protection hidden="1"/>
    </xf>
    <xf numFmtId="0" fontId="26" fillId="0" borderId="0" xfId="0" applyFont="1" applyFill="1" applyBorder="1" applyAlignment="1" applyProtection="1">
      <alignment vertical="center" shrinkToFit="1" readingOrder="2"/>
      <protection hidden="1"/>
    </xf>
    <xf numFmtId="1" fontId="13" fillId="2" borderId="0" xfId="0" applyNumberFormat="1" applyFont="1" applyFill="1" applyBorder="1" applyAlignment="1" applyProtection="1">
      <alignment horizontal="right" vertical="center" shrinkToFit="1" readingOrder="2"/>
      <protection hidden="1"/>
    </xf>
    <xf numFmtId="0" fontId="27" fillId="2" borderId="0" xfId="0" applyFont="1" applyFill="1" applyBorder="1" applyAlignment="1" applyProtection="1">
      <alignment horizontal="center" vertical="center" shrinkToFit="1" readingOrder="2"/>
      <protection hidden="1"/>
    </xf>
    <xf numFmtId="0" fontId="32" fillId="2" borderId="0" xfId="0" applyFont="1" applyFill="1" applyBorder="1" applyAlignment="1" applyProtection="1">
      <alignment horizontal="center" vertical="center" shrinkToFit="1" readingOrder="2"/>
      <protection hidden="1"/>
    </xf>
    <xf numFmtId="0" fontId="22" fillId="2" borderId="0" xfId="0" applyFont="1" applyFill="1" applyBorder="1" applyAlignment="1" applyProtection="1">
      <alignment horizontal="center" vertical="center" shrinkToFit="1" readingOrder="2"/>
      <protection hidden="1"/>
    </xf>
    <xf numFmtId="1" fontId="7" fillId="2" borderId="0" xfId="0" applyNumberFormat="1" applyFont="1" applyFill="1" applyBorder="1" applyAlignment="1" applyProtection="1">
      <alignment vertical="center" readingOrder="2"/>
      <protection hidden="1"/>
    </xf>
    <xf numFmtId="0" fontId="7" fillId="2" borderId="0" xfId="0" applyFont="1" applyFill="1" applyAlignment="1" applyProtection="1">
      <alignment vertical="center" shrinkToFit="1" readingOrder="2"/>
      <protection hidden="1"/>
    </xf>
    <xf numFmtId="0" fontId="22" fillId="2" borderId="0" xfId="0" applyFont="1" applyFill="1" applyBorder="1" applyAlignment="1" applyProtection="1">
      <alignment horizontal="center" vertical="top" textRotation="90" shrinkToFit="1" readingOrder="2"/>
      <protection hidden="1"/>
    </xf>
    <xf numFmtId="0" fontId="38" fillId="2" borderId="0" xfId="0" applyFont="1" applyFill="1" applyBorder="1" applyAlignment="1" applyProtection="1">
      <alignment horizontal="center" vertical="center" shrinkToFit="1" readingOrder="2"/>
      <protection hidden="1"/>
    </xf>
    <xf numFmtId="0" fontId="13" fillId="2" borderId="8" xfId="0" applyFont="1" applyFill="1" applyBorder="1" applyAlignment="1" applyProtection="1">
      <alignment horizontal="right" vertical="center" shrinkToFit="1" readingOrder="2"/>
      <protection hidden="1"/>
    </xf>
    <xf numFmtId="0" fontId="13" fillId="2" borderId="9" xfId="0" applyFont="1" applyFill="1" applyBorder="1" applyAlignment="1" applyProtection="1">
      <alignment horizontal="right" vertical="center" shrinkToFit="1" readingOrder="2"/>
      <protection hidden="1"/>
    </xf>
    <xf numFmtId="0" fontId="13" fillId="2" borderId="10" xfId="0" applyFont="1" applyFill="1" applyBorder="1" applyAlignment="1" applyProtection="1">
      <alignment horizontal="right" vertical="center" shrinkToFit="1" readingOrder="2"/>
      <protection hidden="1"/>
    </xf>
    <xf numFmtId="0" fontId="2" fillId="2" borderId="11" xfId="0" applyFont="1" applyFill="1" applyBorder="1" applyAlignment="1" applyProtection="1">
      <alignment horizontal="center" vertical="center" shrinkToFit="1" readingOrder="2"/>
      <protection hidden="1"/>
    </xf>
    <xf numFmtId="0" fontId="2" fillId="2" borderId="12" xfId="0" applyFont="1" applyFill="1" applyBorder="1" applyAlignment="1" applyProtection="1">
      <alignment horizontal="center" vertical="center" shrinkToFit="1" readingOrder="2"/>
      <protection hidden="1"/>
    </xf>
    <xf numFmtId="0" fontId="17" fillId="2" borderId="12" xfId="0" applyFont="1" applyFill="1" applyBorder="1" applyAlignment="1" applyProtection="1">
      <alignment horizontal="center" vertical="center" shrinkToFit="1" readingOrder="2"/>
      <protection hidden="1"/>
    </xf>
    <xf numFmtId="0" fontId="17" fillId="2" borderId="13" xfId="0" applyFont="1" applyFill="1" applyBorder="1" applyAlignment="1" applyProtection="1">
      <alignment horizontal="center" vertical="center" shrinkToFit="1" readingOrder="2"/>
      <protection hidden="1"/>
    </xf>
    <xf numFmtId="0" fontId="39" fillId="2" borderId="0" xfId="0" applyFont="1" applyFill="1" applyAlignment="1" applyProtection="1">
      <alignment vertical="center" shrinkToFit="1" readingOrder="2"/>
      <protection hidden="1"/>
    </xf>
    <xf numFmtId="0" fontId="12" fillId="2" borderId="0" xfId="0" applyFont="1" applyFill="1" applyBorder="1" applyAlignment="1" applyProtection="1">
      <alignment horizontal="center" vertical="top" textRotation="90" shrinkToFit="1" readingOrder="2"/>
      <protection hidden="1"/>
    </xf>
    <xf numFmtId="0" fontId="39" fillId="0" borderId="0" xfId="0" applyFont="1" applyFill="1" applyAlignment="1" applyProtection="1">
      <alignment vertical="center" shrinkToFit="1" readingOrder="2"/>
      <protection hidden="1"/>
    </xf>
    <xf numFmtId="0" fontId="6" fillId="2" borderId="0" xfId="0" applyFont="1" applyFill="1" applyBorder="1" applyAlignment="1" applyProtection="1">
      <alignment vertical="center" shrinkToFit="1" readingOrder="2"/>
      <protection hidden="1"/>
    </xf>
    <xf numFmtId="1" fontId="12" fillId="2" borderId="0" xfId="0" applyNumberFormat="1" applyFont="1" applyFill="1" applyBorder="1" applyAlignment="1" applyProtection="1">
      <alignment horizontal="center" vertical="center" textRotation="90" wrapText="1" readingOrder="2"/>
      <protection hidden="1"/>
    </xf>
    <xf numFmtId="0" fontId="39" fillId="0" borderId="0" xfId="0" applyFont="1" applyFill="1" applyAlignment="1" applyProtection="1">
      <alignment horizontal="center" vertical="center" shrinkToFit="1" readingOrder="2"/>
      <protection hidden="1"/>
    </xf>
    <xf numFmtId="1" fontId="12" fillId="2" borderId="9" xfId="0" applyNumberFormat="1" applyFont="1" applyFill="1" applyBorder="1" applyAlignment="1" applyProtection="1">
      <alignment horizontal="center" vertical="center" shrinkToFit="1" readingOrder="2"/>
      <protection hidden="1"/>
    </xf>
    <xf numFmtId="1" fontId="12" fillId="2" borderId="14" xfId="0" applyNumberFormat="1" applyFont="1" applyFill="1" applyBorder="1" applyAlignment="1" applyProtection="1">
      <alignment horizontal="center" vertical="center" shrinkToFit="1" readingOrder="2"/>
      <protection hidden="1"/>
    </xf>
    <xf numFmtId="0" fontId="12" fillId="2" borderId="15" xfId="0" applyFont="1" applyFill="1" applyBorder="1" applyAlignment="1" applyProtection="1">
      <alignment horizontal="center" vertical="center" shrinkToFit="1" readingOrder="2"/>
      <protection hidden="1"/>
    </xf>
    <xf numFmtId="0" fontId="12" fillId="2" borderId="16" xfId="0" applyFont="1" applyFill="1" applyBorder="1" applyAlignment="1" applyProtection="1">
      <alignment horizontal="center" vertical="center" shrinkToFit="1" readingOrder="2"/>
      <protection hidden="1"/>
    </xf>
    <xf numFmtId="1" fontId="12" fillId="2" borderId="16" xfId="0" applyNumberFormat="1" applyFont="1" applyFill="1" applyBorder="1" applyAlignment="1" applyProtection="1">
      <alignment horizontal="center" vertical="center" shrinkToFit="1" readingOrder="2"/>
      <protection hidden="1"/>
    </xf>
    <xf numFmtId="0" fontId="13" fillId="0" borderId="17" xfId="0" applyFont="1" applyFill="1" applyBorder="1" applyAlignment="1" applyProtection="1">
      <alignment horizontal="center" vertical="center" shrinkToFit="1" readingOrder="2"/>
      <protection hidden="1"/>
    </xf>
    <xf numFmtId="0" fontId="13" fillId="0" borderId="15" xfId="0" applyFont="1" applyFill="1" applyBorder="1" applyAlignment="1" applyProtection="1">
      <alignment horizontal="center" vertical="center" shrinkToFit="1" readingOrder="2"/>
      <protection hidden="1"/>
    </xf>
    <xf numFmtId="0" fontId="13" fillId="0" borderId="18" xfId="0" applyFont="1" applyFill="1" applyBorder="1" applyAlignment="1" applyProtection="1">
      <alignment horizontal="center" vertical="center" shrinkToFit="1" readingOrder="2"/>
      <protection hidden="1"/>
    </xf>
    <xf numFmtId="0" fontId="13" fillId="0" borderId="19" xfId="0" applyFont="1" applyFill="1" applyBorder="1" applyAlignment="1" applyProtection="1">
      <alignment horizontal="center" vertical="center" shrinkToFit="1" readingOrder="2"/>
      <protection hidden="1"/>
    </xf>
    <xf numFmtId="0" fontId="40" fillId="0" borderId="0" xfId="0" applyFont="1" applyFill="1" applyAlignment="1" applyProtection="1">
      <alignment vertical="center" shrinkToFit="1" readingOrder="2"/>
      <protection hidden="1"/>
    </xf>
    <xf numFmtId="0" fontId="15" fillId="0" borderId="19" xfId="0" applyFont="1" applyFill="1" applyBorder="1" applyAlignment="1" applyProtection="1">
      <alignment horizontal="center" vertical="center" shrinkToFit="1" readingOrder="2"/>
      <protection hidden="1"/>
    </xf>
    <xf numFmtId="1" fontId="15" fillId="2" borderId="20" xfId="0" applyNumberFormat="1" applyFont="1" applyFill="1" applyBorder="1" applyAlignment="1" applyProtection="1">
      <alignment horizontal="center" vertical="center" shrinkToFit="1" readingOrder="2"/>
      <protection hidden="1"/>
    </xf>
    <xf numFmtId="0" fontId="40" fillId="2" borderId="0" xfId="0" applyFont="1" applyFill="1" applyAlignment="1" applyProtection="1">
      <alignment vertical="center" shrinkToFit="1" readingOrder="2"/>
      <protection hidden="1"/>
    </xf>
    <xf numFmtId="0" fontId="5" fillId="2" borderId="0" xfId="0" applyFont="1" applyFill="1" applyBorder="1" applyAlignment="1" applyProtection="1">
      <alignment vertical="center" shrinkToFit="1" readingOrder="2"/>
      <protection hidden="1"/>
    </xf>
    <xf numFmtId="0" fontId="34" fillId="2" borderId="0" xfId="0" applyFont="1" applyFill="1" applyAlignment="1" applyProtection="1">
      <alignment horizontal="center" vertical="center" shrinkToFit="1" readingOrder="2"/>
      <protection hidden="1"/>
    </xf>
    <xf numFmtId="0" fontId="42" fillId="2" borderId="0" xfId="0" applyFont="1" applyFill="1" applyBorder="1" applyAlignment="1" applyProtection="1">
      <alignment vertical="center" shrinkToFit="1" readingOrder="2"/>
      <protection hidden="1"/>
    </xf>
    <xf numFmtId="0" fontId="15" fillId="2" borderId="0" xfId="0" applyFont="1" applyFill="1" applyBorder="1" applyAlignment="1" applyProtection="1">
      <alignment horizontal="right" vertical="center" wrapText="1" readingOrder="2"/>
      <protection hidden="1"/>
    </xf>
    <xf numFmtId="0" fontId="40" fillId="2" borderId="0" xfId="0" applyFont="1" applyFill="1" applyBorder="1" applyAlignment="1" applyProtection="1">
      <alignment vertical="center" shrinkToFit="1" readingOrder="2"/>
      <protection hidden="1"/>
    </xf>
    <xf numFmtId="0" fontId="15" fillId="2" borderId="0" xfId="0" applyFont="1" applyFill="1" applyBorder="1" applyAlignment="1" applyProtection="1">
      <alignment vertical="center" shrinkToFit="1" readingOrder="2"/>
      <protection hidden="1"/>
    </xf>
    <xf numFmtId="1" fontId="15" fillId="2" borderId="8" xfId="0" applyNumberFormat="1" applyFont="1" applyFill="1" applyBorder="1" applyAlignment="1" applyProtection="1">
      <alignment horizontal="center" vertical="center" shrinkToFit="1" readingOrder="2"/>
      <protection hidden="1"/>
    </xf>
    <xf numFmtId="1" fontId="15" fillId="2" borderId="10" xfId="0" applyNumberFormat="1" applyFont="1" applyFill="1" applyBorder="1" applyAlignment="1" applyProtection="1">
      <alignment horizontal="center" vertical="center" shrinkToFit="1" readingOrder="2"/>
      <protection hidden="1"/>
    </xf>
    <xf numFmtId="1" fontId="15" fillId="2" borderId="4" xfId="0" applyNumberFormat="1" applyFont="1" applyFill="1" applyBorder="1" applyAlignment="1" applyProtection="1">
      <alignment horizontal="right" vertical="center" shrinkToFit="1" readingOrder="2"/>
      <protection hidden="1"/>
    </xf>
    <xf numFmtId="0" fontId="34" fillId="2" borderId="21" xfId="0" applyFont="1" applyFill="1" applyBorder="1" applyAlignment="1" applyProtection="1">
      <alignment horizontal="center" vertical="center" shrinkToFit="1" readingOrder="2"/>
      <protection hidden="1"/>
    </xf>
    <xf numFmtId="0" fontId="15" fillId="2" borderId="7" xfId="0" applyFont="1" applyFill="1" applyBorder="1" applyAlignment="1" applyProtection="1">
      <alignment vertical="center" shrinkToFit="1" readingOrder="2"/>
      <protection hidden="1"/>
    </xf>
    <xf numFmtId="0" fontId="15" fillId="2" borderId="0" xfId="0" applyFont="1" applyFill="1" applyBorder="1" applyAlignment="1" applyProtection="1">
      <alignment horizontal="center" vertical="center" shrinkToFit="1" readingOrder="2"/>
      <protection hidden="1"/>
    </xf>
    <xf numFmtId="1" fontId="15" fillId="2" borderId="7" xfId="0" applyNumberFormat="1" applyFont="1" applyFill="1" applyBorder="1" applyAlignment="1" applyProtection="1">
      <alignment horizontal="center" vertical="center" shrinkToFit="1" readingOrder="2"/>
      <protection hidden="1"/>
    </xf>
    <xf numFmtId="0" fontId="34" fillId="0" borderId="0" xfId="0" applyFont="1" applyFill="1" applyAlignment="1" applyProtection="1">
      <alignment vertical="center" shrinkToFit="1" readingOrder="2"/>
      <protection hidden="1"/>
    </xf>
    <xf numFmtId="0" fontId="13" fillId="2" borderId="15" xfId="0" applyFont="1" applyFill="1" applyBorder="1" applyAlignment="1" applyProtection="1">
      <alignment horizontal="right" vertical="center" shrinkToFit="1" readingOrder="2"/>
      <protection hidden="1"/>
    </xf>
    <xf numFmtId="0" fontId="13" fillId="2" borderId="22" xfId="0" applyFont="1" applyFill="1" applyBorder="1" applyAlignment="1" applyProtection="1">
      <alignment horizontal="center" vertical="center" shrinkToFit="1" readingOrder="2"/>
      <protection hidden="1"/>
    </xf>
    <xf numFmtId="0" fontId="37" fillId="2" borderId="10" xfId="0" applyFont="1" applyFill="1" applyBorder="1" applyAlignment="1" applyProtection="1">
      <alignment horizontal="center" vertical="center" shrinkToFit="1" readingOrder="2"/>
      <protection hidden="1"/>
    </xf>
    <xf numFmtId="0" fontId="37" fillId="2" borderId="23" xfId="0" applyFont="1" applyFill="1" applyBorder="1" applyAlignment="1" applyProtection="1">
      <alignment horizontal="center" vertical="center" shrinkToFit="1" readingOrder="2"/>
      <protection hidden="1"/>
    </xf>
    <xf numFmtId="0" fontId="37" fillId="2" borderId="24" xfId="0" applyFont="1" applyFill="1" applyBorder="1" applyAlignment="1" applyProtection="1">
      <alignment horizontal="center" vertical="center" shrinkToFit="1" readingOrder="2"/>
      <protection hidden="1"/>
    </xf>
    <xf numFmtId="0" fontId="13" fillId="2" borderId="0" xfId="0" applyFont="1" applyFill="1" applyBorder="1" applyAlignment="1" applyProtection="1">
      <alignment horizontal="right" vertical="center" shrinkToFit="1" readingOrder="2"/>
      <protection hidden="1"/>
    </xf>
    <xf numFmtId="0" fontId="8" fillId="0" borderId="0" xfId="0" applyFont="1" applyFill="1" applyAlignment="1" applyProtection="1">
      <alignment shrinkToFit="1" readingOrder="2"/>
      <protection hidden="1"/>
    </xf>
    <xf numFmtId="0" fontId="13" fillId="2" borderId="0" xfId="0" applyFont="1" applyFill="1" applyBorder="1" applyAlignment="1" applyProtection="1">
      <alignment horizontal="left" vertical="center" shrinkToFit="1" readingOrder="2"/>
      <protection hidden="1"/>
    </xf>
    <xf numFmtId="0" fontId="15" fillId="2" borderId="0" xfId="0" applyFont="1" applyFill="1" applyBorder="1" applyAlignment="1" applyProtection="1">
      <alignment horizontal="right" vertical="center" shrinkToFit="1" readingOrder="2"/>
      <protection hidden="1"/>
    </xf>
    <xf numFmtId="0" fontId="5" fillId="2" borderId="0" xfId="0" quotePrefix="1" applyFont="1" applyFill="1" applyBorder="1" applyAlignment="1" applyProtection="1">
      <alignment horizontal="right" vertical="center" shrinkToFit="1" readingOrder="2"/>
      <protection hidden="1"/>
    </xf>
    <xf numFmtId="0" fontId="5" fillId="2" borderId="0" xfId="0" applyFont="1" applyFill="1" applyBorder="1" applyAlignment="1" applyProtection="1">
      <alignment horizontal="right" vertical="center" shrinkToFit="1" readingOrder="2"/>
      <protection hidden="1"/>
    </xf>
    <xf numFmtId="0" fontId="45" fillId="2" borderId="0" xfId="0" applyFont="1" applyFill="1" applyBorder="1" applyAlignment="1" applyProtection="1">
      <alignment vertical="center" shrinkToFit="1" readingOrder="2"/>
      <protection hidden="1"/>
    </xf>
    <xf numFmtId="0" fontId="46" fillId="2" borderId="0" xfId="0" applyFont="1" applyFill="1" applyBorder="1" applyAlignment="1" applyProtection="1">
      <alignment horizontal="center" vertical="center" shrinkToFit="1" readingOrder="2"/>
      <protection hidden="1"/>
    </xf>
    <xf numFmtId="0" fontId="36" fillId="2" borderId="0" xfId="0" applyFont="1" applyFill="1" applyBorder="1" applyAlignment="1" applyProtection="1">
      <alignment vertical="center" shrinkToFit="1" readingOrder="2"/>
      <protection hidden="1"/>
    </xf>
    <xf numFmtId="0" fontId="5" fillId="2" borderId="5" xfId="0" applyFont="1" applyFill="1" applyBorder="1" applyAlignment="1" applyProtection="1">
      <alignment vertical="center" shrinkToFit="1" readingOrder="2"/>
      <protection hidden="1"/>
    </xf>
    <xf numFmtId="0" fontId="5" fillId="2" borderId="5" xfId="0" applyFont="1" applyFill="1" applyBorder="1" applyAlignment="1" applyProtection="1">
      <alignment horizontal="center" vertical="center" shrinkToFit="1" readingOrder="2"/>
      <protection hidden="1"/>
    </xf>
    <xf numFmtId="0" fontId="45" fillId="2" borderId="5" xfId="0" applyFont="1" applyFill="1" applyBorder="1" applyAlignment="1" applyProtection="1">
      <alignment vertical="center" shrinkToFit="1" readingOrder="2"/>
      <protection hidden="1"/>
    </xf>
    <xf numFmtId="0" fontId="16" fillId="0" borderId="9" xfId="0" applyFont="1" applyFill="1" applyBorder="1" applyAlignment="1" applyProtection="1">
      <alignment horizontal="center" vertical="center" wrapText="1" shrinkToFit="1" readingOrder="2"/>
      <protection hidden="1"/>
    </xf>
    <xf numFmtId="0" fontId="16" fillId="0" borderId="14" xfId="0" applyFont="1" applyFill="1" applyBorder="1" applyAlignment="1" applyProtection="1">
      <alignment horizontal="center" vertical="center" wrapText="1" shrinkToFit="1" readingOrder="2"/>
      <protection hidden="1"/>
    </xf>
    <xf numFmtId="0" fontId="13" fillId="0" borderId="10" xfId="0" applyFont="1" applyFill="1" applyBorder="1" applyAlignment="1" applyProtection="1">
      <alignment horizontal="center" vertical="center" shrinkToFit="1" readingOrder="2"/>
      <protection hidden="1"/>
    </xf>
    <xf numFmtId="0" fontId="13" fillId="0" borderId="23" xfId="0" applyFont="1" applyFill="1" applyBorder="1" applyAlignment="1" applyProtection="1">
      <alignment horizontal="center" vertical="center" shrinkToFit="1" readingOrder="2"/>
      <protection hidden="1"/>
    </xf>
    <xf numFmtId="1" fontId="13" fillId="2" borderId="25" xfId="0" applyNumberFormat="1" applyFont="1" applyFill="1" applyBorder="1" applyAlignment="1" applyProtection="1">
      <alignment horizontal="center" vertical="center" shrinkToFit="1" readingOrder="2"/>
      <protection hidden="1"/>
    </xf>
    <xf numFmtId="1" fontId="13" fillId="2" borderId="26" xfId="0" applyNumberFormat="1" applyFont="1" applyFill="1" applyBorder="1" applyAlignment="1" applyProtection="1">
      <alignment horizontal="center" vertical="center" shrinkToFit="1" readingOrder="2"/>
      <protection hidden="1"/>
    </xf>
    <xf numFmtId="1" fontId="9" fillId="2" borderId="27" xfId="0" applyNumberFormat="1" applyFont="1" applyFill="1" applyBorder="1" applyAlignment="1" applyProtection="1">
      <alignment horizontal="center" vertical="center" shrinkToFit="1" readingOrder="2"/>
      <protection hidden="1"/>
    </xf>
    <xf numFmtId="1" fontId="13" fillId="2" borderId="28" xfId="0" applyNumberFormat="1" applyFont="1" applyFill="1" applyBorder="1" applyAlignment="1" applyProtection="1">
      <alignment horizontal="center" vertical="center" shrinkToFit="1" readingOrder="2"/>
      <protection hidden="1"/>
    </xf>
    <xf numFmtId="0" fontId="13" fillId="2" borderId="29" xfId="0" applyFont="1" applyFill="1" applyBorder="1" applyAlignment="1" applyProtection="1">
      <alignment horizontal="left" vertical="center" shrinkToFit="1" readingOrder="2"/>
      <protection hidden="1"/>
    </xf>
    <xf numFmtId="0" fontId="47" fillId="0" borderId="0" xfId="0" applyFont="1" applyFill="1" applyAlignment="1" applyProtection="1">
      <alignment shrinkToFit="1" readingOrder="2"/>
      <protection hidden="1"/>
    </xf>
    <xf numFmtId="0" fontId="2" fillId="2" borderId="0" xfId="0" applyFont="1" applyFill="1" applyBorder="1" applyAlignment="1" applyProtection="1">
      <alignment readingOrder="2"/>
      <protection hidden="1"/>
    </xf>
    <xf numFmtId="0" fontId="47" fillId="3" borderId="0" xfId="0" applyFont="1" applyFill="1" applyAlignment="1" applyProtection="1">
      <alignment readingOrder="2"/>
      <protection hidden="1"/>
    </xf>
    <xf numFmtId="0" fontId="47" fillId="0" borderId="0" xfId="0" applyFont="1" applyFill="1" applyAlignment="1" applyProtection="1">
      <alignment readingOrder="2"/>
      <protection hidden="1"/>
    </xf>
    <xf numFmtId="0" fontId="33" fillId="2" borderId="0" xfId="0" applyFont="1" applyFill="1" applyBorder="1" applyAlignment="1" applyProtection="1">
      <alignment horizontal="left" readingOrder="2"/>
      <protection hidden="1"/>
    </xf>
    <xf numFmtId="0" fontId="13" fillId="2" borderId="0" xfId="0" applyFont="1" applyFill="1" applyBorder="1" applyAlignment="1" applyProtection="1">
      <alignment vertical="center" readingOrder="2"/>
      <protection hidden="1"/>
    </xf>
    <xf numFmtId="0" fontId="13" fillId="2" borderId="0" xfId="0" applyFont="1" applyFill="1" applyAlignment="1" applyProtection="1">
      <alignment horizontal="right" vertical="center" readingOrder="2"/>
      <protection hidden="1"/>
    </xf>
    <xf numFmtId="0" fontId="13" fillId="2" borderId="0" xfId="0" applyFont="1" applyFill="1" applyAlignment="1" applyProtection="1">
      <alignment horizontal="right" readingOrder="2"/>
      <protection hidden="1"/>
    </xf>
    <xf numFmtId="168" fontId="36" fillId="2" borderId="0" xfId="0" applyNumberFormat="1" applyFont="1" applyFill="1" applyAlignment="1" applyProtection="1">
      <alignment readingOrder="2"/>
      <protection hidden="1"/>
    </xf>
    <xf numFmtId="0" fontId="13" fillId="2" borderId="0" xfId="0" applyFont="1" applyFill="1" applyAlignment="1" applyProtection="1">
      <alignment readingOrder="2"/>
      <protection hidden="1"/>
    </xf>
    <xf numFmtId="14" fontId="36" fillId="2" borderId="0" xfId="0" applyNumberFormat="1" applyFont="1" applyFill="1" applyAlignment="1" applyProtection="1">
      <alignment readingOrder="2"/>
      <protection hidden="1"/>
    </xf>
    <xf numFmtId="0" fontId="13" fillId="2" borderId="0" xfId="0" applyFont="1" applyFill="1" applyBorder="1" applyAlignment="1" applyProtection="1">
      <alignment readingOrder="2"/>
      <protection hidden="1"/>
    </xf>
    <xf numFmtId="14" fontId="25" fillId="2" borderId="0" xfId="0" applyNumberFormat="1" applyFont="1" applyFill="1" applyAlignment="1" applyProtection="1">
      <alignment readingOrder="2"/>
      <protection hidden="1"/>
    </xf>
    <xf numFmtId="0" fontId="13" fillId="2" borderId="0" xfId="0" applyFont="1" applyFill="1" applyBorder="1" applyAlignment="1" applyProtection="1">
      <alignment horizontal="center" shrinkToFit="1" readingOrder="2"/>
      <protection hidden="1"/>
    </xf>
    <xf numFmtId="1" fontId="36" fillId="2" borderId="30" xfId="0" quotePrefix="1" applyNumberFormat="1" applyFont="1" applyFill="1" applyBorder="1" applyAlignment="1" applyProtection="1">
      <alignment horizontal="right" vertical="center" shrinkToFit="1" readingOrder="2"/>
      <protection hidden="1"/>
    </xf>
    <xf numFmtId="0" fontId="40" fillId="0" borderId="0" xfId="0" applyFont="1" applyFill="1" applyAlignment="1" applyProtection="1">
      <alignment shrinkToFit="1" readingOrder="2"/>
      <protection hidden="1"/>
    </xf>
    <xf numFmtId="0" fontId="40" fillId="0" borderId="0" xfId="0" applyFont="1" applyFill="1" applyAlignment="1" applyProtection="1">
      <alignment horizontal="center" shrinkToFit="1" readingOrder="2"/>
      <protection hidden="1"/>
    </xf>
    <xf numFmtId="1" fontId="9" fillId="2" borderId="31" xfId="0" applyNumberFormat="1" applyFont="1" applyFill="1" applyBorder="1" applyAlignment="1" applyProtection="1">
      <alignment horizontal="center" vertical="center" shrinkToFit="1" readingOrder="2"/>
      <protection hidden="1"/>
    </xf>
    <xf numFmtId="1" fontId="18" fillId="0" borderId="32" xfId="0" applyNumberFormat="1" applyFont="1" applyBorder="1" applyAlignment="1" applyProtection="1">
      <alignment horizontal="center" vertical="center" shrinkToFit="1" readingOrder="2"/>
      <protection hidden="1"/>
    </xf>
    <xf numFmtId="1" fontId="18" fillId="0" borderId="27" xfId="0" applyNumberFormat="1" applyFont="1" applyBorder="1" applyAlignment="1" applyProtection="1">
      <alignment horizontal="center" vertical="center" shrinkToFit="1" readingOrder="2"/>
      <protection hidden="1"/>
    </xf>
    <xf numFmtId="1" fontId="18" fillId="0" borderId="33" xfId="0" applyNumberFormat="1" applyFont="1" applyBorder="1" applyAlignment="1" applyProtection="1">
      <alignment horizontal="center" vertical="center" shrinkToFit="1" readingOrder="2"/>
      <protection hidden="1"/>
    </xf>
    <xf numFmtId="1" fontId="18" fillId="0" borderId="34" xfId="0" applyNumberFormat="1" applyFont="1" applyBorder="1" applyAlignment="1" applyProtection="1">
      <alignment horizontal="center" vertical="center" shrinkToFit="1" readingOrder="2"/>
      <protection hidden="1"/>
    </xf>
    <xf numFmtId="0" fontId="15" fillId="2" borderId="1" xfId="0" applyFont="1" applyFill="1" applyBorder="1" applyAlignment="1" applyProtection="1">
      <alignment horizontal="center" vertical="center" shrinkToFit="1" readingOrder="2"/>
      <protection hidden="1"/>
    </xf>
    <xf numFmtId="0" fontId="26" fillId="0" borderId="0" xfId="0" applyFont="1" applyFill="1" applyAlignment="1" applyProtection="1">
      <alignment horizontal="center" vertical="center" shrinkToFit="1" readingOrder="2"/>
      <protection hidden="1"/>
    </xf>
    <xf numFmtId="0" fontId="26" fillId="2" borderId="0" xfId="0" applyFont="1" applyFill="1" applyAlignment="1" applyProtection="1">
      <alignment horizontal="center" vertical="center" shrinkToFit="1" readingOrder="2"/>
      <protection hidden="1"/>
    </xf>
    <xf numFmtId="0" fontId="32" fillId="2" borderId="35" xfId="0" applyFont="1" applyFill="1" applyBorder="1" applyAlignment="1" applyProtection="1">
      <alignment horizontal="justify" vertical="center" wrapText="1" readingOrder="2"/>
      <protection hidden="1"/>
    </xf>
    <xf numFmtId="0" fontId="32" fillId="2" borderId="22" xfId="0" applyFont="1" applyFill="1" applyBorder="1" applyAlignment="1" applyProtection="1">
      <alignment horizontal="justify" vertical="center" wrapText="1" readingOrder="2"/>
      <protection hidden="1"/>
    </xf>
    <xf numFmtId="0" fontId="32" fillId="2" borderId="36" xfId="0" applyFont="1" applyFill="1" applyBorder="1" applyAlignment="1" applyProtection="1">
      <alignment horizontal="justify" vertical="center" wrapText="1" readingOrder="2"/>
      <protection hidden="1"/>
    </xf>
    <xf numFmtId="0" fontId="22" fillId="2" borderId="0" xfId="0" applyFont="1" applyFill="1" applyBorder="1" applyAlignment="1" applyProtection="1">
      <alignment horizontal="justify" vertical="top" textRotation="90" shrinkToFit="1" readingOrder="2"/>
      <protection hidden="1"/>
    </xf>
    <xf numFmtId="0" fontId="34" fillId="2" borderId="5" xfId="0" applyFont="1" applyFill="1" applyBorder="1" applyAlignment="1" applyProtection="1">
      <alignment horizontal="center" vertical="center" shrinkToFit="1" readingOrder="2"/>
      <protection hidden="1"/>
    </xf>
    <xf numFmtId="1" fontId="7" fillId="0" borderId="0" xfId="0" applyNumberFormat="1" applyFont="1" applyBorder="1" applyAlignment="1" applyProtection="1">
      <alignment vertical="center" readingOrder="2"/>
      <protection hidden="1"/>
    </xf>
    <xf numFmtId="0" fontId="13" fillId="2" borderId="0" xfId="0" applyFont="1" applyFill="1" applyAlignment="1" applyProtection="1">
      <alignment horizontal="center" readingOrder="2"/>
      <protection hidden="1"/>
    </xf>
    <xf numFmtId="0" fontId="15" fillId="2" borderId="0" xfId="0" applyFont="1" applyFill="1" applyBorder="1" applyAlignment="1" applyProtection="1">
      <alignment horizontal="right" vertical="center" readingOrder="2"/>
      <protection hidden="1"/>
    </xf>
    <xf numFmtId="0" fontId="32" fillId="2" borderId="35" xfId="0" applyFont="1" applyFill="1" applyBorder="1" applyAlignment="1" applyProtection="1">
      <alignment horizontal="right" vertical="center" wrapText="1" readingOrder="2"/>
      <protection hidden="1"/>
    </xf>
    <xf numFmtId="0" fontId="32" fillId="2" borderId="22" xfId="0" applyFont="1" applyFill="1" applyBorder="1" applyAlignment="1" applyProtection="1">
      <alignment horizontal="right" vertical="center" wrapText="1" readingOrder="2"/>
      <protection hidden="1"/>
    </xf>
    <xf numFmtId="0" fontId="32" fillId="2" borderId="36" xfId="0" applyFont="1" applyFill="1" applyBorder="1" applyAlignment="1" applyProtection="1">
      <alignment horizontal="right" vertical="center" wrapText="1" readingOrder="2"/>
      <protection hidden="1"/>
    </xf>
    <xf numFmtId="0" fontId="7" fillId="2" borderId="0" xfId="0" applyFont="1" applyFill="1" applyAlignment="1" applyProtection="1">
      <alignment horizontal="center" vertical="center" shrinkToFit="1" readingOrder="2"/>
      <protection hidden="1"/>
    </xf>
    <xf numFmtId="1" fontId="7" fillId="2" borderId="0" xfId="0" applyNumberFormat="1" applyFont="1" applyFill="1" applyBorder="1" applyAlignment="1" applyProtection="1">
      <alignment horizontal="center" vertical="center" readingOrder="2"/>
      <protection hidden="1"/>
    </xf>
    <xf numFmtId="0" fontId="34" fillId="2" borderId="14" xfId="0" applyFont="1" applyFill="1" applyBorder="1" applyAlignment="1" applyProtection="1">
      <alignment horizontal="center" vertical="center" shrinkToFit="1" readingOrder="2"/>
      <protection hidden="1"/>
    </xf>
    <xf numFmtId="1" fontId="14" fillId="2" borderId="0" xfId="0" quotePrefix="1" applyNumberFormat="1" applyFont="1" applyFill="1" applyBorder="1" applyAlignment="1" applyProtection="1">
      <alignment horizontal="center" vertical="center" shrinkToFit="1" readingOrder="2"/>
      <protection hidden="1"/>
    </xf>
    <xf numFmtId="1" fontId="12" fillId="2" borderId="5" xfId="0" applyNumberFormat="1" applyFont="1" applyFill="1" applyBorder="1" applyAlignment="1" applyProtection="1">
      <alignment vertical="center" shrinkToFit="1" readingOrder="2"/>
      <protection hidden="1"/>
    </xf>
    <xf numFmtId="1" fontId="12" fillId="2" borderId="0" xfId="0" applyNumberFormat="1" applyFont="1" applyFill="1" applyBorder="1" applyAlignment="1" applyProtection="1">
      <alignment vertical="center" shrinkToFit="1" readingOrder="2"/>
      <protection hidden="1"/>
    </xf>
    <xf numFmtId="1" fontId="15" fillId="2" borderId="0" xfId="0" applyNumberFormat="1" applyFont="1" applyFill="1" applyBorder="1" applyAlignment="1" applyProtection="1">
      <alignment vertical="center" shrinkToFit="1" readingOrder="2"/>
      <protection hidden="1"/>
    </xf>
    <xf numFmtId="1" fontId="15" fillId="2" borderId="5" xfId="0" applyNumberFormat="1" applyFont="1" applyFill="1" applyBorder="1" applyAlignment="1" applyProtection="1">
      <alignment vertical="center" shrinkToFit="1" readingOrder="2"/>
      <protection hidden="1"/>
    </xf>
    <xf numFmtId="1" fontId="12" fillId="2" borderId="37" xfId="0" applyNumberFormat="1" applyFont="1" applyFill="1" applyBorder="1" applyAlignment="1" applyProtection="1">
      <alignment vertical="center" shrinkToFit="1" readingOrder="2"/>
      <protection hidden="1"/>
    </xf>
    <xf numFmtId="1" fontId="13" fillId="2" borderId="0" xfId="0" applyNumberFormat="1" applyFont="1" applyFill="1" applyBorder="1" applyAlignment="1" applyProtection="1">
      <alignment horizontal="center" vertical="center" shrinkToFit="1" readingOrder="2"/>
      <protection hidden="1"/>
    </xf>
    <xf numFmtId="1" fontId="12" fillId="2" borderId="38" xfId="0" applyNumberFormat="1" applyFont="1" applyFill="1" applyBorder="1" applyAlignment="1" applyProtection="1">
      <alignment vertical="center" shrinkToFit="1" readingOrder="2"/>
      <protection hidden="1"/>
    </xf>
    <xf numFmtId="0" fontId="31" fillId="2" borderId="7" xfId="0" applyFont="1" applyFill="1" applyBorder="1" applyAlignment="1" applyProtection="1">
      <alignment vertical="center" shrinkToFit="1" readingOrder="2"/>
      <protection hidden="1"/>
    </xf>
    <xf numFmtId="168" fontId="12" fillId="2" borderId="0" xfId="0" applyNumberFormat="1" applyFont="1" applyFill="1" applyBorder="1" applyAlignment="1" applyProtection="1">
      <alignment vertical="center" shrinkToFit="1" readingOrder="2"/>
      <protection hidden="1"/>
    </xf>
    <xf numFmtId="0" fontId="12" fillId="2" borderId="0" xfId="0" applyFont="1" applyFill="1" applyBorder="1" applyAlignment="1" applyProtection="1">
      <alignment horizontal="center" vertical="center" shrinkToFit="1" readingOrder="2"/>
      <protection hidden="1"/>
    </xf>
    <xf numFmtId="0" fontId="31" fillId="2" borderId="0" xfId="0" applyFont="1" applyFill="1" applyAlignment="1" applyProtection="1">
      <alignment horizontal="center" vertical="center" shrinkToFit="1" readingOrder="2"/>
      <protection hidden="1"/>
    </xf>
    <xf numFmtId="0" fontId="49" fillId="2" borderId="2" xfId="0" applyFont="1" applyFill="1" applyBorder="1" applyAlignment="1" applyProtection="1">
      <alignment horizontal="center" vertical="center" shrinkToFit="1" readingOrder="2"/>
      <protection hidden="1"/>
    </xf>
    <xf numFmtId="1" fontId="49" fillId="2" borderId="0" xfId="0" quotePrefix="1" applyNumberFormat="1" applyFont="1" applyFill="1" applyBorder="1" applyAlignment="1" applyProtection="1">
      <alignment horizontal="right" vertical="center" shrinkToFit="1" readingOrder="2"/>
      <protection hidden="1"/>
    </xf>
    <xf numFmtId="0" fontId="49" fillId="2" borderId="1" xfId="0" applyFont="1" applyFill="1" applyBorder="1" applyAlignment="1" applyProtection="1">
      <alignment horizontal="center" vertical="center" shrinkToFit="1" readingOrder="2"/>
      <protection hidden="1"/>
    </xf>
    <xf numFmtId="168" fontId="48" fillId="2" borderId="0" xfId="0" applyNumberFormat="1" applyFont="1" applyFill="1" applyBorder="1" applyAlignment="1" applyProtection="1">
      <alignment horizontal="center" vertical="center" shrinkToFit="1" readingOrder="2"/>
      <protection hidden="1"/>
    </xf>
    <xf numFmtId="168" fontId="48" fillId="2" borderId="0" xfId="0" applyNumberFormat="1" applyFont="1" applyFill="1" applyBorder="1" applyAlignment="1" applyProtection="1">
      <alignment vertical="center" readingOrder="2"/>
      <protection hidden="1"/>
    </xf>
    <xf numFmtId="168" fontId="48" fillId="2" borderId="0" xfId="0" applyNumberFormat="1" applyFont="1" applyFill="1" applyBorder="1" applyAlignment="1" applyProtection="1">
      <alignment vertical="center" shrinkToFit="1" readingOrder="2"/>
      <protection hidden="1"/>
    </xf>
    <xf numFmtId="0" fontId="50" fillId="2" borderId="8" xfId="0" applyFont="1" applyFill="1" applyBorder="1" applyAlignment="1" applyProtection="1">
      <alignment horizontal="center" vertical="center" shrinkToFit="1" readingOrder="2"/>
      <protection hidden="1"/>
    </xf>
    <xf numFmtId="0" fontId="50" fillId="2" borderId="39" xfId="0" applyFont="1" applyFill="1" applyBorder="1" applyAlignment="1" applyProtection="1">
      <alignment horizontal="center" vertical="center" shrinkToFit="1" readingOrder="2"/>
      <protection hidden="1"/>
    </xf>
    <xf numFmtId="0" fontId="50" fillId="2" borderId="40" xfId="0" applyFont="1" applyFill="1" applyBorder="1" applyAlignment="1" applyProtection="1">
      <alignment horizontal="center" vertical="center" shrinkToFit="1" readingOrder="2"/>
      <protection hidden="1"/>
    </xf>
    <xf numFmtId="0" fontId="50" fillId="2" borderId="9" xfId="0" applyFont="1" applyFill="1" applyBorder="1" applyAlignment="1" applyProtection="1">
      <alignment horizontal="center" vertical="center" shrinkToFit="1" readingOrder="2"/>
      <protection hidden="1"/>
    </xf>
    <xf numFmtId="0" fontId="50" fillId="2" borderId="14" xfId="0" applyFont="1" applyFill="1" applyBorder="1" applyAlignment="1" applyProtection="1">
      <alignment horizontal="center" vertical="center" shrinkToFit="1" readingOrder="2"/>
      <protection hidden="1"/>
    </xf>
    <xf numFmtId="0" fontId="50" fillId="2" borderId="17" xfId="0" applyFont="1" applyFill="1" applyBorder="1" applyAlignment="1" applyProtection="1">
      <alignment horizontal="center" vertical="center" shrinkToFit="1" readingOrder="2"/>
      <protection hidden="1"/>
    </xf>
    <xf numFmtId="0" fontId="50" fillId="2" borderId="10" xfId="0" applyFont="1" applyFill="1" applyBorder="1" applyAlignment="1" applyProtection="1">
      <alignment horizontal="center" vertical="center" shrinkToFit="1" readingOrder="2"/>
      <protection hidden="1"/>
    </xf>
    <xf numFmtId="0" fontId="50" fillId="2" borderId="23" xfId="0" applyFont="1" applyFill="1" applyBorder="1" applyAlignment="1" applyProtection="1">
      <alignment horizontal="center" vertical="center" shrinkToFit="1" readingOrder="2"/>
      <protection hidden="1"/>
    </xf>
    <xf numFmtId="0" fontId="50" fillId="2" borderId="24" xfId="0" applyFont="1" applyFill="1" applyBorder="1" applyAlignment="1" applyProtection="1">
      <alignment horizontal="center" vertical="center" shrinkToFit="1" readingOrder="2"/>
      <protection hidden="1"/>
    </xf>
    <xf numFmtId="0" fontId="50" fillId="2" borderId="15" xfId="0" applyFont="1" applyFill="1" applyBorder="1" applyAlignment="1" applyProtection="1">
      <alignment horizontal="center" vertical="center" shrinkToFit="1" readingOrder="2"/>
      <protection hidden="1"/>
    </xf>
    <xf numFmtId="0" fontId="50" fillId="2" borderId="18" xfId="0" applyFont="1" applyFill="1" applyBorder="1" applyAlignment="1" applyProtection="1">
      <alignment horizontal="center" vertical="center" shrinkToFit="1" readingOrder="2"/>
      <protection hidden="1"/>
    </xf>
    <xf numFmtId="0" fontId="50" fillId="2" borderId="19" xfId="0" applyFont="1" applyFill="1" applyBorder="1" applyAlignment="1" applyProtection="1">
      <alignment horizontal="center" vertical="center" shrinkToFit="1" readingOrder="2"/>
      <protection hidden="1"/>
    </xf>
    <xf numFmtId="0" fontId="20" fillId="0" borderId="9" xfId="0" applyFont="1" applyFill="1" applyBorder="1" applyAlignment="1" applyProtection="1">
      <alignment horizontal="center" vertical="center" wrapText="1" shrinkToFit="1" readingOrder="2"/>
      <protection hidden="1"/>
    </xf>
    <xf numFmtId="0" fontId="20" fillId="0" borderId="14" xfId="0" applyFont="1" applyFill="1" applyBorder="1" applyAlignment="1" applyProtection="1">
      <alignment horizontal="center" vertical="center" wrapText="1" shrinkToFit="1" readingOrder="2"/>
      <protection hidden="1"/>
    </xf>
    <xf numFmtId="1" fontId="3" fillId="0" borderId="0" xfId="0" applyNumberFormat="1" applyFont="1" applyAlignment="1" applyProtection="1">
      <alignment horizontal="center" vertical="center" shrinkToFit="1" readingOrder="2"/>
    </xf>
    <xf numFmtId="1" fontId="13" fillId="0" borderId="0" xfId="0" applyNumberFormat="1" applyFont="1" applyAlignment="1" applyProtection="1">
      <alignment horizontal="center" vertical="center" shrinkToFit="1" readingOrder="2"/>
    </xf>
    <xf numFmtId="0" fontId="2" fillId="0" borderId="36" xfId="0" applyFont="1" applyBorder="1" applyAlignment="1" applyProtection="1">
      <alignment horizontal="center" vertical="top"/>
    </xf>
    <xf numFmtId="1" fontId="13" fillId="0" borderId="10" xfId="0" applyNumberFormat="1" applyFont="1" applyBorder="1" applyAlignment="1" applyProtection="1">
      <alignment horizontal="center" vertical="center" shrinkToFit="1" readingOrder="2"/>
    </xf>
    <xf numFmtId="1" fontId="13" fillId="0" borderId="23" xfId="0" applyNumberFormat="1" applyFont="1" applyBorder="1" applyAlignment="1" applyProtection="1">
      <alignment horizontal="center" vertical="center" shrinkToFit="1" readingOrder="2"/>
    </xf>
    <xf numFmtId="1" fontId="13" fillId="0" borderId="24" xfId="0" applyNumberFormat="1" applyFont="1" applyBorder="1" applyAlignment="1" applyProtection="1">
      <alignment horizontal="center" vertical="center" shrinkToFit="1" readingOrder="2"/>
    </xf>
    <xf numFmtId="1" fontId="11" fillId="0" borderId="36" xfId="0" applyNumberFormat="1" applyFont="1" applyBorder="1" applyAlignment="1" applyProtection="1">
      <alignment vertical="center" textRotation="90" shrinkToFit="1" readingOrder="2"/>
    </xf>
    <xf numFmtId="1" fontId="12" fillId="0" borderId="41" xfId="0" applyNumberFormat="1" applyFont="1" applyBorder="1" applyAlignment="1" applyProtection="1">
      <alignment vertical="center" shrinkToFit="1" readingOrder="2"/>
      <protection locked="0"/>
    </xf>
    <xf numFmtId="1" fontId="12" fillId="0" borderId="42" xfId="0" applyNumberFormat="1" applyFont="1" applyBorder="1" applyAlignment="1" applyProtection="1">
      <alignment vertical="center" shrinkToFit="1" readingOrder="2"/>
      <protection locked="0"/>
    </xf>
    <xf numFmtId="1" fontId="17" fillId="0" borderId="43" xfId="0" applyNumberFormat="1" applyFont="1" applyBorder="1" applyAlignment="1" applyProtection="1">
      <alignment vertical="center" shrinkToFit="1" readingOrder="2"/>
      <protection locked="0"/>
    </xf>
    <xf numFmtId="1" fontId="13" fillId="0" borderId="44" xfId="0" applyNumberFormat="1" applyFont="1" applyBorder="1" applyAlignment="1" applyProtection="1">
      <alignment vertical="center" shrinkToFit="1" readingOrder="2"/>
    </xf>
    <xf numFmtId="1" fontId="13" fillId="0" borderId="45" xfId="0" applyNumberFormat="1" applyFont="1" applyBorder="1" applyAlignment="1" applyProtection="1">
      <alignment vertical="center" shrinkToFit="1" readingOrder="2"/>
    </xf>
    <xf numFmtId="1" fontId="13" fillId="0" borderId="46" xfId="0" applyNumberFormat="1" applyFont="1" applyBorder="1" applyAlignment="1" applyProtection="1">
      <alignment horizontal="center" vertical="center" shrinkToFit="1" readingOrder="2"/>
    </xf>
    <xf numFmtId="1" fontId="22" fillId="0" borderId="47" xfId="0" applyNumberFormat="1" applyFont="1" applyBorder="1" applyAlignment="1" applyProtection="1">
      <alignment vertical="center" shrinkToFit="1" readingOrder="2"/>
    </xf>
    <xf numFmtId="1" fontId="24" fillId="0" borderId="47" xfId="0" applyNumberFormat="1" applyFont="1" applyBorder="1" applyAlignment="1" applyProtection="1">
      <alignment horizontal="center" vertical="center" shrinkToFit="1" readingOrder="2"/>
    </xf>
    <xf numFmtId="1" fontId="22" fillId="0" borderId="0" xfId="0" applyNumberFormat="1" applyFont="1" applyAlignment="1" applyProtection="1">
      <alignment horizontal="right" vertical="center" shrinkToFit="1" readingOrder="2"/>
    </xf>
    <xf numFmtId="1" fontId="22" fillId="0" borderId="0" xfId="0" applyNumberFormat="1" applyFont="1" applyAlignment="1" applyProtection="1">
      <alignment vertical="center" shrinkToFit="1" readingOrder="2"/>
    </xf>
    <xf numFmtId="166" fontId="23" fillId="0" borderId="0" xfId="0" applyNumberFormat="1" applyFont="1" applyAlignment="1" applyProtection="1">
      <alignment vertical="center" shrinkToFit="1" readingOrder="2"/>
    </xf>
    <xf numFmtId="0" fontId="3" fillId="0" borderId="0" xfId="0" applyNumberFormat="1" applyFont="1" applyAlignment="1" applyProtection="1">
      <alignment horizontal="center" vertical="center" shrinkToFit="1" readingOrder="2"/>
    </xf>
    <xf numFmtId="1" fontId="6" fillId="0" borderId="0" xfId="0" applyNumberFormat="1" applyFont="1" applyAlignment="1" applyProtection="1">
      <alignment horizontal="right" vertical="center" shrinkToFit="1" readingOrder="2"/>
    </xf>
    <xf numFmtId="1" fontId="6" fillId="0" borderId="0" xfId="0" applyNumberFormat="1" applyFont="1" applyAlignment="1" applyProtection="1">
      <alignment horizontal="center" vertical="center" shrinkToFit="1" readingOrder="2"/>
    </xf>
    <xf numFmtId="1" fontId="1" fillId="0" borderId="0" xfId="0" applyNumberFormat="1" applyFont="1" applyAlignment="1" applyProtection="1">
      <alignment horizontal="center" vertical="center" shrinkToFit="1" readingOrder="2"/>
    </xf>
    <xf numFmtId="1" fontId="3" fillId="0" borderId="0" xfId="0" applyNumberFormat="1" applyFont="1" applyBorder="1" applyAlignment="1" applyProtection="1">
      <alignment horizontal="center" vertical="center" shrinkToFit="1" readingOrder="2"/>
    </xf>
    <xf numFmtId="1" fontId="24" fillId="0" borderId="1" xfId="0" applyNumberFormat="1" applyFont="1" applyBorder="1" applyAlignment="1" applyProtection="1">
      <alignment horizontal="center" vertical="center" shrinkToFit="1" readingOrder="2"/>
    </xf>
    <xf numFmtId="1" fontId="15" fillId="0" borderId="21" xfId="0" applyNumberFormat="1" applyFont="1" applyBorder="1" applyAlignment="1" applyProtection="1">
      <alignment horizontal="center" vertical="center" shrinkToFit="1" readingOrder="2"/>
    </xf>
    <xf numFmtId="1" fontId="5" fillId="0" borderId="21" xfId="0" applyNumberFormat="1" applyFont="1" applyBorder="1" applyAlignment="1" applyProtection="1">
      <alignment horizontal="center" vertical="center" shrinkToFit="1" readingOrder="2"/>
    </xf>
    <xf numFmtId="1" fontId="5" fillId="0" borderId="0" xfId="0" applyNumberFormat="1" applyFont="1" applyBorder="1" applyAlignment="1" applyProtection="1">
      <alignment horizontal="center" vertical="center" shrinkToFit="1" readingOrder="2"/>
    </xf>
    <xf numFmtId="0" fontId="36" fillId="2" borderId="29" xfId="0" applyFont="1" applyFill="1" applyBorder="1" applyAlignment="1" applyProtection="1">
      <alignment vertical="center" shrinkToFit="1" readingOrder="2"/>
      <protection hidden="1"/>
    </xf>
    <xf numFmtId="0" fontId="36" fillId="2" borderId="48" xfId="0" applyFont="1" applyFill="1" applyBorder="1" applyAlignment="1" applyProtection="1">
      <alignment vertical="center" shrinkToFit="1" readingOrder="2"/>
      <protection hidden="1"/>
    </xf>
    <xf numFmtId="1" fontId="12" fillId="0" borderId="21" xfId="0" applyNumberFormat="1" applyFont="1" applyBorder="1" applyAlignment="1" applyProtection="1">
      <alignment horizontal="center" vertical="center" shrinkToFit="1" readingOrder="2"/>
    </xf>
    <xf numFmtId="1" fontId="60" fillId="0" borderId="49" xfId="0" applyNumberFormat="1" applyFont="1" applyBorder="1" applyAlignment="1" applyProtection="1">
      <alignment horizontal="center" vertical="center" shrinkToFit="1" readingOrder="2"/>
    </xf>
    <xf numFmtId="1" fontId="61" fillId="0" borderId="11" xfId="0" applyNumberFormat="1" applyFont="1" applyFill="1" applyBorder="1" applyAlignment="1" applyProtection="1">
      <alignment horizontal="right" vertical="center" shrinkToFit="1" readingOrder="2"/>
      <protection locked="0"/>
    </xf>
    <xf numFmtId="1" fontId="61" fillId="0" borderId="11" xfId="0" applyNumberFormat="1" applyFont="1" applyFill="1" applyBorder="1" applyAlignment="1" applyProtection="1">
      <alignment horizontal="center" vertical="center" shrinkToFit="1" readingOrder="2"/>
      <protection locked="0"/>
    </xf>
    <xf numFmtId="1" fontId="60" fillId="4" borderId="8" xfId="0" applyNumberFormat="1" applyFont="1" applyFill="1" applyBorder="1" applyAlignment="1" applyProtection="1">
      <alignment horizontal="center" vertical="center" shrinkToFit="1" readingOrder="2"/>
      <protection locked="0"/>
    </xf>
    <xf numFmtId="1" fontId="60" fillId="4" borderId="39" xfId="0" applyNumberFormat="1" applyFont="1" applyFill="1" applyBorder="1" applyAlignment="1" applyProtection="1">
      <alignment horizontal="center" vertical="center" shrinkToFit="1" readingOrder="2"/>
      <protection locked="0"/>
    </xf>
    <xf numFmtId="1" fontId="60" fillId="4" borderId="40" xfId="0" applyNumberFormat="1" applyFont="1" applyFill="1" applyBorder="1" applyAlignment="1" applyProtection="1">
      <alignment horizontal="center" vertical="center" shrinkToFit="1" readingOrder="2"/>
      <protection locked="0"/>
    </xf>
    <xf numFmtId="1" fontId="60" fillId="0" borderId="8" xfId="0" applyNumberFormat="1" applyFont="1" applyBorder="1" applyAlignment="1" applyProtection="1">
      <alignment horizontal="center" vertical="center" shrinkToFit="1" readingOrder="2"/>
      <protection locked="0"/>
    </xf>
    <xf numFmtId="1" fontId="60" fillId="0" borderId="39" xfId="0" applyNumberFormat="1" applyFont="1" applyBorder="1" applyAlignment="1" applyProtection="1">
      <alignment horizontal="center" vertical="center" shrinkToFit="1" readingOrder="2"/>
      <protection locked="0"/>
    </xf>
    <xf numFmtId="1" fontId="60" fillId="0" borderId="8" xfId="0" applyNumberFormat="1" applyFont="1" applyFill="1" applyBorder="1" applyAlignment="1" applyProtection="1">
      <alignment horizontal="center" vertical="center" shrinkToFit="1" readingOrder="2"/>
      <protection locked="0"/>
    </xf>
    <xf numFmtId="1" fontId="61" fillId="0" borderId="0" xfId="0" applyNumberFormat="1" applyFont="1" applyAlignment="1" applyProtection="1">
      <alignment horizontal="center" vertical="center" shrinkToFit="1" readingOrder="2"/>
      <protection locked="0"/>
    </xf>
    <xf numFmtId="1" fontId="60" fillId="0" borderId="11" xfId="0" applyNumberFormat="1" applyFont="1" applyFill="1" applyBorder="1" applyAlignment="1" applyProtection="1">
      <alignment horizontal="center" vertical="center" shrinkToFit="1" readingOrder="2"/>
      <protection locked="0"/>
    </xf>
    <xf numFmtId="1" fontId="61" fillId="0" borderId="50" xfId="0" applyNumberFormat="1" applyFont="1" applyBorder="1" applyAlignment="1" applyProtection="1">
      <alignment horizontal="center" vertical="center" shrinkToFit="1" readingOrder="2"/>
      <protection locked="0"/>
    </xf>
    <xf numFmtId="1" fontId="60" fillId="0" borderId="51" xfId="0" applyNumberFormat="1" applyFont="1" applyBorder="1" applyAlignment="1" applyProtection="1">
      <alignment horizontal="center" vertical="center" shrinkToFit="1" readingOrder="2"/>
      <protection locked="0"/>
    </xf>
    <xf numFmtId="1" fontId="60" fillId="2" borderId="49" xfId="0" applyNumberFormat="1" applyFont="1" applyFill="1" applyBorder="1" applyAlignment="1" applyProtection="1">
      <alignment horizontal="center" vertical="center" shrinkToFit="1" readingOrder="2"/>
      <protection locked="0"/>
    </xf>
    <xf numFmtId="1" fontId="61" fillId="0" borderId="49" xfId="0" applyNumberFormat="1" applyFont="1" applyBorder="1" applyAlignment="1" applyProtection="1">
      <alignment horizontal="right" vertical="center" shrinkToFit="1" readingOrder="2"/>
      <protection locked="0"/>
    </xf>
    <xf numFmtId="1" fontId="60" fillId="0" borderId="52" xfId="0" applyNumberFormat="1" applyFont="1" applyBorder="1" applyAlignment="1" applyProtection="1">
      <alignment horizontal="center" vertical="center" shrinkToFit="1" readingOrder="2"/>
      <protection locked="0"/>
    </xf>
    <xf numFmtId="1" fontId="60" fillId="0" borderId="53" xfId="0" applyNumberFormat="1" applyFont="1" applyBorder="1" applyAlignment="1" applyProtection="1">
      <alignment horizontal="center" vertical="center" shrinkToFit="1" readingOrder="2"/>
      <protection locked="0"/>
    </xf>
    <xf numFmtId="1" fontId="60" fillId="0" borderId="0" xfId="0" applyNumberFormat="1" applyFont="1" applyBorder="1" applyAlignment="1" applyProtection="1">
      <alignment horizontal="center" vertical="center" shrinkToFit="1" readingOrder="2"/>
    </xf>
    <xf numFmtId="1" fontId="60" fillId="0" borderId="0" xfId="0" applyNumberFormat="1" applyFont="1" applyAlignment="1" applyProtection="1">
      <alignment horizontal="center" vertical="center" shrinkToFit="1" readingOrder="2"/>
    </xf>
    <xf numFmtId="1" fontId="61" fillId="0" borderId="12" xfId="0" applyNumberFormat="1" applyFont="1" applyFill="1" applyBorder="1" applyAlignment="1" applyProtection="1">
      <alignment horizontal="right" vertical="center" shrinkToFit="1" readingOrder="2"/>
      <protection locked="0"/>
    </xf>
    <xf numFmtId="1" fontId="61" fillId="0" borderId="12" xfId="0" applyNumberFormat="1" applyFont="1" applyFill="1" applyBorder="1" applyAlignment="1" applyProtection="1">
      <alignment horizontal="center" vertical="center" shrinkToFit="1" readingOrder="2"/>
      <protection locked="0"/>
    </xf>
    <xf numFmtId="1" fontId="60" fillId="4" borderId="9" xfId="0" applyNumberFormat="1" applyFont="1" applyFill="1" applyBorder="1" applyAlignment="1" applyProtection="1">
      <alignment horizontal="center" vertical="center" shrinkToFit="1" readingOrder="2"/>
      <protection locked="0"/>
    </xf>
    <xf numFmtId="1" fontId="60" fillId="4" borderId="14" xfId="0" applyNumberFormat="1" applyFont="1" applyFill="1" applyBorder="1" applyAlignment="1" applyProtection="1">
      <alignment horizontal="center" vertical="center" shrinkToFit="1" readingOrder="2"/>
      <protection locked="0"/>
    </xf>
    <xf numFmtId="1" fontId="60" fillId="4" borderId="17" xfId="0" applyNumberFormat="1" applyFont="1" applyFill="1" applyBorder="1" applyAlignment="1" applyProtection="1">
      <alignment horizontal="center" vertical="center" shrinkToFit="1" readingOrder="2"/>
      <protection locked="0"/>
    </xf>
    <xf numFmtId="1" fontId="60" fillId="0" borderId="9" xfId="0" applyNumberFormat="1" applyFont="1" applyBorder="1" applyAlignment="1" applyProtection="1">
      <alignment horizontal="center" vertical="center" shrinkToFit="1" readingOrder="2"/>
      <protection locked="0"/>
    </xf>
    <xf numFmtId="1" fontId="60" fillId="0" borderId="14" xfId="0" applyNumberFormat="1" applyFont="1" applyBorder="1" applyAlignment="1" applyProtection="1">
      <alignment horizontal="center" vertical="center" shrinkToFit="1" readingOrder="2"/>
      <protection locked="0"/>
    </xf>
    <xf numFmtId="1" fontId="60" fillId="0" borderId="9" xfId="0" applyNumberFormat="1" applyFont="1" applyFill="1" applyBorder="1" applyAlignment="1" applyProtection="1">
      <alignment horizontal="center" vertical="center" shrinkToFit="1" readingOrder="2"/>
      <protection locked="0"/>
    </xf>
    <xf numFmtId="1" fontId="60" fillId="0" borderId="12" xfId="0" applyNumberFormat="1" applyFont="1" applyFill="1" applyBorder="1" applyAlignment="1" applyProtection="1">
      <alignment horizontal="center" vertical="center" shrinkToFit="1" readingOrder="2"/>
      <protection locked="0"/>
    </xf>
    <xf numFmtId="1" fontId="61" fillId="0" borderId="9" xfId="0" applyNumberFormat="1" applyFont="1" applyBorder="1" applyAlignment="1" applyProtection="1">
      <alignment horizontal="center" vertical="center" shrinkToFit="1" readingOrder="2"/>
      <protection locked="0"/>
    </xf>
    <xf numFmtId="1" fontId="60" fillId="0" borderId="17" xfId="0" applyNumberFormat="1" applyFont="1" applyBorder="1" applyAlignment="1" applyProtection="1">
      <alignment horizontal="center" vertical="center" shrinkToFit="1" readingOrder="2"/>
      <protection locked="0"/>
    </xf>
    <xf numFmtId="1" fontId="60" fillId="0" borderId="27" xfId="0" applyNumberFormat="1" applyFont="1" applyBorder="1" applyAlignment="1" applyProtection="1">
      <alignment horizontal="center" vertical="center" shrinkToFit="1" readingOrder="2"/>
      <protection locked="0"/>
    </xf>
    <xf numFmtId="1" fontId="60" fillId="0" borderId="32" xfId="0" applyNumberFormat="1" applyFont="1" applyBorder="1" applyAlignment="1" applyProtection="1">
      <alignment horizontal="center" vertical="center" shrinkToFit="1" readingOrder="2"/>
      <protection locked="0"/>
    </xf>
    <xf numFmtId="1" fontId="60" fillId="0" borderId="49" xfId="0" applyNumberFormat="1" applyFont="1" applyFill="1" applyBorder="1" applyAlignment="1" applyProtection="1">
      <alignment horizontal="center" vertical="center" shrinkToFit="1" readingOrder="2"/>
    </xf>
    <xf numFmtId="1" fontId="61" fillId="0" borderId="49" xfId="0" applyNumberFormat="1" applyFont="1" applyFill="1" applyBorder="1" applyAlignment="1" applyProtection="1">
      <alignment horizontal="right" vertical="center" shrinkToFit="1" readingOrder="2"/>
      <protection locked="0"/>
    </xf>
    <xf numFmtId="0" fontId="60" fillId="0" borderId="49" xfId="0" applyNumberFormat="1" applyFont="1" applyBorder="1" applyAlignment="1" applyProtection="1">
      <alignment horizontal="center" vertical="center" shrinkToFit="1" readingOrder="2"/>
    </xf>
    <xf numFmtId="0" fontId="60" fillId="0" borderId="54" xfId="0" applyNumberFormat="1" applyFont="1" applyBorder="1" applyAlignment="1" applyProtection="1">
      <alignment horizontal="center" vertical="center" shrinkToFit="1" readingOrder="2"/>
    </xf>
    <xf numFmtId="1" fontId="60" fillId="2" borderId="12" xfId="0" applyNumberFormat="1" applyFont="1" applyFill="1" applyBorder="1" applyAlignment="1" applyProtection="1">
      <alignment horizontal="center" vertical="center" shrinkToFit="1" readingOrder="2"/>
      <protection locked="0"/>
    </xf>
    <xf numFmtId="1" fontId="61" fillId="0" borderId="12" xfId="0" applyNumberFormat="1" applyFont="1" applyBorder="1" applyAlignment="1" applyProtection="1">
      <alignment horizontal="right" vertical="center" shrinkToFit="1" readingOrder="2"/>
      <protection locked="0"/>
    </xf>
    <xf numFmtId="0" fontId="60" fillId="0" borderId="12" xfId="0" applyNumberFormat="1" applyFont="1" applyBorder="1" applyAlignment="1" applyProtection="1">
      <alignment horizontal="center" vertical="center" shrinkToFit="1" readingOrder="2"/>
    </xf>
    <xf numFmtId="0" fontId="60" fillId="0" borderId="22" xfId="0" applyNumberFormat="1" applyFont="1" applyBorder="1" applyAlignment="1" applyProtection="1">
      <alignment horizontal="center" vertical="center" shrinkToFit="1" readingOrder="2"/>
    </xf>
    <xf numFmtId="1" fontId="61" fillId="0" borderId="54" xfId="0" applyNumberFormat="1" applyFont="1" applyFill="1" applyBorder="1" applyAlignment="1" applyProtection="1">
      <alignment horizontal="right" vertical="center" shrinkToFit="1" readingOrder="2"/>
      <protection locked="0"/>
    </xf>
    <xf numFmtId="1" fontId="61" fillId="0" borderId="54" xfId="0" applyNumberFormat="1" applyFont="1" applyFill="1" applyBorder="1" applyAlignment="1" applyProtection="1">
      <alignment horizontal="center" vertical="center" shrinkToFit="1" readingOrder="2"/>
      <protection locked="0"/>
    </xf>
    <xf numFmtId="1" fontId="60" fillId="4" borderId="15" xfId="0" applyNumberFormat="1" applyFont="1" applyFill="1" applyBorder="1" applyAlignment="1" applyProtection="1">
      <alignment horizontal="center" vertical="center" shrinkToFit="1" readingOrder="2"/>
      <protection locked="0"/>
    </xf>
    <xf numFmtId="1" fontId="60" fillId="4" borderId="18" xfId="0" applyNumberFormat="1" applyFont="1" applyFill="1" applyBorder="1" applyAlignment="1" applyProtection="1">
      <alignment horizontal="center" vertical="center" shrinkToFit="1" readingOrder="2"/>
      <protection locked="0"/>
    </xf>
    <xf numFmtId="1" fontId="60" fillId="4" borderId="19" xfId="0" applyNumberFormat="1" applyFont="1" applyFill="1" applyBorder="1" applyAlignment="1" applyProtection="1">
      <alignment horizontal="center" vertical="center" shrinkToFit="1" readingOrder="2"/>
      <protection locked="0"/>
    </xf>
    <xf numFmtId="1" fontId="60" fillId="0" borderId="15" xfId="0" applyNumberFormat="1" applyFont="1" applyBorder="1" applyAlignment="1" applyProtection="1">
      <alignment horizontal="center" vertical="center" shrinkToFit="1" readingOrder="2"/>
      <protection locked="0"/>
    </xf>
    <xf numFmtId="1" fontId="60" fillId="0" borderId="18" xfId="0" applyNumberFormat="1" applyFont="1" applyBorder="1" applyAlignment="1" applyProtection="1">
      <alignment horizontal="center" vertical="center" shrinkToFit="1" readingOrder="2"/>
      <protection locked="0"/>
    </xf>
    <xf numFmtId="1" fontId="60" fillId="0" borderId="15" xfId="0" applyNumberFormat="1" applyFont="1" applyFill="1" applyBorder="1" applyAlignment="1" applyProtection="1">
      <alignment horizontal="center" vertical="center" shrinkToFit="1" readingOrder="2"/>
      <protection locked="0"/>
    </xf>
    <xf numFmtId="1" fontId="60" fillId="0" borderId="54" xfId="0" applyNumberFormat="1" applyFont="1" applyFill="1" applyBorder="1" applyAlignment="1" applyProtection="1">
      <alignment horizontal="center" vertical="center" shrinkToFit="1" readingOrder="2"/>
      <protection locked="0"/>
    </xf>
    <xf numFmtId="1" fontId="61" fillId="0" borderId="15" xfId="0" applyNumberFormat="1" applyFont="1" applyBorder="1" applyAlignment="1" applyProtection="1">
      <alignment horizontal="center" vertical="center" shrinkToFit="1" readingOrder="2"/>
      <protection locked="0"/>
    </xf>
    <xf numFmtId="1" fontId="60" fillId="0" borderId="19" xfId="0" applyNumberFormat="1" applyFont="1" applyBorder="1" applyAlignment="1" applyProtection="1">
      <alignment horizontal="center" vertical="center" shrinkToFit="1" readingOrder="2"/>
      <protection locked="0"/>
    </xf>
    <xf numFmtId="1" fontId="60" fillId="2" borderId="22" xfId="0" applyNumberFormat="1" applyFont="1" applyFill="1" applyBorder="1" applyAlignment="1" applyProtection="1">
      <alignment horizontal="center" vertical="center" shrinkToFit="1" readingOrder="2"/>
      <protection locked="0"/>
    </xf>
    <xf numFmtId="1" fontId="61" fillId="0" borderId="22" xfId="0" applyNumberFormat="1" applyFont="1" applyBorder="1" applyAlignment="1" applyProtection="1">
      <alignment horizontal="right" vertical="center" shrinkToFit="1" readingOrder="2"/>
      <protection locked="0"/>
    </xf>
    <xf numFmtId="1" fontId="60" fillId="0" borderId="55" xfId="0" applyNumberFormat="1" applyFont="1" applyBorder="1" applyAlignment="1" applyProtection="1">
      <alignment horizontal="center" vertical="center" shrinkToFit="1" readingOrder="2"/>
      <protection locked="0"/>
    </xf>
    <xf numFmtId="1" fontId="60" fillId="0" borderId="56" xfId="0" applyNumberFormat="1" applyFont="1" applyBorder="1" applyAlignment="1" applyProtection="1">
      <alignment horizontal="center" vertical="center" shrinkToFit="1" readingOrder="2"/>
      <protection locked="0"/>
    </xf>
    <xf numFmtId="1" fontId="60" fillId="0" borderId="0" xfId="0" applyNumberFormat="1" applyFont="1" applyBorder="1" applyAlignment="1" applyProtection="1">
      <alignment horizontal="center" vertical="center" shrinkToFit="1" readingOrder="2"/>
      <protection locked="0"/>
    </xf>
    <xf numFmtId="0" fontId="8" fillId="0" borderId="0" xfId="0" applyFont="1" applyFill="1" applyBorder="1" applyAlignment="1" applyProtection="1">
      <alignment shrinkToFit="1" readingOrder="2"/>
      <protection hidden="1"/>
    </xf>
    <xf numFmtId="0" fontId="51" fillId="0" borderId="57" xfId="0" applyFont="1" applyBorder="1" applyAlignment="1" applyProtection="1">
      <alignment vertical="center" shrinkToFit="1" readingOrder="2"/>
      <protection hidden="1"/>
    </xf>
    <xf numFmtId="0" fontId="51" fillId="0" borderId="58" xfId="0" applyFont="1" applyBorder="1" applyAlignment="1" applyProtection="1">
      <alignment vertical="center" shrinkToFit="1" readingOrder="2"/>
      <protection hidden="1"/>
    </xf>
    <xf numFmtId="0" fontId="51" fillId="0" borderId="59" xfId="0" applyFont="1" applyBorder="1" applyAlignment="1" applyProtection="1">
      <alignment vertical="center" shrinkToFit="1" readingOrder="2"/>
      <protection hidden="1"/>
    </xf>
    <xf numFmtId="0" fontId="34" fillId="2" borderId="0" xfId="0" applyFont="1" applyFill="1" applyAlignment="1">
      <alignment horizontal="center" vertical="center" shrinkToFit="1"/>
    </xf>
    <xf numFmtId="0" fontId="34" fillId="3" borderId="0" xfId="0" applyFont="1" applyFill="1" applyAlignment="1">
      <alignment horizontal="center" vertical="center" shrinkToFit="1"/>
    </xf>
    <xf numFmtId="0" fontId="34" fillId="3" borderId="0" xfId="0" applyFont="1" applyFill="1" applyAlignment="1">
      <alignment horizontal="center" vertical="center" shrinkToFit="1" readingOrder="2"/>
    </xf>
    <xf numFmtId="0" fontId="34" fillId="2" borderId="0" xfId="0" applyFont="1" applyFill="1" applyAlignment="1">
      <alignment horizontal="right" vertical="center" shrinkToFit="1"/>
    </xf>
    <xf numFmtId="0" fontId="55" fillId="2" borderId="0" xfId="0" applyFont="1" applyFill="1" applyAlignment="1">
      <alignment horizontal="center" vertical="center" shrinkToFit="1" readingOrder="2"/>
    </xf>
    <xf numFmtId="0" fontId="53" fillId="5" borderId="25" xfId="0" applyFont="1" applyFill="1" applyBorder="1" applyAlignment="1">
      <alignment horizontal="right" vertical="center" shrinkToFit="1" readingOrder="2"/>
    </xf>
    <xf numFmtId="0" fontId="53" fillId="5" borderId="26" xfId="0" applyFont="1" applyFill="1" applyBorder="1" applyAlignment="1">
      <alignment horizontal="right" vertical="center" shrinkToFit="1" readingOrder="2"/>
    </xf>
    <xf numFmtId="0" fontId="56" fillId="5" borderId="26" xfId="0" applyFont="1" applyFill="1" applyBorder="1" applyAlignment="1">
      <alignment horizontal="center" vertical="center" shrinkToFit="1" readingOrder="2"/>
    </xf>
    <xf numFmtId="0" fontId="34" fillId="5" borderId="26" xfId="0" applyFont="1" applyFill="1" applyBorder="1" applyAlignment="1">
      <alignment horizontal="right" vertical="center" shrinkToFit="1" readingOrder="2"/>
    </xf>
    <xf numFmtId="0" fontId="34" fillId="5" borderId="26" xfId="0" applyFont="1" applyFill="1" applyBorder="1" applyAlignment="1">
      <alignment vertical="center" shrinkToFit="1" readingOrder="2"/>
    </xf>
    <xf numFmtId="0" fontId="34" fillId="5" borderId="28" xfId="0" applyFont="1" applyFill="1" applyBorder="1" applyAlignment="1">
      <alignment horizontal="right" vertical="center" shrinkToFit="1" readingOrder="2"/>
    </xf>
    <xf numFmtId="0" fontId="55" fillId="6" borderId="25" xfId="0" applyFont="1" applyFill="1" applyBorder="1" applyAlignment="1">
      <alignment horizontal="center" vertical="center" shrinkToFit="1" readingOrder="2"/>
    </xf>
    <xf numFmtId="0" fontId="55" fillId="6" borderId="26" xfId="0" applyFont="1" applyFill="1" applyBorder="1" applyAlignment="1">
      <alignment horizontal="center" vertical="center" shrinkToFit="1" readingOrder="2"/>
    </xf>
    <xf numFmtId="0" fontId="55" fillId="6" borderId="26" xfId="0" applyFont="1" applyFill="1" applyBorder="1" applyAlignment="1" applyProtection="1">
      <alignment horizontal="center" vertical="center" shrinkToFit="1" readingOrder="2"/>
      <protection hidden="1"/>
    </xf>
    <xf numFmtId="0" fontId="55" fillId="6" borderId="22" xfId="0" applyFont="1" applyFill="1" applyBorder="1" applyAlignment="1">
      <alignment horizontal="center" vertical="center" shrinkToFit="1" readingOrder="2"/>
    </xf>
    <xf numFmtId="0" fontId="18" fillId="6" borderId="26" xfId="0" applyFont="1" applyFill="1" applyBorder="1" applyAlignment="1">
      <alignment horizontal="center" vertical="center" shrinkToFit="1" readingOrder="2"/>
    </xf>
    <xf numFmtId="49" fontId="55" fillId="6" borderId="26" xfId="0" applyNumberFormat="1" applyFont="1" applyFill="1" applyBorder="1" applyAlignment="1">
      <alignment horizontal="center" vertical="center" shrinkToFit="1" readingOrder="2"/>
    </xf>
    <xf numFmtId="166" fontId="55" fillId="6" borderId="26" xfId="0" applyNumberFormat="1" applyFont="1" applyFill="1" applyBorder="1" applyAlignment="1">
      <alignment horizontal="center" vertical="center" shrinkToFit="1" readingOrder="2"/>
    </xf>
    <xf numFmtId="49" fontId="55" fillId="6" borderId="28" xfId="0" applyNumberFormat="1" applyFont="1" applyFill="1" applyBorder="1" applyAlignment="1">
      <alignment horizontal="center" vertical="center" shrinkToFit="1" readingOrder="2"/>
    </xf>
    <xf numFmtId="0" fontId="56" fillId="7" borderId="0" xfId="0" applyFont="1" applyFill="1" applyAlignment="1">
      <alignment horizontal="center" vertical="center" shrinkToFit="1" readingOrder="2"/>
    </xf>
    <xf numFmtId="0" fontId="34" fillId="7" borderId="0" xfId="0" applyFont="1" applyFill="1" applyAlignment="1">
      <alignment horizontal="center" vertical="center" shrinkToFit="1"/>
    </xf>
    <xf numFmtId="0" fontId="57" fillId="7" borderId="0" xfId="0" applyFont="1" applyFill="1" applyBorder="1" applyAlignment="1">
      <alignment horizontal="center" vertical="center" shrinkToFit="1" readingOrder="2"/>
    </xf>
    <xf numFmtId="0" fontId="35" fillId="7" borderId="0" xfId="0" applyFont="1" applyFill="1" applyBorder="1" applyAlignment="1">
      <alignment horizontal="center" vertical="center" shrinkToFit="1" readingOrder="2"/>
    </xf>
    <xf numFmtId="0" fontId="56" fillId="7" borderId="0" xfId="0" applyFont="1" applyFill="1" applyBorder="1" applyAlignment="1">
      <alignment horizontal="center" vertical="center" shrinkToFit="1" readingOrder="2"/>
    </xf>
    <xf numFmtId="0" fontId="34" fillId="7" borderId="0" xfId="0" applyFont="1" applyFill="1" applyBorder="1" applyAlignment="1">
      <alignment horizontal="center" vertical="center" shrinkToFit="1"/>
    </xf>
    <xf numFmtId="0" fontId="18" fillId="7" borderId="0" xfId="0" applyFont="1" applyFill="1" applyBorder="1" applyAlignment="1">
      <alignment horizontal="center" vertical="center" shrinkToFit="1"/>
    </xf>
    <xf numFmtId="0" fontId="55" fillId="7" borderId="0" xfId="0" applyFont="1" applyFill="1" applyAlignment="1">
      <alignment horizontal="center" vertical="center" shrinkToFit="1" readingOrder="2"/>
    </xf>
    <xf numFmtId="165" fontId="34" fillId="7" borderId="0" xfId="0" applyNumberFormat="1" applyFont="1" applyFill="1" applyAlignment="1">
      <alignment horizontal="center" vertical="center" shrinkToFit="1"/>
    </xf>
    <xf numFmtId="0" fontId="56" fillId="7" borderId="0" xfId="0" applyNumberFormat="1" applyFont="1" applyFill="1" applyAlignment="1">
      <alignment horizontal="center" vertical="center" shrinkToFit="1" readingOrder="2"/>
    </xf>
    <xf numFmtId="167" fontId="56" fillId="7" borderId="0" xfId="0" applyNumberFormat="1" applyFont="1" applyFill="1" applyAlignment="1">
      <alignment horizontal="center" vertical="center" shrinkToFit="1"/>
    </xf>
    <xf numFmtId="0" fontId="56" fillId="7" borderId="0" xfId="0" applyFont="1" applyFill="1" applyAlignment="1">
      <alignment horizontal="center" vertical="center" shrinkToFit="1"/>
    </xf>
    <xf numFmtId="0" fontId="2" fillId="3" borderId="0" xfId="0" applyFont="1" applyFill="1" applyAlignment="1">
      <alignment horizontal="center" vertical="center" shrinkToFit="1"/>
    </xf>
    <xf numFmtId="0" fontId="2" fillId="3" borderId="0" xfId="0" quotePrefix="1" applyFont="1" applyFill="1" applyAlignment="1">
      <alignment horizontal="center" vertical="center" shrinkToFit="1"/>
    </xf>
    <xf numFmtId="0" fontId="2" fillId="2" borderId="0" xfId="0" applyFont="1" applyFill="1" applyAlignment="1">
      <alignment horizontal="center" vertical="center" shrinkToFit="1"/>
    </xf>
    <xf numFmtId="0" fontId="54" fillId="3" borderId="0" xfId="0" applyFont="1" applyFill="1" applyAlignment="1">
      <alignment horizontal="center" vertical="center" shrinkToFit="1"/>
    </xf>
    <xf numFmtId="0" fontId="34" fillId="3" borderId="0" xfId="0" applyFont="1" applyFill="1" applyAlignment="1">
      <alignment vertical="center" shrinkToFit="1" readingOrder="1"/>
    </xf>
    <xf numFmtId="0" fontId="34" fillId="2" borderId="0" xfId="0" applyFont="1" applyFill="1" applyAlignment="1">
      <alignment vertical="center" shrinkToFit="1"/>
    </xf>
    <xf numFmtId="0" fontId="62" fillId="2" borderId="0" xfId="0" applyFont="1" applyFill="1" applyAlignment="1">
      <alignment vertical="center" shrinkToFit="1"/>
    </xf>
    <xf numFmtId="0" fontId="2" fillId="2" borderId="0" xfId="0" applyFont="1" applyFill="1" applyAlignment="1">
      <alignment horizontal="right" vertical="center" shrinkToFit="1"/>
    </xf>
    <xf numFmtId="0" fontId="59" fillId="2" borderId="0" xfId="0" applyFont="1" applyFill="1" applyAlignment="1">
      <alignment horizontal="center" vertical="center" shrinkToFit="1" readingOrder="2"/>
    </xf>
    <xf numFmtId="0" fontId="2" fillId="2" borderId="21" xfId="0" applyFont="1" applyFill="1" applyBorder="1" applyAlignment="1">
      <alignment horizontal="center" vertical="center" shrinkToFit="1"/>
    </xf>
    <xf numFmtId="0" fontId="17" fillId="0" borderId="25" xfId="0" applyFont="1" applyBorder="1" applyAlignment="1">
      <alignment horizontal="center" vertical="center" readingOrder="1"/>
    </xf>
    <xf numFmtId="0" fontId="17" fillId="0" borderId="26" xfId="0" applyFont="1" applyBorder="1" applyAlignment="1">
      <alignment horizontal="center" vertical="center" readingOrder="1"/>
    </xf>
    <xf numFmtId="0" fontId="17" fillId="0" borderId="28" xfId="0" applyFont="1" applyBorder="1" applyAlignment="1">
      <alignment horizontal="center" vertical="center" readingOrder="1"/>
    </xf>
    <xf numFmtId="0" fontId="2" fillId="2" borderId="0" xfId="0" applyFont="1" applyFill="1" applyBorder="1" applyAlignment="1">
      <alignment horizontal="center" vertical="center" shrinkToFit="1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62" fillId="2" borderId="25" xfId="0" applyFont="1" applyFill="1" applyBorder="1" applyAlignment="1">
      <alignment horizontal="center" vertical="center" shrinkToFit="1"/>
    </xf>
    <xf numFmtId="0" fontId="62" fillId="2" borderId="26" xfId="0" applyFont="1" applyFill="1" applyBorder="1" applyAlignment="1">
      <alignment horizontal="center" vertical="center" shrinkToFit="1"/>
    </xf>
    <xf numFmtId="0" fontId="62" fillId="2" borderId="28" xfId="0" applyFont="1" applyFill="1" applyBorder="1" applyAlignment="1">
      <alignment horizontal="center" vertical="center" shrinkToFit="1"/>
    </xf>
    <xf numFmtId="0" fontId="2" fillId="2" borderId="25" xfId="0" applyFont="1" applyFill="1" applyBorder="1" applyAlignment="1">
      <alignment horizontal="center" vertical="center" shrinkToFit="1"/>
    </xf>
    <xf numFmtId="0" fontId="2" fillId="2" borderId="26" xfId="0" applyFont="1" applyFill="1" applyBorder="1" applyAlignment="1">
      <alignment horizontal="center" vertical="center" shrinkToFit="1"/>
    </xf>
    <xf numFmtId="0" fontId="2" fillId="2" borderId="28" xfId="0" applyFont="1" applyFill="1" applyBorder="1" applyAlignment="1">
      <alignment horizontal="center" vertical="center" shrinkToFit="1"/>
    </xf>
    <xf numFmtId="0" fontId="2" fillId="2" borderId="60" xfId="0" applyFont="1" applyFill="1" applyBorder="1" applyAlignment="1">
      <alignment horizontal="center" vertical="center" shrinkToFit="1"/>
    </xf>
    <xf numFmtId="0" fontId="17" fillId="0" borderId="61" xfId="0" applyFont="1" applyBorder="1" applyAlignment="1">
      <alignment horizontal="center" vertical="center"/>
    </xf>
    <xf numFmtId="0" fontId="16" fillId="0" borderId="62" xfId="0" applyFont="1" applyBorder="1" applyAlignment="1">
      <alignment horizontal="center" vertical="center" wrapText="1"/>
    </xf>
    <xf numFmtId="0" fontId="16" fillId="0" borderId="60" xfId="0" applyFont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 shrinkToFit="1"/>
    </xf>
    <xf numFmtId="0" fontId="2" fillId="2" borderId="27" xfId="0" applyFont="1" applyFill="1" applyBorder="1" applyAlignment="1">
      <alignment horizontal="center" vertical="center" shrinkToFit="1"/>
    </xf>
    <xf numFmtId="0" fontId="2" fillId="2" borderId="33" xfId="0" applyFont="1" applyFill="1" applyBorder="1" applyAlignment="1">
      <alignment horizontal="center" vertical="center" shrinkToFit="1"/>
    </xf>
    <xf numFmtId="0" fontId="16" fillId="0" borderId="31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16" fillId="0" borderId="33" xfId="0" applyFont="1" applyBorder="1" applyAlignment="1">
      <alignment horizontal="center" vertical="center"/>
    </xf>
    <xf numFmtId="0" fontId="64" fillId="0" borderId="63" xfId="0" applyFont="1" applyBorder="1" applyAlignment="1">
      <alignment horizontal="center" vertical="center"/>
    </xf>
    <xf numFmtId="0" fontId="61" fillId="0" borderId="64" xfId="0" applyFont="1" applyBorder="1" applyAlignment="1">
      <alignment horizontal="center" vertical="center" wrapText="1"/>
    </xf>
    <xf numFmtId="0" fontId="64" fillId="0" borderId="32" xfId="0" applyFont="1" applyBorder="1" applyAlignment="1">
      <alignment horizontal="center" vertical="center"/>
    </xf>
    <xf numFmtId="0" fontId="61" fillId="0" borderId="65" xfId="0" applyFont="1" applyBorder="1" applyAlignment="1">
      <alignment horizontal="center" vertical="center" wrapText="1"/>
    </xf>
    <xf numFmtId="0" fontId="64" fillId="0" borderId="34" xfId="0" applyFont="1" applyBorder="1" applyAlignment="1">
      <alignment horizontal="center" vertical="center"/>
    </xf>
    <xf numFmtId="0" fontId="61" fillId="0" borderId="66" xfId="0" applyFont="1" applyBorder="1" applyAlignment="1">
      <alignment horizontal="center" vertical="center" wrapText="1"/>
    </xf>
    <xf numFmtId="0" fontId="63" fillId="0" borderId="27" xfId="0" applyFont="1" applyBorder="1" applyAlignment="1">
      <alignment horizontal="center" vertical="center"/>
    </xf>
    <xf numFmtId="0" fontId="63" fillId="0" borderId="33" xfId="0" applyFont="1" applyBorder="1" applyAlignment="1">
      <alignment horizontal="center" vertical="center"/>
    </xf>
    <xf numFmtId="0" fontId="63" fillId="0" borderId="65" xfId="0" applyFont="1" applyBorder="1" applyAlignment="1">
      <alignment horizontal="center" vertical="center"/>
    </xf>
    <xf numFmtId="0" fontId="63" fillId="0" borderId="66" xfId="0" applyFont="1" applyBorder="1" applyAlignment="1">
      <alignment horizontal="center" vertical="center"/>
    </xf>
    <xf numFmtId="0" fontId="63" fillId="0" borderId="52" xfId="0" applyFont="1" applyBorder="1" applyAlignment="1">
      <alignment horizontal="center" vertical="center"/>
    </xf>
    <xf numFmtId="0" fontId="63" fillId="0" borderId="67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9" fillId="0" borderId="52" xfId="0" applyFont="1" applyBorder="1" applyAlignment="1">
      <alignment horizontal="center" vertical="center"/>
    </xf>
    <xf numFmtId="1" fontId="13" fillId="0" borderId="68" xfId="0" applyNumberFormat="1" applyFont="1" applyBorder="1" applyAlignment="1" applyProtection="1">
      <alignment horizontal="center" vertical="center" shrinkToFit="1" readingOrder="2"/>
    </xf>
    <xf numFmtId="1" fontId="13" fillId="0" borderId="69" xfId="0" applyNumberFormat="1" applyFont="1" applyBorder="1" applyAlignment="1" applyProtection="1">
      <alignment horizontal="center" vertical="center" shrinkToFit="1" readingOrder="2"/>
    </xf>
    <xf numFmtId="1" fontId="13" fillId="0" borderId="38" xfId="0" applyNumberFormat="1" applyFont="1" applyBorder="1" applyAlignment="1" applyProtection="1">
      <alignment horizontal="center" vertical="center" shrinkToFit="1" readingOrder="2"/>
    </xf>
    <xf numFmtId="1" fontId="65" fillId="0" borderId="32" xfId="0" applyNumberFormat="1" applyFont="1" applyBorder="1" applyAlignment="1" applyProtection="1">
      <alignment horizontal="right" shrinkToFit="1" readingOrder="2"/>
      <protection locked="0"/>
    </xf>
    <xf numFmtId="164" fontId="60" fillId="4" borderId="70" xfId="0" applyNumberFormat="1" applyFont="1" applyFill="1" applyBorder="1" applyAlignment="1" applyProtection="1">
      <alignment horizontal="center" vertical="center" shrinkToFit="1" readingOrder="2"/>
      <protection locked="0"/>
    </xf>
    <xf numFmtId="164" fontId="60" fillId="4" borderId="71" xfId="0" applyNumberFormat="1" applyFont="1" applyFill="1" applyBorder="1" applyAlignment="1" applyProtection="1">
      <alignment horizontal="center" vertical="center" shrinkToFit="1" readingOrder="2"/>
      <protection locked="0"/>
    </xf>
    <xf numFmtId="164" fontId="60" fillId="4" borderId="7" xfId="0" applyNumberFormat="1" applyFont="1" applyFill="1" applyBorder="1" applyAlignment="1" applyProtection="1">
      <alignment horizontal="center" vertical="center" shrinkToFit="1" readingOrder="2"/>
      <protection locked="0"/>
    </xf>
    <xf numFmtId="164" fontId="36" fillId="2" borderId="29" xfId="0" applyNumberFormat="1" applyFont="1" applyFill="1" applyBorder="1" applyAlignment="1" applyProtection="1">
      <alignment horizontal="center" vertical="center" shrinkToFit="1" readingOrder="2"/>
      <protection hidden="1"/>
    </xf>
    <xf numFmtId="1" fontId="65" fillId="0" borderId="0" xfId="0" applyNumberFormat="1" applyFont="1" applyBorder="1" applyAlignment="1" applyProtection="1">
      <alignment horizontal="right" shrinkToFit="1" readingOrder="2"/>
      <protection locked="0"/>
    </xf>
    <xf numFmtId="1" fontId="65" fillId="0" borderId="33" xfId="0" applyNumberFormat="1" applyFont="1" applyBorder="1" applyAlignment="1" applyProtection="1">
      <alignment horizontal="right" shrinkToFit="1" readingOrder="2"/>
      <protection locked="0"/>
    </xf>
    <xf numFmtId="1" fontId="65" fillId="0" borderId="34" xfId="0" applyNumberFormat="1" applyFont="1" applyBorder="1" applyAlignment="1" applyProtection="1">
      <alignment horizontal="right" shrinkToFit="1" readingOrder="2"/>
      <protection locked="0"/>
    </xf>
    <xf numFmtId="1" fontId="65" fillId="0" borderId="66" xfId="0" applyNumberFormat="1" applyFont="1" applyBorder="1" applyAlignment="1" applyProtection="1">
      <alignment horizontal="right" shrinkToFit="1" readingOrder="2"/>
      <protection locked="0"/>
    </xf>
    <xf numFmtId="1" fontId="65" fillId="0" borderId="31" xfId="0" applyNumberFormat="1" applyFont="1" applyBorder="1" applyAlignment="1" applyProtection="1">
      <alignment horizontal="right" shrinkToFit="1" readingOrder="2"/>
      <protection locked="0"/>
    </xf>
    <xf numFmtId="1" fontId="65" fillId="0" borderId="63" xfId="0" applyNumberFormat="1" applyFont="1" applyBorder="1" applyAlignment="1" applyProtection="1">
      <alignment horizontal="right" shrinkToFit="1" readingOrder="2"/>
      <protection locked="0"/>
    </xf>
    <xf numFmtId="1" fontId="65" fillId="0" borderId="64" xfId="0" applyNumberFormat="1" applyFont="1" applyBorder="1" applyAlignment="1" applyProtection="1">
      <alignment horizontal="right" shrinkToFit="1" readingOrder="2"/>
      <protection locked="0"/>
    </xf>
    <xf numFmtId="1" fontId="65" fillId="0" borderId="27" xfId="0" applyNumberFormat="1" applyFont="1" applyBorder="1" applyAlignment="1" applyProtection="1">
      <alignment horizontal="right" shrinkToFit="1" readingOrder="2"/>
      <protection locked="0"/>
    </xf>
    <xf numFmtId="1" fontId="65" fillId="0" borderId="65" xfId="0" applyNumberFormat="1" applyFont="1" applyBorder="1" applyAlignment="1" applyProtection="1">
      <alignment horizontal="right" shrinkToFit="1" readingOrder="2"/>
      <protection locked="0"/>
    </xf>
    <xf numFmtId="0" fontId="13" fillId="2" borderId="0" xfId="0" applyFont="1" applyFill="1" applyAlignment="1" applyProtection="1">
      <alignment horizontal="right" vertical="center" readingOrder="2"/>
      <protection hidden="1"/>
    </xf>
    <xf numFmtId="0" fontId="13" fillId="2" borderId="0" xfId="0" applyFont="1" applyFill="1" applyBorder="1" applyAlignment="1" applyProtection="1">
      <alignment horizontal="right" vertical="center" shrinkToFit="1" readingOrder="2"/>
      <protection hidden="1"/>
    </xf>
    <xf numFmtId="0" fontId="13" fillId="2" borderId="29" xfId="0" applyFont="1" applyFill="1" applyBorder="1" applyAlignment="1" applyProtection="1">
      <alignment horizontal="left" vertical="center" shrinkToFit="1" readingOrder="2"/>
      <protection hidden="1"/>
    </xf>
    <xf numFmtId="0" fontId="13" fillId="0" borderId="23" xfId="0" applyFont="1" applyFill="1" applyBorder="1" applyAlignment="1" applyProtection="1">
      <alignment horizontal="center" vertical="center" shrinkToFit="1" readingOrder="2"/>
      <protection hidden="1"/>
    </xf>
    <xf numFmtId="0" fontId="15" fillId="2" borderId="0" xfId="0" applyFont="1" applyFill="1" applyBorder="1" applyAlignment="1" applyProtection="1">
      <alignment horizontal="right" vertical="center" shrinkToFit="1" readingOrder="2"/>
      <protection hidden="1"/>
    </xf>
    <xf numFmtId="169" fontId="8" fillId="0" borderId="0" xfId="0" applyNumberFormat="1" applyFont="1" applyFill="1" applyBorder="1" applyAlignment="1" applyProtection="1">
      <alignment shrinkToFit="1" readingOrder="2"/>
      <protection hidden="1"/>
    </xf>
    <xf numFmtId="0" fontId="0" fillId="0" borderId="0" xfId="0"/>
    <xf numFmtId="1" fontId="5" fillId="0" borderId="82" xfId="0" applyNumberFormat="1" applyFont="1" applyBorder="1" applyAlignment="1" applyProtection="1">
      <alignment horizontal="center" vertical="center" shrinkToFit="1" readingOrder="2"/>
    </xf>
    <xf numFmtId="1" fontId="5" fillId="0" borderId="46" xfId="0" applyNumberFormat="1" applyFont="1" applyBorder="1" applyAlignment="1" applyProtection="1">
      <alignment horizontal="center" vertical="center" shrinkToFit="1" readingOrder="2"/>
    </xf>
    <xf numFmtId="1" fontId="16" fillId="0" borderId="14" xfId="0" applyNumberFormat="1" applyFont="1" applyBorder="1" applyAlignment="1" applyProtection="1">
      <alignment horizontal="center" vertical="center" textRotation="90" shrinkToFit="1" readingOrder="2"/>
    </xf>
    <xf numFmtId="1" fontId="5" fillId="0" borderId="45" xfId="0" applyNumberFormat="1" applyFont="1" applyBorder="1" applyAlignment="1" applyProtection="1">
      <alignment horizontal="center" vertical="center" shrinkToFit="1" readingOrder="2"/>
    </xf>
    <xf numFmtId="1" fontId="14" fillId="0" borderId="8" xfId="0" applyNumberFormat="1" applyFont="1" applyBorder="1" applyAlignment="1" applyProtection="1">
      <alignment horizontal="center" vertical="center" textRotation="90" wrapText="1" readingOrder="2"/>
    </xf>
    <xf numFmtId="1" fontId="14" fillId="0" borderId="9" xfId="0" applyNumberFormat="1" applyFont="1" applyBorder="1" applyAlignment="1" applyProtection="1">
      <alignment horizontal="center" vertical="center" textRotation="90" wrapText="1" readingOrder="2"/>
    </xf>
    <xf numFmtId="1" fontId="14" fillId="0" borderId="10" xfId="0" applyNumberFormat="1" applyFont="1" applyBorder="1" applyAlignment="1" applyProtection="1">
      <alignment horizontal="center" vertical="center" textRotation="90" wrapText="1" readingOrder="2"/>
    </xf>
    <xf numFmtId="1" fontId="13" fillId="0" borderId="35" xfId="0" applyNumberFormat="1" applyFont="1" applyBorder="1" applyAlignment="1" applyProtection="1">
      <alignment horizontal="center" vertical="center" textRotation="90" shrinkToFit="1" readingOrder="2"/>
    </xf>
    <xf numFmtId="1" fontId="13" fillId="0" borderId="22" xfId="0" applyNumberFormat="1" applyFont="1" applyBorder="1" applyAlignment="1" applyProtection="1">
      <alignment horizontal="center" vertical="center" textRotation="90" shrinkToFit="1" readingOrder="2"/>
    </xf>
    <xf numFmtId="1" fontId="13" fillId="0" borderId="36" xfId="0" applyNumberFormat="1" applyFont="1" applyBorder="1" applyAlignment="1" applyProtection="1">
      <alignment horizontal="center" vertical="center" textRotation="90" shrinkToFit="1" readingOrder="2"/>
    </xf>
    <xf numFmtId="1" fontId="16" fillId="0" borderId="40" xfId="0" applyNumberFormat="1" applyFont="1" applyBorder="1" applyAlignment="1" applyProtection="1">
      <alignment horizontal="center" vertical="center" textRotation="90" shrinkToFit="1" readingOrder="2"/>
    </xf>
    <xf numFmtId="1" fontId="16" fillId="0" borderId="17" xfId="0" applyNumberFormat="1" applyFont="1" applyBorder="1" applyAlignment="1" applyProtection="1">
      <alignment horizontal="center" vertical="center" textRotation="90" shrinkToFit="1" readingOrder="2"/>
    </xf>
    <xf numFmtId="1" fontId="16" fillId="0" borderId="24" xfId="0" applyNumberFormat="1" applyFont="1" applyBorder="1" applyAlignment="1" applyProtection="1">
      <alignment horizontal="center" vertical="center" textRotation="90" shrinkToFit="1" readingOrder="2"/>
    </xf>
    <xf numFmtId="1" fontId="14" fillId="0" borderId="82" xfId="0" applyNumberFormat="1" applyFont="1" applyBorder="1" applyAlignment="1" applyProtection="1">
      <alignment horizontal="center" vertical="center" shrinkToFit="1" readingOrder="2"/>
    </xf>
    <xf numFmtId="1" fontId="14" fillId="0" borderId="45" xfId="0" applyNumberFormat="1" applyFont="1" applyBorder="1" applyAlignment="1" applyProtection="1">
      <alignment horizontal="center" vertical="center" shrinkToFit="1" readingOrder="2"/>
    </xf>
    <xf numFmtId="1" fontId="14" fillId="0" borderId="46" xfId="0" applyNumberFormat="1" applyFont="1" applyBorder="1" applyAlignment="1" applyProtection="1">
      <alignment horizontal="center" vertical="center" shrinkToFit="1" readingOrder="2"/>
    </xf>
    <xf numFmtId="1" fontId="16" fillId="0" borderId="9" xfId="0" applyNumberFormat="1" applyFont="1" applyBorder="1" applyAlignment="1" applyProtection="1">
      <alignment horizontal="center" vertical="center" textRotation="90" shrinkToFit="1" readingOrder="2"/>
    </xf>
    <xf numFmtId="1" fontId="66" fillId="0" borderId="18" xfId="0" applyNumberFormat="1" applyFont="1" applyBorder="1" applyAlignment="1" applyProtection="1">
      <alignment horizontal="center" vertical="center" shrinkToFit="1" readingOrder="2"/>
    </xf>
    <xf numFmtId="1" fontId="13" fillId="0" borderId="72" xfId="0" applyNumberFormat="1" applyFont="1" applyBorder="1" applyAlignment="1" applyProtection="1">
      <alignment horizontal="center" vertical="center" shrinkToFit="1" readingOrder="2"/>
    </xf>
    <xf numFmtId="1" fontId="13" fillId="0" borderId="1" xfId="0" applyNumberFormat="1" applyFont="1" applyBorder="1" applyAlignment="1" applyProtection="1">
      <alignment horizontal="center" vertical="center" shrinkToFit="1" readingOrder="2"/>
    </xf>
    <xf numFmtId="1" fontId="13" fillId="0" borderId="2" xfId="0" applyNumberFormat="1" applyFont="1" applyBorder="1" applyAlignment="1" applyProtection="1">
      <alignment horizontal="center" vertical="center" shrinkToFit="1" readingOrder="2"/>
    </xf>
    <xf numFmtId="1" fontId="13" fillId="0" borderId="70" xfId="0" applyNumberFormat="1" applyFont="1" applyBorder="1" applyAlignment="1" applyProtection="1">
      <alignment horizontal="center" vertical="center" shrinkToFit="1" readingOrder="2"/>
    </xf>
    <xf numFmtId="1" fontId="13" fillId="0" borderId="73" xfId="0" applyNumberFormat="1" applyFont="1" applyBorder="1" applyAlignment="1" applyProtection="1">
      <alignment horizontal="center" vertical="center" shrinkToFit="1" readingOrder="2"/>
    </xf>
    <xf numFmtId="1" fontId="13" fillId="0" borderId="74" xfId="0" applyNumberFormat="1" applyFont="1" applyBorder="1" applyAlignment="1" applyProtection="1">
      <alignment horizontal="center" vertical="center" shrinkToFit="1" readingOrder="2"/>
    </xf>
    <xf numFmtId="1" fontId="17" fillId="0" borderId="82" xfId="0" applyNumberFormat="1" applyFont="1" applyFill="1" applyBorder="1" applyAlignment="1" applyProtection="1">
      <alignment horizontal="center" vertical="center" shrinkToFit="1" readingOrder="2"/>
    </xf>
    <xf numFmtId="1" fontId="17" fillId="0" borderId="21" xfId="0" applyNumberFormat="1" applyFont="1" applyFill="1" applyBorder="1" applyAlignment="1" applyProtection="1">
      <alignment horizontal="center" vertical="center" shrinkToFit="1" readingOrder="2"/>
    </xf>
    <xf numFmtId="1" fontId="16" fillId="0" borderId="8" xfId="0" applyNumberFormat="1" applyFont="1" applyBorder="1" applyAlignment="1" applyProtection="1">
      <alignment horizontal="center" vertical="center" textRotation="90" wrapText="1" readingOrder="2"/>
    </xf>
    <xf numFmtId="1" fontId="16" fillId="0" borderId="9" xfId="0" applyNumberFormat="1" applyFont="1" applyBorder="1" applyAlignment="1" applyProtection="1">
      <alignment horizontal="center" vertical="center" textRotation="90" wrapText="1" readingOrder="2"/>
    </xf>
    <xf numFmtId="1" fontId="16" fillId="0" borderId="10" xfId="0" applyNumberFormat="1" applyFont="1" applyBorder="1" applyAlignment="1" applyProtection="1">
      <alignment horizontal="center" vertical="center" textRotation="90" wrapText="1" readingOrder="2"/>
    </xf>
    <xf numFmtId="1" fontId="11" fillId="0" borderId="83" xfId="0" applyNumberFormat="1" applyFont="1" applyBorder="1" applyAlignment="1" applyProtection="1">
      <alignment horizontal="center" shrinkToFit="1" readingOrder="2"/>
      <protection locked="0"/>
    </xf>
    <xf numFmtId="1" fontId="11" fillId="0" borderId="84" xfId="0" applyNumberFormat="1" applyFont="1" applyBorder="1" applyAlignment="1" applyProtection="1">
      <alignment horizontal="center" shrinkToFit="1" readingOrder="2"/>
      <protection locked="0"/>
    </xf>
    <xf numFmtId="1" fontId="4" fillId="0" borderId="0" xfId="0" applyNumberFormat="1" applyFont="1" applyFill="1" applyBorder="1" applyAlignment="1" applyProtection="1">
      <alignment horizontal="center" vertical="top" shrinkToFit="1" readingOrder="2"/>
    </xf>
    <xf numFmtId="1" fontId="9" fillId="0" borderId="0" xfId="0" applyNumberFormat="1" applyFont="1" applyAlignment="1" applyProtection="1">
      <alignment horizontal="right" vertical="top" shrinkToFit="1" readingOrder="2"/>
    </xf>
    <xf numFmtId="1" fontId="9" fillId="0" borderId="5" xfId="0" applyNumberFormat="1" applyFont="1" applyBorder="1" applyAlignment="1" applyProtection="1">
      <alignment horizontal="right" vertical="top" shrinkToFit="1" readingOrder="2"/>
    </xf>
    <xf numFmtId="1" fontId="13" fillId="0" borderId="3" xfId="0" applyNumberFormat="1" applyFont="1" applyBorder="1" applyAlignment="1" applyProtection="1">
      <alignment horizontal="center" vertical="center" textRotation="90" shrinkToFit="1" readingOrder="2"/>
    </xf>
    <xf numFmtId="1" fontId="13" fillId="0" borderId="85" xfId="0" applyNumberFormat="1" applyFont="1" applyBorder="1" applyAlignment="1" applyProtection="1">
      <alignment horizontal="center" vertical="center" textRotation="90" shrinkToFit="1" readingOrder="2"/>
    </xf>
    <xf numFmtId="1" fontId="5" fillId="0" borderId="0" xfId="0" applyNumberFormat="1" applyFont="1" applyAlignment="1" applyProtection="1">
      <alignment horizontal="left" vertical="top" shrinkToFit="1" readingOrder="2"/>
    </xf>
    <xf numFmtId="1" fontId="5" fillId="0" borderId="5" xfId="0" applyNumberFormat="1" applyFont="1" applyBorder="1" applyAlignment="1" applyProtection="1">
      <alignment horizontal="left" vertical="top" shrinkToFit="1" readingOrder="2"/>
    </xf>
    <xf numFmtId="0" fontId="0" fillId="0" borderId="0" xfId="0"/>
    <xf numFmtId="0" fontId="0" fillId="0" borderId="5" xfId="0" applyBorder="1"/>
    <xf numFmtId="1" fontId="13" fillId="0" borderId="76" xfId="0" applyNumberFormat="1" applyFont="1" applyBorder="1" applyAlignment="1" applyProtection="1">
      <alignment horizontal="center" vertical="center" shrinkToFit="1" readingOrder="2"/>
    </xf>
    <xf numFmtId="1" fontId="13" fillId="0" borderId="77" xfId="0" applyNumberFormat="1" applyFont="1" applyBorder="1" applyAlignment="1" applyProtection="1">
      <alignment horizontal="center" vertical="center" shrinkToFit="1" readingOrder="2"/>
    </xf>
    <xf numFmtId="1" fontId="17" fillId="0" borderId="17" xfId="0" applyNumberFormat="1" applyFont="1" applyBorder="1" applyAlignment="1" applyProtection="1">
      <alignment horizontal="center" vertical="center" textRotation="90" shrinkToFit="1" readingOrder="2"/>
    </xf>
    <xf numFmtId="1" fontId="9" fillId="0" borderId="0" xfId="0" applyNumberFormat="1" applyFont="1" applyAlignment="1" applyProtection="1">
      <alignment horizontal="center" vertical="top" shrinkToFit="1" readingOrder="2"/>
    </xf>
    <xf numFmtId="1" fontId="9" fillId="0" borderId="5" xfId="0" applyNumberFormat="1" applyFont="1" applyBorder="1" applyAlignment="1" applyProtection="1">
      <alignment horizontal="center" vertical="top" shrinkToFit="1" readingOrder="2"/>
    </xf>
    <xf numFmtId="1" fontId="14" fillId="0" borderId="35" xfId="0" applyNumberFormat="1" applyFont="1" applyBorder="1" applyAlignment="1" applyProtection="1">
      <alignment horizontal="center" vertical="center" textRotation="90" wrapText="1" readingOrder="2"/>
    </xf>
    <xf numFmtId="1" fontId="14" fillId="0" borderId="22" xfId="0" applyNumberFormat="1" applyFont="1" applyBorder="1" applyAlignment="1" applyProtection="1">
      <alignment horizontal="center" vertical="center" textRotation="90" wrapText="1" readingOrder="2"/>
    </xf>
    <xf numFmtId="1" fontId="14" fillId="0" borderId="36" xfId="0" applyNumberFormat="1" applyFont="1" applyBorder="1" applyAlignment="1" applyProtection="1">
      <alignment horizontal="center" vertical="center" textRotation="90" wrapText="1" readingOrder="2"/>
    </xf>
    <xf numFmtId="1" fontId="13" fillId="0" borderId="5" xfId="0" applyNumberFormat="1" applyFont="1" applyBorder="1" applyAlignment="1" applyProtection="1">
      <alignment horizontal="center" vertical="center" shrinkToFit="1" readingOrder="2"/>
    </xf>
    <xf numFmtId="1" fontId="13" fillId="0" borderId="17" xfId="0" applyNumberFormat="1" applyFont="1" applyBorder="1" applyAlignment="1" applyProtection="1">
      <alignment horizontal="center" vertical="center" textRotation="90" shrinkToFit="1" readingOrder="2"/>
    </xf>
    <xf numFmtId="1" fontId="13" fillId="0" borderId="24" xfId="0" applyNumberFormat="1" applyFont="1" applyBorder="1" applyAlignment="1" applyProtection="1">
      <alignment horizontal="center" vertical="center" textRotation="90" shrinkToFit="1" readingOrder="2"/>
    </xf>
    <xf numFmtId="0" fontId="17" fillId="0" borderId="22" xfId="0" applyFont="1" applyBorder="1" applyAlignment="1" applyProtection="1">
      <alignment horizontal="center" vertical="center"/>
    </xf>
    <xf numFmtId="1" fontId="13" fillId="0" borderId="9" xfId="0" applyNumberFormat="1" applyFont="1" applyBorder="1" applyAlignment="1" applyProtection="1">
      <alignment horizontal="center" vertical="center" textRotation="90" shrinkToFit="1" readingOrder="2"/>
    </xf>
    <xf numFmtId="1" fontId="13" fillId="0" borderId="10" xfId="0" applyNumberFormat="1" applyFont="1" applyBorder="1" applyAlignment="1" applyProtection="1">
      <alignment horizontal="center" vertical="center" textRotation="90" shrinkToFit="1" readingOrder="2"/>
    </xf>
    <xf numFmtId="1" fontId="17" fillId="0" borderId="35" xfId="0" applyNumberFormat="1" applyFont="1" applyFill="1" applyBorder="1" applyAlignment="1" applyProtection="1">
      <alignment horizontal="center" shrinkToFit="1" readingOrder="2"/>
    </xf>
    <xf numFmtId="0" fontId="0" fillId="0" borderId="22" xfId="0" applyBorder="1" applyAlignment="1" applyProtection="1">
      <alignment horizontal="center"/>
    </xf>
    <xf numFmtId="1" fontId="20" fillId="0" borderId="76" xfId="0" applyNumberFormat="1" applyFont="1" applyBorder="1" applyAlignment="1" applyProtection="1">
      <alignment horizontal="center" vertical="center" wrapText="1" shrinkToFit="1" readingOrder="2"/>
    </xf>
    <xf numFmtId="1" fontId="20" fillId="0" borderId="1" xfId="0" applyNumberFormat="1" applyFont="1" applyBorder="1" applyAlignment="1" applyProtection="1">
      <alignment horizontal="center" vertical="center" wrapText="1" shrinkToFit="1" readingOrder="2"/>
    </xf>
    <xf numFmtId="1" fontId="20" fillId="0" borderId="2" xfId="0" applyNumberFormat="1" applyFont="1" applyBorder="1" applyAlignment="1" applyProtection="1">
      <alignment horizontal="center" vertical="center" wrapText="1" shrinkToFit="1" readingOrder="2"/>
    </xf>
    <xf numFmtId="1" fontId="20" fillId="0" borderId="77" xfId="0" applyNumberFormat="1" applyFont="1" applyBorder="1" applyAlignment="1" applyProtection="1">
      <alignment horizontal="center" vertical="center" wrapText="1" shrinkToFit="1" readingOrder="2"/>
    </xf>
    <xf numFmtId="1" fontId="20" fillId="0" borderId="73" xfId="0" applyNumberFormat="1" applyFont="1" applyBorder="1" applyAlignment="1" applyProtection="1">
      <alignment horizontal="center" vertical="center" wrapText="1" shrinkToFit="1" readingOrder="2"/>
    </xf>
    <xf numFmtId="1" fontId="20" fillId="0" borderId="74" xfId="0" applyNumberFormat="1" applyFont="1" applyBorder="1" applyAlignment="1" applyProtection="1">
      <alignment horizontal="center" vertical="center" wrapText="1" shrinkToFit="1" readingOrder="2"/>
    </xf>
    <xf numFmtId="1" fontId="13" fillId="0" borderId="80" xfId="0" applyNumberFormat="1" applyFont="1" applyBorder="1" applyAlignment="1" applyProtection="1">
      <alignment horizontal="center" vertical="center" textRotation="90" shrinkToFit="1" readingOrder="2"/>
    </xf>
    <xf numFmtId="1" fontId="13" fillId="0" borderId="0" xfId="0" applyNumberFormat="1" applyFont="1" applyAlignment="1" applyProtection="1">
      <alignment horizontal="center" vertical="center" shrinkToFit="1" readingOrder="2"/>
    </xf>
    <xf numFmtId="0" fontId="16" fillId="0" borderId="35" xfId="0" applyNumberFormat="1" applyFont="1" applyBorder="1" applyAlignment="1" applyProtection="1">
      <alignment horizontal="center" vertical="center" textRotation="90" shrinkToFit="1" readingOrder="2"/>
    </xf>
    <xf numFmtId="0" fontId="16" fillId="0" borderId="22" xfId="0" applyNumberFormat="1" applyFont="1" applyBorder="1" applyAlignment="1" applyProtection="1">
      <alignment horizontal="center" vertical="center" textRotation="90" shrinkToFit="1" readingOrder="2"/>
    </xf>
    <xf numFmtId="0" fontId="16" fillId="0" borderId="80" xfId="0" applyNumberFormat="1" applyFont="1" applyBorder="1" applyAlignment="1" applyProtection="1">
      <alignment horizontal="center" vertical="center" textRotation="90" shrinkToFit="1" readingOrder="2"/>
    </xf>
    <xf numFmtId="1" fontId="13" fillId="0" borderId="14" xfId="0" applyNumberFormat="1" applyFont="1" applyBorder="1" applyAlignment="1" applyProtection="1">
      <alignment horizontal="center" vertical="center" textRotation="90" shrinkToFit="1" readingOrder="2"/>
    </xf>
    <xf numFmtId="1" fontId="13" fillId="0" borderId="23" xfId="0" applyNumberFormat="1" applyFont="1" applyBorder="1" applyAlignment="1" applyProtection="1">
      <alignment horizontal="center" vertical="center" textRotation="90" shrinkToFit="1" readingOrder="2"/>
    </xf>
    <xf numFmtId="1" fontId="13" fillId="0" borderId="2" xfId="0" applyNumberFormat="1" applyFont="1" applyBorder="1" applyAlignment="1" applyProtection="1">
      <alignment horizontal="center" vertical="center" textRotation="90" shrinkToFit="1" readingOrder="2"/>
    </xf>
    <xf numFmtId="1" fontId="13" fillId="0" borderId="0" xfId="0" applyNumberFormat="1" applyFont="1" applyBorder="1" applyAlignment="1" applyProtection="1">
      <alignment horizontal="center" vertical="center" textRotation="90" shrinkToFit="1" readingOrder="2"/>
    </xf>
    <xf numFmtId="1" fontId="13" fillId="0" borderId="81" xfId="0" applyNumberFormat="1" applyFont="1" applyBorder="1" applyAlignment="1" applyProtection="1">
      <alignment horizontal="center" vertical="center" textRotation="90" shrinkToFit="1" readingOrder="2"/>
    </xf>
    <xf numFmtId="1" fontId="14" fillId="0" borderId="0" xfId="0" applyNumberFormat="1" applyFont="1" applyAlignment="1" applyProtection="1">
      <alignment horizontal="right" vertical="center" wrapText="1" readingOrder="2"/>
    </xf>
    <xf numFmtId="1" fontId="10" fillId="0" borderId="0" xfId="0" applyNumberFormat="1" applyFont="1" applyAlignment="1" applyProtection="1">
      <alignment horizontal="center" vertical="center" shrinkToFit="1" readingOrder="2"/>
    </xf>
    <xf numFmtId="1" fontId="12" fillId="0" borderId="78" xfId="0" applyNumberFormat="1" applyFont="1" applyBorder="1" applyAlignment="1" applyProtection="1">
      <alignment horizontal="center" vertical="center" shrinkToFit="1" readingOrder="2"/>
    </xf>
    <xf numFmtId="1" fontId="12" fillId="0" borderId="44" xfId="0" applyNumberFormat="1" applyFont="1" applyBorder="1" applyAlignment="1" applyProtection="1">
      <alignment horizontal="center" vertical="center" shrinkToFit="1" readingOrder="2"/>
    </xf>
    <xf numFmtId="1" fontId="12" fillId="0" borderId="79" xfId="0" applyNumberFormat="1" applyFont="1" applyBorder="1" applyAlignment="1" applyProtection="1">
      <alignment horizontal="center" vertical="center" shrinkToFit="1" readingOrder="2"/>
    </xf>
    <xf numFmtId="1" fontId="20" fillId="0" borderId="0" xfId="0" applyNumberFormat="1" applyFont="1" applyAlignment="1" applyProtection="1">
      <alignment horizontal="right" vertical="center" wrapText="1" shrinkToFit="1" readingOrder="2"/>
    </xf>
    <xf numFmtId="1" fontId="22" fillId="0" borderId="0" xfId="0" applyNumberFormat="1" applyFont="1" applyAlignment="1" applyProtection="1">
      <alignment horizontal="right" vertical="center" shrinkToFit="1" readingOrder="2"/>
    </xf>
    <xf numFmtId="166" fontId="10" fillId="0" borderId="0" xfId="0" applyNumberFormat="1" applyFont="1" applyAlignment="1" applyProtection="1">
      <alignment horizontal="center" vertical="center" shrinkToFit="1" readingOrder="2"/>
    </xf>
    <xf numFmtId="1" fontId="24" fillId="0" borderId="47" xfId="0" applyNumberFormat="1" applyFont="1" applyBorder="1" applyAlignment="1" applyProtection="1">
      <alignment horizontal="center" vertical="center" shrinkToFit="1" readingOrder="2"/>
    </xf>
    <xf numFmtId="1" fontId="17" fillId="0" borderId="0" xfId="0" applyNumberFormat="1" applyFont="1" applyAlignment="1" applyProtection="1">
      <alignment horizontal="center" vertical="center" shrinkToFit="1" readingOrder="2"/>
    </xf>
    <xf numFmtId="1" fontId="22" fillId="0" borderId="47" xfId="0" applyNumberFormat="1" applyFont="1" applyBorder="1" applyAlignment="1" applyProtection="1">
      <alignment horizontal="center" vertical="top" shrinkToFit="1" readingOrder="2"/>
    </xf>
    <xf numFmtId="1" fontId="22" fillId="0" borderId="0" xfId="0" applyNumberFormat="1" applyFont="1" applyBorder="1" applyAlignment="1" applyProtection="1">
      <alignment horizontal="center" vertical="top" shrinkToFit="1" readingOrder="2"/>
    </xf>
    <xf numFmtId="1" fontId="24" fillId="0" borderId="1" xfId="0" applyNumberFormat="1" applyFont="1" applyBorder="1" applyAlignment="1" applyProtection="1">
      <alignment horizontal="center" vertical="center" shrinkToFit="1" readingOrder="2"/>
    </xf>
    <xf numFmtId="1" fontId="21" fillId="0" borderId="75" xfId="0" applyNumberFormat="1" applyFont="1" applyBorder="1" applyAlignment="1" applyProtection="1">
      <alignment horizontal="right" vertical="center" wrapText="1" readingOrder="2"/>
    </xf>
    <xf numFmtId="1" fontId="21" fillId="0" borderId="44" xfId="0" applyNumberFormat="1" applyFont="1" applyBorder="1" applyAlignment="1" applyProtection="1">
      <alignment horizontal="right" vertical="center" wrapText="1" readingOrder="2"/>
    </xf>
    <xf numFmtId="0" fontId="17" fillId="2" borderId="0" xfId="0" applyFont="1" applyFill="1" applyBorder="1" applyAlignment="1" applyProtection="1">
      <alignment horizontal="center" vertical="center" shrinkToFit="1" readingOrder="2"/>
      <protection hidden="1"/>
    </xf>
    <xf numFmtId="1" fontId="36" fillId="2" borderId="30" xfId="0" applyNumberFormat="1" applyFont="1" applyFill="1" applyBorder="1" applyAlignment="1" applyProtection="1">
      <alignment horizontal="right" vertical="center" shrinkToFit="1" readingOrder="2"/>
      <protection hidden="1"/>
    </xf>
    <xf numFmtId="0" fontId="36" fillId="2" borderId="30" xfId="0" applyFont="1" applyFill="1" applyBorder="1" applyAlignment="1" applyProtection="1">
      <alignment horizontal="right" vertical="center" shrinkToFit="1" readingOrder="2"/>
      <protection hidden="1"/>
    </xf>
    <xf numFmtId="0" fontId="13" fillId="2" borderId="0" xfId="0" applyFont="1" applyFill="1" applyBorder="1" applyAlignment="1" applyProtection="1">
      <alignment horizontal="right" vertical="center" shrinkToFit="1" readingOrder="2"/>
      <protection hidden="1"/>
    </xf>
    <xf numFmtId="1" fontId="36" fillId="2" borderId="0" xfId="0" applyNumberFormat="1" applyFont="1" applyFill="1" applyBorder="1" applyAlignment="1" applyProtection="1">
      <alignment horizontal="center" vertical="center" shrinkToFit="1" readingOrder="2"/>
      <protection hidden="1"/>
    </xf>
    <xf numFmtId="0" fontId="36" fillId="2" borderId="0" xfId="0" applyFont="1" applyFill="1" applyBorder="1" applyAlignment="1" applyProtection="1">
      <alignment horizontal="center" vertical="center" shrinkToFit="1" readingOrder="2"/>
      <protection hidden="1"/>
    </xf>
    <xf numFmtId="0" fontId="6" fillId="2" borderId="0" xfId="0" applyFont="1" applyFill="1" applyBorder="1" applyAlignment="1" applyProtection="1">
      <alignment horizontal="center" vertical="center" shrinkToFit="1" readingOrder="2"/>
      <protection hidden="1"/>
    </xf>
    <xf numFmtId="0" fontId="58" fillId="2" borderId="0" xfId="0" applyFont="1" applyFill="1" applyBorder="1" applyAlignment="1" applyProtection="1">
      <alignment horizontal="center" vertical="center" shrinkToFit="1" readingOrder="2"/>
      <protection hidden="1"/>
    </xf>
    <xf numFmtId="0" fontId="13" fillId="2" borderId="0" xfId="0" applyFont="1" applyFill="1" applyBorder="1" applyAlignment="1" applyProtection="1">
      <alignment horizontal="center" vertical="center" wrapText="1" shrinkToFit="1" readingOrder="2"/>
      <protection hidden="1"/>
    </xf>
    <xf numFmtId="0" fontId="5" fillId="2" borderId="0" xfId="0" applyFont="1" applyFill="1" applyBorder="1" applyAlignment="1" applyProtection="1">
      <alignment horizontal="center" vertical="center" shrinkToFit="1" readingOrder="2"/>
      <protection hidden="1"/>
    </xf>
    <xf numFmtId="0" fontId="13" fillId="2" borderId="0" xfId="0" applyFont="1" applyFill="1" applyBorder="1" applyAlignment="1" applyProtection="1">
      <alignment horizontal="center" vertical="center" shrinkToFit="1" readingOrder="2"/>
      <protection hidden="1"/>
    </xf>
    <xf numFmtId="1" fontId="13" fillId="2" borderId="26" xfId="0" applyNumberFormat="1" applyFont="1" applyFill="1" applyBorder="1" applyAlignment="1" applyProtection="1">
      <alignment vertical="center" shrinkToFit="1" readingOrder="2"/>
      <protection hidden="1"/>
    </xf>
    <xf numFmtId="0" fontId="13" fillId="2" borderId="26" xfId="0" applyFont="1" applyFill="1" applyBorder="1" applyAlignment="1" applyProtection="1">
      <alignment vertical="center" shrinkToFit="1" readingOrder="2"/>
      <protection hidden="1"/>
    </xf>
    <xf numFmtId="1" fontId="9" fillId="2" borderId="32" xfId="0" applyNumberFormat="1" applyFont="1" applyFill="1" applyBorder="1" applyAlignment="1" applyProtection="1">
      <alignment horizontal="right" vertical="center" shrinkToFit="1" readingOrder="2"/>
      <protection hidden="1"/>
    </xf>
    <xf numFmtId="0" fontId="9" fillId="2" borderId="32" xfId="0" applyFont="1" applyFill="1" applyBorder="1" applyAlignment="1" applyProtection="1">
      <alignment horizontal="right" vertical="center" shrinkToFit="1" readingOrder="2"/>
      <protection hidden="1"/>
    </xf>
    <xf numFmtId="0" fontId="9" fillId="2" borderId="65" xfId="0" applyFont="1" applyFill="1" applyBorder="1" applyAlignment="1" applyProtection="1">
      <alignment horizontal="right" vertical="center" shrinkToFit="1" readingOrder="2"/>
      <protection hidden="1"/>
    </xf>
    <xf numFmtId="0" fontId="13" fillId="0" borderId="92" xfId="0" applyFont="1" applyFill="1" applyBorder="1" applyAlignment="1" applyProtection="1">
      <alignment horizontal="center" vertical="center" shrinkToFit="1" readingOrder="2"/>
      <protection hidden="1"/>
    </xf>
    <xf numFmtId="0" fontId="13" fillId="0" borderId="29" xfId="0" applyFont="1" applyFill="1" applyBorder="1" applyAlignment="1" applyProtection="1">
      <alignment horizontal="center" vertical="center" shrinkToFit="1" readingOrder="2"/>
      <protection hidden="1"/>
    </xf>
    <xf numFmtId="0" fontId="13" fillId="0" borderId="48" xfId="0" applyFont="1" applyFill="1" applyBorder="1" applyAlignment="1" applyProtection="1">
      <alignment horizontal="center" vertical="center" shrinkToFit="1" readingOrder="2"/>
      <protection hidden="1"/>
    </xf>
    <xf numFmtId="0" fontId="13" fillId="0" borderId="14" xfId="0" applyFont="1" applyFill="1" applyBorder="1" applyAlignment="1" applyProtection="1">
      <alignment horizontal="center" vertical="center" shrinkToFit="1" readingOrder="2"/>
      <protection hidden="1"/>
    </xf>
    <xf numFmtId="0" fontId="13" fillId="0" borderId="17" xfId="0" applyFont="1" applyFill="1" applyBorder="1" applyAlignment="1" applyProtection="1">
      <alignment horizontal="center" vertical="center" shrinkToFit="1" readingOrder="2"/>
      <protection hidden="1"/>
    </xf>
    <xf numFmtId="0" fontId="13" fillId="0" borderId="23" xfId="0" applyFont="1" applyFill="1" applyBorder="1" applyAlignment="1" applyProtection="1">
      <alignment horizontal="center" vertical="center" shrinkToFit="1" readingOrder="2"/>
      <protection hidden="1"/>
    </xf>
    <xf numFmtId="0" fontId="13" fillId="0" borderId="24" xfId="0" applyFont="1" applyFill="1" applyBorder="1" applyAlignment="1" applyProtection="1">
      <alignment horizontal="center" vertical="center" shrinkToFit="1" readingOrder="2"/>
      <protection hidden="1"/>
    </xf>
    <xf numFmtId="1" fontId="13" fillId="2" borderId="25" xfId="0" applyNumberFormat="1" applyFont="1" applyFill="1" applyBorder="1" applyAlignment="1" applyProtection="1">
      <alignment vertical="center" shrinkToFit="1" readingOrder="2"/>
      <protection hidden="1"/>
    </xf>
    <xf numFmtId="0" fontId="13" fillId="2" borderId="25" xfId="0" applyFont="1" applyFill="1" applyBorder="1" applyAlignment="1" applyProtection="1">
      <alignment vertical="center" shrinkToFit="1" readingOrder="2"/>
      <protection hidden="1"/>
    </xf>
    <xf numFmtId="1" fontId="9" fillId="2" borderId="63" xfId="0" applyNumberFormat="1" applyFont="1" applyFill="1" applyBorder="1" applyAlignment="1" applyProtection="1">
      <alignment horizontal="right" vertical="center" shrinkToFit="1" readingOrder="2"/>
      <protection hidden="1"/>
    </xf>
    <xf numFmtId="0" fontId="9" fillId="2" borderId="63" xfId="0" applyFont="1" applyFill="1" applyBorder="1" applyAlignment="1" applyProtection="1">
      <alignment horizontal="right" vertical="center" shrinkToFit="1" readingOrder="2"/>
      <protection hidden="1"/>
    </xf>
    <xf numFmtId="0" fontId="9" fillId="2" borderId="64" xfId="0" applyFont="1" applyFill="1" applyBorder="1" applyAlignment="1" applyProtection="1">
      <alignment horizontal="right" vertical="center" shrinkToFit="1" readingOrder="2"/>
      <protection hidden="1"/>
    </xf>
    <xf numFmtId="0" fontId="36" fillId="2" borderId="0" xfId="0" applyFont="1" applyFill="1" applyBorder="1" applyAlignment="1" applyProtection="1">
      <alignment horizontal="right" vertical="center" shrinkToFit="1" readingOrder="2"/>
      <protection hidden="1"/>
    </xf>
    <xf numFmtId="0" fontId="13" fillId="0" borderId="21" xfId="0" applyFont="1" applyFill="1" applyBorder="1" applyAlignment="1" applyProtection="1">
      <alignment horizontal="center" vertical="center" shrinkToFit="1" readingOrder="2"/>
      <protection hidden="1"/>
    </xf>
    <xf numFmtId="0" fontId="13" fillId="0" borderId="35" xfId="0" applyFont="1" applyFill="1" applyBorder="1" applyAlignment="1" applyProtection="1">
      <alignment horizontal="center" vertical="center" wrapText="1" shrinkToFit="1" readingOrder="2"/>
      <protection hidden="1"/>
    </xf>
    <xf numFmtId="0" fontId="13" fillId="0" borderId="22" xfId="0" applyFont="1" applyFill="1" applyBorder="1" applyAlignment="1" applyProtection="1">
      <alignment horizontal="center" vertical="center" wrapText="1" shrinkToFit="1" readingOrder="2"/>
      <protection hidden="1"/>
    </xf>
    <xf numFmtId="0" fontId="13" fillId="0" borderId="36" xfId="0" applyFont="1" applyFill="1" applyBorder="1" applyAlignment="1" applyProtection="1">
      <alignment horizontal="center" vertical="center" wrapText="1" shrinkToFit="1" readingOrder="2"/>
      <protection hidden="1"/>
    </xf>
    <xf numFmtId="1" fontId="18" fillId="0" borderId="89" xfId="0" applyNumberFormat="1" applyFont="1" applyBorder="1" applyAlignment="1" applyProtection="1">
      <alignment horizontal="right" vertical="center" shrinkToFit="1" readingOrder="2"/>
      <protection hidden="1"/>
    </xf>
    <xf numFmtId="0" fontId="18" fillId="0" borderId="90" xfId="0" applyFont="1" applyBorder="1" applyAlignment="1" applyProtection="1">
      <alignment horizontal="right" vertical="center" shrinkToFit="1" readingOrder="2"/>
      <protection hidden="1"/>
    </xf>
    <xf numFmtId="0" fontId="18" fillId="0" borderId="91" xfId="0" applyFont="1" applyBorder="1" applyAlignment="1" applyProtection="1">
      <alignment horizontal="right" vertical="center" shrinkToFit="1" readingOrder="2"/>
      <protection hidden="1"/>
    </xf>
    <xf numFmtId="0" fontId="13" fillId="2" borderId="92" xfId="0" applyFont="1" applyFill="1" applyBorder="1" applyAlignment="1" applyProtection="1">
      <alignment horizontal="left" vertical="center" shrinkToFit="1" readingOrder="2"/>
      <protection hidden="1"/>
    </xf>
    <xf numFmtId="0" fontId="13" fillId="2" borderId="29" xfId="0" applyFont="1" applyFill="1" applyBorder="1" applyAlignment="1" applyProtection="1">
      <alignment horizontal="left" vertical="center" shrinkToFit="1" readingOrder="2"/>
      <protection hidden="1"/>
    </xf>
    <xf numFmtId="1" fontId="36" fillId="2" borderId="29" xfId="0" applyNumberFormat="1" applyFont="1" applyFill="1" applyBorder="1" applyAlignment="1" applyProtection="1">
      <alignment horizontal="right" vertical="center" shrinkToFit="1" readingOrder="2"/>
      <protection hidden="1"/>
    </xf>
    <xf numFmtId="1" fontId="18" fillId="0" borderId="32" xfId="0" applyNumberFormat="1" applyFont="1" applyBorder="1" applyAlignment="1" applyProtection="1">
      <alignment horizontal="right" vertical="center" shrinkToFit="1" readingOrder="2"/>
      <protection hidden="1"/>
    </xf>
    <xf numFmtId="0" fontId="18" fillId="0" borderId="32" xfId="0" applyFont="1" applyBorder="1" applyAlignment="1" applyProtection="1">
      <alignment horizontal="right" vertical="center" shrinkToFit="1" readingOrder="2"/>
      <protection hidden="1"/>
    </xf>
    <xf numFmtId="0" fontId="18" fillId="0" borderId="65" xfId="0" applyFont="1" applyBorder="1" applyAlignment="1" applyProtection="1">
      <alignment horizontal="right" vertical="center" shrinkToFit="1" readingOrder="2"/>
      <protection hidden="1"/>
    </xf>
    <xf numFmtId="0" fontId="2" fillId="2" borderId="1" xfId="0" applyFont="1" applyFill="1" applyBorder="1" applyAlignment="1" applyProtection="1">
      <alignment horizontal="right" vertical="center" wrapText="1" readingOrder="2"/>
      <protection hidden="1"/>
    </xf>
    <xf numFmtId="0" fontId="14" fillId="2" borderId="0" xfId="0" applyFont="1" applyFill="1" applyBorder="1" applyAlignment="1" applyProtection="1">
      <alignment horizontal="right" vertical="center" wrapText="1" readingOrder="2"/>
      <protection hidden="1"/>
    </xf>
    <xf numFmtId="0" fontId="13" fillId="2" borderId="0" xfId="0" applyFont="1" applyFill="1" applyAlignment="1" applyProtection="1">
      <alignment horizontal="right" vertical="center" readingOrder="2"/>
      <protection hidden="1"/>
    </xf>
    <xf numFmtId="0" fontId="17" fillId="2" borderId="0" xfId="0" applyFont="1" applyFill="1" applyAlignment="1" applyProtection="1">
      <alignment horizontal="right" readingOrder="2"/>
      <protection hidden="1"/>
    </xf>
    <xf numFmtId="168" fontId="36" fillId="2" borderId="0" xfId="0" applyNumberFormat="1" applyFont="1" applyFill="1" applyAlignment="1" applyProtection="1">
      <alignment horizontal="center" readingOrder="2"/>
      <protection hidden="1"/>
    </xf>
    <xf numFmtId="0" fontId="36" fillId="2" borderId="0" xfId="0" applyFont="1" applyFill="1" applyAlignment="1" applyProtection="1">
      <alignment horizontal="center" readingOrder="2"/>
      <protection hidden="1"/>
    </xf>
    <xf numFmtId="0" fontId="13" fillId="2" borderId="5" xfId="0" applyFont="1" applyFill="1" applyBorder="1" applyAlignment="1" applyProtection="1">
      <alignment horizontal="right" vertical="center" shrinkToFit="1" readingOrder="2"/>
      <protection hidden="1"/>
    </xf>
    <xf numFmtId="0" fontId="36" fillId="2" borderId="3" xfId="0" applyFont="1" applyFill="1" applyBorder="1" applyAlignment="1" applyProtection="1">
      <alignment horizontal="right" vertical="center" shrinkToFit="1" readingOrder="2"/>
      <protection hidden="1"/>
    </xf>
    <xf numFmtId="0" fontId="36" fillId="2" borderId="5" xfId="0" applyFont="1" applyFill="1" applyBorder="1" applyAlignment="1" applyProtection="1">
      <alignment horizontal="right" vertical="center" shrinkToFit="1" readingOrder="2"/>
      <protection hidden="1"/>
    </xf>
    <xf numFmtId="0" fontId="36" fillId="2" borderId="6" xfId="0" applyFont="1" applyFill="1" applyBorder="1" applyAlignment="1" applyProtection="1">
      <alignment horizontal="right" vertical="center" shrinkToFit="1" readingOrder="2"/>
      <protection hidden="1"/>
    </xf>
    <xf numFmtId="0" fontId="13" fillId="2" borderId="7" xfId="0" applyFont="1" applyFill="1" applyBorder="1" applyAlignment="1" applyProtection="1">
      <alignment horizontal="right" vertical="center" shrinkToFit="1" readingOrder="2"/>
      <protection hidden="1"/>
    </xf>
    <xf numFmtId="0" fontId="13" fillId="2" borderId="70" xfId="0" applyFont="1" applyFill="1" applyBorder="1" applyAlignment="1" applyProtection="1">
      <alignment horizontal="right" vertical="center" shrinkToFit="1" readingOrder="2"/>
      <protection hidden="1"/>
    </xf>
    <xf numFmtId="0" fontId="13" fillId="2" borderId="73" xfId="0" applyFont="1" applyFill="1" applyBorder="1" applyAlignment="1" applyProtection="1">
      <alignment horizontal="right" vertical="center" shrinkToFit="1" readingOrder="2"/>
      <protection hidden="1"/>
    </xf>
    <xf numFmtId="1" fontId="36" fillId="2" borderId="0" xfId="0" applyNumberFormat="1" applyFont="1" applyFill="1" applyBorder="1" applyAlignment="1" applyProtection="1">
      <alignment horizontal="right" vertical="center" shrinkToFit="1" readingOrder="2"/>
      <protection hidden="1"/>
    </xf>
    <xf numFmtId="0" fontId="36" fillId="2" borderId="73" xfId="0" applyFont="1" applyFill="1" applyBorder="1" applyAlignment="1" applyProtection="1">
      <alignment horizontal="right" vertical="center" shrinkToFit="1" readingOrder="2"/>
      <protection hidden="1"/>
    </xf>
    <xf numFmtId="0" fontId="13" fillId="2" borderId="4" xfId="0" applyFont="1" applyFill="1" applyBorder="1" applyAlignment="1" applyProtection="1">
      <alignment horizontal="right" vertical="center" shrinkToFit="1" readingOrder="2"/>
      <protection hidden="1"/>
    </xf>
    <xf numFmtId="165" fontId="36" fillId="2" borderId="0" xfId="0" applyNumberFormat="1" applyFont="1" applyFill="1" applyBorder="1" applyAlignment="1" applyProtection="1">
      <alignment horizontal="right" vertical="center" shrinkToFit="1" readingOrder="2"/>
      <protection hidden="1"/>
    </xf>
    <xf numFmtId="165" fontId="36" fillId="2" borderId="5" xfId="0" applyNumberFormat="1" applyFont="1" applyFill="1" applyBorder="1" applyAlignment="1" applyProtection="1">
      <alignment horizontal="right" vertical="center" shrinkToFit="1" readingOrder="2"/>
      <protection hidden="1"/>
    </xf>
    <xf numFmtId="0" fontId="17" fillId="2" borderId="0" xfId="0" applyFont="1" applyFill="1" applyBorder="1" applyAlignment="1" applyProtection="1">
      <alignment horizontal="right" vertical="center" shrinkToFit="1" readingOrder="2"/>
      <protection hidden="1"/>
    </xf>
    <xf numFmtId="0" fontId="17" fillId="2" borderId="5" xfId="0" applyFont="1" applyFill="1" applyBorder="1" applyAlignment="1" applyProtection="1">
      <alignment horizontal="right" vertical="center" shrinkToFit="1" readingOrder="2"/>
      <protection hidden="1"/>
    </xf>
    <xf numFmtId="0" fontId="13" fillId="2" borderId="86" xfId="0" applyFont="1" applyFill="1" applyBorder="1" applyAlignment="1" applyProtection="1">
      <alignment horizontal="right" vertical="center" shrinkToFit="1" readingOrder="2"/>
      <protection hidden="1"/>
    </xf>
    <xf numFmtId="1" fontId="36" fillId="2" borderId="87" xfId="0" applyNumberFormat="1" applyFont="1" applyFill="1" applyBorder="1" applyAlignment="1" applyProtection="1">
      <alignment horizontal="right" vertical="center" shrinkToFit="1" readingOrder="2"/>
      <protection hidden="1"/>
    </xf>
    <xf numFmtId="0" fontId="36" fillId="2" borderId="87" xfId="0" applyFont="1" applyFill="1" applyBorder="1" applyAlignment="1" applyProtection="1">
      <alignment horizontal="right" vertical="center" shrinkToFit="1" readingOrder="2"/>
      <protection hidden="1"/>
    </xf>
    <xf numFmtId="0" fontId="36" fillId="2" borderId="88" xfId="0" applyFont="1" applyFill="1" applyBorder="1" applyAlignment="1" applyProtection="1">
      <alignment horizontal="right" vertical="center" shrinkToFit="1" readingOrder="2"/>
      <protection hidden="1"/>
    </xf>
    <xf numFmtId="0" fontId="13" fillId="2" borderId="72" xfId="0" applyFont="1" applyFill="1" applyBorder="1" applyAlignment="1" applyProtection="1">
      <alignment horizontal="right" vertical="center" shrinkToFit="1" readingOrder="2"/>
      <protection hidden="1"/>
    </xf>
    <xf numFmtId="0" fontId="13" fillId="2" borderId="1" xfId="0" applyFont="1" applyFill="1" applyBorder="1" applyAlignment="1" applyProtection="1">
      <alignment horizontal="right" vertical="center" shrinkToFit="1" readingOrder="2"/>
      <protection hidden="1"/>
    </xf>
    <xf numFmtId="1" fontId="36" fillId="2" borderId="1" xfId="0" applyNumberFormat="1" applyFont="1" applyFill="1" applyBorder="1" applyAlignment="1" applyProtection="1">
      <alignment horizontal="right" vertical="center" shrinkToFit="1" readingOrder="2"/>
      <protection hidden="1"/>
    </xf>
    <xf numFmtId="0" fontId="36" fillId="2" borderId="1" xfId="0" applyFont="1" applyFill="1" applyBorder="1" applyAlignment="1" applyProtection="1">
      <alignment horizontal="right" vertical="center" shrinkToFit="1" readingOrder="2"/>
      <protection hidden="1"/>
    </xf>
    <xf numFmtId="0" fontId="36" fillId="2" borderId="2" xfId="0" applyFont="1" applyFill="1" applyBorder="1" applyAlignment="1" applyProtection="1">
      <alignment horizontal="right" vertical="center" shrinkToFit="1" readingOrder="2"/>
      <protection hidden="1"/>
    </xf>
    <xf numFmtId="0" fontId="36" fillId="2" borderId="74" xfId="0" applyFont="1" applyFill="1" applyBorder="1" applyAlignment="1" applyProtection="1">
      <alignment horizontal="right" vertical="center" shrinkToFit="1" readingOrder="2"/>
      <protection hidden="1"/>
    </xf>
    <xf numFmtId="0" fontId="13" fillId="2" borderId="0" xfId="0" applyFont="1" applyFill="1" applyBorder="1" applyAlignment="1" applyProtection="1">
      <alignment horizontal="right" shrinkToFit="1" readingOrder="2"/>
      <protection hidden="1"/>
    </xf>
    <xf numFmtId="14" fontId="10" fillId="2" borderId="0" xfId="0" applyNumberFormat="1" applyFont="1" applyFill="1" applyAlignment="1" applyProtection="1">
      <alignment horizontal="center" readingOrder="2"/>
      <protection hidden="1"/>
    </xf>
    <xf numFmtId="0" fontId="62" fillId="2" borderId="104" xfId="0" applyFont="1" applyFill="1" applyBorder="1" applyAlignment="1">
      <alignment horizontal="center" vertical="center" shrinkToFit="1"/>
    </xf>
    <xf numFmtId="0" fontId="62" fillId="2" borderId="105" xfId="0" applyFont="1" applyFill="1" applyBorder="1" applyAlignment="1">
      <alignment horizontal="center" vertical="center" shrinkToFit="1"/>
    </xf>
    <xf numFmtId="0" fontId="62" fillId="2" borderId="106" xfId="0" applyFont="1" applyFill="1" applyBorder="1" applyAlignment="1">
      <alignment horizontal="center" vertical="center" shrinkToFit="1"/>
    </xf>
    <xf numFmtId="0" fontId="64" fillId="0" borderId="104" xfId="0" applyFont="1" applyBorder="1" applyAlignment="1">
      <alignment horizontal="right" vertical="center"/>
    </xf>
    <xf numFmtId="0" fontId="64" fillId="0" borderId="105" xfId="0" applyFont="1" applyBorder="1" applyAlignment="1">
      <alignment horizontal="right" vertical="center"/>
    </xf>
    <xf numFmtId="0" fontId="64" fillId="0" borderId="106" xfId="0" applyFont="1" applyBorder="1" applyAlignment="1">
      <alignment horizontal="right" vertical="center"/>
    </xf>
    <xf numFmtId="0" fontId="62" fillId="2" borderId="100" xfId="0" applyFont="1" applyFill="1" applyBorder="1" applyAlignment="1">
      <alignment horizontal="center" vertical="center" shrinkToFit="1"/>
    </xf>
    <xf numFmtId="0" fontId="62" fillId="2" borderId="90" xfId="0" applyFont="1" applyFill="1" applyBorder="1" applyAlignment="1">
      <alignment horizontal="center" vertical="center" shrinkToFit="1"/>
    </xf>
    <xf numFmtId="0" fontId="62" fillId="2" borderId="91" xfId="0" applyFont="1" applyFill="1" applyBorder="1" applyAlignment="1">
      <alignment horizontal="center" vertical="center" shrinkToFit="1"/>
    </xf>
    <xf numFmtId="0" fontId="64" fillId="0" borderId="100" xfId="0" applyFont="1" applyBorder="1" applyAlignment="1">
      <alignment horizontal="right" vertical="center"/>
    </xf>
    <xf numFmtId="0" fontId="64" fillId="0" borderId="90" xfId="0" applyFont="1" applyBorder="1" applyAlignment="1">
      <alignment horizontal="right" vertical="center"/>
    </xf>
    <xf numFmtId="0" fontId="64" fillId="0" borderId="91" xfId="0" applyFont="1" applyBorder="1" applyAlignment="1">
      <alignment horizontal="right" vertical="center"/>
    </xf>
    <xf numFmtId="0" fontId="34" fillId="2" borderId="82" xfId="0" applyFont="1" applyFill="1" applyBorder="1" applyAlignment="1">
      <alignment horizontal="center" vertical="center" shrinkToFit="1"/>
    </xf>
    <xf numFmtId="0" fontId="34" fillId="2" borderId="45" xfId="0" applyFont="1" applyFill="1" applyBorder="1" applyAlignment="1">
      <alignment horizontal="center" vertical="center" shrinkToFit="1"/>
    </xf>
    <xf numFmtId="0" fontId="34" fillId="2" borderId="46" xfId="0" applyFont="1" applyFill="1" applyBorder="1" applyAlignment="1">
      <alignment horizontal="center" vertical="center" shrinkToFit="1"/>
    </xf>
    <xf numFmtId="0" fontId="62" fillId="2" borderId="101" xfId="0" applyFont="1" applyFill="1" applyBorder="1" applyAlignment="1">
      <alignment horizontal="center" vertical="center" shrinkToFit="1"/>
    </xf>
    <xf numFmtId="0" fontId="62" fillId="2" borderId="102" xfId="0" applyFont="1" applyFill="1" applyBorder="1" applyAlignment="1">
      <alignment horizontal="center" vertical="center" shrinkToFit="1"/>
    </xf>
    <xf numFmtId="0" fontId="62" fillId="2" borderId="103" xfId="0" applyFont="1" applyFill="1" applyBorder="1" applyAlignment="1">
      <alignment horizontal="center" vertical="center" shrinkToFit="1"/>
    </xf>
    <xf numFmtId="0" fontId="64" fillId="0" borderId="101" xfId="0" applyFont="1" applyBorder="1" applyAlignment="1">
      <alignment horizontal="right" vertical="center"/>
    </xf>
    <xf numFmtId="0" fontId="64" fillId="0" borderId="102" xfId="0" applyFont="1" applyBorder="1" applyAlignment="1">
      <alignment horizontal="right" vertical="center"/>
    </xf>
    <xf numFmtId="0" fontId="64" fillId="0" borderId="103" xfId="0" applyFont="1" applyBorder="1" applyAlignment="1">
      <alignment horizontal="right" vertical="center"/>
    </xf>
    <xf numFmtId="0" fontId="34" fillId="2" borderId="0" xfId="0" applyFont="1" applyFill="1" applyAlignment="1">
      <alignment horizontal="center" vertical="center" shrinkToFit="1"/>
    </xf>
    <xf numFmtId="0" fontId="34" fillId="3" borderId="0" xfId="0" applyFont="1" applyFill="1" applyAlignment="1">
      <alignment horizontal="center" vertical="center" shrinkToFit="1" readingOrder="1"/>
    </xf>
    <xf numFmtId="0" fontId="34" fillId="2" borderId="5" xfId="0" applyFont="1" applyFill="1" applyBorder="1" applyAlignment="1">
      <alignment horizontal="left" vertical="center" shrinkToFit="1"/>
    </xf>
    <xf numFmtId="0" fontId="62" fillId="2" borderId="5" xfId="0" applyFont="1" applyFill="1" applyBorder="1" applyAlignment="1">
      <alignment horizontal="right" vertical="center" shrinkToFit="1"/>
    </xf>
    <xf numFmtId="0" fontId="62" fillId="2" borderId="5" xfId="0" applyFont="1" applyFill="1" applyBorder="1" applyAlignment="1">
      <alignment horizontal="center" vertical="center" shrinkToFit="1"/>
    </xf>
    <xf numFmtId="0" fontId="34" fillId="2" borderId="0" xfId="0" applyFont="1" applyFill="1" applyAlignment="1">
      <alignment horizontal="left" vertical="center" shrinkToFit="1"/>
    </xf>
    <xf numFmtId="0" fontId="62" fillId="2" borderId="0" xfId="0" applyFont="1" applyFill="1" applyAlignment="1">
      <alignment horizontal="center" vertical="center" shrinkToFit="1"/>
    </xf>
    <xf numFmtId="0" fontId="62" fillId="2" borderId="0" xfId="0" applyFont="1" applyFill="1" applyAlignment="1">
      <alignment horizontal="right" vertical="center" shrinkToFit="1"/>
    </xf>
    <xf numFmtId="0" fontId="17" fillId="0" borderId="35" xfId="0" applyFont="1" applyBorder="1" applyAlignment="1">
      <alignment horizontal="center" vertical="center" readingOrder="2"/>
    </xf>
    <xf numFmtId="0" fontId="17" fillId="0" borderId="36" xfId="0" applyFont="1" applyBorder="1" applyAlignment="1">
      <alignment horizontal="center" vertical="center" readingOrder="2"/>
    </xf>
    <xf numFmtId="0" fontId="15" fillId="0" borderId="72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92" xfId="0" applyFont="1" applyBorder="1" applyAlignment="1">
      <alignment horizontal="center" vertical="center"/>
    </xf>
    <xf numFmtId="0" fontId="15" fillId="0" borderId="29" xfId="0" applyFont="1" applyBorder="1" applyAlignment="1">
      <alignment horizontal="center" vertical="center"/>
    </xf>
    <xf numFmtId="0" fontId="15" fillId="0" borderId="48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64" fillId="0" borderId="94" xfId="0" applyFont="1" applyBorder="1" applyAlignment="1">
      <alignment horizontal="center" vertical="center" shrinkToFit="1"/>
    </xf>
    <xf numFmtId="0" fontId="64" fillId="0" borderId="95" xfId="0" applyFont="1" applyBorder="1" applyAlignment="1">
      <alignment horizontal="center" vertical="center" shrinkToFit="1"/>
    </xf>
    <xf numFmtId="0" fontId="61" fillId="0" borderId="94" xfId="0" applyFont="1" applyBorder="1" applyAlignment="1">
      <alignment horizontal="center" vertical="center"/>
    </xf>
    <xf numFmtId="0" fontId="61" fillId="0" borderId="95" xfId="0" applyFont="1" applyBorder="1" applyAlignment="1">
      <alignment horizontal="center" vertical="center"/>
    </xf>
    <xf numFmtId="0" fontId="16" fillId="0" borderId="96" xfId="0" applyFont="1" applyBorder="1" applyAlignment="1">
      <alignment horizontal="center" vertical="center"/>
    </xf>
    <xf numFmtId="0" fontId="16" fillId="0" borderId="97" xfId="0" applyFont="1" applyBorder="1" applyAlignment="1">
      <alignment horizontal="center" vertical="center"/>
    </xf>
    <xf numFmtId="0" fontId="15" fillId="0" borderId="100" xfId="0" applyFont="1" applyBorder="1" applyAlignment="1">
      <alignment horizontal="right" vertical="center"/>
    </xf>
    <xf numFmtId="0" fontId="15" fillId="0" borderId="90" xfId="0" applyFont="1" applyBorder="1" applyAlignment="1">
      <alignment horizontal="right" vertical="center"/>
    </xf>
    <xf numFmtId="0" fontId="15" fillId="0" borderId="91" xfId="0" applyFont="1" applyBorder="1" applyAlignment="1">
      <alignment horizontal="right" vertical="center"/>
    </xf>
    <xf numFmtId="0" fontId="15" fillId="0" borderId="101" xfId="0" applyFont="1" applyBorder="1" applyAlignment="1">
      <alignment horizontal="right" vertical="center"/>
    </xf>
    <xf numFmtId="0" fontId="15" fillId="0" borderId="102" xfId="0" applyFont="1" applyBorder="1" applyAlignment="1">
      <alignment horizontal="right" vertical="center"/>
    </xf>
    <xf numFmtId="0" fontId="15" fillId="0" borderId="103" xfId="0" applyFont="1" applyBorder="1" applyAlignment="1">
      <alignment horizontal="right" vertical="center"/>
    </xf>
    <xf numFmtId="0" fontId="15" fillId="0" borderId="104" xfId="0" applyFont="1" applyBorder="1" applyAlignment="1">
      <alignment horizontal="right" vertical="center"/>
    </xf>
    <xf numFmtId="0" fontId="15" fillId="0" borderId="105" xfId="0" applyFont="1" applyBorder="1" applyAlignment="1">
      <alignment horizontal="right" vertical="center"/>
    </xf>
    <xf numFmtId="0" fontId="15" fillId="0" borderId="106" xfId="0" applyFont="1" applyBorder="1" applyAlignment="1">
      <alignment horizontal="right" vertical="center"/>
    </xf>
    <xf numFmtId="0" fontId="17" fillId="0" borderId="96" xfId="0" applyFont="1" applyBorder="1" applyAlignment="1">
      <alignment horizontal="center" vertical="center"/>
    </xf>
    <xf numFmtId="0" fontId="17" fillId="0" borderId="97" xfId="0" applyFont="1" applyBorder="1" applyAlignment="1">
      <alignment horizontal="center" vertical="center"/>
    </xf>
    <xf numFmtId="0" fontId="61" fillId="0" borderId="98" xfId="0" applyFont="1" applyBorder="1" applyAlignment="1">
      <alignment horizontal="center" vertical="center"/>
    </xf>
    <xf numFmtId="0" fontId="61" fillId="0" borderId="99" xfId="0" applyFont="1" applyBorder="1" applyAlignment="1">
      <alignment horizontal="center" vertical="center"/>
    </xf>
    <xf numFmtId="0" fontId="64" fillId="0" borderId="98" xfId="0" applyFont="1" applyBorder="1" applyAlignment="1">
      <alignment horizontal="center" vertical="center" shrinkToFit="1"/>
    </xf>
    <xf numFmtId="0" fontId="64" fillId="0" borderId="99" xfId="0" applyFont="1" applyBorder="1" applyAlignment="1">
      <alignment horizontal="center" vertical="center" shrinkToFit="1"/>
    </xf>
    <xf numFmtId="0" fontId="19" fillId="0" borderId="5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61" fillId="0" borderId="89" xfId="0" applyFont="1" applyBorder="1" applyAlignment="1">
      <alignment horizontal="center" vertical="center"/>
    </xf>
    <xf numFmtId="0" fontId="61" fillId="0" borderId="93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64" fillId="0" borderId="89" xfId="0" applyFont="1" applyBorder="1" applyAlignment="1">
      <alignment horizontal="center" vertical="center" shrinkToFit="1"/>
    </xf>
    <xf numFmtId="0" fontId="64" fillId="0" borderId="93" xfId="0" applyFont="1" applyBorder="1" applyAlignment="1">
      <alignment horizontal="center" vertical="center" shrinkToFit="1"/>
    </xf>
    <xf numFmtId="1" fontId="17" fillId="2" borderId="35" xfId="0" applyNumberFormat="1" applyFont="1" applyFill="1" applyBorder="1" applyAlignment="1" applyProtection="1">
      <alignment horizontal="center" vertical="center" textRotation="90" wrapText="1" readingOrder="2"/>
      <protection hidden="1"/>
    </xf>
    <xf numFmtId="1" fontId="17" fillId="2" borderId="22" xfId="0" applyNumberFormat="1" applyFont="1" applyFill="1" applyBorder="1" applyAlignment="1" applyProtection="1">
      <alignment horizontal="center" vertical="center" textRotation="90" wrapText="1" readingOrder="2"/>
      <protection hidden="1"/>
    </xf>
    <xf numFmtId="1" fontId="17" fillId="2" borderId="36" xfId="0" applyNumberFormat="1" applyFont="1" applyFill="1" applyBorder="1" applyAlignment="1" applyProtection="1">
      <alignment horizontal="center" vertical="center" textRotation="90" wrapText="1" readingOrder="2"/>
      <protection hidden="1"/>
    </xf>
    <xf numFmtId="1" fontId="52" fillId="2" borderId="115" xfId="0" applyNumberFormat="1" applyFont="1" applyFill="1" applyBorder="1" applyAlignment="1" applyProtection="1">
      <alignment horizontal="center" vertical="center" shrinkToFit="1" readingOrder="2"/>
      <protection hidden="1"/>
    </xf>
    <xf numFmtId="1" fontId="52" fillId="2" borderId="110" xfId="0" applyNumberFormat="1" applyFont="1" applyFill="1" applyBorder="1" applyAlignment="1" applyProtection="1">
      <alignment horizontal="center" vertical="center" shrinkToFit="1" readingOrder="2"/>
      <protection hidden="1"/>
    </xf>
    <xf numFmtId="0" fontId="51" fillId="0" borderId="59" xfId="0" applyFont="1" applyBorder="1" applyAlignment="1" applyProtection="1">
      <alignment horizontal="center" vertical="center" shrinkToFit="1" readingOrder="2"/>
      <protection hidden="1"/>
    </xf>
    <xf numFmtId="0" fontId="51" fillId="0" borderId="51" xfId="0" applyFont="1" applyBorder="1" applyAlignment="1" applyProtection="1">
      <alignment horizontal="center" vertical="center" shrinkToFit="1" readingOrder="2"/>
      <protection hidden="1"/>
    </xf>
    <xf numFmtId="0" fontId="51" fillId="0" borderId="57" xfId="0" applyFont="1" applyBorder="1" applyAlignment="1" applyProtection="1">
      <alignment horizontal="center" vertical="center" shrinkToFit="1" readingOrder="2"/>
      <protection hidden="1"/>
    </xf>
    <xf numFmtId="0" fontId="51" fillId="0" borderId="50" xfId="0" applyFont="1" applyBorder="1" applyAlignment="1" applyProtection="1">
      <alignment horizontal="center" vertical="center" shrinkToFit="1" readingOrder="2"/>
      <protection hidden="1"/>
    </xf>
    <xf numFmtId="0" fontId="51" fillId="0" borderId="58" xfId="0" applyFont="1" applyBorder="1" applyAlignment="1" applyProtection="1">
      <alignment horizontal="center" vertical="center" shrinkToFit="1" readingOrder="2"/>
      <protection hidden="1"/>
    </xf>
    <xf numFmtId="0" fontId="51" fillId="0" borderId="84" xfId="0" applyFont="1" applyBorder="1" applyAlignment="1" applyProtection="1">
      <alignment horizontal="center" vertical="center" shrinkToFit="1" readingOrder="2"/>
      <protection hidden="1"/>
    </xf>
    <xf numFmtId="1" fontId="12" fillId="2" borderId="35" xfId="0" applyNumberFormat="1" applyFont="1" applyFill="1" applyBorder="1" applyAlignment="1" applyProtection="1">
      <alignment horizontal="center" vertical="center" textRotation="90" wrapText="1" readingOrder="2"/>
      <protection hidden="1"/>
    </xf>
    <xf numFmtId="1" fontId="12" fillId="2" borderId="22" xfId="0" applyNumberFormat="1" applyFont="1" applyFill="1" applyBorder="1" applyAlignment="1" applyProtection="1">
      <alignment horizontal="center" vertical="center" textRotation="90" wrapText="1" readingOrder="2"/>
      <protection hidden="1"/>
    </xf>
    <xf numFmtId="1" fontId="12" fillId="2" borderId="36" xfId="0" applyNumberFormat="1" applyFont="1" applyFill="1" applyBorder="1" applyAlignment="1" applyProtection="1">
      <alignment horizontal="center" vertical="center" textRotation="90" wrapText="1" readingOrder="2"/>
      <protection hidden="1"/>
    </xf>
    <xf numFmtId="1" fontId="12" fillId="2" borderId="15" xfId="0" applyNumberFormat="1" applyFont="1" applyFill="1" applyBorder="1" applyAlignment="1" applyProtection="1">
      <alignment horizontal="center" vertical="top" textRotation="90" shrinkToFit="1" readingOrder="2"/>
      <protection hidden="1"/>
    </xf>
    <xf numFmtId="1" fontId="12" fillId="2" borderId="112" xfId="0" applyNumberFormat="1" applyFont="1" applyFill="1" applyBorder="1" applyAlignment="1" applyProtection="1">
      <alignment horizontal="center" vertical="top" textRotation="90" shrinkToFit="1" readingOrder="2"/>
      <protection hidden="1"/>
    </xf>
    <xf numFmtId="1" fontId="12" fillId="2" borderId="16" xfId="0" applyNumberFormat="1" applyFont="1" applyFill="1" applyBorder="1" applyAlignment="1" applyProtection="1">
      <alignment horizontal="center" vertical="top" textRotation="90" shrinkToFit="1" readingOrder="2"/>
      <protection hidden="1"/>
    </xf>
    <xf numFmtId="0" fontId="12" fillId="2" borderId="72" xfId="0" applyFont="1" applyFill="1" applyBorder="1" applyAlignment="1" applyProtection="1">
      <alignment horizontal="right" vertical="center" shrinkToFit="1" readingOrder="2"/>
      <protection hidden="1"/>
    </xf>
    <xf numFmtId="0" fontId="12" fillId="2" borderId="1" xfId="0" applyFont="1" applyFill="1" applyBorder="1" applyAlignment="1" applyProtection="1">
      <alignment horizontal="right" vertical="center" shrinkToFit="1" readingOrder="2"/>
      <protection hidden="1"/>
    </xf>
    <xf numFmtId="0" fontId="12" fillId="2" borderId="2" xfId="0" applyFont="1" applyFill="1" applyBorder="1" applyAlignment="1" applyProtection="1">
      <alignment horizontal="right" vertical="center" shrinkToFit="1" readingOrder="2"/>
      <protection hidden="1"/>
    </xf>
    <xf numFmtId="0" fontId="12" fillId="2" borderId="70" xfId="0" applyFont="1" applyFill="1" applyBorder="1" applyAlignment="1" applyProtection="1">
      <alignment horizontal="right" vertical="center" shrinkToFit="1" readingOrder="2"/>
      <protection hidden="1"/>
    </xf>
    <xf numFmtId="0" fontId="12" fillId="2" borderId="73" xfId="0" applyFont="1" applyFill="1" applyBorder="1" applyAlignment="1" applyProtection="1">
      <alignment horizontal="right" vertical="center" shrinkToFit="1" readingOrder="2"/>
      <protection hidden="1"/>
    </xf>
    <xf numFmtId="0" fontId="12" fillId="2" borderId="74" xfId="0" applyFont="1" applyFill="1" applyBorder="1" applyAlignment="1" applyProtection="1">
      <alignment horizontal="right" vertical="center" shrinkToFit="1" readingOrder="2"/>
      <protection hidden="1"/>
    </xf>
    <xf numFmtId="0" fontId="12" fillId="2" borderId="86" xfId="0" applyFont="1" applyFill="1" applyBorder="1" applyAlignment="1" applyProtection="1">
      <alignment horizontal="right" vertical="center" shrinkToFit="1" readingOrder="2"/>
      <protection hidden="1"/>
    </xf>
    <xf numFmtId="0" fontId="12" fillId="2" borderId="87" xfId="0" applyFont="1" applyFill="1" applyBorder="1" applyAlignment="1" applyProtection="1">
      <alignment horizontal="right" vertical="center" shrinkToFit="1" readingOrder="2"/>
      <protection hidden="1"/>
    </xf>
    <xf numFmtId="0" fontId="12" fillId="2" borderId="88" xfId="0" applyFont="1" applyFill="1" applyBorder="1" applyAlignment="1" applyProtection="1">
      <alignment horizontal="right" vertical="center" shrinkToFit="1" readingOrder="2"/>
      <protection hidden="1"/>
    </xf>
    <xf numFmtId="0" fontId="51" fillId="2" borderId="9" xfId="0" applyFont="1" applyFill="1" applyBorder="1" applyAlignment="1" applyProtection="1">
      <alignment horizontal="center" vertical="center" shrinkToFit="1" readingOrder="2"/>
      <protection hidden="1"/>
    </xf>
    <xf numFmtId="0" fontId="50" fillId="2" borderId="17" xfId="0" applyFont="1" applyFill="1" applyBorder="1" applyAlignment="1" applyProtection="1">
      <alignment horizontal="center" vertical="center" shrinkToFit="1" readingOrder="2"/>
      <protection hidden="1"/>
    </xf>
    <xf numFmtId="0" fontId="50" fillId="2" borderId="9" xfId="0" applyFont="1" applyFill="1" applyBorder="1" applyAlignment="1" applyProtection="1">
      <alignment horizontal="center" vertical="center" shrinkToFit="1" readingOrder="2"/>
      <protection hidden="1"/>
    </xf>
    <xf numFmtId="0" fontId="12" fillId="2" borderId="72" xfId="0" applyFont="1" applyFill="1" applyBorder="1" applyAlignment="1" applyProtection="1">
      <alignment horizontal="center" vertical="center" shrinkToFit="1" readingOrder="2"/>
      <protection hidden="1"/>
    </xf>
    <xf numFmtId="0" fontId="12" fillId="2" borderId="1" xfId="0" applyFont="1" applyFill="1" applyBorder="1" applyAlignment="1" applyProtection="1">
      <alignment horizontal="center" vertical="center" shrinkToFit="1" readingOrder="2"/>
      <protection hidden="1"/>
    </xf>
    <xf numFmtId="0" fontId="12" fillId="2" borderId="2" xfId="0" applyFont="1" applyFill="1" applyBorder="1" applyAlignment="1" applyProtection="1">
      <alignment horizontal="center" vertical="center" shrinkToFit="1" readingOrder="2"/>
      <protection hidden="1"/>
    </xf>
    <xf numFmtId="0" fontId="12" fillId="2" borderId="4" xfId="0" applyFont="1" applyFill="1" applyBorder="1" applyAlignment="1" applyProtection="1">
      <alignment horizontal="center" vertical="center" shrinkToFit="1" readingOrder="2"/>
      <protection hidden="1"/>
    </xf>
    <xf numFmtId="0" fontId="12" fillId="2" borderId="5" xfId="0" applyFont="1" applyFill="1" applyBorder="1" applyAlignment="1" applyProtection="1">
      <alignment horizontal="center" vertical="center" shrinkToFit="1" readingOrder="2"/>
      <protection hidden="1"/>
    </xf>
    <xf numFmtId="0" fontId="12" fillId="2" borderId="6" xfId="0" applyFont="1" applyFill="1" applyBorder="1" applyAlignment="1" applyProtection="1">
      <alignment horizontal="center" vertical="center" shrinkToFit="1" readingOrder="2"/>
      <protection hidden="1"/>
    </xf>
    <xf numFmtId="0" fontId="50" fillId="2" borderId="14" xfId="0" applyFont="1" applyFill="1" applyBorder="1" applyAlignment="1" applyProtection="1">
      <alignment horizontal="center" vertical="center" shrinkToFit="1" readingOrder="2"/>
      <protection hidden="1"/>
    </xf>
    <xf numFmtId="0" fontId="37" fillId="2" borderId="8" xfId="0" applyFont="1" applyFill="1" applyBorder="1" applyAlignment="1" applyProtection="1">
      <alignment horizontal="center" vertical="center" shrinkToFit="1" readingOrder="2"/>
      <protection hidden="1"/>
    </xf>
    <xf numFmtId="0" fontId="37" fillId="2" borderId="39" xfId="0" applyFont="1" applyFill="1" applyBorder="1" applyAlignment="1" applyProtection="1">
      <alignment horizontal="center" vertical="center" shrinkToFit="1" readingOrder="2"/>
      <protection hidden="1"/>
    </xf>
    <xf numFmtId="0" fontId="37" fillId="2" borderId="40" xfId="0" applyFont="1" applyFill="1" applyBorder="1" applyAlignment="1" applyProtection="1">
      <alignment horizontal="center" vertical="center" shrinkToFit="1" readingOrder="2"/>
      <protection hidden="1"/>
    </xf>
    <xf numFmtId="0" fontId="50" fillId="2" borderId="8" xfId="0" applyFont="1" applyFill="1" applyBorder="1" applyAlignment="1" applyProtection="1">
      <alignment horizontal="center" vertical="center" shrinkToFit="1" readingOrder="2"/>
      <protection hidden="1"/>
    </xf>
    <xf numFmtId="0" fontId="50" fillId="2" borderId="40" xfId="0" applyFont="1" applyFill="1" applyBorder="1" applyAlignment="1" applyProtection="1">
      <alignment horizontal="center" vertical="center" shrinkToFit="1" readingOrder="2"/>
      <protection hidden="1"/>
    </xf>
    <xf numFmtId="0" fontId="51" fillId="2" borderId="17" xfId="0" applyFont="1" applyFill="1" applyBorder="1" applyAlignment="1" applyProtection="1">
      <alignment horizontal="center" vertical="center" shrinkToFit="1" readingOrder="2"/>
      <protection hidden="1"/>
    </xf>
    <xf numFmtId="0" fontId="50" fillId="2" borderId="39" xfId="0" applyFont="1" applyFill="1" applyBorder="1" applyAlignment="1" applyProtection="1">
      <alignment horizontal="center" vertical="center" shrinkToFit="1" readingOrder="2"/>
      <protection hidden="1"/>
    </xf>
    <xf numFmtId="0" fontId="51" fillId="2" borderId="8" xfId="0" applyFont="1" applyFill="1" applyBorder="1" applyAlignment="1" applyProtection="1">
      <alignment horizontal="center" vertical="center" shrinkToFit="1" readingOrder="2"/>
      <protection hidden="1"/>
    </xf>
    <xf numFmtId="0" fontId="12" fillId="2" borderId="15" xfId="0" applyFont="1" applyFill="1" applyBorder="1" applyAlignment="1" applyProtection="1">
      <alignment horizontal="center" vertical="top" textRotation="90" shrinkToFit="1" readingOrder="2"/>
      <protection hidden="1"/>
    </xf>
    <xf numFmtId="0" fontId="12" fillId="2" borderId="112" xfId="0" applyFont="1" applyFill="1" applyBorder="1" applyAlignment="1" applyProtection="1">
      <alignment horizontal="center" vertical="top" textRotation="90" shrinkToFit="1" readingOrder="2"/>
      <protection hidden="1"/>
    </xf>
    <xf numFmtId="0" fontId="12" fillId="2" borderId="16" xfId="0" applyFont="1" applyFill="1" applyBorder="1" applyAlignment="1" applyProtection="1">
      <alignment horizontal="center" vertical="top" textRotation="90" shrinkToFit="1" readingOrder="2"/>
      <protection hidden="1"/>
    </xf>
    <xf numFmtId="0" fontId="50" fillId="2" borderId="14" xfId="0" applyFont="1" applyFill="1" applyBorder="1" applyAlignment="1" applyProtection="1">
      <alignment horizontal="right" vertical="center" shrinkToFit="1" readingOrder="2"/>
      <protection hidden="1"/>
    </xf>
    <xf numFmtId="0" fontId="50" fillId="2" borderId="17" xfId="0" applyFont="1" applyFill="1" applyBorder="1" applyAlignment="1" applyProtection="1">
      <alignment horizontal="right" vertical="center" shrinkToFit="1" readingOrder="2"/>
      <protection hidden="1"/>
    </xf>
    <xf numFmtId="1" fontId="50" fillId="2" borderId="14" xfId="0" applyNumberFormat="1" applyFont="1" applyFill="1" applyBorder="1" applyAlignment="1" applyProtection="1">
      <alignment horizontal="right" vertical="center" shrinkToFit="1" readingOrder="2"/>
      <protection hidden="1"/>
    </xf>
    <xf numFmtId="1" fontId="50" fillId="2" borderId="17" xfId="0" applyNumberFormat="1" applyFont="1" applyFill="1" applyBorder="1" applyAlignment="1" applyProtection="1">
      <alignment horizontal="right" vertical="center" shrinkToFit="1" readingOrder="2"/>
      <protection hidden="1"/>
    </xf>
    <xf numFmtId="0" fontId="51" fillId="2" borderId="39" xfId="0" applyFont="1" applyFill="1" applyBorder="1" applyAlignment="1" applyProtection="1">
      <alignment horizontal="center" vertical="center" shrinkToFit="1" readingOrder="2"/>
      <protection hidden="1"/>
    </xf>
    <xf numFmtId="0" fontId="51" fillId="2" borderId="14" xfId="0" applyFont="1" applyFill="1" applyBorder="1" applyAlignment="1" applyProtection="1">
      <alignment horizontal="center" vertical="center" shrinkToFit="1" readingOrder="2"/>
      <protection hidden="1"/>
    </xf>
    <xf numFmtId="0" fontId="51" fillId="2" borderId="40" xfId="0" applyFont="1" applyFill="1" applyBorder="1" applyAlignment="1" applyProtection="1">
      <alignment horizontal="center" vertical="center" shrinkToFit="1" readingOrder="2"/>
      <protection hidden="1"/>
    </xf>
    <xf numFmtId="0" fontId="50" fillId="2" borderId="23" xfId="0" applyFont="1" applyFill="1" applyBorder="1" applyAlignment="1" applyProtection="1">
      <alignment horizontal="right" vertical="center" shrinkToFit="1" readingOrder="2"/>
      <protection hidden="1"/>
    </xf>
    <xf numFmtId="0" fontId="50" fillId="2" borderId="24" xfId="0" applyFont="1" applyFill="1" applyBorder="1" applyAlignment="1" applyProtection="1">
      <alignment horizontal="right" vertical="center" shrinkToFit="1" readingOrder="2"/>
      <protection hidden="1"/>
    </xf>
    <xf numFmtId="0" fontId="50" fillId="2" borderId="39" xfId="0" applyFont="1" applyFill="1" applyBorder="1" applyAlignment="1" applyProtection="1">
      <alignment horizontal="right" vertical="center" shrinkToFit="1" readingOrder="2"/>
      <protection hidden="1"/>
    </xf>
    <xf numFmtId="0" fontId="50" fillId="2" borderId="40" xfId="0" applyFont="1" applyFill="1" applyBorder="1" applyAlignment="1" applyProtection="1">
      <alignment horizontal="right" vertical="center" shrinkToFit="1" readingOrder="2"/>
      <protection hidden="1"/>
    </xf>
    <xf numFmtId="0" fontId="16" fillId="2" borderId="0" xfId="0" applyFont="1" applyFill="1" applyBorder="1" applyAlignment="1" applyProtection="1">
      <alignment vertical="center" shrinkToFit="1" readingOrder="2"/>
      <protection hidden="1"/>
    </xf>
    <xf numFmtId="166" fontId="48" fillId="2" borderId="0" xfId="0" applyNumberFormat="1" applyFont="1" applyFill="1" applyBorder="1" applyAlignment="1" applyProtection="1">
      <alignment horizontal="center" vertical="center" readingOrder="2"/>
      <protection hidden="1"/>
    </xf>
    <xf numFmtId="0" fontId="7" fillId="2" borderId="71" xfId="0" applyFont="1" applyFill="1" applyBorder="1" applyAlignment="1" applyProtection="1">
      <alignment vertical="center" shrinkToFit="1" readingOrder="2"/>
      <protection hidden="1"/>
    </xf>
    <xf numFmtId="0" fontId="7" fillId="2" borderId="111" xfId="0" applyFont="1" applyFill="1" applyBorder="1" applyAlignment="1" applyProtection="1">
      <alignment vertical="center" shrinkToFit="1" readingOrder="2"/>
      <protection hidden="1"/>
    </xf>
    <xf numFmtId="0" fontId="7" fillId="2" borderId="107" xfId="0" applyFont="1" applyFill="1" applyBorder="1" applyAlignment="1" applyProtection="1">
      <alignment vertical="center" shrinkToFit="1" readingOrder="2"/>
      <protection hidden="1"/>
    </xf>
    <xf numFmtId="0" fontId="15" fillId="2" borderId="21" xfId="0" applyFont="1" applyFill="1" applyBorder="1" applyAlignment="1" applyProtection="1">
      <alignment horizontal="center" vertical="center" shrinkToFit="1" readingOrder="2"/>
      <protection hidden="1"/>
    </xf>
    <xf numFmtId="0" fontId="48" fillId="2" borderId="0" xfId="0" applyFont="1" applyFill="1" applyBorder="1" applyAlignment="1" applyProtection="1">
      <alignment horizontal="center" vertical="center" readingOrder="2"/>
      <protection hidden="1"/>
    </xf>
    <xf numFmtId="1" fontId="52" fillId="2" borderId="114" xfId="0" applyNumberFormat="1" applyFont="1" applyFill="1" applyBorder="1" applyAlignment="1" applyProtection="1">
      <alignment horizontal="center" vertical="center" wrapText="1" readingOrder="2"/>
      <protection hidden="1"/>
    </xf>
    <xf numFmtId="1" fontId="52" fillId="2" borderId="88" xfId="0" applyNumberFormat="1" applyFont="1" applyFill="1" applyBorder="1" applyAlignment="1" applyProtection="1">
      <alignment horizontal="center" vertical="center" wrapText="1" readingOrder="2"/>
      <protection hidden="1"/>
    </xf>
    <xf numFmtId="1" fontId="52" fillId="2" borderId="37" xfId="0" applyNumberFormat="1" applyFont="1" applyFill="1" applyBorder="1" applyAlignment="1" applyProtection="1">
      <alignment horizontal="center" vertical="center" wrapText="1" readingOrder="2"/>
      <protection hidden="1"/>
    </xf>
    <xf numFmtId="1" fontId="52" fillId="2" borderId="3" xfId="0" applyNumberFormat="1" applyFont="1" applyFill="1" applyBorder="1" applyAlignment="1" applyProtection="1">
      <alignment horizontal="center" vertical="center" wrapText="1" readingOrder="2"/>
      <protection hidden="1"/>
    </xf>
    <xf numFmtId="1" fontId="52" fillId="2" borderId="38" xfId="0" applyNumberFormat="1" applyFont="1" applyFill="1" applyBorder="1" applyAlignment="1" applyProtection="1">
      <alignment horizontal="center" vertical="center" wrapText="1" readingOrder="2"/>
      <protection hidden="1"/>
    </xf>
    <xf numFmtId="1" fontId="52" fillId="2" borderId="6" xfId="0" applyNumberFormat="1" applyFont="1" applyFill="1" applyBorder="1" applyAlignment="1" applyProtection="1">
      <alignment horizontal="center" vertical="center" wrapText="1" readingOrder="2"/>
      <protection hidden="1"/>
    </xf>
    <xf numFmtId="0" fontId="12" fillId="0" borderId="92" xfId="0" applyFont="1" applyFill="1" applyBorder="1" applyAlignment="1" applyProtection="1">
      <alignment horizontal="center" vertical="center" shrinkToFit="1" readingOrder="2"/>
      <protection hidden="1"/>
    </xf>
    <xf numFmtId="0" fontId="12" fillId="0" borderId="29" xfId="0" applyFont="1" applyFill="1" applyBorder="1" applyAlignment="1" applyProtection="1">
      <alignment horizontal="center" vertical="center" shrinkToFit="1" readingOrder="2"/>
      <protection hidden="1"/>
    </xf>
    <xf numFmtId="0" fontId="12" fillId="0" borderId="48" xfId="0" applyFont="1" applyFill="1" applyBorder="1" applyAlignment="1" applyProtection="1">
      <alignment horizontal="center" vertical="center" shrinkToFit="1" readingOrder="2"/>
      <protection hidden="1"/>
    </xf>
    <xf numFmtId="0" fontId="14" fillId="0" borderId="19" xfId="0" applyFont="1" applyFill="1" applyBorder="1" applyAlignment="1" applyProtection="1">
      <alignment horizontal="center" vertical="center" textRotation="90" wrapText="1" readingOrder="2"/>
      <protection hidden="1"/>
    </xf>
    <xf numFmtId="0" fontId="26" fillId="0" borderId="113" xfId="0" applyFont="1" applyBorder="1" applyProtection="1">
      <protection hidden="1"/>
    </xf>
    <xf numFmtId="0" fontId="12" fillId="0" borderId="57" xfId="0" applyFont="1" applyFill="1" applyBorder="1" applyAlignment="1" applyProtection="1">
      <alignment horizontal="center" vertical="center" wrapText="1" readingOrder="2"/>
      <protection hidden="1"/>
    </xf>
    <xf numFmtId="0" fontId="12" fillId="0" borderId="58" xfId="0" applyFont="1" applyFill="1" applyBorder="1" applyAlignment="1" applyProtection="1">
      <alignment horizontal="center" vertical="center" wrapText="1" readingOrder="2"/>
      <protection hidden="1"/>
    </xf>
    <xf numFmtId="0" fontId="12" fillId="0" borderId="59" xfId="0" applyFont="1" applyFill="1" applyBorder="1" applyAlignment="1" applyProtection="1">
      <alignment horizontal="center" vertical="center" wrapText="1" readingOrder="2"/>
      <protection hidden="1"/>
    </xf>
    <xf numFmtId="0" fontId="12" fillId="0" borderId="18" xfId="0" applyFont="1" applyFill="1" applyBorder="1" applyAlignment="1" applyProtection="1">
      <alignment horizontal="center" vertical="center" textRotation="90" wrapText="1" readingOrder="2"/>
      <protection hidden="1"/>
    </xf>
    <xf numFmtId="0" fontId="39" fillId="0" borderId="69" xfId="0" applyFont="1" applyBorder="1" applyProtection="1">
      <protection hidden="1"/>
    </xf>
    <xf numFmtId="0" fontId="12" fillId="2" borderId="15" xfId="0" applyFont="1" applyFill="1" applyBorder="1" applyAlignment="1" applyProtection="1">
      <alignment horizontal="center" vertical="top" textRotation="90" wrapText="1" readingOrder="2"/>
      <protection hidden="1"/>
    </xf>
    <xf numFmtId="0" fontId="12" fillId="2" borderId="112" xfId="0" applyFont="1" applyFill="1" applyBorder="1" applyAlignment="1" applyProtection="1">
      <alignment horizontal="center" vertical="top" textRotation="90" wrapText="1" readingOrder="2"/>
      <protection hidden="1"/>
    </xf>
    <xf numFmtId="0" fontId="12" fillId="2" borderId="16" xfId="0" applyFont="1" applyFill="1" applyBorder="1" applyAlignment="1" applyProtection="1">
      <alignment horizontal="center" vertical="top" textRotation="90" wrapText="1" readingOrder="2"/>
      <protection hidden="1"/>
    </xf>
    <xf numFmtId="0" fontId="12" fillId="0" borderId="15" xfId="0" applyFont="1" applyFill="1" applyBorder="1" applyAlignment="1" applyProtection="1">
      <alignment horizontal="center" vertical="center" textRotation="90" wrapText="1" readingOrder="2"/>
      <protection hidden="1"/>
    </xf>
    <xf numFmtId="0" fontId="39" fillId="0" borderId="16" xfId="0" applyFont="1" applyBorder="1" applyProtection="1">
      <protection hidden="1"/>
    </xf>
    <xf numFmtId="0" fontId="12" fillId="0" borderId="16" xfId="0" applyFont="1" applyFill="1" applyBorder="1" applyAlignment="1" applyProtection="1">
      <alignment horizontal="center" vertical="center" textRotation="90" wrapText="1" readingOrder="2"/>
      <protection hidden="1"/>
    </xf>
    <xf numFmtId="0" fontId="12" fillId="0" borderId="69" xfId="0" applyFont="1" applyFill="1" applyBorder="1" applyAlignment="1" applyProtection="1">
      <alignment horizontal="center" vertical="center" textRotation="90" wrapText="1" readingOrder="2"/>
      <protection hidden="1"/>
    </xf>
    <xf numFmtId="0" fontId="14" fillId="0" borderId="113" xfId="0" applyFont="1" applyFill="1" applyBorder="1" applyAlignment="1" applyProtection="1">
      <alignment horizontal="center" vertical="center" textRotation="90" wrapText="1" readingOrder="2"/>
      <protection hidden="1"/>
    </xf>
    <xf numFmtId="0" fontId="12" fillId="0" borderId="35" xfId="0" applyFont="1" applyFill="1" applyBorder="1" applyAlignment="1" applyProtection="1">
      <alignment horizontal="center" vertical="center" readingOrder="2"/>
      <protection hidden="1"/>
    </xf>
    <xf numFmtId="0" fontId="12" fillId="0" borderId="22" xfId="0" applyFont="1" applyFill="1" applyBorder="1" applyAlignment="1" applyProtection="1">
      <alignment horizontal="center" vertical="center" readingOrder="2"/>
      <protection hidden="1"/>
    </xf>
    <xf numFmtId="0" fontId="12" fillId="0" borderId="36" xfId="0" applyFont="1" applyFill="1" applyBorder="1" applyAlignment="1" applyProtection="1">
      <alignment horizontal="center" vertical="center" readingOrder="2"/>
      <protection hidden="1"/>
    </xf>
    <xf numFmtId="0" fontId="44" fillId="2" borderId="0" xfId="0" applyFont="1" applyFill="1" applyBorder="1" applyAlignment="1" applyProtection="1">
      <alignment horizontal="center" vertical="center" shrinkToFit="1" readingOrder="2"/>
      <protection hidden="1"/>
    </xf>
    <xf numFmtId="0" fontId="12" fillId="0" borderId="35" xfId="0" applyFont="1" applyFill="1" applyBorder="1" applyAlignment="1" applyProtection="1">
      <alignment horizontal="center" vertical="center" textRotation="90" shrinkToFit="1" readingOrder="2"/>
      <protection hidden="1"/>
    </xf>
    <xf numFmtId="0" fontId="12" fillId="0" borderId="22" xfId="0" applyFont="1" applyFill="1" applyBorder="1" applyAlignment="1" applyProtection="1">
      <alignment horizontal="center" vertical="center" textRotation="90" shrinkToFit="1" readingOrder="2"/>
      <protection hidden="1"/>
    </xf>
    <xf numFmtId="0" fontId="15" fillId="2" borderId="0" xfId="0" applyFont="1" applyFill="1" applyBorder="1" applyAlignment="1" applyProtection="1">
      <alignment horizontal="right" vertical="center" wrapText="1" readingOrder="2"/>
      <protection hidden="1"/>
    </xf>
    <xf numFmtId="0" fontId="41" fillId="2" borderId="0" xfId="0" applyFont="1" applyFill="1" applyBorder="1" applyAlignment="1" applyProtection="1">
      <alignment horizontal="center" vertical="center" shrinkToFit="1" readingOrder="2"/>
      <protection hidden="1"/>
    </xf>
    <xf numFmtId="0" fontId="34" fillId="2" borderId="60" xfId="0" applyFont="1" applyFill="1" applyBorder="1" applyAlignment="1" applyProtection="1">
      <alignment horizontal="center" vertical="center" shrinkToFit="1" readingOrder="2"/>
      <protection hidden="1"/>
    </xf>
    <xf numFmtId="0" fontId="34" fillId="2" borderId="61" xfId="0" applyFont="1" applyFill="1" applyBorder="1" applyAlignment="1" applyProtection="1">
      <alignment horizontal="center" vertical="center" shrinkToFit="1" readingOrder="2"/>
      <protection hidden="1"/>
    </xf>
    <xf numFmtId="0" fontId="34" fillId="2" borderId="62" xfId="0" applyFont="1" applyFill="1" applyBorder="1" applyAlignment="1" applyProtection="1">
      <alignment horizontal="center" vertical="center" shrinkToFit="1" readingOrder="2"/>
      <protection hidden="1"/>
    </xf>
    <xf numFmtId="0" fontId="42" fillId="2" borderId="0" xfId="0" applyFont="1" applyFill="1" applyBorder="1" applyAlignment="1" applyProtection="1">
      <alignment horizontal="center" vertical="center" shrinkToFit="1" readingOrder="2"/>
      <protection hidden="1"/>
    </xf>
    <xf numFmtId="0" fontId="34" fillId="2" borderId="0" xfId="0" applyFont="1" applyFill="1" applyAlignment="1" applyProtection="1">
      <alignment horizontal="center" vertical="center" shrinkToFit="1" readingOrder="2"/>
      <protection hidden="1"/>
    </xf>
    <xf numFmtId="0" fontId="43" fillId="2" borderId="0" xfId="0" applyFont="1" applyFill="1" applyAlignment="1" applyProtection="1">
      <alignment horizontal="left" vertical="center" wrapText="1" readingOrder="2"/>
      <protection hidden="1"/>
    </xf>
    <xf numFmtId="0" fontId="19" fillId="2" borderId="0" xfId="0" applyFont="1" applyFill="1" applyBorder="1" applyAlignment="1" applyProtection="1">
      <alignment horizontal="left" vertical="center" shrinkToFit="1" readingOrder="2"/>
      <protection hidden="1"/>
    </xf>
    <xf numFmtId="0" fontId="16" fillId="2" borderId="108" xfId="0" applyFont="1" applyFill="1" applyBorder="1" applyAlignment="1" applyProtection="1">
      <alignment vertical="center" shrinkToFit="1" readingOrder="2"/>
      <protection hidden="1"/>
    </xf>
    <xf numFmtId="0" fontId="16" fillId="2" borderId="109" xfId="0" applyFont="1" applyFill="1" applyBorder="1" applyAlignment="1" applyProtection="1">
      <alignment vertical="center" shrinkToFit="1" readingOrder="2"/>
      <protection hidden="1"/>
    </xf>
    <xf numFmtId="0" fontId="16" fillId="2" borderId="110" xfId="0" applyFont="1" applyFill="1" applyBorder="1" applyAlignment="1" applyProtection="1">
      <alignment vertical="center" shrinkToFit="1" readingOrder="2"/>
      <protection hidden="1"/>
    </xf>
    <xf numFmtId="0" fontId="48" fillId="2" borderId="0" xfId="0" applyFont="1" applyFill="1" applyBorder="1" applyAlignment="1" applyProtection="1">
      <alignment horizontal="center" vertical="center" shrinkToFit="1" readingOrder="2"/>
      <protection hidden="1"/>
    </xf>
    <xf numFmtId="0" fontId="15" fillId="2" borderId="72" xfId="0" applyFont="1" applyFill="1" applyBorder="1" applyAlignment="1" applyProtection="1">
      <alignment horizontal="right" vertical="center" shrinkToFit="1" readingOrder="2"/>
      <protection hidden="1"/>
    </xf>
    <xf numFmtId="0" fontId="40" fillId="2" borderId="1" xfId="0" applyFont="1" applyFill="1" applyBorder="1" applyAlignment="1" applyProtection="1">
      <alignment horizontal="right" vertical="center"/>
      <protection hidden="1"/>
    </xf>
    <xf numFmtId="0" fontId="50" fillId="2" borderId="5" xfId="0" applyFont="1" applyFill="1" applyBorder="1" applyAlignment="1" applyProtection="1">
      <alignment horizontal="right" vertical="center" shrinkToFit="1" readingOrder="2"/>
      <protection hidden="1"/>
    </xf>
    <xf numFmtId="0" fontId="50" fillId="2" borderId="6" xfId="0" applyFont="1" applyFill="1" applyBorder="1" applyAlignment="1" applyProtection="1">
      <alignment horizontal="right" vertical="center" shrinkToFit="1" readingOrder="2"/>
      <protection hidden="1"/>
    </xf>
    <xf numFmtId="0" fontId="50" fillId="2" borderId="72" xfId="0" applyFont="1" applyFill="1" applyBorder="1" applyAlignment="1" applyProtection="1">
      <alignment horizontal="center" vertical="center" shrinkToFit="1" readingOrder="2"/>
      <protection hidden="1"/>
    </xf>
    <xf numFmtId="0" fontId="50" fillId="2" borderId="1" xfId="0" applyFont="1" applyFill="1" applyBorder="1" applyAlignment="1" applyProtection="1">
      <alignment horizontal="center" vertical="center" shrinkToFit="1" readingOrder="2"/>
      <protection hidden="1"/>
    </xf>
    <xf numFmtId="0" fontId="50" fillId="2" borderId="2" xfId="0" applyFont="1" applyFill="1" applyBorder="1" applyAlignment="1" applyProtection="1">
      <alignment horizontal="center" vertical="center" shrinkToFit="1" readingOrder="2"/>
      <protection hidden="1"/>
    </xf>
    <xf numFmtId="0" fontId="50" fillId="2" borderId="4" xfId="0" applyFont="1" applyFill="1" applyBorder="1" applyAlignment="1" applyProtection="1">
      <alignment horizontal="center" vertical="center" shrinkToFit="1" readingOrder="2"/>
      <protection hidden="1"/>
    </xf>
    <xf numFmtId="0" fontId="50" fillId="2" borderId="5" xfId="0" applyFont="1" applyFill="1" applyBorder="1" applyAlignment="1" applyProtection="1">
      <alignment horizontal="center" vertical="center" shrinkToFit="1" readingOrder="2"/>
      <protection hidden="1"/>
    </xf>
    <xf numFmtId="0" fontId="50" fillId="2" borderId="6" xfId="0" applyFont="1" applyFill="1" applyBorder="1" applyAlignment="1" applyProtection="1">
      <alignment horizontal="center" vertical="center" shrinkToFit="1" readingOrder="2"/>
      <protection hidden="1"/>
    </xf>
    <xf numFmtId="0" fontId="49" fillId="2" borderId="0" xfId="0" applyFont="1" applyFill="1" applyBorder="1" applyAlignment="1" applyProtection="1">
      <alignment horizontal="right" vertical="center" shrinkToFit="1" readingOrder="2"/>
      <protection hidden="1"/>
    </xf>
    <xf numFmtId="0" fontId="49" fillId="2" borderId="3" xfId="0" applyFont="1" applyFill="1" applyBorder="1" applyAlignment="1" applyProtection="1">
      <alignment horizontal="right" vertical="center" shrinkToFit="1" readingOrder="2"/>
      <protection hidden="1"/>
    </xf>
    <xf numFmtId="0" fontId="7" fillId="2" borderId="92" xfId="0" applyFont="1" applyFill="1" applyBorder="1" applyAlignment="1" applyProtection="1">
      <alignment vertical="center" shrinkToFit="1" readingOrder="2"/>
      <protection hidden="1"/>
    </xf>
    <xf numFmtId="0" fontId="7" fillId="2" borderId="29" xfId="0" applyFont="1" applyFill="1" applyBorder="1" applyAlignment="1" applyProtection="1">
      <alignment vertical="center" shrinkToFit="1" readingOrder="2"/>
      <protection hidden="1"/>
    </xf>
    <xf numFmtId="0" fontId="7" fillId="2" borderId="48" xfId="0" applyFont="1" applyFill="1" applyBorder="1" applyAlignment="1" applyProtection="1">
      <alignment vertical="center" shrinkToFit="1" readingOrder="2"/>
      <protection hidden="1"/>
    </xf>
    <xf numFmtId="0" fontId="15" fillId="2" borderId="5" xfId="0" applyFont="1" applyFill="1" applyBorder="1" applyAlignment="1" applyProtection="1">
      <alignment horizontal="center" vertical="center" shrinkToFit="1" readingOrder="2"/>
      <protection hidden="1"/>
    </xf>
    <xf numFmtId="0" fontId="15" fillId="2" borderId="60" xfId="0" applyFont="1" applyFill="1" applyBorder="1" applyAlignment="1" applyProtection="1">
      <alignment horizontal="center" vertical="center" shrinkToFit="1" readingOrder="2"/>
      <protection hidden="1"/>
    </xf>
    <xf numFmtId="0" fontId="15" fillId="2" borderId="61" xfId="0" applyFont="1" applyFill="1" applyBorder="1" applyAlignment="1" applyProtection="1">
      <alignment horizontal="center" vertical="center" shrinkToFit="1" readingOrder="2"/>
      <protection hidden="1"/>
    </xf>
    <xf numFmtId="0" fontId="15" fillId="2" borderId="62" xfId="0" applyFont="1" applyFill="1" applyBorder="1" applyAlignment="1" applyProtection="1">
      <alignment horizontal="center" vertical="center" shrinkToFit="1" readingOrder="2"/>
      <protection hidden="1"/>
    </xf>
    <xf numFmtId="0" fontId="34" fillId="2" borderId="0" xfId="0" applyFont="1" applyFill="1" applyBorder="1" applyAlignment="1" applyProtection="1">
      <alignment horizontal="right" vertical="center" shrinkToFit="1" readingOrder="2"/>
      <protection hidden="1"/>
    </xf>
    <xf numFmtId="0" fontId="37" fillId="2" borderId="86" xfId="0" applyFont="1" applyFill="1" applyBorder="1" applyAlignment="1" applyProtection="1">
      <alignment horizontal="right" vertical="center" shrinkToFit="1" readingOrder="2"/>
      <protection hidden="1"/>
    </xf>
    <xf numFmtId="0" fontId="37" fillId="2" borderId="87" xfId="0" applyFont="1" applyFill="1" applyBorder="1" applyAlignment="1" applyProtection="1">
      <alignment horizontal="right" vertical="center" shrinkToFit="1" readingOrder="2"/>
      <protection hidden="1"/>
    </xf>
    <xf numFmtId="0" fontId="37" fillId="2" borderId="88" xfId="0" applyFont="1" applyFill="1" applyBorder="1" applyAlignment="1" applyProtection="1">
      <alignment horizontal="right" vertical="center" shrinkToFit="1" readingOrder="2"/>
      <protection hidden="1"/>
    </xf>
    <xf numFmtId="0" fontId="37" fillId="2" borderId="70" xfId="0" applyFont="1" applyFill="1" applyBorder="1" applyAlignment="1" applyProtection="1">
      <alignment horizontal="right" vertical="center" shrinkToFit="1" readingOrder="2"/>
      <protection hidden="1"/>
    </xf>
    <xf numFmtId="0" fontId="37" fillId="2" borderId="73" xfId="0" applyFont="1" applyFill="1" applyBorder="1" applyAlignment="1" applyProtection="1">
      <alignment horizontal="right" vertical="center" shrinkToFit="1" readingOrder="2"/>
      <protection hidden="1"/>
    </xf>
    <xf numFmtId="0" fontId="37" fillId="2" borderId="74" xfId="0" applyFont="1" applyFill="1" applyBorder="1" applyAlignment="1" applyProtection="1">
      <alignment horizontal="right" vertical="center" shrinkToFit="1" readingOrder="2"/>
      <protection hidden="1"/>
    </xf>
    <xf numFmtId="0" fontId="51" fillId="2" borderId="24" xfId="0" applyFont="1" applyFill="1" applyBorder="1" applyAlignment="1" applyProtection="1">
      <alignment horizontal="center" vertical="center" shrinkToFit="1" readingOrder="2"/>
      <protection hidden="1"/>
    </xf>
    <xf numFmtId="1" fontId="50" fillId="2" borderId="10" xfId="0" applyNumberFormat="1" applyFont="1" applyFill="1" applyBorder="1" applyAlignment="1" applyProtection="1">
      <alignment horizontal="center" vertical="center" shrinkToFit="1" readingOrder="2"/>
      <protection hidden="1"/>
    </xf>
    <xf numFmtId="0" fontId="50" fillId="2" borderId="23" xfId="0" applyFont="1" applyFill="1" applyBorder="1" applyAlignment="1" applyProtection="1">
      <alignment horizontal="center" vertical="center" shrinkToFit="1" readingOrder="2"/>
      <protection hidden="1"/>
    </xf>
    <xf numFmtId="0" fontId="50" fillId="2" borderId="24" xfId="0" applyFont="1" applyFill="1" applyBorder="1" applyAlignment="1" applyProtection="1">
      <alignment horizontal="center" vertical="center" shrinkToFit="1" readingOrder="2"/>
      <protection hidden="1"/>
    </xf>
    <xf numFmtId="1" fontId="50" fillId="2" borderId="8" xfId="0" applyNumberFormat="1" applyFont="1" applyFill="1" applyBorder="1" applyAlignment="1" applyProtection="1">
      <alignment horizontal="center" vertical="center" shrinkToFit="1" readingOrder="2"/>
      <protection hidden="1"/>
    </xf>
    <xf numFmtId="1" fontId="50" fillId="2" borderId="39" xfId="0" applyNumberFormat="1" applyFont="1" applyFill="1" applyBorder="1" applyAlignment="1" applyProtection="1">
      <alignment horizontal="center" vertical="center" shrinkToFit="1" readingOrder="2"/>
      <protection hidden="1"/>
    </xf>
    <xf numFmtId="1" fontId="50" fillId="2" borderId="40" xfId="0" applyNumberFormat="1" applyFont="1" applyFill="1" applyBorder="1" applyAlignment="1" applyProtection="1">
      <alignment horizontal="center" vertical="center" shrinkToFit="1" readingOrder="2"/>
      <protection hidden="1"/>
    </xf>
    <xf numFmtId="0" fontId="50" fillId="2" borderId="20" xfId="0" applyFont="1" applyFill="1" applyBorder="1" applyAlignment="1" applyProtection="1">
      <alignment horizontal="right" vertical="center" shrinkToFit="1" readingOrder="2"/>
      <protection hidden="1"/>
    </xf>
    <xf numFmtId="0" fontId="50" fillId="2" borderId="107" xfId="0" applyFont="1" applyFill="1" applyBorder="1" applyAlignment="1" applyProtection="1">
      <alignment horizontal="right" vertical="center" shrinkToFit="1" readingOrder="2"/>
      <protection hidden="1"/>
    </xf>
    <xf numFmtId="1" fontId="36" fillId="2" borderId="23" xfId="0" applyNumberFormat="1" applyFont="1" applyFill="1" applyBorder="1" applyAlignment="1" applyProtection="1">
      <alignment horizontal="right" vertical="center" shrinkToFit="1" readingOrder="2"/>
      <protection hidden="1"/>
    </xf>
    <xf numFmtId="1" fontId="50" fillId="2" borderId="24" xfId="0" applyNumberFormat="1" applyFont="1" applyFill="1" applyBorder="1" applyAlignment="1" applyProtection="1">
      <alignment horizontal="right" vertical="center" shrinkToFit="1" readingOrder="2"/>
      <protection hidden="1"/>
    </xf>
    <xf numFmtId="0" fontId="15" fillId="2" borderId="72" xfId="0" applyFont="1" applyFill="1" applyBorder="1" applyAlignment="1" applyProtection="1">
      <alignment horizontal="center" vertical="center" shrinkToFit="1" readingOrder="2"/>
      <protection hidden="1"/>
    </xf>
    <xf numFmtId="0" fontId="15" fillId="2" borderId="1" xfId="0" applyFont="1" applyFill="1" applyBorder="1" applyAlignment="1" applyProtection="1">
      <alignment horizontal="center" vertical="center" shrinkToFit="1" readingOrder="2"/>
      <protection hidden="1"/>
    </xf>
    <xf numFmtId="0" fontId="15" fillId="2" borderId="0" xfId="0" applyFont="1" applyFill="1" applyBorder="1" applyAlignment="1" applyProtection="1">
      <alignment horizontal="right" vertical="center" shrinkToFit="1" readingOrder="2"/>
      <protection hidden="1"/>
    </xf>
    <xf numFmtId="0" fontId="50" fillId="2" borderId="7" xfId="0" applyFont="1" applyFill="1" applyBorder="1" applyAlignment="1" applyProtection="1">
      <alignment horizontal="right" vertical="center" readingOrder="2"/>
      <protection hidden="1"/>
    </xf>
    <xf numFmtId="0" fontId="50" fillId="2" borderId="0" xfId="0" applyFont="1" applyFill="1" applyBorder="1" applyAlignment="1" applyProtection="1">
      <alignment horizontal="right" vertical="center" readingOrder="2"/>
      <protection hidden="1"/>
    </xf>
    <xf numFmtId="0" fontId="50" fillId="2" borderId="3" xfId="0" applyFont="1" applyFill="1" applyBorder="1" applyAlignment="1" applyProtection="1">
      <alignment horizontal="right" vertical="center" readingOrder="2"/>
      <protection hidden="1"/>
    </xf>
    <xf numFmtId="1" fontId="50" fillId="2" borderId="23" xfId="0" applyNumberFormat="1" applyFont="1" applyFill="1" applyBorder="1" applyAlignment="1" applyProtection="1">
      <alignment horizontal="center" vertical="center" shrinkToFit="1" readingOrder="2"/>
      <protection hidden="1"/>
    </xf>
    <xf numFmtId="0" fontId="51" fillId="2" borderId="23" xfId="0" applyFont="1" applyFill="1" applyBorder="1" applyAlignment="1" applyProtection="1">
      <alignment horizontal="center" vertical="center" shrinkToFit="1" readingOrder="2"/>
      <protection hidden="1"/>
    </xf>
    <xf numFmtId="0" fontId="12" fillId="2" borderId="4" xfId="0" applyFont="1" applyFill="1" applyBorder="1" applyAlignment="1" applyProtection="1">
      <alignment horizontal="right" vertical="center" shrinkToFit="1" readingOrder="2"/>
      <protection hidden="1"/>
    </xf>
    <xf numFmtId="0" fontId="12" fillId="2" borderId="5" xfId="0" applyFont="1" applyFill="1" applyBorder="1" applyAlignment="1" applyProtection="1">
      <alignment horizontal="right" vertical="center" shrinkToFit="1" readingOrder="2"/>
      <protection hidden="1"/>
    </xf>
    <xf numFmtId="0" fontId="12" fillId="2" borderId="6" xfId="0" applyFont="1" applyFill="1" applyBorder="1" applyAlignment="1" applyProtection="1">
      <alignment horizontal="right" vertical="center" shrinkToFit="1" readingOrder="2"/>
      <protection hidden="1"/>
    </xf>
    <xf numFmtId="1" fontId="12" fillId="2" borderId="86" xfId="0" applyNumberFormat="1" applyFont="1" applyFill="1" applyBorder="1" applyAlignment="1" applyProtection="1">
      <alignment horizontal="right" vertical="center" shrinkToFit="1" readingOrder="2"/>
      <protection hidden="1"/>
    </xf>
    <xf numFmtId="1" fontId="12" fillId="2" borderId="87" xfId="0" applyNumberFormat="1" applyFont="1" applyFill="1" applyBorder="1" applyAlignment="1" applyProtection="1">
      <alignment horizontal="right" vertical="center" shrinkToFit="1" readingOrder="2"/>
      <protection hidden="1"/>
    </xf>
    <xf numFmtId="1" fontId="12" fillId="2" borderId="88" xfId="0" applyNumberFormat="1" applyFont="1" applyFill="1" applyBorder="1" applyAlignment="1" applyProtection="1">
      <alignment horizontal="right" vertical="center" shrinkToFit="1" readingOrder="2"/>
      <protection hidden="1"/>
    </xf>
    <xf numFmtId="1" fontId="12" fillId="2" borderId="70" xfId="0" applyNumberFormat="1" applyFont="1" applyFill="1" applyBorder="1" applyAlignment="1" applyProtection="1">
      <alignment horizontal="right" vertical="center" shrinkToFit="1" readingOrder="2"/>
      <protection hidden="1"/>
    </xf>
    <xf numFmtId="1" fontId="12" fillId="2" borderId="73" xfId="0" applyNumberFormat="1" applyFont="1" applyFill="1" applyBorder="1" applyAlignment="1" applyProtection="1">
      <alignment horizontal="right" vertical="center" shrinkToFit="1" readingOrder="2"/>
      <protection hidden="1"/>
    </xf>
    <xf numFmtId="1" fontId="12" fillId="2" borderId="74" xfId="0" applyNumberFormat="1" applyFont="1" applyFill="1" applyBorder="1" applyAlignment="1" applyProtection="1">
      <alignment horizontal="right" vertical="center" shrinkToFit="1" readingOrder="2"/>
      <protection hidden="1"/>
    </xf>
    <xf numFmtId="0" fontId="51" fillId="2" borderId="10" xfId="0" applyFont="1" applyFill="1" applyBorder="1" applyAlignment="1" applyProtection="1">
      <alignment horizontal="center" vertical="center" shrinkToFit="1" readingOrder="2"/>
      <protection hidden="1"/>
    </xf>
    <xf numFmtId="0" fontId="50" fillId="2" borderId="10" xfId="0" applyFont="1" applyFill="1" applyBorder="1" applyAlignment="1" applyProtection="1">
      <alignment horizontal="center" vertical="center" shrinkToFit="1" readingOrder="2"/>
      <protection hidden="1"/>
    </xf>
  </cellXfs>
  <cellStyles count="6">
    <cellStyle name="Normal" xfId="0" builtinId="0"/>
    <cellStyle name="عادي_ABU HAZEM" xfId="1"/>
    <cellStyle name="عملة [0]_ABU HAZEM" xfId="2"/>
    <cellStyle name="عملة_ABU HAZEM" xfId="3"/>
    <cellStyle name="فاصلة [0]_ABU HAZEM" xfId="4"/>
    <cellStyle name="فاصلة_ABU HAZEM" xfId="5"/>
  </cellStyles>
  <dxfs count="1611">
    <dxf>
      <font>
        <u/>
        <color indexed="10"/>
      </font>
    </dxf>
    <dxf>
      <font>
        <u/>
        <color indexed="10"/>
      </font>
    </dxf>
    <dxf>
      <font>
        <u/>
        <color indexed="10"/>
      </font>
    </dxf>
    <dxf>
      <font>
        <u/>
        <color indexed="10"/>
      </font>
    </dxf>
    <dxf>
      <font>
        <u/>
        <color indexed="10"/>
      </font>
    </dxf>
    <dxf>
      <font>
        <u/>
        <color indexed="10"/>
      </font>
    </dxf>
    <dxf>
      <font>
        <u/>
        <color indexed="10"/>
      </font>
    </dxf>
    <dxf>
      <font>
        <u/>
        <color indexed="10"/>
      </font>
    </dxf>
    <dxf>
      <font>
        <u/>
        <color indexed="10"/>
      </font>
    </dxf>
    <dxf>
      <font>
        <u/>
        <color indexed="10"/>
      </font>
    </dxf>
    <dxf>
      <font>
        <u/>
        <color indexed="10"/>
      </font>
    </dxf>
    <dxf>
      <font>
        <u/>
        <color indexed="10"/>
      </font>
    </dxf>
    <dxf>
      <font>
        <u/>
        <color indexed="10"/>
      </font>
    </dxf>
    <dxf>
      <font>
        <u/>
        <color indexed="10"/>
      </font>
    </dxf>
    <dxf>
      <font>
        <u/>
        <color indexed="10"/>
      </font>
    </dxf>
    <dxf>
      <font>
        <u/>
        <color indexed="10"/>
      </font>
    </dxf>
    <dxf>
      <font>
        <u/>
        <color indexed="10"/>
      </font>
    </dxf>
    <dxf>
      <font>
        <u/>
        <color indexed="10"/>
      </font>
    </dxf>
    <dxf>
      <font>
        <u/>
        <color indexed="10"/>
      </font>
    </dxf>
    <dxf>
      <font>
        <u/>
        <color indexed="10"/>
      </font>
    </dxf>
    <dxf>
      <font>
        <u/>
        <color indexed="10"/>
      </font>
    </dxf>
    <dxf>
      <font>
        <u/>
        <color indexed="10"/>
      </font>
    </dxf>
    <dxf>
      <font>
        <u/>
        <color indexed="10"/>
      </font>
    </dxf>
    <dxf>
      <font>
        <u/>
        <color indexed="10"/>
      </font>
    </dxf>
    <dxf>
      <font>
        <b/>
        <i val="0"/>
        <color rgb="FFFF0000"/>
      </font>
      <fill>
        <patternFill>
          <bgColor theme="0"/>
        </patternFill>
      </fill>
    </dxf>
    <dxf>
      <fill>
        <patternFill patternType="lightGray"/>
      </fill>
    </dxf>
    <dxf>
      <font>
        <b/>
        <i val="0"/>
        <color rgb="FFFF0000"/>
      </font>
    </dxf>
    <dxf>
      <font>
        <b/>
        <i val="0"/>
        <color rgb="FFFF0000"/>
      </font>
      <fill>
        <patternFill>
          <bgColor theme="0"/>
        </patternFill>
      </fill>
    </dxf>
    <dxf>
      <fill>
        <patternFill patternType="lightGray"/>
      </fill>
    </dxf>
    <dxf>
      <font>
        <b/>
        <i val="0"/>
        <color rgb="FFFF0000"/>
      </font>
    </dxf>
    <dxf>
      <font>
        <b/>
        <i val="0"/>
        <color rgb="FFFF0000"/>
      </font>
      <fill>
        <patternFill>
          <bgColor theme="0"/>
        </patternFill>
      </fill>
    </dxf>
    <dxf>
      <fill>
        <patternFill patternType="lightGray"/>
      </fill>
    </dxf>
    <dxf>
      <font>
        <b/>
        <i val="0"/>
        <color rgb="FFFF0000"/>
      </font>
    </dxf>
    <dxf>
      <font>
        <b/>
        <i val="0"/>
        <color rgb="FFFF0000"/>
      </font>
      <fill>
        <patternFill>
          <bgColor theme="0"/>
        </patternFill>
      </fill>
    </dxf>
    <dxf>
      <fill>
        <patternFill patternType="lightGray"/>
      </fill>
    </dxf>
    <dxf>
      <font>
        <b/>
        <i val="0"/>
        <color rgb="FFFF0000"/>
      </font>
    </dxf>
    <dxf>
      <font>
        <b/>
        <i val="0"/>
        <color rgb="FFFF0000"/>
      </font>
      <fill>
        <patternFill>
          <bgColor theme="0"/>
        </patternFill>
      </fill>
    </dxf>
    <dxf>
      <fill>
        <patternFill patternType="lightGray"/>
      </fill>
    </dxf>
    <dxf>
      <font>
        <b/>
        <i val="0"/>
        <color rgb="FFFF0000"/>
      </font>
    </dxf>
    <dxf>
      <font>
        <b/>
        <i val="0"/>
        <color rgb="FFFF0000"/>
      </font>
      <fill>
        <patternFill>
          <bgColor theme="0"/>
        </patternFill>
      </fill>
    </dxf>
    <dxf>
      <fill>
        <patternFill patternType="lightGray"/>
      </fill>
    </dxf>
    <dxf>
      <font>
        <b/>
        <i val="0"/>
        <color rgb="FFFF0000"/>
      </font>
    </dxf>
    <dxf>
      <font>
        <b/>
        <i val="0"/>
        <color rgb="FFFF0000"/>
      </font>
      <fill>
        <patternFill>
          <bgColor theme="0"/>
        </patternFill>
      </fill>
    </dxf>
    <dxf>
      <fill>
        <patternFill patternType="lightGray"/>
      </fill>
    </dxf>
    <dxf>
      <font>
        <b/>
        <i val="0"/>
        <color rgb="FFFF0000"/>
      </font>
    </dxf>
    <dxf>
      <font>
        <b/>
        <i val="0"/>
        <color rgb="FFFF0000"/>
      </font>
      <fill>
        <patternFill>
          <bgColor theme="0"/>
        </patternFill>
      </fill>
    </dxf>
    <dxf>
      <fill>
        <patternFill patternType="lightGray"/>
      </fill>
    </dxf>
    <dxf>
      <font>
        <b/>
        <i val="0"/>
        <color rgb="FFFF0000"/>
      </font>
    </dxf>
    <dxf>
      <font>
        <b/>
        <i val="0"/>
        <color rgb="FFFF0000"/>
      </font>
      <fill>
        <patternFill>
          <bgColor theme="0"/>
        </patternFill>
      </fill>
    </dxf>
    <dxf>
      <fill>
        <patternFill patternType="lightGray"/>
      </fill>
    </dxf>
    <dxf>
      <font>
        <b/>
        <i val="0"/>
        <color rgb="FFFF0000"/>
      </font>
      <fill>
        <patternFill>
          <bgColor theme="0"/>
        </patternFill>
      </fill>
    </dxf>
    <dxf>
      <fill>
        <patternFill patternType="lightGray"/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  <fill>
        <patternFill>
          <bgColor theme="0"/>
        </patternFill>
      </fill>
    </dxf>
    <dxf>
      <fill>
        <patternFill patternType="lightGray"/>
      </fill>
    </dxf>
    <dxf>
      <fill>
        <patternFill patternType="lightGray"/>
      </fill>
    </dxf>
    <dxf>
      <font>
        <b/>
        <i val="0"/>
        <color rgb="FFFF0000"/>
      </font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ill>
        <patternFill>
          <bgColor indexed="26"/>
        </patternFill>
      </fill>
    </dxf>
    <dxf>
      <font>
        <b/>
        <i val="0"/>
        <condense val="0"/>
        <extend val="0"/>
        <color indexed="10"/>
      </font>
      <border>
        <left style="thin">
          <color indexed="13"/>
        </left>
        <right style="thin">
          <color indexed="13"/>
        </right>
        <top style="thin">
          <color indexed="13"/>
        </top>
        <bottom style="thin">
          <color indexed="13"/>
        </bottom>
      </border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u/>
        <color indexed="10"/>
      </font>
      <fill>
        <patternFill>
          <bgColor indexed="9"/>
        </patternFill>
      </fill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ont>
        <b/>
        <i val="0"/>
        <condense val="0"/>
        <extend val="0"/>
        <color indexed="10"/>
      </font>
    </dxf>
    <dxf>
      <fill>
        <patternFill patternType="lightGray">
          <bgColor indexed="9"/>
        </patternFill>
      </fill>
    </dxf>
    <dxf>
      <fill>
        <patternFill patternType="none">
          <bgColor indexed="65"/>
        </patternFill>
      </fill>
    </dxf>
    <dxf>
      <fill>
        <patternFill patternType="darkHorizontal"/>
      </fill>
    </dxf>
    <dxf>
      <fill>
        <patternFill patternType="darkHorizontal"/>
      </fill>
    </dxf>
    <dxf>
      <fill>
        <patternFill patternType="none">
          <bgColor indexed="65"/>
        </patternFill>
      </fill>
    </dxf>
    <dxf>
      <fill>
        <patternFill patternType="darkHorizontal"/>
      </fill>
    </dxf>
    <dxf>
      <fill>
        <patternFill patternType="darkHorizontal"/>
      </fill>
    </dxf>
    <dxf>
      <fill>
        <patternFill patternType="none">
          <bgColor indexed="65"/>
        </patternFill>
      </fill>
    </dxf>
    <dxf>
      <font>
        <i val="0"/>
        <strike val="0"/>
        <condense val="0"/>
        <extend val="0"/>
        <u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8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228600</xdr:colOff>
      <xdr:row>0</xdr:row>
      <xdr:rowOff>38100</xdr:rowOff>
    </xdr:from>
    <xdr:to>
      <xdr:col>1</xdr:col>
      <xdr:colOff>1143000</xdr:colOff>
      <xdr:row>3</xdr:row>
      <xdr:rowOff>9525</xdr:rowOff>
    </xdr:to>
    <xdr:pic>
      <xdr:nvPicPr>
        <xdr:cNvPr id="2127" name="Picture 34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26075" y="38100"/>
          <a:ext cx="914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0</xdr:row>
          <xdr:rowOff>85725</xdr:rowOff>
        </xdr:from>
        <xdr:to>
          <xdr:col>7</xdr:col>
          <xdr:colOff>19050</xdr:colOff>
          <xdr:row>2</xdr:row>
          <xdr:rowOff>133350</xdr:rowOff>
        </xdr:to>
        <xdr:sp macro="" textlink="">
          <xdr:nvSpPr>
            <xdr:cNvPr id="2121" name="cmdreturn" hidden="1">
              <a:extLst>
                <a:ext uri="{63B3BB69-23CF-44E3-9099-C40C66FF867C}">
                  <a14:compatExt spid="_x0000_s21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476250</xdr:colOff>
      <xdr:row>1</xdr:row>
      <xdr:rowOff>152400</xdr:rowOff>
    </xdr:from>
    <xdr:to>
      <xdr:col>6</xdr:col>
      <xdr:colOff>114300</xdr:colOff>
      <xdr:row>5</xdr:row>
      <xdr:rowOff>38100</xdr:rowOff>
    </xdr:to>
    <xdr:pic>
      <xdr:nvPicPr>
        <xdr:cNvPr id="165893" name="Picture 8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4825" y="371475"/>
          <a:ext cx="8382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85725</xdr:colOff>
          <xdr:row>0</xdr:row>
          <xdr:rowOff>114300</xdr:rowOff>
        </xdr:from>
        <xdr:to>
          <xdr:col>16</xdr:col>
          <xdr:colOff>638175</xdr:colOff>
          <xdr:row>2</xdr:row>
          <xdr:rowOff>76200</xdr:rowOff>
        </xdr:to>
        <xdr:sp macro="" textlink="">
          <xdr:nvSpPr>
            <xdr:cNvPr id="165889" name="CommandButton1" hidden="1">
              <a:extLst>
                <a:ext uri="{63B3BB69-23CF-44E3-9099-C40C66FF867C}">
                  <a14:compatExt spid="_x0000_s1658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xdr:twoCellAnchor>
    <xdr:from>
      <xdr:col>4</xdr:col>
      <xdr:colOff>476250</xdr:colOff>
      <xdr:row>46</xdr:row>
      <xdr:rowOff>152400</xdr:rowOff>
    </xdr:from>
    <xdr:to>
      <xdr:col>6</xdr:col>
      <xdr:colOff>114300</xdr:colOff>
      <xdr:row>50</xdr:row>
      <xdr:rowOff>38100</xdr:rowOff>
    </xdr:to>
    <xdr:pic>
      <xdr:nvPicPr>
        <xdr:cNvPr id="4" name="Picture 8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4825" y="371475"/>
          <a:ext cx="8382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476250</xdr:colOff>
      <xdr:row>91</xdr:row>
      <xdr:rowOff>152400</xdr:rowOff>
    </xdr:from>
    <xdr:to>
      <xdr:col>6</xdr:col>
      <xdr:colOff>114300</xdr:colOff>
      <xdr:row>95</xdr:row>
      <xdr:rowOff>38100</xdr:rowOff>
    </xdr:to>
    <xdr:pic>
      <xdr:nvPicPr>
        <xdr:cNvPr id="5" name="Picture 8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4825" y="371475"/>
          <a:ext cx="8382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476250</xdr:colOff>
      <xdr:row>136</xdr:row>
      <xdr:rowOff>152400</xdr:rowOff>
    </xdr:from>
    <xdr:to>
      <xdr:col>6</xdr:col>
      <xdr:colOff>114300</xdr:colOff>
      <xdr:row>140</xdr:row>
      <xdr:rowOff>38100</xdr:rowOff>
    </xdr:to>
    <xdr:pic>
      <xdr:nvPicPr>
        <xdr:cNvPr id="6" name="Picture 8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4825" y="371475"/>
          <a:ext cx="8382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476250</xdr:colOff>
      <xdr:row>181</xdr:row>
      <xdr:rowOff>152400</xdr:rowOff>
    </xdr:from>
    <xdr:to>
      <xdr:col>6</xdr:col>
      <xdr:colOff>114300</xdr:colOff>
      <xdr:row>185</xdr:row>
      <xdr:rowOff>38100</xdr:rowOff>
    </xdr:to>
    <xdr:pic>
      <xdr:nvPicPr>
        <xdr:cNvPr id="7" name="Picture 8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4825" y="371475"/>
          <a:ext cx="8382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476250</xdr:colOff>
      <xdr:row>226</xdr:row>
      <xdr:rowOff>152400</xdr:rowOff>
    </xdr:from>
    <xdr:to>
      <xdr:col>6</xdr:col>
      <xdr:colOff>114300</xdr:colOff>
      <xdr:row>230</xdr:row>
      <xdr:rowOff>38100</xdr:rowOff>
    </xdr:to>
    <xdr:pic>
      <xdr:nvPicPr>
        <xdr:cNvPr id="8" name="Picture 8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4825" y="371475"/>
          <a:ext cx="8382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476250</xdr:colOff>
      <xdr:row>271</xdr:row>
      <xdr:rowOff>152400</xdr:rowOff>
    </xdr:from>
    <xdr:to>
      <xdr:col>6</xdr:col>
      <xdr:colOff>114300</xdr:colOff>
      <xdr:row>275</xdr:row>
      <xdr:rowOff>38100</xdr:rowOff>
    </xdr:to>
    <xdr:pic>
      <xdr:nvPicPr>
        <xdr:cNvPr id="9" name="Picture 8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4825" y="371475"/>
          <a:ext cx="8382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476250</xdr:colOff>
      <xdr:row>316</xdr:row>
      <xdr:rowOff>152400</xdr:rowOff>
    </xdr:from>
    <xdr:to>
      <xdr:col>6</xdr:col>
      <xdr:colOff>114300</xdr:colOff>
      <xdr:row>320</xdr:row>
      <xdr:rowOff>38100</xdr:rowOff>
    </xdr:to>
    <xdr:pic>
      <xdr:nvPicPr>
        <xdr:cNvPr id="10" name="Picture 8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4825" y="371475"/>
          <a:ext cx="8382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476250</xdr:colOff>
      <xdr:row>361</xdr:row>
      <xdr:rowOff>152400</xdr:rowOff>
    </xdr:from>
    <xdr:to>
      <xdr:col>6</xdr:col>
      <xdr:colOff>114300</xdr:colOff>
      <xdr:row>365</xdr:row>
      <xdr:rowOff>38100</xdr:rowOff>
    </xdr:to>
    <xdr:pic>
      <xdr:nvPicPr>
        <xdr:cNvPr id="11" name="Picture 8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4825" y="371475"/>
          <a:ext cx="8382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476250</xdr:colOff>
      <xdr:row>406</xdr:row>
      <xdr:rowOff>152400</xdr:rowOff>
    </xdr:from>
    <xdr:to>
      <xdr:col>6</xdr:col>
      <xdr:colOff>114300</xdr:colOff>
      <xdr:row>410</xdr:row>
      <xdr:rowOff>38100</xdr:rowOff>
    </xdr:to>
    <xdr:pic>
      <xdr:nvPicPr>
        <xdr:cNvPr id="12" name="Picture 8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4825" y="371475"/>
          <a:ext cx="8382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476250</xdr:colOff>
      <xdr:row>451</xdr:row>
      <xdr:rowOff>152400</xdr:rowOff>
    </xdr:from>
    <xdr:to>
      <xdr:col>6</xdr:col>
      <xdr:colOff>114300</xdr:colOff>
      <xdr:row>455</xdr:row>
      <xdr:rowOff>38100</xdr:rowOff>
    </xdr:to>
    <xdr:pic>
      <xdr:nvPicPr>
        <xdr:cNvPr id="13" name="Picture 8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4825" y="371475"/>
          <a:ext cx="8382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476250</xdr:colOff>
      <xdr:row>496</xdr:row>
      <xdr:rowOff>152400</xdr:rowOff>
    </xdr:from>
    <xdr:to>
      <xdr:col>6</xdr:col>
      <xdr:colOff>114300</xdr:colOff>
      <xdr:row>500</xdr:row>
      <xdr:rowOff>38100</xdr:rowOff>
    </xdr:to>
    <xdr:pic>
      <xdr:nvPicPr>
        <xdr:cNvPr id="14" name="Picture 8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4825" y="371475"/>
          <a:ext cx="8382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476250</xdr:colOff>
      <xdr:row>541</xdr:row>
      <xdr:rowOff>152400</xdr:rowOff>
    </xdr:from>
    <xdr:to>
      <xdr:col>6</xdr:col>
      <xdr:colOff>114300</xdr:colOff>
      <xdr:row>545</xdr:row>
      <xdr:rowOff>38100</xdr:rowOff>
    </xdr:to>
    <xdr:pic>
      <xdr:nvPicPr>
        <xdr:cNvPr id="15" name="Picture 8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4825" y="371475"/>
          <a:ext cx="8382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476250</xdr:colOff>
      <xdr:row>586</xdr:row>
      <xdr:rowOff>152400</xdr:rowOff>
    </xdr:from>
    <xdr:to>
      <xdr:col>6</xdr:col>
      <xdr:colOff>114300</xdr:colOff>
      <xdr:row>590</xdr:row>
      <xdr:rowOff>38100</xdr:rowOff>
    </xdr:to>
    <xdr:pic>
      <xdr:nvPicPr>
        <xdr:cNvPr id="16" name="Picture 8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4825" y="371475"/>
          <a:ext cx="8382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476250</xdr:colOff>
      <xdr:row>631</xdr:row>
      <xdr:rowOff>152400</xdr:rowOff>
    </xdr:from>
    <xdr:to>
      <xdr:col>6</xdr:col>
      <xdr:colOff>114300</xdr:colOff>
      <xdr:row>635</xdr:row>
      <xdr:rowOff>38100</xdr:rowOff>
    </xdr:to>
    <xdr:pic>
      <xdr:nvPicPr>
        <xdr:cNvPr id="17" name="Picture 8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4825" y="371475"/>
          <a:ext cx="8382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476250</xdr:colOff>
      <xdr:row>676</xdr:row>
      <xdr:rowOff>152400</xdr:rowOff>
    </xdr:from>
    <xdr:to>
      <xdr:col>6</xdr:col>
      <xdr:colOff>114300</xdr:colOff>
      <xdr:row>680</xdr:row>
      <xdr:rowOff>38100</xdr:rowOff>
    </xdr:to>
    <xdr:pic>
      <xdr:nvPicPr>
        <xdr:cNvPr id="18" name="Picture 8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4825" y="371475"/>
          <a:ext cx="8382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476250</xdr:colOff>
      <xdr:row>721</xdr:row>
      <xdr:rowOff>152400</xdr:rowOff>
    </xdr:from>
    <xdr:to>
      <xdr:col>6</xdr:col>
      <xdr:colOff>114300</xdr:colOff>
      <xdr:row>725</xdr:row>
      <xdr:rowOff>38100</xdr:rowOff>
    </xdr:to>
    <xdr:pic>
      <xdr:nvPicPr>
        <xdr:cNvPr id="19" name="Picture 8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4825" y="371475"/>
          <a:ext cx="8382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476250</xdr:colOff>
      <xdr:row>766</xdr:row>
      <xdr:rowOff>152400</xdr:rowOff>
    </xdr:from>
    <xdr:to>
      <xdr:col>6</xdr:col>
      <xdr:colOff>114300</xdr:colOff>
      <xdr:row>770</xdr:row>
      <xdr:rowOff>38100</xdr:rowOff>
    </xdr:to>
    <xdr:pic>
      <xdr:nvPicPr>
        <xdr:cNvPr id="20" name="Picture 8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4825" y="371475"/>
          <a:ext cx="8382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476250</xdr:colOff>
      <xdr:row>811</xdr:row>
      <xdr:rowOff>152400</xdr:rowOff>
    </xdr:from>
    <xdr:to>
      <xdr:col>6</xdr:col>
      <xdr:colOff>114300</xdr:colOff>
      <xdr:row>815</xdr:row>
      <xdr:rowOff>38100</xdr:rowOff>
    </xdr:to>
    <xdr:pic>
      <xdr:nvPicPr>
        <xdr:cNvPr id="21" name="Picture 8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4825" y="371475"/>
          <a:ext cx="8382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476250</xdr:colOff>
      <xdr:row>856</xdr:row>
      <xdr:rowOff>152400</xdr:rowOff>
    </xdr:from>
    <xdr:to>
      <xdr:col>6</xdr:col>
      <xdr:colOff>114300</xdr:colOff>
      <xdr:row>860</xdr:row>
      <xdr:rowOff>38100</xdr:rowOff>
    </xdr:to>
    <xdr:pic>
      <xdr:nvPicPr>
        <xdr:cNvPr id="22" name="Picture 8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4825" y="371475"/>
          <a:ext cx="8382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476250</xdr:colOff>
      <xdr:row>901</xdr:row>
      <xdr:rowOff>152400</xdr:rowOff>
    </xdr:from>
    <xdr:to>
      <xdr:col>6</xdr:col>
      <xdr:colOff>114300</xdr:colOff>
      <xdr:row>905</xdr:row>
      <xdr:rowOff>38100</xdr:rowOff>
    </xdr:to>
    <xdr:pic>
      <xdr:nvPicPr>
        <xdr:cNvPr id="23" name="Picture 8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4825" y="371475"/>
          <a:ext cx="8382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476250</xdr:colOff>
      <xdr:row>946</xdr:row>
      <xdr:rowOff>152400</xdr:rowOff>
    </xdr:from>
    <xdr:to>
      <xdr:col>6</xdr:col>
      <xdr:colOff>114300</xdr:colOff>
      <xdr:row>950</xdr:row>
      <xdr:rowOff>38100</xdr:rowOff>
    </xdr:to>
    <xdr:pic>
      <xdr:nvPicPr>
        <xdr:cNvPr id="24" name="Picture 8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4825" y="371475"/>
          <a:ext cx="8382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476250</xdr:colOff>
      <xdr:row>991</xdr:row>
      <xdr:rowOff>152400</xdr:rowOff>
    </xdr:from>
    <xdr:to>
      <xdr:col>6</xdr:col>
      <xdr:colOff>114300</xdr:colOff>
      <xdr:row>995</xdr:row>
      <xdr:rowOff>38100</xdr:rowOff>
    </xdr:to>
    <xdr:pic>
      <xdr:nvPicPr>
        <xdr:cNvPr id="25" name="Picture 8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4825" y="371475"/>
          <a:ext cx="8382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476250</xdr:colOff>
      <xdr:row>1036</xdr:row>
      <xdr:rowOff>152400</xdr:rowOff>
    </xdr:from>
    <xdr:to>
      <xdr:col>6</xdr:col>
      <xdr:colOff>114300</xdr:colOff>
      <xdr:row>1040</xdr:row>
      <xdr:rowOff>38100</xdr:rowOff>
    </xdr:to>
    <xdr:pic>
      <xdr:nvPicPr>
        <xdr:cNvPr id="26" name="Picture 8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4825" y="371475"/>
          <a:ext cx="8382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476250</xdr:colOff>
      <xdr:row>1081</xdr:row>
      <xdr:rowOff>152400</xdr:rowOff>
    </xdr:from>
    <xdr:to>
      <xdr:col>6</xdr:col>
      <xdr:colOff>114300</xdr:colOff>
      <xdr:row>1085</xdr:row>
      <xdr:rowOff>38100</xdr:rowOff>
    </xdr:to>
    <xdr:pic>
      <xdr:nvPicPr>
        <xdr:cNvPr id="27" name="Picture 8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4825" y="371475"/>
          <a:ext cx="8382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476250</xdr:colOff>
      <xdr:row>1126</xdr:row>
      <xdr:rowOff>152400</xdr:rowOff>
    </xdr:from>
    <xdr:to>
      <xdr:col>6</xdr:col>
      <xdr:colOff>114300</xdr:colOff>
      <xdr:row>1130</xdr:row>
      <xdr:rowOff>38100</xdr:rowOff>
    </xdr:to>
    <xdr:pic>
      <xdr:nvPicPr>
        <xdr:cNvPr id="28" name="Picture 8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4825" y="371475"/>
          <a:ext cx="8382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476250</xdr:colOff>
      <xdr:row>1171</xdr:row>
      <xdr:rowOff>152400</xdr:rowOff>
    </xdr:from>
    <xdr:to>
      <xdr:col>6</xdr:col>
      <xdr:colOff>114300</xdr:colOff>
      <xdr:row>1175</xdr:row>
      <xdr:rowOff>38100</xdr:rowOff>
    </xdr:to>
    <xdr:pic>
      <xdr:nvPicPr>
        <xdr:cNvPr id="29" name="Picture 8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4825" y="371475"/>
          <a:ext cx="8382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476250</xdr:colOff>
      <xdr:row>1216</xdr:row>
      <xdr:rowOff>152400</xdr:rowOff>
    </xdr:from>
    <xdr:to>
      <xdr:col>6</xdr:col>
      <xdr:colOff>114300</xdr:colOff>
      <xdr:row>1220</xdr:row>
      <xdr:rowOff>38100</xdr:rowOff>
    </xdr:to>
    <xdr:pic>
      <xdr:nvPicPr>
        <xdr:cNvPr id="30" name="Picture 8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4825" y="371475"/>
          <a:ext cx="8382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476250</xdr:colOff>
      <xdr:row>1261</xdr:row>
      <xdr:rowOff>152400</xdr:rowOff>
    </xdr:from>
    <xdr:to>
      <xdr:col>6</xdr:col>
      <xdr:colOff>114300</xdr:colOff>
      <xdr:row>1265</xdr:row>
      <xdr:rowOff>38100</xdr:rowOff>
    </xdr:to>
    <xdr:pic>
      <xdr:nvPicPr>
        <xdr:cNvPr id="31" name="Picture 8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4825" y="371475"/>
          <a:ext cx="8382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476250</xdr:colOff>
      <xdr:row>1306</xdr:row>
      <xdr:rowOff>152400</xdr:rowOff>
    </xdr:from>
    <xdr:to>
      <xdr:col>6</xdr:col>
      <xdr:colOff>114300</xdr:colOff>
      <xdr:row>1310</xdr:row>
      <xdr:rowOff>38100</xdr:rowOff>
    </xdr:to>
    <xdr:pic>
      <xdr:nvPicPr>
        <xdr:cNvPr id="32" name="Picture 8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4825" y="371475"/>
          <a:ext cx="8382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476250</xdr:colOff>
      <xdr:row>1351</xdr:row>
      <xdr:rowOff>152400</xdr:rowOff>
    </xdr:from>
    <xdr:to>
      <xdr:col>6</xdr:col>
      <xdr:colOff>114300</xdr:colOff>
      <xdr:row>1355</xdr:row>
      <xdr:rowOff>38100</xdr:rowOff>
    </xdr:to>
    <xdr:pic>
      <xdr:nvPicPr>
        <xdr:cNvPr id="33" name="Picture 8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4825" y="371475"/>
          <a:ext cx="8382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476250</xdr:colOff>
      <xdr:row>1396</xdr:row>
      <xdr:rowOff>152400</xdr:rowOff>
    </xdr:from>
    <xdr:to>
      <xdr:col>6</xdr:col>
      <xdr:colOff>114300</xdr:colOff>
      <xdr:row>1400</xdr:row>
      <xdr:rowOff>38100</xdr:rowOff>
    </xdr:to>
    <xdr:pic>
      <xdr:nvPicPr>
        <xdr:cNvPr id="34" name="Picture 8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4825" y="371475"/>
          <a:ext cx="8382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476250</xdr:colOff>
      <xdr:row>1441</xdr:row>
      <xdr:rowOff>152400</xdr:rowOff>
    </xdr:from>
    <xdr:to>
      <xdr:col>6</xdr:col>
      <xdr:colOff>114300</xdr:colOff>
      <xdr:row>1445</xdr:row>
      <xdr:rowOff>38100</xdr:rowOff>
    </xdr:to>
    <xdr:pic>
      <xdr:nvPicPr>
        <xdr:cNvPr id="35" name="Picture 8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4825" y="371475"/>
          <a:ext cx="8382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476250</xdr:colOff>
      <xdr:row>1486</xdr:row>
      <xdr:rowOff>152400</xdr:rowOff>
    </xdr:from>
    <xdr:to>
      <xdr:col>6</xdr:col>
      <xdr:colOff>114300</xdr:colOff>
      <xdr:row>1490</xdr:row>
      <xdr:rowOff>38100</xdr:rowOff>
    </xdr:to>
    <xdr:pic>
      <xdr:nvPicPr>
        <xdr:cNvPr id="36" name="Picture 8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4825" y="371475"/>
          <a:ext cx="8382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476250</xdr:colOff>
      <xdr:row>1531</xdr:row>
      <xdr:rowOff>152400</xdr:rowOff>
    </xdr:from>
    <xdr:to>
      <xdr:col>6</xdr:col>
      <xdr:colOff>114300</xdr:colOff>
      <xdr:row>1535</xdr:row>
      <xdr:rowOff>38100</xdr:rowOff>
    </xdr:to>
    <xdr:pic>
      <xdr:nvPicPr>
        <xdr:cNvPr id="37" name="Picture 8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4825" y="371475"/>
          <a:ext cx="8382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476250</xdr:colOff>
      <xdr:row>1576</xdr:row>
      <xdr:rowOff>152400</xdr:rowOff>
    </xdr:from>
    <xdr:to>
      <xdr:col>6</xdr:col>
      <xdr:colOff>114300</xdr:colOff>
      <xdr:row>1580</xdr:row>
      <xdr:rowOff>38100</xdr:rowOff>
    </xdr:to>
    <xdr:pic>
      <xdr:nvPicPr>
        <xdr:cNvPr id="38" name="Picture 8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4825" y="371475"/>
          <a:ext cx="8382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476250</xdr:colOff>
      <xdr:row>1621</xdr:row>
      <xdr:rowOff>152400</xdr:rowOff>
    </xdr:from>
    <xdr:to>
      <xdr:col>6</xdr:col>
      <xdr:colOff>114300</xdr:colOff>
      <xdr:row>1625</xdr:row>
      <xdr:rowOff>38100</xdr:rowOff>
    </xdr:to>
    <xdr:pic>
      <xdr:nvPicPr>
        <xdr:cNvPr id="39" name="Picture 8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4825" y="371475"/>
          <a:ext cx="8382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476250</xdr:colOff>
      <xdr:row>1666</xdr:row>
      <xdr:rowOff>152400</xdr:rowOff>
    </xdr:from>
    <xdr:to>
      <xdr:col>6</xdr:col>
      <xdr:colOff>114300</xdr:colOff>
      <xdr:row>1670</xdr:row>
      <xdr:rowOff>38100</xdr:rowOff>
    </xdr:to>
    <xdr:pic>
      <xdr:nvPicPr>
        <xdr:cNvPr id="40" name="Picture 8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4825" y="371475"/>
          <a:ext cx="8382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476250</xdr:colOff>
      <xdr:row>1711</xdr:row>
      <xdr:rowOff>152400</xdr:rowOff>
    </xdr:from>
    <xdr:to>
      <xdr:col>6</xdr:col>
      <xdr:colOff>114300</xdr:colOff>
      <xdr:row>1715</xdr:row>
      <xdr:rowOff>38100</xdr:rowOff>
    </xdr:to>
    <xdr:pic>
      <xdr:nvPicPr>
        <xdr:cNvPr id="41" name="Picture 8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4825" y="371475"/>
          <a:ext cx="8382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476250</xdr:colOff>
      <xdr:row>1756</xdr:row>
      <xdr:rowOff>152400</xdr:rowOff>
    </xdr:from>
    <xdr:to>
      <xdr:col>6</xdr:col>
      <xdr:colOff>114300</xdr:colOff>
      <xdr:row>1760</xdr:row>
      <xdr:rowOff>38100</xdr:rowOff>
    </xdr:to>
    <xdr:pic>
      <xdr:nvPicPr>
        <xdr:cNvPr id="42" name="Picture 8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4825" y="371475"/>
          <a:ext cx="8382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476250</xdr:colOff>
      <xdr:row>1801</xdr:row>
      <xdr:rowOff>152400</xdr:rowOff>
    </xdr:from>
    <xdr:to>
      <xdr:col>6</xdr:col>
      <xdr:colOff>114300</xdr:colOff>
      <xdr:row>1805</xdr:row>
      <xdr:rowOff>38100</xdr:rowOff>
    </xdr:to>
    <xdr:pic>
      <xdr:nvPicPr>
        <xdr:cNvPr id="43" name="Picture 8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4825" y="371475"/>
          <a:ext cx="8382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476250</xdr:colOff>
      <xdr:row>1846</xdr:row>
      <xdr:rowOff>152400</xdr:rowOff>
    </xdr:from>
    <xdr:to>
      <xdr:col>6</xdr:col>
      <xdr:colOff>114300</xdr:colOff>
      <xdr:row>1850</xdr:row>
      <xdr:rowOff>38100</xdr:rowOff>
    </xdr:to>
    <xdr:pic>
      <xdr:nvPicPr>
        <xdr:cNvPr id="44" name="Picture 8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4825" y="371475"/>
          <a:ext cx="8382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476250</xdr:colOff>
      <xdr:row>1891</xdr:row>
      <xdr:rowOff>152400</xdr:rowOff>
    </xdr:from>
    <xdr:to>
      <xdr:col>6</xdr:col>
      <xdr:colOff>114300</xdr:colOff>
      <xdr:row>1895</xdr:row>
      <xdr:rowOff>38100</xdr:rowOff>
    </xdr:to>
    <xdr:pic>
      <xdr:nvPicPr>
        <xdr:cNvPr id="45" name="Picture 8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4825" y="371475"/>
          <a:ext cx="8382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476250</xdr:colOff>
      <xdr:row>1936</xdr:row>
      <xdr:rowOff>152400</xdr:rowOff>
    </xdr:from>
    <xdr:to>
      <xdr:col>6</xdr:col>
      <xdr:colOff>114300</xdr:colOff>
      <xdr:row>1940</xdr:row>
      <xdr:rowOff>38100</xdr:rowOff>
    </xdr:to>
    <xdr:pic>
      <xdr:nvPicPr>
        <xdr:cNvPr id="46" name="Picture 8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4825" y="371475"/>
          <a:ext cx="8382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209550</xdr:colOff>
          <xdr:row>1</xdr:row>
          <xdr:rowOff>0</xdr:rowOff>
        </xdr:from>
        <xdr:to>
          <xdr:col>2</xdr:col>
          <xdr:colOff>381000</xdr:colOff>
          <xdr:row>2</xdr:row>
          <xdr:rowOff>85725</xdr:rowOff>
        </xdr:to>
        <xdr:sp macro="" textlink="">
          <xdr:nvSpPr>
            <xdr:cNvPr id="1026" name="CommandButton1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0</xdr:rowOff>
    </xdr:from>
    <xdr:to>
      <xdr:col>0</xdr:col>
      <xdr:colOff>0</xdr:colOff>
      <xdr:row>23</xdr:row>
      <xdr:rowOff>0</xdr:rowOff>
    </xdr:to>
    <xdr:pic>
      <xdr:nvPicPr>
        <xdr:cNvPr id="5822" name="Picture 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-26000" contrast="66000"/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55800" y="61341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23</xdr:row>
      <xdr:rowOff>0</xdr:rowOff>
    </xdr:from>
    <xdr:to>
      <xdr:col>0</xdr:col>
      <xdr:colOff>0</xdr:colOff>
      <xdr:row>23</xdr:row>
      <xdr:rowOff>0</xdr:rowOff>
    </xdr:to>
    <xdr:pic>
      <xdr:nvPicPr>
        <xdr:cNvPr id="5823" name="Picture 3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-26000" contrast="66000"/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55800" y="61341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23</xdr:row>
      <xdr:rowOff>0</xdr:rowOff>
    </xdr:from>
    <xdr:to>
      <xdr:col>0</xdr:col>
      <xdr:colOff>0</xdr:colOff>
      <xdr:row>23</xdr:row>
      <xdr:rowOff>0</xdr:rowOff>
    </xdr:to>
    <xdr:sp macro="" textlink="">
      <xdr:nvSpPr>
        <xdr:cNvPr id="5824" name="Line 5"/>
        <xdr:cNvSpPr>
          <a:spLocks noChangeShapeType="1"/>
        </xdr:cNvSpPr>
      </xdr:nvSpPr>
      <xdr:spPr bwMode="auto">
        <a:xfrm flipH="1" flipV="1">
          <a:off x="27355800" y="613410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23</xdr:row>
      <xdr:rowOff>0</xdr:rowOff>
    </xdr:from>
    <xdr:to>
      <xdr:col>0</xdr:col>
      <xdr:colOff>0</xdr:colOff>
      <xdr:row>23</xdr:row>
      <xdr:rowOff>0</xdr:rowOff>
    </xdr:to>
    <xdr:pic>
      <xdr:nvPicPr>
        <xdr:cNvPr id="5825" name="Picture 6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-26000" contrast="66000"/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55800" y="61341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23</xdr:row>
      <xdr:rowOff>0</xdr:rowOff>
    </xdr:from>
    <xdr:to>
      <xdr:col>0</xdr:col>
      <xdr:colOff>0</xdr:colOff>
      <xdr:row>23</xdr:row>
      <xdr:rowOff>0</xdr:rowOff>
    </xdr:to>
    <xdr:sp macro="" textlink="">
      <xdr:nvSpPr>
        <xdr:cNvPr id="5826" name="Line 7"/>
        <xdr:cNvSpPr>
          <a:spLocks noChangeShapeType="1"/>
        </xdr:cNvSpPr>
      </xdr:nvSpPr>
      <xdr:spPr bwMode="auto">
        <a:xfrm flipH="1" flipV="1">
          <a:off x="27355800" y="613410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23</xdr:row>
      <xdr:rowOff>0</xdr:rowOff>
    </xdr:from>
    <xdr:to>
      <xdr:col>0</xdr:col>
      <xdr:colOff>0</xdr:colOff>
      <xdr:row>23</xdr:row>
      <xdr:rowOff>0</xdr:rowOff>
    </xdr:to>
    <xdr:sp macro="" textlink="">
      <xdr:nvSpPr>
        <xdr:cNvPr id="5827" name="Line 8"/>
        <xdr:cNvSpPr>
          <a:spLocks noChangeShapeType="1"/>
        </xdr:cNvSpPr>
      </xdr:nvSpPr>
      <xdr:spPr bwMode="auto">
        <a:xfrm flipH="1" flipV="1">
          <a:off x="27355800" y="613410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23</xdr:row>
      <xdr:rowOff>0</xdr:rowOff>
    </xdr:from>
    <xdr:to>
      <xdr:col>0</xdr:col>
      <xdr:colOff>0</xdr:colOff>
      <xdr:row>23</xdr:row>
      <xdr:rowOff>0</xdr:rowOff>
    </xdr:to>
    <xdr:pic>
      <xdr:nvPicPr>
        <xdr:cNvPr id="5828" name="Picture 9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-26000" contrast="66000"/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55800" y="61341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23</xdr:row>
      <xdr:rowOff>0</xdr:rowOff>
    </xdr:from>
    <xdr:to>
      <xdr:col>0</xdr:col>
      <xdr:colOff>0</xdr:colOff>
      <xdr:row>23</xdr:row>
      <xdr:rowOff>0</xdr:rowOff>
    </xdr:to>
    <xdr:sp macro="" textlink="">
      <xdr:nvSpPr>
        <xdr:cNvPr id="5829" name="Line 10"/>
        <xdr:cNvSpPr>
          <a:spLocks noChangeShapeType="1"/>
        </xdr:cNvSpPr>
      </xdr:nvSpPr>
      <xdr:spPr bwMode="auto">
        <a:xfrm flipH="1" flipV="1">
          <a:off x="27355800" y="613410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23</xdr:row>
      <xdr:rowOff>0</xdr:rowOff>
    </xdr:from>
    <xdr:to>
      <xdr:col>0</xdr:col>
      <xdr:colOff>0</xdr:colOff>
      <xdr:row>23</xdr:row>
      <xdr:rowOff>0</xdr:rowOff>
    </xdr:to>
    <xdr:sp macro="" textlink="">
      <xdr:nvSpPr>
        <xdr:cNvPr id="5830" name="Line 11"/>
        <xdr:cNvSpPr>
          <a:spLocks noChangeShapeType="1"/>
        </xdr:cNvSpPr>
      </xdr:nvSpPr>
      <xdr:spPr bwMode="auto">
        <a:xfrm flipH="1" flipV="1">
          <a:off x="27355800" y="613410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23</xdr:row>
      <xdr:rowOff>0</xdr:rowOff>
    </xdr:from>
    <xdr:to>
      <xdr:col>0</xdr:col>
      <xdr:colOff>0</xdr:colOff>
      <xdr:row>23</xdr:row>
      <xdr:rowOff>0</xdr:rowOff>
    </xdr:to>
    <xdr:pic>
      <xdr:nvPicPr>
        <xdr:cNvPr id="5831" name="Picture 1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-26000" contrast="66000"/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55800" y="61341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23</xdr:row>
      <xdr:rowOff>0</xdr:rowOff>
    </xdr:from>
    <xdr:to>
      <xdr:col>0</xdr:col>
      <xdr:colOff>0</xdr:colOff>
      <xdr:row>23</xdr:row>
      <xdr:rowOff>0</xdr:rowOff>
    </xdr:to>
    <xdr:sp macro="" textlink="">
      <xdr:nvSpPr>
        <xdr:cNvPr id="5832" name="Line 13"/>
        <xdr:cNvSpPr>
          <a:spLocks noChangeShapeType="1"/>
        </xdr:cNvSpPr>
      </xdr:nvSpPr>
      <xdr:spPr bwMode="auto">
        <a:xfrm flipH="1" flipV="1">
          <a:off x="27355800" y="613410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23</xdr:row>
      <xdr:rowOff>0</xdr:rowOff>
    </xdr:from>
    <xdr:to>
      <xdr:col>0</xdr:col>
      <xdr:colOff>0</xdr:colOff>
      <xdr:row>23</xdr:row>
      <xdr:rowOff>0</xdr:rowOff>
    </xdr:to>
    <xdr:sp macro="" textlink="">
      <xdr:nvSpPr>
        <xdr:cNvPr id="5833" name="Line 14"/>
        <xdr:cNvSpPr>
          <a:spLocks noChangeShapeType="1"/>
        </xdr:cNvSpPr>
      </xdr:nvSpPr>
      <xdr:spPr bwMode="auto">
        <a:xfrm flipH="1" flipV="1">
          <a:off x="27355800" y="613410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23</xdr:row>
      <xdr:rowOff>0</xdr:rowOff>
    </xdr:from>
    <xdr:to>
      <xdr:col>0</xdr:col>
      <xdr:colOff>0</xdr:colOff>
      <xdr:row>23</xdr:row>
      <xdr:rowOff>0</xdr:rowOff>
    </xdr:to>
    <xdr:pic>
      <xdr:nvPicPr>
        <xdr:cNvPr id="5834" name="Picture 15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-26000" contrast="66000"/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55800" y="61341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23</xdr:row>
      <xdr:rowOff>0</xdr:rowOff>
    </xdr:from>
    <xdr:to>
      <xdr:col>0</xdr:col>
      <xdr:colOff>0</xdr:colOff>
      <xdr:row>23</xdr:row>
      <xdr:rowOff>0</xdr:rowOff>
    </xdr:to>
    <xdr:sp macro="" textlink="">
      <xdr:nvSpPr>
        <xdr:cNvPr id="5835" name="Line 16"/>
        <xdr:cNvSpPr>
          <a:spLocks noChangeShapeType="1"/>
        </xdr:cNvSpPr>
      </xdr:nvSpPr>
      <xdr:spPr bwMode="auto">
        <a:xfrm flipH="1" flipV="1">
          <a:off x="27355800" y="613410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23</xdr:row>
      <xdr:rowOff>0</xdr:rowOff>
    </xdr:from>
    <xdr:to>
      <xdr:col>0</xdr:col>
      <xdr:colOff>0</xdr:colOff>
      <xdr:row>23</xdr:row>
      <xdr:rowOff>0</xdr:rowOff>
    </xdr:to>
    <xdr:sp macro="" textlink="">
      <xdr:nvSpPr>
        <xdr:cNvPr id="5836" name="Line 17"/>
        <xdr:cNvSpPr>
          <a:spLocks noChangeShapeType="1"/>
        </xdr:cNvSpPr>
      </xdr:nvSpPr>
      <xdr:spPr bwMode="auto">
        <a:xfrm flipH="1" flipV="1">
          <a:off x="27355800" y="613410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23</xdr:row>
      <xdr:rowOff>0</xdr:rowOff>
    </xdr:from>
    <xdr:to>
      <xdr:col>0</xdr:col>
      <xdr:colOff>0</xdr:colOff>
      <xdr:row>23</xdr:row>
      <xdr:rowOff>0</xdr:rowOff>
    </xdr:to>
    <xdr:pic>
      <xdr:nvPicPr>
        <xdr:cNvPr id="5837" name="Picture 18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-26000" contrast="66000"/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55800" y="61341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23</xdr:row>
      <xdr:rowOff>0</xdr:rowOff>
    </xdr:from>
    <xdr:to>
      <xdr:col>0</xdr:col>
      <xdr:colOff>0</xdr:colOff>
      <xdr:row>23</xdr:row>
      <xdr:rowOff>0</xdr:rowOff>
    </xdr:to>
    <xdr:sp macro="" textlink="">
      <xdr:nvSpPr>
        <xdr:cNvPr id="5838" name="Line 19"/>
        <xdr:cNvSpPr>
          <a:spLocks noChangeShapeType="1"/>
        </xdr:cNvSpPr>
      </xdr:nvSpPr>
      <xdr:spPr bwMode="auto">
        <a:xfrm flipH="1" flipV="1">
          <a:off x="27355800" y="613410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23</xdr:row>
      <xdr:rowOff>0</xdr:rowOff>
    </xdr:from>
    <xdr:to>
      <xdr:col>0</xdr:col>
      <xdr:colOff>0</xdr:colOff>
      <xdr:row>23</xdr:row>
      <xdr:rowOff>0</xdr:rowOff>
    </xdr:to>
    <xdr:sp macro="" textlink="">
      <xdr:nvSpPr>
        <xdr:cNvPr id="5839" name="Line 20"/>
        <xdr:cNvSpPr>
          <a:spLocks noChangeShapeType="1"/>
        </xdr:cNvSpPr>
      </xdr:nvSpPr>
      <xdr:spPr bwMode="auto">
        <a:xfrm flipH="1" flipV="1">
          <a:off x="27355800" y="613410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23</xdr:row>
      <xdr:rowOff>0</xdr:rowOff>
    </xdr:from>
    <xdr:to>
      <xdr:col>0</xdr:col>
      <xdr:colOff>0</xdr:colOff>
      <xdr:row>23</xdr:row>
      <xdr:rowOff>0</xdr:rowOff>
    </xdr:to>
    <xdr:pic>
      <xdr:nvPicPr>
        <xdr:cNvPr id="5840" name="Picture 21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-26000" contrast="66000"/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55800" y="61341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23</xdr:row>
      <xdr:rowOff>0</xdr:rowOff>
    </xdr:from>
    <xdr:to>
      <xdr:col>0</xdr:col>
      <xdr:colOff>0</xdr:colOff>
      <xdr:row>23</xdr:row>
      <xdr:rowOff>0</xdr:rowOff>
    </xdr:to>
    <xdr:sp macro="" textlink="">
      <xdr:nvSpPr>
        <xdr:cNvPr id="5841" name="Line 22"/>
        <xdr:cNvSpPr>
          <a:spLocks noChangeShapeType="1"/>
        </xdr:cNvSpPr>
      </xdr:nvSpPr>
      <xdr:spPr bwMode="auto">
        <a:xfrm flipH="1" flipV="1">
          <a:off x="27355800" y="613410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23</xdr:row>
      <xdr:rowOff>0</xdr:rowOff>
    </xdr:from>
    <xdr:to>
      <xdr:col>0</xdr:col>
      <xdr:colOff>0</xdr:colOff>
      <xdr:row>23</xdr:row>
      <xdr:rowOff>0</xdr:rowOff>
    </xdr:to>
    <xdr:sp macro="" textlink="">
      <xdr:nvSpPr>
        <xdr:cNvPr id="5842" name="Line 23"/>
        <xdr:cNvSpPr>
          <a:spLocks noChangeShapeType="1"/>
        </xdr:cNvSpPr>
      </xdr:nvSpPr>
      <xdr:spPr bwMode="auto">
        <a:xfrm flipH="1" flipV="1">
          <a:off x="27355800" y="613410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23</xdr:row>
      <xdr:rowOff>0</xdr:rowOff>
    </xdr:from>
    <xdr:to>
      <xdr:col>0</xdr:col>
      <xdr:colOff>0</xdr:colOff>
      <xdr:row>23</xdr:row>
      <xdr:rowOff>0</xdr:rowOff>
    </xdr:to>
    <xdr:pic>
      <xdr:nvPicPr>
        <xdr:cNvPr id="5843" name="Picture 24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-26000" contrast="66000"/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55800" y="61341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23</xdr:row>
      <xdr:rowOff>0</xdr:rowOff>
    </xdr:from>
    <xdr:to>
      <xdr:col>0</xdr:col>
      <xdr:colOff>0</xdr:colOff>
      <xdr:row>23</xdr:row>
      <xdr:rowOff>0</xdr:rowOff>
    </xdr:to>
    <xdr:sp macro="" textlink="">
      <xdr:nvSpPr>
        <xdr:cNvPr id="5844" name="Line 26"/>
        <xdr:cNvSpPr>
          <a:spLocks noChangeShapeType="1"/>
        </xdr:cNvSpPr>
      </xdr:nvSpPr>
      <xdr:spPr bwMode="auto">
        <a:xfrm flipH="1" flipV="1">
          <a:off x="27355800" y="613410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23</xdr:row>
      <xdr:rowOff>0</xdr:rowOff>
    </xdr:from>
    <xdr:to>
      <xdr:col>0</xdr:col>
      <xdr:colOff>0</xdr:colOff>
      <xdr:row>23</xdr:row>
      <xdr:rowOff>0</xdr:rowOff>
    </xdr:to>
    <xdr:pic>
      <xdr:nvPicPr>
        <xdr:cNvPr id="5845" name="Picture 156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-26000" contrast="66000"/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55800" y="61341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23</xdr:row>
      <xdr:rowOff>0</xdr:rowOff>
    </xdr:from>
    <xdr:to>
      <xdr:col>0</xdr:col>
      <xdr:colOff>0</xdr:colOff>
      <xdr:row>23</xdr:row>
      <xdr:rowOff>0</xdr:rowOff>
    </xdr:to>
    <xdr:grpSp>
      <xdr:nvGrpSpPr>
        <xdr:cNvPr id="5846" name="Group 2085"/>
        <xdr:cNvGrpSpPr>
          <a:grpSpLocks/>
        </xdr:cNvGrpSpPr>
      </xdr:nvGrpSpPr>
      <xdr:grpSpPr bwMode="auto">
        <a:xfrm>
          <a:off x="27355800" y="6134100"/>
          <a:ext cx="0" cy="0"/>
          <a:chOff x="27355800" y="6134100"/>
          <a:chExt cx="0" cy="0"/>
        </a:xfrm>
      </xdr:grpSpPr>
      <xdr:pic>
        <xdr:nvPicPr>
          <xdr:cNvPr id="5855" name="Picture 1619"/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6482" y="667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0</xdr:col>
      <xdr:colOff>0</xdr:colOff>
      <xdr:row>23</xdr:row>
      <xdr:rowOff>0</xdr:rowOff>
    </xdr:from>
    <xdr:to>
      <xdr:col>0</xdr:col>
      <xdr:colOff>0</xdr:colOff>
      <xdr:row>23</xdr:row>
      <xdr:rowOff>0</xdr:rowOff>
    </xdr:to>
    <xdr:grpSp>
      <xdr:nvGrpSpPr>
        <xdr:cNvPr id="5847" name="Group 1621"/>
        <xdr:cNvGrpSpPr>
          <a:grpSpLocks/>
        </xdr:cNvGrpSpPr>
      </xdr:nvGrpSpPr>
      <xdr:grpSpPr bwMode="auto">
        <a:xfrm>
          <a:off x="27355800" y="6134100"/>
          <a:ext cx="0" cy="0"/>
          <a:chOff x="17508" y="126"/>
          <a:chExt cx="89" cy="123"/>
        </a:xfrm>
      </xdr:grpSpPr>
      <xdr:pic>
        <xdr:nvPicPr>
          <xdr:cNvPr id="5854" name="Picture 1622"/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7508" y="182"/>
            <a:ext cx="88" cy="6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0</xdr:col>
      <xdr:colOff>0</xdr:colOff>
      <xdr:row>23</xdr:row>
      <xdr:rowOff>0</xdr:rowOff>
    </xdr:from>
    <xdr:to>
      <xdr:col>0</xdr:col>
      <xdr:colOff>0</xdr:colOff>
      <xdr:row>23</xdr:row>
      <xdr:rowOff>0</xdr:rowOff>
    </xdr:to>
    <xdr:pic>
      <xdr:nvPicPr>
        <xdr:cNvPr id="5848" name="Picture 189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55800" y="61341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23</xdr:row>
      <xdr:rowOff>0</xdr:rowOff>
    </xdr:from>
    <xdr:to>
      <xdr:col>0</xdr:col>
      <xdr:colOff>0</xdr:colOff>
      <xdr:row>23</xdr:row>
      <xdr:rowOff>0</xdr:rowOff>
    </xdr:to>
    <xdr:pic>
      <xdr:nvPicPr>
        <xdr:cNvPr id="5849" name="Picture 1895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55800" y="61341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600075</xdr:colOff>
      <xdr:row>3</xdr:row>
      <xdr:rowOff>85725</xdr:rowOff>
    </xdr:from>
    <xdr:to>
      <xdr:col>14</xdr:col>
      <xdr:colOff>314325</xdr:colOff>
      <xdr:row>6</xdr:row>
      <xdr:rowOff>47625</xdr:rowOff>
    </xdr:to>
    <xdr:pic>
      <xdr:nvPicPr>
        <xdr:cNvPr id="5850" name="Picture 8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0425" y="885825"/>
          <a:ext cx="8286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23</xdr:row>
      <xdr:rowOff>0</xdr:rowOff>
    </xdr:from>
    <xdr:to>
      <xdr:col>0</xdr:col>
      <xdr:colOff>0</xdr:colOff>
      <xdr:row>23</xdr:row>
      <xdr:rowOff>0</xdr:rowOff>
    </xdr:to>
    <xdr:sp macro="" textlink="">
      <xdr:nvSpPr>
        <xdr:cNvPr id="5851" name="Line 4"/>
        <xdr:cNvSpPr>
          <a:spLocks noChangeShapeType="1"/>
        </xdr:cNvSpPr>
      </xdr:nvSpPr>
      <xdr:spPr bwMode="auto">
        <a:xfrm flipH="1" flipV="1">
          <a:off x="27355800" y="613410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23</xdr:row>
      <xdr:rowOff>0</xdr:rowOff>
    </xdr:from>
    <xdr:to>
      <xdr:col>0</xdr:col>
      <xdr:colOff>0</xdr:colOff>
      <xdr:row>23</xdr:row>
      <xdr:rowOff>0</xdr:rowOff>
    </xdr:to>
    <xdr:sp macro="" textlink="">
      <xdr:nvSpPr>
        <xdr:cNvPr id="5852" name="Line 25"/>
        <xdr:cNvSpPr>
          <a:spLocks noChangeShapeType="1"/>
        </xdr:cNvSpPr>
      </xdr:nvSpPr>
      <xdr:spPr bwMode="auto">
        <a:xfrm flipH="1" flipV="1">
          <a:off x="27355800" y="613410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0</xdr:colOff>
      <xdr:row>3492</xdr:row>
      <xdr:rowOff>0</xdr:rowOff>
    </xdr:from>
    <xdr:to>
      <xdr:col>29</xdr:col>
      <xdr:colOff>0</xdr:colOff>
      <xdr:row>3492</xdr:row>
      <xdr:rowOff>0</xdr:rowOff>
    </xdr:to>
    <xdr:pic>
      <xdr:nvPicPr>
        <xdr:cNvPr id="5853" name="Picture 211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-26000" contrast="66000"/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025" y="9313164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180975</xdr:colOff>
          <xdr:row>2</xdr:row>
          <xdr:rowOff>38100</xdr:rowOff>
        </xdr:from>
        <xdr:to>
          <xdr:col>19</xdr:col>
          <xdr:colOff>552450</xdr:colOff>
          <xdr:row>3</xdr:row>
          <xdr:rowOff>161925</xdr:rowOff>
        </xdr:to>
        <xdr:sp macro="" textlink="">
          <xdr:nvSpPr>
            <xdr:cNvPr id="4438" name="CommandButton1" hidden="1">
              <a:extLst>
                <a:ext uri="{63B3BB69-23CF-44E3-9099-C40C66FF867C}">
                  <a14:compatExt spid="_x0000_s44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23</xdr:row>
          <xdr:rowOff>0</xdr:rowOff>
        </xdr:from>
        <xdr:to>
          <xdr:col>0</xdr:col>
          <xdr:colOff>0</xdr:colOff>
          <xdr:row>23</xdr:row>
          <xdr:rowOff>0</xdr:rowOff>
        </xdr:to>
        <xdr:sp macro="" textlink="">
          <xdr:nvSpPr>
            <xdr:cNvPr id="5719" name="Object 1623" hidden="1">
              <a:extLst>
                <a:ext uri="{63B3BB69-23CF-44E3-9099-C40C66FF867C}">
                  <a14:compatExt spid="_x0000_s57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23</xdr:row>
          <xdr:rowOff>0</xdr:rowOff>
        </xdr:from>
        <xdr:to>
          <xdr:col>0</xdr:col>
          <xdr:colOff>0</xdr:colOff>
          <xdr:row>23</xdr:row>
          <xdr:rowOff>0</xdr:rowOff>
        </xdr:to>
        <xdr:sp macro="" textlink="">
          <xdr:nvSpPr>
            <xdr:cNvPr id="5716" name="Object 1620" hidden="1">
              <a:extLst>
                <a:ext uri="{63B3BB69-23CF-44E3-9099-C40C66FF867C}">
                  <a14:compatExt spid="_x0000_s57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3.emf"/><Relationship Id="rId4" Type="http://schemas.openxmlformats.org/officeDocument/2006/relationships/control" Target="../activeX/activeX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5.emf"/><Relationship Id="rId4" Type="http://schemas.openxmlformats.org/officeDocument/2006/relationships/control" Target="../activeX/activeX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emf"/><Relationship Id="rId3" Type="http://schemas.openxmlformats.org/officeDocument/2006/relationships/vmlDrawing" Target="../drawings/vmlDrawing4.vml"/><Relationship Id="rId7" Type="http://schemas.openxmlformats.org/officeDocument/2006/relationships/control" Target="../activeX/activeX4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6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ورقة25"/>
  <dimension ref="A1:CV70"/>
  <sheetViews>
    <sheetView showGridLines="0" showZeros="0" rightToLeft="1" tabSelected="1" view="pageBreakPreview" zoomScaleNormal="100" zoomScaleSheetLayoutView="106" workbookViewId="0">
      <selection activeCell="B11" sqref="B11"/>
    </sheetView>
  </sheetViews>
  <sheetFormatPr defaultColWidth="0" defaultRowHeight="16.5" x14ac:dyDescent="0.2"/>
  <cols>
    <col min="1" max="1" width="2.7109375" style="194" customWidth="1"/>
    <col min="2" max="2" width="20.7109375" style="195" customWidth="1"/>
    <col min="3" max="3" width="5.28515625" style="176" customWidth="1"/>
    <col min="4" max="4" width="4" style="176" customWidth="1"/>
    <col min="5" max="6" width="2.7109375" style="196" customWidth="1"/>
    <col min="7" max="7" width="4.7109375" style="196" customWidth="1"/>
    <col min="8" max="9" width="3.42578125" style="176" customWidth="1"/>
    <col min="10" max="10" width="3.42578125" style="197" customWidth="1"/>
    <col min="11" max="12" width="3.42578125" style="176" customWidth="1"/>
    <col min="13" max="13" width="3.42578125" style="197" customWidth="1"/>
    <col min="14" max="15" width="3.42578125" style="176" customWidth="1"/>
    <col min="16" max="16" width="3.42578125" style="197" customWidth="1"/>
    <col min="17" max="18" width="3.42578125" style="176" customWidth="1"/>
    <col min="19" max="19" width="3.42578125" style="197" customWidth="1"/>
    <col min="20" max="21" width="3.42578125" style="176" customWidth="1"/>
    <col min="22" max="22" width="3.42578125" style="197" customWidth="1"/>
    <col min="23" max="24" width="3.42578125" style="176" customWidth="1"/>
    <col min="25" max="25" width="3.42578125" style="197" customWidth="1"/>
    <col min="26" max="27" width="3.42578125" style="176" customWidth="1"/>
    <col min="28" max="31" width="3.42578125" style="197" customWidth="1"/>
    <col min="32" max="33" width="3.42578125" style="176" hidden="1" customWidth="1"/>
    <col min="34" max="34" width="3.42578125" style="197" hidden="1" customWidth="1"/>
    <col min="35" max="36" width="3.42578125" style="176" customWidth="1"/>
    <col min="37" max="37" width="3.42578125" style="197" customWidth="1"/>
    <col min="38" max="43" width="2.85546875" style="197" hidden="1" customWidth="1"/>
    <col min="44" max="44" width="3.42578125" style="176" customWidth="1"/>
    <col min="45" max="45" width="2.7109375" style="176" customWidth="1"/>
    <col min="46" max="46" width="6.7109375" style="196" customWidth="1"/>
    <col min="47" max="47" width="6.7109375" style="176" customWidth="1"/>
    <col min="48" max="48" width="1.7109375" style="196" customWidth="1"/>
    <col min="49" max="49" width="6.7109375" style="176" customWidth="1"/>
    <col min="50" max="50" width="1.7109375" style="176" customWidth="1"/>
    <col min="51" max="51" width="6.7109375" style="176" customWidth="1"/>
    <col min="52" max="52" width="1.7109375" style="176" customWidth="1"/>
    <col min="53" max="53" width="4.7109375" style="176" customWidth="1"/>
    <col min="54" max="54" width="5.7109375" style="196" customWidth="1"/>
    <col min="55" max="59" width="20.7109375" style="176" customWidth="1"/>
    <col min="60" max="100" width="20.7109375" style="176" hidden="1" customWidth="1"/>
    <col min="101" max="104" width="9.140625" style="176" hidden="1" customWidth="1"/>
    <col min="105" max="16384" width="9.140625" style="176" hidden="1"/>
  </cols>
  <sheetData>
    <row r="1" spans="1:100" ht="15" customHeight="1" thickBot="1" x14ac:dyDescent="0.25">
      <c r="A1" s="399" t="s">
        <v>895</v>
      </c>
      <c r="B1" s="399"/>
      <c r="C1" s="399"/>
      <c r="D1" s="399"/>
      <c r="E1" s="399"/>
      <c r="F1" s="399"/>
      <c r="G1" s="399"/>
      <c r="H1" s="399"/>
      <c r="I1" s="399"/>
      <c r="J1" s="399"/>
      <c r="K1" s="399"/>
      <c r="L1" s="399"/>
      <c r="M1" s="399"/>
      <c r="N1" s="399"/>
      <c r="O1" s="399"/>
      <c r="P1" s="399"/>
      <c r="Q1" s="399"/>
      <c r="R1" s="399"/>
      <c r="S1" s="399"/>
      <c r="T1" s="399"/>
      <c r="U1" s="399"/>
      <c r="V1" s="399"/>
      <c r="W1" s="399"/>
      <c r="X1" s="399"/>
      <c r="Y1" s="399"/>
      <c r="Z1" s="399"/>
      <c r="AA1" s="399"/>
      <c r="AB1" s="399"/>
      <c r="AC1" s="399"/>
      <c r="AD1" s="399"/>
      <c r="AE1" s="399"/>
      <c r="AF1" s="399"/>
      <c r="AG1" s="399"/>
      <c r="AH1" s="399"/>
      <c r="AI1" s="399"/>
      <c r="AJ1" s="399"/>
      <c r="AK1" s="399"/>
      <c r="AL1" s="399"/>
      <c r="AM1" s="399"/>
      <c r="AN1" s="399"/>
      <c r="AO1" s="399"/>
      <c r="AP1" s="399"/>
      <c r="AQ1" s="399"/>
      <c r="AR1" s="399"/>
      <c r="AS1" s="399"/>
      <c r="AT1" s="399"/>
      <c r="AU1" s="399"/>
      <c r="AV1" s="399"/>
      <c r="AW1" s="399"/>
      <c r="AX1" s="399"/>
      <c r="AY1" s="399"/>
      <c r="AZ1" s="399"/>
      <c r="BA1" s="399"/>
      <c r="BB1" s="399"/>
      <c r="BC1" s="399"/>
      <c r="BD1" s="385" t="s">
        <v>606</v>
      </c>
      <c r="BE1" s="385"/>
      <c r="BF1" s="385"/>
      <c r="BG1" s="385"/>
    </row>
    <row r="2" spans="1:100" ht="15" customHeight="1" x14ac:dyDescent="0.25">
      <c r="A2" s="399"/>
      <c r="B2" s="399"/>
      <c r="C2" s="399"/>
      <c r="D2" s="399"/>
      <c r="E2" s="399"/>
      <c r="F2" s="399"/>
      <c r="G2" s="399"/>
      <c r="H2" s="399"/>
      <c r="I2" s="399"/>
      <c r="J2" s="399"/>
      <c r="K2" s="399"/>
      <c r="L2" s="399"/>
      <c r="M2" s="399"/>
      <c r="N2" s="399"/>
      <c r="O2" s="399"/>
      <c r="P2" s="399"/>
      <c r="Q2" s="399"/>
      <c r="R2" s="399"/>
      <c r="S2" s="399"/>
      <c r="T2" s="399"/>
      <c r="U2" s="399"/>
      <c r="V2" s="399"/>
      <c r="W2" s="399"/>
      <c r="X2" s="399"/>
      <c r="Y2" s="399"/>
      <c r="Z2" s="399"/>
      <c r="AA2" s="399"/>
      <c r="AB2" s="399"/>
      <c r="AC2" s="399"/>
      <c r="AD2" s="399"/>
      <c r="AE2" s="399"/>
      <c r="AF2" s="399"/>
      <c r="AG2" s="399"/>
      <c r="AH2" s="399"/>
      <c r="AI2" s="399"/>
      <c r="AJ2" s="399"/>
      <c r="AK2" s="399"/>
      <c r="AL2" s="399"/>
      <c r="AM2" s="399"/>
      <c r="AN2" s="399"/>
      <c r="AO2" s="399"/>
      <c r="AP2" s="399"/>
      <c r="AQ2" s="399"/>
      <c r="AR2" s="399"/>
      <c r="AS2" s="399"/>
      <c r="AT2" s="399"/>
      <c r="AU2" s="399"/>
      <c r="AV2" s="399"/>
      <c r="AW2" s="399"/>
      <c r="AX2" s="399"/>
      <c r="AY2" s="399"/>
      <c r="AZ2" s="399"/>
      <c r="BA2" s="399"/>
      <c r="BB2" s="399"/>
      <c r="BC2" s="399"/>
      <c r="BD2" s="356" t="s">
        <v>758</v>
      </c>
      <c r="BE2" s="357" t="s">
        <v>764</v>
      </c>
      <c r="BF2" s="357" t="s">
        <v>770</v>
      </c>
      <c r="BG2" s="358" t="s">
        <v>776</v>
      </c>
      <c r="BH2" s="198"/>
      <c r="BI2" s="198"/>
    </row>
    <row r="3" spans="1:100" ht="15" customHeight="1" x14ac:dyDescent="0.25">
      <c r="A3" s="399"/>
      <c r="B3" s="399"/>
      <c r="C3" s="399"/>
      <c r="D3" s="399"/>
      <c r="E3" s="399"/>
      <c r="F3" s="399"/>
      <c r="G3" s="399"/>
      <c r="H3" s="399"/>
      <c r="I3" s="399"/>
      <c r="J3" s="399"/>
      <c r="K3" s="399"/>
      <c r="L3" s="399"/>
      <c r="M3" s="399"/>
      <c r="N3" s="399"/>
      <c r="O3" s="399"/>
      <c r="P3" s="399"/>
      <c r="Q3" s="399"/>
      <c r="R3" s="399"/>
      <c r="S3" s="399"/>
      <c r="T3" s="399"/>
      <c r="U3" s="399"/>
      <c r="V3" s="399"/>
      <c r="W3" s="399"/>
      <c r="X3" s="399"/>
      <c r="Y3" s="399"/>
      <c r="Z3" s="399"/>
      <c r="AA3" s="399"/>
      <c r="AB3" s="399"/>
      <c r="AC3" s="399"/>
      <c r="AD3" s="399"/>
      <c r="AE3" s="399"/>
      <c r="AF3" s="399"/>
      <c r="AG3" s="399"/>
      <c r="AH3" s="399"/>
      <c r="AI3" s="399"/>
      <c r="AJ3" s="399"/>
      <c r="AK3" s="399"/>
      <c r="AL3" s="399"/>
      <c r="AM3" s="399"/>
      <c r="AN3" s="399"/>
      <c r="AO3" s="399"/>
      <c r="AP3" s="399"/>
      <c r="AQ3" s="399"/>
      <c r="AR3" s="399"/>
      <c r="AS3" s="399"/>
      <c r="AT3" s="399"/>
      <c r="AU3" s="399"/>
      <c r="AV3" s="399"/>
      <c r="AW3" s="399"/>
      <c r="AX3" s="399"/>
      <c r="AY3" s="399"/>
      <c r="AZ3" s="399"/>
      <c r="BA3" s="399"/>
      <c r="BB3" s="399"/>
      <c r="BC3" s="399"/>
      <c r="BD3" s="359" t="s">
        <v>759</v>
      </c>
      <c r="BE3" s="347" t="s">
        <v>765</v>
      </c>
      <c r="BF3" s="347" t="s">
        <v>771</v>
      </c>
      <c r="BG3" s="360"/>
      <c r="BH3" s="198"/>
      <c r="BI3" s="198"/>
    </row>
    <row r="4" spans="1:100" ht="15" customHeight="1" x14ac:dyDescent="0.25">
      <c r="A4" s="431" t="s">
        <v>388</v>
      </c>
      <c r="B4" s="431"/>
      <c r="C4" s="431"/>
      <c r="D4" s="431"/>
      <c r="E4" s="431"/>
      <c r="F4" s="404" t="s">
        <v>336</v>
      </c>
      <c r="G4" s="404"/>
      <c r="H4" s="404"/>
      <c r="I4" s="404"/>
      <c r="J4" s="404"/>
      <c r="K4" s="400" t="s">
        <v>116</v>
      </c>
      <c r="L4" s="400"/>
      <c r="M4" s="400"/>
      <c r="N4" s="400"/>
      <c r="O4" s="404" t="s">
        <v>93</v>
      </c>
      <c r="P4" s="404"/>
      <c r="Q4" s="404"/>
      <c r="R4" s="404"/>
      <c r="S4" s="400" t="s">
        <v>777</v>
      </c>
      <c r="T4" s="400"/>
      <c r="U4" s="400"/>
      <c r="V4" s="404" t="s">
        <v>92</v>
      </c>
      <c r="W4" s="404"/>
      <c r="X4" s="404"/>
      <c r="Y4" s="400" t="s">
        <v>778</v>
      </c>
      <c r="Z4" s="406"/>
      <c r="AA4" s="406"/>
      <c r="AB4" s="406"/>
      <c r="AC4" s="406"/>
      <c r="AD4" s="406"/>
      <c r="AE4" s="406"/>
      <c r="AF4" s="406"/>
      <c r="AG4" s="406"/>
      <c r="AH4" s="404" t="s">
        <v>337</v>
      </c>
      <c r="AI4" s="404"/>
      <c r="AJ4" s="404"/>
      <c r="AK4" s="404"/>
      <c r="AL4" s="404"/>
      <c r="AM4" s="404"/>
      <c r="AN4" s="404"/>
      <c r="AO4" s="404"/>
      <c r="AP4" s="404"/>
      <c r="AQ4" s="404"/>
      <c r="AR4" s="404"/>
      <c r="AS4" s="404"/>
      <c r="AT4" s="411" t="s">
        <v>896</v>
      </c>
      <c r="AU4" s="411"/>
      <c r="AV4" s="411"/>
      <c r="AW4" s="404" t="s">
        <v>338</v>
      </c>
      <c r="AX4" s="404"/>
      <c r="AY4" s="404"/>
      <c r="AZ4" s="404"/>
      <c r="BA4" s="404"/>
      <c r="BB4" s="404"/>
      <c r="BC4" s="411" t="s">
        <v>119</v>
      </c>
      <c r="BD4" s="359" t="s">
        <v>760</v>
      </c>
      <c r="BE4" s="347" t="s">
        <v>766</v>
      </c>
      <c r="BF4" s="347" t="s">
        <v>772</v>
      </c>
      <c r="BG4" s="360"/>
      <c r="BH4" s="198"/>
      <c r="BI4" s="198"/>
    </row>
    <row r="5" spans="1:100" ht="15" customHeight="1" thickBot="1" x14ac:dyDescent="0.3">
      <c r="A5" s="416" t="s">
        <v>339</v>
      </c>
      <c r="B5" s="416"/>
      <c r="C5" s="416"/>
      <c r="D5" s="416"/>
      <c r="E5" s="416"/>
      <c r="F5" s="405"/>
      <c r="G5" s="405"/>
      <c r="H5" s="405"/>
      <c r="I5" s="405"/>
      <c r="J5" s="405"/>
      <c r="K5" s="401"/>
      <c r="L5" s="401"/>
      <c r="M5" s="401"/>
      <c r="N5" s="401"/>
      <c r="O5" s="405"/>
      <c r="P5" s="405"/>
      <c r="Q5" s="405"/>
      <c r="R5" s="405"/>
      <c r="S5" s="401"/>
      <c r="T5" s="401"/>
      <c r="U5" s="401"/>
      <c r="V5" s="405"/>
      <c r="W5" s="405"/>
      <c r="X5" s="405"/>
      <c r="Y5" s="407"/>
      <c r="Z5" s="407"/>
      <c r="AA5" s="407"/>
      <c r="AB5" s="407"/>
      <c r="AC5" s="407"/>
      <c r="AD5" s="407"/>
      <c r="AE5" s="407"/>
      <c r="AF5" s="407"/>
      <c r="AG5" s="407"/>
      <c r="AH5" s="405"/>
      <c r="AI5" s="405"/>
      <c r="AJ5" s="405"/>
      <c r="AK5" s="405"/>
      <c r="AL5" s="405"/>
      <c r="AM5" s="405"/>
      <c r="AN5" s="405"/>
      <c r="AO5" s="405"/>
      <c r="AP5" s="405"/>
      <c r="AQ5" s="405"/>
      <c r="AR5" s="405"/>
      <c r="AS5" s="405"/>
      <c r="AT5" s="412"/>
      <c r="AU5" s="412"/>
      <c r="AV5" s="412"/>
      <c r="AW5" s="405"/>
      <c r="AX5" s="405"/>
      <c r="AY5" s="405"/>
      <c r="AZ5" s="405"/>
      <c r="BA5" s="405"/>
      <c r="BB5" s="405"/>
      <c r="BC5" s="412"/>
      <c r="BD5" s="359" t="s">
        <v>761</v>
      </c>
      <c r="BE5" s="347" t="s">
        <v>767</v>
      </c>
      <c r="BF5" s="347" t="s">
        <v>773</v>
      </c>
      <c r="BG5" s="360"/>
      <c r="BH5" s="198"/>
      <c r="BI5" s="198"/>
    </row>
    <row r="6" spans="1:100" ht="12.95" customHeight="1" thickBot="1" x14ac:dyDescent="0.3">
      <c r="A6" s="432" t="s">
        <v>340</v>
      </c>
      <c r="B6" s="422" t="s">
        <v>341</v>
      </c>
      <c r="C6" s="375" t="s">
        <v>342</v>
      </c>
      <c r="D6" s="437" t="s">
        <v>343</v>
      </c>
      <c r="E6" s="408" t="s">
        <v>344</v>
      </c>
      <c r="F6" s="387"/>
      <c r="G6" s="388"/>
      <c r="H6" s="408" t="s">
        <v>345</v>
      </c>
      <c r="I6" s="387"/>
      <c r="J6" s="388"/>
      <c r="K6" s="408" t="s">
        <v>346</v>
      </c>
      <c r="L6" s="387"/>
      <c r="M6" s="388"/>
      <c r="N6" s="408" t="s">
        <v>347</v>
      </c>
      <c r="O6" s="387"/>
      <c r="P6" s="388"/>
      <c r="Q6" s="408" t="s">
        <v>348</v>
      </c>
      <c r="R6" s="387"/>
      <c r="S6" s="388"/>
      <c r="T6" s="424" t="s">
        <v>349</v>
      </c>
      <c r="U6" s="425"/>
      <c r="V6" s="426"/>
      <c r="W6" s="408" t="s">
        <v>350</v>
      </c>
      <c r="X6" s="387"/>
      <c r="Y6" s="388"/>
      <c r="Z6" s="386" t="s">
        <v>353</v>
      </c>
      <c r="AA6" s="387"/>
      <c r="AB6" s="388"/>
      <c r="AC6" s="386" t="s">
        <v>354</v>
      </c>
      <c r="AD6" s="387"/>
      <c r="AE6" s="388"/>
      <c r="AF6" s="386" t="s">
        <v>389</v>
      </c>
      <c r="AG6" s="387"/>
      <c r="AH6" s="388"/>
      <c r="AI6" s="386" t="s">
        <v>351</v>
      </c>
      <c r="AJ6" s="387"/>
      <c r="AK6" s="388"/>
      <c r="AL6" s="386" t="s">
        <v>352</v>
      </c>
      <c r="AM6" s="387"/>
      <c r="AN6" s="388"/>
      <c r="AO6" s="386" t="s">
        <v>115</v>
      </c>
      <c r="AP6" s="387"/>
      <c r="AQ6" s="388"/>
      <c r="AR6" s="375" t="s">
        <v>355</v>
      </c>
      <c r="AS6" s="375" t="s">
        <v>391</v>
      </c>
      <c r="AT6" s="413" t="s">
        <v>602</v>
      </c>
      <c r="AU6" s="381" t="s">
        <v>356</v>
      </c>
      <c r="AV6" s="382"/>
      <c r="AW6" s="382"/>
      <c r="AX6" s="382"/>
      <c r="AY6" s="382"/>
      <c r="AZ6" s="382"/>
      <c r="BA6" s="382"/>
      <c r="BB6" s="382"/>
      <c r="BC6" s="382"/>
      <c r="BD6" s="359" t="s">
        <v>762</v>
      </c>
      <c r="BE6" s="347" t="s">
        <v>768</v>
      </c>
      <c r="BF6" s="347" t="s">
        <v>774</v>
      </c>
      <c r="BG6" s="360"/>
      <c r="BH6" s="198"/>
      <c r="BI6" s="198"/>
    </row>
    <row r="7" spans="1:100" ht="12.95" customHeight="1" thickBot="1" x14ac:dyDescent="0.3">
      <c r="A7" s="433"/>
      <c r="B7" s="423"/>
      <c r="C7" s="376"/>
      <c r="D7" s="402"/>
      <c r="E7" s="409"/>
      <c r="F7" s="390"/>
      <c r="G7" s="391"/>
      <c r="H7" s="409"/>
      <c r="I7" s="390"/>
      <c r="J7" s="391"/>
      <c r="K7" s="409"/>
      <c r="L7" s="390"/>
      <c r="M7" s="391"/>
      <c r="N7" s="409"/>
      <c r="O7" s="390"/>
      <c r="P7" s="391"/>
      <c r="Q7" s="409"/>
      <c r="R7" s="390"/>
      <c r="S7" s="391"/>
      <c r="T7" s="427"/>
      <c r="U7" s="428"/>
      <c r="V7" s="429"/>
      <c r="W7" s="409"/>
      <c r="X7" s="390"/>
      <c r="Y7" s="391"/>
      <c r="Z7" s="389"/>
      <c r="AA7" s="390"/>
      <c r="AB7" s="391"/>
      <c r="AC7" s="389"/>
      <c r="AD7" s="390"/>
      <c r="AE7" s="391"/>
      <c r="AF7" s="389"/>
      <c r="AG7" s="390"/>
      <c r="AH7" s="391"/>
      <c r="AI7" s="389"/>
      <c r="AJ7" s="390"/>
      <c r="AK7" s="391"/>
      <c r="AL7" s="389"/>
      <c r="AM7" s="390"/>
      <c r="AN7" s="391"/>
      <c r="AO7" s="389"/>
      <c r="AP7" s="390"/>
      <c r="AQ7" s="391"/>
      <c r="AR7" s="376"/>
      <c r="AS7" s="376"/>
      <c r="AT7" s="414"/>
      <c r="AU7" s="381" t="s">
        <v>357</v>
      </c>
      <c r="AV7" s="382"/>
      <c r="AW7" s="382"/>
      <c r="AX7" s="382"/>
      <c r="AY7" s="382"/>
      <c r="AZ7" s="383"/>
      <c r="BA7" s="375" t="s">
        <v>358</v>
      </c>
      <c r="BB7" s="375" t="s">
        <v>359</v>
      </c>
      <c r="BC7" s="392" t="s">
        <v>360</v>
      </c>
      <c r="BD7" s="353" t="s">
        <v>763</v>
      </c>
      <c r="BE7" s="354" t="s">
        <v>769</v>
      </c>
      <c r="BF7" s="354" t="s">
        <v>775</v>
      </c>
      <c r="BG7" s="355"/>
      <c r="BH7" s="198"/>
      <c r="BI7" s="198"/>
    </row>
    <row r="8" spans="1:100" ht="12.95" customHeight="1" thickBot="1" x14ac:dyDescent="0.3">
      <c r="A8" s="433"/>
      <c r="B8" s="419" t="s">
        <v>398</v>
      </c>
      <c r="C8" s="376"/>
      <c r="D8" s="438"/>
      <c r="E8" s="420" t="s">
        <v>361</v>
      </c>
      <c r="F8" s="435" t="s">
        <v>362</v>
      </c>
      <c r="G8" s="417" t="s">
        <v>363</v>
      </c>
      <c r="H8" s="384" t="s">
        <v>364</v>
      </c>
      <c r="I8" s="370" t="s">
        <v>334</v>
      </c>
      <c r="J8" s="410" t="s">
        <v>365</v>
      </c>
      <c r="K8" s="384" t="s">
        <v>364</v>
      </c>
      <c r="L8" s="370" t="s">
        <v>334</v>
      </c>
      <c r="M8" s="410" t="s">
        <v>365</v>
      </c>
      <c r="N8" s="384" t="s">
        <v>364</v>
      </c>
      <c r="O8" s="370" t="s">
        <v>334</v>
      </c>
      <c r="P8" s="410" t="s">
        <v>365</v>
      </c>
      <c r="Q8" s="384" t="s">
        <v>364</v>
      </c>
      <c r="R8" s="370" t="s">
        <v>334</v>
      </c>
      <c r="S8" s="410" t="s">
        <v>365</v>
      </c>
      <c r="T8" s="384" t="s">
        <v>364</v>
      </c>
      <c r="U8" s="370" t="s">
        <v>334</v>
      </c>
      <c r="V8" s="410" t="s">
        <v>365</v>
      </c>
      <c r="W8" s="384" t="s">
        <v>364</v>
      </c>
      <c r="X8" s="370" t="s">
        <v>334</v>
      </c>
      <c r="Y8" s="410" t="s">
        <v>365</v>
      </c>
      <c r="Z8" s="384" t="s">
        <v>364</v>
      </c>
      <c r="AA8" s="370" t="s">
        <v>334</v>
      </c>
      <c r="AB8" s="410" t="s">
        <v>365</v>
      </c>
      <c r="AC8" s="384" t="s">
        <v>364</v>
      </c>
      <c r="AD8" s="370" t="s">
        <v>334</v>
      </c>
      <c r="AE8" s="410" t="s">
        <v>365</v>
      </c>
      <c r="AF8" s="384" t="s">
        <v>364</v>
      </c>
      <c r="AG8" s="370" t="s">
        <v>334</v>
      </c>
      <c r="AH8" s="410" t="s">
        <v>365</v>
      </c>
      <c r="AI8" s="384" t="s">
        <v>364</v>
      </c>
      <c r="AJ8" s="370" t="s">
        <v>334</v>
      </c>
      <c r="AK8" s="410" t="s">
        <v>365</v>
      </c>
      <c r="AL8" s="384" t="s">
        <v>364</v>
      </c>
      <c r="AM8" s="370" t="s">
        <v>334</v>
      </c>
      <c r="AN8" s="410" t="s">
        <v>365</v>
      </c>
      <c r="AO8" s="384" t="s">
        <v>364</v>
      </c>
      <c r="AP8" s="370" t="s">
        <v>334</v>
      </c>
      <c r="AQ8" s="410" t="s">
        <v>365</v>
      </c>
      <c r="AR8" s="402"/>
      <c r="AS8" s="376"/>
      <c r="AT8" s="414"/>
      <c r="AU8" s="394" t="s">
        <v>366</v>
      </c>
      <c r="AV8" s="378" t="s">
        <v>367</v>
      </c>
      <c r="AW8" s="372" t="s">
        <v>366</v>
      </c>
      <c r="AX8" s="378" t="s">
        <v>367</v>
      </c>
      <c r="AY8" s="372" t="s">
        <v>366</v>
      </c>
      <c r="AZ8" s="378" t="s">
        <v>367</v>
      </c>
      <c r="BA8" s="376"/>
      <c r="BB8" s="376"/>
      <c r="BC8" s="392"/>
      <c r="BD8" s="352"/>
      <c r="BE8" s="352"/>
      <c r="BF8" s="352"/>
      <c r="BG8" s="352"/>
    </row>
    <row r="9" spans="1:100" ht="12.95" customHeight="1" thickBot="1" x14ac:dyDescent="0.3">
      <c r="A9" s="433"/>
      <c r="B9" s="419"/>
      <c r="C9" s="376"/>
      <c r="D9" s="438"/>
      <c r="E9" s="420"/>
      <c r="F9" s="435"/>
      <c r="G9" s="417"/>
      <c r="H9" s="384"/>
      <c r="I9" s="370"/>
      <c r="J9" s="410"/>
      <c r="K9" s="384"/>
      <c r="L9" s="370"/>
      <c r="M9" s="410"/>
      <c r="N9" s="384"/>
      <c r="O9" s="370"/>
      <c r="P9" s="410"/>
      <c r="Q9" s="384"/>
      <c r="R9" s="370"/>
      <c r="S9" s="410"/>
      <c r="T9" s="384"/>
      <c r="U9" s="370"/>
      <c r="V9" s="410"/>
      <c r="W9" s="384"/>
      <c r="X9" s="370"/>
      <c r="Y9" s="410"/>
      <c r="Z9" s="384"/>
      <c r="AA9" s="370"/>
      <c r="AB9" s="410"/>
      <c r="AC9" s="384"/>
      <c r="AD9" s="370"/>
      <c r="AE9" s="410"/>
      <c r="AF9" s="384"/>
      <c r="AG9" s="370"/>
      <c r="AH9" s="410"/>
      <c r="AI9" s="384"/>
      <c r="AJ9" s="370"/>
      <c r="AK9" s="410"/>
      <c r="AL9" s="384"/>
      <c r="AM9" s="370"/>
      <c r="AN9" s="410"/>
      <c r="AO9" s="384"/>
      <c r="AP9" s="370"/>
      <c r="AQ9" s="410"/>
      <c r="AR9" s="402"/>
      <c r="AS9" s="376"/>
      <c r="AT9" s="414"/>
      <c r="AU9" s="395"/>
      <c r="AV9" s="379"/>
      <c r="AW9" s="373"/>
      <c r="AX9" s="379"/>
      <c r="AY9" s="373"/>
      <c r="AZ9" s="379"/>
      <c r="BA9" s="376"/>
      <c r="BB9" s="376"/>
      <c r="BC9" s="393"/>
      <c r="BD9" s="397" t="s">
        <v>607</v>
      </c>
      <c r="BE9" s="398"/>
      <c r="BF9" s="398"/>
      <c r="BG9" s="398"/>
    </row>
    <row r="10" spans="1:100" ht="20.100000000000001" customHeight="1" thickBot="1" x14ac:dyDescent="0.25">
      <c r="A10" s="434"/>
      <c r="B10" s="178" t="s">
        <v>601</v>
      </c>
      <c r="C10" s="430"/>
      <c r="D10" s="439"/>
      <c r="E10" s="421"/>
      <c r="F10" s="436"/>
      <c r="G10" s="418"/>
      <c r="H10" s="179">
        <v>100</v>
      </c>
      <c r="I10" s="180">
        <v>100</v>
      </c>
      <c r="J10" s="181">
        <v>100</v>
      </c>
      <c r="K10" s="179">
        <v>100</v>
      </c>
      <c r="L10" s="180">
        <v>100</v>
      </c>
      <c r="M10" s="181">
        <v>100</v>
      </c>
      <c r="N10" s="179">
        <v>100</v>
      </c>
      <c r="O10" s="180">
        <v>100</v>
      </c>
      <c r="P10" s="181">
        <v>100</v>
      </c>
      <c r="Q10" s="179">
        <v>100</v>
      </c>
      <c r="R10" s="180">
        <v>100</v>
      </c>
      <c r="S10" s="181">
        <v>100</v>
      </c>
      <c r="T10" s="179">
        <v>100</v>
      </c>
      <c r="U10" s="180">
        <v>100</v>
      </c>
      <c r="V10" s="181">
        <v>100</v>
      </c>
      <c r="W10" s="179">
        <v>100</v>
      </c>
      <c r="X10" s="180">
        <v>100</v>
      </c>
      <c r="Y10" s="181">
        <v>100</v>
      </c>
      <c r="Z10" s="179">
        <v>100</v>
      </c>
      <c r="AA10" s="180">
        <v>100</v>
      </c>
      <c r="AB10" s="181">
        <v>100</v>
      </c>
      <c r="AC10" s="179">
        <v>100</v>
      </c>
      <c r="AD10" s="180">
        <v>100</v>
      </c>
      <c r="AE10" s="181">
        <v>100</v>
      </c>
      <c r="AF10" s="179">
        <v>100</v>
      </c>
      <c r="AG10" s="180">
        <v>100</v>
      </c>
      <c r="AH10" s="181">
        <v>100</v>
      </c>
      <c r="AI10" s="179">
        <v>100</v>
      </c>
      <c r="AJ10" s="180">
        <v>100</v>
      </c>
      <c r="AK10" s="181">
        <v>100</v>
      </c>
      <c r="AL10" s="179">
        <v>100</v>
      </c>
      <c r="AM10" s="180">
        <v>100</v>
      </c>
      <c r="AN10" s="181">
        <v>100</v>
      </c>
      <c r="AO10" s="179">
        <v>100</v>
      </c>
      <c r="AP10" s="180">
        <v>100</v>
      </c>
      <c r="AQ10" s="181">
        <v>100</v>
      </c>
      <c r="AR10" s="403"/>
      <c r="AS10" s="182">
        <v>199</v>
      </c>
      <c r="AT10" s="415"/>
      <c r="AU10" s="396"/>
      <c r="AV10" s="380"/>
      <c r="AW10" s="374"/>
      <c r="AX10" s="380"/>
      <c r="AY10" s="374"/>
      <c r="AZ10" s="380"/>
      <c r="BA10" s="377"/>
      <c r="BB10" s="377"/>
      <c r="BC10" s="393"/>
      <c r="BD10" s="344" t="s">
        <v>195</v>
      </c>
      <c r="BE10" s="345" t="s">
        <v>193</v>
      </c>
      <c r="BF10" s="345" t="s">
        <v>614</v>
      </c>
      <c r="BG10" s="346" t="s">
        <v>59</v>
      </c>
      <c r="BH10" s="200" t="s">
        <v>219</v>
      </c>
      <c r="BI10" s="205" t="s">
        <v>220</v>
      </c>
      <c r="BJ10" s="368" t="s">
        <v>214</v>
      </c>
      <c r="BK10" s="371"/>
      <c r="BL10" s="369"/>
      <c r="BM10" s="201" t="s">
        <v>217</v>
      </c>
      <c r="BN10" s="201" t="s">
        <v>218</v>
      </c>
      <c r="BO10" s="368" t="s">
        <v>216</v>
      </c>
      <c r="BP10" s="371"/>
      <c r="BQ10" s="369"/>
      <c r="BR10" s="201" t="s">
        <v>215</v>
      </c>
      <c r="BS10" s="201" t="s">
        <v>380</v>
      </c>
      <c r="BT10" s="201" t="s">
        <v>229</v>
      </c>
      <c r="BU10" s="368" t="s">
        <v>345</v>
      </c>
      <c r="BV10" s="369"/>
      <c r="BW10" s="368" t="s">
        <v>221</v>
      </c>
      <c r="BX10" s="369"/>
      <c r="BY10" s="368" t="s">
        <v>347</v>
      </c>
      <c r="BZ10" s="369"/>
      <c r="CA10" s="368" t="s">
        <v>348</v>
      </c>
      <c r="CB10" s="369"/>
      <c r="CC10" s="368" t="s">
        <v>222</v>
      </c>
      <c r="CD10" s="369"/>
      <c r="CE10" s="368" t="s">
        <v>223</v>
      </c>
      <c r="CF10" s="369"/>
      <c r="CG10" s="368" t="s">
        <v>351</v>
      </c>
      <c r="CH10" s="369"/>
      <c r="CI10" s="368" t="s">
        <v>352</v>
      </c>
      <c r="CJ10" s="369"/>
      <c r="CK10" s="368" t="s">
        <v>115</v>
      </c>
      <c r="CL10" s="369"/>
      <c r="CM10" s="202"/>
      <c r="CN10" s="201" t="s">
        <v>224</v>
      </c>
      <c r="CO10" s="201" t="s">
        <v>225</v>
      </c>
      <c r="CP10" s="201" t="s">
        <v>226</v>
      </c>
      <c r="CQ10" s="201" t="s">
        <v>227</v>
      </c>
      <c r="CR10" s="202"/>
      <c r="CS10" s="201" t="s">
        <v>219</v>
      </c>
      <c r="CT10" s="201" t="s">
        <v>228</v>
      </c>
      <c r="CV10" s="201" t="s">
        <v>231</v>
      </c>
    </row>
    <row r="11" spans="1:100" s="224" customFormat="1" ht="12" customHeight="1" x14ac:dyDescent="0.2">
      <c r="A11" s="206">
        <f>IF(B11&lt;&gt;"",1,"")</f>
        <v>1</v>
      </c>
      <c r="B11" s="207" t="s">
        <v>900</v>
      </c>
      <c r="C11" s="208" t="s">
        <v>811</v>
      </c>
      <c r="D11" s="208" t="s">
        <v>810</v>
      </c>
      <c r="E11" s="209">
        <v>26</v>
      </c>
      <c r="F11" s="210">
        <v>2</v>
      </c>
      <c r="G11" s="211">
        <v>2009</v>
      </c>
      <c r="H11" s="212">
        <v>81</v>
      </c>
      <c r="I11" s="213">
        <v>88</v>
      </c>
      <c r="J11" s="211">
        <v>85</v>
      </c>
      <c r="K11" s="212">
        <v>85</v>
      </c>
      <c r="L11" s="213">
        <v>60</v>
      </c>
      <c r="M11" s="211">
        <v>73</v>
      </c>
      <c r="N11" s="212">
        <v>75</v>
      </c>
      <c r="O11" s="213">
        <v>65</v>
      </c>
      <c r="P11" s="211">
        <v>70</v>
      </c>
      <c r="Q11" s="214">
        <v>83</v>
      </c>
      <c r="R11" s="213">
        <v>72</v>
      </c>
      <c r="S11" s="211">
        <v>78</v>
      </c>
      <c r="T11" s="212">
        <v>80</v>
      </c>
      <c r="U11" s="213">
        <v>78</v>
      </c>
      <c r="V11" s="211">
        <v>79</v>
      </c>
      <c r="W11" s="212">
        <v>68</v>
      </c>
      <c r="X11" s="213">
        <v>88</v>
      </c>
      <c r="Y11" s="211">
        <v>78</v>
      </c>
      <c r="Z11" s="212">
        <v>98</v>
      </c>
      <c r="AA11" s="213">
        <v>89</v>
      </c>
      <c r="AB11" s="211">
        <v>94</v>
      </c>
      <c r="AC11" s="212">
        <v>95</v>
      </c>
      <c r="AD11" s="213">
        <v>87</v>
      </c>
      <c r="AE11" s="211">
        <v>91</v>
      </c>
      <c r="AF11" s="212"/>
      <c r="AG11" s="213"/>
      <c r="AH11" s="211"/>
      <c r="AI11" s="212">
        <v>84</v>
      </c>
      <c r="AJ11" s="213">
        <v>75</v>
      </c>
      <c r="AK11" s="211">
        <v>80</v>
      </c>
      <c r="AL11" s="212"/>
      <c r="AM11" s="213"/>
      <c r="AN11" s="211"/>
      <c r="AO11" s="212"/>
      <c r="AP11" s="213"/>
      <c r="AQ11" s="211"/>
      <c r="AR11" s="215" t="s">
        <v>406</v>
      </c>
      <c r="AS11" s="216" t="s">
        <v>806</v>
      </c>
      <c r="AT11" s="216" t="s">
        <v>806</v>
      </c>
      <c r="AU11" s="217"/>
      <c r="AV11" s="218"/>
      <c r="AW11" s="217"/>
      <c r="AX11" s="218"/>
      <c r="AY11" s="217"/>
      <c r="AZ11" s="218"/>
      <c r="BA11" s="219">
        <v>543</v>
      </c>
      <c r="BB11" s="348">
        <v>77.569999694824219</v>
      </c>
      <c r="BC11" s="220" t="s">
        <v>899</v>
      </c>
      <c r="BD11" s="221"/>
      <c r="BE11" s="222"/>
      <c r="BF11" s="222"/>
      <c r="BG11" s="222"/>
      <c r="BH11" s="223" t="s">
        <v>899</v>
      </c>
      <c r="BI11" s="261" t="str">
        <f>IF(Value!$F$31="1",CP11,CQ11)</f>
        <v>ناجح في مواد الفصل الاول</v>
      </c>
      <c r="BJ11" s="224" t="s">
        <v>806</v>
      </c>
      <c r="BM11" s="224" t="str">
        <f>IF(BS11="","",IF(BS11=0,"",IF(BS11&gt;90,"مؤدب وخلوق ومجتهد ، هنيئاً لوالديك هذا التفوق المميز",IF(BS11&gt;=80,"خلوق ومتعاون وفعّال ، أجمل التهاني لك ولوالديك",IF(BS11&gt;=70,"جيد في دروسه ، أتمنى له مزيدا من التقدم والنجاح",IF(BS11&gt;=60,"يرجى من الوالدين مزيداً من المتابعة",IF(BS11&gt;=50,"عليه مضاعفة جهوده والاهتمام أكثر",IF(BS11&lt;50,"ضعيف في دروسه , يحتاج الى بذل مزيد من الجهد",""))))))))</f>
        <v>خلوق ومتعاون وفعّال ، أجمل التهاني لك ولوالديك</v>
      </c>
      <c r="BN11" s="224" t="str">
        <f>IF(BS11="","",IF(BS11=0,"",IF(BS11&gt;90,"مؤدبة وخلوقة ومجتهدة ، هنيئاً لوالديك هذا التفوق المميز",IF(BS11&gt;=80,"خلوقة ومتعاونة وفعّالة ، أجمل التهاني لك ولوالديك",IF(BS11&gt;=70,"جيدة في دروسها ، أتمنى لها مزيدا من التقدم والنجاح",IF(BS11&gt;=60,"يرجى من الوالدين مزيداً من المتابعة",IF(BS11&gt;=50,"عليها مضاعفة جهودها والاهتمام أكثر",IF(BS11&lt;50,"ضعيفة في دروسها , تحتاج الى بذل مزيد من الجهد",""))))))))</f>
        <v>خلوقة ومتعاونة وفعّالة ، أجمل التهاني لك ولوالديك</v>
      </c>
      <c r="BO11" s="224" t="s">
        <v>900</v>
      </c>
      <c r="BP11" s="224">
        <v>77.569999694824219</v>
      </c>
      <c r="BQ11" s="224">
        <v>543</v>
      </c>
      <c r="BS11" s="224">
        <v>87.4</v>
      </c>
      <c r="BT11" s="224" t="str">
        <f>Table!$D11&amp;"    "&amp;Table!$E11&amp;" / "&amp;Table!$F11&amp;" "&amp;"/ " &amp; Table!$G11</f>
        <v>السلط    26 / 2 / 2009</v>
      </c>
      <c r="BU11" s="224">
        <f t="shared" ref="BU11:BU42" si="0">IF(H11=0,"",IF(H11&gt;=($H$10/2),0,1))</f>
        <v>0</v>
      </c>
      <c r="BV11" s="224" t="str">
        <f>IF(BU11=1,$BU$10,"")</f>
        <v/>
      </c>
      <c r="BW11" s="224">
        <f t="shared" ref="BW11:BW42" si="1">IF(K11=0,"",IF(K11&gt;=($K$10/2),0,1))</f>
        <v>0</v>
      </c>
      <c r="BX11" s="224" t="str">
        <f>IF(BW11=1,$BW$10,"")</f>
        <v/>
      </c>
      <c r="BY11" s="224">
        <f t="shared" ref="BY11:BY42" si="2">IF(N11=0,"",IF(N11&gt;=($N$10/2),0,1))</f>
        <v>0</v>
      </c>
      <c r="BZ11" s="224" t="str">
        <f>IF(BY11=1,$BY$10,"")</f>
        <v/>
      </c>
      <c r="CA11" s="224">
        <f t="shared" ref="CA11:CA42" si="3">IF(Q11=0,"",IF(Q11&gt;=($Q$10/2),0,1))</f>
        <v>0</v>
      </c>
      <c r="CB11" s="224" t="str">
        <f>IF(CA11=1,$CA$10,"")</f>
        <v/>
      </c>
      <c r="CC11" s="224">
        <f t="shared" ref="CC11:CC42" si="4">IF(T11=0,"",IF(T11&gt;=($T$10/2),0,1))</f>
        <v>0</v>
      </c>
      <c r="CD11" s="224" t="str">
        <f>IF(CC11=1,$CC$10,"")</f>
        <v/>
      </c>
      <c r="CE11" s="224">
        <f t="shared" ref="CE11:CE42" si="5">IF(W11=0,"",IF(W11&gt;=($W$10/2),0,1))</f>
        <v>0</v>
      </c>
      <c r="CF11" s="224" t="str">
        <f>IF(CE11=1,$CE$10,"")</f>
        <v/>
      </c>
      <c r="CG11" s="224">
        <f t="shared" ref="CG11:CG42" si="6">IF(AI11=0,"",IF(AI11&gt;=($AI$10/2),0,1))</f>
        <v>0</v>
      </c>
      <c r="CH11" s="224" t="str">
        <f>IF(CG11=1,$CG$10,"")</f>
        <v/>
      </c>
      <c r="CI11" s="224" t="str">
        <f t="shared" ref="CI11:CI42" si="7">IF(AL11=0,"",IF(AL11&gt;=($AL$10/2),0,1))</f>
        <v/>
      </c>
      <c r="CJ11" s="224" t="str">
        <f>IF(CI11=1,$CI$10,"")</f>
        <v/>
      </c>
      <c r="CK11" s="224" t="str">
        <f t="shared" ref="CK11:CK42" si="8">IF(AO11=0,"",IF(AO11&gt;=($AO$10/2),0,1))</f>
        <v/>
      </c>
      <c r="CL11" s="224" t="str">
        <f>IF(CK11=1,$CK$10,"")</f>
        <v/>
      </c>
      <c r="CN11" s="224">
        <f>COUNTIF(BU11:CL11,1)</f>
        <v>0</v>
      </c>
      <c r="CO11" s="224" t="str">
        <f>CONCATENATE(BV11,"  ",BX11,"  ",BZ11,"  ",CB11,"  ",CD11,"  ",CF11,"  ",CH11,"  ",CJ11,"  ",CL11)</f>
        <v xml:space="preserve">                </v>
      </c>
      <c r="CP11" s="224" t="str">
        <f>IF(CN11=0,"ناجح في مواد الفصل الاول","مكمل في  : "&amp;CO11)</f>
        <v>ناجح في مواد الفصل الاول</v>
      </c>
      <c r="CQ11" s="224" t="str">
        <f>IF(CN11=0,"ناجحة في مواد الفصل الاول","مكملـة في  : "&amp;CO11)</f>
        <v>ناجحة في مواد الفصل الاول</v>
      </c>
      <c r="CS11" s="224" t="str">
        <f>IF(Value!$F$33="1",Table!BI11,Table!BH11)</f>
        <v>ناجح و يرفع  لـ الصف السابع</v>
      </c>
      <c r="CT11" s="224" t="str">
        <f>IF(Value!$F$31="1",Table!BM11,Table!BN11)</f>
        <v>خلوق ومتعاون وفعّال ، أجمل التهاني لك ولوالديك</v>
      </c>
      <c r="CV11" s="224" t="str">
        <f t="shared" ref="CV11:CV42" si="9">IF(AS11="-","-",AS11-BF11)</f>
        <v>-</v>
      </c>
    </row>
    <row r="12" spans="1:100" s="224" customFormat="1" ht="12" customHeight="1" x14ac:dyDescent="0.2">
      <c r="A12" s="206">
        <f>IF(AND(B12&lt;&gt;"",A11&lt;&gt;""),A11+1,"")</f>
        <v>2</v>
      </c>
      <c r="B12" s="225" t="s">
        <v>901</v>
      </c>
      <c r="C12" s="226" t="s">
        <v>811</v>
      </c>
      <c r="D12" s="226" t="s">
        <v>815</v>
      </c>
      <c r="E12" s="227">
        <v>15</v>
      </c>
      <c r="F12" s="228">
        <v>7</v>
      </c>
      <c r="G12" s="229">
        <v>2009</v>
      </c>
      <c r="H12" s="230">
        <v>90</v>
      </c>
      <c r="I12" s="231">
        <v>86</v>
      </c>
      <c r="J12" s="229">
        <v>88</v>
      </c>
      <c r="K12" s="230">
        <v>89</v>
      </c>
      <c r="L12" s="231">
        <v>77</v>
      </c>
      <c r="M12" s="229">
        <v>83</v>
      </c>
      <c r="N12" s="230">
        <v>84</v>
      </c>
      <c r="O12" s="231">
        <v>72</v>
      </c>
      <c r="P12" s="229">
        <v>78</v>
      </c>
      <c r="Q12" s="232">
        <v>98</v>
      </c>
      <c r="R12" s="231">
        <v>98</v>
      </c>
      <c r="S12" s="229">
        <v>98</v>
      </c>
      <c r="T12" s="230">
        <v>91</v>
      </c>
      <c r="U12" s="231">
        <v>79</v>
      </c>
      <c r="V12" s="229">
        <v>85</v>
      </c>
      <c r="W12" s="230">
        <v>73</v>
      </c>
      <c r="X12" s="231">
        <v>79</v>
      </c>
      <c r="Y12" s="229">
        <v>76</v>
      </c>
      <c r="Z12" s="230">
        <v>94</v>
      </c>
      <c r="AA12" s="231">
        <v>89</v>
      </c>
      <c r="AB12" s="229">
        <v>92</v>
      </c>
      <c r="AC12" s="230">
        <v>95</v>
      </c>
      <c r="AD12" s="231">
        <v>93</v>
      </c>
      <c r="AE12" s="229">
        <v>94</v>
      </c>
      <c r="AF12" s="230"/>
      <c r="AG12" s="231"/>
      <c r="AH12" s="229"/>
      <c r="AI12" s="230">
        <v>87</v>
      </c>
      <c r="AJ12" s="231">
        <v>77</v>
      </c>
      <c r="AK12" s="229">
        <v>82</v>
      </c>
      <c r="AL12" s="230"/>
      <c r="AM12" s="231"/>
      <c r="AN12" s="229"/>
      <c r="AO12" s="230"/>
      <c r="AP12" s="231"/>
      <c r="AQ12" s="229"/>
      <c r="AR12" s="226" t="s">
        <v>406</v>
      </c>
      <c r="AS12" s="233" t="s">
        <v>806</v>
      </c>
      <c r="AT12" s="233" t="s">
        <v>806</v>
      </c>
      <c r="AU12" s="234"/>
      <c r="AV12" s="235"/>
      <c r="AW12" s="234"/>
      <c r="AX12" s="235"/>
      <c r="AY12" s="234"/>
      <c r="AZ12" s="235"/>
      <c r="BA12" s="219">
        <v>590</v>
      </c>
      <c r="BB12" s="348">
        <v>84.290000915527344</v>
      </c>
      <c r="BC12" s="220" t="s">
        <v>899</v>
      </c>
      <c r="BD12" s="236"/>
      <c r="BE12" s="237"/>
      <c r="BF12" s="237"/>
      <c r="BG12" s="237"/>
      <c r="BH12" s="223" t="s">
        <v>899</v>
      </c>
      <c r="BI12" s="261" t="str">
        <f>IF(Value!$F$31="1",CP12,CQ12)</f>
        <v>ناجح في مواد الفصل الاول</v>
      </c>
      <c r="BJ12" s="224" t="s">
        <v>806</v>
      </c>
      <c r="BM12" s="224" t="str">
        <f t="shared" ref="BM12:BM65" si="10">IF(BS12="","",IF(BS12=0,"",IF(BS12&gt;90,"مؤدب وخلوق ومجتهد ، هنيئاً لوالديك هذا التفوق المميز",IF(BS12&gt;=80,"خلوق ومتعاون وفعّال ، أجمل التهاني لك ولوالديك",IF(BS12&gt;=70,"جيد في دروسه ، أتمنى له مزيدا من التقدم والنجاح",IF(BS12&gt;=60,"يرجى من الوالدين مزيداً من المتابعة",IF(BS12&gt;=50,"عليه مضاعفة جهوده والاهتمام أكثر",IF(BS12&lt;50,"ضعيف في دروسه , يحتاج الى بذل مزيد من الجهد",""))))))))</f>
        <v>يرجى من الوالدين مزيداً من المتابعة</v>
      </c>
      <c r="BN12" s="224" t="str">
        <f t="shared" ref="BN12:BN65" si="11">IF(BS12="","",IF(BS12=0,"",IF(BS12&gt;90,"مؤدبة وخلوقة ومجتهدة ، هنيئاً لوالديك هذا التفوق المميز",IF(BS12&gt;=80,"خلوقة ومتعاونة وفعّالة ، أجمل التهاني لك ولوالديك",IF(BS12&gt;=70,"جيدة في دروسها ، أتمنى لها مزيدا من التقدم والنجاح",IF(BS12&gt;=60,"يرجى من الوالدين مزيداً من المتابعة",IF(BS12&gt;=50,"عليها مضاعفة جهودها والاهتمام أكثر",IF(BS12&lt;50,"ضعيفة في دروسها , تحتاج الى بذل مزيد من الجهد",""))))))))</f>
        <v>يرجى من الوالدين مزيداً من المتابعة</v>
      </c>
      <c r="BO12" s="224" t="s">
        <v>901</v>
      </c>
      <c r="BP12" s="224">
        <v>84.290000915527344</v>
      </c>
      <c r="BQ12" s="224">
        <v>590</v>
      </c>
      <c r="BS12" s="224">
        <v>68.7</v>
      </c>
      <c r="BT12" s="224" t="str">
        <f>Table!$D12&amp;"    "&amp;Table!$E12&amp;" / "&amp;Table!$F12&amp;" "&amp;"/ " &amp; Table!$G12</f>
        <v>عمان    15 / 7 / 2009</v>
      </c>
      <c r="BU12" s="224">
        <f t="shared" si="0"/>
        <v>0</v>
      </c>
      <c r="BV12" s="224" t="str">
        <f t="shared" ref="BV12:BV65" si="12">IF(BU12=1,$BU$10,"")</f>
        <v/>
      </c>
      <c r="BW12" s="224">
        <f t="shared" si="1"/>
        <v>0</v>
      </c>
      <c r="BX12" s="224" t="str">
        <f t="shared" ref="BX12:BX65" si="13">IF(BW12=1,$BW$10,"")</f>
        <v/>
      </c>
      <c r="BY12" s="224">
        <f t="shared" si="2"/>
        <v>0</v>
      </c>
      <c r="BZ12" s="224" t="str">
        <f t="shared" ref="BZ12:BZ65" si="14">IF(BY12=1,$BY$10,"")</f>
        <v/>
      </c>
      <c r="CA12" s="224">
        <f t="shared" si="3"/>
        <v>0</v>
      </c>
      <c r="CB12" s="224" t="str">
        <f t="shared" ref="CB12:CB65" si="15">IF(CA12=1,$CA$10,"")</f>
        <v/>
      </c>
      <c r="CC12" s="224">
        <f t="shared" si="4"/>
        <v>0</v>
      </c>
      <c r="CD12" s="224" t="str">
        <f t="shared" ref="CD12:CD65" si="16">IF(CC12=1,$CC$10,"")</f>
        <v/>
      </c>
      <c r="CE12" s="224">
        <f t="shared" si="5"/>
        <v>0</v>
      </c>
      <c r="CF12" s="224" t="str">
        <f t="shared" ref="CF12:CF65" si="17">IF(CE12=1,$CE$10,"")</f>
        <v/>
      </c>
      <c r="CG12" s="224">
        <f t="shared" si="6"/>
        <v>0</v>
      </c>
      <c r="CH12" s="224" t="str">
        <f t="shared" ref="CH12:CH65" si="18">IF(CG12=1,$CG$10,"")</f>
        <v/>
      </c>
      <c r="CI12" s="224" t="str">
        <f t="shared" si="7"/>
        <v/>
      </c>
      <c r="CJ12" s="224" t="str">
        <f t="shared" ref="CJ12:CJ65" si="19">IF(CI12=1,$CI$10,"")</f>
        <v/>
      </c>
      <c r="CK12" s="224" t="str">
        <f t="shared" si="8"/>
        <v/>
      </c>
      <c r="CL12" s="224" t="str">
        <f t="shared" ref="CL12:CL65" si="20">IF(CK12=1,$CK$10,"")</f>
        <v/>
      </c>
      <c r="CN12" s="224">
        <f t="shared" ref="CN12:CN65" si="21">COUNTIF(BU12:CL12,1)</f>
        <v>0</v>
      </c>
      <c r="CO12" s="224" t="str">
        <f t="shared" ref="CO12:CO65" si="22">CONCATENATE(BV12,"  ",BX12,"  ",BZ12,"  ",CB12,"  ",CD12,"  ",CF12,"  ",CH12,"  ",CJ12,"  ",CL12)</f>
        <v xml:space="preserve">                </v>
      </c>
      <c r="CP12" s="224" t="str">
        <f t="shared" ref="CP12:CP65" si="23">IF(CN12=0,"ناجح في مواد الفصل الاول","مكمل في  : "&amp;CO12)</f>
        <v>ناجح في مواد الفصل الاول</v>
      </c>
      <c r="CQ12" s="224" t="str">
        <f t="shared" ref="CQ12:CQ65" si="24">IF(CN12=0,"ناجحة في مواد الفصل الاول","مكملـة في  : "&amp;CO12)</f>
        <v>ناجحة في مواد الفصل الاول</v>
      </c>
      <c r="CS12" s="224" t="str">
        <f>IF(Value!$F$33="1",Table!BI12,Table!BH12)</f>
        <v>ناجح و يرفع  لـ الصف السابع</v>
      </c>
      <c r="CT12" s="224" t="str">
        <f>IF(Value!$F$31="1",Table!BM12,Table!BN12)</f>
        <v>يرجى من الوالدين مزيداً من المتابعة</v>
      </c>
      <c r="CV12" s="224" t="str">
        <f t="shared" si="9"/>
        <v>-</v>
      </c>
    </row>
    <row r="13" spans="1:100" s="224" customFormat="1" ht="12" customHeight="1" x14ac:dyDescent="0.2">
      <c r="A13" s="238">
        <f t="shared" ref="A13:A65" si="25">IF(AND(B13&lt;&gt;"",A12&lt;&gt;""),A12+1,"")</f>
        <v>3</v>
      </c>
      <c r="B13" s="225" t="s">
        <v>902</v>
      </c>
      <c r="C13" s="226" t="s">
        <v>811</v>
      </c>
      <c r="D13" s="226" t="s">
        <v>810</v>
      </c>
      <c r="E13" s="227">
        <v>3</v>
      </c>
      <c r="F13" s="228">
        <v>12</v>
      </c>
      <c r="G13" s="229">
        <v>2009</v>
      </c>
      <c r="H13" s="230">
        <v>81</v>
      </c>
      <c r="I13" s="231">
        <v>87</v>
      </c>
      <c r="J13" s="229">
        <v>84</v>
      </c>
      <c r="K13" s="230">
        <v>87</v>
      </c>
      <c r="L13" s="231">
        <v>68</v>
      </c>
      <c r="M13" s="229">
        <v>78</v>
      </c>
      <c r="N13" s="230">
        <v>72</v>
      </c>
      <c r="O13" s="231">
        <v>73</v>
      </c>
      <c r="P13" s="229">
        <v>73</v>
      </c>
      <c r="Q13" s="232">
        <v>79</v>
      </c>
      <c r="R13" s="231">
        <v>77</v>
      </c>
      <c r="S13" s="229">
        <v>78</v>
      </c>
      <c r="T13" s="230">
        <v>77</v>
      </c>
      <c r="U13" s="231">
        <v>80</v>
      </c>
      <c r="V13" s="229">
        <v>79</v>
      </c>
      <c r="W13" s="230">
        <v>64</v>
      </c>
      <c r="X13" s="231">
        <v>93</v>
      </c>
      <c r="Y13" s="229">
        <v>79</v>
      </c>
      <c r="Z13" s="230">
        <v>97</v>
      </c>
      <c r="AA13" s="231">
        <v>91</v>
      </c>
      <c r="AB13" s="229">
        <v>94</v>
      </c>
      <c r="AC13" s="230">
        <v>96</v>
      </c>
      <c r="AD13" s="231">
        <v>95</v>
      </c>
      <c r="AE13" s="229">
        <v>96</v>
      </c>
      <c r="AF13" s="230"/>
      <c r="AG13" s="231"/>
      <c r="AH13" s="229"/>
      <c r="AI13" s="230">
        <v>91</v>
      </c>
      <c r="AJ13" s="231">
        <v>79</v>
      </c>
      <c r="AK13" s="229">
        <v>85</v>
      </c>
      <c r="AL13" s="230"/>
      <c r="AM13" s="231"/>
      <c r="AN13" s="229"/>
      <c r="AO13" s="230"/>
      <c r="AP13" s="231"/>
      <c r="AQ13" s="229"/>
      <c r="AR13" s="226" t="s">
        <v>406</v>
      </c>
      <c r="AS13" s="233" t="s">
        <v>806</v>
      </c>
      <c r="AT13" s="233" t="s">
        <v>806</v>
      </c>
      <c r="AU13" s="234"/>
      <c r="AV13" s="235"/>
      <c r="AW13" s="234"/>
      <c r="AX13" s="235"/>
      <c r="AY13" s="234"/>
      <c r="AZ13" s="235"/>
      <c r="BA13" s="219">
        <v>556</v>
      </c>
      <c r="BB13" s="348">
        <v>79.430000305175781</v>
      </c>
      <c r="BC13" s="239" t="s">
        <v>899</v>
      </c>
      <c r="BD13" s="236"/>
      <c r="BE13" s="237"/>
      <c r="BF13" s="237"/>
      <c r="BG13" s="237"/>
      <c r="BH13" s="223" t="s">
        <v>899</v>
      </c>
      <c r="BI13" s="261" t="str">
        <f>IF(Value!$F$31="1",CP13,CQ13)</f>
        <v>ناجح في مواد الفصل الاول</v>
      </c>
      <c r="BJ13" s="224" t="s">
        <v>806</v>
      </c>
      <c r="BM13" s="224" t="str">
        <f t="shared" si="10"/>
        <v>يرجى من الوالدين مزيداً من المتابعة</v>
      </c>
      <c r="BN13" s="224" t="str">
        <f t="shared" si="11"/>
        <v>يرجى من الوالدين مزيداً من المتابعة</v>
      </c>
      <c r="BO13" s="224" t="s">
        <v>902</v>
      </c>
      <c r="BP13" s="224">
        <v>79.430000305175781</v>
      </c>
      <c r="BQ13" s="224">
        <v>556</v>
      </c>
      <c r="BS13" s="224">
        <v>61.1</v>
      </c>
      <c r="BT13" s="224" t="str">
        <f>Table!$D13&amp;"    "&amp;Table!$E13&amp;" / "&amp;Table!$F13&amp;" "&amp;"/ " &amp; Table!$G13</f>
        <v>السلط    3 / 12 / 2009</v>
      </c>
      <c r="BU13" s="224">
        <f t="shared" si="0"/>
        <v>0</v>
      </c>
      <c r="BV13" s="224" t="str">
        <f t="shared" si="12"/>
        <v/>
      </c>
      <c r="BW13" s="224">
        <f t="shared" si="1"/>
        <v>0</v>
      </c>
      <c r="BX13" s="224" t="str">
        <f t="shared" si="13"/>
        <v/>
      </c>
      <c r="BY13" s="224">
        <f t="shared" si="2"/>
        <v>0</v>
      </c>
      <c r="BZ13" s="224" t="str">
        <f t="shared" si="14"/>
        <v/>
      </c>
      <c r="CA13" s="224">
        <f t="shared" si="3"/>
        <v>0</v>
      </c>
      <c r="CB13" s="224" t="str">
        <f t="shared" si="15"/>
        <v/>
      </c>
      <c r="CC13" s="224">
        <f t="shared" si="4"/>
        <v>0</v>
      </c>
      <c r="CD13" s="224" t="str">
        <f t="shared" si="16"/>
        <v/>
      </c>
      <c r="CE13" s="224">
        <f t="shared" si="5"/>
        <v>0</v>
      </c>
      <c r="CF13" s="224" t="str">
        <f t="shared" si="17"/>
        <v/>
      </c>
      <c r="CG13" s="224">
        <f t="shared" si="6"/>
        <v>0</v>
      </c>
      <c r="CH13" s="224" t="str">
        <f t="shared" si="18"/>
        <v/>
      </c>
      <c r="CI13" s="224" t="str">
        <f t="shared" si="7"/>
        <v/>
      </c>
      <c r="CJ13" s="224" t="str">
        <f t="shared" si="19"/>
        <v/>
      </c>
      <c r="CK13" s="224" t="str">
        <f t="shared" si="8"/>
        <v/>
      </c>
      <c r="CL13" s="224" t="str">
        <f t="shared" si="20"/>
        <v/>
      </c>
      <c r="CN13" s="224">
        <f t="shared" si="21"/>
        <v>0</v>
      </c>
      <c r="CO13" s="224" t="str">
        <f t="shared" si="22"/>
        <v xml:space="preserve">                </v>
      </c>
      <c r="CP13" s="224" t="str">
        <f t="shared" si="23"/>
        <v>ناجح في مواد الفصل الاول</v>
      </c>
      <c r="CQ13" s="224" t="str">
        <f t="shared" si="24"/>
        <v>ناجحة في مواد الفصل الاول</v>
      </c>
      <c r="CS13" s="224" t="str">
        <f>IF(Value!$F$33="1",Table!BI13,Table!BH13)</f>
        <v>ناجح و يرفع  لـ الصف السابع</v>
      </c>
      <c r="CT13" s="224" t="str">
        <f>IF(Value!$F$31="1",Table!BM13,Table!BN13)</f>
        <v>يرجى من الوالدين مزيداً من المتابعة</v>
      </c>
      <c r="CV13" s="224" t="str">
        <f t="shared" si="9"/>
        <v>-</v>
      </c>
    </row>
    <row r="14" spans="1:100" s="224" customFormat="1" ht="12" customHeight="1" x14ac:dyDescent="0.2">
      <c r="A14" s="206">
        <f t="shared" si="25"/>
        <v>4</v>
      </c>
      <c r="B14" s="225" t="s">
        <v>903</v>
      </c>
      <c r="C14" s="226" t="s">
        <v>811</v>
      </c>
      <c r="D14" s="226" t="s">
        <v>815</v>
      </c>
      <c r="E14" s="227">
        <v>23</v>
      </c>
      <c r="F14" s="228">
        <v>3</v>
      </c>
      <c r="G14" s="229">
        <v>2009</v>
      </c>
      <c r="H14" s="230">
        <v>78</v>
      </c>
      <c r="I14" s="231">
        <v>87</v>
      </c>
      <c r="J14" s="229">
        <v>83</v>
      </c>
      <c r="K14" s="230">
        <v>89</v>
      </c>
      <c r="L14" s="231">
        <v>69</v>
      </c>
      <c r="M14" s="229">
        <v>79</v>
      </c>
      <c r="N14" s="230">
        <v>74</v>
      </c>
      <c r="O14" s="231">
        <v>66</v>
      </c>
      <c r="P14" s="229">
        <v>70</v>
      </c>
      <c r="Q14" s="232">
        <v>82</v>
      </c>
      <c r="R14" s="231">
        <v>71</v>
      </c>
      <c r="S14" s="229">
        <v>77</v>
      </c>
      <c r="T14" s="230">
        <v>79</v>
      </c>
      <c r="U14" s="231">
        <v>82</v>
      </c>
      <c r="V14" s="229">
        <v>81</v>
      </c>
      <c r="W14" s="230">
        <v>68</v>
      </c>
      <c r="X14" s="231">
        <v>77</v>
      </c>
      <c r="Y14" s="229">
        <v>73</v>
      </c>
      <c r="Z14" s="230">
        <v>96</v>
      </c>
      <c r="AA14" s="231">
        <v>86</v>
      </c>
      <c r="AB14" s="229">
        <v>91</v>
      </c>
      <c r="AC14" s="230">
        <v>96</v>
      </c>
      <c r="AD14" s="231">
        <v>88</v>
      </c>
      <c r="AE14" s="229">
        <v>92</v>
      </c>
      <c r="AF14" s="230"/>
      <c r="AG14" s="231"/>
      <c r="AH14" s="229"/>
      <c r="AI14" s="230">
        <v>85</v>
      </c>
      <c r="AJ14" s="231">
        <v>81</v>
      </c>
      <c r="AK14" s="229">
        <v>83</v>
      </c>
      <c r="AL14" s="230"/>
      <c r="AM14" s="231"/>
      <c r="AN14" s="229"/>
      <c r="AO14" s="230"/>
      <c r="AP14" s="231"/>
      <c r="AQ14" s="229"/>
      <c r="AR14" s="226" t="s">
        <v>406</v>
      </c>
      <c r="AS14" s="233" t="s">
        <v>806</v>
      </c>
      <c r="AT14" s="233" t="s">
        <v>806</v>
      </c>
      <c r="AU14" s="234"/>
      <c r="AV14" s="235"/>
      <c r="AW14" s="234"/>
      <c r="AX14" s="235"/>
      <c r="AY14" s="234"/>
      <c r="AZ14" s="235"/>
      <c r="BA14" s="219">
        <v>546</v>
      </c>
      <c r="BB14" s="348">
        <v>78</v>
      </c>
      <c r="BC14" s="220" t="s">
        <v>899</v>
      </c>
      <c r="BD14" s="236"/>
      <c r="BE14" s="237"/>
      <c r="BF14" s="237"/>
      <c r="BG14" s="237"/>
      <c r="BH14" s="223" t="s">
        <v>899</v>
      </c>
      <c r="BI14" s="261" t="str">
        <f>IF(Value!$F$31="1",CP14,CQ14)</f>
        <v>ناجح في مواد الفصل الاول</v>
      </c>
      <c r="BJ14" s="224" t="s">
        <v>298</v>
      </c>
      <c r="BM14" s="224" t="str">
        <f t="shared" si="10"/>
        <v>عليه مضاعفة جهوده والاهتمام أكثر</v>
      </c>
      <c r="BN14" s="224" t="str">
        <f t="shared" si="11"/>
        <v>عليها مضاعفة جهودها والاهتمام أكثر</v>
      </c>
      <c r="BO14" s="224" t="s">
        <v>903</v>
      </c>
      <c r="BP14" s="224">
        <v>78</v>
      </c>
      <c r="BQ14" s="224">
        <v>546</v>
      </c>
      <c r="BS14" s="224">
        <v>53.2</v>
      </c>
      <c r="BT14" s="224" t="str">
        <f>Table!$D14&amp;"    "&amp;Table!$E14&amp;" / "&amp;Table!$F14&amp;" "&amp;"/ " &amp; Table!$G14</f>
        <v>عمان    23 / 3 / 2009</v>
      </c>
      <c r="BU14" s="224">
        <f t="shared" si="0"/>
        <v>0</v>
      </c>
      <c r="BV14" s="224" t="str">
        <f t="shared" si="12"/>
        <v/>
      </c>
      <c r="BW14" s="224">
        <f t="shared" si="1"/>
        <v>0</v>
      </c>
      <c r="BX14" s="224" t="str">
        <f t="shared" si="13"/>
        <v/>
      </c>
      <c r="BY14" s="224">
        <f t="shared" si="2"/>
        <v>0</v>
      </c>
      <c r="BZ14" s="224" t="str">
        <f t="shared" si="14"/>
        <v/>
      </c>
      <c r="CA14" s="224">
        <f t="shared" si="3"/>
        <v>0</v>
      </c>
      <c r="CB14" s="224" t="str">
        <f t="shared" si="15"/>
        <v/>
      </c>
      <c r="CC14" s="224">
        <f t="shared" si="4"/>
        <v>0</v>
      </c>
      <c r="CD14" s="224" t="str">
        <f t="shared" si="16"/>
        <v/>
      </c>
      <c r="CE14" s="224">
        <f t="shared" si="5"/>
        <v>0</v>
      </c>
      <c r="CF14" s="224" t="str">
        <f t="shared" si="17"/>
        <v/>
      </c>
      <c r="CG14" s="224">
        <f t="shared" si="6"/>
        <v>0</v>
      </c>
      <c r="CH14" s="224" t="str">
        <f t="shared" si="18"/>
        <v/>
      </c>
      <c r="CI14" s="224" t="str">
        <f t="shared" si="7"/>
        <v/>
      </c>
      <c r="CJ14" s="224" t="str">
        <f t="shared" si="19"/>
        <v/>
      </c>
      <c r="CK14" s="224" t="str">
        <f t="shared" si="8"/>
        <v/>
      </c>
      <c r="CL14" s="224" t="str">
        <f t="shared" si="20"/>
        <v/>
      </c>
      <c r="CN14" s="224">
        <f t="shared" si="21"/>
        <v>0</v>
      </c>
      <c r="CO14" s="224" t="str">
        <f t="shared" si="22"/>
        <v xml:space="preserve">                </v>
      </c>
      <c r="CP14" s="224" t="str">
        <f t="shared" si="23"/>
        <v>ناجح في مواد الفصل الاول</v>
      </c>
      <c r="CQ14" s="224" t="str">
        <f t="shared" si="24"/>
        <v>ناجحة في مواد الفصل الاول</v>
      </c>
      <c r="CS14" s="224" t="str">
        <f>IF(Value!$F$33="1",Table!BI14,Table!BH14)</f>
        <v>ناجح و يرفع  لـ الصف السابع</v>
      </c>
      <c r="CT14" s="224" t="str">
        <f>IF(Value!$F$31="1",Table!BM14,Table!BN14)</f>
        <v>عليه مضاعفة جهوده والاهتمام أكثر</v>
      </c>
      <c r="CV14" s="224" t="str">
        <f t="shared" si="9"/>
        <v>-</v>
      </c>
    </row>
    <row r="15" spans="1:100" s="224" customFormat="1" ht="12" customHeight="1" x14ac:dyDescent="0.2">
      <c r="A15" s="206">
        <f t="shared" si="25"/>
        <v>5</v>
      </c>
      <c r="B15" s="225" t="s">
        <v>904</v>
      </c>
      <c r="C15" s="226" t="s">
        <v>811</v>
      </c>
      <c r="D15" s="226" t="s">
        <v>810</v>
      </c>
      <c r="E15" s="227">
        <v>1</v>
      </c>
      <c r="F15" s="228">
        <v>3</v>
      </c>
      <c r="G15" s="229">
        <v>2009</v>
      </c>
      <c r="H15" s="230">
        <v>78</v>
      </c>
      <c r="I15" s="231">
        <v>83</v>
      </c>
      <c r="J15" s="229">
        <v>81</v>
      </c>
      <c r="K15" s="230">
        <v>85</v>
      </c>
      <c r="L15" s="231">
        <v>91</v>
      </c>
      <c r="M15" s="229">
        <v>88</v>
      </c>
      <c r="N15" s="230">
        <v>78</v>
      </c>
      <c r="O15" s="231">
        <v>71</v>
      </c>
      <c r="P15" s="229">
        <v>75</v>
      </c>
      <c r="Q15" s="232">
        <v>83</v>
      </c>
      <c r="R15" s="231">
        <v>83</v>
      </c>
      <c r="S15" s="229">
        <v>83</v>
      </c>
      <c r="T15" s="230">
        <v>78</v>
      </c>
      <c r="U15" s="231">
        <v>83</v>
      </c>
      <c r="V15" s="229">
        <v>81</v>
      </c>
      <c r="W15" s="230">
        <v>83</v>
      </c>
      <c r="X15" s="231">
        <v>83</v>
      </c>
      <c r="Y15" s="229">
        <v>83</v>
      </c>
      <c r="Z15" s="230">
        <v>99</v>
      </c>
      <c r="AA15" s="231">
        <v>92</v>
      </c>
      <c r="AB15" s="229">
        <v>96</v>
      </c>
      <c r="AC15" s="230">
        <v>95</v>
      </c>
      <c r="AD15" s="231">
        <v>92</v>
      </c>
      <c r="AE15" s="229">
        <v>94</v>
      </c>
      <c r="AF15" s="230"/>
      <c r="AG15" s="231"/>
      <c r="AH15" s="229"/>
      <c r="AI15" s="230">
        <v>93</v>
      </c>
      <c r="AJ15" s="231">
        <v>83</v>
      </c>
      <c r="AK15" s="229">
        <v>88</v>
      </c>
      <c r="AL15" s="230"/>
      <c r="AM15" s="231"/>
      <c r="AN15" s="229"/>
      <c r="AO15" s="230"/>
      <c r="AP15" s="231"/>
      <c r="AQ15" s="229"/>
      <c r="AR15" s="226" t="s">
        <v>406</v>
      </c>
      <c r="AS15" s="233" t="s">
        <v>806</v>
      </c>
      <c r="AT15" s="233" t="s">
        <v>806</v>
      </c>
      <c r="AU15" s="234"/>
      <c r="AV15" s="235"/>
      <c r="AW15" s="234"/>
      <c r="AX15" s="235"/>
      <c r="AY15" s="234"/>
      <c r="AZ15" s="235"/>
      <c r="BA15" s="219">
        <v>579</v>
      </c>
      <c r="BB15" s="348">
        <v>82.709999084472656</v>
      </c>
      <c r="BC15" s="220" t="s">
        <v>899</v>
      </c>
      <c r="BD15" s="236"/>
      <c r="BE15" s="237"/>
      <c r="BF15" s="237"/>
      <c r="BG15" s="237"/>
      <c r="BH15" s="223" t="s">
        <v>899</v>
      </c>
      <c r="BI15" s="261" t="str">
        <f>IF(Value!$F$31="1",CP15,CQ15)</f>
        <v>ناجح في مواد الفصل الاول</v>
      </c>
      <c r="BJ15" s="224" t="s">
        <v>806</v>
      </c>
      <c r="BM15" s="224" t="str">
        <f t="shared" si="10"/>
        <v>خلوق ومتعاون وفعّال ، أجمل التهاني لك ولوالديك</v>
      </c>
      <c r="BN15" s="224" t="str">
        <f t="shared" si="11"/>
        <v>خلوقة ومتعاونة وفعّالة ، أجمل التهاني لك ولوالديك</v>
      </c>
      <c r="BO15" s="224" t="s">
        <v>904</v>
      </c>
      <c r="BP15" s="224">
        <v>82.709999084472656</v>
      </c>
      <c r="BQ15" s="224">
        <v>579</v>
      </c>
      <c r="BS15" s="224">
        <v>86</v>
      </c>
      <c r="BT15" s="224" t="str">
        <f>Table!$D15&amp;"    "&amp;Table!$E15&amp;" / "&amp;Table!$F15&amp;" "&amp;"/ " &amp; Table!$G15</f>
        <v>السلط    1 / 3 / 2009</v>
      </c>
      <c r="BU15" s="224">
        <f t="shared" si="0"/>
        <v>0</v>
      </c>
      <c r="BV15" s="224" t="str">
        <f t="shared" si="12"/>
        <v/>
      </c>
      <c r="BW15" s="224">
        <f t="shared" si="1"/>
        <v>0</v>
      </c>
      <c r="BX15" s="224" t="str">
        <f t="shared" si="13"/>
        <v/>
      </c>
      <c r="BY15" s="224">
        <f t="shared" si="2"/>
        <v>0</v>
      </c>
      <c r="BZ15" s="224" t="str">
        <f t="shared" si="14"/>
        <v/>
      </c>
      <c r="CA15" s="224">
        <f t="shared" si="3"/>
        <v>0</v>
      </c>
      <c r="CB15" s="224" t="str">
        <f t="shared" si="15"/>
        <v/>
      </c>
      <c r="CC15" s="224">
        <f t="shared" si="4"/>
        <v>0</v>
      </c>
      <c r="CD15" s="224" t="str">
        <f t="shared" si="16"/>
        <v/>
      </c>
      <c r="CE15" s="224">
        <f t="shared" si="5"/>
        <v>0</v>
      </c>
      <c r="CF15" s="224" t="str">
        <f t="shared" si="17"/>
        <v/>
      </c>
      <c r="CG15" s="224">
        <f t="shared" si="6"/>
        <v>0</v>
      </c>
      <c r="CH15" s="224" t="str">
        <f t="shared" si="18"/>
        <v/>
      </c>
      <c r="CI15" s="224" t="str">
        <f t="shared" si="7"/>
        <v/>
      </c>
      <c r="CJ15" s="224" t="str">
        <f t="shared" si="19"/>
        <v/>
      </c>
      <c r="CK15" s="224" t="str">
        <f t="shared" si="8"/>
        <v/>
      </c>
      <c r="CL15" s="224" t="str">
        <f t="shared" si="20"/>
        <v/>
      </c>
      <c r="CN15" s="224">
        <f t="shared" si="21"/>
        <v>0</v>
      </c>
      <c r="CO15" s="224" t="str">
        <f t="shared" si="22"/>
        <v xml:space="preserve">                </v>
      </c>
      <c r="CP15" s="224" t="str">
        <f t="shared" si="23"/>
        <v>ناجح في مواد الفصل الاول</v>
      </c>
      <c r="CQ15" s="224" t="str">
        <f t="shared" si="24"/>
        <v>ناجحة في مواد الفصل الاول</v>
      </c>
      <c r="CS15" s="224" t="str">
        <f>IF(Value!$F$33="1",Table!BI15,Table!BH15)</f>
        <v>ناجح و يرفع  لـ الصف السابع</v>
      </c>
      <c r="CT15" s="224" t="str">
        <f>IF(Value!$F$31="1",Table!BM15,Table!BN15)</f>
        <v>خلوق ومتعاون وفعّال ، أجمل التهاني لك ولوالديك</v>
      </c>
      <c r="CV15" s="224" t="str">
        <f t="shared" si="9"/>
        <v>-</v>
      </c>
    </row>
    <row r="16" spans="1:100" s="224" customFormat="1" ht="12" customHeight="1" x14ac:dyDescent="0.2">
      <c r="A16" s="206">
        <f t="shared" si="25"/>
        <v>6</v>
      </c>
      <c r="B16" s="225" t="s">
        <v>905</v>
      </c>
      <c r="C16" s="226" t="s">
        <v>811</v>
      </c>
      <c r="D16" s="226" t="s">
        <v>815</v>
      </c>
      <c r="E16" s="227">
        <v>22</v>
      </c>
      <c r="F16" s="228">
        <v>7</v>
      </c>
      <c r="G16" s="229">
        <v>2009</v>
      </c>
      <c r="H16" s="230">
        <v>87</v>
      </c>
      <c r="I16" s="231">
        <v>86</v>
      </c>
      <c r="J16" s="229">
        <v>87</v>
      </c>
      <c r="K16" s="230">
        <v>91</v>
      </c>
      <c r="L16" s="231">
        <v>96</v>
      </c>
      <c r="M16" s="229">
        <v>94</v>
      </c>
      <c r="N16" s="230">
        <v>82</v>
      </c>
      <c r="O16" s="231">
        <v>94</v>
      </c>
      <c r="P16" s="229">
        <v>88</v>
      </c>
      <c r="Q16" s="232">
        <v>96</v>
      </c>
      <c r="R16" s="231">
        <v>95</v>
      </c>
      <c r="S16" s="229">
        <v>96</v>
      </c>
      <c r="T16" s="230">
        <v>86</v>
      </c>
      <c r="U16" s="231">
        <v>84</v>
      </c>
      <c r="V16" s="229">
        <v>85</v>
      </c>
      <c r="W16" s="230">
        <v>87</v>
      </c>
      <c r="X16" s="231">
        <v>82</v>
      </c>
      <c r="Y16" s="229">
        <v>85</v>
      </c>
      <c r="Z16" s="230">
        <v>95</v>
      </c>
      <c r="AA16" s="231">
        <v>88</v>
      </c>
      <c r="AB16" s="229">
        <v>92</v>
      </c>
      <c r="AC16" s="230">
        <v>94</v>
      </c>
      <c r="AD16" s="231">
        <v>93</v>
      </c>
      <c r="AE16" s="229">
        <v>94</v>
      </c>
      <c r="AF16" s="230"/>
      <c r="AG16" s="231"/>
      <c r="AH16" s="229"/>
      <c r="AI16" s="230">
        <v>92</v>
      </c>
      <c r="AJ16" s="231">
        <v>85</v>
      </c>
      <c r="AK16" s="229">
        <v>89</v>
      </c>
      <c r="AL16" s="230"/>
      <c r="AM16" s="231"/>
      <c r="AN16" s="229"/>
      <c r="AO16" s="230"/>
      <c r="AP16" s="231"/>
      <c r="AQ16" s="229"/>
      <c r="AR16" s="226" t="s">
        <v>406</v>
      </c>
      <c r="AS16" s="233" t="s">
        <v>806</v>
      </c>
      <c r="AT16" s="233" t="s">
        <v>806</v>
      </c>
      <c r="AU16" s="234"/>
      <c r="AV16" s="235"/>
      <c r="AW16" s="234"/>
      <c r="AX16" s="235"/>
      <c r="AY16" s="234"/>
      <c r="AZ16" s="235"/>
      <c r="BA16" s="219">
        <v>624</v>
      </c>
      <c r="BB16" s="348">
        <v>89.139999389648438</v>
      </c>
      <c r="BC16" s="220" t="s">
        <v>899</v>
      </c>
      <c r="BD16" s="236"/>
      <c r="BE16" s="237"/>
      <c r="BF16" s="237"/>
      <c r="BG16" s="237"/>
      <c r="BH16" s="223" t="s">
        <v>899</v>
      </c>
      <c r="BI16" s="261" t="str">
        <f>IF(Value!$F$31="1",CP16,CQ16)</f>
        <v>ناجح في مواد الفصل الاول</v>
      </c>
      <c r="BJ16" s="224" t="s">
        <v>806</v>
      </c>
      <c r="BM16" s="224" t="str">
        <f t="shared" si="10"/>
        <v>يرجى من الوالدين مزيداً من المتابعة</v>
      </c>
      <c r="BN16" s="224" t="str">
        <f t="shared" si="11"/>
        <v>يرجى من الوالدين مزيداً من المتابعة</v>
      </c>
      <c r="BO16" s="224" t="s">
        <v>905</v>
      </c>
      <c r="BP16" s="224">
        <v>89.139999389648438</v>
      </c>
      <c r="BQ16" s="224">
        <v>624</v>
      </c>
      <c r="BS16" s="224">
        <v>62</v>
      </c>
      <c r="BT16" s="224" t="str">
        <f>Table!$D16&amp;"    "&amp;Table!$E16&amp;" / "&amp;Table!$F16&amp;" "&amp;"/ " &amp; Table!$G16</f>
        <v>عمان    22 / 7 / 2009</v>
      </c>
      <c r="BU16" s="224">
        <f t="shared" si="0"/>
        <v>0</v>
      </c>
      <c r="BV16" s="224" t="str">
        <f t="shared" si="12"/>
        <v/>
      </c>
      <c r="BW16" s="224">
        <f t="shared" si="1"/>
        <v>0</v>
      </c>
      <c r="BX16" s="224" t="str">
        <f t="shared" si="13"/>
        <v/>
      </c>
      <c r="BY16" s="224">
        <f t="shared" si="2"/>
        <v>0</v>
      </c>
      <c r="BZ16" s="224" t="str">
        <f t="shared" si="14"/>
        <v/>
      </c>
      <c r="CA16" s="224">
        <f t="shared" si="3"/>
        <v>0</v>
      </c>
      <c r="CB16" s="224" t="str">
        <f t="shared" si="15"/>
        <v/>
      </c>
      <c r="CC16" s="224">
        <f t="shared" si="4"/>
        <v>0</v>
      </c>
      <c r="CD16" s="224" t="str">
        <f t="shared" si="16"/>
        <v/>
      </c>
      <c r="CE16" s="224">
        <f t="shared" si="5"/>
        <v>0</v>
      </c>
      <c r="CF16" s="224" t="str">
        <f t="shared" si="17"/>
        <v/>
      </c>
      <c r="CG16" s="224">
        <f t="shared" si="6"/>
        <v>0</v>
      </c>
      <c r="CH16" s="224" t="str">
        <f t="shared" si="18"/>
        <v/>
      </c>
      <c r="CI16" s="224" t="str">
        <f t="shared" si="7"/>
        <v/>
      </c>
      <c r="CJ16" s="224" t="str">
        <f t="shared" si="19"/>
        <v/>
      </c>
      <c r="CK16" s="224" t="str">
        <f t="shared" si="8"/>
        <v/>
      </c>
      <c r="CL16" s="224" t="str">
        <f t="shared" si="20"/>
        <v/>
      </c>
      <c r="CN16" s="224">
        <f t="shared" si="21"/>
        <v>0</v>
      </c>
      <c r="CO16" s="224" t="str">
        <f t="shared" si="22"/>
        <v xml:space="preserve">                </v>
      </c>
      <c r="CP16" s="224" t="str">
        <f t="shared" si="23"/>
        <v>ناجح في مواد الفصل الاول</v>
      </c>
      <c r="CQ16" s="224" t="str">
        <f t="shared" si="24"/>
        <v>ناجحة في مواد الفصل الاول</v>
      </c>
      <c r="CS16" s="224" t="str">
        <f>IF(Value!$F$33="1",Table!BI16,Table!BH16)</f>
        <v>ناجح و يرفع  لـ الصف السابع</v>
      </c>
      <c r="CT16" s="224" t="str">
        <f>IF(Value!$F$31="1",Table!BM16,Table!BN16)</f>
        <v>يرجى من الوالدين مزيداً من المتابعة</v>
      </c>
      <c r="CV16" s="224" t="str">
        <f t="shared" si="9"/>
        <v>-</v>
      </c>
    </row>
    <row r="17" spans="1:100" s="224" customFormat="1" ht="12" customHeight="1" x14ac:dyDescent="0.2">
      <c r="A17" s="206">
        <f t="shared" si="25"/>
        <v>7</v>
      </c>
      <c r="B17" s="225" t="s">
        <v>906</v>
      </c>
      <c r="C17" s="226" t="s">
        <v>811</v>
      </c>
      <c r="D17" s="226" t="s">
        <v>810</v>
      </c>
      <c r="E17" s="227">
        <v>3</v>
      </c>
      <c r="F17" s="228">
        <v>3</v>
      </c>
      <c r="G17" s="229">
        <v>2009</v>
      </c>
      <c r="H17" s="230">
        <v>82</v>
      </c>
      <c r="I17" s="231">
        <v>86</v>
      </c>
      <c r="J17" s="229">
        <v>84</v>
      </c>
      <c r="K17" s="230">
        <v>87</v>
      </c>
      <c r="L17" s="231">
        <v>70</v>
      </c>
      <c r="M17" s="229">
        <v>79</v>
      </c>
      <c r="N17" s="230">
        <v>77</v>
      </c>
      <c r="O17" s="231">
        <v>66</v>
      </c>
      <c r="P17" s="229">
        <v>72</v>
      </c>
      <c r="Q17" s="232">
        <v>91</v>
      </c>
      <c r="R17" s="231">
        <v>91</v>
      </c>
      <c r="S17" s="229">
        <v>91</v>
      </c>
      <c r="T17" s="230">
        <v>81</v>
      </c>
      <c r="U17" s="231">
        <v>84</v>
      </c>
      <c r="V17" s="229">
        <v>83</v>
      </c>
      <c r="W17" s="230">
        <v>71</v>
      </c>
      <c r="X17" s="231">
        <v>85</v>
      </c>
      <c r="Y17" s="229">
        <v>78</v>
      </c>
      <c r="Z17" s="230">
        <v>95</v>
      </c>
      <c r="AA17" s="231">
        <v>84</v>
      </c>
      <c r="AB17" s="229">
        <v>90</v>
      </c>
      <c r="AC17" s="230">
        <v>98</v>
      </c>
      <c r="AD17" s="231">
        <v>94</v>
      </c>
      <c r="AE17" s="229">
        <v>96</v>
      </c>
      <c r="AF17" s="230"/>
      <c r="AG17" s="231"/>
      <c r="AH17" s="229"/>
      <c r="AI17" s="230">
        <v>88</v>
      </c>
      <c r="AJ17" s="231">
        <v>81</v>
      </c>
      <c r="AK17" s="229">
        <v>85</v>
      </c>
      <c r="AL17" s="230"/>
      <c r="AM17" s="231"/>
      <c r="AN17" s="229"/>
      <c r="AO17" s="230"/>
      <c r="AP17" s="231"/>
      <c r="AQ17" s="229"/>
      <c r="AR17" s="226" t="s">
        <v>406</v>
      </c>
      <c r="AS17" s="233" t="s">
        <v>806</v>
      </c>
      <c r="AT17" s="233" t="s">
        <v>806</v>
      </c>
      <c r="AU17" s="234"/>
      <c r="AV17" s="235"/>
      <c r="AW17" s="234"/>
      <c r="AX17" s="235"/>
      <c r="AY17" s="234"/>
      <c r="AZ17" s="235"/>
      <c r="BA17" s="219">
        <v>572</v>
      </c>
      <c r="BB17" s="348">
        <v>81.709999084472656</v>
      </c>
      <c r="BC17" s="220" t="s">
        <v>899</v>
      </c>
      <c r="BD17" s="236"/>
      <c r="BE17" s="237"/>
      <c r="BF17" s="237"/>
      <c r="BG17" s="237"/>
      <c r="BH17" s="223" t="s">
        <v>899</v>
      </c>
      <c r="BI17" s="261" t="str">
        <f>IF(Value!$F$31="1",CP17,CQ17)</f>
        <v>ناجح في مواد الفصل الاول</v>
      </c>
      <c r="BJ17" s="224" t="s">
        <v>806</v>
      </c>
      <c r="BM17" s="224" t="str">
        <f t="shared" si="10"/>
        <v>خلوق ومتعاون وفعّال ، أجمل التهاني لك ولوالديك</v>
      </c>
      <c r="BN17" s="224" t="str">
        <f t="shared" si="11"/>
        <v>خلوقة ومتعاونة وفعّالة ، أجمل التهاني لك ولوالديك</v>
      </c>
      <c r="BO17" s="224" t="s">
        <v>906</v>
      </c>
      <c r="BP17" s="224">
        <v>81.709999084472656</v>
      </c>
      <c r="BQ17" s="224">
        <v>572</v>
      </c>
      <c r="BS17" s="224">
        <v>80.7</v>
      </c>
      <c r="BT17" s="224" t="str">
        <f>Table!$D17&amp;"    "&amp;Table!$E17&amp;" / "&amp;Table!$F17&amp;" "&amp;"/ " &amp; Table!$G17</f>
        <v>السلط    3 / 3 / 2009</v>
      </c>
      <c r="BU17" s="224">
        <f t="shared" si="0"/>
        <v>0</v>
      </c>
      <c r="BV17" s="224" t="str">
        <f t="shared" si="12"/>
        <v/>
      </c>
      <c r="BW17" s="224">
        <f t="shared" si="1"/>
        <v>0</v>
      </c>
      <c r="BX17" s="224" t="str">
        <f t="shared" si="13"/>
        <v/>
      </c>
      <c r="BY17" s="224">
        <f t="shared" si="2"/>
        <v>0</v>
      </c>
      <c r="BZ17" s="224" t="str">
        <f t="shared" si="14"/>
        <v/>
      </c>
      <c r="CA17" s="224">
        <f t="shared" si="3"/>
        <v>0</v>
      </c>
      <c r="CB17" s="224" t="str">
        <f t="shared" si="15"/>
        <v/>
      </c>
      <c r="CC17" s="224">
        <f t="shared" si="4"/>
        <v>0</v>
      </c>
      <c r="CD17" s="224" t="str">
        <f t="shared" si="16"/>
        <v/>
      </c>
      <c r="CE17" s="224">
        <f t="shared" si="5"/>
        <v>0</v>
      </c>
      <c r="CF17" s="224" t="str">
        <f t="shared" si="17"/>
        <v/>
      </c>
      <c r="CG17" s="224">
        <f t="shared" si="6"/>
        <v>0</v>
      </c>
      <c r="CH17" s="224" t="str">
        <f t="shared" si="18"/>
        <v/>
      </c>
      <c r="CI17" s="224" t="str">
        <f t="shared" si="7"/>
        <v/>
      </c>
      <c r="CJ17" s="224" t="str">
        <f t="shared" si="19"/>
        <v/>
      </c>
      <c r="CK17" s="224" t="str">
        <f t="shared" si="8"/>
        <v/>
      </c>
      <c r="CL17" s="224" t="str">
        <f t="shared" si="20"/>
        <v/>
      </c>
      <c r="CN17" s="224">
        <f t="shared" si="21"/>
        <v>0</v>
      </c>
      <c r="CO17" s="224" t="str">
        <f t="shared" si="22"/>
        <v xml:space="preserve">                </v>
      </c>
      <c r="CP17" s="224" t="str">
        <f t="shared" si="23"/>
        <v>ناجح في مواد الفصل الاول</v>
      </c>
      <c r="CQ17" s="224" t="str">
        <f t="shared" si="24"/>
        <v>ناجحة في مواد الفصل الاول</v>
      </c>
      <c r="CS17" s="224" t="str">
        <f>IF(Value!$F$33="1",Table!BI17,Table!BH17)</f>
        <v>ناجح و يرفع  لـ الصف السابع</v>
      </c>
      <c r="CT17" s="224" t="str">
        <f>IF(Value!$F$31="1",Table!BM17,Table!BN17)</f>
        <v>خلوق ومتعاون وفعّال ، أجمل التهاني لك ولوالديك</v>
      </c>
      <c r="CV17" s="224" t="str">
        <f t="shared" si="9"/>
        <v>-</v>
      </c>
    </row>
    <row r="18" spans="1:100" s="224" customFormat="1" ht="12" customHeight="1" x14ac:dyDescent="0.2">
      <c r="A18" s="206">
        <f t="shared" si="25"/>
        <v>8</v>
      </c>
      <c r="B18" s="225" t="s">
        <v>908</v>
      </c>
      <c r="C18" s="226" t="s">
        <v>811</v>
      </c>
      <c r="D18" s="226" t="s">
        <v>907</v>
      </c>
      <c r="E18" s="227">
        <v>18</v>
      </c>
      <c r="F18" s="228">
        <v>3</v>
      </c>
      <c r="G18" s="229">
        <v>2009</v>
      </c>
      <c r="H18" s="230">
        <v>98</v>
      </c>
      <c r="I18" s="231">
        <v>94</v>
      </c>
      <c r="J18" s="229">
        <v>96</v>
      </c>
      <c r="K18" s="230">
        <v>96</v>
      </c>
      <c r="L18" s="231">
        <v>100</v>
      </c>
      <c r="M18" s="229">
        <v>98</v>
      </c>
      <c r="N18" s="230">
        <v>99</v>
      </c>
      <c r="O18" s="231">
        <v>99</v>
      </c>
      <c r="P18" s="229">
        <v>99</v>
      </c>
      <c r="Q18" s="232">
        <v>98</v>
      </c>
      <c r="R18" s="231">
        <v>98</v>
      </c>
      <c r="S18" s="229">
        <v>98</v>
      </c>
      <c r="T18" s="230">
        <v>97</v>
      </c>
      <c r="U18" s="231">
        <v>93</v>
      </c>
      <c r="V18" s="229">
        <v>95</v>
      </c>
      <c r="W18" s="230">
        <v>100</v>
      </c>
      <c r="X18" s="231">
        <v>99</v>
      </c>
      <c r="Y18" s="229">
        <v>100</v>
      </c>
      <c r="Z18" s="230">
        <v>94</v>
      </c>
      <c r="AA18" s="231">
        <v>87</v>
      </c>
      <c r="AB18" s="229">
        <v>91</v>
      </c>
      <c r="AC18" s="230">
        <v>97</v>
      </c>
      <c r="AD18" s="231">
        <v>92</v>
      </c>
      <c r="AE18" s="229">
        <v>95</v>
      </c>
      <c r="AF18" s="230"/>
      <c r="AG18" s="231"/>
      <c r="AH18" s="229"/>
      <c r="AI18" s="230">
        <v>91</v>
      </c>
      <c r="AJ18" s="231">
        <v>90</v>
      </c>
      <c r="AK18" s="229">
        <v>91</v>
      </c>
      <c r="AL18" s="230"/>
      <c r="AM18" s="231"/>
      <c r="AN18" s="229"/>
      <c r="AO18" s="230"/>
      <c r="AP18" s="231"/>
      <c r="AQ18" s="229"/>
      <c r="AR18" s="226" t="s">
        <v>406</v>
      </c>
      <c r="AS18" s="233" t="s">
        <v>806</v>
      </c>
      <c r="AT18" s="233" t="s">
        <v>806</v>
      </c>
      <c r="AU18" s="234"/>
      <c r="AV18" s="235"/>
      <c r="AW18" s="234"/>
      <c r="AX18" s="235"/>
      <c r="AY18" s="234"/>
      <c r="AZ18" s="235"/>
      <c r="BA18" s="219">
        <v>677</v>
      </c>
      <c r="BB18" s="348">
        <v>96.709999084472656</v>
      </c>
      <c r="BC18" s="220" t="s">
        <v>899</v>
      </c>
      <c r="BD18" s="236"/>
      <c r="BE18" s="237"/>
      <c r="BF18" s="237"/>
      <c r="BG18" s="237"/>
      <c r="BH18" s="223" t="s">
        <v>899</v>
      </c>
      <c r="BI18" s="261" t="str">
        <f>IF(Value!$F$31="1",CP18,CQ18)</f>
        <v>ناجح في مواد الفصل الاول</v>
      </c>
      <c r="BJ18" s="224" t="s">
        <v>806</v>
      </c>
      <c r="BM18" s="224" t="str">
        <f t="shared" si="10"/>
        <v>عليه مضاعفة جهوده والاهتمام أكثر</v>
      </c>
      <c r="BN18" s="224" t="str">
        <f t="shared" si="11"/>
        <v>عليها مضاعفة جهودها والاهتمام أكثر</v>
      </c>
      <c r="BO18" s="224" t="s">
        <v>908</v>
      </c>
      <c r="BP18" s="224">
        <v>96.709999084472656</v>
      </c>
      <c r="BQ18" s="224">
        <v>677</v>
      </c>
      <c r="BS18" s="224">
        <v>59.8</v>
      </c>
      <c r="BT18" s="224" t="str">
        <f>Table!$D18&amp;"    "&amp;Table!$E18&amp;" / "&amp;Table!$F18&amp;" "&amp;"/ " &amp; Table!$G18</f>
        <v>الزرقاء    18 / 3 / 2009</v>
      </c>
      <c r="BU18" s="224">
        <f t="shared" si="0"/>
        <v>0</v>
      </c>
      <c r="BV18" s="224" t="str">
        <f t="shared" si="12"/>
        <v/>
      </c>
      <c r="BW18" s="224">
        <f t="shared" si="1"/>
        <v>0</v>
      </c>
      <c r="BX18" s="224" t="str">
        <f t="shared" si="13"/>
        <v/>
      </c>
      <c r="BY18" s="224">
        <f t="shared" si="2"/>
        <v>0</v>
      </c>
      <c r="BZ18" s="224" t="str">
        <f t="shared" si="14"/>
        <v/>
      </c>
      <c r="CA18" s="224">
        <f t="shared" si="3"/>
        <v>0</v>
      </c>
      <c r="CB18" s="224" t="str">
        <f t="shared" si="15"/>
        <v/>
      </c>
      <c r="CC18" s="224">
        <f t="shared" si="4"/>
        <v>0</v>
      </c>
      <c r="CD18" s="224" t="str">
        <f t="shared" si="16"/>
        <v/>
      </c>
      <c r="CE18" s="224">
        <f t="shared" si="5"/>
        <v>0</v>
      </c>
      <c r="CF18" s="224" t="str">
        <f t="shared" si="17"/>
        <v/>
      </c>
      <c r="CG18" s="224">
        <f t="shared" si="6"/>
        <v>0</v>
      </c>
      <c r="CH18" s="224" t="str">
        <f t="shared" si="18"/>
        <v/>
      </c>
      <c r="CI18" s="224" t="str">
        <f t="shared" si="7"/>
        <v/>
      </c>
      <c r="CJ18" s="224" t="str">
        <f t="shared" si="19"/>
        <v/>
      </c>
      <c r="CK18" s="224" t="str">
        <f t="shared" si="8"/>
        <v/>
      </c>
      <c r="CL18" s="224" t="str">
        <f t="shared" si="20"/>
        <v/>
      </c>
      <c r="CN18" s="224">
        <f t="shared" si="21"/>
        <v>0</v>
      </c>
      <c r="CO18" s="224" t="str">
        <f t="shared" si="22"/>
        <v xml:space="preserve">                </v>
      </c>
      <c r="CP18" s="224" t="str">
        <f t="shared" si="23"/>
        <v>ناجح في مواد الفصل الاول</v>
      </c>
      <c r="CQ18" s="224" t="str">
        <f t="shared" si="24"/>
        <v>ناجحة في مواد الفصل الاول</v>
      </c>
      <c r="CS18" s="224" t="str">
        <f>IF(Value!$F$33="1",Table!BI18,Table!BH18)</f>
        <v>ناجح و يرفع  لـ الصف السابع</v>
      </c>
      <c r="CT18" s="224" t="str">
        <f>IF(Value!$F$31="1",Table!BM18,Table!BN18)</f>
        <v>عليه مضاعفة جهوده والاهتمام أكثر</v>
      </c>
      <c r="CV18" s="224" t="str">
        <f t="shared" si="9"/>
        <v>-</v>
      </c>
    </row>
    <row r="19" spans="1:100" s="224" customFormat="1" ht="12" customHeight="1" x14ac:dyDescent="0.2">
      <c r="A19" s="206">
        <f t="shared" si="25"/>
        <v>9</v>
      </c>
      <c r="B19" s="225" t="s">
        <v>909</v>
      </c>
      <c r="C19" s="226" t="s">
        <v>811</v>
      </c>
      <c r="D19" s="226" t="s">
        <v>815</v>
      </c>
      <c r="E19" s="227">
        <v>6</v>
      </c>
      <c r="F19" s="228">
        <v>4</v>
      </c>
      <c r="G19" s="229">
        <v>2009</v>
      </c>
      <c r="H19" s="230">
        <v>76</v>
      </c>
      <c r="I19" s="231">
        <v>84</v>
      </c>
      <c r="J19" s="229">
        <v>80</v>
      </c>
      <c r="K19" s="230">
        <v>88</v>
      </c>
      <c r="L19" s="231">
        <v>71</v>
      </c>
      <c r="M19" s="229">
        <v>80</v>
      </c>
      <c r="N19" s="230">
        <v>71</v>
      </c>
      <c r="O19" s="231">
        <v>68</v>
      </c>
      <c r="P19" s="229">
        <v>70</v>
      </c>
      <c r="Q19" s="232">
        <v>77</v>
      </c>
      <c r="R19" s="231">
        <v>77</v>
      </c>
      <c r="S19" s="229">
        <v>77</v>
      </c>
      <c r="T19" s="230">
        <v>76</v>
      </c>
      <c r="U19" s="231">
        <v>84</v>
      </c>
      <c r="V19" s="229">
        <v>80</v>
      </c>
      <c r="W19" s="230">
        <v>82</v>
      </c>
      <c r="X19" s="231">
        <v>79</v>
      </c>
      <c r="Y19" s="229">
        <v>81</v>
      </c>
      <c r="Z19" s="230">
        <v>95</v>
      </c>
      <c r="AA19" s="231">
        <v>92</v>
      </c>
      <c r="AB19" s="229">
        <v>94</v>
      </c>
      <c r="AC19" s="230">
        <v>92</v>
      </c>
      <c r="AD19" s="231">
        <v>92</v>
      </c>
      <c r="AE19" s="229">
        <v>92</v>
      </c>
      <c r="AF19" s="230"/>
      <c r="AG19" s="231"/>
      <c r="AH19" s="229"/>
      <c r="AI19" s="230">
        <v>91</v>
      </c>
      <c r="AJ19" s="231">
        <v>84</v>
      </c>
      <c r="AK19" s="229">
        <v>88</v>
      </c>
      <c r="AL19" s="230"/>
      <c r="AM19" s="231"/>
      <c r="AN19" s="229"/>
      <c r="AO19" s="230"/>
      <c r="AP19" s="231"/>
      <c r="AQ19" s="229"/>
      <c r="AR19" s="226" t="s">
        <v>406</v>
      </c>
      <c r="AS19" s="233" t="s">
        <v>806</v>
      </c>
      <c r="AT19" s="233" t="s">
        <v>806</v>
      </c>
      <c r="AU19" s="234"/>
      <c r="AV19" s="235"/>
      <c r="AW19" s="234"/>
      <c r="AX19" s="235"/>
      <c r="AY19" s="234"/>
      <c r="AZ19" s="235"/>
      <c r="BA19" s="219">
        <v>556</v>
      </c>
      <c r="BB19" s="348">
        <v>79.430000305175781</v>
      </c>
      <c r="BC19" s="220" t="s">
        <v>899</v>
      </c>
      <c r="BD19" s="236"/>
      <c r="BE19" s="237"/>
      <c r="BF19" s="237"/>
      <c r="BG19" s="237"/>
      <c r="BH19" s="223" t="s">
        <v>899</v>
      </c>
      <c r="BI19" s="261" t="str">
        <f>IF(Value!$F$31="1",CP19,CQ19)</f>
        <v>ناجح في مواد الفصل الاول</v>
      </c>
      <c r="BJ19" s="224" t="s">
        <v>298</v>
      </c>
      <c r="BM19" s="224" t="str">
        <f t="shared" si="10"/>
        <v>عليه مضاعفة جهوده والاهتمام أكثر</v>
      </c>
      <c r="BN19" s="224" t="str">
        <f t="shared" si="11"/>
        <v>عليها مضاعفة جهودها والاهتمام أكثر</v>
      </c>
      <c r="BO19" s="224" t="s">
        <v>909</v>
      </c>
      <c r="BP19" s="224">
        <v>79.430000305175781</v>
      </c>
      <c r="BQ19" s="224">
        <v>556</v>
      </c>
      <c r="BS19" s="224">
        <v>52.5</v>
      </c>
      <c r="BT19" s="224" t="str">
        <f>Table!$D19&amp;"    "&amp;Table!$E19&amp;" / "&amp;Table!$F19&amp;" "&amp;"/ " &amp; Table!$G19</f>
        <v>عمان    6 / 4 / 2009</v>
      </c>
      <c r="BU19" s="224">
        <f t="shared" si="0"/>
        <v>0</v>
      </c>
      <c r="BV19" s="224" t="str">
        <f t="shared" si="12"/>
        <v/>
      </c>
      <c r="BW19" s="224">
        <f t="shared" si="1"/>
        <v>0</v>
      </c>
      <c r="BX19" s="224" t="str">
        <f t="shared" si="13"/>
        <v/>
      </c>
      <c r="BY19" s="224">
        <f t="shared" si="2"/>
        <v>0</v>
      </c>
      <c r="BZ19" s="224" t="str">
        <f t="shared" si="14"/>
        <v/>
      </c>
      <c r="CA19" s="224">
        <f t="shared" si="3"/>
        <v>0</v>
      </c>
      <c r="CB19" s="224" t="str">
        <f t="shared" si="15"/>
        <v/>
      </c>
      <c r="CC19" s="224">
        <f t="shared" si="4"/>
        <v>0</v>
      </c>
      <c r="CD19" s="224" t="str">
        <f t="shared" si="16"/>
        <v/>
      </c>
      <c r="CE19" s="224">
        <f t="shared" si="5"/>
        <v>0</v>
      </c>
      <c r="CF19" s="224" t="str">
        <f t="shared" si="17"/>
        <v/>
      </c>
      <c r="CG19" s="224">
        <f t="shared" si="6"/>
        <v>0</v>
      </c>
      <c r="CH19" s="224" t="str">
        <f t="shared" si="18"/>
        <v/>
      </c>
      <c r="CI19" s="224" t="str">
        <f t="shared" si="7"/>
        <v/>
      </c>
      <c r="CJ19" s="224" t="str">
        <f t="shared" si="19"/>
        <v/>
      </c>
      <c r="CK19" s="224" t="str">
        <f t="shared" si="8"/>
        <v/>
      </c>
      <c r="CL19" s="224" t="str">
        <f t="shared" si="20"/>
        <v/>
      </c>
      <c r="CN19" s="224">
        <f t="shared" si="21"/>
        <v>0</v>
      </c>
      <c r="CO19" s="224" t="str">
        <f t="shared" si="22"/>
        <v xml:space="preserve">                </v>
      </c>
      <c r="CP19" s="224" t="str">
        <f t="shared" si="23"/>
        <v>ناجح في مواد الفصل الاول</v>
      </c>
      <c r="CQ19" s="224" t="str">
        <f t="shared" si="24"/>
        <v>ناجحة في مواد الفصل الاول</v>
      </c>
      <c r="CS19" s="224" t="str">
        <f>IF(Value!$F$33="1",Table!BI19,Table!BH19)</f>
        <v>ناجح و يرفع  لـ الصف السابع</v>
      </c>
      <c r="CT19" s="224" t="str">
        <f>IF(Value!$F$31="1",Table!BM19,Table!BN19)</f>
        <v>عليه مضاعفة جهوده والاهتمام أكثر</v>
      </c>
      <c r="CV19" s="224" t="str">
        <f t="shared" si="9"/>
        <v>-</v>
      </c>
    </row>
    <row r="20" spans="1:100" s="224" customFormat="1" ht="12" customHeight="1" x14ac:dyDescent="0.2">
      <c r="A20" s="206">
        <f t="shared" si="25"/>
        <v>10</v>
      </c>
      <c r="B20" s="225" t="s">
        <v>910</v>
      </c>
      <c r="C20" s="226" t="s">
        <v>811</v>
      </c>
      <c r="D20" s="226" t="s">
        <v>815</v>
      </c>
      <c r="E20" s="227">
        <v>31</v>
      </c>
      <c r="F20" s="228">
        <v>10</v>
      </c>
      <c r="G20" s="229">
        <v>2009</v>
      </c>
      <c r="H20" s="230">
        <v>79</v>
      </c>
      <c r="I20" s="231">
        <v>85</v>
      </c>
      <c r="J20" s="229">
        <v>82</v>
      </c>
      <c r="K20" s="230">
        <v>90</v>
      </c>
      <c r="L20" s="231">
        <v>77</v>
      </c>
      <c r="M20" s="229">
        <v>84</v>
      </c>
      <c r="N20" s="230">
        <v>72</v>
      </c>
      <c r="O20" s="231">
        <v>65</v>
      </c>
      <c r="P20" s="229">
        <v>69</v>
      </c>
      <c r="Q20" s="232">
        <v>80</v>
      </c>
      <c r="R20" s="231">
        <v>76</v>
      </c>
      <c r="S20" s="229">
        <v>78</v>
      </c>
      <c r="T20" s="230">
        <v>78</v>
      </c>
      <c r="U20" s="231">
        <v>79</v>
      </c>
      <c r="V20" s="229">
        <v>79</v>
      </c>
      <c r="W20" s="230">
        <v>68</v>
      </c>
      <c r="X20" s="231">
        <v>75</v>
      </c>
      <c r="Y20" s="229">
        <v>72</v>
      </c>
      <c r="Z20" s="230">
        <v>95</v>
      </c>
      <c r="AA20" s="231">
        <v>87</v>
      </c>
      <c r="AB20" s="229">
        <v>91</v>
      </c>
      <c r="AC20" s="230">
        <v>95</v>
      </c>
      <c r="AD20" s="231">
        <v>94</v>
      </c>
      <c r="AE20" s="229">
        <v>95</v>
      </c>
      <c r="AF20" s="230"/>
      <c r="AG20" s="231"/>
      <c r="AH20" s="229"/>
      <c r="AI20" s="230">
        <v>94</v>
      </c>
      <c r="AJ20" s="231">
        <v>87</v>
      </c>
      <c r="AK20" s="229">
        <v>91</v>
      </c>
      <c r="AL20" s="230"/>
      <c r="AM20" s="231"/>
      <c r="AN20" s="229"/>
      <c r="AO20" s="230"/>
      <c r="AP20" s="231"/>
      <c r="AQ20" s="229"/>
      <c r="AR20" s="226" t="s">
        <v>406</v>
      </c>
      <c r="AS20" s="233" t="s">
        <v>806</v>
      </c>
      <c r="AT20" s="233" t="s">
        <v>806</v>
      </c>
      <c r="AU20" s="234"/>
      <c r="AV20" s="235"/>
      <c r="AW20" s="234"/>
      <c r="AX20" s="235"/>
      <c r="AY20" s="234"/>
      <c r="AZ20" s="235"/>
      <c r="BA20" s="219">
        <v>555</v>
      </c>
      <c r="BB20" s="348">
        <v>79.290000915527344</v>
      </c>
      <c r="BC20" s="220" t="s">
        <v>899</v>
      </c>
      <c r="BD20" s="236"/>
      <c r="BE20" s="237"/>
      <c r="BF20" s="237"/>
      <c r="BG20" s="237"/>
      <c r="BH20" s="223" t="s">
        <v>899</v>
      </c>
      <c r="BI20" s="261" t="str">
        <f>IF(Value!$F$31="1",CP20,CQ20)</f>
        <v>ناجح في مواد الفصل الاول</v>
      </c>
      <c r="BJ20" s="224" t="s">
        <v>806</v>
      </c>
      <c r="BM20" s="224" t="str">
        <f t="shared" si="10"/>
        <v>يرجى من الوالدين مزيداً من المتابعة</v>
      </c>
      <c r="BN20" s="224" t="str">
        <f t="shared" si="11"/>
        <v>يرجى من الوالدين مزيداً من المتابعة</v>
      </c>
      <c r="BO20" s="224" t="s">
        <v>910</v>
      </c>
      <c r="BP20" s="224">
        <v>79.290000915527344</v>
      </c>
      <c r="BQ20" s="224">
        <v>555</v>
      </c>
      <c r="BS20" s="224">
        <v>61.2</v>
      </c>
      <c r="BT20" s="224" t="str">
        <f>Table!$D20&amp;"    "&amp;Table!$E20&amp;" / "&amp;Table!$F20&amp;" "&amp;"/ " &amp; Table!$G20</f>
        <v>عمان    31 / 10 / 2009</v>
      </c>
      <c r="BU20" s="224">
        <f t="shared" si="0"/>
        <v>0</v>
      </c>
      <c r="BV20" s="224" t="str">
        <f t="shared" si="12"/>
        <v/>
      </c>
      <c r="BW20" s="224">
        <f t="shared" si="1"/>
        <v>0</v>
      </c>
      <c r="BX20" s="224" t="str">
        <f t="shared" si="13"/>
        <v/>
      </c>
      <c r="BY20" s="224">
        <f t="shared" si="2"/>
        <v>0</v>
      </c>
      <c r="BZ20" s="224" t="str">
        <f t="shared" si="14"/>
        <v/>
      </c>
      <c r="CA20" s="224">
        <f t="shared" si="3"/>
        <v>0</v>
      </c>
      <c r="CB20" s="224" t="str">
        <f t="shared" si="15"/>
        <v/>
      </c>
      <c r="CC20" s="224">
        <f t="shared" si="4"/>
        <v>0</v>
      </c>
      <c r="CD20" s="224" t="str">
        <f t="shared" si="16"/>
        <v/>
      </c>
      <c r="CE20" s="224">
        <f t="shared" si="5"/>
        <v>0</v>
      </c>
      <c r="CF20" s="224" t="str">
        <f t="shared" si="17"/>
        <v/>
      </c>
      <c r="CG20" s="224">
        <f t="shared" si="6"/>
        <v>0</v>
      </c>
      <c r="CH20" s="224" t="str">
        <f t="shared" si="18"/>
        <v/>
      </c>
      <c r="CI20" s="224" t="str">
        <f t="shared" si="7"/>
        <v/>
      </c>
      <c r="CJ20" s="224" t="str">
        <f t="shared" si="19"/>
        <v/>
      </c>
      <c r="CK20" s="224" t="str">
        <f t="shared" si="8"/>
        <v/>
      </c>
      <c r="CL20" s="224" t="str">
        <f t="shared" si="20"/>
        <v/>
      </c>
      <c r="CN20" s="224">
        <f t="shared" si="21"/>
        <v>0</v>
      </c>
      <c r="CO20" s="224" t="str">
        <f t="shared" si="22"/>
        <v xml:space="preserve">                </v>
      </c>
      <c r="CP20" s="224" t="str">
        <f t="shared" si="23"/>
        <v>ناجح في مواد الفصل الاول</v>
      </c>
      <c r="CQ20" s="224" t="str">
        <f t="shared" si="24"/>
        <v>ناجحة في مواد الفصل الاول</v>
      </c>
      <c r="CS20" s="224" t="str">
        <f>IF(Value!$F$33="1",Table!BI20,Table!BH20)</f>
        <v>ناجح و يرفع  لـ الصف السابع</v>
      </c>
      <c r="CT20" s="224" t="str">
        <f>IF(Value!$F$31="1",Table!BM20,Table!BN20)</f>
        <v>يرجى من الوالدين مزيداً من المتابعة</v>
      </c>
      <c r="CV20" s="224" t="str">
        <f t="shared" si="9"/>
        <v>-</v>
      </c>
    </row>
    <row r="21" spans="1:100" s="224" customFormat="1" ht="12" customHeight="1" x14ac:dyDescent="0.2">
      <c r="A21" s="206">
        <f t="shared" si="25"/>
        <v>11</v>
      </c>
      <c r="B21" s="225" t="s">
        <v>911</v>
      </c>
      <c r="C21" s="226" t="s">
        <v>811</v>
      </c>
      <c r="D21" s="226" t="s">
        <v>815</v>
      </c>
      <c r="E21" s="227">
        <v>26</v>
      </c>
      <c r="F21" s="228">
        <v>12</v>
      </c>
      <c r="G21" s="229">
        <v>2009</v>
      </c>
      <c r="H21" s="230">
        <v>88</v>
      </c>
      <c r="I21" s="231">
        <v>90</v>
      </c>
      <c r="J21" s="229">
        <v>89</v>
      </c>
      <c r="K21" s="230">
        <v>88</v>
      </c>
      <c r="L21" s="231">
        <v>93</v>
      </c>
      <c r="M21" s="229">
        <v>91</v>
      </c>
      <c r="N21" s="230">
        <v>95</v>
      </c>
      <c r="O21" s="231">
        <v>93</v>
      </c>
      <c r="P21" s="229">
        <v>94</v>
      </c>
      <c r="Q21" s="232">
        <v>90</v>
      </c>
      <c r="R21" s="231">
        <v>91</v>
      </c>
      <c r="S21" s="229">
        <v>91</v>
      </c>
      <c r="T21" s="230">
        <v>87</v>
      </c>
      <c r="U21" s="231">
        <v>80</v>
      </c>
      <c r="V21" s="229">
        <v>84</v>
      </c>
      <c r="W21" s="230">
        <v>71</v>
      </c>
      <c r="X21" s="231">
        <v>73</v>
      </c>
      <c r="Y21" s="229">
        <v>72</v>
      </c>
      <c r="Z21" s="230">
        <v>93</v>
      </c>
      <c r="AA21" s="231">
        <v>90</v>
      </c>
      <c r="AB21" s="229">
        <v>92</v>
      </c>
      <c r="AC21" s="230">
        <v>92</v>
      </c>
      <c r="AD21" s="231">
        <v>92</v>
      </c>
      <c r="AE21" s="229">
        <v>92</v>
      </c>
      <c r="AF21" s="230"/>
      <c r="AG21" s="231"/>
      <c r="AH21" s="229"/>
      <c r="AI21" s="230">
        <v>93</v>
      </c>
      <c r="AJ21" s="231">
        <v>79</v>
      </c>
      <c r="AK21" s="229">
        <v>86</v>
      </c>
      <c r="AL21" s="230"/>
      <c r="AM21" s="231"/>
      <c r="AN21" s="229"/>
      <c r="AO21" s="230"/>
      <c r="AP21" s="231"/>
      <c r="AQ21" s="229"/>
      <c r="AR21" s="226" t="s">
        <v>406</v>
      </c>
      <c r="AS21" s="233" t="s">
        <v>806</v>
      </c>
      <c r="AT21" s="233" t="s">
        <v>806</v>
      </c>
      <c r="AU21" s="234"/>
      <c r="AV21" s="235"/>
      <c r="AW21" s="234"/>
      <c r="AX21" s="235"/>
      <c r="AY21" s="234"/>
      <c r="AZ21" s="235"/>
      <c r="BA21" s="219">
        <v>607</v>
      </c>
      <c r="BB21" s="348">
        <v>86.709999084472656</v>
      </c>
      <c r="BC21" s="220" t="s">
        <v>899</v>
      </c>
      <c r="BD21" s="236"/>
      <c r="BE21" s="237"/>
      <c r="BF21" s="237"/>
      <c r="BG21" s="237"/>
      <c r="BH21" s="223" t="s">
        <v>899</v>
      </c>
      <c r="BI21" s="261" t="str">
        <f>IF(Value!$F$31="1",CP21,CQ21)</f>
        <v>ناجح في مواد الفصل الاول</v>
      </c>
      <c r="BJ21" s="224" t="s">
        <v>806</v>
      </c>
      <c r="BM21" s="224" t="str">
        <f t="shared" si="10"/>
        <v>جيد في دروسه ، أتمنى له مزيدا من التقدم والنجاح</v>
      </c>
      <c r="BN21" s="224" t="str">
        <f t="shared" si="11"/>
        <v>جيدة في دروسها ، أتمنى لها مزيدا من التقدم والنجاح</v>
      </c>
      <c r="BO21" s="224" t="s">
        <v>911</v>
      </c>
      <c r="BP21" s="224">
        <v>86.709999084472656</v>
      </c>
      <c r="BQ21" s="224">
        <v>607</v>
      </c>
      <c r="BS21" s="224">
        <v>71.7</v>
      </c>
      <c r="BT21" s="224" t="str">
        <f>Table!$D21&amp;"    "&amp;Table!$E21&amp;" / "&amp;Table!$F21&amp;" "&amp;"/ " &amp; Table!$G21</f>
        <v>عمان    26 / 12 / 2009</v>
      </c>
      <c r="BU21" s="224">
        <f t="shared" si="0"/>
        <v>0</v>
      </c>
      <c r="BV21" s="224" t="str">
        <f t="shared" si="12"/>
        <v/>
      </c>
      <c r="BW21" s="224">
        <f t="shared" si="1"/>
        <v>0</v>
      </c>
      <c r="BX21" s="224" t="str">
        <f t="shared" si="13"/>
        <v/>
      </c>
      <c r="BY21" s="224">
        <f t="shared" si="2"/>
        <v>0</v>
      </c>
      <c r="BZ21" s="224" t="str">
        <f t="shared" si="14"/>
        <v/>
      </c>
      <c r="CA21" s="224">
        <f t="shared" si="3"/>
        <v>0</v>
      </c>
      <c r="CB21" s="224" t="str">
        <f t="shared" si="15"/>
        <v/>
      </c>
      <c r="CC21" s="224">
        <f t="shared" si="4"/>
        <v>0</v>
      </c>
      <c r="CD21" s="224" t="str">
        <f t="shared" si="16"/>
        <v/>
      </c>
      <c r="CE21" s="224">
        <f t="shared" si="5"/>
        <v>0</v>
      </c>
      <c r="CF21" s="224" t="str">
        <f t="shared" si="17"/>
        <v/>
      </c>
      <c r="CG21" s="224">
        <f t="shared" si="6"/>
        <v>0</v>
      </c>
      <c r="CH21" s="224" t="str">
        <f t="shared" si="18"/>
        <v/>
      </c>
      <c r="CI21" s="224" t="str">
        <f t="shared" si="7"/>
        <v/>
      </c>
      <c r="CJ21" s="224" t="str">
        <f t="shared" si="19"/>
        <v/>
      </c>
      <c r="CK21" s="224" t="str">
        <f t="shared" si="8"/>
        <v/>
      </c>
      <c r="CL21" s="224" t="str">
        <f t="shared" si="20"/>
        <v/>
      </c>
      <c r="CN21" s="224">
        <f t="shared" si="21"/>
        <v>0</v>
      </c>
      <c r="CO21" s="224" t="str">
        <f t="shared" si="22"/>
        <v xml:space="preserve">                </v>
      </c>
      <c r="CP21" s="224" t="str">
        <f t="shared" si="23"/>
        <v>ناجح في مواد الفصل الاول</v>
      </c>
      <c r="CQ21" s="224" t="str">
        <f t="shared" si="24"/>
        <v>ناجحة في مواد الفصل الاول</v>
      </c>
      <c r="CS21" s="224" t="str">
        <f>IF(Value!$F$33="1",Table!BI21,Table!BH21)</f>
        <v>ناجح و يرفع  لـ الصف السابع</v>
      </c>
      <c r="CT21" s="224" t="str">
        <f>IF(Value!$F$31="1",Table!BM21,Table!BN21)</f>
        <v>جيد في دروسه ، أتمنى له مزيدا من التقدم والنجاح</v>
      </c>
      <c r="CV21" s="224" t="str">
        <f t="shared" si="9"/>
        <v>-</v>
      </c>
    </row>
    <row r="22" spans="1:100" s="224" customFormat="1" ht="12" customHeight="1" x14ac:dyDescent="0.2">
      <c r="A22" s="206">
        <f t="shared" si="25"/>
        <v>12</v>
      </c>
      <c r="B22" s="225" t="s">
        <v>912</v>
      </c>
      <c r="C22" s="226" t="s">
        <v>811</v>
      </c>
      <c r="D22" s="226" t="s">
        <v>810</v>
      </c>
      <c r="E22" s="227">
        <v>6</v>
      </c>
      <c r="F22" s="228">
        <v>8</v>
      </c>
      <c r="G22" s="229">
        <v>2009</v>
      </c>
      <c r="H22" s="230">
        <v>83</v>
      </c>
      <c r="I22" s="231">
        <v>87</v>
      </c>
      <c r="J22" s="229">
        <v>85</v>
      </c>
      <c r="K22" s="230">
        <v>90</v>
      </c>
      <c r="L22" s="231">
        <v>98</v>
      </c>
      <c r="M22" s="229">
        <v>94</v>
      </c>
      <c r="N22" s="230">
        <v>75</v>
      </c>
      <c r="O22" s="231">
        <v>66</v>
      </c>
      <c r="P22" s="229">
        <v>71</v>
      </c>
      <c r="Q22" s="232">
        <v>88</v>
      </c>
      <c r="R22" s="231">
        <v>95</v>
      </c>
      <c r="S22" s="229">
        <v>92</v>
      </c>
      <c r="T22" s="230">
        <v>83</v>
      </c>
      <c r="U22" s="231">
        <v>82</v>
      </c>
      <c r="V22" s="229">
        <v>83</v>
      </c>
      <c r="W22" s="230">
        <v>91</v>
      </c>
      <c r="X22" s="231">
        <v>78</v>
      </c>
      <c r="Y22" s="229">
        <v>85</v>
      </c>
      <c r="Z22" s="230">
        <v>97</v>
      </c>
      <c r="AA22" s="231">
        <v>85</v>
      </c>
      <c r="AB22" s="229">
        <v>91</v>
      </c>
      <c r="AC22" s="230">
        <v>96</v>
      </c>
      <c r="AD22" s="231">
        <v>93</v>
      </c>
      <c r="AE22" s="229">
        <v>95</v>
      </c>
      <c r="AF22" s="230"/>
      <c r="AG22" s="231"/>
      <c r="AH22" s="229"/>
      <c r="AI22" s="230">
        <v>87</v>
      </c>
      <c r="AJ22" s="231">
        <v>81</v>
      </c>
      <c r="AK22" s="229">
        <v>84</v>
      </c>
      <c r="AL22" s="230"/>
      <c r="AM22" s="231"/>
      <c r="AN22" s="229"/>
      <c r="AO22" s="230"/>
      <c r="AP22" s="231"/>
      <c r="AQ22" s="229"/>
      <c r="AR22" s="226" t="s">
        <v>406</v>
      </c>
      <c r="AS22" s="233" t="s">
        <v>806</v>
      </c>
      <c r="AT22" s="233" t="s">
        <v>806</v>
      </c>
      <c r="AU22" s="234"/>
      <c r="AV22" s="235"/>
      <c r="AW22" s="234"/>
      <c r="AX22" s="235"/>
      <c r="AY22" s="234"/>
      <c r="AZ22" s="235"/>
      <c r="BA22" s="219">
        <v>594</v>
      </c>
      <c r="BB22" s="348">
        <v>84.860000610351563</v>
      </c>
      <c r="BC22" s="220" t="s">
        <v>899</v>
      </c>
      <c r="BD22" s="236"/>
      <c r="BE22" s="237"/>
      <c r="BF22" s="237"/>
      <c r="BG22" s="237"/>
      <c r="BH22" s="223" t="s">
        <v>899</v>
      </c>
      <c r="BI22" s="261" t="str">
        <f>IF(Value!$F$31="1",CP22,CQ22)</f>
        <v>ناجح في مواد الفصل الاول</v>
      </c>
      <c r="BJ22" s="224" t="s">
        <v>298</v>
      </c>
      <c r="BM22" s="224" t="str">
        <f t="shared" si="10"/>
        <v>عليه مضاعفة جهوده والاهتمام أكثر</v>
      </c>
      <c r="BN22" s="224" t="str">
        <f t="shared" si="11"/>
        <v>عليها مضاعفة جهودها والاهتمام أكثر</v>
      </c>
      <c r="BO22" s="224" t="s">
        <v>912</v>
      </c>
      <c r="BP22" s="224">
        <v>84.860000610351563</v>
      </c>
      <c r="BQ22" s="224">
        <v>594</v>
      </c>
      <c r="BS22" s="224">
        <v>52.8</v>
      </c>
      <c r="BT22" s="224" t="str">
        <f>Table!$D22&amp;"    "&amp;Table!$E22&amp;" / "&amp;Table!$F22&amp;" "&amp;"/ " &amp; Table!$G22</f>
        <v>السلط    6 / 8 / 2009</v>
      </c>
      <c r="BU22" s="224">
        <f t="shared" si="0"/>
        <v>0</v>
      </c>
      <c r="BV22" s="224" t="str">
        <f t="shared" si="12"/>
        <v/>
      </c>
      <c r="BW22" s="224">
        <f t="shared" si="1"/>
        <v>0</v>
      </c>
      <c r="BX22" s="224" t="str">
        <f t="shared" si="13"/>
        <v/>
      </c>
      <c r="BY22" s="224">
        <f t="shared" si="2"/>
        <v>0</v>
      </c>
      <c r="BZ22" s="224" t="str">
        <f t="shared" si="14"/>
        <v/>
      </c>
      <c r="CA22" s="224">
        <f t="shared" si="3"/>
        <v>0</v>
      </c>
      <c r="CB22" s="224" t="str">
        <f t="shared" si="15"/>
        <v/>
      </c>
      <c r="CC22" s="224">
        <f t="shared" si="4"/>
        <v>0</v>
      </c>
      <c r="CD22" s="224" t="str">
        <f t="shared" si="16"/>
        <v/>
      </c>
      <c r="CE22" s="224">
        <f t="shared" si="5"/>
        <v>0</v>
      </c>
      <c r="CF22" s="224" t="str">
        <f t="shared" si="17"/>
        <v/>
      </c>
      <c r="CG22" s="224">
        <f t="shared" si="6"/>
        <v>0</v>
      </c>
      <c r="CH22" s="224" t="str">
        <f t="shared" si="18"/>
        <v/>
      </c>
      <c r="CI22" s="224" t="str">
        <f t="shared" si="7"/>
        <v/>
      </c>
      <c r="CJ22" s="224" t="str">
        <f t="shared" si="19"/>
        <v/>
      </c>
      <c r="CK22" s="224" t="str">
        <f t="shared" si="8"/>
        <v/>
      </c>
      <c r="CL22" s="224" t="str">
        <f t="shared" si="20"/>
        <v/>
      </c>
      <c r="CN22" s="224">
        <f t="shared" si="21"/>
        <v>0</v>
      </c>
      <c r="CO22" s="224" t="str">
        <f t="shared" si="22"/>
        <v xml:space="preserve">                </v>
      </c>
      <c r="CP22" s="224" t="str">
        <f t="shared" si="23"/>
        <v>ناجح في مواد الفصل الاول</v>
      </c>
      <c r="CQ22" s="224" t="str">
        <f t="shared" si="24"/>
        <v>ناجحة في مواد الفصل الاول</v>
      </c>
      <c r="CS22" s="224" t="str">
        <f>IF(Value!$F$33="1",Table!BI22,Table!BH22)</f>
        <v>ناجح و يرفع  لـ الصف السابع</v>
      </c>
      <c r="CT22" s="224" t="str">
        <f>IF(Value!$F$31="1",Table!BM22,Table!BN22)</f>
        <v>عليه مضاعفة جهوده والاهتمام أكثر</v>
      </c>
      <c r="CV22" s="224" t="str">
        <f t="shared" si="9"/>
        <v>-</v>
      </c>
    </row>
    <row r="23" spans="1:100" s="224" customFormat="1" ht="12" customHeight="1" x14ac:dyDescent="0.2">
      <c r="A23" s="206">
        <f t="shared" si="25"/>
        <v>13</v>
      </c>
      <c r="B23" s="225" t="s">
        <v>914</v>
      </c>
      <c r="C23" s="226" t="s">
        <v>811</v>
      </c>
      <c r="D23" s="226" t="s">
        <v>913</v>
      </c>
      <c r="E23" s="227">
        <v>17</v>
      </c>
      <c r="F23" s="228">
        <v>12</v>
      </c>
      <c r="G23" s="229">
        <v>2009</v>
      </c>
      <c r="H23" s="230">
        <v>86</v>
      </c>
      <c r="I23" s="231">
        <v>86</v>
      </c>
      <c r="J23" s="229">
        <v>86</v>
      </c>
      <c r="K23" s="230">
        <v>86</v>
      </c>
      <c r="L23" s="231">
        <v>78</v>
      </c>
      <c r="M23" s="229">
        <v>82</v>
      </c>
      <c r="N23" s="230">
        <v>84</v>
      </c>
      <c r="O23" s="231">
        <v>79</v>
      </c>
      <c r="P23" s="229">
        <v>82</v>
      </c>
      <c r="Q23" s="232">
        <v>95</v>
      </c>
      <c r="R23" s="231">
        <v>76</v>
      </c>
      <c r="S23" s="229">
        <v>86</v>
      </c>
      <c r="T23" s="230">
        <v>89</v>
      </c>
      <c r="U23" s="231">
        <v>81</v>
      </c>
      <c r="V23" s="229">
        <v>85</v>
      </c>
      <c r="W23" s="230">
        <v>70</v>
      </c>
      <c r="X23" s="231">
        <v>78</v>
      </c>
      <c r="Y23" s="229">
        <v>74</v>
      </c>
      <c r="Z23" s="230">
        <v>96</v>
      </c>
      <c r="AA23" s="231">
        <v>90</v>
      </c>
      <c r="AB23" s="229">
        <v>93</v>
      </c>
      <c r="AC23" s="230">
        <v>94</v>
      </c>
      <c r="AD23" s="231">
        <v>94</v>
      </c>
      <c r="AE23" s="229">
        <v>94</v>
      </c>
      <c r="AF23" s="230"/>
      <c r="AG23" s="231"/>
      <c r="AH23" s="229"/>
      <c r="AI23" s="230">
        <v>86</v>
      </c>
      <c r="AJ23" s="231">
        <v>77</v>
      </c>
      <c r="AK23" s="229">
        <v>82</v>
      </c>
      <c r="AL23" s="230"/>
      <c r="AM23" s="231"/>
      <c r="AN23" s="229"/>
      <c r="AO23" s="230"/>
      <c r="AP23" s="231"/>
      <c r="AQ23" s="229"/>
      <c r="AR23" s="226" t="s">
        <v>406</v>
      </c>
      <c r="AS23" s="233" t="s">
        <v>806</v>
      </c>
      <c r="AT23" s="233" t="s">
        <v>806</v>
      </c>
      <c r="AU23" s="234"/>
      <c r="AV23" s="235"/>
      <c r="AW23" s="234"/>
      <c r="AX23" s="235"/>
      <c r="AY23" s="234"/>
      <c r="AZ23" s="235"/>
      <c r="BA23" s="219">
        <v>577</v>
      </c>
      <c r="BB23" s="348">
        <v>82.430000305175781</v>
      </c>
      <c r="BC23" s="220" t="s">
        <v>899</v>
      </c>
      <c r="BD23" s="236"/>
      <c r="BE23" s="237"/>
      <c r="BF23" s="237"/>
      <c r="BG23" s="237"/>
      <c r="BH23" s="223" t="s">
        <v>899</v>
      </c>
      <c r="BI23" s="261" t="str">
        <f>IF(Value!$F$31="1",CP23,CQ23)</f>
        <v>ناجح في مواد الفصل الاول</v>
      </c>
      <c r="BJ23" s="224" t="s">
        <v>806</v>
      </c>
      <c r="BM23" s="224" t="str">
        <f t="shared" si="10"/>
        <v>جيد في دروسه ، أتمنى له مزيدا من التقدم والنجاح</v>
      </c>
      <c r="BN23" s="224" t="str">
        <f t="shared" si="11"/>
        <v>جيدة في دروسها ، أتمنى لها مزيدا من التقدم والنجاح</v>
      </c>
      <c r="BO23" s="224" t="s">
        <v>914</v>
      </c>
      <c r="BP23" s="224">
        <v>82.430000305175781</v>
      </c>
      <c r="BQ23" s="224">
        <v>577</v>
      </c>
      <c r="BS23" s="224">
        <v>72.7</v>
      </c>
      <c r="BT23" s="224" t="str">
        <f>Table!$D23&amp;"    "&amp;Table!$E23&amp;" / "&amp;Table!$F23&amp;" "&amp;"/ " &amp; Table!$G23</f>
        <v>السلط/البلقاء    17 / 12 / 2009</v>
      </c>
      <c r="BU23" s="224">
        <f t="shared" si="0"/>
        <v>0</v>
      </c>
      <c r="BV23" s="224" t="str">
        <f t="shared" si="12"/>
        <v/>
      </c>
      <c r="BW23" s="224">
        <f t="shared" si="1"/>
        <v>0</v>
      </c>
      <c r="BX23" s="224" t="str">
        <f t="shared" si="13"/>
        <v/>
      </c>
      <c r="BY23" s="224">
        <f t="shared" si="2"/>
        <v>0</v>
      </c>
      <c r="BZ23" s="224" t="str">
        <f t="shared" si="14"/>
        <v/>
      </c>
      <c r="CA23" s="224">
        <f t="shared" si="3"/>
        <v>0</v>
      </c>
      <c r="CB23" s="224" t="str">
        <f t="shared" si="15"/>
        <v/>
      </c>
      <c r="CC23" s="224">
        <f t="shared" si="4"/>
        <v>0</v>
      </c>
      <c r="CD23" s="224" t="str">
        <f t="shared" si="16"/>
        <v/>
      </c>
      <c r="CE23" s="224">
        <f t="shared" si="5"/>
        <v>0</v>
      </c>
      <c r="CF23" s="224" t="str">
        <f t="shared" si="17"/>
        <v/>
      </c>
      <c r="CG23" s="224">
        <f t="shared" si="6"/>
        <v>0</v>
      </c>
      <c r="CH23" s="224" t="str">
        <f t="shared" si="18"/>
        <v/>
      </c>
      <c r="CI23" s="224" t="str">
        <f t="shared" si="7"/>
        <v/>
      </c>
      <c r="CJ23" s="224" t="str">
        <f t="shared" si="19"/>
        <v/>
      </c>
      <c r="CK23" s="224" t="str">
        <f t="shared" si="8"/>
        <v/>
      </c>
      <c r="CL23" s="224" t="str">
        <f t="shared" si="20"/>
        <v/>
      </c>
      <c r="CN23" s="224">
        <f t="shared" si="21"/>
        <v>0</v>
      </c>
      <c r="CO23" s="224" t="str">
        <f t="shared" si="22"/>
        <v xml:space="preserve">                </v>
      </c>
      <c r="CP23" s="224" t="str">
        <f t="shared" si="23"/>
        <v>ناجح في مواد الفصل الاول</v>
      </c>
      <c r="CQ23" s="224" t="str">
        <f t="shared" si="24"/>
        <v>ناجحة في مواد الفصل الاول</v>
      </c>
      <c r="CS23" s="224" t="str">
        <f>IF(Value!$F$33="1",Table!BI23,Table!BH23)</f>
        <v>ناجح و يرفع  لـ الصف السابع</v>
      </c>
      <c r="CT23" s="224" t="str">
        <f>IF(Value!$F$31="1",Table!BM23,Table!BN23)</f>
        <v>جيد في دروسه ، أتمنى له مزيدا من التقدم والنجاح</v>
      </c>
      <c r="CV23" s="224" t="str">
        <f t="shared" si="9"/>
        <v>-</v>
      </c>
    </row>
    <row r="24" spans="1:100" s="224" customFormat="1" ht="12" customHeight="1" x14ac:dyDescent="0.2">
      <c r="A24" s="206">
        <f t="shared" si="25"/>
        <v>14</v>
      </c>
      <c r="B24" s="225" t="s">
        <v>915</v>
      </c>
      <c r="C24" s="226" t="s">
        <v>811</v>
      </c>
      <c r="D24" s="226" t="s">
        <v>810</v>
      </c>
      <c r="E24" s="227">
        <v>13</v>
      </c>
      <c r="F24" s="228">
        <v>6</v>
      </c>
      <c r="G24" s="229">
        <v>2008</v>
      </c>
      <c r="H24" s="230">
        <v>78</v>
      </c>
      <c r="I24" s="231">
        <v>84</v>
      </c>
      <c r="J24" s="229">
        <v>81</v>
      </c>
      <c r="K24" s="230">
        <v>88</v>
      </c>
      <c r="L24" s="231">
        <v>79</v>
      </c>
      <c r="M24" s="229">
        <v>84</v>
      </c>
      <c r="N24" s="230">
        <v>71</v>
      </c>
      <c r="O24" s="231">
        <v>66</v>
      </c>
      <c r="P24" s="229">
        <v>69</v>
      </c>
      <c r="Q24" s="232">
        <v>80</v>
      </c>
      <c r="R24" s="231">
        <v>69</v>
      </c>
      <c r="S24" s="229">
        <v>75</v>
      </c>
      <c r="T24" s="230">
        <v>77</v>
      </c>
      <c r="U24" s="231">
        <v>82</v>
      </c>
      <c r="V24" s="229">
        <v>80</v>
      </c>
      <c r="W24" s="230">
        <v>68</v>
      </c>
      <c r="X24" s="231">
        <v>83</v>
      </c>
      <c r="Y24" s="229">
        <v>76</v>
      </c>
      <c r="Z24" s="230">
        <v>94</v>
      </c>
      <c r="AA24" s="231">
        <v>90</v>
      </c>
      <c r="AB24" s="229">
        <v>92</v>
      </c>
      <c r="AC24" s="230">
        <v>92</v>
      </c>
      <c r="AD24" s="231">
        <v>97</v>
      </c>
      <c r="AE24" s="229">
        <v>95</v>
      </c>
      <c r="AF24" s="230"/>
      <c r="AG24" s="231"/>
      <c r="AH24" s="229"/>
      <c r="AI24" s="230">
        <v>85</v>
      </c>
      <c r="AJ24" s="231">
        <v>79</v>
      </c>
      <c r="AK24" s="229">
        <v>82</v>
      </c>
      <c r="AL24" s="230"/>
      <c r="AM24" s="231"/>
      <c r="AN24" s="229"/>
      <c r="AO24" s="230"/>
      <c r="AP24" s="231"/>
      <c r="AQ24" s="229"/>
      <c r="AR24" s="226" t="s">
        <v>406</v>
      </c>
      <c r="AS24" s="233" t="s">
        <v>806</v>
      </c>
      <c r="AT24" s="233" t="s">
        <v>806</v>
      </c>
      <c r="AU24" s="234"/>
      <c r="AV24" s="235"/>
      <c r="AW24" s="234"/>
      <c r="AX24" s="235"/>
      <c r="AY24" s="234"/>
      <c r="AZ24" s="235"/>
      <c r="BA24" s="219">
        <v>547</v>
      </c>
      <c r="BB24" s="348">
        <v>78.139999389648437</v>
      </c>
      <c r="BC24" s="220" t="s">
        <v>899</v>
      </c>
      <c r="BD24" s="236"/>
      <c r="BE24" s="237"/>
      <c r="BF24" s="237"/>
      <c r="BG24" s="237"/>
      <c r="BH24" s="223" t="s">
        <v>899</v>
      </c>
      <c r="BI24" s="261" t="str">
        <f>IF(Value!$F$31="1",CP24,CQ24)</f>
        <v>ناجح في مواد الفصل الاول</v>
      </c>
      <c r="BJ24" s="224" t="s">
        <v>806</v>
      </c>
      <c r="BM24" s="224" t="str">
        <f t="shared" si="10"/>
        <v>يرجى من الوالدين مزيداً من المتابعة</v>
      </c>
      <c r="BN24" s="224" t="str">
        <f t="shared" si="11"/>
        <v>يرجى من الوالدين مزيداً من المتابعة</v>
      </c>
      <c r="BO24" s="224" t="s">
        <v>915</v>
      </c>
      <c r="BP24" s="224">
        <v>78.139999389648437</v>
      </c>
      <c r="BQ24" s="224">
        <v>547</v>
      </c>
      <c r="BS24" s="224">
        <v>68.8</v>
      </c>
      <c r="BT24" s="224" t="str">
        <f>Table!$D24&amp;"    "&amp;Table!$E24&amp;" / "&amp;Table!$F24&amp;" "&amp;"/ " &amp; Table!$G24</f>
        <v>السلط    13 / 6 / 2008</v>
      </c>
      <c r="BU24" s="224">
        <f t="shared" si="0"/>
        <v>0</v>
      </c>
      <c r="BV24" s="224" t="str">
        <f t="shared" si="12"/>
        <v/>
      </c>
      <c r="BW24" s="224">
        <f t="shared" si="1"/>
        <v>0</v>
      </c>
      <c r="BX24" s="224" t="str">
        <f t="shared" si="13"/>
        <v/>
      </c>
      <c r="BY24" s="224">
        <f t="shared" si="2"/>
        <v>0</v>
      </c>
      <c r="BZ24" s="224" t="str">
        <f t="shared" si="14"/>
        <v/>
      </c>
      <c r="CA24" s="224">
        <f t="shared" si="3"/>
        <v>0</v>
      </c>
      <c r="CB24" s="224" t="str">
        <f t="shared" si="15"/>
        <v/>
      </c>
      <c r="CC24" s="224">
        <f t="shared" si="4"/>
        <v>0</v>
      </c>
      <c r="CD24" s="224" t="str">
        <f t="shared" si="16"/>
        <v/>
      </c>
      <c r="CE24" s="224">
        <f t="shared" si="5"/>
        <v>0</v>
      </c>
      <c r="CF24" s="224" t="str">
        <f t="shared" si="17"/>
        <v/>
      </c>
      <c r="CG24" s="224">
        <f t="shared" si="6"/>
        <v>0</v>
      </c>
      <c r="CH24" s="224" t="str">
        <f t="shared" si="18"/>
        <v/>
      </c>
      <c r="CI24" s="224" t="str">
        <f t="shared" si="7"/>
        <v/>
      </c>
      <c r="CJ24" s="224" t="str">
        <f t="shared" si="19"/>
        <v/>
      </c>
      <c r="CK24" s="224" t="str">
        <f t="shared" si="8"/>
        <v/>
      </c>
      <c r="CL24" s="224" t="str">
        <f t="shared" si="20"/>
        <v/>
      </c>
      <c r="CN24" s="224">
        <f t="shared" si="21"/>
        <v>0</v>
      </c>
      <c r="CO24" s="224" t="str">
        <f t="shared" si="22"/>
        <v xml:space="preserve">                </v>
      </c>
      <c r="CP24" s="224" t="str">
        <f t="shared" si="23"/>
        <v>ناجح في مواد الفصل الاول</v>
      </c>
      <c r="CQ24" s="224" t="str">
        <f t="shared" si="24"/>
        <v>ناجحة في مواد الفصل الاول</v>
      </c>
      <c r="CS24" s="224" t="str">
        <f>IF(Value!$F$33="1",Table!BI24,Table!BH24)</f>
        <v>ناجح و يرفع  لـ الصف السابع</v>
      </c>
      <c r="CT24" s="224" t="str">
        <f>IF(Value!$F$31="1",Table!BM24,Table!BN24)</f>
        <v>يرجى من الوالدين مزيداً من المتابعة</v>
      </c>
      <c r="CV24" s="224" t="str">
        <f t="shared" si="9"/>
        <v>-</v>
      </c>
    </row>
    <row r="25" spans="1:100" s="224" customFormat="1" ht="12" customHeight="1" x14ac:dyDescent="0.2">
      <c r="A25" s="206">
        <f t="shared" si="25"/>
        <v>15</v>
      </c>
      <c r="B25" s="225" t="s">
        <v>916</v>
      </c>
      <c r="C25" s="226" t="s">
        <v>811</v>
      </c>
      <c r="D25" s="226" t="s">
        <v>810</v>
      </c>
      <c r="E25" s="227">
        <v>23</v>
      </c>
      <c r="F25" s="228">
        <v>4</v>
      </c>
      <c r="G25" s="229">
        <v>2009</v>
      </c>
      <c r="H25" s="230">
        <v>79</v>
      </c>
      <c r="I25" s="231">
        <v>88</v>
      </c>
      <c r="J25" s="229">
        <v>84</v>
      </c>
      <c r="K25" s="230">
        <v>87</v>
      </c>
      <c r="L25" s="231">
        <v>78</v>
      </c>
      <c r="M25" s="229">
        <v>83</v>
      </c>
      <c r="N25" s="230">
        <v>70</v>
      </c>
      <c r="O25" s="231">
        <v>65</v>
      </c>
      <c r="P25" s="229">
        <v>68</v>
      </c>
      <c r="Q25" s="232">
        <v>76</v>
      </c>
      <c r="R25" s="231">
        <v>69</v>
      </c>
      <c r="S25" s="229">
        <v>73</v>
      </c>
      <c r="T25" s="230">
        <v>76</v>
      </c>
      <c r="U25" s="231">
        <v>84</v>
      </c>
      <c r="V25" s="229">
        <v>80</v>
      </c>
      <c r="W25" s="230">
        <v>66</v>
      </c>
      <c r="X25" s="231">
        <v>76</v>
      </c>
      <c r="Y25" s="229">
        <v>71</v>
      </c>
      <c r="Z25" s="230">
        <v>95</v>
      </c>
      <c r="AA25" s="231">
        <v>88</v>
      </c>
      <c r="AB25" s="229">
        <v>92</v>
      </c>
      <c r="AC25" s="230">
        <v>95</v>
      </c>
      <c r="AD25" s="231">
        <v>90</v>
      </c>
      <c r="AE25" s="229">
        <v>93</v>
      </c>
      <c r="AF25" s="230"/>
      <c r="AG25" s="231"/>
      <c r="AH25" s="229"/>
      <c r="AI25" s="230">
        <v>87</v>
      </c>
      <c r="AJ25" s="231">
        <v>81</v>
      </c>
      <c r="AK25" s="229">
        <v>84</v>
      </c>
      <c r="AL25" s="230"/>
      <c r="AM25" s="231"/>
      <c r="AN25" s="229"/>
      <c r="AO25" s="230"/>
      <c r="AP25" s="231"/>
      <c r="AQ25" s="229"/>
      <c r="AR25" s="226" t="s">
        <v>406</v>
      </c>
      <c r="AS25" s="233" t="s">
        <v>806</v>
      </c>
      <c r="AT25" s="233" t="s">
        <v>806</v>
      </c>
      <c r="AU25" s="234"/>
      <c r="AV25" s="235"/>
      <c r="AW25" s="234"/>
      <c r="AX25" s="235"/>
      <c r="AY25" s="234"/>
      <c r="AZ25" s="235"/>
      <c r="BA25" s="219">
        <v>543</v>
      </c>
      <c r="BB25" s="348">
        <v>77.569999694824219</v>
      </c>
      <c r="BC25" s="220" t="s">
        <v>899</v>
      </c>
      <c r="BD25" s="236"/>
      <c r="BE25" s="237"/>
      <c r="BF25" s="237"/>
      <c r="BG25" s="237"/>
      <c r="BH25" s="223" t="s">
        <v>899</v>
      </c>
      <c r="BI25" s="261" t="str">
        <f>IF(Value!$F$31="1",CP25,CQ25)</f>
        <v>ناجح في مواد الفصل الاول</v>
      </c>
      <c r="BJ25" s="224" t="s">
        <v>806</v>
      </c>
      <c r="BM25" s="224" t="str">
        <f t="shared" si="10"/>
        <v>مؤدب وخلوق ومجتهد ، هنيئاً لوالديك هذا التفوق المميز</v>
      </c>
      <c r="BN25" s="224" t="str">
        <f t="shared" si="11"/>
        <v>مؤدبة وخلوقة ومجتهدة ، هنيئاً لوالديك هذا التفوق المميز</v>
      </c>
      <c r="BO25" s="224" t="s">
        <v>916</v>
      </c>
      <c r="BP25" s="224">
        <v>77.569999694824219</v>
      </c>
      <c r="BQ25" s="224">
        <v>543</v>
      </c>
      <c r="BS25" s="224">
        <v>91.1</v>
      </c>
      <c r="BT25" s="224" t="str">
        <f>Table!$D25&amp;"    "&amp;Table!$E25&amp;" / "&amp;Table!$F25&amp;" "&amp;"/ " &amp; Table!$G25</f>
        <v>السلط    23 / 4 / 2009</v>
      </c>
      <c r="BU25" s="224">
        <f t="shared" si="0"/>
        <v>0</v>
      </c>
      <c r="BV25" s="224" t="str">
        <f t="shared" si="12"/>
        <v/>
      </c>
      <c r="BW25" s="224">
        <f t="shared" si="1"/>
        <v>0</v>
      </c>
      <c r="BX25" s="224" t="str">
        <f t="shared" si="13"/>
        <v/>
      </c>
      <c r="BY25" s="224">
        <f t="shared" si="2"/>
        <v>0</v>
      </c>
      <c r="BZ25" s="224" t="str">
        <f t="shared" si="14"/>
        <v/>
      </c>
      <c r="CA25" s="224">
        <f t="shared" si="3"/>
        <v>0</v>
      </c>
      <c r="CB25" s="224" t="str">
        <f t="shared" si="15"/>
        <v/>
      </c>
      <c r="CC25" s="224">
        <f t="shared" si="4"/>
        <v>0</v>
      </c>
      <c r="CD25" s="224" t="str">
        <f t="shared" si="16"/>
        <v/>
      </c>
      <c r="CE25" s="224">
        <f t="shared" si="5"/>
        <v>0</v>
      </c>
      <c r="CF25" s="224" t="str">
        <f t="shared" si="17"/>
        <v/>
      </c>
      <c r="CG25" s="224">
        <f t="shared" si="6"/>
        <v>0</v>
      </c>
      <c r="CH25" s="224" t="str">
        <f t="shared" si="18"/>
        <v/>
      </c>
      <c r="CI25" s="224" t="str">
        <f t="shared" si="7"/>
        <v/>
      </c>
      <c r="CJ25" s="224" t="str">
        <f t="shared" si="19"/>
        <v/>
      </c>
      <c r="CK25" s="224" t="str">
        <f t="shared" si="8"/>
        <v/>
      </c>
      <c r="CL25" s="224" t="str">
        <f t="shared" si="20"/>
        <v/>
      </c>
      <c r="CN25" s="224">
        <f t="shared" si="21"/>
        <v>0</v>
      </c>
      <c r="CO25" s="224" t="str">
        <f t="shared" si="22"/>
        <v xml:space="preserve">                </v>
      </c>
      <c r="CP25" s="224" t="str">
        <f t="shared" si="23"/>
        <v>ناجح في مواد الفصل الاول</v>
      </c>
      <c r="CQ25" s="224" t="str">
        <f t="shared" si="24"/>
        <v>ناجحة في مواد الفصل الاول</v>
      </c>
      <c r="CS25" s="224" t="str">
        <f>IF(Value!$F$33="1",Table!BI25,Table!BH25)</f>
        <v>ناجح و يرفع  لـ الصف السابع</v>
      </c>
      <c r="CT25" s="224" t="str">
        <f>IF(Value!$F$31="1",Table!BM25,Table!BN25)</f>
        <v>مؤدب وخلوق ومجتهد ، هنيئاً لوالديك هذا التفوق المميز</v>
      </c>
      <c r="CV25" s="224" t="str">
        <f t="shared" si="9"/>
        <v>-</v>
      </c>
    </row>
    <row r="26" spans="1:100" s="224" customFormat="1" ht="12" customHeight="1" x14ac:dyDescent="0.2">
      <c r="A26" s="206">
        <f t="shared" si="25"/>
        <v>16</v>
      </c>
      <c r="B26" s="225" t="s">
        <v>917</v>
      </c>
      <c r="C26" s="226" t="s">
        <v>811</v>
      </c>
      <c r="D26" s="226" t="s">
        <v>815</v>
      </c>
      <c r="E26" s="227">
        <v>1</v>
      </c>
      <c r="F26" s="228">
        <v>6</v>
      </c>
      <c r="G26" s="229">
        <v>2009</v>
      </c>
      <c r="H26" s="230">
        <v>79</v>
      </c>
      <c r="I26" s="231">
        <v>86</v>
      </c>
      <c r="J26" s="229">
        <v>83</v>
      </c>
      <c r="K26" s="230">
        <v>82</v>
      </c>
      <c r="L26" s="231">
        <v>93</v>
      </c>
      <c r="M26" s="229">
        <v>88</v>
      </c>
      <c r="N26" s="230">
        <v>72</v>
      </c>
      <c r="O26" s="231">
        <v>65</v>
      </c>
      <c r="P26" s="229">
        <v>69</v>
      </c>
      <c r="Q26" s="232">
        <v>80</v>
      </c>
      <c r="R26" s="231">
        <v>85</v>
      </c>
      <c r="S26" s="229">
        <v>83</v>
      </c>
      <c r="T26" s="230">
        <v>80</v>
      </c>
      <c r="U26" s="231">
        <v>85</v>
      </c>
      <c r="V26" s="229">
        <v>83</v>
      </c>
      <c r="W26" s="230">
        <v>82</v>
      </c>
      <c r="X26" s="231">
        <v>79</v>
      </c>
      <c r="Y26" s="229">
        <v>81</v>
      </c>
      <c r="Z26" s="230">
        <v>91</v>
      </c>
      <c r="AA26" s="231">
        <v>84</v>
      </c>
      <c r="AB26" s="229">
        <v>88</v>
      </c>
      <c r="AC26" s="230">
        <v>95</v>
      </c>
      <c r="AD26" s="231">
        <v>93</v>
      </c>
      <c r="AE26" s="229">
        <v>94</v>
      </c>
      <c r="AF26" s="230"/>
      <c r="AG26" s="231"/>
      <c r="AH26" s="229"/>
      <c r="AI26" s="230">
        <v>85</v>
      </c>
      <c r="AJ26" s="231">
        <v>83</v>
      </c>
      <c r="AK26" s="229">
        <v>84</v>
      </c>
      <c r="AL26" s="230"/>
      <c r="AM26" s="231"/>
      <c r="AN26" s="229"/>
      <c r="AO26" s="230"/>
      <c r="AP26" s="231"/>
      <c r="AQ26" s="229"/>
      <c r="AR26" s="226" t="s">
        <v>406</v>
      </c>
      <c r="AS26" s="233" t="s">
        <v>806</v>
      </c>
      <c r="AT26" s="233" t="s">
        <v>806</v>
      </c>
      <c r="AU26" s="234"/>
      <c r="AV26" s="235"/>
      <c r="AW26" s="234"/>
      <c r="AX26" s="235"/>
      <c r="AY26" s="234"/>
      <c r="AZ26" s="235"/>
      <c r="BA26" s="219">
        <v>571</v>
      </c>
      <c r="BB26" s="348">
        <v>81.569999694824219</v>
      </c>
      <c r="BC26" s="220" t="s">
        <v>899</v>
      </c>
      <c r="BD26" s="236"/>
      <c r="BE26" s="237"/>
      <c r="BF26" s="237"/>
      <c r="BG26" s="237"/>
      <c r="BH26" s="223" t="s">
        <v>899</v>
      </c>
      <c r="BI26" s="261" t="str">
        <f>IF(Value!$F$31="1",CP26,CQ26)</f>
        <v>ناجح في مواد الفصل الاول</v>
      </c>
      <c r="BJ26" s="224" t="s">
        <v>806</v>
      </c>
      <c r="BM26" s="224" t="str">
        <f t="shared" si="10"/>
        <v>خلوق ومتعاون وفعّال ، أجمل التهاني لك ولوالديك</v>
      </c>
      <c r="BN26" s="224" t="str">
        <f t="shared" si="11"/>
        <v>خلوقة ومتعاونة وفعّالة ، أجمل التهاني لك ولوالديك</v>
      </c>
      <c r="BO26" s="224" t="s">
        <v>917</v>
      </c>
      <c r="BP26" s="224">
        <v>81.569999694824219</v>
      </c>
      <c r="BQ26" s="224">
        <v>571</v>
      </c>
      <c r="BS26" s="224">
        <v>87.9</v>
      </c>
      <c r="BT26" s="224" t="str">
        <f>Table!$D26&amp;"    "&amp;Table!$E26&amp;" / "&amp;Table!$F26&amp;" "&amp;"/ " &amp; Table!$G26</f>
        <v>عمان    1 / 6 / 2009</v>
      </c>
      <c r="BU26" s="224">
        <f t="shared" si="0"/>
        <v>0</v>
      </c>
      <c r="BV26" s="224" t="str">
        <f t="shared" si="12"/>
        <v/>
      </c>
      <c r="BW26" s="224">
        <f t="shared" si="1"/>
        <v>0</v>
      </c>
      <c r="BX26" s="224" t="str">
        <f t="shared" si="13"/>
        <v/>
      </c>
      <c r="BY26" s="224">
        <f t="shared" si="2"/>
        <v>0</v>
      </c>
      <c r="BZ26" s="224" t="str">
        <f t="shared" si="14"/>
        <v/>
      </c>
      <c r="CA26" s="224">
        <f t="shared" si="3"/>
        <v>0</v>
      </c>
      <c r="CB26" s="224" t="str">
        <f t="shared" si="15"/>
        <v/>
      </c>
      <c r="CC26" s="224">
        <f t="shared" si="4"/>
        <v>0</v>
      </c>
      <c r="CD26" s="224" t="str">
        <f t="shared" si="16"/>
        <v/>
      </c>
      <c r="CE26" s="224">
        <f t="shared" si="5"/>
        <v>0</v>
      </c>
      <c r="CF26" s="224" t="str">
        <f t="shared" si="17"/>
        <v/>
      </c>
      <c r="CG26" s="224">
        <f t="shared" si="6"/>
        <v>0</v>
      </c>
      <c r="CH26" s="224" t="str">
        <f t="shared" si="18"/>
        <v/>
      </c>
      <c r="CI26" s="224" t="str">
        <f t="shared" si="7"/>
        <v/>
      </c>
      <c r="CJ26" s="224" t="str">
        <f t="shared" si="19"/>
        <v/>
      </c>
      <c r="CK26" s="224" t="str">
        <f t="shared" si="8"/>
        <v/>
      </c>
      <c r="CL26" s="224" t="str">
        <f t="shared" si="20"/>
        <v/>
      </c>
      <c r="CN26" s="224">
        <f t="shared" si="21"/>
        <v>0</v>
      </c>
      <c r="CO26" s="224" t="str">
        <f t="shared" si="22"/>
        <v xml:space="preserve">                </v>
      </c>
      <c r="CP26" s="224" t="str">
        <f t="shared" si="23"/>
        <v>ناجح في مواد الفصل الاول</v>
      </c>
      <c r="CQ26" s="224" t="str">
        <f t="shared" si="24"/>
        <v>ناجحة في مواد الفصل الاول</v>
      </c>
      <c r="CS26" s="224" t="str">
        <f>IF(Value!$F$33="1",Table!BI26,Table!BH26)</f>
        <v>ناجح و يرفع  لـ الصف السابع</v>
      </c>
      <c r="CT26" s="224" t="str">
        <f>IF(Value!$F$31="1",Table!BM26,Table!BN26)</f>
        <v>خلوق ومتعاون وفعّال ، أجمل التهاني لك ولوالديك</v>
      </c>
      <c r="CV26" s="224" t="str">
        <f t="shared" si="9"/>
        <v>-</v>
      </c>
    </row>
    <row r="27" spans="1:100" s="224" customFormat="1" ht="12" customHeight="1" x14ac:dyDescent="0.2">
      <c r="A27" s="206">
        <f t="shared" si="25"/>
        <v>17</v>
      </c>
      <c r="B27" s="225" t="s">
        <v>918</v>
      </c>
      <c r="C27" s="226" t="s">
        <v>811</v>
      </c>
      <c r="D27" s="226" t="s">
        <v>810</v>
      </c>
      <c r="E27" s="227">
        <v>31</v>
      </c>
      <c r="F27" s="228">
        <v>10</v>
      </c>
      <c r="G27" s="229">
        <v>2009</v>
      </c>
      <c r="H27" s="230">
        <v>78</v>
      </c>
      <c r="I27" s="231">
        <v>85</v>
      </c>
      <c r="J27" s="229">
        <v>82</v>
      </c>
      <c r="K27" s="230">
        <v>87</v>
      </c>
      <c r="L27" s="231">
        <v>91</v>
      </c>
      <c r="M27" s="229">
        <v>89</v>
      </c>
      <c r="N27" s="230">
        <v>71</v>
      </c>
      <c r="O27" s="231">
        <v>66</v>
      </c>
      <c r="P27" s="229">
        <v>69</v>
      </c>
      <c r="Q27" s="232">
        <v>78</v>
      </c>
      <c r="R27" s="231">
        <v>80</v>
      </c>
      <c r="S27" s="229">
        <v>79</v>
      </c>
      <c r="T27" s="230">
        <v>78</v>
      </c>
      <c r="U27" s="231">
        <v>84</v>
      </c>
      <c r="V27" s="229">
        <v>81</v>
      </c>
      <c r="W27" s="230">
        <v>68</v>
      </c>
      <c r="X27" s="231">
        <v>86</v>
      </c>
      <c r="Y27" s="229">
        <v>77</v>
      </c>
      <c r="Z27" s="230">
        <v>95</v>
      </c>
      <c r="AA27" s="231">
        <v>81</v>
      </c>
      <c r="AB27" s="229">
        <v>88</v>
      </c>
      <c r="AC27" s="230">
        <v>94</v>
      </c>
      <c r="AD27" s="231">
        <v>93</v>
      </c>
      <c r="AE27" s="229">
        <v>94</v>
      </c>
      <c r="AF27" s="230"/>
      <c r="AG27" s="231"/>
      <c r="AH27" s="229"/>
      <c r="AI27" s="230">
        <v>89</v>
      </c>
      <c r="AJ27" s="231">
        <v>85</v>
      </c>
      <c r="AK27" s="229">
        <v>87</v>
      </c>
      <c r="AL27" s="230"/>
      <c r="AM27" s="231"/>
      <c r="AN27" s="229"/>
      <c r="AO27" s="230"/>
      <c r="AP27" s="231"/>
      <c r="AQ27" s="229"/>
      <c r="AR27" s="226" t="s">
        <v>406</v>
      </c>
      <c r="AS27" s="233" t="s">
        <v>806</v>
      </c>
      <c r="AT27" s="233" t="s">
        <v>806</v>
      </c>
      <c r="AU27" s="234"/>
      <c r="AV27" s="235"/>
      <c r="AW27" s="234"/>
      <c r="AX27" s="235"/>
      <c r="AY27" s="234"/>
      <c r="AZ27" s="235"/>
      <c r="BA27" s="219">
        <v>564</v>
      </c>
      <c r="BB27" s="348">
        <v>80.569999694824219</v>
      </c>
      <c r="BC27" s="220" t="s">
        <v>899</v>
      </c>
      <c r="BD27" s="236"/>
      <c r="BE27" s="237"/>
      <c r="BF27" s="237"/>
      <c r="BG27" s="237"/>
      <c r="BH27" s="223" t="s">
        <v>899</v>
      </c>
      <c r="BI27" s="261" t="str">
        <f>IF(Value!$F$31="1",CP27,CQ27)</f>
        <v>ناجح في مواد الفصل الاول</v>
      </c>
      <c r="BJ27" s="224" t="s">
        <v>806</v>
      </c>
      <c r="BM27" s="224" t="str">
        <f t="shared" si="10"/>
        <v>مؤدب وخلوق ومجتهد ، هنيئاً لوالديك هذا التفوق المميز</v>
      </c>
      <c r="BN27" s="224" t="str">
        <f t="shared" si="11"/>
        <v>مؤدبة وخلوقة ومجتهدة ، هنيئاً لوالديك هذا التفوق المميز</v>
      </c>
      <c r="BO27" s="224" t="s">
        <v>918</v>
      </c>
      <c r="BP27" s="224">
        <v>80.569999694824219</v>
      </c>
      <c r="BQ27" s="224">
        <v>564</v>
      </c>
      <c r="BS27" s="224">
        <v>95.3</v>
      </c>
      <c r="BT27" s="224" t="str">
        <f>Table!$D27&amp;"    "&amp;Table!$E27&amp;" / "&amp;Table!$F27&amp;" "&amp;"/ " &amp; Table!$G27</f>
        <v>السلط    31 / 10 / 2009</v>
      </c>
      <c r="BU27" s="224">
        <f t="shared" si="0"/>
        <v>0</v>
      </c>
      <c r="BV27" s="224" t="str">
        <f t="shared" si="12"/>
        <v/>
      </c>
      <c r="BW27" s="224">
        <f t="shared" si="1"/>
        <v>0</v>
      </c>
      <c r="BX27" s="224" t="str">
        <f t="shared" si="13"/>
        <v/>
      </c>
      <c r="BY27" s="224">
        <f t="shared" si="2"/>
        <v>0</v>
      </c>
      <c r="BZ27" s="224" t="str">
        <f t="shared" si="14"/>
        <v/>
      </c>
      <c r="CA27" s="224">
        <f t="shared" si="3"/>
        <v>0</v>
      </c>
      <c r="CB27" s="224" t="str">
        <f t="shared" si="15"/>
        <v/>
      </c>
      <c r="CC27" s="224">
        <f t="shared" si="4"/>
        <v>0</v>
      </c>
      <c r="CD27" s="224" t="str">
        <f t="shared" si="16"/>
        <v/>
      </c>
      <c r="CE27" s="224">
        <f t="shared" si="5"/>
        <v>0</v>
      </c>
      <c r="CF27" s="224" t="str">
        <f t="shared" si="17"/>
        <v/>
      </c>
      <c r="CG27" s="224">
        <f t="shared" si="6"/>
        <v>0</v>
      </c>
      <c r="CH27" s="224" t="str">
        <f t="shared" si="18"/>
        <v/>
      </c>
      <c r="CI27" s="224" t="str">
        <f t="shared" si="7"/>
        <v/>
      </c>
      <c r="CJ27" s="224" t="str">
        <f t="shared" si="19"/>
        <v/>
      </c>
      <c r="CK27" s="224" t="str">
        <f t="shared" si="8"/>
        <v/>
      </c>
      <c r="CL27" s="224" t="str">
        <f t="shared" si="20"/>
        <v/>
      </c>
      <c r="CN27" s="224">
        <f t="shared" si="21"/>
        <v>0</v>
      </c>
      <c r="CO27" s="224" t="str">
        <f t="shared" si="22"/>
        <v xml:space="preserve">                </v>
      </c>
      <c r="CP27" s="224" t="str">
        <f t="shared" si="23"/>
        <v>ناجح في مواد الفصل الاول</v>
      </c>
      <c r="CQ27" s="224" t="str">
        <f t="shared" si="24"/>
        <v>ناجحة في مواد الفصل الاول</v>
      </c>
      <c r="CS27" s="224" t="str">
        <f>IF(Value!$F$33="1",Table!BI27,Table!BH27)</f>
        <v>ناجح و يرفع  لـ الصف السابع</v>
      </c>
      <c r="CT27" s="224" t="str">
        <f>IF(Value!$F$31="1",Table!BM27,Table!BN27)</f>
        <v>مؤدب وخلوق ومجتهد ، هنيئاً لوالديك هذا التفوق المميز</v>
      </c>
      <c r="CV27" s="224" t="str">
        <f t="shared" si="9"/>
        <v>-</v>
      </c>
    </row>
    <row r="28" spans="1:100" s="224" customFormat="1" ht="12" customHeight="1" x14ac:dyDescent="0.2">
      <c r="A28" s="206">
        <f t="shared" si="25"/>
        <v>18</v>
      </c>
      <c r="B28" s="225" t="s">
        <v>919</v>
      </c>
      <c r="C28" s="226" t="s">
        <v>842</v>
      </c>
      <c r="D28" s="226" t="s">
        <v>810</v>
      </c>
      <c r="E28" s="227">
        <v>12</v>
      </c>
      <c r="F28" s="228">
        <v>2</v>
      </c>
      <c r="G28" s="229">
        <v>2009</v>
      </c>
      <c r="H28" s="230">
        <v>83</v>
      </c>
      <c r="I28" s="231">
        <v>85</v>
      </c>
      <c r="J28" s="229">
        <v>84</v>
      </c>
      <c r="K28" s="230">
        <v>90</v>
      </c>
      <c r="L28" s="231">
        <v>82</v>
      </c>
      <c r="M28" s="229">
        <v>86</v>
      </c>
      <c r="N28" s="230">
        <v>76</v>
      </c>
      <c r="O28" s="231">
        <v>65</v>
      </c>
      <c r="P28" s="229">
        <v>71</v>
      </c>
      <c r="Q28" s="232">
        <v>86</v>
      </c>
      <c r="R28" s="231">
        <v>89</v>
      </c>
      <c r="S28" s="229">
        <v>88</v>
      </c>
      <c r="T28" s="230">
        <v>78</v>
      </c>
      <c r="U28" s="231">
        <v>85</v>
      </c>
      <c r="V28" s="229">
        <v>82</v>
      </c>
      <c r="W28" s="230">
        <v>68</v>
      </c>
      <c r="X28" s="231">
        <v>78</v>
      </c>
      <c r="Y28" s="229">
        <v>73</v>
      </c>
      <c r="Z28" s="230">
        <v>98</v>
      </c>
      <c r="AA28" s="231">
        <v>90</v>
      </c>
      <c r="AB28" s="229">
        <v>94</v>
      </c>
      <c r="AC28" s="230">
        <v>97</v>
      </c>
      <c r="AD28" s="231">
        <v>88</v>
      </c>
      <c r="AE28" s="229">
        <v>93</v>
      </c>
      <c r="AF28" s="230"/>
      <c r="AG28" s="231"/>
      <c r="AH28" s="229"/>
      <c r="AI28" s="230">
        <v>86</v>
      </c>
      <c r="AJ28" s="231">
        <v>87</v>
      </c>
      <c r="AK28" s="229">
        <v>87</v>
      </c>
      <c r="AL28" s="230"/>
      <c r="AM28" s="231"/>
      <c r="AN28" s="229"/>
      <c r="AO28" s="230"/>
      <c r="AP28" s="231"/>
      <c r="AQ28" s="229"/>
      <c r="AR28" s="226" t="s">
        <v>406</v>
      </c>
      <c r="AS28" s="233" t="s">
        <v>806</v>
      </c>
      <c r="AT28" s="233" t="s">
        <v>806</v>
      </c>
      <c r="AU28" s="234"/>
      <c r="AV28" s="235"/>
      <c r="AW28" s="234"/>
      <c r="AX28" s="235"/>
      <c r="AY28" s="234"/>
      <c r="AZ28" s="235"/>
      <c r="BA28" s="219">
        <v>571</v>
      </c>
      <c r="BB28" s="348">
        <v>81.569999694824219</v>
      </c>
      <c r="BC28" s="220" t="s">
        <v>899</v>
      </c>
      <c r="BD28" s="236"/>
      <c r="BE28" s="237"/>
      <c r="BF28" s="237"/>
      <c r="BG28" s="237"/>
      <c r="BH28" s="223" t="s">
        <v>899</v>
      </c>
      <c r="BI28" s="261" t="str">
        <f>IF(Value!$F$31="1",CP28,CQ28)</f>
        <v>ناجح في مواد الفصل الاول</v>
      </c>
      <c r="BJ28" s="224" t="s">
        <v>806</v>
      </c>
      <c r="BM28" s="224" t="str">
        <f t="shared" si="10"/>
        <v>جيد في دروسه ، أتمنى له مزيدا من التقدم والنجاح</v>
      </c>
      <c r="BN28" s="224" t="str">
        <f t="shared" si="11"/>
        <v>جيدة في دروسها ، أتمنى لها مزيدا من التقدم والنجاح</v>
      </c>
      <c r="BO28" s="224" t="s">
        <v>919</v>
      </c>
      <c r="BP28" s="224">
        <v>81.569999694824219</v>
      </c>
      <c r="BQ28" s="224">
        <v>571</v>
      </c>
      <c r="BS28" s="224">
        <v>71.099999999999994</v>
      </c>
      <c r="BT28" s="224" t="str">
        <f>Table!$D28&amp;"    "&amp;Table!$E28&amp;" / "&amp;Table!$F28&amp;" "&amp;"/ " &amp; Table!$G28</f>
        <v>السلط    12 / 2 / 2009</v>
      </c>
      <c r="BU28" s="224">
        <f t="shared" si="0"/>
        <v>0</v>
      </c>
      <c r="BV28" s="224" t="str">
        <f t="shared" si="12"/>
        <v/>
      </c>
      <c r="BW28" s="224">
        <f t="shared" si="1"/>
        <v>0</v>
      </c>
      <c r="BX28" s="224" t="str">
        <f t="shared" si="13"/>
        <v/>
      </c>
      <c r="BY28" s="224">
        <f t="shared" si="2"/>
        <v>0</v>
      </c>
      <c r="BZ28" s="224" t="str">
        <f t="shared" si="14"/>
        <v/>
      </c>
      <c r="CA28" s="224">
        <f t="shared" si="3"/>
        <v>0</v>
      </c>
      <c r="CB28" s="224" t="str">
        <f t="shared" si="15"/>
        <v/>
      </c>
      <c r="CC28" s="224">
        <f t="shared" si="4"/>
        <v>0</v>
      </c>
      <c r="CD28" s="224" t="str">
        <f t="shared" si="16"/>
        <v/>
      </c>
      <c r="CE28" s="224">
        <f t="shared" si="5"/>
        <v>0</v>
      </c>
      <c r="CF28" s="224" t="str">
        <f t="shared" si="17"/>
        <v/>
      </c>
      <c r="CG28" s="224">
        <f t="shared" si="6"/>
        <v>0</v>
      </c>
      <c r="CH28" s="224" t="str">
        <f t="shared" si="18"/>
        <v/>
      </c>
      <c r="CI28" s="224" t="str">
        <f t="shared" si="7"/>
        <v/>
      </c>
      <c r="CJ28" s="224" t="str">
        <f t="shared" si="19"/>
        <v/>
      </c>
      <c r="CK28" s="224" t="str">
        <f t="shared" si="8"/>
        <v/>
      </c>
      <c r="CL28" s="224" t="str">
        <f t="shared" si="20"/>
        <v/>
      </c>
      <c r="CN28" s="224">
        <f t="shared" si="21"/>
        <v>0</v>
      </c>
      <c r="CO28" s="224" t="str">
        <f t="shared" si="22"/>
        <v xml:space="preserve">                </v>
      </c>
      <c r="CP28" s="224" t="str">
        <f t="shared" si="23"/>
        <v>ناجح في مواد الفصل الاول</v>
      </c>
      <c r="CQ28" s="224" t="str">
        <f t="shared" si="24"/>
        <v>ناجحة في مواد الفصل الاول</v>
      </c>
      <c r="CS28" s="224" t="str">
        <f>IF(Value!$F$33="1",Table!BI28,Table!BH28)</f>
        <v>ناجح و يرفع  لـ الصف السابع</v>
      </c>
      <c r="CT28" s="224" t="str">
        <f>IF(Value!$F$31="1",Table!BM28,Table!BN28)</f>
        <v>جيد في دروسه ، أتمنى له مزيدا من التقدم والنجاح</v>
      </c>
      <c r="CV28" s="224" t="str">
        <f t="shared" si="9"/>
        <v>-</v>
      </c>
    </row>
    <row r="29" spans="1:100" s="224" customFormat="1" ht="12" customHeight="1" x14ac:dyDescent="0.2">
      <c r="A29" s="206">
        <f t="shared" si="25"/>
        <v>19</v>
      </c>
      <c r="B29" s="225" t="s">
        <v>920</v>
      </c>
      <c r="C29" s="226" t="s">
        <v>811</v>
      </c>
      <c r="D29" s="226" t="s">
        <v>810</v>
      </c>
      <c r="E29" s="227">
        <v>9</v>
      </c>
      <c r="F29" s="228">
        <v>8</v>
      </c>
      <c r="G29" s="229">
        <v>2009</v>
      </c>
      <c r="H29" s="230">
        <v>83</v>
      </c>
      <c r="I29" s="231">
        <v>92</v>
      </c>
      <c r="J29" s="229">
        <v>88</v>
      </c>
      <c r="K29" s="230">
        <v>92</v>
      </c>
      <c r="L29" s="231">
        <v>93</v>
      </c>
      <c r="M29" s="229">
        <v>93</v>
      </c>
      <c r="N29" s="230">
        <v>77</v>
      </c>
      <c r="O29" s="231">
        <v>66</v>
      </c>
      <c r="P29" s="229">
        <v>72</v>
      </c>
      <c r="Q29" s="232">
        <v>89</v>
      </c>
      <c r="R29" s="231">
        <v>89</v>
      </c>
      <c r="S29" s="229">
        <v>89</v>
      </c>
      <c r="T29" s="230">
        <v>82</v>
      </c>
      <c r="U29" s="231">
        <v>78</v>
      </c>
      <c r="V29" s="229">
        <v>80</v>
      </c>
      <c r="W29" s="230">
        <v>85</v>
      </c>
      <c r="X29" s="231">
        <v>85</v>
      </c>
      <c r="Y29" s="229">
        <v>85</v>
      </c>
      <c r="Z29" s="230">
        <v>95</v>
      </c>
      <c r="AA29" s="231">
        <v>88</v>
      </c>
      <c r="AB29" s="229">
        <v>92</v>
      </c>
      <c r="AC29" s="230">
        <v>98</v>
      </c>
      <c r="AD29" s="231">
        <v>89</v>
      </c>
      <c r="AE29" s="229">
        <v>94</v>
      </c>
      <c r="AF29" s="230"/>
      <c r="AG29" s="231"/>
      <c r="AH29" s="229"/>
      <c r="AI29" s="230">
        <v>88</v>
      </c>
      <c r="AJ29" s="231">
        <v>83</v>
      </c>
      <c r="AK29" s="229">
        <v>86</v>
      </c>
      <c r="AL29" s="230"/>
      <c r="AM29" s="231"/>
      <c r="AN29" s="229"/>
      <c r="AO29" s="230"/>
      <c r="AP29" s="231"/>
      <c r="AQ29" s="229"/>
      <c r="AR29" s="226" t="s">
        <v>406</v>
      </c>
      <c r="AS29" s="233" t="s">
        <v>806</v>
      </c>
      <c r="AT29" s="233" t="s">
        <v>806</v>
      </c>
      <c r="AU29" s="234"/>
      <c r="AV29" s="235"/>
      <c r="AW29" s="234"/>
      <c r="AX29" s="235"/>
      <c r="AY29" s="234"/>
      <c r="AZ29" s="235"/>
      <c r="BA29" s="219">
        <v>593</v>
      </c>
      <c r="BB29" s="348">
        <v>84.709999084472656</v>
      </c>
      <c r="BC29" s="220" t="s">
        <v>899</v>
      </c>
      <c r="BD29" s="236"/>
      <c r="BE29" s="237"/>
      <c r="BF29" s="237"/>
      <c r="BG29" s="237"/>
      <c r="BH29" s="223" t="s">
        <v>899</v>
      </c>
      <c r="BI29" s="261" t="str">
        <f>IF(Value!$F$31="1",CP29,CQ29)</f>
        <v>ناجح في مواد الفصل الاول</v>
      </c>
      <c r="BJ29" s="224" t="s">
        <v>806</v>
      </c>
      <c r="BM29" s="224" t="str">
        <f t="shared" si="10"/>
        <v>جيد في دروسه ، أتمنى له مزيدا من التقدم والنجاح</v>
      </c>
      <c r="BN29" s="224" t="str">
        <f t="shared" si="11"/>
        <v>جيدة في دروسها ، أتمنى لها مزيدا من التقدم والنجاح</v>
      </c>
      <c r="BO29" s="224" t="s">
        <v>920</v>
      </c>
      <c r="BP29" s="224">
        <v>84.709999084472656</v>
      </c>
      <c r="BQ29" s="224">
        <v>593</v>
      </c>
      <c r="BS29" s="224">
        <v>74.099999999999994</v>
      </c>
      <c r="BT29" s="224" t="str">
        <f>Table!$D29&amp;"    "&amp;Table!$E29&amp;" / "&amp;Table!$F29&amp;" "&amp;"/ " &amp; Table!$G29</f>
        <v>السلط    9 / 8 / 2009</v>
      </c>
      <c r="BU29" s="224">
        <f t="shared" si="0"/>
        <v>0</v>
      </c>
      <c r="BV29" s="224" t="str">
        <f t="shared" si="12"/>
        <v/>
      </c>
      <c r="BW29" s="224">
        <f t="shared" si="1"/>
        <v>0</v>
      </c>
      <c r="BX29" s="224" t="str">
        <f t="shared" si="13"/>
        <v/>
      </c>
      <c r="BY29" s="224">
        <f t="shared" si="2"/>
        <v>0</v>
      </c>
      <c r="BZ29" s="224" t="str">
        <f t="shared" si="14"/>
        <v/>
      </c>
      <c r="CA29" s="224">
        <f t="shared" si="3"/>
        <v>0</v>
      </c>
      <c r="CB29" s="224" t="str">
        <f t="shared" si="15"/>
        <v/>
      </c>
      <c r="CC29" s="224">
        <f t="shared" si="4"/>
        <v>0</v>
      </c>
      <c r="CD29" s="224" t="str">
        <f t="shared" si="16"/>
        <v/>
      </c>
      <c r="CE29" s="224">
        <f t="shared" si="5"/>
        <v>0</v>
      </c>
      <c r="CF29" s="224" t="str">
        <f t="shared" si="17"/>
        <v/>
      </c>
      <c r="CG29" s="224">
        <f t="shared" si="6"/>
        <v>0</v>
      </c>
      <c r="CH29" s="224" t="str">
        <f t="shared" si="18"/>
        <v/>
      </c>
      <c r="CI29" s="224" t="str">
        <f t="shared" si="7"/>
        <v/>
      </c>
      <c r="CJ29" s="224" t="str">
        <f t="shared" si="19"/>
        <v/>
      </c>
      <c r="CK29" s="224" t="str">
        <f t="shared" si="8"/>
        <v/>
      </c>
      <c r="CL29" s="224" t="str">
        <f t="shared" si="20"/>
        <v/>
      </c>
      <c r="CN29" s="224">
        <f t="shared" si="21"/>
        <v>0</v>
      </c>
      <c r="CO29" s="224" t="str">
        <f t="shared" si="22"/>
        <v xml:space="preserve">                </v>
      </c>
      <c r="CP29" s="224" t="str">
        <f t="shared" si="23"/>
        <v>ناجح في مواد الفصل الاول</v>
      </c>
      <c r="CQ29" s="224" t="str">
        <f t="shared" si="24"/>
        <v>ناجحة في مواد الفصل الاول</v>
      </c>
      <c r="CS29" s="224" t="str">
        <f>IF(Value!$F$33="1",Table!BI29,Table!BH29)</f>
        <v>ناجح و يرفع  لـ الصف السابع</v>
      </c>
      <c r="CT29" s="224" t="str">
        <f>IF(Value!$F$31="1",Table!BM29,Table!BN29)</f>
        <v>جيد في دروسه ، أتمنى له مزيدا من التقدم والنجاح</v>
      </c>
      <c r="CV29" s="224" t="str">
        <f t="shared" si="9"/>
        <v>-</v>
      </c>
    </row>
    <row r="30" spans="1:100" s="224" customFormat="1" ht="12" customHeight="1" x14ac:dyDescent="0.2">
      <c r="A30" s="206">
        <f t="shared" si="25"/>
        <v>20</v>
      </c>
      <c r="B30" s="225" t="s">
        <v>921</v>
      </c>
      <c r="C30" s="226" t="s">
        <v>811</v>
      </c>
      <c r="D30" s="226" t="s">
        <v>810</v>
      </c>
      <c r="E30" s="227">
        <v>11</v>
      </c>
      <c r="F30" s="228">
        <v>7</v>
      </c>
      <c r="G30" s="229">
        <v>2009</v>
      </c>
      <c r="H30" s="230">
        <v>82</v>
      </c>
      <c r="I30" s="231">
        <v>87</v>
      </c>
      <c r="J30" s="229">
        <v>85</v>
      </c>
      <c r="K30" s="230">
        <v>85</v>
      </c>
      <c r="L30" s="231">
        <v>94</v>
      </c>
      <c r="M30" s="229">
        <v>90</v>
      </c>
      <c r="N30" s="230">
        <v>80</v>
      </c>
      <c r="O30" s="231">
        <v>65</v>
      </c>
      <c r="P30" s="229">
        <v>73</v>
      </c>
      <c r="Q30" s="232">
        <v>90</v>
      </c>
      <c r="R30" s="231">
        <v>94</v>
      </c>
      <c r="S30" s="229">
        <v>92</v>
      </c>
      <c r="T30" s="230">
        <v>82</v>
      </c>
      <c r="U30" s="231">
        <v>80</v>
      </c>
      <c r="V30" s="229">
        <v>81</v>
      </c>
      <c r="W30" s="230">
        <v>76</v>
      </c>
      <c r="X30" s="231">
        <v>83</v>
      </c>
      <c r="Y30" s="229">
        <v>80</v>
      </c>
      <c r="Z30" s="230">
        <v>97</v>
      </c>
      <c r="AA30" s="231">
        <v>87</v>
      </c>
      <c r="AB30" s="229">
        <v>92</v>
      </c>
      <c r="AC30" s="230">
        <v>92</v>
      </c>
      <c r="AD30" s="231">
        <v>89</v>
      </c>
      <c r="AE30" s="229">
        <v>91</v>
      </c>
      <c r="AF30" s="230"/>
      <c r="AG30" s="231"/>
      <c r="AH30" s="229"/>
      <c r="AI30" s="230">
        <v>90</v>
      </c>
      <c r="AJ30" s="231">
        <v>85</v>
      </c>
      <c r="AK30" s="229">
        <v>88</v>
      </c>
      <c r="AL30" s="230"/>
      <c r="AM30" s="231"/>
      <c r="AN30" s="229"/>
      <c r="AO30" s="230"/>
      <c r="AP30" s="231"/>
      <c r="AQ30" s="229"/>
      <c r="AR30" s="226" t="s">
        <v>406</v>
      </c>
      <c r="AS30" s="233" t="s">
        <v>806</v>
      </c>
      <c r="AT30" s="233" t="s">
        <v>806</v>
      </c>
      <c r="AU30" s="234"/>
      <c r="AV30" s="235"/>
      <c r="AW30" s="234"/>
      <c r="AX30" s="235"/>
      <c r="AY30" s="234"/>
      <c r="AZ30" s="235"/>
      <c r="BA30" s="219">
        <v>589</v>
      </c>
      <c r="BB30" s="348">
        <v>84.139999389648438</v>
      </c>
      <c r="BC30" s="220" t="s">
        <v>899</v>
      </c>
      <c r="BD30" s="236"/>
      <c r="BE30" s="237"/>
      <c r="BF30" s="237"/>
      <c r="BG30" s="237"/>
      <c r="BH30" s="223" t="s">
        <v>899</v>
      </c>
      <c r="BI30" s="261" t="str">
        <f>IF(Value!$F$31="1",CP30,CQ30)</f>
        <v>ناجح في مواد الفصل الاول</v>
      </c>
      <c r="BJ30" s="224" t="s">
        <v>806</v>
      </c>
      <c r="BM30" s="224" t="str">
        <f t="shared" si="10"/>
        <v>جيد في دروسه ، أتمنى له مزيدا من التقدم والنجاح</v>
      </c>
      <c r="BN30" s="224" t="str">
        <f t="shared" si="11"/>
        <v>جيدة في دروسها ، أتمنى لها مزيدا من التقدم والنجاح</v>
      </c>
      <c r="BO30" s="224" t="s">
        <v>921</v>
      </c>
      <c r="BP30" s="224">
        <v>84.139999389648438</v>
      </c>
      <c r="BQ30" s="224">
        <v>589</v>
      </c>
      <c r="BS30" s="224">
        <v>76.400000000000006</v>
      </c>
      <c r="BT30" s="224" t="str">
        <f>Table!$D30&amp;"    "&amp;Table!$E30&amp;" / "&amp;Table!$F30&amp;" "&amp;"/ " &amp; Table!$G30</f>
        <v>السلط    11 / 7 / 2009</v>
      </c>
      <c r="BU30" s="224">
        <f t="shared" si="0"/>
        <v>0</v>
      </c>
      <c r="BV30" s="224" t="str">
        <f t="shared" si="12"/>
        <v/>
      </c>
      <c r="BW30" s="224">
        <f t="shared" si="1"/>
        <v>0</v>
      </c>
      <c r="BX30" s="224" t="str">
        <f t="shared" si="13"/>
        <v/>
      </c>
      <c r="BY30" s="224">
        <f t="shared" si="2"/>
        <v>0</v>
      </c>
      <c r="BZ30" s="224" t="str">
        <f t="shared" si="14"/>
        <v/>
      </c>
      <c r="CA30" s="224">
        <f t="shared" si="3"/>
        <v>0</v>
      </c>
      <c r="CB30" s="224" t="str">
        <f t="shared" si="15"/>
        <v/>
      </c>
      <c r="CC30" s="224">
        <f t="shared" si="4"/>
        <v>0</v>
      </c>
      <c r="CD30" s="224" t="str">
        <f t="shared" si="16"/>
        <v/>
      </c>
      <c r="CE30" s="224">
        <f t="shared" si="5"/>
        <v>0</v>
      </c>
      <c r="CF30" s="224" t="str">
        <f t="shared" si="17"/>
        <v/>
      </c>
      <c r="CG30" s="224">
        <f t="shared" si="6"/>
        <v>0</v>
      </c>
      <c r="CH30" s="224" t="str">
        <f t="shared" si="18"/>
        <v/>
      </c>
      <c r="CI30" s="224" t="str">
        <f t="shared" si="7"/>
        <v/>
      </c>
      <c r="CJ30" s="224" t="str">
        <f t="shared" si="19"/>
        <v/>
      </c>
      <c r="CK30" s="224" t="str">
        <f t="shared" si="8"/>
        <v/>
      </c>
      <c r="CL30" s="224" t="str">
        <f t="shared" si="20"/>
        <v/>
      </c>
      <c r="CN30" s="224">
        <f t="shared" si="21"/>
        <v>0</v>
      </c>
      <c r="CO30" s="224" t="str">
        <f t="shared" si="22"/>
        <v xml:space="preserve">                </v>
      </c>
      <c r="CP30" s="224" t="str">
        <f t="shared" si="23"/>
        <v>ناجح في مواد الفصل الاول</v>
      </c>
      <c r="CQ30" s="224" t="str">
        <f t="shared" si="24"/>
        <v>ناجحة في مواد الفصل الاول</v>
      </c>
      <c r="CS30" s="224" t="str">
        <f>IF(Value!$F$33="1",Table!BI30,Table!BH30)</f>
        <v>ناجح و يرفع  لـ الصف السابع</v>
      </c>
      <c r="CT30" s="224" t="str">
        <f>IF(Value!$F$31="1",Table!BM30,Table!BN30)</f>
        <v>جيد في دروسه ، أتمنى له مزيدا من التقدم والنجاح</v>
      </c>
      <c r="CV30" s="224" t="str">
        <f t="shared" si="9"/>
        <v>-</v>
      </c>
    </row>
    <row r="31" spans="1:100" s="224" customFormat="1" ht="12" customHeight="1" x14ac:dyDescent="0.2">
      <c r="A31" s="206">
        <f t="shared" si="25"/>
        <v>21</v>
      </c>
      <c r="B31" s="225" t="s">
        <v>922</v>
      </c>
      <c r="C31" s="226" t="s">
        <v>811</v>
      </c>
      <c r="D31" s="226" t="s">
        <v>810</v>
      </c>
      <c r="E31" s="227">
        <v>24</v>
      </c>
      <c r="F31" s="228">
        <v>11</v>
      </c>
      <c r="G31" s="229">
        <v>2009</v>
      </c>
      <c r="H31" s="230">
        <v>77</v>
      </c>
      <c r="I31" s="231">
        <v>85</v>
      </c>
      <c r="J31" s="229">
        <v>81</v>
      </c>
      <c r="K31" s="230">
        <v>85</v>
      </c>
      <c r="L31" s="231">
        <v>63</v>
      </c>
      <c r="M31" s="229">
        <v>74</v>
      </c>
      <c r="N31" s="230">
        <v>69</v>
      </c>
      <c r="O31" s="231">
        <v>66</v>
      </c>
      <c r="P31" s="229">
        <v>68</v>
      </c>
      <c r="Q31" s="232">
        <v>79</v>
      </c>
      <c r="R31" s="231">
        <v>67</v>
      </c>
      <c r="S31" s="229">
        <v>73</v>
      </c>
      <c r="T31" s="230">
        <v>78</v>
      </c>
      <c r="U31" s="231">
        <v>81</v>
      </c>
      <c r="V31" s="229">
        <v>80</v>
      </c>
      <c r="W31" s="230">
        <v>68</v>
      </c>
      <c r="X31" s="231">
        <v>80</v>
      </c>
      <c r="Y31" s="229">
        <v>74</v>
      </c>
      <c r="Z31" s="230">
        <v>95</v>
      </c>
      <c r="AA31" s="231">
        <v>87</v>
      </c>
      <c r="AB31" s="229">
        <v>91</v>
      </c>
      <c r="AC31" s="230">
        <v>91</v>
      </c>
      <c r="AD31" s="231">
        <v>92</v>
      </c>
      <c r="AE31" s="229">
        <v>92</v>
      </c>
      <c r="AF31" s="230"/>
      <c r="AG31" s="231"/>
      <c r="AH31" s="229"/>
      <c r="AI31" s="230">
        <v>86</v>
      </c>
      <c r="AJ31" s="231">
        <v>77</v>
      </c>
      <c r="AK31" s="229">
        <v>82</v>
      </c>
      <c r="AL31" s="230"/>
      <c r="AM31" s="231"/>
      <c r="AN31" s="229"/>
      <c r="AO31" s="230"/>
      <c r="AP31" s="231"/>
      <c r="AQ31" s="229"/>
      <c r="AR31" s="226" t="s">
        <v>406</v>
      </c>
      <c r="AS31" s="233" t="s">
        <v>806</v>
      </c>
      <c r="AT31" s="233" t="s">
        <v>806</v>
      </c>
      <c r="AU31" s="234"/>
      <c r="AV31" s="235"/>
      <c r="AW31" s="234"/>
      <c r="AX31" s="235"/>
      <c r="AY31" s="234"/>
      <c r="AZ31" s="235"/>
      <c r="BA31" s="219">
        <v>532</v>
      </c>
      <c r="BB31" s="348">
        <v>76</v>
      </c>
      <c r="BC31" s="220" t="s">
        <v>899</v>
      </c>
      <c r="BD31" s="236"/>
      <c r="BE31" s="237"/>
      <c r="BF31" s="237"/>
      <c r="BG31" s="237"/>
      <c r="BH31" s="223" t="s">
        <v>899</v>
      </c>
      <c r="BI31" s="261" t="str">
        <f>IF(Value!$F$31="1",CP31,CQ31)</f>
        <v>ناجح في مواد الفصل الاول</v>
      </c>
      <c r="BJ31" s="224" t="s">
        <v>806</v>
      </c>
      <c r="BM31" s="224" t="str">
        <f t="shared" si="10"/>
        <v>جيد في دروسه ، أتمنى له مزيدا من التقدم والنجاح</v>
      </c>
      <c r="BN31" s="224" t="str">
        <f t="shared" si="11"/>
        <v>جيدة في دروسها ، أتمنى لها مزيدا من التقدم والنجاح</v>
      </c>
      <c r="BO31" s="224" t="s">
        <v>922</v>
      </c>
      <c r="BP31" s="224">
        <v>76</v>
      </c>
      <c r="BQ31" s="224">
        <v>532</v>
      </c>
      <c r="BS31" s="224">
        <v>79.400000000000006</v>
      </c>
      <c r="BT31" s="224" t="str">
        <f>Table!$D31&amp;"    "&amp;Table!$E31&amp;" / "&amp;Table!$F31&amp;" "&amp;"/ " &amp; Table!$G31</f>
        <v>السلط    24 / 11 / 2009</v>
      </c>
      <c r="BU31" s="224">
        <f t="shared" si="0"/>
        <v>0</v>
      </c>
      <c r="BV31" s="224" t="str">
        <f t="shared" si="12"/>
        <v/>
      </c>
      <c r="BW31" s="224">
        <f t="shared" si="1"/>
        <v>0</v>
      </c>
      <c r="BX31" s="224" t="str">
        <f t="shared" si="13"/>
        <v/>
      </c>
      <c r="BY31" s="224">
        <f t="shared" si="2"/>
        <v>0</v>
      </c>
      <c r="BZ31" s="224" t="str">
        <f t="shared" si="14"/>
        <v/>
      </c>
      <c r="CA31" s="224">
        <f t="shared" si="3"/>
        <v>0</v>
      </c>
      <c r="CB31" s="224" t="str">
        <f t="shared" si="15"/>
        <v/>
      </c>
      <c r="CC31" s="224">
        <f t="shared" si="4"/>
        <v>0</v>
      </c>
      <c r="CD31" s="224" t="str">
        <f t="shared" si="16"/>
        <v/>
      </c>
      <c r="CE31" s="224">
        <f t="shared" si="5"/>
        <v>0</v>
      </c>
      <c r="CF31" s="224" t="str">
        <f t="shared" si="17"/>
        <v/>
      </c>
      <c r="CG31" s="224">
        <f t="shared" si="6"/>
        <v>0</v>
      </c>
      <c r="CH31" s="224" t="str">
        <f t="shared" si="18"/>
        <v/>
      </c>
      <c r="CI31" s="224" t="str">
        <f t="shared" si="7"/>
        <v/>
      </c>
      <c r="CJ31" s="224" t="str">
        <f t="shared" si="19"/>
        <v/>
      </c>
      <c r="CK31" s="224" t="str">
        <f t="shared" si="8"/>
        <v/>
      </c>
      <c r="CL31" s="224" t="str">
        <f t="shared" si="20"/>
        <v/>
      </c>
      <c r="CN31" s="224">
        <f t="shared" si="21"/>
        <v>0</v>
      </c>
      <c r="CO31" s="224" t="str">
        <f t="shared" si="22"/>
        <v xml:space="preserve">                </v>
      </c>
      <c r="CP31" s="224" t="str">
        <f t="shared" si="23"/>
        <v>ناجح في مواد الفصل الاول</v>
      </c>
      <c r="CQ31" s="224" t="str">
        <f t="shared" si="24"/>
        <v>ناجحة في مواد الفصل الاول</v>
      </c>
      <c r="CS31" s="224" t="str">
        <f>IF(Value!$F$33="1",Table!BI31,Table!BH31)</f>
        <v>ناجح و يرفع  لـ الصف السابع</v>
      </c>
      <c r="CT31" s="224" t="str">
        <f>IF(Value!$F$31="1",Table!BM31,Table!BN31)</f>
        <v>جيد في دروسه ، أتمنى له مزيدا من التقدم والنجاح</v>
      </c>
      <c r="CV31" s="224" t="str">
        <f t="shared" si="9"/>
        <v>-</v>
      </c>
    </row>
    <row r="32" spans="1:100" s="224" customFormat="1" ht="12" customHeight="1" x14ac:dyDescent="0.2">
      <c r="A32" s="206">
        <f t="shared" si="25"/>
        <v>22</v>
      </c>
      <c r="B32" s="225" t="s">
        <v>923</v>
      </c>
      <c r="C32" s="226" t="s">
        <v>811</v>
      </c>
      <c r="D32" s="226" t="s">
        <v>810</v>
      </c>
      <c r="E32" s="227">
        <v>6</v>
      </c>
      <c r="F32" s="228">
        <v>2</v>
      </c>
      <c r="G32" s="229">
        <v>2009</v>
      </c>
      <c r="H32" s="230">
        <v>89</v>
      </c>
      <c r="I32" s="231">
        <v>88</v>
      </c>
      <c r="J32" s="229">
        <v>89</v>
      </c>
      <c r="K32" s="230">
        <v>88</v>
      </c>
      <c r="L32" s="231">
        <v>80</v>
      </c>
      <c r="M32" s="229">
        <v>84</v>
      </c>
      <c r="N32" s="230">
        <v>96</v>
      </c>
      <c r="O32" s="231">
        <v>97</v>
      </c>
      <c r="P32" s="229">
        <v>97</v>
      </c>
      <c r="Q32" s="232">
        <v>95</v>
      </c>
      <c r="R32" s="231">
        <v>94</v>
      </c>
      <c r="S32" s="229">
        <v>95</v>
      </c>
      <c r="T32" s="230">
        <v>87</v>
      </c>
      <c r="U32" s="231">
        <v>82</v>
      </c>
      <c r="V32" s="229">
        <v>85</v>
      </c>
      <c r="W32" s="230">
        <v>88</v>
      </c>
      <c r="X32" s="231">
        <v>83</v>
      </c>
      <c r="Y32" s="229">
        <v>86</v>
      </c>
      <c r="Z32" s="230">
        <v>94</v>
      </c>
      <c r="AA32" s="231">
        <v>69</v>
      </c>
      <c r="AB32" s="229">
        <v>82</v>
      </c>
      <c r="AC32" s="230">
        <v>90</v>
      </c>
      <c r="AD32" s="231">
        <v>94</v>
      </c>
      <c r="AE32" s="229">
        <v>92</v>
      </c>
      <c r="AF32" s="230"/>
      <c r="AG32" s="231"/>
      <c r="AH32" s="229"/>
      <c r="AI32" s="230">
        <v>87</v>
      </c>
      <c r="AJ32" s="231">
        <v>79</v>
      </c>
      <c r="AK32" s="229">
        <v>83</v>
      </c>
      <c r="AL32" s="230"/>
      <c r="AM32" s="231"/>
      <c r="AN32" s="229"/>
      <c r="AO32" s="230"/>
      <c r="AP32" s="231"/>
      <c r="AQ32" s="229"/>
      <c r="AR32" s="226" t="s">
        <v>406</v>
      </c>
      <c r="AS32" s="233" t="s">
        <v>806</v>
      </c>
      <c r="AT32" s="233" t="s">
        <v>806</v>
      </c>
      <c r="AU32" s="234"/>
      <c r="AV32" s="235"/>
      <c r="AW32" s="234"/>
      <c r="AX32" s="235"/>
      <c r="AY32" s="234"/>
      <c r="AZ32" s="235"/>
      <c r="BA32" s="219">
        <v>619</v>
      </c>
      <c r="BB32" s="348">
        <v>88.430000305175781</v>
      </c>
      <c r="BC32" s="220" t="s">
        <v>899</v>
      </c>
      <c r="BD32" s="236"/>
      <c r="BE32" s="237"/>
      <c r="BF32" s="237"/>
      <c r="BG32" s="237"/>
      <c r="BH32" s="223" t="s">
        <v>899</v>
      </c>
      <c r="BI32" s="261" t="str">
        <f>IF(Value!$F$31="1",CP32,CQ32)</f>
        <v>ناجح في مواد الفصل الاول</v>
      </c>
      <c r="BJ32" s="224" t="s">
        <v>806</v>
      </c>
      <c r="BM32" s="224" t="str">
        <f t="shared" si="10"/>
        <v>جيد في دروسه ، أتمنى له مزيدا من التقدم والنجاح</v>
      </c>
      <c r="BN32" s="224" t="str">
        <f t="shared" si="11"/>
        <v>جيدة في دروسها ، أتمنى لها مزيدا من التقدم والنجاح</v>
      </c>
      <c r="BO32" s="224" t="s">
        <v>923</v>
      </c>
      <c r="BP32" s="224">
        <v>88.430000305175781</v>
      </c>
      <c r="BQ32" s="224">
        <v>619</v>
      </c>
      <c r="BS32" s="224">
        <v>77.900000000000006</v>
      </c>
      <c r="BT32" s="224" t="str">
        <f>Table!$D32&amp;"    "&amp;Table!$E32&amp;" / "&amp;Table!$F32&amp;" "&amp;"/ " &amp; Table!$G32</f>
        <v>السلط    6 / 2 / 2009</v>
      </c>
      <c r="BU32" s="224">
        <f t="shared" si="0"/>
        <v>0</v>
      </c>
      <c r="BV32" s="224" t="str">
        <f t="shared" si="12"/>
        <v/>
      </c>
      <c r="BW32" s="224">
        <f t="shared" si="1"/>
        <v>0</v>
      </c>
      <c r="BX32" s="224" t="str">
        <f t="shared" si="13"/>
        <v/>
      </c>
      <c r="BY32" s="224">
        <f t="shared" si="2"/>
        <v>0</v>
      </c>
      <c r="BZ32" s="224" t="str">
        <f t="shared" si="14"/>
        <v/>
      </c>
      <c r="CA32" s="224">
        <f t="shared" si="3"/>
        <v>0</v>
      </c>
      <c r="CB32" s="224" t="str">
        <f t="shared" si="15"/>
        <v/>
      </c>
      <c r="CC32" s="224">
        <f t="shared" si="4"/>
        <v>0</v>
      </c>
      <c r="CD32" s="224" t="str">
        <f t="shared" si="16"/>
        <v/>
      </c>
      <c r="CE32" s="224">
        <f t="shared" si="5"/>
        <v>0</v>
      </c>
      <c r="CF32" s="224" t="str">
        <f t="shared" si="17"/>
        <v/>
      </c>
      <c r="CG32" s="224">
        <f t="shared" si="6"/>
        <v>0</v>
      </c>
      <c r="CH32" s="224" t="str">
        <f t="shared" si="18"/>
        <v/>
      </c>
      <c r="CI32" s="224" t="str">
        <f t="shared" si="7"/>
        <v/>
      </c>
      <c r="CJ32" s="224" t="str">
        <f t="shared" si="19"/>
        <v/>
      </c>
      <c r="CK32" s="224" t="str">
        <f t="shared" si="8"/>
        <v/>
      </c>
      <c r="CL32" s="224" t="str">
        <f t="shared" si="20"/>
        <v/>
      </c>
      <c r="CN32" s="224">
        <f t="shared" si="21"/>
        <v>0</v>
      </c>
      <c r="CO32" s="224" t="str">
        <f t="shared" si="22"/>
        <v xml:space="preserve">                </v>
      </c>
      <c r="CP32" s="224" t="str">
        <f t="shared" si="23"/>
        <v>ناجح في مواد الفصل الاول</v>
      </c>
      <c r="CQ32" s="224" t="str">
        <f t="shared" si="24"/>
        <v>ناجحة في مواد الفصل الاول</v>
      </c>
      <c r="CS32" s="224" t="str">
        <f>IF(Value!$F$33="1",Table!BI32,Table!BH32)</f>
        <v>ناجح و يرفع  لـ الصف السابع</v>
      </c>
      <c r="CT32" s="224" t="str">
        <f>IF(Value!$F$31="1",Table!BM32,Table!BN32)</f>
        <v>جيد في دروسه ، أتمنى له مزيدا من التقدم والنجاح</v>
      </c>
      <c r="CV32" s="224" t="str">
        <f t="shared" si="9"/>
        <v>-</v>
      </c>
    </row>
    <row r="33" spans="1:100" s="224" customFormat="1" ht="12" customHeight="1" x14ac:dyDescent="0.2">
      <c r="A33" s="206">
        <f t="shared" si="25"/>
        <v>23</v>
      </c>
      <c r="B33" s="225" t="s">
        <v>924</v>
      </c>
      <c r="C33" s="226" t="s">
        <v>811</v>
      </c>
      <c r="D33" s="226" t="s">
        <v>810</v>
      </c>
      <c r="E33" s="227">
        <v>15</v>
      </c>
      <c r="F33" s="228">
        <v>9</v>
      </c>
      <c r="G33" s="229">
        <v>2009</v>
      </c>
      <c r="H33" s="230">
        <v>95</v>
      </c>
      <c r="I33" s="231">
        <v>87</v>
      </c>
      <c r="J33" s="229">
        <v>91</v>
      </c>
      <c r="K33" s="230">
        <v>90</v>
      </c>
      <c r="L33" s="231">
        <v>77</v>
      </c>
      <c r="M33" s="229">
        <v>84</v>
      </c>
      <c r="N33" s="230">
        <v>85</v>
      </c>
      <c r="O33" s="231">
        <v>79</v>
      </c>
      <c r="P33" s="229">
        <v>82</v>
      </c>
      <c r="Q33" s="232">
        <v>98</v>
      </c>
      <c r="R33" s="231">
        <v>98</v>
      </c>
      <c r="S33" s="229">
        <v>98</v>
      </c>
      <c r="T33" s="230">
        <v>92</v>
      </c>
      <c r="U33" s="231">
        <v>84</v>
      </c>
      <c r="V33" s="229">
        <v>88</v>
      </c>
      <c r="W33" s="230">
        <v>76</v>
      </c>
      <c r="X33" s="231">
        <v>84</v>
      </c>
      <c r="Y33" s="229">
        <v>80</v>
      </c>
      <c r="Z33" s="230">
        <v>93</v>
      </c>
      <c r="AA33" s="231">
        <v>89</v>
      </c>
      <c r="AB33" s="229">
        <v>91</v>
      </c>
      <c r="AC33" s="230">
        <v>90</v>
      </c>
      <c r="AD33" s="231">
        <v>95</v>
      </c>
      <c r="AE33" s="229">
        <v>93</v>
      </c>
      <c r="AF33" s="230"/>
      <c r="AG33" s="231"/>
      <c r="AH33" s="229"/>
      <c r="AI33" s="230">
        <v>92</v>
      </c>
      <c r="AJ33" s="231">
        <v>81</v>
      </c>
      <c r="AK33" s="229">
        <v>87</v>
      </c>
      <c r="AL33" s="230"/>
      <c r="AM33" s="231"/>
      <c r="AN33" s="229"/>
      <c r="AO33" s="230"/>
      <c r="AP33" s="231"/>
      <c r="AQ33" s="229"/>
      <c r="AR33" s="226" t="s">
        <v>406</v>
      </c>
      <c r="AS33" s="233" t="s">
        <v>806</v>
      </c>
      <c r="AT33" s="233" t="s">
        <v>806</v>
      </c>
      <c r="AU33" s="234"/>
      <c r="AV33" s="235"/>
      <c r="AW33" s="234"/>
      <c r="AX33" s="235"/>
      <c r="AY33" s="234"/>
      <c r="AZ33" s="235"/>
      <c r="BA33" s="219">
        <v>610</v>
      </c>
      <c r="BB33" s="348">
        <v>87.139999389648437</v>
      </c>
      <c r="BC33" s="220" t="s">
        <v>899</v>
      </c>
      <c r="BD33" s="236"/>
      <c r="BE33" s="237"/>
      <c r="BF33" s="237"/>
      <c r="BG33" s="237"/>
      <c r="BH33" s="223" t="s">
        <v>899</v>
      </c>
      <c r="BI33" s="261" t="str">
        <f>IF(Value!$F$31="1",CP33,CQ33)</f>
        <v>ناجح في مواد الفصل الاول</v>
      </c>
      <c r="BJ33" s="224" t="s">
        <v>806</v>
      </c>
      <c r="BM33" s="224" t="str">
        <f t="shared" si="10"/>
        <v>جيد في دروسه ، أتمنى له مزيدا من التقدم والنجاح</v>
      </c>
      <c r="BN33" s="224" t="str">
        <f t="shared" si="11"/>
        <v>جيدة في دروسها ، أتمنى لها مزيدا من التقدم والنجاح</v>
      </c>
      <c r="BO33" s="224" t="s">
        <v>924</v>
      </c>
      <c r="BP33" s="224">
        <v>87.139999389648437</v>
      </c>
      <c r="BQ33" s="224">
        <v>610</v>
      </c>
      <c r="BS33" s="224">
        <v>74.5</v>
      </c>
      <c r="BT33" s="224" t="str">
        <f>Table!$D33&amp;"    "&amp;Table!$E33&amp;" / "&amp;Table!$F33&amp;" "&amp;"/ " &amp; Table!$G33</f>
        <v>السلط    15 / 9 / 2009</v>
      </c>
      <c r="BU33" s="224">
        <f t="shared" si="0"/>
        <v>0</v>
      </c>
      <c r="BV33" s="224" t="str">
        <f t="shared" si="12"/>
        <v/>
      </c>
      <c r="BW33" s="224">
        <f t="shared" si="1"/>
        <v>0</v>
      </c>
      <c r="BX33" s="224" t="str">
        <f t="shared" si="13"/>
        <v/>
      </c>
      <c r="BY33" s="224">
        <f t="shared" si="2"/>
        <v>0</v>
      </c>
      <c r="BZ33" s="224" t="str">
        <f t="shared" si="14"/>
        <v/>
      </c>
      <c r="CA33" s="224">
        <f t="shared" si="3"/>
        <v>0</v>
      </c>
      <c r="CB33" s="224" t="str">
        <f t="shared" si="15"/>
        <v/>
      </c>
      <c r="CC33" s="224">
        <f t="shared" si="4"/>
        <v>0</v>
      </c>
      <c r="CD33" s="224" t="str">
        <f t="shared" si="16"/>
        <v/>
      </c>
      <c r="CE33" s="224">
        <f t="shared" si="5"/>
        <v>0</v>
      </c>
      <c r="CF33" s="224" t="str">
        <f t="shared" si="17"/>
        <v/>
      </c>
      <c r="CG33" s="224">
        <f t="shared" si="6"/>
        <v>0</v>
      </c>
      <c r="CH33" s="224" t="str">
        <f t="shared" si="18"/>
        <v/>
      </c>
      <c r="CI33" s="224" t="str">
        <f t="shared" si="7"/>
        <v/>
      </c>
      <c r="CJ33" s="224" t="str">
        <f t="shared" si="19"/>
        <v/>
      </c>
      <c r="CK33" s="224" t="str">
        <f t="shared" si="8"/>
        <v/>
      </c>
      <c r="CL33" s="224" t="str">
        <f t="shared" si="20"/>
        <v/>
      </c>
      <c r="CN33" s="224">
        <f t="shared" si="21"/>
        <v>0</v>
      </c>
      <c r="CO33" s="224" t="str">
        <f t="shared" si="22"/>
        <v xml:space="preserve">                </v>
      </c>
      <c r="CP33" s="224" t="str">
        <f t="shared" si="23"/>
        <v>ناجح في مواد الفصل الاول</v>
      </c>
      <c r="CQ33" s="224" t="str">
        <f t="shared" si="24"/>
        <v>ناجحة في مواد الفصل الاول</v>
      </c>
      <c r="CS33" s="224" t="str">
        <f>IF(Value!$F$33="1",Table!BI33,Table!BH33)</f>
        <v>ناجح و يرفع  لـ الصف السابع</v>
      </c>
      <c r="CT33" s="224" t="str">
        <f>IF(Value!$F$31="1",Table!BM33,Table!BN33)</f>
        <v>جيد في دروسه ، أتمنى له مزيدا من التقدم والنجاح</v>
      </c>
      <c r="CV33" s="224" t="str">
        <f t="shared" si="9"/>
        <v>-</v>
      </c>
    </row>
    <row r="34" spans="1:100" s="224" customFormat="1" ht="12" customHeight="1" x14ac:dyDescent="0.2">
      <c r="A34" s="206">
        <f t="shared" si="25"/>
        <v>24</v>
      </c>
      <c r="B34" s="225" t="s">
        <v>925</v>
      </c>
      <c r="C34" s="226" t="s">
        <v>811</v>
      </c>
      <c r="D34" s="226" t="s">
        <v>815</v>
      </c>
      <c r="E34" s="227">
        <v>4</v>
      </c>
      <c r="F34" s="228">
        <v>7</v>
      </c>
      <c r="G34" s="229">
        <v>2009</v>
      </c>
      <c r="H34" s="230">
        <v>88</v>
      </c>
      <c r="I34" s="231">
        <v>85</v>
      </c>
      <c r="J34" s="229">
        <v>87</v>
      </c>
      <c r="K34" s="230">
        <v>89</v>
      </c>
      <c r="L34" s="231">
        <v>63</v>
      </c>
      <c r="M34" s="229">
        <v>76</v>
      </c>
      <c r="N34" s="230">
        <v>82</v>
      </c>
      <c r="O34" s="231">
        <v>65</v>
      </c>
      <c r="P34" s="229">
        <v>74</v>
      </c>
      <c r="Q34" s="232">
        <v>94</v>
      </c>
      <c r="R34" s="231">
        <v>79</v>
      </c>
      <c r="S34" s="229">
        <v>87</v>
      </c>
      <c r="T34" s="230">
        <v>87</v>
      </c>
      <c r="U34" s="231">
        <v>85</v>
      </c>
      <c r="V34" s="229">
        <v>86</v>
      </c>
      <c r="W34" s="230">
        <v>66</v>
      </c>
      <c r="X34" s="231">
        <v>81</v>
      </c>
      <c r="Y34" s="229">
        <v>74</v>
      </c>
      <c r="Z34" s="230">
        <v>98</v>
      </c>
      <c r="AA34" s="231">
        <v>88</v>
      </c>
      <c r="AB34" s="229">
        <v>93</v>
      </c>
      <c r="AC34" s="230">
        <v>95</v>
      </c>
      <c r="AD34" s="231">
        <v>92</v>
      </c>
      <c r="AE34" s="229">
        <v>94</v>
      </c>
      <c r="AF34" s="230"/>
      <c r="AG34" s="231"/>
      <c r="AH34" s="229"/>
      <c r="AI34" s="230">
        <v>90</v>
      </c>
      <c r="AJ34" s="231">
        <v>83</v>
      </c>
      <c r="AK34" s="229">
        <v>87</v>
      </c>
      <c r="AL34" s="230"/>
      <c r="AM34" s="231"/>
      <c r="AN34" s="229"/>
      <c r="AO34" s="230"/>
      <c r="AP34" s="231"/>
      <c r="AQ34" s="229"/>
      <c r="AR34" s="226" t="s">
        <v>406</v>
      </c>
      <c r="AS34" s="233" t="s">
        <v>806</v>
      </c>
      <c r="AT34" s="233" t="s">
        <v>806</v>
      </c>
      <c r="AU34" s="234"/>
      <c r="AV34" s="235"/>
      <c r="AW34" s="234"/>
      <c r="AX34" s="235"/>
      <c r="AY34" s="234"/>
      <c r="AZ34" s="235"/>
      <c r="BA34" s="219">
        <v>571</v>
      </c>
      <c r="BB34" s="348">
        <v>81.569999694824219</v>
      </c>
      <c r="BC34" s="220" t="s">
        <v>899</v>
      </c>
      <c r="BD34" s="236"/>
      <c r="BE34" s="237"/>
      <c r="BF34" s="237"/>
      <c r="BG34" s="237"/>
      <c r="BH34" s="223" t="s">
        <v>899</v>
      </c>
      <c r="BI34" s="261" t="str">
        <f>IF(Value!$F$31="1",CP34,CQ34)</f>
        <v>ناجح في مواد الفصل الاول</v>
      </c>
      <c r="BJ34" s="224" t="s">
        <v>806</v>
      </c>
      <c r="BM34" s="224" t="str">
        <f t="shared" si="10"/>
        <v>يرجى من الوالدين مزيداً من المتابعة</v>
      </c>
      <c r="BN34" s="224" t="str">
        <f t="shared" si="11"/>
        <v>يرجى من الوالدين مزيداً من المتابعة</v>
      </c>
      <c r="BO34" s="224" t="s">
        <v>925</v>
      </c>
      <c r="BP34" s="224">
        <v>81.569999694824219</v>
      </c>
      <c r="BQ34" s="224">
        <v>571</v>
      </c>
      <c r="BS34" s="224">
        <v>60.3</v>
      </c>
      <c r="BT34" s="224" t="str">
        <f>Table!$D34&amp;"    "&amp;Table!$E34&amp;" / "&amp;Table!$F34&amp;" "&amp;"/ " &amp; Table!$G34</f>
        <v>عمان    4 / 7 / 2009</v>
      </c>
      <c r="BU34" s="224">
        <f t="shared" si="0"/>
        <v>0</v>
      </c>
      <c r="BV34" s="224" t="str">
        <f t="shared" si="12"/>
        <v/>
      </c>
      <c r="BW34" s="224">
        <f t="shared" si="1"/>
        <v>0</v>
      </c>
      <c r="BX34" s="224" t="str">
        <f t="shared" si="13"/>
        <v/>
      </c>
      <c r="BY34" s="224">
        <f t="shared" si="2"/>
        <v>0</v>
      </c>
      <c r="BZ34" s="224" t="str">
        <f t="shared" si="14"/>
        <v/>
      </c>
      <c r="CA34" s="224">
        <f t="shared" si="3"/>
        <v>0</v>
      </c>
      <c r="CB34" s="224" t="str">
        <f t="shared" si="15"/>
        <v/>
      </c>
      <c r="CC34" s="224">
        <f t="shared" si="4"/>
        <v>0</v>
      </c>
      <c r="CD34" s="224" t="str">
        <f t="shared" si="16"/>
        <v/>
      </c>
      <c r="CE34" s="224">
        <f t="shared" si="5"/>
        <v>0</v>
      </c>
      <c r="CF34" s="224" t="str">
        <f t="shared" si="17"/>
        <v/>
      </c>
      <c r="CG34" s="224">
        <f t="shared" si="6"/>
        <v>0</v>
      </c>
      <c r="CH34" s="224" t="str">
        <f t="shared" si="18"/>
        <v/>
      </c>
      <c r="CI34" s="224" t="str">
        <f t="shared" si="7"/>
        <v/>
      </c>
      <c r="CJ34" s="224" t="str">
        <f t="shared" si="19"/>
        <v/>
      </c>
      <c r="CK34" s="224" t="str">
        <f t="shared" si="8"/>
        <v/>
      </c>
      <c r="CL34" s="224" t="str">
        <f t="shared" si="20"/>
        <v/>
      </c>
      <c r="CN34" s="224">
        <f t="shared" si="21"/>
        <v>0</v>
      </c>
      <c r="CO34" s="224" t="str">
        <f t="shared" si="22"/>
        <v xml:space="preserve">                </v>
      </c>
      <c r="CP34" s="224" t="str">
        <f t="shared" si="23"/>
        <v>ناجح في مواد الفصل الاول</v>
      </c>
      <c r="CQ34" s="224" t="str">
        <f t="shared" si="24"/>
        <v>ناجحة في مواد الفصل الاول</v>
      </c>
      <c r="CS34" s="224" t="str">
        <f>IF(Value!$F$33="1",Table!BI34,Table!BH34)</f>
        <v>ناجح و يرفع  لـ الصف السابع</v>
      </c>
      <c r="CT34" s="224" t="str">
        <f>IF(Value!$F$31="1",Table!BM34,Table!BN34)</f>
        <v>يرجى من الوالدين مزيداً من المتابعة</v>
      </c>
      <c r="CV34" s="224" t="str">
        <f t="shared" si="9"/>
        <v>-</v>
      </c>
    </row>
    <row r="35" spans="1:100" s="224" customFormat="1" ht="12" customHeight="1" x14ac:dyDescent="0.2">
      <c r="A35" s="206">
        <f t="shared" si="25"/>
        <v>25</v>
      </c>
      <c r="B35" s="225" t="s">
        <v>926</v>
      </c>
      <c r="C35" s="226" t="s">
        <v>811</v>
      </c>
      <c r="D35" s="226" t="s">
        <v>810</v>
      </c>
      <c r="E35" s="227">
        <v>27</v>
      </c>
      <c r="F35" s="228">
        <v>2</v>
      </c>
      <c r="G35" s="229">
        <v>2009</v>
      </c>
      <c r="H35" s="230">
        <v>85</v>
      </c>
      <c r="I35" s="231">
        <v>87</v>
      </c>
      <c r="J35" s="229">
        <v>86</v>
      </c>
      <c r="K35" s="230">
        <v>89</v>
      </c>
      <c r="L35" s="231">
        <v>93</v>
      </c>
      <c r="M35" s="229">
        <v>91</v>
      </c>
      <c r="N35" s="230">
        <v>75</v>
      </c>
      <c r="O35" s="231">
        <v>66</v>
      </c>
      <c r="P35" s="229">
        <v>71</v>
      </c>
      <c r="Q35" s="232">
        <v>86</v>
      </c>
      <c r="R35" s="231">
        <v>87</v>
      </c>
      <c r="S35" s="229">
        <v>87</v>
      </c>
      <c r="T35" s="230">
        <v>83</v>
      </c>
      <c r="U35" s="231">
        <v>82</v>
      </c>
      <c r="V35" s="229">
        <v>83</v>
      </c>
      <c r="W35" s="230">
        <v>69</v>
      </c>
      <c r="X35" s="231">
        <v>77</v>
      </c>
      <c r="Y35" s="229">
        <v>73</v>
      </c>
      <c r="Z35" s="230">
        <v>95</v>
      </c>
      <c r="AA35" s="231">
        <v>90</v>
      </c>
      <c r="AB35" s="229">
        <v>93</v>
      </c>
      <c r="AC35" s="230">
        <v>92</v>
      </c>
      <c r="AD35" s="231">
        <v>92</v>
      </c>
      <c r="AE35" s="229">
        <v>92</v>
      </c>
      <c r="AF35" s="230"/>
      <c r="AG35" s="231"/>
      <c r="AH35" s="229"/>
      <c r="AI35" s="230">
        <v>94</v>
      </c>
      <c r="AJ35" s="231">
        <v>79</v>
      </c>
      <c r="AK35" s="229">
        <v>87</v>
      </c>
      <c r="AL35" s="230"/>
      <c r="AM35" s="231"/>
      <c r="AN35" s="229"/>
      <c r="AO35" s="230"/>
      <c r="AP35" s="231"/>
      <c r="AQ35" s="229"/>
      <c r="AR35" s="226" t="s">
        <v>406</v>
      </c>
      <c r="AS35" s="233" t="s">
        <v>806</v>
      </c>
      <c r="AT35" s="233" t="s">
        <v>806</v>
      </c>
      <c r="AU35" s="234"/>
      <c r="AV35" s="235"/>
      <c r="AW35" s="234"/>
      <c r="AX35" s="235"/>
      <c r="AY35" s="234"/>
      <c r="AZ35" s="235"/>
      <c r="BA35" s="219">
        <v>578</v>
      </c>
      <c r="BB35" s="348">
        <v>82.569999694824219</v>
      </c>
      <c r="BC35" s="220" t="s">
        <v>899</v>
      </c>
      <c r="BD35" s="236"/>
      <c r="BE35" s="237"/>
      <c r="BF35" s="237"/>
      <c r="BG35" s="237"/>
      <c r="BH35" s="223" t="s">
        <v>899</v>
      </c>
      <c r="BI35" s="261" t="str">
        <f>IF(Value!$F$31="1",CP35,CQ35)</f>
        <v>ناجح في مواد الفصل الاول</v>
      </c>
      <c r="BJ35" s="224" t="s">
        <v>806</v>
      </c>
      <c r="BM35" s="224" t="str">
        <f t="shared" si="10"/>
        <v>خلوق ومتعاون وفعّال ، أجمل التهاني لك ولوالديك</v>
      </c>
      <c r="BN35" s="224" t="str">
        <f t="shared" si="11"/>
        <v>خلوقة ومتعاونة وفعّالة ، أجمل التهاني لك ولوالديك</v>
      </c>
      <c r="BO35" s="224" t="s">
        <v>926</v>
      </c>
      <c r="BP35" s="224">
        <v>82.569999694824219</v>
      </c>
      <c r="BQ35" s="224">
        <v>578</v>
      </c>
      <c r="BS35" s="224">
        <v>83</v>
      </c>
      <c r="BT35" s="224" t="str">
        <f>Table!$D35&amp;"    "&amp;Table!$E35&amp;" / "&amp;Table!$F35&amp;" "&amp;"/ " &amp; Table!$G35</f>
        <v>السلط    27 / 2 / 2009</v>
      </c>
      <c r="BU35" s="224">
        <f t="shared" si="0"/>
        <v>0</v>
      </c>
      <c r="BV35" s="224" t="str">
        <f t="shared" si="12"/>
        <v/>
      </c>
      <c r="BW35" s="224">
        <f t="shared" si="1"/>
        <v>0</v>
      </c>
      <c r="BX35" s="224" t="str">
        <f t="shared" si="13"/>
        <v/>
      </c>
      <c r="BY35" s="224">
        <f t="shared" si="2"/>
        <v>0</v>
      </c>
      <c r="BZ35" s="224" t="str">
        <f t="shared" si="14"/>
        <v/>
      </c>
      <c r="CA35" s="224">
        <f t="shared" si="3"/>
        <v>0</v>
      </c>
      <c r="CB35" s="224" t="str">
        <f t="shared" si="15"/>
        <v/>
      </c>
      <c r="CC35" s="224">
        <f t="shared" si="4"/>
        <v>0</v>
      </c>
      <c r="CD35" s="224" t="str">
        <f t="shared" si="16"/>
        <v/>
      </c>
      <c r="CE35" s="224">
        <f t="shared" si="5"/>
        <v>0</v>
      </c>
      <c r="CF35" s="224" t="str">
        <f t="shared" si="17"/>
        <v/>
      </c>
      <c r="CG35" s="224">
        <f t="shared" si="6"/>
        <v>0</v>
      </c>
      <c r="CH35" s="224" t="str">
        <f t="shared" si="18"/>
        <v/>
      </c>
      <c r="CI35" s="224" t="str">
        <f t="shared" si="7"/>
        <v/>
      </c>
      <c r="CJ35" s="224" t="str">
        <f t="shared" si="19"/>
        <v/>
      </c>
      <c r="CK35" s="224" t="str">
        <f t="shared" si="8"/>
        <v/>
      </c>
      <c r="CL35" s="224" t="str">
        <f t="shared" si="20"/>
        <v/>
      </c>
      <c r="CN35" s="224">
        <f t="shared" si="21"/>
        <v>0</v>
      </c>
      <c r="CO35" s="224" t="str">
        <f t="shared" si="22"/>
        <v xml:space="preserve">                </v>
      </c>
      <c r="CP35" s="224" t="str">
        <f t="shared" si="23"/>
        <v>ناجح في مواد الفصل الاول</v>
      </c>
      <c r="CQ35" s="224" t="str">
        <f t="shared" si="24"/>
        <v>ناجحة في مواد الفصل الاول</v>
      </c>
      <c r="CS35" s="224" t="str">
        <f>IF(Value!$F$33="1",Table!BI35,Table!BH35)</f>
        <v>ناجح و يرفع  لـ الصف السابع</v>
      </c>
      <c r="CT35" s="224" t="str">
        <f>IF(Value!$F$31="1",Table!BM35,Table!BN35)</f>
        <v>خلوق ومتعاون وفعّال ، أجمل التهاني لك ولوالديك</v>
      </c>
      <c r="CV35" s="224" t="str">
        <f t="shared" si="9"/>
        <v>-</v>
      </c>
    </row>
    <row r="36" spans="1:100" s="224" customFormat="1" ht="12" customHeight="1" x14ac:dyDescent="0.2">
      <c r="A36" s="206">
        <f t="shared" si="25"/>
        <v>26</v>
      </c>
      <c r="B36" s="225" t="s">
        <v>952</v>
      </c>
      <c r="C36" s="226" t="s">
        <v>811</v>
      </c>
      <c r="D36" s="226" t="s">
        <v>815</v>
      </c>
      <c r="E36" s="227">
        <v>3</v>
      </c>
      <c r="F36" s="228">
        <v>3</v>
      </c>
      <c r="G36" s="229">
        <v>2009</v>
      </c>
      <c r="H36" s="230">
        <v>94</v>
      </c>
      <c r="I36" s="231">
        <v>91</v>
      </c>
      <c r="J36" s="229">
        <v>93</v>
      </c>
      <c r="K36" s="230">
        <v>87</v>
      </c>
      <c r="L36" s="231">
        <v>100</v>
      </c>
      <c r="M36" s="229">
        <v>94</v>
      </c>
      <c r="N36" s="230">
        <v>94</v>
      </c>
      <c r="O36" s="231">
        <v>89</v>
      </c>
      <c r="P36" s="229">
        <v>92</v>
      </c>
      <c r="Q36" s="232">
        <v>98</v>
      </c>
      <c r="R36" s="231">
        <v>98</v>
      </c>
      <c r="S36" s="229">
        <v>98</v>
      </c>
      <c r="T36" s="230">
        <v>91</v>
      </c>
      <c r="U36" s="231">
        <v>83</v>
      </c>
      <c r="V36" s="229">
        <v>87</v>
      </c>
      <c r="W36" s="230">
        <v>88</v>
      </c>
      <c r="X36" s="231">
        <v>88</v>
      </c>
      <c r="Y36" s="229">
        <v>88</v>
      </c>
      <c r="Z36" s="230">
        <v>99</v>
      </c>
      <c r="AA36" s="231">
        <v>91</v>
      </c>
      <c r="AB36" s="229">
        <v>95</v>
      </c>
      <c r="AC36" s="230">
        <v>95</v>
      </c>
      <c r="AD36" s="231">
        <v>91</v>
      </c>
      <c r="AE36" s="229">
        <v>93</v>
      </c>
      <c r="AF36" s="230"/>
      <c r="AG36" s="231"/>
      <c r="AH36" s="229"/>
      <c r="AI36" s="230">
        <v>93</v>
      </c>
      <c r="AJ36" s="231">
        <v>81</v>
      </c>
      <c r="AK36" s="229">
        <v>87</v>
      </c>
      <c r="AL36" s="230"/>
      <c r="AM36" s="231"/>
      <c r="AN36" s="229"/>
      <c r="AO36" s="230"/>
      <c r="AP36" s="231"/>
      <c r="AQ36" s="229"/>
      <c r="AR36" s="226" t="s">
        <v>406</v>
      </c>
      <c r="AS36" s="233" t="s">
        <v>806</v>
      </c>
      <c r="AT36" s="233" t="s">
        <v>806</v>
      </c>
      <c r="AU36" s="234"/>
      <c r="AV36" s="235"/>
      <c r="AW36" s="234"/>
      <c r="AX36" s="235"/>
      <c r="AY36" s="234"/>
      <c r="AZ36" s="235"/>
      <c r="BA36" s="219">
        <v>639</v>
      </c>
      <c r="BB36" s="348">
        <v>91.290000915527344</v>
      </c>
      <c r="BC36" s="220" t="s">
        <v>899</v>
      </c>
      <c r="BD36" s="236"/>
      <c r="BE36" s="237"/>
      <c r="BF36" s="237"/>
      <c r="BG36" s="237"/>
      <c r="BH36" s="223" t="s">
        <v>899</v>
      </c>
      <c r="BI36" s="224" t="str">
        <f>IF(Value!$F$31="1",CP36,CQ36)</f>
        <v>ناجح في مواد الفصل الاول</v>
      </c>
      <c r="BJ36" s="224" t="s">
        <v>806</v>
      </c>
      <c r="BM36" s="224" t="str">
        <f t="shared" si="10"/>
        <v>عليه مضاعفة جهوده والاهتمام أكثر</v>
      </c>
      <c r="BN36" s="224" t="str">
        <f t="shared" si="11"/>
        <v>عليها مضاعفة جهودها والاهتمام أكثر</v>
      </c>
      <c r="BO36" s="224" t="s">
        <v>952</v>
      </c>
      <c r="BP36" s="224">
        <v>91.290000915527344</v>
      </c>
      <c r="BQ36" s="224">
        <v>639</v>
      </c>
      <c r="BS36" s="224">
        <v>56.9</v>
      </c>
      <c r="BT36" s="224" t="str">
        <f>Table!$D36&amp;"    "&amp;Table!$E36&amp;" / "&amp;Table!$F36&amp;" "&amp;"/ " &amp; Table!$G36</f>
        <v>عمان    3 / 3 / 2009</v>
      </c>
      <c r="BU36" s="224">
        <f t="shared" si="0"/>
        <v>0</v>
      </c>
      <c r="BV36" s="224" t="str">
        <f t="shared" si="12"/>
        <v/>
      </c>
      <c r="BW36" s="224">
        <f t="shared" si="1"/>
        <v>0</v>
      </c>
      <c r="BX36" s="224" t="str">
        <f t="shared" si="13"/>
        <v/>
      </c>
      <c r="BY36" s="224">
        <f t="shared" si="2"/>
        <v>0</v>
      </c>
      <c r="BZ36" s="224" t="str">
        <f t="shared" si="14"/>
        <v/>
      </c>
      <c r="CA36" s="224">
        <f t="shared" si="3"/>
        <v>0</v>
      </c>
      <c r="CB36" s="224" t="str">
        <f t="shared" si="15"/>
        <v/>
      </c>
      <c r="CC36" s="224">
        <f t="shared" si="4"/>
        <v>0</v>
      </c>
      <c r="CD36" s="224" t="str">
        <f t="shared" si="16"/>
        <v/>
      </c>
      <c r="CE36" s="224">
        <f t="shared" si="5"/>
        <v>0</v>
      </c>
      <c r="CF36" s="224" t="str">
        <f t="shared" si="17"/>
        <v/>
      </c>
      <c r="CG36" s="224">
        <f t="shared" si="6"/>
        <v>0</v>
      </c>
      <c r="CH36" s="224" t="str">
        <f t="shared" si="18"/>
        <v/>
      </c>
      <c r="CI36" s="224" t="str">
        <f t="shared" si="7"/>
        <v/>
      </c>
      <c r="CJ36" s="224" t="str">
        <f t="shared" si="19"/>
        <v/>
      </c>
      <c r="CK36" s="224" t="str">
        <f t="shared" si="8"/>
        <v/>
      </c>
      <c r="CL36" s="224" t="str">
        <f t="shared" si="20"/>
        <v/>
      </c>
      <c r="CN36" s="224">
        <f t="shared" si="21"/>
        <v>0</v>
      </c>
      <c r="CO36" s="224" t="str">
        <f t="shared" si="22"/>
        <v xml:space="preserve">                </v>
      </c>
      <c r="CP36" s="224" t="str">
        <f t="shared" si="23"/>
        <v>ناجح في مواد الفصل الاول</v>
      </c>
      <c r="CQ36" s="224" t="str">
        <f t="shared" si="24"/>
        <v>ناجحة في مواد الفصل الاول</v>
      </c>
      <c r="CS36" s="224" t="str">
        <f>IF(Value!$F$33="1",Table!BI36,Table!BH36)</f>
        <v>ناجح و يرفع  لـ الصف السابع</v>
      </c>
      <c r="CT36" s="224" t="str">
        <f>IF(Value!$F$31="1",Table!BM36,Table!BN36)</f>
        <v>عليه مضاعفة جهوده والاهتمام أكثر</v>
      </c>
      <c r="CV36" s="224" t="str">
        <f t="shared" si="9"/>
        <v>-</v>
      </c>
    </row>
    <row r="37" spans="1:100" s="224" customFormat="1" ht="12" customHeight="1" x14ac:dyDescent="0.2">
      <c r="A37" s="206">
        <f t="shared" si="25"/>
        <v>27</v>
      </c>
      <c r="B37" s="225" t="s">
        <v>927</v>
      </c>
      <c r="C37" s="226" t="s">
        <v>811</v>
      </c>
      <c r="D37" s="226" t="s">
        <v>810</v>
      </c>
      <c r="E37" s="227">
        <v>31</v>
      </c>
      <c r="F37" s="228">
        <v>12</v>
      </c>
      <c r="G37" s="229">
        <v>2009</v>
      </c>
      <c r="H37" s="230">
        <v>76</v>
      </c>
      <c r="I37" s="231">
        <v>85</v>
      </c>
      <c r="J37" s="229">
        <v>81</v>
      </c>
      <c r="K37" s="230">
        <v>89</v>
      </c>
      <c r="L37" s="231">
        <v>82</v>
      </c>
      <c r="M37" s="229">
        <v>86</v>
      </c>
      <c r="N37" s="230">
        <v>72</v>
      </c>
      <c r="O37" s="231">
        <v>65</v>
      </c>
      <c r="P37" s="229">
        <v>69</v>
      </c>
      <c r="Q37" s="232">
        <v>78</v>
      </c>
      <c r="R37" s="231">
        <v>80</v>
      </c>
      <c r="S37" s="229">
        <v>79</v>
      </c>
      <c r="T37" s="230">
        <v>77</v>
      </c>
      <c r="U37" s="231">
        <v>84</v>
      </c>
      <c r="V37" s="229">
        <v>81</v>
      </c>
      <c r="W37" s="230">
        <v>87</v>
      </c>
      <c r="X37" s="231">
        <v>79</v>
      </c>
      <c r="Y37" s="229">
        <v>83</v>
      </c>
      <c r="Z37" s="230">
        <v>99</v>
      </c>
      <c r="AA37" s="231">
        <v>85</v>
      </c>
      <c r="AB37" s="229">
        <v>92</v>
      </c>
      <c r="AC37" s="230">
        <v>96</v>
      </c>
      <c r="AD37" s="231">
        <v>92</v>
      </c>
      <c r="AE37" s="229">
        <v>94</v>
      </c>
      <c r="AF37" s="230"/>
      <c r="AG37" s="231"/>
      <c r="AH37" s="229"/>
      <c r="AI37" s="230">
        <v>90</v>
      </c>
      <c r="AJ37" s="231">
        <v>83</v>
      </c>
      <c r="AK37" s="229">
        <v>87</v>
      </c>
      <c r="AL37" s="230"/>
      <c r="AM37" s="231"/>
      <c r="AN37" s="229"/>
      <c r="AO37" s="230"/>
      <c r="AP37" s="231"/>
      <c r="AQ37" s="229"/>
      <c r="AR37" s="226" t="s">
        <v>406</v>
      </c>
      <c r="AS37" s="233" t="s">
        <v>806</v>
      </c>
      <c r="AT37" s="233" t="s">
        <v>806</v>
      </c>
      <c r="AU37" s="234"/>
      <c r="AV37" s="235"/>
      <c r="AW37" s="234"/>
      <c r="AX37" s="235"/>
      <c r="AY37" s="234"/>
      <c r="AZ37" s="235"/>
      <c r="BA37" s="219">
        <v>566</v>
      </c>
      <c r="BB37" s="348">
        <v>80.860000610351563</v>
      </c>
      <c r="BC37" s="220" t="s">
        <v>899</v>
      </c>
      <c r="BD37" s="236"/>
      <c r="BE37" s="237"/>
      <c r="BF37" s="237"/>
      <c r="BG37" s="237"/>
      <c r="BH37" s="223" t="s">
        <v>899</v>
      </c>
      <c r="BI37" s="224" t="str">
        <f>IF(Value!$F$31="1",CP37,CQ37)</f>
        <v>ناجح في مواد الفصل الاول</v>
      </c>
      <c r="BJ37" s="224" t="s">
        <v>806</v>
      </c>
      <c r="BM37" s="224" t="str">
        <f t="shared" si="10"/>
        <v>يرجى من الوالدين مزيداً من المتابعة</v>
      </c>
      <c r="BN37" s="224" t="str">
        <f t="shared" si="11"/>
        <v>يرجى من الوالدين مزيداً من المتابعة</v>
      </c>
      <c r="BO37" s="224" t="s">
        <v>927</v>
      </c>
      <c r="BP37" s="224">
        <v>80.860000610351563</v>
      </c>
      <c r="BQ37" s="224">
        <v>566</v>
      </c>
      <c r="BS37" s="224">
        <v>66.3</v>
      </c>
      <c r="BT37" s="224" t="str">
        <f>Table!$D37&amp;"    "&amp;Table!$E37&amp;" / "&amp;Table!$F37&amp;" "&amp;"/ " &amp; Table!$G37</f>
        <v>السلط    31 / 12 / 2009</v>
      </c>
      <c r="BU37" s="224">
        <f t="shared" si="0"/>
        <v>0</v>
      </c>
      <c r="BV37" s="224" t="str">
        <f t="shared" si="12"/>
        <v/>
      </c>
      <c r="BW37" s="224">
        <f t="shared" si="1"/>
        <v>0</v>
      </c>
      <c r="BX37" s="224" t="str">
        <f t="shared" si="13"/>
        <v/>
      </c>
      <c r="BY37" s="224">
        <f t="shared" si="2"/>
        <v>0</v>
      </c>
      <c r="BZ37" s="224" t="str">
        <f t="shared" si="14"/>
        <v/>
      </c>
      <c r="CA37" s="224">
        <f t="shared" si="3"/>
        <v>0</v>
      </c>
      <c r="CB37" s="224" t="str">
        <f t="shared" si="15"/>
        <v/>
      </c>
      <c r="CC37" s="224">
        <f t="shared" si="4"/>
        <v>0</v>
      </c>
      <c r="CD37" s="224" t="str">
        <f t="shared" si="16"/>
        <v/>
      </c>
      <c r="CE37" s="224">
        <f t="shared" si="5"/>
        <v>0</v>
      </c>
      <c r="CF37" s="224" t="str">
        <f t="shared" si="17"/>
        <v/>
      </c>
      <c r="CG37" s="224">
        <f t="shared" si="6"/>
        <v>0</v>
      </c>
      <c r="CH37" s="224" t="str">
        <f t="shared" si="18"/>
        <v/>
      </c>
      <c r="CI37" s="224" t="str">
        <f t="shared" si="7"/>
        <v/>
      </c>
      <c r="CJ37" s="224" t="str">
        <f t="shared" si="19"/>
        <v/>
      </c>
      <c r="CK37" s="224" t="str">
        <f t="shared" si="8"/>
        <v/>
      </c>
      <c r="CL37" s="224" t="str">
        <f t="shared" si="20"/>
        <v/>
      </c>
      <c r="CN37" s="224">
        <f t="shared" si="21"/>
        <v>0</v>
      </c>
      <c r="CO37" s="224" t="str">
        <f t="shared" si="22"/>
        <v xml:space="preserve">                </v>
      </c>
      <c r="CP37" s="224" t="str">
        <f t="shared" si="23"/>
        <v>ناجح في مواد الفصل الاول</v>
      </c>
      <c r="CQ37" s="224" t="str">
        <f t="shared" si="24"/>
        <v>ناجحة في مواد الفصل الاول</v>
      </c>
      <c r="CS37" s="224" t="str">
        <f>IF(Value!$F$33="1",Table!BI37,Table!BH37)</f>
        <v>ناجح و يرفع  لـ الصف السابع</v>
      </c>
      <c r="CT37" s="224" t="str">
        <f>IF(Value!$F$31="1",Table!BM37,Table!BN37)</f>
        <v>يرجى من الوالدين مزيداً من المتابعة</v>
      </c>
      <c r="CV37" s="224" t="str">
        <f t="shared" si="9"/>
        <v>-</v>
      </c>
    </row>
    <row r="38" spans="1:100" s="224" customFormat="1" ht="12" customHeight="1" x14ac:dyDescent="0.2">
      <c r="A38" s="206">
        <f t="shared" si="25"/>
        <v>28</v>
      </c>
      <c r="B38" s="225" t="s">
        <v>928</v>
      </c>
      <c r="C38" s="226" t="s">
        <v>811</v>
      </c>
      <c r="D38" s="226" t="s">
        <v>810</v>
      </c>
      <c r="E38" s="227">
        <v>7</v>
      </c>
      <c r="F38" s="228">
        <v>1</v>
      </c>
      <c r="G38" s="229">
        <v>2009</v>
      </c>
      <c r="H38" s="230">
        <v>81</v>
      </c>
      <c r="I38" s="231">
        <v>87</v>
      </c>
      <c r="J38" s="229">
        <v>84</v>
      </c>
      <c r="K38" s="230">
        <v>91</v>
      </c>
      <c r="L38" s="231">
        <v>70</v>
      </c>
      <c r="M38" s="229">
        <v>81</v>
      </c>
      <c r="N38" s="230">
        <v>79</v>
      </c>
      <c r="O38" s="231">
        <v>66</v>
      </c>
      <c r="P38" s="229">
        <v>73</v>
      </c>
      <c r="Q38" s="232">
        <v>87</v>
      </c>
      <c r="R38" s="231">
        <v>73</v>
      </c>
      <c r="S38" s="229">
        <v>80</v>
      </c>
      <c r="T38" s="230">
        <v>76</v>
      </c>
      <c r="U38" s="231">
        <v>80</v>
      </c>
      <c r="V38" s="229">
        <v>78</v>
      </c>
      <c r="W38" s="230">
        <v>71</v>
      </c>
      <c r="X38" s="231">
        <v>79</v>
      </c>
      <c r="Y38" s="229">
        <v>75</v>
      </c>
      <c r="Z38" s="230">
        <v>99</v>
      </c>
      <c r="AA38" s="231">
        <v>87</v>
      </c>
      <c r="AB38" s="229">
        <v>93</v>
      </c>
      <c r="AC38" s="230">
        <v>98</v>
      </c>
      <c r="AD38" s="231">
        <v>87</v>
      </c>
      <c r="AE38" s="229">
        <v>93</v>
      </c>
      <c r="AF38" s="230"/>
      <c r="AG38" s="231"/>
      <c r="AH38" s="229"/>
      <c r="AI38" s="230">
        <v>94</v>
      </c>
      <c r="AJ38" s="231">
        <v>85</v>
      </c>
      <c r="AK38" s="229">
        <v>90</v>
      </c>
      <c r="AL38" s="230"/>
      <c r="AM38" s="231"/>
      <c r="AN38" s="229"/>
      <c r="AO38" s="230"/>
      <c r="AP38" s="231"/>
      <c r="AQ38" s="229"/>
      <c r="AR38" s="226" t="s">
        <v>406</v>
      </c>
      <c r="AS38" s="233" t="s">
        <v>806</v>
      </c>
      <c r="AT38" s="233" t="s">
        <v>806</v>
      </c>
      <c r="AU38" s="234"/>
      <c r="AV38" s="235"/>
      <c r="AW38" s="234"/>
      <c r="AX38" s="235"/>
      <c r="AY38" s="234"/>
      <c r="AZ38" s="235"/>
      <c r="BA38" s="219">
        <v>561</v>
      </c>
      <c r="BB38" s="348">
        <v>80.139999389648438</v>
      </c>
      <c r="BC38" s="220" t="s">
        <v>899</v>
      </c>
      <c r="BD38" s="236"/>
      <c r="BE38" s="237"/>
      <c r="BF38" s="237"/>
      <c r="BG38" s="237"/>
      <c r="BH38" s="223" t="s">
        <v>899</v>
      </c>
      <c r="BI38" s="224" t="str">
        <f>IF(Value!$F$31="1",CP38,CQ38)</f>
        <v>ناجح في مواد الفصل الاول</v>
      </c>
      <c r="BJ38" s="224" t="s">
        <v>806</v>
      </c>
      <c r="BM38" s="224" t="str">
        <f t="shared" si="10"/>
        <v>جيد في دروسه ، أتمنى له مزيدا من التقدم والنجاح</v>
      </c>
      <c r="BN38" s="224" t="str">
        <f t="shared" si="11"/>
        <v>جيدة في دروسها ، أتمنى لها مزيدا من التقدم والنجاح</v>
      </c>
      <c r="BO38" s="224" t="s">
        <v>928</v>
      </c>
      <c r="BP38" s="224">
        <v>80.139999389648438</v>
      </c>
      <c r="BQ38" s="224">
        <v>561</v>
      </c>
      <c r="BS38" s="224">
        <v>77.099999999999994</v>
      </c>
      <c r="BT38" s="224" t="str">
        <f>Table!$D38&amp;"    "&amp;Table!$E38&amp;" / "&amp;Table!$F38&amp;" "&amp;"/ " &amp; Table!$G38</f>
        <v>السلط    7 / 1 / 2009</v>
      </c>
      <c r="BU38" s="224">
        <f t="shared" si="0"/>
        <v>0</v>
      </c>
      <c r="BV38" s="224" t="str">
        <f t="shared" si="12"/>
        <v/>
      </c>
      <c r="BW38" s="224">
        <f t="shared" si="1"/>
        <v>0</v>
      </c>
      <c r="BX38" s="224" t="str">
        <f t="shared" si="13"/>
        <v/>
      </c>
      <c r="BY38" s="224">
        <f t="shared" si="2"/>
        <v>0</v>
      </c>
      <c r="BZ38" s="224" t="str">
        <f t="shared" si="14"/>
        <v/>
      </c>
      <c r="CA38" s="224">
        <f t="shared" si="3"/>
        <v>0</v>
      </c>
      <c r="CB38" s="224" t="str">
        <f t="shared" si="15"/>
        <v/>
      </c>
      <c r="CC38" s="224">
        <f t="shared" si="4"/>
        <v>0</v>
      </c>
      <c r="CD38" s="224" t="str">
        <f t="shared" si="16"/>
        <v/>
      </c>
      <c r="CE38" s="224">
        <f t="shared" si="5"/>
        <v>0</v>
      </c>
      <c r="CF38" s="224" t="str">
        <f t="shared" si="17"/>
        <v/>
      </c>
      <c r="CG38" s="224">
        <f t="shared" si="6"/>
        <v>0</v>
      </c>
      <c r="CH38" s="224" t="str">
        <f t="shared" si="18"/>
        <v/>
      </c>
      <c r="CI38" s="224" t="str">
        <f t="shared" si="7"/>
        <v/>
      </c>
      <c r="CJ38" s="224" t="str">
        <f t="shared" si="19"/>
        <v/>
      </c>
      <c r="CK38" s="224" t="str">
        <f t="shared" si="8"/>
        <v/>
      </c>
      <c r="CL38" s="224" t="str">
        <f t="shared" si="20"/>
        <v/>
      </c>
      <c r="CN38" s="224">
        <f t="shared" si="21"/>
        <v>0</v>
      </c>
      <c r="CO38" s="224" t="str">
        <f t="shared" si="22"/>
        <v xml:space="preserve">                </v>
      </c>
      <c r="CP38" s="224" t="str">
        <f t="shared" si="23"/>
        <v>ناجح في مواد الفصل الاول</v>
      </c>
      <c r="CQ38" s="224" t="str">
        <f t="shared" si="24"/>
        <v>ناجحة في مواد الفصل الاول</v>
      </c>
      <c r="CS38" s="224" t="str">
        <f>IF(Value!$F$33="1",Table!BI38,Table!BH38)</f>
        <v>ناجح و يرفع  لـ الصف السابع</v>
      </c>
      <c r="CT38" s="224" t="str">
        <f>IF(Value!$F$31="1",Table!BM38,Table!BN38)</f>
        <v>جيد في دروسه ، أتمنى له مزيدا من التقدم والنجاح</v>
      </c>
      <c r="CV38" s="224" t="str">
        <f t="shared" si="9"/>
        <v>-</v>
      </c>
    </row>
    <row r="39" spans="1:100" s="224" customFormat="1" ht="12" customHeight="1" x14ac:dyDescent="0.2">
      <c r="A39" s="206">
        <f t="shared" si="25"/>
        <v>29</v>
      </c>
      <c r="B39" s="225" t="s">
        <v>929</v>
      </c>
      <c r="C39" s="226" t="s">
        <v>811</v>
      </c>
      <c r="D39" s="226" t="s">
        <v>815</v>
      </c>
      <c r="E39" s="227">
        <v>23</v>
      </c>
      <c r="F39" s="228">
        <v>3</v>
      </c>
      <c r="G39" s="229">
        <v>2009</v>
      </c>
      <c r="H39" s="230">
        <v>97</v>
      </c>
      <c r="I39" s="231">
        <v>86</v>
      </c>
      <c r="J39" s="229">
        <v>92</v>
      </c>
      <c r="K39" s="230">
        <v>85</v>
      </c>
      <c r="L39" s="231">
        <v>98</v>
      </c>
      <c r="M39" s="229">
        <v>92</v>
      </c>
      <c r="N39" s="230">
        <v>93</v>
      </c>
      <c r="O39" s="231">
        <v>91</v>
      </c>
      <c r="P39" s="229">
        <v>92</v>
      </c>
      <c r="Q39" s="232">
        <v>98</v>
      </c>
      <c r="R39" s="231">
        <v>98</v>
      </c>
      <c r="S39" s="229">
        <v>98</v>
      </c>
      <c r="T39" s="230">
        <v>92</v>
      </c>
      <c r="U39" s="231">
        <v>81</v>
      </c>
      <c r="V39" s="229">
        <v>87</v>
      </c>
      <c r="W39" s="230">
        <v>83</v>
      </c>
      <c r="X39" s="231">
        <v>80</v>
      </c>
      <c r="Y39" s="229">
        <v>82</v>
      </c>
      <c r="Z39" s="230">
        <v>99</v>
      </c>
      <c r="AA39" s="231">
        <v>89</v>
      </c>
      <c r="AB39" s="229">
        <v>94</v>
      </c>
      <c r="AC39" s="230">
        <v>97</v>
      </c>
      <c r="AD39" s="231">
        <v>87</v>
      </c>
      <c r="AE39" s="229">
        <v>92</v>
      </c>
      <c r="AF39" s="230"/>
      <c r="AG39" s="231"/>
      <c r="AH39" s="229"/>
      <c r="AI39" s="230">
        <v>92</v>
      </c>
      <c r="AJ39" s="231">
        <v>87</v>
      </c>
      <c r="AK39" s="229">
        <v>90</v>
      </c>
      <c r="AL39" s="230"/>
      <c r="AM39" s="231"/>
      <c r="AN39" s="229"/>
      <c r="AO39" s="230"/>
      <c r="AP39" s="231"/>
      <c r="AQ39" s="229"/>
      <c r="AR39" s="226" t="s">
        <v>406</v>
      </c>
      <c r="AS39" s="233" t="s">
        <v>806</v>
      </c>
      <c r="AT39" s="233" t="s">
        <v>806</v>
      </c>
      <c r="AU39" s="234"/>
      <c r="AV39" s="235"/>
      <c r="AW39" s="234"/>
      <c r="AX39" s="235"/>
      <c r="AY39" s="234"/>
      <c r="AZ39" s="235"/>
      <c r="BA39" s="219">
        <v>633</v>
      </c>
      <c r="BB39" s="348">
        <v>90.430000305175781</v>
      </c>
      <c r="BC39" s="220" t="s">
        <v>899</v>
      </c>
      <c r="BD39" s="236"/>
      <c r="BE39" s="237"/>
      <c r="BF39" s="237"/>
      <c r="BG39" s="237"/>
      <c r="BH39" s="223" t="s">
        <v>899</v>
      </c>
      <c r="BI39" s="224" t="str">
        <f>IF(Value!$F$31="1",CP39,CQ39)</f>
        <v>ناجح في مواد الفصل الاول</v>
      </c>
      <c r="BJ39" s="224" t="s">
        <v>806</v>
      </c>
      <c r="BM39" s="224" t="str">
        <f t="shared" si="10"/>
        <v>جيد في دروسه ، أتمنى له مزيدا من التقدم والنجاح</v>
      </c>
      <c r="BN39" s="224" t="str">
        <f t="shared" si="11"/>
        <v>جيدة في دروسها ، أتمنى لها مزيدا من التقدم والنجاح</v>
      </c>
      <c r="BO39" s="224" t="s">
        <v>929</v>
      </c>
      <c r="BP39" s="224">
        <v>90.430000305175781</v>
      </c>
      <c r="BQ39" s="224">
        <v>633</v>
      </c>
      <c r="BS39" s="224">
        <v>75.5</v>
      </c>
      <c r="BT39" s="224" t="str">
        <f>Table!$D39&amp;"    "&amp;Table!$E39&amp;" / "&amp;Table!$F39&amp;" "&amp;"/ " &amp; Table!$G39</f>
        <v>عمان    23 / 3 / 2009</v>
      </c>
      <c r="BU39" s="224">
        <f t="shared" si="0"/>
        <v>0</v>
      </c>
      <c r="BV39" s="224" t="str">
        <f t="shared" si="12"/>
        <v/>
      </c>
      <c r="BW39" s="224">
        <f t="shared" si="1"/>
        <v>0</v>
      </c>
      <c r="BX39" s="224" t="str">
        <f t="shared" si="13"/>
        <v/>
      </c>
      <c r="BY39" s="224">
        <f t="shared" si="2"/>
        <v>0</v>
      </c>
      <c r="BZ39" s="224" t="str">
        <f t="shared" si="14"/>
        <v/>
      </c>
      <c r="CA39" s="224">
        <f t="shared" si="3"/>
        <v>0</v>
      </c>
      <c r="CB39" s="224" t="str">
        <f t="shared" si="15"/>
        <v/>
      </c>
      <c r="CC39" s="224">
        <f t="shared" si="4"/>
        <v>0</v>
      </c>
      <c r="CD39" s="224" t="str">
        <f t="shared" si="16"/>
        <v/>
      </c>
      <c r="CE39" s="224">
        <f t="shared" si="5"/>
        <v>0</v>
      </c>
      <c r="CF39" s="224" t="str">
        <f t="shared" si="17"/>
        <v/>
      </c>
      <c r="CG39" s="224">
        <f t="shared" si="6"/>
        <v>0</v>
      </c>
      <c r="CH39" s="224" t="str">
        <f t="shared" si="18"/>
        <v/>
      </c>
      <c r="CI39" s="224" t="str">
        <f t="shared" si="7"/>
        <v/>
      </c>
      <c r="CJ39" s="224" t="str">
        <f t="shared" si="19"/>
        <v/>
      </c>
      <c r="CK39" s="224" t="str">
        <f t="shared" si="8"/>
        <v/>
      </c>
      <c r="CL39" s="224" t="str">
        <f t="shared" si="20"/>
        <v/>
      </c>
      <c r="CN39" s="224">
        <f t="shared" si="21"/>
        <v>0</v>
      </c>
      <c r="CO39" s="224" t="str">
        <f t="shared" si="22"/>
        <v xml:space="preserve">                </v>
      </c>
      <c r="CP39" s="224" t="str">
        <f t="shared" si="23"/>
        <v>ناجح في مواد الفصل الاول</v>
      </c>
      <c r="CQ39" s="224" t="str">
        <f t="shared" si="24"/>
        <v>ناجحة في مواد الفصل الاول</v>
      </c>
      <c r="CS39" s="224" t="str">
        <f>IF(Value!$F$33="1",Table!BI39,Table!BH39)</f>
        <v>ناجح و يرفع  لـ الصف السابع</v>
      </c>
      <c r="CT39" s="224" t="str">
        <f>IF(Value!$F$31="1",Table!BM39,Table!BN39)</f>
        <v>جيد في دروسه ، أتمنى له مزيدا من التقدم والنجاح</v>
      </c>
      <c r="CV39" s="224" t="str">
        <f t="shared" si="9"/>
        <v>-</v>
      </c>
    </row>
    <row r="40" spans="1:100" s="224" customFormat="1" ht="12" customHeight="1" x14ac:dyDescent="0.2">
      <c r="A40" s="206">
        <f t="shared" si="25"/>
        <v>30</v>
      </c>
      <c r="B40" s="225" t="s">
        <v>930</v>
      </c>
      <c r="C40" s="226" t="s">
        <v>811</v>
      </c>
      <c r="D40" s="226" t="s">
        <v>810</v>
      </c>
      <c r="E40" s="227">
        <v>25</v>
      </c>
      <c r="F40" s="228">
        <v>12</v>
      </c>
      <c r="G40" s="229">
        <v>2009</v>
      </c>
      <c r="H40" s="230">
        <v>75</v>
      </c>
      <c r="I40" s="231">
        <v>85</v>
      </c>
      <c r="J40" s="229">
        <v>80</v>
      </c>
      <c r="K40" s="230">
        <v>92</v>
      </c>
      <c r="L40" s="231">
        <v>80</v>
      </c>
      <c r="M40" s="229">
        <v>86</v>
      </c>
      <c r="N40" s="230">
        <v>70</v>
      </c>
      <c r="O40" s="231">
        <v>66</v>
      </c>
      <c r="P40" s="229">
        <v>68</v>
      </c>
      <c r="Q40" s="232">
        <v>75</v>
      </c>
      <c r="R40" s="231">
        <v>67</v>
      </c>
      <c r="S40" s="229">
        <v>71</v>
      </c>
      <c r="T40" s="230">
        <v>78</v>
      </c>
      <c r="U40" s="231">
        <v>82</v>
      </c>
      <c r="V40" s="229">
        <v>80</v>
      </c>
      <c r="W40" s="230">
        <v>71</v>
      </c>
      <c r="X40" s="231">
        <v>78</v>
      </c>
      <c r="Y40" s="229">
        <v>75</v>
      </c>
      <c r="Z40" s="230">
        <v>99</v>
      </c>
      <c r="AA40" s="231">
        <v>85</v>
      </c>
      <c r="AB40" s="229">
        <v>92</v>
      </c>
      <c r="AC40" s="230">
        <v>94</v>
      </c>
      <c r="AD40" s="231">
        <v>90</v>
      </c>
      <c r="AE40" s="229">
        <v>92</v>
      </c>
      <c r="AF40" s="230"/>
      <c r="AG40" s="231"/>
      <c r="AH40" s="229"/>
      <c r="AI40" s="230">
        <v>90</v>
      </c>
      <c r="AJ40" s="231">
        <v>89</v>
      </c>
      <c r="AK40" s="229">
        <v>90</v>
      </c>
      <c r="AL40" s="230"/>
      <c r="AM40" s="231"/>
      <c r="AN40" s="229"/>
      <c r="AO40" s="230"/>
      <c r="AP40" s="231"/>
      <c r="AQ40" s="229"/>
      <c r="AR40" s="226" t="s">
        <v>406</v>
      </c>
      <c r="AS40" s="233" t="s">
        <v>806</v>
      </c>
      <c r="AT40" s="233" t="s">
        <v>806</v>
      </c>
      <c r="AU40" s="234"/>
      <c r="AV40" s="235"/>
      <c r="AW40" s="234"/>
      <c r="AX40" s="235"/>
      <c r="AY40" s="234"/>
      <c r="AZ40" s="235"/>
      <c r="BA40" s="219">
        <v>550</v>
      </c>
      <c r="BB40" s="348">
        <v>78.569999694824219</v>
      </c>
      <c r="BC40" s="220" t="s">
        <v>899</v>
      </c>
      <c r="BD40" s="236"/>
      <c r="BE40" s="237"/>
      <c r="BF40" s="237"/>
      <c r="BG40" s="237"/>
      <c r="BH40" s="223" t="s">
        <v>899</v>
      </c>
      <c r="BI40" s="224" t="str">
        <f>IF(Value!$F$31="1",CP40,CQ40)</f>
        <v>ناجح في مواد الفصل الاول</v>
      </c>
      <c r="BJ40" s="224" t="s">
        <v>806</v>
      </c>
      <c r="BM40" s="224" t="str">
        <f t="shared" si="10"/>
        <v>خلوق ومتعاون وفعّال ، أجمل التهاني لك ولوالديك</v>
      </c>
      <c r="BN40" s="224" t="str">
        <f t="shared" si="11"/>
        <v>خلوقة ومتعاونة وفعّالة ، أجمل التهاني لك ولوالديك</v>
      </c>
      <c r="BO40" s="224" t="s">
        <v>930</v>
      </c>
      <c r="BP40" s="224">
        <v>78.569999694824219</v>
      </c>
      <c r="BQ40" s="224">
        <v>550</v>
      </c>
      <c r="BS40" s="224">
        <v>80.400000000000006</v>
      </c>
      <c r="BT40" s="224" t="str">
        <f>Table!$D40&amp;"    "&amp;Table!$E40&amp;" / "&amp;Table!$F40&amp;" "&amp;"/ " &amp; Table!$G40</f>
        <v>السلط    25 / 12 / 2009</v>
      </c>
      <c r="BU40" s="224">
        <f t="shared" si="0"/>
        <v>0</v>
      </c>
      <c r="BV40" s="224" t="str">
        <f t="shared" si="12"/>
        <v/>
      </c>
      <c r="BW40" s="224">
        <f t="shared" si="1"/>
        <v>0</v>
      </c>
      <c r="BX40" s="224" t="str">
        <f t="shared" si="13"/>
        <v/>
      </c>
      <c r="BY40" s="224">
        <f t="shared" si="2"/>
        <v>0</v>
      </c>
      <c r="BZ40" s="224" t="str">
        <f t="shared" si="14"/>
        <v/>
      </c>
      <c r="CA40" s="224">
        <f t="shared" si="3"/>
        <v>0</v>
      </c>
      <c r="CB40" s="224" t="str">
        <f t="shared" si="15"/>
        <v/>
      </c>
      <c r="CC40" s="224">
        <f t="shared" si="4"/>
        <v>0</v>
      </c>
      <c r="CD40" s="224" t="str">
        <f t="shared" si="16"/>
        <v/>
      </c>
      <c r="CE40" s="224">
        <f t="shared" si="5"/>
        <v>0</v>
      </c>
      <c r="CF40" s="224" t="str">
        <f t="shared" si="17"/>
        <v/>
      </c>
      <c r="CG40" s="224">
        <f t="shared" si="6"/>
        <v>0</v>
      </c>
      <c r="CH40" s="224" t="str">
        <f t="shared" si="18"/>
        <v/>
      </c>
      <c r="CI40" s="224" t="str">
        <f t="shared" si="7"/>
        <v/>
      </c>
      <c r="CJ40" s="224" t="str">
        <f t="shared" si="19"/>
        <v/>
      </c>
      <c r="CK40" s="224" t="str">
        <f t="shared" si="8"/>
        <v/>
      </c>
      <c r="CL40" s="224" t="str">
        <f t="shared" si="20"/>
        <v/>
      </c>
      <c r="CN40" s="224">
        <f t="shared" si="21"/>
        <v>0</v>
      </c>
      <c r="CO40" s="224" t="str">
        <f t="shared" si="22"/>
        <v xml:space="preserve">                </v>
      </c>
      <c r="CP40" s="224" t="str">
        <f t="shared" si="23"/>
        <v>ناجح في مواد الفصل الاول</v>
      </c>
      <c r="CQ40" s="224" t="str">
        <f t="shared" si="24"/>
        <v>ناجحة في مواد الفصل الاول</v>
      </c>
      <c r="CS40" s="224" t="str">
        <f>IF(Value!$F$33="1",Table!BI40,Table!BH40)</f>
        <v>ناجح و يرفع  لـ الصف السابع</v>
      </c>
      <c r="CT40" s="224" t="str">
        <f>IF(Value!$F$31="1",Table!BM40,Table!BN40)</f>
        <v>خلوق ومتعاون وفعّال ، أجمل التهاني لك ولوالديك</v>
      </c>
      <c r="CV40" s="224" t="str">
        <f t="shared" si="9"/>
        <v>-</v>
      </c>
    </row>
    <row r="41" spans="1:100" s="224" customFormat="1" ht="12" customHeight="1" x14ac:dyDescent="0.2">
      <c r="A41" s="240">
        <f t="shared" si="25"/>
        <v>31</v>
      </c>
      <c r="B41" s="225" t="s">
        <v>932</v>
      </c>
      <c r="C41" s="226" t="s">
        <v>811</v>
      </c>
      <c r="D41" s="226" t="s">
        <v>931</v>
      </c>
      <c r="E41" s="227">
        <v>29</v>
      </c>
      <c r="F41" s="228">
        <v>7</v>
      </c>
      <c r="G41" s="229">
        <v>2009</v>
      </c>
      <c r="H41" s="230">
        <v>75</v>
      </c>
      <c r="I41" s="231">
        <v>85</v>
      </c>
      <c r="J41" s="229">
        <v>80</v>
      </c>
      <c r="K41" s="230">
        <v>88</v>
      </c>
      <c r="L41" s="231">
        <v>60</v>
      </c>
      <c r="M41" s="229">
        <v>74</v>
      </c>
      <c r="N41" s="230">
        <v>68</v>
      </c>
      <c r="O41" s="231">
        <v>65</v>
      </c>
      <c r="P41" s="229">
        <v>67</v>
      </c>
      <c r="Q41" s="232">
        <v>75</v>
      </c>
      <c r="R41" s="231">
        <v>67</v>
      </c>
      <c r="S41" s="229">
        <v>71</v>
      </c>
      <c r="T41" s="230">
        <v>75</v>
      </c>
      <c r="U41" s="231">
        <v>82</v>
      </c>
      <c r="V41" s="229">
        <v>79</v>
      </c>
      <c r="W41" s="230">
        <v>68</v>
      </c>
      <c r="X41" s="231">
        <v>84</v>
      </c>
      <c r="Y41" s="229">
        <v>76</v>
      </c>
      <c r="Z41" s="230">
        <v>99</v>
      </c>
      <c r="AA41" s="231">
        <v>88</v>
      </c>
      <c r="AB41" s="229">
        <v>94</v>
      </c>
      <c r="AC41" s="230">
        <v>95</v>
      </c>
      <c r="AD41" s="231">
        <v>94</v>
      </c>
      <c r="AE41" s="229">
        <v>95</v>
      </c>
      <c r="AF41" s="230"/>
      <c r="AG41" s="231"/>
      <c r="AH41" s="229"/>
      <c r="AI41" s="230">
        <v>95</v>
      </c>
      <c r="AJ41" s="231">
        <v>76</v>
      </c>
      <c r="AK41" s="229">
        <v>86</v>
      </c>
      <c r="AL41" s="230"/>
      <c r="AM41" s="231"/>
      <c r="AN41" s="229"/>
      <c r="AO41" s="230"/>
      <c r="AP41" s="231"/>
      <c r="AQ41" s="229"/>
      <c r="AR41" s="226" t="s">
        <v>406</v>
      </c>
      <c r="AS41" s="233" t="s">
        <v>806</v>
      </c>
      <c r="AT41" s="233" t="s">
        <v>806</v>
      </c>
      <c r="AU41" s="234"/>
      <c r="AV41" s="235"/>
      <c r="AW41" s="234"/>
      <c r="AX41" s="235"/>
      <c r="AY41" s="234"/>
      <c r="AZ41" s="235"/>
      <c r="BA41" s="219">
        <v>533</v>
      </c>
      <c r="BB41" s="348">
        <v>76.139999389648438</v>
      </c>
      <c r="BC41" s="220" t="s">
        <v>899</v>
      </c>
      <c r="BD41" s="236"/>
      <c r="BE41" s="237"/>
      <c r="BF41" s="237"/>
      <c r="BG41" s="237"/>
      <c r="BH41" s="223" t="s">
        <v>899</v>
      </c>
      <c r="BI41" s="224" t="str">
        <f>IF(Value!$F$31="1",CP41,CQ41)</f>
        <v>ناجح في مواد الفصل الاول</v>
      </c>
      <c r="BJ41" s="224" t="s">
        <v>806</v>
      </c>
      <c r="BM41" s="224" t="str">
        <f t="shared" si="10"/>
        <v>جيد في دروسه ، أتمنى له مزيدا من التقدم والنجاح</v>
      </c>
      <c r="BN41" s="224" t="str">
        <f t="shared" si="11"/>
        <v>جيدة في دروسها ، أتمنى لها مزيدا من التقدم والنجاح</v>
      </c>
      <c r="BO41" s="224" t="s">
        <v>932</v>
      </c>
      <c r="BP41" s="224">
        <v>76.139999389648438</v>
      </c>
      <c r="BQ41" s="224">
        <v>533</v>
      </c>
      <c r="BS41" s="224">
        <v>78.7</v>
      </c>
      <c r="BT41" s="224" t="str">
        <f>Table!$D41&amp;"    "&amp;Table!$E41&amp;" / "&amp;Table!$F41&amp;" "&amp;"/ " &amp; Table!$G41</f>
        <v>مادبا    29 / 7 / 2009</v>
      </c>
      <c r="BU41" s="224">
        <f t="shared" si="0"/>
        <v>0</v>
      </c>
      <c r="BV41" s="224" t="str">
        <f t="shared" si="12"/>
        <v/>
      </c>
      <c r="BW41" s="224">
        <f t="shared" si="1"/>
        <v>0</v>
      </c>
      <c r="BX41" s="224" t="str">
        <f t="shared" si="13"/>
        <v/>
      </c>
      <c r="BY41" s="224">
        <f t="shared" si="2"/>
        <v>0</v>
      </c>
      <c r="BZ41" s="224" t="str">
        <f t="shared" si="14"/>
        <v/>
      </c>
      <c r="CA41" s="224">
        <f t="shared" si="3"/>
        <v>0</v>
      </c>
      <c r="CB41" s="224" t="str">
        <f t="shared" si="15"/>
        <v/>
      </c>
      <c r="CC41" s="224">
        <f t="shared" si="4"/>
        <v>0</v>
      </c>
      <c r="CD41" s="224" t="str">
        <f t="shared" si="16"/>
        <v/>
      </c>
      <c r="CE41" s="224">
        <f t="shared" si="5"/>
        <v>0</v>
      </c>
      <c r="CF41" s="224" t="str">
        <f t="shared" si="17"/>
        <v/>
      </c>
      <c r="CG41" s="224">
        <f t="shared" si="6"/>
        <v>0</v>
      </c>
      <c r="CH41" s="224" t="str">
        <f t="shared" si="18"/>
        <v/>
      </c>
      <c r="CI41" s="224" t="str">
        <f t="shared" si="7"/>
        <v/>
      </c>
      <c r="CJ41" s="224" t="str">
        <f t="shared" si="19"/>
        <v/>
      </c>
      <c r="CK41" s="224" t="str">
        <f t="shared" si="8"/>
        <v/>
      </c>
      <c r="CL41" s="224" t="str">
        <f t="shared" si="20"/>
        <v/>
      </c>
      <c r="CN41" s="224">
        <f t="shared" si="21"/>
        <v>0</v>
      </c>
      <c r="CO41" s="224" t="str">
        <f t="shared" si="22"/>
        <v xml:space="preserve">                </v>
      </c>
      <c r="CP41" s="224" t="str">
        <f t="shared" si="23"/>
        <v>ناجح في مواد الفصل الاول</v>
      </c>
      <c r="CQ41" s="224" t="str">
        <f t="shared" si="24"/>
        <v>ناجحة في مواد الفصل الاول</v>
      </c>
      <c r="CS41" s="224" t="str">
        <f>IF(Value!$F$33="1",Table!BI41,Table!BH41)</f>
        <v>ناجح و يرفع  لـ الصف السابع</v>
      </c>
      <c r="CT41" s="224" t="str">
        <f>IF(Value!$F$31="1",Table!BM41,Table!BN41)</f>
        <v>جيد في دروسه ، أتمنى له مزيدا من التقدم والنجاح</v>
      </c>
      <c r="CV41" s="224" t="str">
        <f t="shared" si="9"/>
        <v>-</v>
      </c>
    </row>
    <row r="42" spans="1:100" s="224" customFormat="1" ht="12" customHeight="1" x14ac:dyDescent="0.2">
      <c r="A42" s="240">
        <f t="shared" si="25"/>
        <v>32</v>
      </c>
      <c r="B42" s="225" t="s">
        <v>933</v>
      </c>
      <c r="C42" s="226" t="s">
        <v>811</v>
      </c>
      <c r="D42" s="226" t="s">
        <v>810</v>
      </c>
      <c r="E42" s="227">
        <v>21</v>
      </c>
      <c r="F42" s="228">
        <v>7</v>
      </c>
      <c r="G42" s="229">
        <v>2009</v>
      </c>
      <c r="H42" s="230">
        <v>77</v>
      </c>
      <c r="I42" s="231">
        <v>87</v>
      </c>
      <c r="J42" s="229">
        <v>82</v>
      </c>
      <c r="K42" s="230">
        <v>90</v>
      </c>
      <c r="L42" s="231">
        <v>68</v>
      </c>
      <c r="M42" s="229">
        <v>79</v>
      </c>
      <c r="N42" s="230">
        <v>72</v>
      </c>
      <c r="O42" s="231">
        <v>67</v>
      </c>
      <c r="P42" s="229">
        <v>70</v>
      </c>
      <c r="Q42" s="232">
        <v>76</v>
      </c>
      <c r="R42" s="231">
        <v>78</v>
      </c>
      <c r="S42" s="229">
        <v>77</v>
      </c>
      <c r="T42" s="230">
        <v>77</v>
      </c>
      <c r="U42" s="231">
        <v>83</v>
      </c>
      <c r="V42" s="229">
        <v>80</v>
      </c>
      <c r="W42" s="230">
        <v>69</v>
      </c>
      <c r="X42" s="231">
        <v>83</v>
      </c>
      <c r="Y42" s="229">
        <v>76</v>
      </c>
      <c r="Z42" s="230">
        <v>99</v>
      </c>
      <c r="AA42" s="231">
        <v>84</v>
      </c>
      <c r="AB42" s="229">
        <v>92</v>
      </c>
      <c r="AC42" s="230">
        <v>92</v>
      </c>
      <c r="AD42" s="231">
        <v>90</v>
      </c>
      <c r="AE42" s="229">
        <v>91</v>
      </c>
      <c r="AF42" s="230"/>
      <c r="AG42" s="231"/>
      <c r="AH42" s="229"/>
      <c r="AI42" s="230">
        <v>94</v>
      </c>
      <c r="AJ42" s="231">
        <v>78</v>
      </c>
      <c r="AK42" s="229">
        <v>86</v>
      </c>
      <c r="AL42" s="230"/>
      <c r="AM42" s="231"/>
      <c r="AN42" s="229"/>
      <c r="AO42" s="230"/>
      <c r="AP42" s="231"/>
      <c r="AQ42" s="229"/>
      <c r="AR42" s="226" t="s">
        <v>406</v>
      </c>
      <c r="AS42" s="233" t="s">
        <v>806</v>
      </c>
      <c r="AT42" s="233" t="s">
        <v>806</v>
      </c>
      <c r="AU42" s="234"/>
      <c r="AV42" s="235"/>
      <c r="AW42" s="234"/>
      <c r="AX42" s="235"/>
      <c r="AY42" s="234"/>
      <c r="AZ42" s="235"/>
      <c r="BA42" s="219">
        <v>550</v>
      </c>
      <c r="BB42" s="348">
        <v>78.569999694824219</v>
      </c>
      <c r="BC42" s="220" t="s">
        <v>899</v>
      </c>
      <c r="BD42" s="236"/>
      <c r="BE42" s="237"/>
      <c r="BF42" s="237"/>
      <c r="BG42" s="237"/>
      <c r="BH42" s="223" t="s">
        <v>899</v>
      </c>
      <c r="BI42" s="224" t="str">
        <f>IF(Value!$F$31="1",CP42,CQ42)</f>
        <v>ناجح في مواد الفصل الاول</v>
      </c>
      <c r="BJ42" s="224" t="s">
        <v>806</v>
      </c>
      <c r="BM42" s="224" t="str">
        <f t="shared" si="10"/>
        <v>جيد في دروسه ، أتمنى له مزيدا من التقدم والنجاح</v>
      </c>
      <c r="BN42" s="224" t="str">
        <f t="shared" si="11"/>
        <v>جيدة في دروسها ، أتمنى لها مزيدا من التقدم والنجاح</v>
      </c>
      <c r="BO42" s="224" t="s">
        <v>933</v>
      </c>
      <c r="BP42" s="224">
        <v>78.569999694824219</v>
      </c>
      <c r="BQ42" s="224">
        <v>550</v>
      </c>
      <c r="BS42" s="224">
        <v>78.099999999999994</v>
      </c>
      <c r="BT42" s="224" t="str">
        <f>Table!$D42&amp;"    "&amp;Table!$E42&amp;" / "&amp;Table!$F42&amp;" "&amp;"/ " &amp; Table!$G42</f>
        <v>السلط    21 / 7 / 2009</v>
      </c>
      <c r="BU42" s="224">
        <f t="shared" si="0"/>
        <v>0</v>
      </c>
      <c r="BV42" s="224" t="str">
        <f t="shared" si="12"/>
        <v/>
      </c>
      <c r="BW42" s="224">
        <f t="shared" si="1"/>
        <v>0</v>
      </c>
      <c r="BX42" s="224" t="str">
        <f t="shared" si="13"/>
        <v/>
      </c>
      <c r="BY42" s="224">
        <f t="shared" si="2"/>
        <v>0</v>
      </c>
      <c r="BZ42" s="224" t="str">
        <f t="shared" si="14"/>
        <v/>
      </c>
      <c r="CA42" s="224">
        <f t="shared" si="3"/>
        <v>0</v>
      </c>
      <c r="CB42" s="224" t="str">
        <f t="shared" si="15"/>
        <v/>
      </c>
      <c r="CC42" s="224">
        <f t="shared" si="4"/>
        <v>0</v>
      </c>
      <c r="CD42" s="224" t="str">
        <f t="shared" si="16"/>
        <v/>
      </c>
      <c r="CE42" s="224">
        <f t="shared" si="5"/>
        <v>0</v>
      </c>
      <c r="CF42" s="224" t="str">
        <f t="shared" si="17"/>
        <v/>
      </c>
      <c r="CG42" s="224">
        <f t="shared" si="6"/>
        <v>0</v>
      </c>
      <c r="CH42" s="224" t="str">
        <f t="shared" si="18"/>
        <v/>
      </c>
      <c r="CI42" s="224" t="str">
        <f t="shared" si="7"/>
        <v/>
      </c>
      <c r="CJ42" s="224" t="str">
        <f t="shared" si="19"/>
        <v/>
      </c>
      <c r="CK42" s="224" t="str">
        <f t="shared" si="8"/>
        <v/>
      </c>
      <c r="CL42" s="224" t="str">
        <f t="shared" si="20"/>
        <v/>
      </c>
      <c r="CN42" s="224">
        <f t="shared" si="21"/>
        <v>0</v>
      </c>
      <c r="CO42" s="224" t="str">
        <f t="shared" si="22"/>
        <v xml:space="preserve">                </v>
      </c>
      <c r="CP42" s="224" t="str">
        <f t="shared" si="23"/>
        <v>ناجح في مواد الفصل الاول</v>
      </c>
      <c r="CQ42" s="224" t="str">
        <f t="shared" si="24"/>
        <v>ناجحة في مواد الفصل الاول</v>
      </c>
      <c r="CS42" s="224" t="str">
        <f>IF(Value!$F$33="1",Table!BI42,Table!BH42)</f>
        <v>ناجح و يرفع  لـ الصف السابع</v>
      </c>
      <c r="CT42" s="224" t="str">
        <f>IF(Value!$F$31="1",Table!BM42,Table!BN42)</f>
        <v>جيد في دروسه ، أتمنى له مزيدا من التقدم والنجاح</v>
      </c>
      <c r="CV42" s="224" t="str">
        <f t="shared" si="9"/>
        <v>-</v>
      </c>
    </row>
    <row r="43" spans="1:100" s="224" customFormat="1" ht="12" customHeight="1" x14ac:dyDescent="0.2">
      <c r="A43" s="240">
        <f t="shared" si="25"/>
        <v>33</v>
      </c>
      <c r="B43" s="225" t="s">
        <v>935</v>
      </c>
      <c r="C43" s="226" t="s">
        <v>811</v>
      </c>
      <c r="D43" s="226" t="s">
        <v>810</v>
      </c>
      <c r="E43" s="227">
        <v>6</v>
      </c>
      <c r="F43" s="228">
        <v>4</v>
      </c>
      <c r="G43" s="229">
        <v>2009</v>
      </c>
      <c r="H43" s="230">
        <v>75</v>
      </c>
      <c r="I43" s="231">
        <v>86</v>
      </c>
      <c r="J43" s="229">
        <v>81</v>
      </c>
      <c r="K43" s="230">
        <v>86</v>
      </c>
      <c r="L43" s="231">
        <v>79</v>
      </c>
      <c r="M43" s="229">
        <v>83</v>
      </c>
      <c r="N43" s="230">
        <v>73</v>
      </c>
      <c r="O43" s="231">
        <v>66</v>
      </c>
      <c r="P43" s="229">
        <v>70</v>
      </c>
      <c r="Q43" s="232">
        <v>78</v>
      </c>
      <c r="R43" s="231">
        <v>70</v>
      </c>
      <c r="S43" s="229">
        <v>74</v>
      </c>
      <c r="T43" s="230">
        <v>74</v>
      </c>
      <c r="U43" s="231">
        <v>83</v>
      </c>
      <c r="V43" s="229">
        <v>79</v>
      </c>
      <c r="W43" s="230">
        <v>69</v>
      </c>
      <c r="X43" s="231">
        <v>83</v>
      </c>
      <c r="Y43" s="229">
        <v>76</v>
      </c>
      <c r="Z43" s="230">
        <v>99</v>
      </c>
      <c r="AA43" s="231">
        <v>88</v>
      </c>
      <c r="AB43" s="229">
        <v>94</v>
      </c>
      <c r="AC43" s="230">
        <v>96</v>
      </c>
      <c r="AD43" s="231">
        <v>93</v>
      </c>
      <c r="AE43" s="229">
        <v>95</v>
      </c>
      <c r="AF43" s="230"/>
      <c r="AG43" s="231"/>
      <c r="AH43" s="229"/>
      <c r="AI43" s="230">
        <v>94</v>
      </c>
      <c r="AJ43" s="231">
        <v>82</v>
      </c>
      <c r="AK43" s="229">
        <v>88</v>
      </c>
      <c r="AL43" s="230"/>
      <c r="AM43" s="231"/>
      <c r="AN43" s="229"/>
      <c r="AO43" s="230"/>
      <c r="AP43" s="231"/>
      <c r="AQ43" s="229"/>
      <c r="AR43" s="226" t="s">
        <v>406</v>
      </c>
      <c r="AS43" s="233" t="s">
        <v>806</v>
      </c>
      <c r="AT43" s="233" t="s">
        <v>806</v>
      </c>
      <c r="AU43" s="234"/>
      <c r="AV43" s="235"/>
      <c r="AW43" s="234"/>
      <c r="AX43" s="235"/>
      <c r="AY43" s="234"/>
      <c r="AZ43" s="235"/>
      <c r="BA43" s="219">
        <v>551</v>
      </c>
      <c r="BB43" s="348">
        <v>78.709999084472656</v>
      </c>
      <c r="BC43" s="220" t="s">
        <v>899</v>
      </c>
      <c r="BD43" s="236"/>
      <c r="BE43" s="237"/>
      <c r="BF43" s="237"/>
      <c r="BG43" s="237"/>
      <c r="BH43" s="223" t="s">
        <v>899</v>
      </c>
      <c r="BI43" s="224" t="str">
        <f>IF(Value!$F$31="1",CP43,CQ43)</f>
        <v>ناجح في مواد الفصل الاول</v>
      </c>
      <c r="BJ43" s="224" t="s">
        <v>806</v>
      </c>
      <c r="BM43" s="224" t="str">
        <f t="shared" si="10"/>
        <v>عليه مضاعفة جهوده والاهتمام أكثر</v>
      </c>
      <c r="BN43" s="224" t="str">
        <f t="shared" si="11"/>
        <v>عليها مضاعفة جهودها والاهتمام أكثر</v>
      </c>
      <c r="BO43" s="224" t="s">
        <v>935</v>
      </c>
      <c r="BP43" s="224">
        <v>78.709999084472656</v>
      </c>
      <c r="BQ43" s="224">
        <v>551</v>
      </c>
      <c r="BS43" s="224">
        <v>56.8</v>
      </c>
      <c r="BT43" s="224" t="str">
        <f>Table!$D43&amp;"    "&amp;Table!$E43&amp;" / "&amp;Table!$F43&amp;" "&amp;"/ " &amp; Table!$G43</f>
        <v>السلط    6 / 4 / 2009</v>
      </c>
      <c r="BU43" s="224">
        <f t="shared" ref="BU43:BU65" si="26">IF(H43=0,"",IF(H43&gt;=($H$10/2),0,1))</f>
        <v>0</v>
      </c>
      <c r="BV43" s="224" t="str">
        <f t="shared" si="12"/>
        <v/>
      </c>
      <c r="BW43" s="224">
        <f t="shared" ref="BW43:BW65" si="27">IF(K43=0,"",IF(K43&gt;=($K$10/2),0,1))</f>
        <v>0</v>
      </c>
      <c r="BX43" s="224" t="str">
        <f t="shared" si="13"/>
        <v/>
      </c>
      <c r="BY43" s="224">
        <f t="shared" ref="BY43:BY65" si="28">IF(N43=0,"",IF(N43&gt;=($N$10/2),0,1))</f>
        <v>0</v>
      </c>
      <c r="BZ43" s="224" t="str">
        <f t="shared" si="14"/>
        <v/>
      </c>
      <c r="CA43" s="224">
        <f t="shared" ref="CA43:CA65" si="29">IF(Q43=0,"",IF(Q43&gt;=($Q$10/2),0,1))</f>
        <v>0</v>
      </c>
      <c r="CB43" s="224" t="str">
        <f t="shared" si="15"/>
        <v/>
      </c>
      <c r="CC43" s="224">
        <f t="shared" ref="CC43:CC65" si="30">IF(T43=0,"",IF(T43&gt;=($T$10/2),0,1))</f>
        <v>0</v>
      </c>
      <c r="CD43" s="224" t="str">
        <f t="shared" si="16"/>
        <v/>
      </c>
      <c r="CE43" s="224">
        <f t="shared" ref="CE43:CE65" si="31">IF(W43=0,"",IF(W43&gt;=($W$10/2),0,1))</f>
        <v>0</v>
      </c>
      <c r="CF43" s="224" t="str">
        <f t="shared" si="17"/>
        <v/>
      </c>
      <c r="CG43" s="224">
        <f t="shared" ref="CG43:CG65" si="32">IF(AI43=0,"",IF(AI43&gt;=($AI$10/2),0,1))</f>
        <v>0</v>
      </c>
      <c r="CH43" s="224" t="str">
        <f t="shared" si="18"/>
        <v/>
      </c>
      <c r="CI43" s="224" t="str">
        <f t="shared" ref="CI43:CI65" si="33">IF(AL43=0,"",IF(AL43&gt;=($AL$10/2),0,1))</f>
        <v/>
      </c>
      <c r="CJ43" s="224" t="str">
        <f t="shared" si="19"/>
        <v/>
      </c>
      <c r="CK43" s="224" t="str">
        <f t="shared" ref="CK43:CK65" si="34">IF(AO43=0,"",IF(AO43&gt;=($AO$10/2),0,1))</f>
        <v/>
      </c>
      <c r="CL43" s="224" t="str">
        <f t="shared" si="20"/>
        <v/>
      </c>
      <c r="CN43" s="224">
        <f t="shared" si="21"/>
        <v>0</v>
      </c>
      <c r="CO43" s="224" t="str">
        <f t="shared" si="22"/>
        <v xml:space="preserve">                </v>
      </c>
      <c r="CP43" s="224" t="str">
        <f t="shared" si="23"/>
        <v>ناجح في مواد الفصل الاول</v>
      </c>
      <c r="CQ43" s="224" t="str">
        <f t="shared" si="24"/>
        <v>ناجحة في مواد الفصل الاول</v>
      </c>
      <c r="CS43" s="224" t="str">
        <f>IF(Value!$F$33="1",Table!BI43,Table!BH43)</f>
        <v>ناجح و يرفع  لـ الصف السابع</v>
      </c>
      <c r="CT43" s="224" t="str">
        <f>IF(Value!$F$31="1",Table!BM43,Table!BN43)</f>
        <v>عليه مضاعفة جهوده والاهتمام أكثر</v>
      </c>
      <c r="CV43" s="224" t="str">
        <f t="shared" ref="CV43:CV65" si="35">IF(AS43="-","-",AS43-BF43)</f>
        <v>-</v>
      </c>
    </row>
    <row r="44" spans="1:100" s="224" customFormat="1" ht="12" customHeight="1" x14ac:dyDescent="0.2">
      <c r="A44" s="240">
        <f t="shared" si="25"/>
        <v>34</v>
      </c>
      <c r="B44" s="225" t="s">
        <v>936</v>
      </c>
      <c r="C44" s="226" t="s">
        <v>842</v>
      </c>
      <c r="D44" s="226" t="s">
        <v>815</v>
      </c>
      <c r="E44" s="227">
        <v>4</v>
      </c>
      <c r="F44" s="228">
        <v>7</v>
      </c>
      <c r="G44" s="229">
        <v>2009</v>
      </c>
      <c r="H44" s="230">
        <v>73</v>
      </c>
      <c r="I44" s="231">
        <v>87</v>
      </c>
      <c r="J44" s="229">
        <v>80</v>
      </c>
      <c r="K44" s="230">
        <v>93</v>
      </c>
      <c r="L44" s="231">
        <v>62</v>
      </c>
      <c r="M44" s="229">
        <v>78</v>
      </c>
      <c r="N44" s="230">
        <v>72</v>
      </c>
      <c r="O44" s="231">
        <v>65</v>
      </c>
      <c r="P44" s="229">
        <v>69</v>
      </c>
      <c r="Q44" s="232">
        <v>78</v>
      </c>
      <c r="R44" s="231">
        <v>70</v>
      </c>
      <c r="S44" s="229">
        <v>74</v>
      </c>
      <c r="T44" s="230">
        <v>77</v>
      </c>
      <c r="U44" s="231">
        <v>84</v>
      </c>
      <c r="V44" s="229">
        <v>81</v>
      </c>
      <c r="W44" s="230">
        <v>67</v>
      </c>
      <c r="X44" s="231">
        <v>77</v>
      </c>
      <c r="Y44" s="229">
        <v>72</v>
      </c>
      <c r="Z44" s="230">
        <v>99</v>
      </c>
      <c r="AA44" s="231">
        <v>91</v>
      </c>
      <c r="AB44" s="229">
        <v>95</v>
      </c>
      <c r="AC44" s="230">
        <v>94</v>
      </c>
      <c r="AD44" s="231">
        <v>95</v>
      </c>
      <c r="AE44" s="229">
        <v>95</v>
      </c>
      <c r="AF44" s="230"/>
      <c r="AG44" s="231"/>
      <c r="AH44" s="229"/>
      <c r="AI44" s="230">
        <v>92</v>
      </c>
      <c r="AJ44" s="231">
        <v>84</v>
      </c>
      <c r="AK44" s="229">
        <v>88</v>
      </c>
      <c r="AL44" s="230"/>
      <c r="AM44" s="231"/>
      <c r="AN44" s="229"/>
      <c r="AO44" s="230"/>
      <c r="AP44" s="231"/>
      <c r="AQ44" s="229"/>
      <c r="AR44" s="226" t="s">
        <v>406</v>
      </c>
      <c r="AS44" s="233" t="s">
        <v>806</v>
      </c>
      <c r="AT44" s="233" t="s">
        <v>806</v>
      </c>
      <c r="AU44" s="234"/>
      <c r="AV44" s="235"/>
      <c r="AW44" s="234"/>
      <c r="AX44" s="235"/>
      <c r="AY44" s="234"/>
      <c r="AZ44" s="235"/>
      <c r="BA44" s="219">
        <v>542</v>
      </c>
      <c r="BB44" s="348">
        <v>77.430000305175781</v>
      </c>
      <c r="BC44" s="220" t="s">
        <v>899</v>
      </c>
      <c r="BD44" s="236"/>
      <c r="BE44" s="237"/>
      <c r="BF44" s="237"/>
      <c r="BG44" s="237"/>
      <c r="BH44" s="223" t="s">
        <v>899</v>
      </c>
      <c r="BI44" s="224" t="str">
        <f>IF(Value!$F$31="1",CP44,CQ44)</f>
        <v>ناجح في مواد الفصل الاول</v>
      </c>
      <c r="BJ44" s="224" t="s">
        <v>806</v>
      </c>
      <c r="BM44" s="224" t="str">
        <f t="shared" si="10"/>
        <v>يرجى من الوالدين مزيداً من المتابعة</v>
      </c>
      <c r="BN44" s="224" t="str">
        <f t="shared" si="11"/>
        <v>يرجى من الوالدين مزيداً من المتابعة</v>
      </c>
      <c r="BO44" s="224" t="s">
        <v>936</v>
      </c>
      <c r="BP44" s="224">
        <v>77.430000305175781</v>
      </c>
      <c r="BQ44" s="224">
        <v>542</v>
      </c>
      <c r="BS44" s="224">
        <v>68.8</v>
      </c>
      <c r="BT44" s="224" t="str">
        <f>Table!$D44&amp;"    "&amp;Table!$E44&amp;" / "&amp;Table!$F44&amp;" "&amp;"/ " &amp; Table!$G44</f>
        <v>عمان    4 / 7 / 2009</v>
      </c>
      <c r="BU44" s="224">
        <f t="shared" si="26"/>
        <v>0</v>
      </c>
      <c r="BV44" s="224" t="str">
        <f t="shared" si="12"/>
        <v/>
      </c>
      <c r="BW44" s="224">
        <f t="shared" si="27"/>
        <v>0</v>
      </c>
      <c r="BX44" s="224" t="str">
        <f t="shared" si="13"/>
        <v/>
      </c>
      <c r="BY44" s="224">
        <f t="shared" si="28"/>
        <v>0</v>
      </c>
      <c r="BZ44" s="224" t="str">
        <f t="shared" si="14"/>
        <v/>
      </c>
      <c r="CA44" s="224">
        <f t="shared" si="29"/>
        <v>0</v>
      </c>
      <c r="CB44" s="224" t="str">
        <f t="shared" si="15"/>
        <v/>
      </c>
      <c r="CC44" s="224">
        <f t="shared" si="30"/>
        <v>0</v>
      </c>
      <c r="CD44" s="224" t="str">
        <f t="shared" si="16"/>
        <v/>
      </c>
      <c r="CE44" s="224">
        <f t="shared" si="31"/>
        <v>0</v>
      </c>
      <c r="CF44" s="224" t="str">
        <f t="shared" si="17"/>
        <v/>
      </c>
      <c r="CG44" s="224">
        <f t="shared" si="32"/>
        <v>0</v>
      </c>
      <c r="CH44" s="224" t="str">
        <f t="shared" si="18"/>
        <v/>
      </c>
      <c r="CI44" s="224" t="str">
        <f t="shared" si="33"/>
        <v/>
      </c>
      <c r="CJ44" s="224" t="str">
        <f t="shared" si="19"/>
        <v/>
      </c>
      <c r="CK44" s="224" t="str">
        <f t="shared" si="34"/>
        <v/>
      </c>
      <c r="CL44" s="224" t="str">
        <f t="shared" si="20"/>
        <v/>
      </c>
      <c r="CN44" s="224">
        <f t="shared" si="21"/>
        <v>0</v>
      </c>
      <c r="CO44" s="224" t="str">
        <f t="shared" si="22"/>
        <v xml:space="preserve">                </v>
      </c>
      <c r="CP44" s="224" t="str">
        <f t="shared" si="23"/>
        <v>ناجح في مواد الفصل الاول</v>
      </c>
      <c r="CQ44" s="224" t="str">
        <f t="shared" si="24"/>
        <v>ناجحة في مواد الفصل الاول</v>
      </c>
      <c r="CS44" s="224" t="str">
        <f>IF(Value!$F$33="1",Table!BI44,Table!BH44)</f>
        <v>ناجح و يرفع  لـ الصف السابع</v>
      </c>
      <c r="CT44" s="224" t="str">
        <f>IF(Value!$F$31="1",Table!BM44,Table!BN44)</f>
        <v>يرجى من الوالدين مزيداً من المتابعة</v>
      </c>
      <c r="CV44" s="224" t="str">
        <f t="shared" si="35"/>
        <v>-</v>
      </c>
    </row>
    <row r="45" spans="1:100" s="224" customFormat="1" ht="12" customHeight="1" x14ac:dyDescent="0.2">
      <c r="A45" s="240">
        <f t="shared" si="25"/>
        <v>35</v>
      </c>
      <c r="B45" s="225" t="s">
        <v>937</v>
      </c>
      <c r="C45" s="226" t="s">
        <v>811</v>
      </c>
      <c r="D45" s="226" t="s">
        <v>810</v>
      </c>
      <c r="E45" s="227">
        <v>22</v>
      </c>
      <c r="F45" s="228">
        <v>6</v>
      </c>
      <c r="G45" s="229">
        <v>2009</v>
      </c>
      <c r="H45" s="230">
        <v>76</v>
      </c>
      <c r="I45" s="231">
        <v>87</v>
      </c>
      <c r="J45" s="229">
        <v>82</v>
      </c>
      <c r="K45" s="230">
        <v>95</v>
      </c>
      <c r="L45" s="231">
        <v>80</v>
      </c>
      <c r="M45" s="229">
        <v>88</v>
      </c>
      <c r="N45" s="230">
        <v>77</v>
      </c>
      <c r="O45" s="231">
        <v>69</v>
      </c>
      <c r="P45" s="229">
        <v>73</v>
      </c>
      <c r="Q45" s="232">
        <v>83</v>
      </c>
      <c r="R45" s="231">
        <v>89</v>
      </c>
      <c r="S45" s="229">
        <v>86</v>
      </c>
      <c r="T45" s="230">
        <v>76</v>
      </c>
      <c r="U45" s="231">
        <v>86</v>
      </c>
      <c r="V45" s="229">
        <v>81</v>
      </c>
      <c r="W45" s="230">
        <v>67</v>
      </c>
      <c r="X45" s="231">
        <v>81</v>
      </c>
      <c r="Y45" s="229">
        <v>74</v>
      </c>
      <c r="Z45" s="230">
        <v>99</v>
      </c>
      <c r="AA45" s="231">
        <v>91</v>
      </c>
      <c r="AB45" s="229">
        <v>95</v>
      </c>
      <c r="AC45" s="230">
        <v>95</v>
      </c>
      <c r="AD45" s="231">
        <v>90</v>
      </c>
      <c r="AE45" s="229">
        <v>93</v>
      </c>
      <c r="AF45" s="230"/>
      <c r="AG45" s="231"/>
      <c r="AH45" s="229"/>
      <c r="AI45" s="230">
        <v>92</v>
      </c>
      <c r="AJ45" s="231">
        <v>86</v>
      </c>
      <c r="AK45" s="229">
        <v>89</v>
      </c>
      <c r="AL45" s="230"/>
      <c r="AM45" s="231"/>
      <c r="AN45" s="229"/>
      <c r="AO45" s="230"/>
      <c r="AP45" s="231"/>
      <c r="AQ45" s="229"/>
      <c r="AR45" s="226" t="s">
        <v>406</v>
      </c>
      <c r="AS45" s="233" t="s">
        <v>806</v>
      </c>
      <c r="AT45" s="233" t="s">
        <v>806</v>
      </c>
      <c r="AU45" s="234"/>
      <c r="AV45" s="235"/>
      <c r="AW45" s="234"/>
      <c r="AX45" s="235"/>
      <c r="AY45" s="234"/>
      <c r="AZ45" s="235"/>
      <c r="BA45" s="219">
        <v>573</v>
      </c>
      <c r="BB45" s="348">
        <v>81.860000610351563</v>
      </c>
      <c r="BC45" s="220" t="s">
        <v>899</v>
      </c>
      <c r="BD45" s="236"/>
      <c r="BE45" s="237"/>
      <c r="BF45" s="237"/>
      <c r="BG45" s="237"/>
      <c r="BH45" s="223" t="s">
        <v>899</v>
      </c>
      <c r="BI45" s="224" t="str">
        <f>IF(Value!$F$31="1",CP45,CQ45)</f>
        <v>ناجح في مواد الفصل الاول</v>
      </c>
      <c r="BJ45" s="224" t="s">
        <v>806</v>
      </c>
      <c r="BM45" s="224" t="str">
        <f t="shared" si="10"/>
        <v>مؤدب وخلوق ومجتهد ، هنيئاً لوالديك هذا التفوق المميز</v>
      </c>
      <c r="BN45" s="224" t="str">
        <f t="shared" si="11"/>
        <v>مؤدبة وخلوقة ومجتهدة ، هنيئاً لوالديك هذا التفوق المميز</v>
      </c>
      <c r="BO45" s="224" t="s">
        <v>937</v>
      </c>
      <c r="BP45" s="224">
        <v>81.860000610351563</v>
      </c>
      <c r="BQ45" s="224">
        <v>573</v>
      </c>
      <c r="BS45" s="224">
        <v>95.4</v>
      </c>
      <c r="BT45" s="224" t="str">
        <f>Table!$D45&amp;"    "&amp;Table!$E45&amp;" / "&amp;Table!$F45&amp;" "&amp;"/ " &amp; Table!$G45</f>
        <v>السلط    22 / 6 / 2009</v>
      </c>
      <c r="BU45" s="224">
        <f t="shared" si="26"/>
        <v>0</v>
      </c>
      <c r="BV45" s="224" t="str">
        <f t="shared" si="12"/>
        <v/>
      </c>
      <c r="BW45" s="224">
        <f t="shared" si="27"/>
        <v>0</v>
      </c>
      <c r="BX45" s="224" t="str">
        <f t="shared" si="13"/>
        <v/>
      </c>
      <c r="BY45" s="224">
        <f t="shared" si="28"/>
        <v>0</v>
      </c>
      <c r="BZ45" s="224" t="str">
        <f t="shared" si="14"/>
        <v/>
      </c>
      <c r="CA45" s="224">
        <f t="shared" si="29"/>
        <v>0</v>
      </c>
      <c r="CB45" s="224" t="str">
        <f t="shared" si="15"/>
        <v/>
      </c>
      <c r="CC45" s="224">
        <f t="shared" si="30"/>
        <v>0</v>
      </c>
      <c r="CD45" s="224" t="str">
        <f t="shared" si="16"/>
        <v/>
      </c>
      <c r="CE45" s="224">
        <f t="shared" si="31"/>
        <v>0</v>
      </c>
      <c r="CF45" s="224" t="str">
        <f t="shared" si="17"/>
        <v/>
      </c>
      <c r="CG45" s="224">
        <f t="shared" si="32"/>
        <v>0</v>
      </c>
      <c r="CH45" s="224" t="str">
        <f t="shared" si="18"/>
        <v/>
      </c>
      <c r="CI45" s="224" t="str">
        <f t="shared" si="33"/>
        <v/>
      </c>
      <c r="CJ45" s="224" t="str">
        <f t="shared" si="19"/>
        <v/>
      </c>
      <c r="CK45" s="224" t="str">
        <f t="shared" si="34"/>
        <v/>
      </c>
      <c r="CL45" s="224" t="str">
        <f t="shared" si="20"/>
        <v/>
      </c>
      <c r="CN45" s="224">
        <f t="shared" si="21"/>
        <v>0</v>
      </c>
      <c r="CO45" s="224" t="str">
        <f t="shared" si="22"/>
        <v xml:space="preserve">                </v>
      </c>
      <c r="CP45" s="224" t="str">
        <f t="shared" si="23"/>
        <v>ناجح في مواد الفصل الاول</v>
      </c>
      <c r="CQ45" s="224" t="str">
        <f t="shared" si="24"/>
        <v>ناجحة في مواد الفصل الاول</v>
      </c>
      <c r="CS45" s="224" t="str">
        <f>IF(Value!$F$33="1",Table!BI45,Table!BH45)</f>
        <v>ناجح و يرفع  لـ الصف السابع</v>
      </c>
      <c r="CT45" s="224" t="str">
        <f>IF(Value!$F$31="1",Table!BM45,Table!BN45)</f>
        <v>مؤدب وخلوق ومجتهد ، هنيئاً لوالديك هذا التفوق المميز</v>
      </c>
      <c r="CV45" s="224" t="str">
        <f t="shared" si="35"/>
        <v>-</v>
      </c>
    </row>
    <row r="46" spans="1:100" s="224" customFormat="1" ht="12" customHeight="1" x14ac:dyDescent="0.2">
      <c r="A46" s="240">
        <f t="shared" si="25"/>
        <v>36</v>
      </c>
      <c r="B46" s="225" t="s">
        <v>938</v>
      </c>
      <c r="C46" s="226" t="s">
        <v>811</v>
      </c>
      <c r="D46" s="226" t="s">
        <v>913</v>
      </c>
      <c r="E46" s="227">
        <v>29</v>
      </c>
      <c r="F46" s="228">
        <v>10</v>
      </c>
      <c r="G46" s="229">
        <v>2009</v>
      </c>
      <c r="H46" s="230">
        <v>74</v>
      </c>
      <c r="I46" s="231">
        <v>86</v>
      </c>
      <c r="J46" s="229">
        <v>80</v>
      </c>
      <c r="K46" s="230">
        <v>83</v>
      </c>
      <c r="L46" s="231">
        <v>72</v>
      </c>
      <c r="M46" s="229">
        <v>78</v>
      </c>
      <c r="N46" s="230">
        <v>75</v>
      </c>
      <c r="O46" s="231">
        <v>74</v>
      </c>
      <c r="P46" s="229">
        <v>75</v>
      </c>
      <c r="Q46" s="232">
        <v>83</v>
      </c>
      <c r="R46" s="231">
        <v>73</v>
      </c>
      <c r="S46" s="229">
        <v>78</v>
      </c>
      <c r="T46" s="230">
        <v>74</v>
      </c>
      <c r="U46" s="231">
        <v>79</v>
      </c>
      <c r="V46" s="229">
        <v>77</v>
      </c>
      <c r="W46" s="230">
        <v>72</v>
      </c>
      <c r="X46" s="231">
        <v>84</v>
      </c>
      <c r="Y46" s="229">
        <v>78</v>
      </c>
      <c r="Z46" s="230">
        <v>99</v>
      </c>
      <c r="AA46" s="231">
        <v>91</v>
      </c>
      <c r="AB46" s="229">
        <v>95</v>
      </c>
      <c r="AC46" s="230">
        <v>92</v>
      </c>
      <c r="AD46" s="231">
        <v>89</v>
      </c>
      <c r="AE46" s="229">
        <v>91</v>
      </c>
      <c r="AF46" s="230"/>
      <c r="AG46" s="231"/>
      <c r="AH46" s="229"/>
      <c r="AI46" s="230">
        <v>93</v>
      </c>
      <c r="AJ46" s="231">
        <v>82</v>
      </c>
      <c r="AK46" s="229">
        <v>88</v>
      </c>
      <c r="AL46" s="230"/>
      <c r="AM46" s="231"/>
      <c r="AN46" s="229"/>
      <c r="AO46" s="230"/>
      <c r="AP46" s="231"/>
      <c r="AQ46" s="229"/>
      <c r="AR46" s="226" t="s">
        <v>406</v>
      </c>
      <c r="AS46" s="233" t="s">
        <v>806</v>
      </c>
      <c r="AT46" s="233" t="s">
        <v>806</v>
      </c>
      <c r="AU46" s="234"/>
      <c r="AV46" s="235"/>
      <c r="AW46" s="234"/>
      <c r="AX46" s="235"/>
      <c r="AY46" s="234"/>
      <c r="AZ46" s="235"/>
      <c r="BA46" s="219">
        <v>554</v>
      </c>
      <c r="BB46" s="348">
        <v>79.139999389648437</v>
      </c>
      <c r="BC46" s="220" t="s">
        <v>899</v>
      </c>
      <c r="BD46" s="236"/>
      <c r="BE46" s="237"/>
      <c r="BF46" s="237"/>
      <c r="BG46" s="237"/>
      <c r="BH46" s="223" t="s">
        <v>899</v>
      </c>
      <c r="BI46" s="224" t="str">
        <f>IF(Value!$F$31="1",CP46,CQ46)</f>
        <v>ناجح في مواد الفصل الاول</v>
      </c>
      <c r="BJ46" s="224" t="s">
        <v>806</v>
      </c>
      <c r="BM46" s="224" t="str">
        <f t="shared" si="10"/>
        <v>خلوق ومتعاون وفعّال ، أجمل التهاني لك ولوالديك</v>
      </c>
      <c r="BN46" s="224" t="str">
        <f t="shared" si="11"/>
        <v>خلوقة ومتعاونة وفعّالة ، أجمل التهاني لك ولوالديك</v>
      </c>
      <c r="BO46" s="224" t="s">
        <v>938</v>
      </c>
      <c r="BP46" s="224">
        <v>79.139999389648437</v>
      </c>
      <c r="BQ46" s="224">
        <v>554</v>
      </c>
      <c r="BS46" s="224">
        <v>80.5</v>
      </c>
      <c r="BT46" s="224" t="str">
        <f>Table!$D46&amp;"    "&amp;Table!$E46&amp;" / "&amp;Table!$F46&amp;" "&amp;"/ " &amp; Table!$G46</f>
        <v>السلط/البلقاء    29 / 10 / 2009</v>
      </c>
      <c r="BU46" s="224">
        <f t="shared" si="26"/>
        <v>0</v>
      </c>
      <c r="BV46" s="224" t="str">
        <f t="shared" si="12"/>
        <v/>
      </c>
      <c r="BW46" s="224">
        <f t="shared" si="27"/>
        <v>0</v>
      </c>
      <c r="BX46" s="224" t="str">
        <f t="shared" si="13"/>
        <v/>
      </c>
      <c r="BY46" s="224">
        <f t="shared" si="28"/>
        <v>0</v>
      </c>
      <c r="BZ46" s="224" t="str">
        <f t="shared" si="14"/>
        <v/>
      </c>
      <c r="CA46" s="224">
        <f t="shared" si="29"/>
        <v>0</v>
      </c>
      <c r="CB46" s="224" t="str">
        <f t="shared" si="15"/>
        <v/>
      </c>
      <c r="CC46" s="224">
        <f t="shared" si="30"/>
        <v>0</v>
      </c>
      <c r="CD46" s="224" t="str">
        <f t="shared" si="16"/>
        <v/>
      </c>
      <c r="CE46" s="224">
        <f t="shared" si="31"/>
        <v>0</v>
      </c>
      <c r="CF46" s="224" t="str">
        <f t="shared" si="17"/>
        <v/>
      </c>
      <c r="CG46" s="224">
        <f t="shared" si="32"/>
        <v>0</v>
      </c>
      <c r="CH46" s="224" t="str">
        <f t="shared" si="18"/>
        <v/>
      </c>
      <c r="CI46" s="224" t="str">
        <f t="shared" si="33"/>
        <v/>
      </c>
      <c r="CJ46" s="224" t="str">
        <f t="shared" si="19"/>
        <v/>
      </c>
      <c r="CK46" s="224" t="str">
        <f t="shared" si="34"/>
        <v/>
      </c>
      <c r="CL46" s="224" t="str">
        <f t="shared" si="20"/>
        <v/>
      </c>
      <c r="CN46" s="224">
        <f t="shared" si="21"/>
        <v>0</v>
      </c>
      <c r="CO46" s="224" t="str">
        <f t="shared" si="22"/>
        <v xml:space="preserve">                </v>
      </c>
      <c r="CP46" s="224" t="str">
        <f t="shared" si="23"/>
        <v>ناجح في مواد الفصل الاول</v>
      </c>
      <c r="CQ46" s="224" t="str">
        <f t="shared" si="24"/>
        <v>ناجحة في مواد الفصل الاول</v>
      </c>
      <c r="CS46" s="224" t="str">
        <f>IF(Value!$F$33="1",Table!BI46,Table!BH46)</f>
        <v>ناجح و يرفع  لـ الصف السابع</v>
      </c>
      <c r="CT46" s="224" t="str">
        <f>IF(Value!$F$31="1",Table!BM46,Table!BN46)</f>
        <v>خلوق ومتعاون وفعّال ، أجمل التهاني لك ولوالديك</v>
      </c>
      <c r="CV46" s="224" t="str">
        <f t="shared" si="35"/>
        <v>-</v>
      </c>
    </row>
    <row r="47" spans="1:100" s="224" customFormat="1" ht="12" customHeight="1" x14ac:dyDescent="0.2">
      <c r="A47" s="240">
        <f t="shared" si="25"/>
        <v>37</v>
      </c>
      <c r="B47" s="225" t="s">
        <v>939</v>
      </c>
      <c r="C47" s="226" t="s">
        <v>811</v>
      </c>
      <c r="D47" s="226" t="s">
        <v>815</v>
      </c>
      <c r="E47" s="227">
        <v>10</v>
      </c>
      <c r="F47" s="228">
        <v>1</v>
      </c>
      <c r="G47" s="229">
        <v>2009</v>
      </c>
      <c r="H47" s="230">
        <v>79</v>
      </c>
      <c r="I47" s="231">
        <v>94</v>
      </c>
      <c r="J47" s="229">
        <v>87</v>
      </c>
      <c r="K47" s="230">
        <v>85</v>
      </c>
      <c r="L47" s="231">
        <v>93</v>
      </c>
      <c r="M47" s="229">
        <v>89</v>
      </c>
      <c r="N47" s="230">
        <v>76</v>
      </c>
      <c r="O47" s="231">
        <v>66</v>
      </c>
      <c r="P47" s="229">
        <v>71</v>
      </c>
      <c r="Q47" s="232">
        <v>83</v>
      </c>
      <c r="R47" s="231">
        <v>89</v>
      </c>
      <c r="S47" s="229">
        <v>86</v>
      </c>
      <c r="T47" s="230">
        <v>78</v>
      </c>
      <c r="U47" s="231">
        <v>80</v>
      </c>
      <c r="V47" s="229">
        <v>79</v>
      </c>
      <c r="W47" s="230">
        <v>91</v>
      </c>
      <c r="X47" s="231">
        <v>78</v>
      </c>
      <c r="Y47" s="229">
        <v>85</v>
      </c>
      <c r="Z47" s="230">
        <v>99</v>
      </c>
      <c r="AA47" s="231">
        <v>86</v>
      </c>
      <c r="AB47" s="229">
        <v>93</v>
      </c>
      <c r="AC47" s="230">
        <v>91</v>
      </c>
      <c r="AD47" s="231">
        <v>89</v>
      </c>
      <c r="AE47" s="229">
        <v>90</v>
      </c>
      <c r="AF47" s="230"/>
      <c r="AG47" s="231"/>
      <c r="AH47" s="229"/>
      <c r="AI47" s="230">
        <v>93</v>
      </c>
      <c r="AJ47" s="231">
        <v>84</v>
      </c>
      <c r="AK47" s="229">
        <v>89</v>
      </c>
      <c r="AL47" s="230"/>
      <c r="AM47" s="231"/>
      <c r="AN47" s="229"/>
      <c r="AO47" s="230"/>
      <c r="AP47" s="231"/>
      <c r="AQ47" s="229"/>
      <c r="AR47" s="226" t="s">
        <v>406</v>
      </c>
      <c r="AS47" s="233" t="s">
        <v>806</v>
      </c>
      <c r="AT47" s="233" t="s">
        <v>806</v>
      </c>
      <c r="AU47" s="234"/>
      <c r="AV47" s="235"/>
      <c r="AW47" s="234"/>
      <c r="AX47" s="235"/>
      <c r="AY47" s="234"/>
      <c r="AZ47" s="235"/>
      <c r="BA47" s="219">
        <v>586</v>
      </c>
      <c r="BB47" s="348">
        <v>83.709999084472656</v>
      </c>
      <c r="BC47" s="220" t="s">
        <v>899</v>
      </c>
      <c r="BD47" s="236"/>
      <c r="BE47" s="237"/>
      <c r="BF47" s="237"/>
      <c r="BG47" s="237"/>
      <c r="BH47" s="223" t="s">
        <v>899</v>
      </c>
      <c r="BI47" s="224" t="str">
        <f>IF(Value!$F$31="1",CP47,CQ47)</f>
        <v>ناجح في مواد الفصل الاول</v>
      </c>
      <c r="BJ47" s="224" t="s">
        <v>806</v>
      </c>
      <c r="BM47" s="224" t="str">
        <f t="shared" si="10"/>
        <v>يرجى من الوالدين مزيداً من المتابعة</v>
      </c>
      <c r="BN47" s="224" t="str">
        <f t="shared" si="11"/>
        <v>يرجى من الوالدين مزيداً من المتابعة</v>
      </c>
      <c r="BO47" s="224" t="s">
        <v>939</v>
      </c>
      <c r="BP47" s="224">
        <v>83.709999084472656</v>
      </c>
      <c r="BQ47" s="224">
        <v>586</v>
      </c>
      <c r="BS47" s="224">
        <v>68.7</v>
      </c>
      <c r="BT47" s="224" t="str">
        <f>Table!$D47&amp;"    "&amp;Table!$E47&amp;" / "&amp;Table!$F47&amp;" "&amp;"/ " &amp; Table!$G47</f>
        <v>عمان    10 / 1 / 2009</v>
      </c>
      <c r="BU47" s="224">
        <f t="shared" si="26"/>
        <v>0</v>
      </c>
      <c r="BV47" s="224" t="str">
        <f t="shared" si="12"/>
        <v/>
      </c>
      <c r="BW47" s="224">
        <f t="shared" si="27"/>
        <v>0</v>
      </c>
      <c r="BX47" s="224" t="str">
        <f t="shared" si="13"/>
        <v/>
      </c>
      <c r="BY47" s="224">
        <f t="shared" si="28"/>
        <v>0</v>
      </c>
      <c r="BZ47" s="224" t="str">
        <f t="shared" si="14"/>
        <v/>
      </c>
      <c r="CA47" s="224">
        <f t="shared" si="29"/>
        <v>0</v>
      </c>
      <c r="CB47" s="224" t="str">
        <f t="shared" si="15"/>
        <v/>
      </c>
      <c r="CC47" s="224">
        <f t="shared" si="30"/>
        <v>0</v>
      </c>
      <c r="CD47" s="224" t="str">
        <f t="shared" si="16"/>
        <v/>
      </c>
      <c r="CE47" s="224">
        <f t="shared" si="31"/>
        <v>0</v>
      </c>
      <c r="CF47" s="224" t="str">
        <f t="shared" si="17"/>
        <v/>
      </c>
      <c r="CG47" s="224">
        <f t="shared" si="32"/>
        <v>0</v>
      </c>
      <c r="CH47" s="224" t="str">
        <f t="shared" si="18"/>
        <v/>
      </c>
      <c r="CI47" s="224" t="str">
        <f t="shared" si="33"/>
        <v/>
      </c>
      <c r="CJ47" s="224" t="str">
        <f t="shared" si="19"/>
        <v/>
      </c>
      <c r="CK47" s="224" t="str">
        <f t="shared" si="34"/>
        <v/>
      </c>
      <c r="CL47" s="224" t="str">
        <f t="shared" si="20"/>
        <v/>
      </c>
      <c r="CN47" s="224">
        <f t="shared" si="21"/>
        <v>0</v>
      </c>
      <c r="CO47" s="224" t="str">
        <f t="shared" si="22"/>
        <v xml:space="preserve">                </v>
      </c>
      <c r="CP47" s="224" t="str">
        <f t="shared" si="23"/>
        <v>ناجح في مواد الفصل الاول</v>
      </c>
      <c r="CQ47" s="224" t="str">
        <f t="shared" si="24"/>
        <v>ناجحة في مواد الفصل الاول</v>
      </c>
      <c r="CS47" s="224" t="str">
        <f>IF(Value!$F$33="1",Table!BI47,Table!BH47)</f>
        <v>ناجح و يرفع  لـ الصف السابع</v>
      </c>
      <c r="CT47" s="224" t="str">
        <f>IF(Value!$F$31="1",Table!BM47,Table!BN47)</f>
        <v>يرجى من الوالدين مزيداً من المتابعة</v>
      </c>
      <c r="CV47" s="224" t="str">
        <f t="shared" si="35"/>
        <v>-</v>
      </c>
    </row>
    <row r="48" spans="1:100" s="224" customFormat="1" ht="12" customHeight="1" x14ac:dyDescent="0.2">
      <c r="A48" s="240">
        <f t="shared" si="25"/>
        <v>38</v>
      </c>
      <c r="B48" s="225" t="s">
        <v>940</v>
      </c>
      <c r="C48" s="226" t="s">
        <v>811</v>
      </c>
      <c r="D48" s="226" t="s">
        <v>815</v>
      </c>
      <c r="E48" s="227">
        <v>21</v>
      </c>
      <c r="F48" s="228">
        <v>4</v>
      </c>
      <c r="G48" s="229">
        <v>2009</v>
      </c>
      <c r="H48" s="230">
        <v>78</v>
      </c>
      <c r="I48" s="231">
        <v>86</v>
      </c>
      <c r="J48" s="229">
        <v>82</v>
      </c>
      <c r="K48" s="230">
        <v>87</v>
      </c>
      <c r="L48" s="231">
        <v>73</v>
      </c>
      <c r="M48" s="229">
        <v>80</v>
      </c>
      <c r="N48" s="230">
        <v>79</v>
      </c>
      <c r="O48" s="231">
        <v>66</v>
      </c>
      <c r="P48" s="229">
        <v>73</v>
      </c>
      <c r="Q48" s="232">
        <v>87</v>
      </c>
      <c r="R48" s="231">
        <v>88</v>
      </c>
      <c r="S48" s="229">
        <v>88</v>
      </c>
      <c r="T48" s="230">
        <v>76</v>
      </c>
      <c r="U48" s="231">
        <v>82</v>
      </c>
      <c r="V48" s="229">
        <v>79</v>
      </c>
      <c r="W48" s="230">
        <v>67</v>
      </c>
      <c r="X48" s="231">
        <v>80</v>
      </c>
      <c r="Y48" s="229">
        <v>74</v>
      </c>
      <c r="Z48" s="230">
        <v>99</v>
      </c>
      <c r="AA48" s="231">
        <v>88</v>
      </c>
      <c r="AB48" s="229">
        <v>94</v>
      </c>
      <c r="AC48" s="230">
        <v>90</v>
      </c>
      <c r="AD48" s="231">
        <v>94</v>
      </c>
      <c r="AE48" s="229">
        <v>92</v>
      </c>
      <c r="AF48" s="230"/>
      <c r="AG48" s="231"/>
      <c r="AH48" s="229"/>
      <c r="AI48" s="230">
        <v>93</v>
      </c>
      <c r="AJ48" s="231">
        <v>86</v>
      </c>
      <c r="AK48" s="229">
        <v>90</v>
      </c>
      <c r="AL48" s="230"/>
      <c r="AM48" s="231"/>
      <c r="AN48" s="229"/>
      <c r="AO48" s="230"/>
      <c r="AP48" s="231"/>
      <c r="AQ48" s="229"/>
      <c r="AR48" s="226" t="s">
        <v>406</v>
      </c>
      <c r="AS48" s="233" t="s">
        <v>806</v>
      </c>
      <c r="AT48" s="233" t="s">
        <v>806</v>
      </c>
      <c r="AU48" s="234"/>
      <c r="AV48" s="235"/>
      <c r="AW48" s="234"/>
      <c r="AX48" s="235"/>
      <c r="AY48" s="234"/>
      <c r="AZ48" s="235"/>
      <c r="BA48" s="219">
        <v>566</v>
      </c>
      <c r="BB48" s="348">
        <v>80.860000610351563</v>
      </c>
      <c r="BC48" s="220" t="s">
        <v>899</v>
      </c>
      <c r="BD48" s="236"/>
      <c r="BE48" s="237"/>
      <c r="BF48" s="237"/>
      <c r="BG48" s="237"/>
      <c r="BH48" s="223" t="s">
        <v>899</v>
      </c>
      <c r="BI48" s="224" t="str">
        <f>IF(Value!$F$31="1",CP48,CQ48)</f>
        <v>ناجح في مواد الفصل الاول</v>
      </c>
      <c r="BJ48" s="224" t="s">
        <v>806</v>
      </c>
      <c r="BM48" s="224" t="str">
        <f t="shared" si="10"/>
        <v>مؤدب وخلوق ومجتهد ، هنيئاً لوالديك هذا التفوق المميز</v>
      </c>
      <c r="BN48" s="224" t="str">
        <f t="shared" si="11"/>
        <v>مؤدبة وخلوقة ومجتهدة ، هنيئاً لوالديك هذا التفوق المميز</v>
      </c>
      <c r="BO48" s="224" t="s">
        <v>940</v>
      </c>
      <c r="BP48" s="224">
        <v>80.860000610351563</v>
      </c>
      <c r="BQ48" s="224">
        <v>566</v>
      </c>
      <c r="BS48" s="224">
        <v>93.8</v>
      </c>
      <c r="BT48" s="224" t="str">
        <f>Table!$D48&amp;"    "&amp;Table!$E48&amp;" / "&amp;Table!$F48&amp;" "&amp;"/ " &amp; Table!$G48</f>
        <v>عمان    21 / 4 / 2009</v>
      </c>
      <c r="BU48" s="224">
        <f t="shared" si="26"/>
        <v>0</v>
      </c>
      <c r="BV48" s="224" t="str">
        <f t="shared" si="12"/>
        <v/>
      </c>
      <c r="BW48" s="224">
        <f t="shared" si="27"/>
        <v>0</v>
      </c>
      <c r="BX48" s="224" t="str">
        <f t="shared" si="13"/>
        <v/>
      </c>
      <c r="BY48" s="224">
        <f t="shared" si="28"/>
        <v>0</v>
      </c>
      <c r="BZ48" s="224" t="str">
        <f t="shared" si="14"/>
        <v/>
      </c>
      <c r="CA48" s="224">
        <f t="shared" si="29"/>
        <v>0</v>
      </c>
      <c r="CB48" s="224" t="str">
        <f t="shared" si="15"/>
        <v/>
      </c>
      <c r="CC48" s="224">
        <f t="shared" si="30"/>
        <v>0</v>
      </c>
      <c r="CD48" s="224" t="str">
        <f t="shared" si="16"/>
        <v/>
      </c>
      <c r="CE48" s="224">
        <f t="shared" si="31"/>
        <v>0</v>
      </c>
      <c r="CF48" s="224" t="str">
        <f t="shared" si="17"/>
        <v/>
      </c>
      <c r="CG48" s="224">
        <f t="shared" si="32"/>
        <v>0</v>
      </c>
      <c r="CH48" s="224" t="str">
        <f t="shared" si="18"/>
        <v/>
      </c>
      <c r="CI48" s="224" t="str">
        <f t="shared" si="33"/>
        <v/>
      </c>
      <c r="CJ48" s="224" t="str">
        <f t="shared" si="19"/>
        <v/>
      </c>
      <c r="CK48" s="224" t="str">
        <f t="shared" si="34"/>
        <v/>
      </c>
      <c r="CL48" s="224" t="str">
        <f t="shared" si="20"/>
        <v/>
      </c>
      <c r="CN48" s="224">
        <f t="shared" si="21"/>
        <v>0</v>
      </c>
      <c r="CO48" s="224" t="str">
        <f t="shared" si="22"/>
        <v xml:space="preserve">                </v>
      </c>
      <c r="CP48" s="224" t="str">
        <f t="shared" si="23"/>
        <v>ناجح في مواد الفصل الاول</v>
      </c>
      <c r="CQ48" s="224" t="str">
        <f t="shared" si="24"/>
        <v>ناجحة في مواد الفصل الاول</v>
      </c>
      <c r="CS48" s="224" t="str">
        <f>IF(Value!$F$33="1",Table!BI48,Table!BH48)</f>
        <v>ناجح و يرفع  لـ الصف السابع</v>
      </c>
      <c r="CT48" s="224" t="str">
        <f>IF(Value!$F$31="1",Table!BM48,Table!BN48)</f>
        <v>مؤدب وخلوق ومجتهد ، هنيئاً لوالديك هذا التفوق المميز</v>
      </c>
      <c r="CV48" s="224" t="str">
        <f t="shared" si="35"/>
        <v>-</v>
      </c>
    </row>
    <row r="49" spans="1:100" s="224" customFormat="1" ht="12" customHeight="1" x14ac:dyDescent="0.2">
      <c r="A49" s="240">
        <f t="shared" si="25"/>
        <v>39</v>
      </c>
      <c r="B49" s="225" t="s">
        <v>941</v>
      </c>
      <c r="C49" s="226" t="s">
        <v>811</v>
      </c>
      <c r="D49" s="226" t="s">
        <v>815</v>
      </c>
      <c r="E49" s="227">
        <v>19</v>
      </c>
      <c r="F49" s="228">
        <v>11</v>
      </c>
      <c r="G49" s="229">
        <v>2009</v>
      </c>
      <c r="H49" s="230">
        <v>74</v>
      </c>
      <c r="I49" s="231">
        <v>86</v>
      </c>
      <c r="J49" s="229">
        <v>80</v>
      </c>
      <c r="K49" s="230">
        <v>94</v>
      </c>
      <c r="L49" s="231">
        <v>78</v>
      </c>
      <c r="M49" s="229">
        <v>86</v>
      </c>
      <c r="N49" s="230">
        <v>70</v>
      </c>
      <c r="O49" s="231">
        <v>65</v>
      </c>
      <c r="P49" s="229">
        <v>68</v>
      </c>
      <c r="Q49" s="232">
        <v>77</v>
      </c>
      <c r="R49" s="231">
        <v>67</v>
      </c>
      <c r="S49" s="229">
        <v>72</v>
      </c>
      <c r="T49" s="230">
        <v>76</v>
      </c>
      <c r="U49" s="231">
        <v>83</v>
      </c>
      <c r="V49" s="229">
        <v>80</v>
      </c>
      <c r="W49" s="230">
        <v>67</v>
      </c>
      <c r="X49" s="231">
        <v>75</v>
      </c>
      <c r="Y49" s="229">
        <v>71</v>
      </c>
      <c r="Z49" s="230">
        <v>99</v>
      </c>
      <c r="AA49" s="231">
        <v>90</v>
      </c>
      <c r="AB49" s="229">
        <v>95</v>
      </c>
      <c r="AC49" s="230">
        <v>98</v>
      </c>
      <c r="AD49" s="231">
        <v>88</v>
      </c>
      <c r="AE49" s="229">
        <v>93</v>
      </c>
      <c r="AF49" s="230"/>
      <c r="AG49" s="231"/>
      <c r="AH49" s="229"/>
      <c r="AI49" s="230">
        <v>95</v>
      </c>
      <c r="AJ49" s="231">
        <v>79</v>
      </c>
      <c r="AK49" s="229">
        <v>87</v>
      </c>
      <c r="AL49" s="230"/>
      <c r="AM49" s="231"/>
      <c r="AN49" s="229"/>
      <c r="AO49" s="230"/>
      <c r="AP49" s="231"/>
      <c r="AQ49" s="229"/>
      <c r="AR49" s="226" t="s">
        <v>406</v>
      </c>
      <c r="AS49" s="233" t="s">
        <v>806</v>
      </c>
      <c r="AT49" s="233" t="s">
        <v>806</v>
      </c>
      <c r="AU49" s="234"/>
      <c r="AV49" s="235"/>
      <c r="AW49" s="234"/>
      <c r="AX49" s="235"/>
      <c r="AY49" s="234"/>
      <c r="AZ49" s="235"/>
      <c r="BA49" s="219">
        <v>544</v>
      </c>
      <c r="BB49" s="348">
        <v>77.709999084472656</v>
      </c>
      <c r="BC49" s="220" t="s">
        <v>899</v>
      </c>
      <c r="BD49" s="236"/>
      <c r="BE49" s="237"/>
      <c r="BF49" s="237"/>
      <c r="BG49" s="237"/>
      <c r="BH49" s="223" t="s">
        <v>899</v>
      </c>
      <c r="BI49" s="224" t="str">
        <f>IF(Value!$F$31="1",CP49,CQ49)</f>
        <v>ناجح في مواد الفصل الاول</v>
      </c>
      <c r="BJ49" s="224" t="s">
        <v>806</v>
      </c>
      <c r="BM49" s="224" t="str">
        <f t="shared" si="10"/>
        <v>خلوق ومتعاون وفعّال ، أجمل التهاني لك ولوالديك</v>
      </c>
      <c r="BN49" s="224" t="str">
        <f t="shared" si="11"/>
        <v>خلوقة ومتعاونة وفعّالة ، أجمل التهاني لك ولوالديك</v>
      </c>
      <c r="BO49" s="224" t="s">
        <v>941</v>
      </c>
      <c r="BP49" s="224">
        <v>77.709999084472656</v>
      </c>
      <c r="BQ49" s="224">
        <v>544</v>
      </c>
      <c r="BS49" s="224">
        <v>80</v>
      </c>
      <c r="BT49" s="224" t="str">
        <f>Table!$D49&amp;"    "&amp;Table!$E49&amp;" / "&amp;Table!$F49&amp;" "&amp;"/ " &amp; Table!$G49</f>
        <v>عمان    19 / 11 / 2009</v>
      </c>
      <c r="BU49" s="224">
        <f t="shared" si="26"/>
        <v>0</v>
      </c>
      <c r="BV49" s="224" t="str">
        <f t="shared" si="12"/>
        <v/>
      </c>
      <c r="BW49" s="224">
        <f t="shared" si="27"/>
        <v>0</v>
      </c>
      <c r="BX49" s="224" t="str">
        <f t="shared" si="13"/>
        <v/>
      </c>
      <c r="BY49" s="224">
        <f t="shared" si="28"/>
        <v>0</v>
      </c>
      <c r="BZ49" s="224" t="str">
        <f t="shared" si="14"/>
        <v/>
      </c>
      <c r="CA49" s="224">
        <f t="shared" si="29"/>
        <v>0</v>
      </c>
      <c r="CB49" s="224" t="str">
        <f t="shared" si="15"/>
        <v/>
      </c>
      <c r="CC49" s="224">
        <f t="shared" si="30"/>
        <v>0</v>
      </c>
      <c r="CD49" s="224" t="str">
        <f t="shared" si="16"/>
        <v/>
      </c>
      <c r="CE49" s="224">
        <f t="shared" si="31"/>
        <v>0</v>
      </c>
      <c r="CF49" s="224" t="str">
        <f t="shared" si="17"/>
        <v/>
      </c>
      <c r="CG49" s="224">
        <f t="shared" si="32"/>
        <v>0</v>
      </c>
      <c r="CH49" s="224" t="str">
        <f t="shared" si="18"/>
        <v/>
      </c>
      <c r="CI49" s="224" t="str">
        <f t="shared" si="33"/>
        <v/>
      </c>
      <c r="CJ49" s="224" t="str">
        <f t="shared" si="19"/>
        <v/>
      </c>
      <c r="CK49" s="224" t="str">
        <f t="shared" si="34"/>
        <v/>
      </c>
      <c r="CL49" s="224" t="str">
        <f t="shared" si="20"/>
        <v/>
      </c>
      <c r="CN49" s="224">
        <f t="shared" si="21"/>
        <v>0</v>
      </c>
      <c r="CO49" s="224" t="str">
        <f t="shared" si="22"/>
        <v xml:space="preserve">                </v>
      </c>
      <c r="CP49" s="224" t="str">
        <f t="shared" si="23"/>
        <v>ناجح في مواد الفصل الاول</v>
      </c>
      <c r="CQ49" s="224" t="str">
        <f t="shared" si="24"/>
        <v>ناجحة في مواد الفصل الاول</v>
      </c>
      <c r="CS49" s="224" t="str">
        <f>IF(Value!$F$33="1",Table!BI49,Table!BH49)</f>
        <v>ناجح و يرفع  لـ الصف السابع</v>
      </c>
      <c r="CT49" s="224" t="str">
        <f>IF(Value!$F$31="1",Table!BM49,Table!BN49)</f>
        <v>خلوق ومتعاون وفعّال ، أجمل التهاني لك ولوالديك</v>
      </c>
      <c r="CV49" s="224" t="str">
        <f t="shared" si="35"/>
        <v>-</v>
      </c>
    </row>
    <row r="50" spans="1:100" s="224" customFormat="1" ht="12" customHeight="1" x14ac:dyDescent="0.2">
      <c r="A50" s="240">
        <f t="shared" si="25"/>
        <v>40</v>
      </c>
      <c r="B50" s="225" t="s">
        <v>942</v>
      </c>
      <c r="C50" s="226" t="s">
        <v>811</v>
      </c>
      <c r="D50" s="226" t="s">
        <v>815</v>
      </c>
      <c r="E50" s="227">
        <v>24</v>
      </c>
      <c r="F50" s="228">
        <v>12</v>
      </c>
      <c r="G50" s="229">
        <v>2009</v>
      </c>
      <c r="H50" s="230">
        <v>88</v>
      </c>
      <c r="I50" s="231">
        <v>88</v>
      </c>
      <c r="J50" s="229">
        <v>88</v>
      </c>
      <c r="K50" s="230">
        <v>88</v>
      </c>
      <c r="L50" s="231">
        <v>95</v>
      </c>
      <c r="M50" s="229">
        <v>92</v>
      </c>
      <c r="N50" s="230">
        <v>82</v>
      </c>
      <c r="O50" s="231">
        <v>66</v>
      </c>
      <c r="P50" s="229">
        <v>74</v>
      </c>
      <c r="Q50" s="232">
        <v>89</v>
      </c>
      <c r="R50" s="231">
        <v>89</v>
      </c>
      <c r="S50" s="229">
        <v>89</v>
      </c>
      <c r="T50" s="230">
        <v>85</v>
      </c>
      <c r="U50" s="231">
        <v>82</v>
      </c>
      <c r="V50" s="229">
        <v>84</v>
      </c>
      <c r="W50" s="230">
        <v>83</v>
      </c>
      <c r="X50" s="231">
        <v>81</v>
      </c>
      <c r="Y50" s="229">
        <v>82</v>
      </c>
      <c r="Z50" s="230">
        <v>99</v>
      </c>
      <c r="AA50" s="231">
        <v>89</v>
      </c>
      <c r="AB50" s="229">
        <v>94</v>
      </c>
      <c r="AC50" s="230">
        <v>94</v>
      </c>
      <c r="AD50" s="231">
        <v>92</v>
      </c>
      <c r="AE50" s="229">
        <v>93</v>
      </c>
      <c r="AF50" s="230"/>
      <c r="AG50" s="231"/>
      <c r="AH50" s="229"/>
      <c r="AI50" s="230">
        <v>92</v>
      </c>
      <c r="AJ50" s="231">
        <v>81</v>
      </c>
      <c r="AK50" s="229">
        <v>87</v>
      </c>
      <c r="AL50" s="230"/>
      <c r="AM50" s="231"/>
      <c r="AN50" s="229"/>
      <c r="AO50" s="230"/>
      <c r="AP50" s="231"/>
      <c r="AQ50" s="229"/>
      <c r="AR50" s="226" t="s">
        <v>406</v>
      </c>
      <c r="AS50" s="233" t="s">
        <v>806</v>
      </c>
      <c r="AT50" s="233" t="s">
        <v>806</v>
      </c>
      <c r="AU50" s="234"/>
      <c r="AV50" s="235"/>
      <c r="AW50" s="234"/>
      <c r="AX50" s="235"/>
      <c r="AY50" s="234"/>
      <c r="AZ50" s="235"/>
      <c r="BA50" s="219">
        <v>596</v>
      </c>
      <c r="BB50" s="348">
        <v>85.139999389648438</v>
      </c>
      <c r="BC50" s="220" t="s">
        <v>899</v>
      </c>
      <c r="BD50" s="236"/>
      <c r="BE50" s="237"/>
      <c r="BF50" s="237"/>
      <c r="BG50" s="237"/>
      <c r="BH50" s="223" t="s">
        <v>899</v>
      </c>
      <c r="BI50" s="224" t="str">
        <f>IF(Value!$F$31="1",CP50,CQ50)</f>
        <v>ناجح في مواد الفصل الاول</v>
      </c>
      <c r="BJ50" s="224" t="s">
        <v>806</v>
      </c>
      <c r="BM50" s="224" t="str">
        <f t="shared" si="10"/>
        <v>يرجى من الوالدين مزيداً من المتابعة</v>
      </c>
      <c r="BN50" s="224" t="str">
        <f t="shared" si="11"/>
        <v>يرجى من الوالدين مزيداً من المتابعة</v>
      </c>
      <c r="BO50" s="224" t="s">
        <v>942</v>
      </c>
      <c r="BP50" s="224">
        <v>85.139999389648438</v>
      </c>
      <c r="BQ50" s="224">
        <v>596</v>
      </c>
      <c r="BS50" s="224">
        <v>67.599999999999994</v>
      </c>
      <c r="BT50" s="224" t="str">
        <f>Table!$D50&amp;"    "&amp;Table!$E50&amp;" / "&amp;Table!$F50&amp;" "&amp;"/ " &amp; Table!$G50</f>
        <v>عمان    24 / 12 / 2009</v>
      </c>
      <c r="BU50" s="224">
        <f t="shared" si="26"/>
        <v>0</v>
      </c>
      <c r="BV50" s="224" t="str">
        <f t="shared" si="12"/>
        <v/>
      </c>
      <c r="BW50" s="224">
        <f t="shared" si="27"/>
        <v>0</v>
      </c>
      <c r="BX50" s="224" t="str">
        <f t="shared" si="13"/>
        <v/>
      </c>
      <c r="BY50" s="224">
        <f t="shared" si="28"/>
        <v>0</v>
      </c>
      <c r="BZ50" s="224" t="str">
        <f t="shared" si="14"/>
        <v/>
      </c>
      <c r="CA50" s="224">
        <f t="shared" si="29"/>
        <v>0</v>
      </c>
      <c r="CB50" s="224" t="str">
        <f t="shared" si="15"/>
        <v/>
      </c>
      <c r="CC50" s="224">
        <f t="shared" si="30"/>
        <v>0</v>
      </c>
      <c r="CD50" s="224" t="str">
        <f t="shared" si="16"/>
        <v/>
      </c>
      <c r="CE50" s="224">
        <f t="shared" si="31"/>
        <v>0</v>
      </c>
      <c r="CF50" s="224" t="str">
        <f t="shared" si="17"/>
        <v/>
      </c>
      <c r="CG50" s="224">
        <f t="shared" si="32"/>
        <v>0</v>
      </c>
      <c r="CH50" s="224" t="str">
        <f t="shared" si="18"/>
        <v/>
      </c>
      <c r="CI50" s="224" t="str">
        <f t="shared" si="33"/>
        <v/>
      </c>
      <c r="CJ50" s="224" t="str">
        <f t="shared" si="19"/>
        <v/>
      </c>
      <c r="CK50" s="224" t="str">
        <f t="shared" si="34"/>
        <v/>
      </c>
      <c r="CL50" s="224" t="str">
        <f t="shared" si="20"/>
        <v/>
      </c>
      <c r="CN50" s="224">
        <f t="shared" si="21"/>
        <v>0</v>
      </c>
      <c r="CO50" s="224" t="str">
        <f t="shared" si="22"/>
        <v xml:space="preserve">                </v>
      </c>
      <c r="CP50" s="224" t="str">
        <f t="shared" si="23"/>
        <v>ناجح في مواد الفصل الاول</v>
      </c>
      <c r="CQ50" s="224" t="str">
        <f t="shared" si="24"/>
        <v>ناجحة في مواد الفصل الاول</v>
      </c>
      <c r="CS50" s="224" t="str">
        <f>IF(Value!$F$33="1",Table!BI50,Table!BH50)</f>
        <v>ناجح و يرفع  لـ الصف السابع</v>
      </c>
      <c r="CT50" s="224" t="str">
        <f>IF(Value!$F$31="1",Table!BM50,Table!BN50)</f>
        <v>يرجى من الوالدين مزيداً من المتابعة</v>
      </c>
      <c r="CV50" s="224" t="str">
        <f t="shared" si="35"/>
        <v>-</v>
      </c>
    </row>
    <row r="51" spans="1:100" s="224" customFormat="1" ht="12" customHeight="1" x14ac:dyDescent="0.2">
      <c r="A51" s="240">
        <f t="shared" si="25"/>
        <v>41</v>
      </c>
      <c r="B51" s="225" t="s">
        <v>943</v>
      </c>
      <c r="C51" s="226" t="s">
        <v>811</v>
      </c>
      <c r="D51" s="226" t="s">
        <v>815</v>
      </c>
      <c r="E51" s="227">
        <v>20</v>
      </c>
      <c r="F51" s="228">
        <v>6</v>
      </c>
      <c r="G51" s="229">
        <v>2009</v>
      </c>
      <c r="H51" s="230">
        <v>73</v>
      </c>
      <c r="I51" s="231">
        <v>91</v>
      </c>
      <c r="J51" s="229">
        <v>82</v>
      </c>
      <c r="K51" s="230">
        <v>90</v>
      </c>
      <c r="L51" s="231">
        <v>97</v>
      </c>
      <c r="M51" s="229">
        <v>94</v>
      </c>
      <c r="N51" s="230">
        <v>85</v>
      </c>
      <c r="O51" s="231">
        <v>90</v>
      </c>
      <c r="P51" s="229">
        <v>88</v>
      </c>
      <c r="Q51" s="232">
        <v>83</v>
      </c>
      <c r="R51" s="231">
        <v>73</v>
      </c>
      <c r="S51" s="229">
        <v>78</v>
      </c>
      <c r="T51" s="230">
        <v>77</v>
      </c>
      <c r="U51" s="231">
        <v>83</v>
      </c>
      <c r="V51" s="229">
        <v>80</v>
      </c>
      <c r="W51" s="230">
        <v>88</v>
      </c>
      <c r="X51" s="231">
        <v>85</v>
      </c>
      <c r="Y51" s="229">
        <v>87</v>
      </c>
      <c r="Z51" s="230">
        <v>99</v>
      </c>
      <c r="AA51" s="231">
        <v>84</v>
      </c>
      <c r="AB51" s="229">
        <v>92</v>
      </c>
      <c r="AC51" s="230">
        <v>95</v>
      </c>
      <c r="AD51" s="231">
        <v>89</v>
      </c>
      <c r="AE51" s="229">
        <v>92</v>
      </c>
      <c r="AF51" s="230"/>
      <c r="AG51" s="231"/>
      <c r="AH51" s="229"/>
      <c r="AI51" s="230">
        <v>95</v>
      </c>
      <c r="AJ51" s="231">
        <v>83</v>
      </c>
      <c r="AK51" s="229">
        <v>89</v>
      </c>
      <c r="AL51" s="230"/>
      <c r="AM51" s="231"/>
      <c r="AN51" s="229"/>
      <c r="AO51" s="230"/>
      <c r="AP51" s="231"/>
      <c r="AQ51" s="229"/>
      <c r="AR51" s="226" t="s">
        <v>406</v>
      </c>
      <c r="AS51" s="233" t="s">
        <v>806</v>
      </c>
      <c r="AT51" s="233" t="s">
        <v>806</v>
      </c>
      <c r="AU51" s="234"/>
      <c r="AV51" s="235"/>
      <c r="AW51" s="234"/>
      <c r="AX51" s="235"/>
      <c r="AY51" s="234"/>
      <c r="AZ51" s="235"/>
      <c r="BA51" s="219">
        <v>598</v>
      </c>
      <c r="BB51" s="348">
        <v>85.430000305175781</v>
      </c>
      <c r="BC51" s="220" t="s">
        <v>899</v>
      </c>
      <c r="BD51" s="236"/>
      <c r="BE51" s="237"/>
      <c r="BF51" s="237"/>
      <c r="BG51" s="237"/>
      <c r="BH51" s="223" t="s">
        <v>899</v>
      </c>
      <c r="BI51" s="224" t="str">
        <f>IF(Value!$F$31="1",CP51,CQ51)</f>
        <v>ناجح في مواد الفصل الاول</v>
      </c>
      <c r="BJ51" s="224" t="s">
        <v>806</v>
      </c>
      <c r="BM51" s="224" t="str">
        <f t="shared" si="10"/>
        <v>عليه مضاعفة جهوده والاهتمام أكثر</v>
      </c>
      <c r="BN51" s="224" t="str">
        <f t="shared" si="11"/>
        <v>عليها مضاعفة جهودها والاهتمام أكثر</v>
      </c>
      <c r="BO51" s="224" t="s">
        <v>943</v>
      </c>
      <c r="BP51" s="224">
        <v>85.430000305175781</v>
      </c>
      <c r="BQ51" s="224">
        <v>598</v>
      </c>
      <c r="BS51" s="224">
        <v>56.9</v>
      </c>
      <c r="BT51" s="224" t="str">
        <f>Table!$D51&amp;"    "&amp;Table!$E51&amp;" / "&amp;Table!$F51&amp;" "&amp;"/ " &amp; Table!$G51</f>
        <v>عمان    20 / 6 / 2009</v>
      </c>
      <c r="BU51" s="224">
        <f t="shared" si="26"/>
        <v>0</v>
      </c>
      <c r="BV51" s="224" t="str">
        <f t="shared" si="12"/>
        <v/>
      </c>
      <c r="BW51" s="224">
        <f t="shared" si="27"/>
        <v>0</v>
      </c>
      <c r="BX51" s="224" t="str">
        <f t="shared" si="13"/>
        <v/>
      </c>
      <c r="BY51" s="224">
        <f t="shared" si="28"/>
        <v>0</v>
      </c>
      <c r="BZ51" s="224" t="str">
        <f t="shared" si="14"/>
        <v/>
      </c>
      <c r="CA51" s="224">
        <f t="shared" si="29"/>
        <v>0</v>
      </c>
      <c r="CB51" s="224" t="str">
        <f t="shared" si="15"/>
        <v/>
      </c>
      <c r="CC51" s="224">
        <f t="shared" si="30"/>
        <v>0</v>
      </c>
      <c r="CD51" s="224" t="str">
        <f t="shared" si="16"/>
        <v/>
      </c>
      <c r="CE51" s="224">
        <f t="shared" si="31"/>
        <v>0</v>
      </c>
      <c r="CF51" s="224" t="str">
        <f t="shared" si="17"/>
        <v/>
      </c>
      <c r="CG51" s="224">
        <f t="shared" si="32"/>
        <v>0</v>
      </c>
      <c r="CH51" s="224" t="str">
        <f t="shared" si="18"/>
        <v/>
      </c>
      <c r="CI51" s="224" t="str">
        <f t="shared" si="33"/>
        <v/>
      </c>
      <c r="CJ51" s="224" t="str">
        <f t="shared" si="19"/>
        <v/>
      </c>
      <c r="CK51" s="224" t="str">
        <f t="shared" si="34"/>
        <v/>
      </c>
      <c r="CL51" s="224" t="str">
        <f t="shared" si="20"/>
        <v/>
      </c>
      <c r="CN51" s="224">
        <f t="shared" si="21"/>
        <v>0</v>
      </c>
      <c r="CO51" s="224" t="str">
        <f t="shared" si="22"/>
        <v xml:space="preserve">                </v>
      </c>
      <c r="CP51" s="224" t="str">
        <f t="shared" si="23"/>
        <v>ناجح في مواد الفصل الاول</v>
      </c>
      <c r="CQ51" s="224" t="str">
        <f t="shared" si="24"/>
        <v>ناجحة في مواد الفصل الاول</v>
      </c>
      <c r="CS51" s="224" t="str">
        <f>IF(Value!$F$33="1",Table!BI51,Table!BH51)</f>
        <v>ناجح و يرفع  لـ الصف السابع</v>
      </c>
      <c r="CT51" s="224" t="str">
        <f>IF(Value!$F$31="1",Table!BM51,Table!BN51)</f>
        <v>عليه مضاعفة جهوده والاهتمام أكثر</v>
      </c>
      <c r="CV51" s="224" t="str">
        <f t="shared" si="35"/>
        <v>-</v>
      </c>
    </row>
    <row r="52" spans="1:100" s="224" customFormat="1" ht="12" customHeight="1" x14ac:dyDescent="0.2">
      <c r="A52" s="240">
        <f t="shared" si="25"/>
        <v>42</v>
      </c>
      <c r="B52" s="225" t="s">
        <v>944</v>
      </c>
      <c r="C52" s="226" t="s">
        <v>811</v>
      </c>
      <c r="D52" s="226" t="s">
        <v>810</v>
      </c>
      <c r="E52" s="227">
        <v>5</v>
      </c>
      <c r="F52" s="228">
        <v>11</v>
      </c>
      <c r="G52" s="229">
        <v>2009</v>
      </c>
      <c r="H52" s="230">
        <v>82</v>
      </c>
      <c r="I52" s="231">
        <v>86</v>
      </c>
      <c r="J52" s="229">
        <v>84</v>
      </c>
      <c r="K52" s="230">
        <v>86</v>
      </c>
      <c r="L52" s="231">
        <v>94</v>
      </c>
      <c r="M52" s="229">
        <v>90</v>
      </c>
      <c r="N52" s="230">
        <v>80</v>
      </c>
      <c r="O52" s="231">
        <v>66</v>
      </c>
      <c r="P52" s="229">
        <v>73</v>
      </c>
      <c r="Q52" s="232">
        <v>90</v>
      </c>
      <c r="R52" s="231">
        <v>94</v>
      </c>
      <c r="S52" s="229">
        <v>92</v>
      </c>
      <c r="T52" s="230">
        <v>84</v>
      </c>
      <c r="U52" s="231">
        <v>83</v>
      </c>
      <c r="V52" s="229">
        <v>84</v>
      </c>
      <c r="W52" s="230">
        <v>80</v>
      </c>
      <c r="X52" s="231">
        <v>85</v>
      </c>
      <c r="Y52" s="229">
        <v>83</v>
      </c>
      <c r="Z52" s="230">
        <v>99</v>
      </c>
      <c r="AA52" s="231">
        <v>92</v>
      </c>
      <c r="AB52" s="229">
        <v>96</v>
      </c>
      <c r="AC52" s="230">
        <v>97</v>
      </c>
      <c r="AD52" s="231">
        <v>92</v>
      </c>
      <c r="AE52" s="229">
        <v>95</v>
      </c>
      <c r="AF52" s="230"/>
      <c r="AG52" s="231"/>
      <c r="AH52" s="229"/>
      <c r="AI52" s="230">
        <v>95</v>
      </c>
      <c r="AJ52" s="231">
        <v>79</v>
      </c>
      <c r="AK52" s="229">
        <v>87</v>
      </c>
      <c r="AL52" s="230"/>
      <c r="AM52" s="231"/>
      <c r="AN52" s="229"/>
      <c r="AO52" s="230"/>
      <c r="AP52" s="231"/>
      <c r="AQ52" s="229"/>
      <c r="AR52" s="226" t="s">
        <v>406</v>
      </c>
      <c r="AS52" s="233" t="s">
        <v>806</v>
      </c>
      <c r="AT52" s="233" t="s">
        <v>806</v>
      </c>
      <c r="AU52" s="234"/>
      <c r="AV52" s="235"/>
      <c r="AW52" s="234"/>
      <c r="AX52" s="235"/>
      <c r="AY52" s="234"/>
      <c r="AZ52" s="235"/>
      <c r="BA52" s="219">
        <v>593</v>
      </c>
      <c r="BB52" s="348">
        <v>84.709999084472656</v>
      </c>
      <c r="BC52" s="220" t="s">
        <v>899</v>
      </c>
      <c r="BD52" s="236"/>
      <c r="BE52" s="237"/>
      <c r="BF52" s="237"/>
      <c r="BG52" s="237"/>
      <c r="BH52" s="223" t="s">
        <v>899</v>
      </c>
      <c r="BI52" s="224" t="str">
        <f>IF(Value!$F$31="1",CP52,CQ52)</f>
        <v>ناجح في مواد الفصل الاول</v>
      </c>
      <c r="BJ52" s="224" t="s">
        <v>298</v>
      </c>
      <c r="BM52" s="224" t="str">
        <f t="shared" si="10"/>
        <v>عليه مضاعفة جهوده والاهتمام أكثر</v>
      </c>
      <c r="BN52" s="224" t="str">
        <f t="shared" si="11"/>
        <v>عليها مضاعفة جهودها والاهتمام أكثر</v>
      </c>
      <c r="BO52" s="224" t="s">
        <v>944</v>
      </c>
      <c r="BP52" s="224">
        <v>84.709999084472656</v>
      </c>
      <c r="BQ52" s="224">
        <v>593</v>
      </c>
      <c r="BS52" s="224">
        <v>53.8</v>
      </c>
      <c r="BT52" s="224" t="str">
        <f>Table!$D52&amp;"    "&amp;Table!$E52&amp;" / "&amp;Table!$F52&amp;" "&amp;"/ " &amp; Table!$G52</f>
        <v>السلط    5 / 11 / 2009</v>
      </c>
      <c r="BU52" s="224">
        <f t="shared" si="26"/>
        <v>0</v>
      </c>
      <c r="BV52" s="224" t="str">
        <f t="shared" si="12"/>
        <v/>
      </c>
      <c r="BW52" s="224">
        <f t="shared" si="27"/>
        <v>0</v>
      </c>
      <c r="BX52" s="224" t="str">
        <f t="shared" si="13"/>
        <v/>
      </c>
      <c r="BY52" s="224">
        <f t="shared" si="28"/>
        <v>0</v>
      </c>
      <c r="BZ52" s="224" t="str">
        <f t="shared" si="14"/>
        <v/>
      </c>
      <c r="CA52" s="224">
        <f t="shared" si="29"/>
        <v>0</v>
      </c>
      <c r="CB52" s="224" t="str">
        <f t="shared" si="15"/>
        <v/>
      </c>
      <c r="CC52" s="224">
        <f t="shared" si="30"/>
        <v>0</v>
      </c>
      <c r="CD52" s="224" t="str">
        <f t="shared" si="16"/>
        <v/>
      </c>
      <c r="CE52" s="224">
        <f t="shared" si="31"/>
        <v>0</v>
      </c>
      <c r="CF52" s="224" t="str">
        <f t="shared" si="17"/>
        <v/>
      </c>
      <c r="CG52" s="224">
        <f t="shared" si="32"/>
        <v>0</v>
      </c>
      <c r="CH52" s="224" t="str">
        <f t="shared" si="18"/>
        <v/>
      </c>
      <c r="CI52" s="224" t="str">
        <f t="shared" si="33"/>
        <v/>
      </c>
      <c r="CJ52" s="224" t="str">
        <f t="shared" si="19"/>
        <v/>
      </c>
      <c r="CK52" s="224" t="str">
        <f t="shared" si="34"/>
        <v/>
      </c>
      <c r="CL52" s="224" t="str">
        <f t="shared" si="20"/>
        <v/>
      </c>
      <c r="CN52" s="224">
        <f t="shared" si="21"/>
        <v>0</v>
      </c>
      <c r="CO52" s="224" t="str">
        <f t="shared" si="22"/>
        <v xml:space="preserve">                </v>
      </c>
      <c r="CP52" s="224" t="str">
        <f t="shared" si="23"/>
        <v>ناجح في مواد الفصل الاول</v>
      </c>
      <c r="CQ52" s="224" t="str">
        <f t="shared" si="24"/>
        <v>ناجحة في مواد الفصل الاول</v>
      </c>
      <c r="CS52" s="224" t="str">
        <f>IF(Value!$F$33="1",Table!BI52,Table!BH52)</f>
        <v>ناجح و يرفع  لـ الصف السابع</v>
      </c>
      <c r="CT52" s="224" t="str">
        <f>IF(Value!$F$31="1",Table!BM52,Table!BN52)</f>
        <v>عليه مضاعفة جهوده والاهتمام أكثر</v>
      </c>
      <c r="CV52" s="224" t="str">
        <f t="shared" si="35"/>
        <v>-</v>
      </c>
    </row>
    <row r="53" spans="1:100" s="224" customFormat="1" ht="12" customHeight="1" x14ac:dyDescent="0.2">
      <c r="A53" s="240">
        <f t="shared" si="25"/>
        <v>43</v>
      </c>
      <c r="B53" s="225" t="s">
        <v>945</v>
      </c>
      <c r="C53" s="226" t="s">
        <v>811</v>
      </c>
      <c r="D53" s="226" t="s">
        <v>810</v>
      </c>
      <c r="E53" s="227">
        <v>30</v>
      </c>
      <c r="F53" s="228">
        <v>3</v>
      </c>
      <c r="G53" s="229">
        <v>2009</v>
      </c>
      <c r="H53" s="230">
        <v>82</v>
      </c>
      <c r="I53" s="231">
        <v>86</v>
      </c>
      <c r="J53" s="229">
        <v>84</v>
      </c>
      <c r="K53" s="230">
        <v>86</v>
      </c>
      <c r="L53" s="231">
        <v>79</v>
      </c>
      <c r="M53" s="229">
        <v>83</v>
      </c>
      <c r="N53" s="230">
        <v>73</v>
      </c>
      <c r="O53" s="231">
        <v>65</v>
      </c>
      <c r="P53" s="229">
        <v>69</v>
      </c>
      <c r="Q53" s="232">
        <v>89</v>
      </c>
      <c r="R53" s="231">
        <v>73</v>
      </c>
      <c r="S53" s="229">
        <v>81</v>
      </c>
      <c r="T53" s="230">
        <v>80</v>
      </c>
      <c r="U53" s="231">
        <v>84</v>
      </c>
      <c r="V53" s="229">
        <v>82</v>
      </c>
      <c r="W53" s="230">
        <v>68</v>
      </c>
      <c r="X53" s="231">
        <v>76</v>
      </c>
      <c r="Y53" s="229">
        <v>72</v>
      </c>
      <c r="Z53" s="230">
        <v>94</v>
      </c>
      <c r="AA53" s="231">
        <v>88</v>
      </c>
      <c r="AB53" s="229">
        <v>91</v>
      </c>
      <c r="AC53" s="230">
        <v>96</v>
      </c>
      <c r="AD53" s="231">
        <v>93</v>
      </c>
      <c r="AE53" s="229">
        <v>95</v>
      </c>
      <c r="AF53" s="230"/>
      <c r="AG53" s="231"/>
      <c r="AH53" s="229"/>
      <c r="AI53" s="230">
        <v>89</v>
      </c>
      <c r="AJ53" s="231">
        <v>81</v>
      </c>
      <c r="AK53" s="229">
        <v>85</v>
      </c>
      <c r="AL53" s="230"/>
      <c r="AM53" s="231"/>
      <c r="AN53" s="229"/>
      <c r="AO53" s="230"/>
      <c r="AP53" s="231"/>
      <c r="AQ53" s="229"/>
      <c r="AR53" s="226" t="s">
        <v>406</v>
      </c>
      <c r="AS53" s="233" t="s">
        <v>806</v>
      </c>
      <c r="AT53" s="233" t="s">
        <v>806</v>
      </c>
      <c r="AU53" s="234"/>
      <c r="AV53" s="235"/>
      <c r="AW53" s="234"/>
      <c r="AX53" s="235"/>
      <c r="AY53" s="234"/>
      <c r="AZ53" s="235"/>
      <c r="BA53" s="219">
        <v>556</v>
      </c>
      <c r="BB53" s="348">
        <v>79.430000305175781</v>
      </c>
      <c r="BC53" s="220" t="s">
        <v>899</v>
      </c>
      <c r="BD53" s="236"/>
      <c r="BE53" s="237"/>
      <c r="BF53" s="237"/>
      <c r="BG53" s="237"/>
      <c r="BH53" s="223" t="s">
        <v>899</v>
      </c>
      <c r="BI53" s="224" t="str">
        <f>IF(Value!$F$31="1",CP53,CQ53)</f>
        <v>ناجح في مواد الفصل الاول</v>
      </c>
      <c r="BJ53" s="224" t="s">
        <v>806</v>
      </c>
      <c r="BM53" s="224" t="str">
        <f t="shared" si="10"/>
        <v>خلوق ومتعاون وفعّال ، أجمل التهاني لك ولوالديك</v>
      </c>
      <c r="BN53" s="224" t="str">
        <f t="shared" si="11"/>
        <v>خلوقة ومتعاونة وفعّالة ، أجمل التهاني لك ولوالديك</v>
      </c>
      <c r="BO53" s="224" t="s">
        <v>945</v>
      </c>
      <c r="BP53" s="224">
        <v>79.430000305175781</v>
      </c>
      <c r="BQ53" s="224">
        <v>556</v>
      </c>
      <c r="BS53" s="224">
        <v>82.2</v>
      </c>
      <c r="BT53" s="224" t="str">
        <f>Table!$D53&amp;"    "&amp;Table!$E53&amp;" / "&amp;Table!$F53&amp;" "&amp;"/ " &amp; Table!$G53</f>
        <v>السلط    30 / 3 / 2009</v>
      </c>
      <c r="BU53" s="224">
        <f t="shared" si="26"/>
        <v>0</v>
      </c>
      <c r="BV53" s="224" t="str">
        <f t="shared" si="12"/>
        <v/>
      </c>
      <c r="BW53" s="224">
        <f t="shared" si="27"/>
        <v>0</v>
      </c>
      <c r="BX53" s="224" t="str">
        <f t="shared" si="13"/>
        <v/>
      </c>
      <c r="BY53" s="224">
        <f t="shared" si="28"/>
        <v>0</v>
      </c>
      <c r="BZ53" s="224" t="str">
        <f t="shared" si="14"/>
        <v/>
      </c>
      <c r="CA53" s="224">
        <f t="shared" si="29"/>
        <v>0</v>
      </c>
      <c r="CB53" s="224" t="str">
        <f t="shared" si="15"/>
        <v/>
      </c>
      <c r="CC53" s="224">
        <f t="shared" si="30"/>
        <v>0</v>
      </c>
      <c r="CD53" s="224" t="str">
        <f t="shared" si="16"/>
        <v/>
      </c>
      <c r="CE53" s="224">
        <f t="shared" si="31"/>
        <v>0</v>
      </c>
      <c r="CF53" s="224" t="str">
        <f t="shared" si="17"/>
        <v/>
      </c>
      <c r="CG53" s="224">
        <f t="shared" si="32"/>
        <v>0</v>
      </c>
      <c r="CH53" s="224" t="str">
        <f t="shared" si="18"/>
        <v/>
      </c>
      <c r="CI53" s="224" t="str">
        <f t="shared" si="33"/>
        <v/>
      </c>
      <c r="CJ53" s="224" t="str">
        <f t="shared" si="19"/>
        <v/>
      </c>
      <c r="CK53" s="224" t="str">
        <f t="shared" si="34"/>
        <v/>
      </c>
      <c r="CL53" s="224" t="str">
        <f t="shared" si="20"/>
        <v/>
      </c>
      <c r="CN53" s="224">
        <f t="shared" si="21"/>
        <v>0</v>
      </c>
      <c r="CO53" s="224" t="str">
        <f t="shared" si="22"/>
        <v xml:space="preserve">                </v>
      </c>
      <c r="CP53" s="224" t="str">
        <f t="shared" si="23"/>
        <v>ناجح في مواد الفصل الاول</v>
      </c>
      <c r="CQ53" s="224" t="str">
        <f t="shared" si="24"/>
        <v>ناجحة في مواد الفصل الاول</v>
      </c>
      <c r="CS53" s="224" t="str">
        <f>IF(Value!$F$33="1",Table!BI53,Table!BH53)</f>
        <v>ناجح و يرفع  لـ الصف السابع</v>
      </c>
      <c r="CT53" s="224" t="str">
        <f>IF(Value!$F$31="1",Table!BM53,Table!BN53)</f>
        <v>خلوق ومتعاون وفعّال ، أجمل التهاني لك ولوالديك</v>
      </c>
      <c r="CV53" s="224" t="str">
        <f t="shared" si="35"/>
        <v>-</v>
      </c>
    </row>
    <row r="54" spans="1:100" s="224" customFormat="1" ht="12" customHeight="1" x14ac:dyDescent="0.2">
      <c r="A54" s="240">
        <f t="shared" si="25"/>
        <v>44</v>
      </c>
      <c r="B54" s="225" t="s">
        <v>934</v>
      </c>
      <c r="C54" s="226" t="s">
        <v>811</v>
      </c>
      <c r="D54" s="226" t="s">
        <v>815</v>
      </c>
      <c r="E54" s="227">
        <v>29</v>
      </c>
      <c r="F54" s="228">
        <v>9</v>
      </c>
      <c r="G54" s="229">
        <v>2009</v>
      </c>
      <c r="H54" s="230">
        <v>75</v>
      </c>
      <c r="I54" s="231">
        <v>86</v>
      </c>
      <c r="J54" s="229">
        <v>81</v>
      </c>
      <c r="K54" s="230">
        <v>84</v>
      </c>
      <c r="L54" s="231">
        <v>63</v>
      </c>
      <c r="M54" s="229">
        <v>74</v>
      </c>
      <c r="N54" s="230">
        <v>76</v>
      </c>
      <c r="O54" s="231">
        <v>65</v>
      </c>
      <c r="P54" s="229">
        <v>71</v>
      </c>
      <c r="Q54" s="232">
        <v>83</v>
      </c>
      <c r="R54" s="231">
        <v>73</v>
      </c>
      <c r="S54" s="229">
        <v>78</v>
      </c>
      <c r="T54" s="230">
        <v>75</v>
      </c>
      <c r="U54" s="231">
        <v>82</v>
      </c>
      <c r="V54" s="229">
        <v>79</v>
      </c>
      <c r="W54" s="230">
        <v>68</v>
      </c>
      <c r="X54" s="231">
        <v>84</v>
      </c>
      <c r="Y54" s="229">
        <v>76</v>
      </c>
      <c r="Z54" s="230">
        <v>99</v>
      </c>
      <c r="AA54" s="231">
        <v>89</v>
      </c>
      <c r="AB54" s="229">
        <v>94</v>
      </c>
      <c r="AC54" s="230">
        <v>95</v>
      </c>
      <c r="AD54" s="231">
        <v>94</v>
      </c>
      <c r="AE54" s="229">
        <v>95</v>
      </c>
      <c r="AF54" s="230"/>
      <c r="AG54" s="231"/>
      <c r="AH54" s="229"/>
      <c r="AI54" s="230">
        <v>94</v>
      </c>
      <c r="AJ54" s="231">
        <v>80</v>
      </c>
      <c r="AK54" s="229">
        <v>87</v>
      </c>
      <c r="AL54" s="230"/>
      <c r="AM54" s="231"/>
      <c r="AN54" s="229"/>
      <c r="AO54" s="230"/>
      <c r="AP54" s="231"/>
      <c r="AQ54" s="229"/>
      <c r="AR54" s="226" t="s">
        <v>406</v>
      </c>
      <c r="AS54" s="233" t="s">
        <v>806</v>
      </c>
      <c r="AT54" s="233" t="s">
        <v>806</v>
      </c>
      <c r="AU54" s="234"/>
      <c r="AV54" s="235"/>
      <c r="AW54" s="234"/>
      <c r="AX54" s="235"/>
      <c r="AY54" s="234"/>
      <c r="AZ54" s="235"/>
      <c r="BA54" s="219">
        <v>546</v>
      </c>
      <c r="BB54" s="348">
        <v>78</v>
      </c>
      <c r="BC54" s="220" t="s">
        <v>899</v>
      </c>
      <c r="BD54" s="236"/>
      <c r="BE54" s="237"/>
      <c r="BF54" s="237"/>
      <c r="BG54" s="237"/>
      <c r="BH54" s="223" t="s">
        <v>899</v>
      </c>
      <c r="BI54" s="224" t="str">
        <f>IF(Value!$F$31="1",CP54,CQ54)</f>
        <v>ناجح في مواد الفصل الاول</v>
      </c>
      <c r="BJ54" s="224" t="s">
        <v>806</v>
      </c>
      <c r="BM54" s="224" t="str">
        <f t="shared" si="10"/>
        <v>جيد في دروسه ، أتمنى له مزيدا من التقدم والنجاح</v>
      </c>
      <c r="BN54" s="224" t="str">
        <f t="shared" si="11"/>
        <v>جيدة في دروسها ، أتمنى لها مزيدا من التقدم والنجاح</v>
      </c>
      <c r="BO54" s="224" t="s">
        <v>934</v>
      </c>
      <c r="BP54" s="224">
        <v>78</v>
      </c>
      <c r="BQ54" s="224">
        <v>546</v>
      </c>
      <c r="BS54" s="224">
        <v>79.8</v>
      </c>
      <c r="BT54" s="224" t="str">
        <f>Table!$D54&amp;"    "&amp;Table!$E54&amp;" / "&amp;Table!$F54&amp;" "&amp;"/ " &amp; Table!$G54</f>
        <v>عمان    29 / 9 / 2009</v>
      </c>
      <c r="BU54" s="224">
        <f t="shared" si="26"/>
        <v>0</v>
      </c>
      <c r="BV54" s="224" t="str">
        <f t="shared" si="12"/>
        <v/>
      </c>
      <c r="BW54" s="224">
        <f t="shared" si="27"/>
        <v>0</v>
      </c>
      <c r="BX54" s="224" t="str">
        <f t="shared" si="13"/>
        <v/>
      </c>
      <c r="BY54" s="224">
        <f t="shared" si="28"/>
        <v>0</v>
      </c>
      <c r="BZ54" s="224" t="str">
        <f t="shared" si="14"/>
        <v/>
      </c>
      <c r="CA54" s="224">
        <f t="shared" si="29"/>
        <v>0</v>
      </c>
      <c r="CB54" s="224" t="str">
        <f t="shared" si="15"/>
        <v/>
      </c>
      <c r="CC54" s="224">
        <f t="shared" si="30"/>
        <v>0</v>
      </c>
      <c r="CD54" s="224" t="str">
        <f t="shared" si="16"/>
        <v/>
      </c>
      <c r="CE54" s="224">
        <f t="shared" si="31"/>
        <v>0</v>
      </c>
      <c r="CF54" s="224" t="str">
        <f t="shared" si="17"/>
        <v/>
      </c>
      <c r="CG54" s="224">
        <f t="shared" si="32"/>
        <v>0</v>
      </c>
      <c r="CH54" s="224" t="str">
        <f t="shared" si="18"/>
        <v/>
      </c>
      <c r="CI54" s="224" t="str">
        <f t="shared" si="33"/>
        <v/>
      </c>
      <c r="CJ54" s="224" t="str">
        <f t="shared" si="19"/>
        <v/>
      </c>
      <c r="CK54" s="224" t="str">
        <f t="shared" si="34"/>
        <v/>
      </c>
      <c r="CL54" s="224" t="str">
        <f t="shared" si="20"/>
        <v/>
      </c>
      <c r="CN54" s="224">
        <f t="shared" si="21"/>
        <v>0</v>
      </c>
      <c r="CO54" s="224" t="str">
        <f t="shared" si="22"/>
        <v xml:space="preserve">                </v>
      </c>
      <c r="CP54" s="224" t="str">
        <f t="shared" si="23"/>
        <v>ناجح في مواد الفصل الاول</v>
      </c>
      <c r="CQ54" s="224" t="str">
        <f t="shared" si="24"/>
        <v>ناجحة في مواد الفصل الاول</v>
      </c>
      <c r="CS54" s="224" t="str">
        <f>IF(Value!$F$33="1",Table!BI54,Table!BH54)</f>
        <v>ناجح و يرفع  لـ الصف السابع</v>
      </c>
      <c r="CT54" s="224" t="str">
        <f>IF(Value!$F$31="1",Table!BM54,Table!BN54)</f>
        <v>جيد في دروسه ، أتمنى له مزيدا من التقدم والنجاح</v>
      </c>
      <c r="CV54" s="224" t="str">
        <f t="shared" si="35"/>
        <v>-</v>
      </c>
    </row>
    <row r="55" spans="1:100" s="224" customFormat="1" ht="12" customHeight="1" x14ac:dyDescent="0.2">
      <c r="A55" s="240">
        <f t="shared" si="25"/>
        <v>45</v>
      </c>
      <c r="B55" s="225" t="s">
        <v>946</v>
      </c>
      <c r="C55" s="226" t="s">
        <v>811</v>
      </c>
      <c r="D55" s="226" t="s">
        <v>815</v>
      </c>
      <c r="E55" s="227">
        <v>9</v>
      </c>
      <c r="F55" s="228">
        <v>6</v>
      </c>
      <c r="G55" s="229">
        <v>2009</v>
      </c>
      <c r="H55" s="230">
        <v>73</v>
      </c>
      <c r="I55" s="231">
        <v>85</v>
      </c>
      <c r="J55" s="229">
        <v>79</v>
      </c>
      <c r="K55" s="230">
        <v>87</v>
      </c>
      <c r="L55" s="231">
        <v>79</v>
      </c>
      <c r="M55" s="229">
        <v>83</v>
      </c>
      <c r="N55" s="230">
        <v>71</v>
      </c>
      <c r="O55" s="231">
        <v>66</v>
      </c>
      <c r="P55" s="229">
        <v>69</v>
      </c>
      <c r="Q55" s="232">
        <v>74</v>
      </c>
      <c r="R55" s="231">
        <v>67</v>
      </c>
      <c r="S55" s="229">
        <v>71</v>
      </c>
      <c r="T55" s="230">
        <v>78</v>
      </c>
      <c r="U55" s="231">
        <v>85</v>
      </c>
      <c r="V55" s="229">
        <v>82</v>
      </c>
      <c r="W55" s="230">
        <v>69</v>
      </c>
      <c r="X55" s="231">
        <v>77</v>
      </c>
      <c r="Y55" s="229">
        <v>73</v>
      </c>
      <c r="Z55" s="230">
        <v>99</v>
      </c>
      <c r="AA55" s="231">
        <v>92</v>
      </c>
      <c r="AB55" s="229">
        <v>96</v>
      </c>
      <c r="AC55" s="230">
        <v>96</v>
      </c>
      <c r="AD55" s="231">
        <v>91</v>
      </c>
      <c r="AE55" s="229">
        <v>94</v>
      </c>
      <c r="AF55" s="230"/>
      <c r="AG55" s="231"/>
      <c r="AH55" s="229"/>
      <c r="AI55" s="230">
        <v>93</v>
      </c>
      <c r="AJ55" s="231">
        <v>83</v>
      </c>
      <c r="AK55" s="229">
        <v>88</v>
      </c>
      <c r="AL55" s="230"/>
      <c r="AM55" s="231"/>
      <c r="AN55" s="229"/>
      <c r="AO55" s="230"/>
      <c r="AP55" s="231"/>
      <c r="AQ55" s="229"/>
      <c r="AR55" s="226" t="s">
        <v>406</v>
      </c>
      <c r="AS55" s="233" t="s">
        <v>806</v>
      </c>
      <c r="AT55" s="233" t="s">
        <v>806</v>
      </c>
      <c r="AU55" s="234"/>
      <c r="AV55" s="235"/>
      <c r="AW55" s="234"/>
      <c r="AX55" s="235"/>
      <c r="AY55" s="234"/>
      <c r="AZ55" s="235"/>
      <c r="BA55" s="219">
        <v>545</v>
      </c>
      <c r="BB55" s="348">
        <v>77.860000610351563</v>
      </c>
      <c r="BC55" s="220" t="s">
        <v>899</v>
      </c>
      <c r="BD55" s="236"/>
      <c r="BE55" s="237"/>
      <c r="BF55" s="237"/>
      <c r="BG55" s="237"/>
      <c r="BH55" s="223" t="s">
        <v>899</v>
      </c>
      <c r="BI55" s="224" t="str">
        <f>IF(Value!$F$31="1",CP55,CQ55)</f>
        <v>ناجح في مواد الفصل الاول</v>
      </c>
      <c r="BM55" s="224" t="str">
        <f t="shared" si="10"/>
        <v/>
      </c>
      <c r="BN55" s="224" t="str">
        <f t="shared" si="11"/>
        <v/>
      </c>
      <c r="BO55" s="224" t="s">
        <v>946</v>
      </c>
      <c r="BP55" s="224">
        <v>77.860000610351563</v>
      </c>
      <c r="BQ55" s="224">
        <v>545</v>
      </c>
      <c r="BS55" s="224">
        <v>0</v>
      </c>
      <c r="BT55" s="224" t="str">
        <f>Table!$D55&amp;"    "&amp;Table!$E55&amp;" / "&amp;Table!$F55&amp;" "&amp;"/ " &amp; Table!$G55</f>
        <v>عمان    9 / 6 / 2009</v>
      </c>
      <c r="BU55" s="224">
        <f t="shared" si="26"/>
        <v>0</v>
      </c>
      <c r="BV55" s="224" t="str">
        <f t="shared" si="12"/>
        <v/>
      </c>
      <c r="BW55" s="224">
        <f t="shared" si="27"/>
        <v>0</v>
      </c>
      <c r="BX55" s="224" t="str">
        <f t="shared" si="13"/>
        <v/>
      </c>
      <c r="BY55" s="224">
        <f t="shared" si="28"/>
        <v>0</v>
      </c>
      <c r="BZ55" s="224" t="str">
        <f t="shared" si="14"/>
        <v/>
      </c>
      <c r="CA55" s="224">
        <f t="shared" si="29"/>
        <v>0</v>
      </c>
      <c r="CB55" s="224" t="str">
        <f t="shared" si="15"/>
        <v/>
      </c>
      <c r="CC55" s="224">
        <f t="shared" si="30"/>
        <v>0</v>
      </c>
      <c r="CD55" s="224" t="str">
        <f t="shared" si="16"/>
        <v/>
      </c>
      <c r="CE55" s="224">
        <f t="shared" si="31"/>
        <v>0</v>
      </c>
      <c r="CF55" s="224" t="str">
        <f t="shared" si="17"/>
        <v/>
      </c>
      <c r="CG55" s="224">
        <f t="shared" si="32"/>
        <v>0</v>
      </c>
      <c r="CH55" s="224" t="str">
        <f t="shared" si="18"/>
        <v/>
      </c>
      <c r="CI55" s="224" t="str">
        <f t="shared" si="33"/>
        <v/>
      </c>
      <c r="CJ55" s="224" t="str">
        <f t="shared" si="19"/>
        <v/>
      </c>
      <c r="CK55" s="224" t="str">
        <f t="shared" si="34"/>
        <v/>
      </c>
      <c r="CL55" s="224" t="str">
        <f t="shared" si="20"/>
        <v/>
      </c>
      <c r="CN55" s="224">
        <f t="shared" si="21"/>
        <v>0</v>
      </c>
      <c r="CO55" s="224" t="str">
        <f t="shared" si="22"/>
        <v xml:space="preserve">                </v>
      </c>
      <c r="CP55" s="224" t="str">
        <f t="shared" si="23"/>
        <v>ناجح في مواد الفصل الاول</v>
      </c>
      <c r="CQ55" s="224" t="str">
        <f t="shared" si="24"/>
        <v>ناجحة في مواد الفصل الاول</v>
      </c>
      <c r="CS55" s="224" t="str">
        <f>IF(Value!$F$33="1",Table!BI55,Table!BH55)</f>
        <v>ناجح و يرفع  لـ الصف السابع</v>
      </c>
      <c r="CT55" s="224" t="str">
        <f>IF(Value!$F$31="1",Table!BM55,Table!BN55)</f>
        <v/>
      </c>
      <c r="CV55" s="224" t="str">
        <f t="shared" si="35"/>
        <v>-</v>
      </c>
    </row>
    <row r="56" spans="1:100" s="224" customFormat="1" ht="12" customHeight="1" x14ac:dyDescent="0.2">
      <c r="A56" s="240">
        <f t="shared" si="25"/>
        <v>46</v>
      </c>
      <c r="B56" s="225" t="s">
        <v>947</v>
      </c>
      <c r="C56" s="226" t="s">
        <v>811</v>
      </c>
      <c r="D56" s="226" t="s">
        <v>815</v>
      </c>
      <c r="E56" s="227">
        <v>28</v>
      </c>
      <c r="F56" s="228">
        <v>7</v>
      </c>
      <c r="G56" s="229">
        <v>2009</v>
      </c>
      <c r="H56" s="230">
        <v>79</v>
      </c>
      <c r="I56" s="231">
        <v>86</v>
      </c>
      <c r="J56" s="229">
        <v>83</v>
      </c>
      <c r="K56" s="230">
        <v>89</v>
      </c>
      <c r="L56" s="231">
        <v>93</v>
      </c>
      <c r="M56" s="229">
        <v>91</v>
      </c>
      <c r="N56" s="230">
        <v>79</v>
      </c>
      <c r="O56" s="231">
        <v>66</v>
      </c>
      <c r="P56" s="229">
        <v>73</v>
      </c>
      <c r="Q56" s="232">
        <v>90</v>
      </c>
      <c r="R56" s="231">
        <v>92</v>
      </c>
      <c r="S56" s="229">
        <v>91</v>
      </c>
      <c r="T56" s="230">
        <v>82</v>
      </c>
      <c r="U56" s="231">
        <v>81</v>
      </c>
      <c r="V56" s="229">
        <v>82</v>
      </c>
      <c r="W56" s="230">
        <v>68</v>
      </c>
      <c r="X56" s="231">
        <v>82</v>
      </c>
      <c r="Y56" s="229">
        <v>75</v>
      </c>
      <c r="Z56" s="230">
        <v>96</v>
      </c>
      <c r="AA56" s="231">
        <v>87</v>
      </c>
      <c r="AB56" s="229">
        <v>92</v>
      </c>
      <c r="AC56" s="230">
        <v>94</v>
      </c>
      <c r="AD56" s="231">
        <v>92</v>
      </c>
      <c r="AE56" s="229">
        <v>93</v>
      </c>
      <c r="AF56" s="230"/>
      <c r="AG56" s="231"/>
      <c r="AH56" s="229"/>
      <c r="AI56" s="230">
        <v>93</v>
      </c>
      <c r="AJ56" s="231">
        <v>85</v>
      </c>
      <c r="AK56" s="229">
        <v>89</v>
      </c>
      <c r="AL56" s="230"/>
      <c r="AM56" s="231"/>
      <c r="AN56" s="229"/>
      <c r="AO56" s="230"/>
      <c r="AP56" s="231"/>
      <c r="AQ56" s="229"/>
      <c r="AR56" s="226" t="s">
        <v>406</v>
      </c>
      <c r="AS56" s="233" t="s">
        <v>806</v>
      </c>
      <c r="AT56" s="233" t="s">
        <v>806</v>
      </c>
      <c r="AU56" s="234"/>
      <c r="AV56" s="235"/>
      <c r="AW56" s="234"/>
      <c r="AX56" s="235"/>
      <c r="AY56" s="234"/>
      <c r="AZ56" s="235"/>
      <c r="BA56" s="219">
        <v>584</v>
      </c>
      <c r="BB56" s="348">
        <v>83.430000305175781</v>
      </c>
      <c r="BC56" s="220" t="s">
        <v>899</v>
      </c>
      <c r="BD56" s="236"/>
      <c r="BE56" s="237"/>
      <c r="BF56" s="237"/>
      <c r="BG56" s="237"/>
      <c r="BH56" s="223" t="s">
        <v>899</v>
      </c>
      <c r="BI56" s="224" t="str">
        <f>IF(Value!$F$31="1",CP56,CQ56)</f>
        <v>ناجح في مواد الفصل الاول</v>
      </c>
      <c r="BM56" s="224" t="str">
        <f t="shared" si="10"/>
        <v/>
      </c>
      <c r="BN56" s="224" t="str">
        <f t="shared" si="11"/>
        <v/>
      </c>
      <c r="BO56" s="224" t="s">
        <v>947</v>
      </c>
      <c r="BP56" s="224">
        <v>83.430000305175781</v>
      </c>
      <c r="BQ56" s="224">
        <v>584</v>
      </c>
      <c r="BS56" s="224">
        <v>0</v>
      </c>
      <c r="BT56" s="224" t="str">
        <f>Table!$D56&amp;"    "&amp;Table!$E56&amp;" / "&amp;Table!$F56&amp;" "&amp;"/ " &amp; Table!$G56</f>
        <v>عمان    28 / 7 / 2009</v>
      </c>
      <c r="BU56" s="224">
        <f t="shared" si="26"/>
        <v>0</v>
      </c>
      <c r="BV56" s="224" t="str">
        <f t="shared" si="12"/>
        <v/>
      </c>
      <c r="BW56" s="224">
        <f t="shared" si="27"/>
        <v>0</v>
      </c>
      <c r="BX56" s="224" t="str">
        <f t="shared" si="13"/>
        <v/>
      </c>
      <c r="BY56" s="224">
        <f t="shared" si="28"/>
        <v>0</v>
      </c>
      <c r="BZ56" s="224" t="str">
        <f t="shared" si="14"/>
        <v/>
      </c>
      <c r="CA56" s="224">
        <f t="shared" si="29"/>
        <v>0</v>
      </c>
      <c r="CB56" s="224" t="str">
        <f t="shared" si="15"/>
        <v/>
      </c>
      <c r="CC56" s="224">
        <f t="shared" si="30"/>
        <v>0</v>
      </c>
      <c r="CD56" s="224" t="str">
        <f t="shared" si="16"/>
        <v/>
      </c>
      <c r="CE56" s="224">
        <f t="shared" si="31"/>
        <v>0</v>
      </c>
      <c r="CF56" s="224" t="str">
        <f t="shared" si="17"/>
        <v/>
      </c>
      <c r="CG56" s="224">
        <f t="shared" si="32"/>
        <v>0</v>
      </c>
      <c r="CH56" s="224" t="str">
        <f t="shared" si="18"/>
        <v/>
      </c>
      <c r="CI56" s="224" t="str">
        <f t="shared" si="33"/>
        <v/>
      </c>
      <c r="CJ56" s="224" t="str">
        <f t="shared" si="19"/>
        <v/>
      </c>
      <c r="CK56" s="224" t="str">
        <f t="shared" si="34"/>
        <v/>
      </c>
      <c r="CL56" s="224" t="str">
        <f t="shared" si="20"/>
        <v/>
      </c>
      <c r="CN56" s="224">
        <f t="shared" si="21"/>
        <v>0</v>
      </c>
      <c r="CO56" s="224" t="str">
        <f t="shared" si="22"/>
        <v xml:space="preserve">                </v>
      </c>
      <c r="CP56" s="224" t="str">
        <f t="shared" si="23"/>
        <v>ناجح في مواد الفصل الاول</v>
      </c>
      <c r="CQ56" s="224" t="str">
        <f t="shared" si="24"/>
        <v>ناجحة في مواد الفصل الاول</v>
      </c>
      <c r="CS56" s="224" t="str">
        <f>IF(Value!$F$33="1",Table!BI56,Table!BH56)</f>
        <v>ناجح و يرفع  لـ الصف السابع</v>
      </c>
      <c r="CT56" s="224" t="str">
        <f>IF(Value!$F$31="1",Table!BM56,Table!BN56)</f>
        <v/>
      </c>
      <c r="CV56" s="224" t="str">
        <f t="shared" si="35"/>
        <v>-</v>
      </c>
    </row>
    <row r="57" spans="1:100" s="224" customFormat="1" ht="12" customHeight="1" x14ac:dyDescent="0.2">
      <c r="A57" s="240">
        <f t="shared" si="25"/>
        <v>47</v>
      </c>
      <c r="B57" s="225" t="s">
        <v>948</v>
      </c>
      <c r="C57" s="226" t="s">
        <v>811</v>
      </c>
      <c r="D57" s="226" t="s">
        <v>810</v>
      </c>
      <c r="E57" s="227">
        <v>1</v>
      </c>
      <c r="F57" s="228">
        <v>7</v>
      </c>
      <c r="G57" s="229">
        <v>2009</v>
      </c>
      <c r="H57" s="230">
        <v>76</v>
      </c>
      <c r="I57" s="231">
        <v>88</v>
      </c>
      <c r="J57" s="229">
        <v>82</v>
      </c>
      <c r="K57" s="230">
        <v>89</v>
      </c>
      <c r="L57" s="231">
        <v>94</v>
      </c>
      <c r="M57" s="229">
        <v>92</v>
      </c>
      <c r="N57" s="230">
        <v>72</v>
      </c>
      <c r="O57" s="231">
        <v>66</v>
      </c>
      <c r="P57" s="229">
        <v>69</v>
      </c>
      <c r="Q57" s="232">
        <v>74</v>
      </c>
      <c r="R57" s="231">
        <v>81</v>
      </c>
      <c r="S57" s="229">
        <v>78</v>
      </c>
      <c r="T57" s="230">
        <v>79</v>
      </c>
      <c r="U57" s="231">
        <v>82</v>
      </c>
      <c r="V57" s="229">
        <v>81</v>
      </c>
      <c r="W57" s="230">
        <v>73</v>
      </c>
      <c r="X57" s="231">
        <v>86</v>
      </c>
      <c r="Y57" s="229">
        <v>80</v>
      </c>
      <c r="Z57" s="230">
        <v>99</v>
      </c>
      <c r="AA57" s="231">
        <v>88</v>
      </c>
      <c r="AB57" s="229">
        <v>94</v>
      </c>
      <c r="AC57" s="230">
        <v>95</v>
      </c>
      <c r="AD57" s="231">
        <v>90</v>
      </c>
      <c r="AE57" s="229">
        <v>93</v>
      </c>
      <c r="AF57" s="230"/>
      <c r="AG57" s="231"/>
      <c r="AH57" s="229"/>
      <c r="AI57" s="230">
        <v>93</v>
      </c>
      <c r="AJ57" s="231">
        <v>87</v>
      </c>
      <c r="AK57" s="229">
        <v>90</v>
      </c>
      <c r="AL57" s="230"/>
      <c r="AM57" s="231"/>
      <c r="AN57" s="229"/>
      <c r="AO57" s="230"/>
      <c r="AP57" s="231"/>
      <c r="AQ57" s="229"/>
      <c r="AR57" s="226" t="s">
        <v>406</v>
      </c>
      <c r="AS57" s="233" t="s">
        <v>806</v>
      </c>
      <c r="AT57" s="233" t="s">
        <v>806</v>
      </c>
      <c r="AU57" s="234"/>
      <c r="AV57" s="235"/>
      <c r="AW57" s="234"/>
      <c r="AX57" s="235"/>
      <c r="AY57" s="234"/>
      <c r="AZ57" s="235"/>
      <c r="BA57" s="219">
        <v>572</v>
      </c>
      <c r="BB57" s="348">
        <v>81.709999084472656</v>
      </c>
      <c r="BC57" s="220" t="s">
        <v>899</v>
      </c>
      <c r="BD57" s="236"/>
      <c r="BE57" s="237"/>
      <c r="BF57" s="237"/>
      <c r="BG57" s="237"/>
      <c r="BH57" s="223" t="s">
        <v>899</v>
      </c>
      <c r="BI57" s="224" t="str">
        <f>IF(Value!$F$31="1",CP57,CQ57)</f>
        <v>ناجح في مواد الفصل الاول</v>
      </c>
      <c r="BM57" s="224" t="str">
        <f t="shared" si="10"/>
        <v/>
      </c>
      <c r="BN57" s="224" t="str">
        <f t="shared" si="11"/>
        <v/>
      </c>
      <c r="BO57" s="224" t="s">
        <v>948</v>
      </c>
      <c r="BP57" s="224">
        <v>81.709999084472656</v>
      </c>
      <c r="BQ57" s="224">
        <v>572</v>
      </c>
      <c r="BS57" s="224">
        <v>0</v>
      </c>
      <c r="BT57" s="224" t="str">
        <f>Table!$D57&amp;"    "&amp;Table!$E57&amp;" / "&amp;Table!$F57&amp;" "&amp;"/ " &amp; Table!$G57</f>
        <v>السلط    1 / 7 / 2009</v>
      </c>
      <c r="BU57" s="224">
        <f t="shared" si="26"/>
        <v>0</v>
      </c>
      <c r="BV57" s="224" t="str">
        <f t="shared" si="12"/>
        <v/>
      </c>
      <c r="BW57" s="224">
        <f t="shared" si="27"/>
        <v>0</v>
      </c>
      <c r="BX57" s="224" t="str">
        <f t="shared" si="13"/>
        <v/>
      </c>
      <c r="BY57" s="224">
        <f t="shared" si="28"/>
        <v>0</v>
      </c>
      <c r="BZ57" s="224" t="str">
        <f t="shared" si="14"/>
        <v/>
      </c>
      <c r="CA57" s="224">
        <f t="shared" si="29"/>
        <v>0</v>
      </c>
      <c r="CB57" s="224" t="str">
        <f t="shared" si="15"/>
        <v/>
      </c>
      <c r="CC57" s="224">
        <f t="shared" si="30"/>
        <v>0</v>
      </c>
      <c r="CD57" s="224" t="str">
        <f t="shared" si="16"/>
        <v/>
      </c>
      <c r="CE57" s="224">
        <f t="shared" si="31"/>
        <v>0</v>
      </c>
      <c r="CF57" s="224" t="str">
        <f t="shared" si="17"/>
        <v/>
      </c>
      <c r="CG57" s="224">
        <f t="shared" si="32"/>
        <v>0</v>
      </c>
      <c r="CH57" s="224" t="str">
        <f t="shared" si="18"/>
        <v/>
      </c>
      <c r="CI57" s="224" t="str">
        <f t="shared" si="33"/>
        <v/>
      </c>
      <c r="CJ57" s="224" t="str">
        <f t="shared" si="19"/>
        <v/>
      </c>
      <c r="CK57" s="224" t="str">
        <f t="shared" si="34"/>
        <v/>
      </c>
      <c r="CL57" s="224" t="str">
        <f t="shared" si="20"/>
        <v/>
      </c>
      <c r="CN57" s="224">
        <f t="shared" si="21"/>
        <v>0</v>
      </c>
      <c r="CO57" s="224" t="str">
        <f t="shared" si="22"/>
        <v xml:space="preserve">                </v>
      </c>
      <c r="CP57" s="224" t="str">
        <f t="shared" si="23"/>
        <v>ناجح في مواد الفصل الاول</v>
      </c>
      <c r="CQ57" s="224" t="str">
        <f t="shared" si="24"/>
        <v>ناجحة في مواد الفصل الاول</v>
      </c>
      <c r="CS57" s="224" t="str">
        <f>IF(Value!$F$33="1",Table!BI57,Table!BH57)</f>
        <v>ناجح و يرفع  لـ الصف السابع</v>
      </c>
      <c r="CT57" s="224" t="str">
        <f>IF(Value!$F$31="1",Table!BM57,Table!BN57)</f>
        <v/>
      </c>
      <c r="CV57" s="224" t="str">
        <f t="shared" si="35"/>
        <v>-</v>
      </c>
    </row>
    <row r="58" spans="1:100" s="224" customFormat="1" ht="12" customHeight="1" x14ac:dyDescent="0.2">
      <c r="A58" s="240">
        <f t="shared" si="25"/>
        <v>48</v>
      </c>
      <c r="B58" s="225" t="s">
        <v>949</v>
      </c>
      <c r="C58" s="226" t="s">
        <v>811</v>
      </c>
      <c r="D58" s="226" t="s">
        <v>815</v>
      </c>
      <c r="E58" s="227">
        <v>21</v>
      </c>
      <c r="F58" s="228">
        <v>5</v>
      </c>
      <c r="G58" s="229">
        <v>2009</v>
      </c>
      <c r="H58" s="230">
        <v>87</v>
      </c>
      <c r="I58" s="231">
        <v>88</v>
      </c>
      <c r="J58" s="229">
        <v>88</v>
      </c>
      <c r="K58" s="230">
        <v>91</v>
      </c>
      <c r="L58" s="231">
        <v>97</v>
      </c>
      <c r="M58" s="229">
        <v>94</v>
      </c>
      <c r="N58" s="230">
        <v>86</v>
      </c>
      <c r="O58" s="231">
        <v>65</v>
      </c>
      <c r="P58" s="229">
        <v>76</v>
      </c>
      <c r="Q58" s="232">
        <v>96</v>
      </c>
      <c r="R58" s="231">
        <v>97</v>
      </c>
      <c r="S58" s="229">
        <v>97</v>
      </c>
      <c r="T58" s="230">
        <v>85</v>
      </c>
      <c r="U58" s="231">
        <v>81</v>
      </c>
      <c r="V58" s="229">
        <v>83</v>
      </c>
      <c r="W58" s="230">
        <v>90</v>
      </c>
      <c r="X58" s="231">
        <v>77</v>
      </c>
      <c r="Y58" s="229">
        <v>84</v>
      </c>
      <c r="Z58" s="230">
        <v>99</v>
      </c>
      <c r="AA58" s="231">
        <v>86</v>
      </c>
      <c r="AB58" s="229">
        <v>93</v>
      </c>
      <c r="AC58" s="230">
        <v>94</v>
      </c>
      <c r="AD58" s="231">
        <v>94</v>
      </c>
      <c r="AE58" s="229">
        <v>94</v>
      </c>
      <c r="AF58" s="230"/>
      <c r="AG58" s="231"/>
      <c r="AH58" s="229"/>
      <c r="AI58" s="230">
        <v>94</v>
      </c>
      <c r="AJ58" s="231">
        <v>89</v>
      </c>
      <c r="AK58" s="229">
        <v>92</v>
      </c>
      <c r="AL58" s="230"/>
      <c r="AM58" s="231"/>
      <c r="AN58" s="229"/>
      <c r="AO58" s="230"/>
      <c r="AP58" s="231"/>
      <c r="AQ58" s="229"/>
      <c r="AR58" s="226" t="s">
        <v>406</v>
      </c>
      <c r="AS58" s="233" t="s">
        <v>806</v>
      </c>
      <c r="AT58" s="233" t="s">
        <v>806</v>
      </c>
      <c r="AU58" s="234"/>
      <c r="AV58" s="235"/>
      <c r="AW58" s="234"/>
      <c r="AX58" s="235"/>
      <c r="AY58" s="234"/>
      <c r="AZ58" s="235"/>
      <c r="BA58" s="219">
        <v>614</v>
      </c>
      <c r="BB58" s="348">
        <v>87.709999084472656</v>
      </c>
      <c r="BC58" s="220" t="s">
        <v>899</v>
      </c>
      <c r="BD58" s="236"/>
      <c r="BE58" s="237"/>
      <c r="BF58" s="237"/>
      <c r="BG58" s="237"/>
      <c r="BH58" s="223" t="s">
        <v>899</v>
      </c>
      <c r="BI58" s="224" t="str">
        <f>IF(Value!$F$31="1",CP58,CQ58)</f>
        <v>ناجح في مواد الفصل الاول</v>
      </c>
      <c r="BM58" s="224" t="str">
        <f t="shared" si="10"/>
        <v/>
      </c>
      <c r="BN58" s="224" t="str">
        <f t="shared" si="11"/>
        <v/>
      </c>
      <c r="BO58" s="224" t="s">
        <v>949</v>
      </c>
      <c r="BP58" s="224">
        <v>87.709999084472656</v>
      </c>
      <c r="BQ58" s="224">
        <v>614</v>
      </c>
      <c r="BS58" s="224">
        <v>0</v>
      </c>
      <c r="BT58" s="224" t="str">
        <f>Table!$D58&amp;"    "&amp;Table!$E58&amp;" / "&amp;Table!$F58&amp;" "&amp;"/ " &amp; Table!$G58</f>
        <v>عمان    21 / 5 / 2009</v>
      </c>
      <c r="BU58" s="224">
        <f t="shared" si="26"/>
        <v>0</v>
      </c>
      <c r="BV58" s="224" t="str">
        <f t="shared" si="12"/>
        <v/>
      </c>
      <c r="BW58" s="224">
        <f t="shared" si="27"/>
        <v>0</v>
      </c>
      <c r="BX58" s="224" t="str">
        <f t="shared" si="13"/>
        <v/>
      </c>
      <c r="BY58" s="224">
        <f t="shared" si="28"/>
        <v>0</v>
      </c>
      <c r="BZ58" s="224" t="str">
        <f t="shared" si="14"/>
        <v/>
      </c>
      <c r="CA58" s="224">
        <f t="shared" si="29"/>
        <v>0</v>
      </c>
      <c r="CB58" s="224" t="str">
        <f t="shared" si="15"/>
        <v/>
      </c>
      <c r="CC58" s="224">
        <f t="shared" si="30"/>
        <v>0</v>
      </c>
      <c r="CD58" s="224" t="str">
        <f t="shared" si="16"/>
        <v/>
      </c>
      <c r="CE58" s="224">
        <f t="shared" si="31"/>
        <v>0</v>
      </c>
      <c r="CF58" s="224" t="str">
        <f t="shared" si="17"/>
        <v/>
      </c>
      <c r="CG58" s="224">
        <f t="shared" si="32"/>
        <v>0</v>
      </c>
      <c r="CH58" s="224" t="str">
        <f t="shared" si="18"/>
        <v/>
      </c>
      <c r="CI58" s="224" t="str">
        <f t="shared" si="33"/>
        <v/>
      </c>
      <c r="CJ58" s="224" t="str">
        <f t="shared" si="19"/>
        <v/>
      </c>
      <c r="CK58" s="224" t="str">
        <f t="shared" si="34"/>
        <v/>
      </c>
      <c r="CL58" s="224" t="str">
        <f t="shared" si="20"/>
        <v/>
      </c>
      <c r="CN58" s="224">
        <f t="shared" si="21"/>
        <v>0</v>
      </c>
      <c r="CO58" s="224" t="str">
        <f t="shared" si="22"/>
        <v xml:space="preserve">                </v>
      </c>
      <c r="CP58" s="224" t="str">
        <f t="shared" si="23"/>
        <v>ناجح في مواد الفصل الاول</v>
      </c>
      <c r="CQ58" s="224" t="str">
        <f t="shared" si="24"/>
        <v>ناجحة في مواد الفصل الاول</v>
      </c>
      <c r="CS58" s="224" t="str">
        <f>IF(Value!$F$33="1",Table!BI58,Table!BH58)</f>
        <v>ناجح و يرفع  لـ الصف السابع</v>
      </c>
      <c r="CT58" s="224" t="str">
        <f>IF(Value!$F$31="1",Table!BM58,Table!BN58)</f>
        <v/>
      </c>
      <c r="CV58" s="224" t="str">
        <f t="shared" si="35"/>
        <v>-</v>
      </c>
    </row>
    <row r="59" spans="1:100" s="224" customFormat="1" ht="12" customHeight="1" x14ac:dyDescent="0.2">
      <c r="A59" s="240">
        <f t="shared" si="25"/>
        <v>49</v>
      </c>
      <c r="B59" s="225" t="s">
        <v>950</v>
      </c>
      <c r="C59" s="226" t="s">
        <v>811</v>
      </c>
      <c r="D59" s="226" t="s">
        <v>810</v>
      </c>
      <c r="E59" s="227">
        <v>3</v>
      </c>
      <c r="F59" s="228">
        <v>9</v>
      </c>
      <c r="G59" s="229">
        <v>2009</v>
      </c>
      <c r="H59" s="230">
        <v>76</v>
      </c>
      <c r="I59" s="231">
        <v>86</v>
      </c>
      <c r="J59" s="229">
        <v>81</v>
      </c>
      <c r="K59" s="230">
        <v>93</v>
      </c>
      <c r="L59" s="231">
        <v>90</v>
      </c>
      <c r="M59" s="229">
        <v>92</v>
      </c>
      <c r="N59" s="230">
        <v>77</v>
      </c>
      <c r="O59" s="231">
        <v>65</v>
      </c>
      <c r="P59" s="229">
        <v>71</v>
      </c>
      <c r="Q59" s="232">
        <v>89</v>
      </c>
      <c r="R59" s="231">
        <v>79</v>
      </c>
      <c r="S59" s="229">
        <v>84</v>
      </c>
      <c r="T59" s="230">
        <v>83</v>
      </c>
      <c r="U59" s="231">
        <v>80</v>
      </c>
      <c r="V59" s="229">
        <v>82</v>
      </c>
      <c r="W59" s="230">
        <v>85</v>
      </c>
      <c r="X59" s="231">
        <v>83</v>
      </c>
      <c r="Y59" s="229">
        <v>84</v>
      </c>
      <c r="Z59" s="230">
        <v>99</v>
      </c>
      <c r="AA59" s="231">
        <v>91</v>
      </c>
      <c r="AB59" s="229">
        <v>95</v>
      </c>
      <c r="AC59" s="230">
        <v>98</v>
      </c>
      <c r="AD59" s="231">
        <v>87</v>
      </c>
      <c r="AE59" s="229">
        <v>93</v>
      </c>
      <c r="AF59" s="230"/>
      <c r="AG59" s="231"/>
      <c r="AH59" s="229"/>
      <c r="AI59" s="230">
        <v>93</v>
      </c>
      <c r="AJ59" s="231">
        <v>76</v>
      </c>
      <c r="AK59" s="229">
        <v>85</v>
      </c>
      <c r="AL59" s="230"/>
      <c r="AM59" s="231"/>
      <c r="AN59" s="229"/>
      <c r="AO59" s="230"/>
      <c r="AP59" s="231"/>
      <c r="AQ59" s="229"/>
      <c r="AR59" s="226" t="s">
        <v>406</v>
      </c>
      <c r="AS59" s="233" t="s">
        <v>806</v>
      </c>
      <c r="AT59" s="233" t="s">
        <v>806</v>
      </c>
      <c r="AU59" s="234"/>
      <c r="AV59" s="235"/>
      <c r="AW59" s="234"/>
      <c r="AX59" s="235"/>
      <c r="AY59" s="234"/>
      <c r="AZ59" s="235"/>
      <c r="BA59" s="219">
        <v>579</v>
      </c>
      <c r="BB59" s="348">
        <v>82.709999084472656</v>
      </c>
      <c r="BC59" s="220" t="s">
        <v>899</v>
      </c>
      <c r="BD59" s="236"/>
      <c r="BE59" s="237"/>
      <c r="BF59" s="237"/>
      <c r="BG59" s="237"/>
      <c r="BH59" s="223" t="s">
        <v>899</v>
      </c>
      <c r="BI59" s="224" t="str">
        <f>IF(Value!$F$31="1",CP59,CQ59)</f>
        <v>ناجح في مواد الفصل الاول</v>
      </c>
      <c r="BM59" s="224" t="str">
        <f t="shared" si="10"/>
        <v/>
      </c>
      <c r="BN59" s="224" t="str">
        <f t="shared" si="11"/>
        <v/>
      </c>
      <c r="BO59" s="224" t="s">
        <v>950</v>
      </c>
      <c r="BP59" s="224">
        <v>82.709999084472656</v>
      </c>
      <c r="BQ59" s="224">
        <v>579</v>
      </c>
      <c r="BS59" s="224">
        <v>0</v>
      </c>
      <c r="BT59" s="224" t="str">
        <f>Table!$D59&amp;"    "&amp;Table!$E59&amp;" / "&amp;Table!$F59&amp;" "&amp;"/ " &amp; Table!$G59</f>
        <v>السلط    3 / 9 / 2009</v>
      </c>
      <c r="BU59" s="224">
        <f t="shared" si="26"/>
        <v>0</v>
      </c>
      <c r="BV59" s="224" t="str">
        <f t="shared" si="12"/>
        <v/>
      </c>
      <c r="BW59" s="224">
        <f t="shared" si="27"/>
        <v>0</v>
      </c>
      <c r="BX59" s="224" t="str">
        <f t="shared" si="13"/>
        <v/>
      </c>
      <c r="BY59" s="224">
        <f t="shared" si="28"/>
        <v>0</v>
      </c>
      <c r="BZ59" s="224" t="str">
        <f t="shared" si="14"/>
        <v/>
      </c>
      <c r="CA59" s="224">
        <f t="shared" si="29"/>
        <v>0</v>
      </c>
      <c r="CB59" s="224" t="str">
        <f t="shared" si="15"/>
        <v/>
      </c>
      <c r="CC59" s="224">
        <f t="shared" si="30"/>
        <v>0</v>
      </c>
      <c r="CD59" s="224" t="str">
        <f t="shared" si="16"/>
        <v/>
      </c>
      <c r="CE59" s="224">
        <f t="shared" si="31"/>
        <v>0</v>
      </c>
      <c r="CF59" s="224" t="str">
        <f t="shared" si="17"/>
        <v/>
      </c>
      <c r="CG59" s="224">
        <f t="shared" si="32"/>
        <v>0</v>
      </c>
      <c r="CH59" s="224" t="str">
        <f t="shared" si="18"/>
        <v/>
      </c>
      <c r="CI59" s="224" t="str">
        <f t="shared" si="33"/>
        <v/>
      </c>
      <c r="CJ59" s="224" t="str">
        <f t="shared" si="19"/>
        <v/>
      </c>
      <c r="CK59" s="224" t="str">
        <f t="shared" si="34"/>
        <v/>
      </c>
      <c r="CL59" s="224" t="str">
        <f t="shared" si="20"/>
        <v/>
      </c>
      <c r="CN59" s="224">
        <f t="shared" si="21"/>
        <v>0</v>
      </c>
      <c r="CO59" s="224" t="str">
        <f t="shared" si="22"/>
        <v xml:space="preserve">                </v>
      </c>
      <c r="CP59" s="224" t="str">
        <f t="shared" si="23"/>
        <v>ناجح في مواد الفصل الاول</v>
      </c>
      <c r="CQ59" s="224" t="str">
        <f t="shared" si="24"/>
        <v>ناجحة في مواد الفصل الاول</v>
      </c>
      <c r="CS59" s="224" t="str">
        <f>IF(Value!$F$33="1",Table!BI59,Table!BH59)</f>
        <v>ناجح و يرفع  لـ الصف السابع</v>
      </c>
      <c r="CT59" s="224" t="str">
        <f>IF(Value!$F$31="1",Table!BM59,Table!BN59)</f>
        <v/>
      </c>
      <c r="CV59" s="224" t="str">
        <f t="shared" si="35"/>
        <v>-</v>
      </c>
    </row>
    <row r="60" spans="1:100" s="224" customFormat="1" ht="12" customHeight="1" thickBot="1" x14ac:dyDescent="0.25">
      <c r="A60" s="240">
        <f t="shared" si="25"/>
        <v>50</v>
      </c>
      <c r="B60" s="225" t="s">
        <v>951</v>
      </c>
      <c r="C60" s="226" t="s">
        <v>811</v>
      </c>
      <c r="D60" s="226"/>
      <c r="E60" s="227">
        <v>19</v>
      </c>
      <c r="F60" s="228">
        <v>11</v>
      </c>
      <c r="G60" s="229">
        <v>2009</v>
      </c>
      <c r="H60" s="230">
        <v>86</v>
      </c>
      <c r="I60" s="231">
        <v>87</v>
      </c>
      <c r="J60" s="229">
        <v>87</v>
      </c>
      <c r="K60" s="230">
        <v>85</v>
      </c>
      <c r="L60" s="231">
        <v>97</v>
      </c>
      <c r="M60" s="229">
        <v>91</v>
      </c>
      <c r="N60" s="230">
        <v>80</v>
      </c>
      <c r="O60" s="231">
        <v>65</v>
      </c>
      <c r="P60" s="229">
        <v>73</v>
      </c>
      <c r="Q60" s="232">
        <v>90</v>
      </c>
      <c r="R60" s="231">
        <v>92</v>
      </c>
      <c r="S60" s="229">
        <v>91</v>
      </c>
      <c r="T60" s="230">
        <v>81</v>
      </c>
      <c r="U60" s="231">
        <v>81</v>
      </c>
      <c r="V60" s="229">
        <v>81</v>
      </c>
      <c r="W60" s="230">
        <v>90</v>
      </c>
      <c r="X60" s="231">
        <v>76</v>
      </c>
      <c r="Y60" s="229">
        <v>83</v>
      </c>
      <c r="Z60" s="230">
        <v>99</v>
      </c>
      <c r="AA60" s="231">
        <v>88</v>
      </c>
      <c r="AB60" s="229">
        <v>94</v>
      </c>
      <c r="AC60" s="230">
        <v>95</v>
      </c>
      <c r="AD60" s="231">
        <v>76</v>
      </c>
      <c r="AE60" s="229">
        <v>86</v>
      </c>
      <c r="AF60" s="230"/>
      <c r="AG60" s="231"/>
      <c r="AH60" s="229"/>
      <c r="AI60" s="230">
        <v>94</v>
      </c>
      <c r="AJ60" s="231">
        <v>78</v>
      </c>
      <c r="AK60" s="229">
        <v>86</v>
      </c>
      <c r="AL60" s="230"/>
      <c r="AM60" s="231"/>
      <c r="AN60" s="229"/>
      <c r="AO60" s="230"/>
      <c r="AP60" s="231"/>
      <c r="AQ60" s="229"/>
      <c r="AR60" s="226" t="s">
        <v>406</v>
      </c>
      <c r="AS60" s="233" t="s">
        <v>806</v>
      </c>
      <c r="AT60" s="233" t="s">
        <v>806</v>
      </c>
      <c r="AU60" s="234"/>
      <c r="AV60" s="235"/>
      <c r="AW60" s="234"/>
      <c r="AX60" s="235"/>
      <c r="AY60" s="234"/>
      <c r="AZ60" s="235"/>
      <c r="BA60" s="219">
        <v>592</v>
      </c>
      <c r="BB60" s="348">
        <v>84.569999694824219</v>
      </c>
      <c r="BC60" s="220" t="s">
        <v>899</v>
      </c>
      <c r="BD60" s="236"/>
      <c r="BE60" s="237"/>
      <c r="BF60" s="237"/>
      <c r="BG60" s="237"/>
      <c r="BH60" s="223" t="s">
        <v>899</v>
      </c>
      <c r="BI60" s="224" t="str">
        <f>IF(Value!$F$31="1",CP60,CQ60)</f>
        <v>ناجح في مواد الفصل الاول</v>
      </c>
      <c r="BM60" s="224" t="str">
        <f t="shared" si="10"/>
        <v/>
      </c>
      <c r="BN60" s="224" t="str">
        <f t="shared" si="11"/>
        <v/>
      </c>
      <c r="BO60" s="224" t="s">
        <v>951</v>
      </c>
      <c r="BP60" s="224">
        <v>84.569999694824219</v>
      </c>
      <c r="BQ60" s="224">
        <v>592</v>
      </c>
      <c r="BS60" s="224">
        <v>0</v>
      </c>
      <c r="BT60" s="224" t="str">
        <f>Table!$D60&amp;"    "&amp;Table!$E60&amp;" / "&amp;Table!$F60&amp;" "&amp;"/ " &amp; Table!$G60</f>
        <v xml:space="preserve">    19 / 11 / 2009</v>
      </c>
      <c r="BU60" s="224">
        <f t="shared" si="26"/>
        <v>0</v>
      </c>
      <c r="BV60" s="224" t="str">
        <f t="shared" si="12"/>
        <v/>
      </c>
      <c r="BW60" s="224">
        <f t="shared" si="27"/>
        <v>0</v>
      </c>
      <c r="BX60" s="224" t="str">
        <f t="shared" si="13"/>
        <v/>
      </c>
      <c r="BY60" s="224">
        <f t="shared" si="28"/>
        <v>0</v>
      </c>
      <c r="BZ60" s="224" t="str">
        <f t="shared" si="14"/>
        <v/>
      </c>
      <c r="CA60" s="224">
        <f t="shared" si="29"/>
        <v>0</v>
      </c>
      <c r="CB60" s="224" t="str">
        <f t="shared" si="15"/>
        <v/>
      </c>
      <c r="CC60" s="224">
        <f t="shared" si="30"/>
        <v>0</v>
      </c>
      <c r="CD60" s="224" t="str">
        <f t="shared" si="16"/>
        <v/>
      </c>
      <c r="CE60" s="224">
        <f t="shared" si="31"/>
        <v>0</v>
      </c>
      <c r="CF60" s="224" t="str">
        <f t="shared" si="17"/>
        <v/>
      </c>
      <c r="CG60" s="224">
        <f t="shared" si="32"/>
        <v>0</v>
      </c>
      <c r="CH60" s="224" t="str">
        <f t="shared" si="18"/>
        <v/>
      </c>
      <c r="CI60" s="224" t="str">
        <f t="shared" si="33"/>
        <v/>
      </c>
      <c r="CJ60" s="224" t="str">
        <f t="shared" si="19"/>
        <v/>
      </c>
      <c r="CK60" s="224" t="str">
        <f t="shared" si="34"/>
        <v/>
      </c>
      <c r="CL60" s="224" t="str">
        <f t="shared" si="20"/>
        <v/>
      </c>
      <c r="CN60" s="224">
        <f t="shared" si="21"/>
        <v>0</v>
      </c>
      <c r="CO60" s="224" t="str">
        <f t="shared" si="22"/>
        <v xml:space="preserve">                </v>
      </c>
      <c r="CP60" s="224" t="str">
        <f t="shared" si="23"/>
        <v>ناجح في مواد الفصل الاول</v>
      </c>
      <c r="CQ60" s="224" t="str">
        <f t="shared" si="24"/>
        <v>ناجحة في مواد الفصل الاول</v>
      </c>
      <c r="CS60" s="224" t="str">
        <f>IF(Value!$F$33="1",Table!BI60,Table!BH60)</f>
        <v>ناجح و يرفع  لـ الصف السابع</v>
      </c>
      <c r="CT60" s="224" t="str">
        <f>IF(Value!$F$31="1",Table!BM60,Table!BN60)</f>
        <v/>
      </c>
      <c r="CV60" s="224" t="str">
        <f t="shared" si="35"/>
        <v>-</v>
      </c>
    </row>
    <row r="61" spans="1:100" s="224" customFormat="1" ht="11.1" hidden="1" customHeight="1" x14ac:dyDescent="0.2">
      <c r="A61" s="241" t="str">
        <f t="shared" si="25"/>
        <v/>
      </c>
      <c r="B61" s="225"/>
      <c r="C61" s="226"/>
      <c r="D61" s="226"/>
      <c r="E61" s="227"/>
      <c r="F61" s="228"/>
      <c r="G61" s="229"/>
      <c r="H61" s="230"/>
      <c r="I61" s="231"/>
      <c r="J61" s="229"/>
      <c r="K61" s="230"/>
      <c r="L61" s="231"/>
      <c r="M61" s="229"/>
      <c r="N61" s="230"/>
      <c r="O61" s="231"/>
      <c r="P61" s="229"/>
      <c r="Q61" s="232"/>
      <c r="R61" s="231"/>
      <c r="S61" s="229"/>
      <c r="T61" s="230"/>
      <c r="U61" s="231"/>
      <c r="V61" s="229"/>
      <c r="W61" s="230"/>
      <c r="X61" s="231"/>
      <c r="Y61" s="229"/>
      <c r="Z61" s="230"/>
      <c r="AA61" s="231"/>
      <c r="AB61" s="229"/>
      <c r="AC61" s="230"/>
      <c r="AD61" s="231"/>
      <c r="AE61" s="229"/>
      <c r="AF61" s="230"/>
      <c r="AG61" s="231"/>
      <c r="AH61" s="229"/>
      <c r="AI61" s="230"/>
      <c r="AJ61" s="231"/>
      <c r="AK61" s="229"/>
      <c r="AL61" s="230"/>
      <c r="AM61" s="231"/>
      <c r="AN61" s="229"/>
      <c r="AO61" s="230"/>
      <c r="AP61" s="231"/>
      <c r="AQ61" s="229"/>
      <c r="AR61" s="226"/>
      <c r="AS61" s="233"/>
      <c r="AT61" s="233"/>
      <c r="AU61" s="234"/>
      <c r="AV61" s="235"/>
      <c r="AW61" s="234"/>
      <c r="AX61" s="235"/>
      <c r="AY61" s="234"/>
      <c r="AZ61" s="235"/>
      <c r="BA61" s="242"/>
      <c r="BB61" s="349"/>
      <c r="BC61" s="243"/>
      <c r="BD61" s="236"/>
      <c r="BE61" s="237"/>
      <c r="BF61" s="237"/>
      <c r="BG61" s="237"/>
      <c r="BH61" s="223"/>
      <c r="BI61" s="224" t="str">
        <f>IF(Value!$F$31="1",CP61,CQ61)</f>
        <v>ناجح في مواد الفصل الاول</v>
      </c>
      <c r="BM61" s="224" t="str">
        <f t="shared" si="10"/>
        <v/>
      </c>
      <c r="BN61" s="224" t="str">
        <f t="shared" si="11"/>
        <v/>
      </c>
      <c r="BS61" s="224">
        <v>0</v>
      </c>
      <c r="BT61" s="224" t="str">
        <f>Table!$D61&amp;"    "&amp;Table!$E61&amp;" / "&amp;Table!$F61&amp;" "&amp;"/ " &amp; Table!$G61</f>
        <v xml:space="preserve">     /  / </v>
      </c>
      <c r="BU61" s="224" t="str">
        <f t="shared" si="26"/>
        <v/>
      </c>
      <c r="BV61" s="224" t="str">
        <f t="shared" si="12"/>
        <v/>
      </c>
      <c r="BW61" s="224" t="str">
        <f t="shared" si="27"/>
        <v/>
      </c>
      <c r="BX61" s="224" t="str">
        <f t="shared" si="13"/>
        <v/>
      </c>
      <c r="BY61" s="224" t="str">
        <f t="shared" si="28"/>
        <v/>
      </c>
      <c r="BZ61" s="224" t="str">
        <f t="shared" si="14"/>
        <v/>
      </c>
      <c r="CA61" s="224" t="str">
        <f t="shared" si="29"/>
        <v/>
      </c>
      <c r="CB61" s="224" t="str">
        <f t="shared" si="15"/>
        <v/>
      </c>
      <c r="CC61" s="224" t="str">
        <f t="shared" si="30"/>
        <v/>
      </c>
      <c r="CD61" s="224" t="str">
        <f t="shared" si="16"/>
        <v/>
      </c>
      <c r="CE61" s="224" t="str">
        <f t="shared" si="31"/>
        <v/>
      </c>
      <c r="CF61" s="224" t="str">
        <f t="shared" si="17"/>
        <v/>
      </c>
      <c r="CG61" s="224" t="str">
        <f t="shared" si="32"/>
        <v/>
      </c>
      <c r="CH61" s="224" t="str">
        <f t="shared" si="18"/>
        <v/>
      </c>
      <c r="CI61" s="224" t="str">
        <f t="shared" si="33"/>
        <v/>
      </c>
      <c r="CJ61" s="224" t="str">
        <f t="shared" si="19"/>
        <v/>
      </c>
      <c r="CK61" s="224" t="str">
        <f t="shared" si="34"/>
        <v/>
      </c>
      <c r="CL61" s="224" t="str">
        <f t="shared" si="20"/>
        <v/>
      </c>
      <c r="CN61" s="224">
        <f t="shared" si="21"/>
        <v>0</v>
      </c>
      <c r="CO61" s="224" t="str">
        <f t="shared" si="22"/>
        <v xml:space="preserve">                </v>
      </c>
      <c r="CP61" s="224" t="str">
        <f t="shared" si="23"/>
        <v>ناجح في مواد الفصل الاول</v>
      </c>
      <c r="CQ61" s="224" t="str">
        <f t="shared" si="24"/>
        <v>ناجحة في مواد الفصل الاول</v>
      </c>
      <c r="CS61" s="224">
        <f>IF(Value!$F$33="1",Table!BI61,Table!BH61)</f>
        <v>0</v>
      </c>
      <c r="CT61" s="224" t="str">
        <f>IF(Value!$F$31="1",Table!BM61,Table!BN61)</f>
        <v/>
      </c>
      <c r="CV61" s="224">
        <f t="shared" si="35"/>
        <v>0</v>
      </c>
    </row>
    <row r="62" spans="1:100" s="224" customFormat="1" ht="11.1" hidden="1" customHeight="1" x14ac:dyDescent="0.2">
      <c r="A62" s="244" t="str">
        <f t="shared" si="25"/>
        <v/>
      </c>
      <c r="B62" s="225"/>
      <c r="C62" s="226"/>
      <c r="D62" s="226"/>
      <c r="E62" s="227"/>
      <c r="F62" s="228"/>
      <c r="G62" s="229"/>
      <c r="H62" s="230"/>
      <c r="I62" s="231"/>
      <c r="J62" s="229"/>
      <c r="K62" s="230"/>
      <c r="L62" s="231"/>
      <c r="M62" s="229"/>
      <c r="N62" s="230"/>
      <c r="O62" s="231"/>
      <c r="P62" s="229"/>
      <c r="Q62" s="232"/>
      <c r="R62" s="231"/>
      <c r="S62" s="229"/>
      <c r="T62" s="230"/>
      <c r="U62" s="231"/>
      <c r="V62" s="229"/>
      <c r="W62" s="230"/>
      <c r="X62" s="231"/>
      <c r="Y62" s="229"/>
      <c r="Z62" s="230"/>
      <c r="AA62" s="231"/>
      <c r="AB62" s="229"/>
      <c r="AC62" s="230"/>
      <c r="AD62" s="231"/>
      <c r="AE62" s="229"/>
      <c r="AF62" s="230"/>
      <c r="AG62" s="231"/>
      <c r="AH62" s="229"/>
      <c r="AI62" s="230"/>
      <c r="AJ62" s="231"/>
      <c r="AK62" s="229"/>
      <c r="AL62" s="230"/>
      <c r="AM62" s="231"/>
      <c r="AN62" s="229"/>
      <c r="AO62" s="230"/>
      <c r="AP62" s="231"/>
      <c r="AQ62" s="229"/>
      <c r="AR62" s="226"/>
      <c r="AS62" s="233"/>
      <c r="AT62" s="233"/>
      <c r="AU62" s="234"/>
      <c r="AV62" s="235"/>
      <c r="AW62" s="234"/>
      <c r="AX62" s="235"/>
      <c r="AY62" s="234"/>
      <c r="AZ62" s="235"/>
      <c r="BA62" s="242"/>
      <c r="BB62" s="349"/>
      <c r="BC62" s="243"/>
      <c r="BD62" s="236"/>
      <c r="BE62" s="237"/>
      <c r="BF62" s="237"/>
      <c r="BG62" s="237"/>
      <c r="BH62" s="223"/>
      <c r="BI62" s="224" t="str">
        <f>IF(Value!$F$31="1",CP62,CQ62)</f>
        <v>ناجح في مواد الفصل الاول</v>
      </c>
      <c r="BM62" s="224" t="str">
        <f t="shared" si="10"/>
        <v/>
      </c>
      <c r="BN62" s="224" t="str">
        <f t="shared" si="11"/>
        <v/>
      </c>
      <c r="BS62" s="224">
        <v>0</v>
      </c>
      <c r="BT62" s="224" t="str">
        <f>Table!$D62&amp;"    "&amp;Table!$E62&amp;" / "&amp;Table!$F62&amp;" "&amp;"/ " &amp; Table!$G62</f>
        <v xml:space="preserve">     /  / </v>
      </c>
      <c r="BU62" s="224" t="str">
        <f t="shared" si="26"/>
        <v/>
      </c>
      <c r="BV62" s="224" t="str">
        <f t="shared" si="12"/>
        <v/>
      </c>
      <c r="BW62" s="224" t="str">
        <f t="shared" si="27"/>
        <v/>
      </c>
      <c r="BX62" s="224" t="str">
        <f t="shared" si="13"/>
        <v/>
      </c>
      <c r="BY62" s="224" t="str">
        <f t="shared" si="28"/>
        <v/>
      </c>
      <c r="BZ62" s="224" t="str">
        <f t="shared" si="14"/>
        <v/>
      </c>
      <c r="CA62" s="224" t="str">
        <f t="shared" si="29"/>
        <v/>
      </c>
      <c r="CB62" s="224" t="str">
        <f t="shared" si="15"/>
        <v/>
      </c>
      <c r="CC62" s="224" t="str">
        <f t="shared" si="30"/>
        <v/>
      </c>
      <c r="CD62" s="224" t="str">
        <f t="shared" si="16"/>
        <v/>
      </c>
      <c r="CE62" s="224" t="str">
        <f t="shared" si="31"/>
        <v/>
      </c>
      <c r="CF62" s="224" t="str">
        <f t="shared" si="17"/>
        <v/>
      </c>
      <c r="CG62" s="224" t="str">
        <f t="shared" si="32"/>
        <v/>
      </c>
      <c r="CH62" s="224" t="str">
        <f t="shared" si="18"/>
        <v/>
      </c>
      <c r="CI62" s="224" t="str">
        <f t="shared" si="33"/>
        <v/>
      </c>
      <c r="CJ62" s="224" t="str">
        <f t="shared" si="19"/>
        <v/>
      </c>
      <c r="CK62" s="224" t="str">
        <f t="shared" si="34"/>
        <v/>
      </c>
      <c r="CL62" s="224" t="str">
        <f t="shared" si="20"/>
        <v/>
      </c>
      <c r="CN62" s="224">
        <f t="shared" si="21"/>
        <v>0</v>
      </c>
      <c r="CO62" s="224" t="str">
        <f t="shared" si="22"/>
        <v xml:space="preserve">                </v>
      </c>
      <c r="CP62" s="224" t="str">
        <f t="shared" si="23"/>
        <v>ناجح في مواد الفصل الاول</v>
      </c>
      <c r="CQ62" s="224" t="str">
        <f t="shared" si="24"/>
        <v>ناجحة في مواد الفصل الاول</v>
      </c>
      <c r="CS62" s="224">
        <f>IF(Value!$F$33="1",Table!BI62,Table!BH62)</f>
        <v>0</v>
      </c>
      <c r="CT62" s="224" t="str">
        <f>IF(Value!$F$31="1",Table!BM62,Table!BN62)</f>
        <v/>
      </c>
      <c r="CV62" s="224">
        <f t="shared" si="35"/>
        <v>0</v>
      </c>
    </row>
    <row r="63" spans="1:100" s="224" customFormat="1" ht="11.1" hidden="1" customHeight="1" x14ac:dyDescent="0.2">
      <c r="A63" s="240" t="str">
        <f t="shared" si="25"/>
        <v/>
      </c>
      <c r="B63" s="225"/>
      <c r="C63" s="226"/>
      <c r="D63" s="226"/>
      <c r="E63" s="227"/>
      <c r="F63" s="228"/>
      <c r="G63" s="229"/>
      <c r="H63" s="230"/>
      <c r="I63" s="231"/>
      <c r="J63" s="229"/>
      <c r="K63" s="230"/>
      <c r="L63" s="231"/>
      <c r="M63" s="229"/>
      <c r="N63" s="230"/>
      <c r="O63" s="231"/>
      <c r="P63" s="229"/>
      <c r="Q63" s="232"/>
      <c r="R63" s="231"/>
      <c r="S63" s="229"/>
      <c r="T63" s="230"/>
      <c r="U63" s="231"/>
      <c r="V63" s="229"/>
      <c r="W63" s="230"/>
      <c r="X63" s="231"/>
      <c r="Y63" s="229"/>
      <c r="Z63" s="230"/>
      <c r="AA63" s="231"/>
      <c r="AB63" s="229"/>
      <c r="AC63" s="230"/>
      <c r="AD63" s="231"/>
      <c r="AE63" s="229"/>
      <c r="AF63" s="230"/>
      <c r="AG63" s="231"/>
      <c r="AH63" s="229"/>
      <c r="AI63" s="230"/>
      <c r="AJ63" s="231"/>
      <c r="AK63" s="229"/>
      <c r="AL63" s="230"/>
      <c r="AM63" s="231"/>
      <c r="AN63" s="229"/>
      <c r="AO63" s="230"/>
      <c r="AP63" s="231"/>
      <c r="AQ63" s="229"/>
      <c r="AR63" s="226"/>
      <c r="AS63" s="233"/>
      <c r="AT63" s="233"/>
      <c r="AU63" s="234"/>
      <c r="AV63" s="235"/>
      <c r="AW63" s="234"/>
      <c r="AX63" s="235"/>
      <c r="AY63" s="234"/>
      <c r="AZ63" s="235"/>
      <c r="BA63" s="219"/>
      <c r="BB63" s="348"/>
      <c r="BC63" s="220"/>
      <c r="BD63" s="236"/>
      <c r="BE63" s="237"/>
      <c r="BF63" s="237"/>
      <c r="BG63" s="237"/>
      <c r="BH63" s="223"/>
      <c r="BI63" s="224" t="str">
        <f>IF(Value!$F$31="1",CP63,CQ63)</f>
        <v>ناجح في مواد الفصل الاول</v>
      </c>
      <c r="BM63" s="224" t="str">
        <f t="shared" si="10"/>
        <v/>
      </c>
      <c r="BN63" s="224" t="str">
        <f t="shared" si="11"/>
        <v/>
      </c>
      <c r="BS63" s="224">
        <v>0</v>
      </c>
      <c r="BT63" s="224" t="str">
        <f>Table!$D63&amp;"    "&amp;Table!$E63&amp;" / "&amp;Table!$F63&amp;" "&amp;"/ " &amp; Table!$G63</f>
        <v xml:space="preserve">     /  / </v>
      </c>
      <c r="BU63" s="224" t="str">
        <f t="shared" si="26"/>
        <v/>
      </c>
      <c r="BV63" s="224" t="str">
        <f t="shared" si="12"/>
        <v/>
      </c>
      <c r="BW63" s="224" t="str">
        <f t="shared" si="27"/>
        <v/>
      </c>
      <c r="BX63" s="224" t="str">
        <f t="shared" si="13"/>
        <v/>
      </c>
      <c r="BY63" s="224" t="str">
        <f t="shared" si="28"/>
        <v/>
      </c>
      <c r="BZ63" s="224" t="str">
        <f t="shared" si="14"/>
        <v/>
      </c>
      <c r="CA63" s="224" t="str">
        <f t="shared" si="29"/>
        <v/>
      </c>
      <c r="CB63" s="224" t="str">
        <f t="shared" si="15"/>
        <v/>
      </c>
      <c r="CC63" s="224" t="str">
        <f t="shared" si="30"/>
        <v/>
      </c>
      <c r="CD63" s="224" t="str">
        <f t="shared" si="16"/>
        <v/>
      </c>
      <c r="CE63" s="224" t="str">
        <f t="shared" si="31"/>
        <v/>
      </c>
      <c r="CF63" s="224" t="str">
        <f t="shared" si="17"/>
        <v/>
      </c>
      <c r="CG63" s="224" t="str">
        <f t="shared" si="32"/>
        <v/>
      </c>
      <c r="CH63" s="224" t="str">
        <f t="shared" si="18"/>
        <v/>
      </c>
      <c r="CI63" s="224" t="str">
        <f t="shared" si="33"/>
        <v/>
      </c>
      <c r="CJ63" s="224" t="str">
        <f t="shared" si="19"/>
        <v/>
      </c>
      <c r="CK63" s="224" t="str">
        <f t="shared" si="34"/>
        <v/>
      </c>
      <c r="CL63" s="224" t="str">
        <f t="shared" si="20"/>
        <v/>
      </c>
      <c r="CN63" s="224">
        <f t="shared" si="21"/>
        <v>0</v>
      </c>
      <c r="CO63" s="224" t="str">
        <f t="shared" si="22"/>
        <v xml:space="preserve">                </v>
      </c>
      <c r="CP63" s="224" t="str">
        <f t="shared" si="23"/>
        <v>ناجح في مواد الفصل الاول</v>
      </c>
      <c r="CQ63" s="224" t="str">
        <f t="shared" si="24"/>
        <v>ناجحة في مواد الفصل الاول</v>
      </c>
      <c r="CS63" s="224">
        <f>IF(Value!$F$33="1",Table!BI63,Table!BH63)</f>
        <v>0</v>
      </c>
      <c r="CT63" s="224" t="str">
        <f>IF(Value!$F$31="1",Table!BM63,Table!BN63)</f>
        <v/>
      </c>
      <c r="CV63" s="224">
        <f t="shared" si="35"/>
        <v>0</v>
      </c>
    </row>
    <row r="64" spans="1:100" s="224" customFormat="1" ht="11.1" hidden="1" customHeight="1" x14ac:dyDescent="0.2">
      <c r="A64" s="240" t="str">
        <f t="shared" si="25"/>
        <v/>
      </c>
      <c r="B64" s="225"/>
      <c r="C64" s="226"/>
      <c r="D64" s="226"/>
      <c r="E64" s="227"/>
      <c r="F64" s="228"/>
      <c r="G64" s="229"/>
      <c r="H64" s="230"/>
      <c r="I64" s="231"/>
      <c r="J64" s="229"/>
      <c r="K64" s="230"/>
      <c r="L64" s="231"/>
      <c r="M64" s="229"/>
      <c r="N64" s="230"/>
      <c r="O64" s="231"/>
      <c r="P64" s="229"/>
      <c r="Q64" s="232"/>
      <c r="R64" s="231"/>
      <c r="S64" s="229"/>
      <c r="T64" s="230"/>
      <c r="U64" s="231"/>
      <c r="V64" s="229"/>
      <c r="W64" s="230"/>
      <c r="X64" s="231"/>
      <c r="Y64" s="229"/>
      <c r="Z64" s="230"/>
      <c r="AA64" s="231"/>
      <c r="AB64" s="229"/>
      <c r="AC64" s="230"/>
      <c r="AD64" s="231"/>
      <c r="AE64" s="229"/>
      <c r="AF64" s="230"/>
      <c r="AG64" s="231"/>
      <c r="AH64" s="229"/>
      <c r="AI64" s="230"/>
      <c r="AJ64" s="231"/>
      <c r="AK64" s="229"/>
      <c r="AL64" s="230"/>
      <c r="AM64" s="231"/>
      <c r="AN64" s="229"/>
      <c r="AO64" s="230"/>
      <c r="AP64" s="231"/>
      <c r="AQ64" s="229"/>
      <c r="AR64" s="226"/>
      <c r="AS64" s="233"/>
      <c r="AT64" s="233"/>
      <c r="AU64" s="234"/>
      <c r="AV64" s="235"/>
      <c r="AW64" s="234"/>
      <c r="AX64" s="235"/>
      <c r="AY64" s="234"/>
      <c r="AZ64" s="235"/>
      <c r="BA64" s="219"/>
      <c r="BB64" s="348"/>
      <c r="BC64" s="220"/>
      <c r="BD64" s="236"/>
      <c r="BE64" s="237"/>
      <c r="BF64" s="237"/>
      <c r="BG64" s="237"/>
      <c r="BH64" s="223"/>
      <c r="BI64" s="224" t="str">
        <f>IF(Value!$F$31="1",CP64,CQ64)</f>
        <v>ناجح في مواد الفصل الاول</v>
      </c>
      <c r="BM64" s="224" t="str">
        <f t="shared" si="10"/>
        <v/>
      </c>
      <c r="BN64" s="224" t="str">
        <f t="shared" si="11"/>
        <v/>
      </c>
      <c r="BS64" s="224">
        <v>0</v>
      </c>
      <c r="BT64" s="224" t="str">
        <f>Table!$D64&amp;"    "&amp;Table!$E64&amp;" / "&amp;Table!$F64&amp;" "&amp;"/ " &amp; Table!$G64</f>
        <v xml:space="preserve">     /  / </v>
      </c>
      <c r="BU64" s="224" t="str">
        <f t="shared" si="26"/>
        <v/>
      </c>
      <c r="BV64" s="224" t="str">
        <f t="shared" si="12"/>
        <v/>
      </c>
      <c r="BW64" s="224" t="str">
        <f t="shared" si="27"/>
        <v/>
      </c>
      <c r="BX64" s="224" t="str">
        <f t="shared" si="13"/>
        <v/>
      </c>
      <c r="BY64" s="224" t="str">
        <f t="shared" si="28"/>
        <v/>
      </c>
      <c r="BZ64" s="224" t="str">
        <f t="shared" si="14"/>
        <v/>
      </c>
      <c r="CA64" s="224" t="str">
        <f t="shared" si="29"/>
        <v/>
      </c>
      <c r="CB64" s="224" t="str">
        <f t="shared" si="15"/>
        <v/>
      </c>
      <c r="CC64" s="224" t="str">
        <f t="shared" si="30"/>
        <v/>
      </c>
      <c r="CD64" s="224" t="str">
        <f t="shared" si="16"/>
        <v/>
      </c>
      <c r="CE64" s="224" t="str">
        <f t="shared" si="31"/>
        <v/>
      </c>
      <c r="CF64" s="224" t="str">
        <f t="shared" si="17"/>
        <v/>
      </c>
      <c r="CG64" s="224" t="str">
        <f t="shared" si="32"/>
        <v/>
      </c>
      <c r="CH64" s="224" t="str">
        <f t="shared" si="18"/>
        <v/>
      </c>
      <c r="CI64" s="224" t="str">
        <f t="shared" si="33"/>
        <v/>
      </c>
      <c r="CJ64" s="224" t="str">
        <f t="shared" si="19"/>
        <v/>
      </c>
      <c r="CK64" s="224" t="str">
        <f t="shared" si="34"/>
        <v/>
      </c>
      <c r="CL64" s="224" t="str">
        <f t="shared" si="20"/>
        <v/>
      </c>
      <c r="CN64" s="224">
        <f t="shared" si="21"/>
        <v>0</v>
      </c>
      <c r="CO64" s="224" t="str">
        <f t="shared" si="22"/>
        <v xml:space="preserve">                </v>
      </c>
      <c r="CP64" s="224" t="str">
        <f t="shared" si="23"/>
        <v>ناجح في مواد الفصل الاول</v>
      </c>
      <c r="CQ64" s="224" t="str">
        <f t="shared" si="24"/>
        <v>ناجحة في مواد الفصل الاول</v>
      </c>
      <c r="CS64" s="224">
        <f>IF(Value!$F$33="1",Table!BI64,Table!BH64)</f>
        <v>0</v>
      </c>
      <c r="CT64" s="224" t="str">
        <f>IF(Value!$F$31="1",Table!BM64,Table!BN64)</f>
        <v/>
      </c>
      <c r="CV64" s="224">
        <f t="shared" si="35"/>
        <v>0</v>
      </c>
    </row>
    <row r="65" spans="1:100" s="224" customFormat="1" ht="11.1" hidden="1" customHeight="1" thickBot="1" x14ac:dyDescent="0.25">
      <c r="A65" s="245" t="str">
        <f t="shared" si="25"/>
        <v/>
      </c>
      <c r="B65" s="246"/>
      <c r="C65" s="247"/>
      <c r="D65" s="247"/>
      <c r="E65" s="248"/>
      <c r="F65" s="249"/>
      <c r="G65" s="250"/>
      <c r="H65" s="251"/>
      <c r="I65" s="252"/>
      <c r="J65" s="250"/>
      <c r="K65" s="251"/>
      <c r="L65" s="252"/>
      <c r="M65" s="250"/>
      <c r="N65" s="251"/>
      <c r="O65" s="252"/>
      <c r="P65" s="250"/>
      <c r="Q65" s="253"/>
      <c r="R65" s="252"/>
      <c r="S65" s="250"/>
      <c r="T65" s="251"/>
      <c r="U65" s="252"/>
      <c r="V65" s="250"/>
      <c r="W65" s="251"/>
      <c r="X65" s="252"/>
      <c r="Y65" s="250"/>
      <c r="Z65" s="251"/>
      <c r="AA65" s="252"/>
      <c r="AB65" s="250"/>
      <c r="AC65" s="251"/>
      <c r="AD65" s="252"/>
      <c r="AE65" s="250"/>
      <c r="AF65" s="251"/>
      <c r="AG65" s="252"/>
      <c r="AH65" s="250"/>
      <c r="AI65" s="251"/>
      <c r="AJ65" s="252"/>
      <c r="AK65" s="250"/>
      <c r="AL65" s="251"/>
      <c r="AM65" s="252"/>
      <c r="AN65" s="250"/>
      <c r="AO65" s="251"/>
      <c r="AP65" s="252"/>
      <c r="AQ65" s="250"/>
      <c r="AR65" s="247"/>
      <c r="AS65" s="254"/>
      <c r="AT65" s="254"/>
      <c r="AU65" s="255"/>
      <c r="AV65" s="256"/>
      <c r="AW65" s="255"/>
      <c r="AX65" s="256"/>
      <c r="AY65" s="255"/>
      <c r="AZ65" s="256"/>
      <c r="BA65" s="257"/>
      <c r="BB65" s="350"/>
      <c r="BC65" s="258"/>
      <c r="BD65" s="259"/>
      <c r="BE65" s="260"/>
      <c r="BF65" s="260"/>
      <c r="BG65" s="260"/>
      <c r="BH65" s="223"/>
      <c r="BI65" s="224" t="str">
        <f>IF(Value!$F$31="1",CP65,CQ65)</f>
        <v>ناجح في مواد الفصل الاول</v>
      </c>
      <c r="BM65" s="224" t="str">
        <f t="shared" si="10"/>
        <v/>
      </c>
      <c r="BN65" s="224" t="str">
        <f t="shared" si="11"/>
        <v/>
      </c>
      <c r="BS65" s="224">
        <v>0</v>
      </c>
      <c r="BT65" s="224" t="str">
        <f>Table!$D65&amp;"    "&amp;Table!$E65&amp;" / "&amp;Table!$F65&amp;" "&amp;"/ " &amp; Table!$G65</f>
        <v xml:space="preserve">     /  / </v>
      </c>
      <c r="BU65" s="224" t="str">
        <f t="shared" si="26"/>
        <v/>
      </c>
      <c r="BV65" s="224" t="str">
        <f t="shared" si="12"/>
        <v/>
      </c>
      <c r="BW65" s="224" t="str">
        <f t="shared" si="27"/>
        <v/>
      </c>
      <c r="BX65" s="224" t="str">
        <f t="shared" si="13"/>
        <v/>
      </c>
      <c r="BY65" s="224" t="str">
        <f t="shared" si="28"/>
        <v/>
      </c>
      <c r="BZ65" s="224" t="str">
        <f t="shared" si="14"/>
        <v/>
      </c>
      <c r="CA65" s="224" t="str">
        <f t="shared" si="29"/>
        <v/>
      </c>
      <c r="CB65" s="224" t="str">
        <f t="shared" si="15"/>
        <v/>
      </c>
      <c r="CC65" s="224" t="str">
        <f t="shared" si="30"/>
        <v/>
      </c>
      <c r="CD65" s="224" t="str">
        <f t="shared" si="16"/>
        <v/>
      </c>
      <c r="CE65" s="224" t="str">
        <f t="shared" si="31"/>
        <v/>
      </c>
      <c r="CF65" s="224" t="str">
        <f t="shared" si="17"/>
        <v/>
      </c>
      <c r="CG65" s="224" t="str">
        <f t="shared" si="32"/>
        <v/>
      </c>
      <c r="CH65" s="224" t="str">
        <f t="shared" si="18"/>
        <v/>
      </c>
      <c r="CI65" s="224" t="str">
        <f t="shared" si="33"/>
        <v/>
      </c>
      <c r="CJ65" s="224" t="str">
        <f t="shared" si="19"/>
        <v/>
      </c>
      <c r="CK65" s="224" t="str">
        <f t="shared" si="34"/>
        <v/>
      </c>
      <c r="CL65" s="224" t="str">
        <f t="shared" si="20"/>
        <v/>
      </c>
      <c r="CN65" s="224">
        <f t="shared" si="21"/>
        <v>0</v>
      </c>
      <c r="CO65" s="224" t="str">
        <f t="shared" si="22"/>
        <v xml:space="preserve">                </v>
      </c>
      <c r="CP65" s="224" t="str">
        <f t="shared" si="23"/>
        <v>ناجح في مواد الفصل الاول</v>
      </c>
      <c r="CQ65" s="224" t="str">
        <f t="shared" si="24"/>
        <v>ناجحة في مواد الفصل الاول</v>
      </c>
      <c r="CS65" s="224">
        <f>IF(Value!$F$33="1",Table!BI65,Table!BH65)</f>
        <v>0</v>
      </c>
      <c r="CT65" s="224" t="str">
        <f>IF(Value!$F$31="1",Table!BM65,Table!BN65)</f>
        <v/>
      </c>
      <c r="CV65" s="224">
        <f t="shared" si="35"/>
        <v>0</v>
      </c>
    </row>
    <row r="66" spans="1:100" s="177" customFormat="1" ht="27.95" customHeight="1" thickBot="1" x14ac:dyDescent="0.25">
      <c r="A66" s="442" t="s">
        <v>368</v>
      </c>
      <c r="B66" s="443"/>
      <c r="C66" s="443"/>
      <c r="D66" s="443"/>
      <c r="E66" s="443"/>
      <c r="F66" s="443"/>
      <c r="G66" s="444"/>
      <c r="H66" s="183"/>
      <c r="I66" s="184"/>
      <c r="J66" s="185"/>
      <c r="K66" s="183"/>
      <c r="L66" s="184"/>
      <c r="M66" s="185"/>
      <c r="N66" s="183"/>
      <c r="O66" s="184"/>
      <c r="P66" s="185"/>
      <c r="Q66" s="183"/>
      <c r="R66" s="184"/>
      <c r="S66" s="185"/>
      <c r="T66" s="183"/>
      <c r="U66" s="184"/>
      <c r="V66" s="185"/>
      <c r="W66" s="183"/>
      <c r="X66" s="184"/>
      <c r="Y66" s="185"/>
      <c r="Z66" s="183"/>
      <c r="AA66" s="184"/>
      <c r="AB66" s="185"/>
      <c r="AC66" s="183"/>
      <c r="AD66" s="184"/>
      <c r="AE66" s="185"/>
      <c r="AF66" s="183"/>
      <c r="AG66" s="184"/>
      <c r="AH66" s="185"/>
      <c r="AI66" s="183"/>
      <c r="AJ66" s="184"/>
      <c r="AK66" s="185"/>
      <c r="AL66" s="183"/>
      <c r="AM66" s="184"/>
      <c r="AN66" s="185"/>
      <c r="AO66" s="183"/>
      <c r="AP66" s="184"/>
      <c r="AQ66" s="185"/>
      <c r="AR66" s="453" t="s">
        <v>392</v>
      </c>
      <c r="AS66" s="454"/>
      <c r="AT66" s="454"/>
      <c r="AU66" s="454"/>
      <c r="AV66" s="186"/>
      <c r="AW66" s="187"/>
      <c r="AX66" s="187"/>
      <c r="AY66" s="187"/>
      <c r="AZ66" s="187"/>
      <c r="BA66" s="187"/>
      <c r="BB66" s="187"/>
      <c r="BC66" s="188"/>
    </row>
    <row r="67" spans="1:100" s="177" customFormat="1" ht="9.9499999999999993" customHeight="1" x14ac:dyDescent="0.2">
      <c r="A67" s="189"/>
      <c r="B67" s="190" t="s">
        <v>386</v>
      </c>
      <c r="C67" s="191"/>
      <c r="D67" s="191"/>
      <c r="E67" s="192"/>
      <c r="F67" s="448" t="s">
        <v>394</v>
      </c>
      <c r="G67" s="448"/>
      <c r="H67" s="448" t="s">
        <v>410</v>
      </c>
      <c r="I67" s="448"/>
      <c r="J67" s="448"/>
      <c r="K67" s="448"/>
      <c r="L67" s="448" t="s">
        <v>370</v>
      </c>
      <c r="M67" s="448"/>
      <c r="N67" s="448"/>
      <c r="O67" s="448" t="s">
        <v>411</v>
      </c>
      <c r="P67" s="448"/>
      <c r="Q67" s="448"/>
      <c r="R67" s="448" t="s">
        <v>394</v>
      </c>
      <c r="S67" s="448"/>
      <c r="T67" s="448" t="s">
        <v>412</v>
      </c>
      <c r="U67" s="448"/>
      <c r="V67" s="448"/>
      <c r="W67" s="448"/>
      <c r="X67" s="448" t="s">
        <v>370</v>
      </c>
      <c r="Y67" s="448"/>
      <c r="Z67" s="448"/>
      <c r="AA67" s="448" t="s">
        <v>411</v>
      </c>
      <c r="AB67" s="448"/>
      <c r="AC67" s="448"/>
      <c r="AD67" s="450" t="s">
        <v>279</v>
      </c>
      <c r="AE67" s="450"/>
      <c r="AF67" s="450"/>
      <c r="AG67" s="450"/>
      <c r="AH67" s="450"/>
      <c r="AI67" s="450"/>
      <c r="AJ67" s="450"/>
      <c r="AK67" s="450"/>
      <c r="AL67" s="450"/>
      <c r="AM67" s="450"/>
      <c r="AN67" s="448" t="s">
        <v>394</v>
      </c>
      <c r="AO67" s="448"/>
      <c r="AP67" s="448"/>
      <c r="AQ67" s="448"/>
      <c r="AR67" s="448"/>
      <c r="AS67" s="448"/>
      <c r="AT67" s="448" t="s">
        <v>413</v>
      </c>
      <c r="AU67" s="448"/>
      <c r="AV67" s="448"/>
      <c r="AW67" s="452" t="s">
        <v>370</v>
      </c>
      <c r="AX67" s="452"/>
      <c r="AY67" s="452"/>
      <c r="AZ67" s="452"/>
      <c r="BA67" s="452"/>
      <c r="BB67" s="452"/>
      <c r="BC67" s="199" t="s">
        <v>411</v>
      </c>
    </row>
    <row r="68" spans="1:100" s="177" customFormat="1" ht="14.1" customHeight="1" x14ac:dyDescent="0.2">
      <c r="A68" s="445" t="s">
        <v>387</v>
      </c>
      <c r="B68" s="445"/>
      <c r="C68" s="445"/>
      <c r="D68" s="445"/>
      <c r="E68" s="445"/>
      <c r="F68" s="446" t="s">
        <v>369</v>
      </c>
      <c r="G68" s="446"/>
      <c r="H68" s="441" t="s">
        <v>759</v>
      </c>
      <c r="I68" s="441"/>
      <c r="J68" s="441"/>
      <c r="K68" s="441"/>
      <c r="L68" s="447" t="s">
        <v>845</v>
      </c>
      <c r="M68" s="447"/>
      <c r="N68" s="447"/>
      <c r="O68" s="447"/>
      <c r="P68" s="447"/>
      <c r="Q68" s="447"/>
      <c r="R68" s="446" t="s">
        <v>369</v>
      </c>
      <c r="S68" s="446"/>
      <c r="T68" s="441" t="s">
        <v>779</v>
      </c>
      <c r="U68" s="441"/>
      <c r="V68" s="441"/>
      <c r="W68" s="441"/>
      <c r="X68" s="447" t="s">
        <v>845</v>
      </c>
      <c r="Y68" s="447"/>
      <c r="Z68" s="447"/>
      <c r="AA68" s="447"/>
      <c r="AB68" s="447"/>
      <c r="AC68" s="447"/>
      <c r="AD68" s="451"/>
      <c r="AE68" s="451"/>
      <c r="AF68" s="451"/>
      <c r="AG68" s="451"/>
      <c r="AH68" s="451"/>
      <c r="AI68" s="451"/>
      <c r="AJ68" s="451"/>
      <c r="AK68" s="451"/>
      <c r="AL68" s="451"/>
      <c r="AM68" s="451"/>
      <c r="AN68" s="449" t="s">
        <v>369</v>
      </c>
      <c r="AO68" s="449"/>
      <c r="AP68" s="449"/>
      <c r="AQ68" s="449"/>
      <c r="AR68" s="449"/>
      <c r="AS68" s="449"/>
      <c r="AT68" s="441" t="s">
        <v>757</v>
      </c>
      <c r="AU68" s="441"/>
      <c r="AV68" s="441"/>
      <c r="AW68" s="447" t="s">
        <v>845</v>
      </c>
      <c r="AX68" s="447"/>
      <c r="AY68" s="447"/>
      <c r="AZ68" s="447"/>
      <c r="BA68" s="447"/>
      <c r="BB68" s="447"/>
      <c r="BC68" s="193"/>
    </row>
    <row r="69" spans="1:100" s="177" customFormat="1" ht="14.1" customHeight="1" x14ac:dyDescent="0.2">
      <c r="A69" s="440" t="s">
        <v>113</v>
      </c>
      <c r="B69" s="440"/>
      <c r="C69" s="440"/>
      <c r="D69" s="440"/>
      <c r="E69" s="440"/>
      <c r="F69" s="446" t="s">
        <v>334</v>
      </c>
      <c r="G69" s="446"/>
      <c r="H69" s="441" t="s">
        <v>759</v>
      </c>
      <c r="I69" s="441"/>
      <c r="J69" s="441"/>
      <c r="K69" s="441"/>
      <c r="L69" s="447" t="s">
        <v>846</v>
      </c>
      <c r="M69" s="447"/>
      <c r="N69" s="447"/>
      <c r="O69" s="447"/>
      <c r="P69" s="447"/>
      <c r="Q69" s="447"/>
      <c r="R69" s="446" t="s">
        <v>334</v>
      </c>
      <c r="S69" s="446"/>
      <c r="T69" s="441" t="s">
        <v>779</v>
      </c>
      <c r="U69" s="441"/>
      <c r="V69" s="441"/>
      <c r="W69" s="441"/>
      <c r="X69" s="447" t="s">
        <v>846</v>
      </c>
      <c r="Y69" s="447"/>
      <c r="Z69" s="447"/>
      <c r="AA69" s="447"/>
      <c r="AB69" s="447"/>
      <c r="AC69" s="447"/>
      <c r="AD69" s="451"/>
      <c r="AE69" s="451"/>
      <c r="AF69" s="451"/>
      <c r="AG69" s="451"/>
      <c r="AH69" s="451"/>
      <c r="AI69" s="451"/>
      <c r="AJ69" s="451"/>
      <c r="AK69" s="451"/>
      <c r="AL69" s="451"/>
      <c r="AM69" s="451"/>
      <c r="AN69" s="449" t="s">
        <v>334</v>
      </c>
      <c r="AO69" s="449"/>
      <c r="AP69" s="449"/>
      <c r="AQ69" s="449"/>
      <c r="AR69" s="449"/>
      <c r="AS69" s="449"/>
      <c r="AT69" s="441" t="s">
        <v>757</v>
      </c>
      <c r="AU69" s="441"/>
      <c r="AV69" s="441"/>
      <c r="AW69" s="447" t="s">
        <v>846</v>
      </c>
      <c r="AX69" s="447"/>
      <c r="AY69" s="447"/>
      <c r="AZ69" s="447"/>
      <c r="BA69" s="447"/>
      <c r="BB69" s="447"/>
    </row>
    <row r="70" spans="1:100" s="177" customFormat="1" ht="14.1" customHeight="1" x14ac:dyDescent="0.2">
      <c r="A70" s="440" t="s">
        <v>114</v>
      </c>
      <c r="B70" s="440"/>
      <c r="C70" s="440"/>
      <c r="D70" s="440"/>
      <c r="E70" s="440"/>
      <c r="F70" s="446" t="s">
        <v>371</v>
      </c>
      <c r="G70" s="446"/>
      <c r="H70" s="441" t="s">
        <v>759</v>
      </c>
      <c r="I70" s="441"/>
      <c r="J70" s="441"/>
      <c r="K70" s="441"/>
      <c r="L70" s="447" t="s">
        <v>847</v>
      </c>
      <c r="M70" s="447"/>
      <c r="N70" s="447"/>
      <c r="O70" s="447"/>
      <c r="P70" s="447"/>
      <c r="Q70" s="447"/>
      <c r="R70" s="446" t="s">
        <v>371</v>
      </c>
      <c r="S70" s="446"/>
      <c r="T70" s="441" t="s">
        <v>779</v>
      </c>
      <c r="U70" s="441"/>
      <c r="V70" s="441"/>
      <c r="W70" s="441"/>
      <c r="X70" s="447" t="s">
        <v>847</v>
      </c>
      <c r="Y70" s="447"/>
      <c r="Z70" s="447"/>
      <c r="AA70" s="447"/>
      <c r="AB70" s="447"/>
      <c r="AC70" s="447"/>
      <c r="AD70" s="451"/>
      <c r="AE70" s="451"/>
      <c r="AF70" s="451"/>
      <c r="AG70" s="451"/>
      <c r="AH70" s="451"/>
      <c r="AI70" s="451"/>
      <c r="AJ70" s="451"/>
      <c r="AK70" s="451"/>
      <c r="AL70" s="451"/>
      <c r="AM70" s="451"/>
      <c r="AN70" s="449" t="s">
        <v>371</v>
      </c>
      <c r="AO70" s="449"/>
      <c r="AP70" s="449"/>
      <c r="AQ70" s="449"/>
      <c r="AR70" s="449"/>
      <c r="AS70" s="449"/>
      <c r="AT70" s="441" t="s">
        <v>757</v>
      </c>
      <c r="AU70" s="441"/>
      <c r="AV70" s="441"/>
      <c r="AW70" s="447" t="s">
        <v>847</v>
      </c>
      <c r="AX70" s="447"/>
      <c r="AY70" s="447"/>
      <c r="AZ70" s="447"/>
      <c r="BA70" s="447"/>
      <c r="BB70" s="447"/>
    </row>
  </sheetData>
  <sheetProtection password="8820" sheet="1" objects="1" scenarios="1" selectLockedCells="1"/>
  <dataConsolidate/>
  <mergeCells count="147">
    <mergeCell ref="AD67:AM70"/>
    <mergeCell ref="AM8:AM9"/>
    <mergeCell ref="AA70:AC70"/>
    <mergeCell ref="AW70:BB70"/>
    <mergeCell ref="AT67:AV67"/>
    <mergeCell ref="AT68:AV68"/>
    <mergeCell ref="AW68:BB68"/>
    <mergeCell ref="AW67:BB67"/>
    <mergeCell ref="AC6:AE7"/>
    <mergeCell ref="AE8:AE9"/>
    <mergeCell ref="AQ8:AQ9"/>
    <mergeCell ref="AF8:AF9"/>
    <mergeCell ref="AH8:AH9"/>
    <mergeCell ref="AX8:AX10"/>
    <mergeCell ref="AW8:AW10"/>
    <mergeCell ref="AW69:BB69"/>
    <mergeCell ref="BB7:BB10"/>
    <mergeCell ref="AV8:AV10"/>
    <mergeCell ref="AT70:AV70"/>
    <mergeCell ref="AR66:AU66"/>
    <mergeCell ref="AN67:AS67"/>
    <mergeCell ref="AN70:AS70"/>
    <mergeCell ref="AT69:AV69"/>
    <mergeCell ref="AN68:AS68"/>
    <mergeCell ref="AN69:AS69"/>
    <mergeCell ref="AL6:AN7"/>
    <mergeCell ref="AG8:AG9"/>
    <mergeCell ref="AA69:AC69"/>
    <mergeCell ref="AA8:AA9"/>
    <mergeCell ref="AB8:AB9"/>
    <mergeCell ref="R67:S67"/>
    <mergeCell ref="S8:S9"/>
    <mergeCell ref="AA67:AC67"/>
    <mergeCell ref="AA68:AC68"/>
    <mergeCell ref="X69:Z69"/>
    <mergeCell ref="R69:S69"/>
    <mergeCell ref="T69:W69"/>
    <mergeCell ref="X68:Z68"/>
    <mergeCell ref="T68:W68"/>
    <mergeCell ref="T8:T9"/>
    <mergeCell ref="R68:S68"/>
    <mergeCell ref="X67:Z67"/>
    <mergeCell ref="AO6:AQ7"/>
    <mergeCell ref="AO8:AO9"/>
    <mergeCell ref="AP8:AP9"/>
    <mergeCell ref="AJ8:AJ9"/>
    <mergeCell ref="AK8:AK9"/>
    <mergeCell ref="Q6:S7"/>
    <mergeCell ref="V8:V9"/>
    <mergeCell ref="Y8:Y9"/>
    <mergeCell ref="Z8:Z9"/>
    <mergeCell ref="T67:W67"/>
    <mergeCell ref="F70:G70"/>
    <mergeCell ref="H67:K67"/>
    <mergeCell ref="O69:Q69"/>
    <mergeCell ref="U8:U9"/>
    <mergeCell ref="O8:O9"/>
    <mergeCell ref="J8:J9"/>
    <mergeCell ref="L68:N68"/>
    <mergeCell ref="L69:N69"/>
    <mergeCell ref="R8:R9"/>
    <mergeCell ref="O67:Q67"/>
    <mergeCell ref="L67:N67"/>
    <mergeCell ref="T70:W70"/>
    <mergeCell ref="R70:S70"/>
    <mergeCell ref="X70:Z70"/>
    <mergeCell ref="O70:Q70"/>
    <mergeCell ref="O68:Q68"/>
    <mergeCell ref="O4:R5"/>
    <mergeCell ref="A70:E70"/>
    <mergeCell ref="H70:K70"/>
    <mergeCell ref="H68:K68"/>
    <mergeCell ref="A66:G66"/>
    <mergeCell ref="A68:E68"/>
    <mergeCell ref="F69:G69"/>
    <mergeCell ref="A69:E69"/>
    <mergeCell ref="L70:N70"/>
    <mergeCell ref="H69:K69"/>
    <mergeCell ref="F68:G68"/>
    <mergeCell ref="F67:G67"/>
    <mergeCell ref="Q8:Q9"/>
    <mergeCell ref="S4:U5"/>
    <mergeCell ref="N6:P7"/>
    <mergeCell ref="F4:J5"/>
    <mergeCell ref="A5:E5"/>
    <mergeCell ref="K6:M7"/>
    <mergeCell ref="G8:G10"/>
    <mergeCell ref="B8:B9"/>
    <mergeCell ref="E8:E10"/>
    <mergeCell ref="B6:B7"/>
    <mergeCell ref="N8:N9"/>
    <mergeCell ref="T6:V7"/>
    <mergeCell ref="M8:M9"/>
    <mergeCell ref="L8:L9"/>
    <mergeCell ref="C6:C10"/>
    <mergeCell ref="H6:J7"/>
    <mergeCell ref="E6:G7"/>
    <mergeCell ref="A4:E4"/>
    <mergeCell ref="A6:A10"/>
    <mergeCell ref="P8:P9"/>
    <mergeCell ref="H8:H9"/>
    <mergeCell ref="K8:K9"/>
    <mergeCell ref="F8:F10"/>
    <mergeCell ref="D6:D10"/>
    <mergeCell ref="I8:I9"/>
    <mergeCell ref="BD1:BG1"/>
    <mergeCell ref="AI6:AK7"/>
    <mergeCell ref="AU6:BC6"/>
    <mergeCell ref="BC7:BC10"/>
    <mergeCell ref="AU8:AU10"/>
    <mergeCell ref="BD9:BG9"/>
    <mergeCell ref="A1:BC3"/>
    <mergeCell ref="K4:N5"/>
    <mergeCell ref="Z6:AB7"/>
    <mergeCell ref="AR6:AR10"/>
    <mergeCell ref="V4:X5"/>
    <mergeCell ref="Y4:AG5"/>
    <mergeCell ref="W6:Y7"/>
    <mergeCell ref="AH4:AS5"/>
    <mergeCell ref="X8:X9"/>
    <mergeCell ref="AC8:AC9"/>
    <mergeCell ref="AL8:AL9"/>
    <mergeCell ref="W8:W9"/>
    <mergeCell ref="AF6:AH7"/>
    <mergeCell ref="AN8:AN9"/>
    <mergeCell ref="AW4:BB5"/>
    <mergeCell ref="BC4:BC5"/>
    <mergeCell ref="AT4:AV5"/>
    <mergeCell ref="AT6:AT10"/>
    <mergeCell ref="CK10:CL10"/>
    <mergeCell ref="BU10:BV10"/>
    <mergeCell ref="BW10:BX10"/>
    <mergeCell ref="BY10:BZ10"/>
    <mergeCell ref="CA10:CB10"/>
    <mergeCell ref="AD8:AD9"/>
    <mergeCell ref="CI10:CJ10"/>
    <mergeCell ref="BJ10:BL10"/>
    <mergeCell ref="BO10:BQ10"/>
    <mergeCell ref="CG10:CH10"/>
    <mergeCell ref="CC10:CD10"/>
    <mergeCell ref="CE10:CF10"/>
    <mergeCell ref="AY8:AY10"/>
    <mergeCell ref="BA7:BA10"/>
    <mergeCell ref="AZ8:AZ10"/>
    <mergeCell ref="AU7:AZ7"/>
    <mergeCell ref="AS6:AS9"/>
    <mergeCell ref="AI8:AI9"/>
  </mergeCells>
  <phoneticPr fontId="0" type="noConversion"/>
  <conditionalFormatting sqref="T67 H67">
    <cfRule type="cellIs" dxfId="1610" priority="16" stopIfTrue="1" operator="lessThan">
      <formula>50</formula>
    </cfRule>
  </conditionalFormatting>
  <conditionalFormatting sqref="AV66:AX66 A66 AR66 BA66:BB66">
    <cfRule type="expression" dxfId="1609" priority="45" stopIfTrue="1">
      <formula>$BI$52</formula>
    </cfRule>
    <cfRule type="expression" dxfId="1608" priority="46" stopIfTrue="1">
      <formula>#REF!</formula>
    </cfRule>
    <cfRule type="expression" dxfId="1607" priority="47" stopIfTrue="1">
      <formula>#REF!</formula>
    </cfRule>
  </conditionalFormatting>
  <conditionalFormatting sqref="AY66:AZ66">
    <cfRule type="expression" dxfId="1606" priority="1" stopIfTrue="1">
      <formula>$BI$52</formula>
    </cfRule>
    <cfRule type="expression" dxfId="1605" priority="2" stopIfTrue="1">
      <formula>#REF!</formula>
    </cfRule>
    <cfRule type="expression" dxfId="1604" priority="3" stopIfTrue="1">
      <formula>#REF!</formula>
    </cfRule>
  </conditionalFormatting>
  <conditionalFormatting sqref="BC66:IV66">
    <cfRule type="expression" dxfId="1603" priority="235" stopIfTrue="1">
      <formula>$BI$52</formula>
    </cfRule>
  </conditionalFormatting>
  <conditionalFormatting sqref="J11:J65">
    <cfRule type="cellIs" dxfId="23" priority="236" stopIfTrue="1" operator="lessThan">
      <formula>100</formula>
    </cfRule>
    <cfRule type="cellIs" dxfId="22" priority="248" stopIfTrue="1" operator="lessThan">
      <formula>50</formula>
    </cfRule>
  </conditionalFormatting>
  <conditionalFormatting sqref="M11:M65">
    <cfRule type="cellIs" dxfId="21" priority="237" stopIfTrue="1" operator="lessThan">
      <formula>150</formula>
    </cfRule>
    <cfRule type="cellIs" dxfId="20" priority="249" stopIfTrue="1" operator="lessThan">
      <formula>50</formula>
    </cfRule>
  </conditionalFormatting>
  <conditionalFormatting sqref="P11:P65">
    <cfRule type="cellIs" dxfId="19" priority="238" stopIfTrue="1" operator="lessThan">
      <formula>100</formula>
    </cfRule>
    <cfRule type="cellIs" dxfId="18" priority="250" stopIfTrue="1" operator="lessThan">
      <formula>50</formula>
    </cfRule>
  </conditionalFormatting>
  <conditionalFormatting sqref="S11:S65">
    <cfRule type="cellIs" dxfId="17" priority="239" stopIfTrue="1" operator="lessThan">
      <formula>100</formula>
    </cfRule>
    <cfRule type="cellIs" dxfId="16" priority="251" stopIfTrue="1" operator="lessThan">
      <formula>50</formula>
    </cfRule>
  </conditionalFormatting>
  <conditionalFormatting sqref="V11:V65">
    <cfRule type="cellIs" dxfId="15" priority="240" stopIfTrue="1" operator="lessThan">
      <formula>100</formula>
    </cfRule>
    <cfRule type="cellIs" dxfId="14" priority="252" stopIfTrue="1" operator="lessThan">
      <formula>50</formula>
    </cfRule>
  </conditionalFormatting>
  <conditionalFormatting sqref="Y11:Y65">
    <cfRule type="cellIs" dxfId="13" priority="241" stopIfTrue="1" operator="lessThan">
      <formula>200</formula>
    </cfRule>
    <cfRule type="cellIs" dxfId="12" priority="253" stopIfTrue="1" operator="lessThan">
      <formula>50</formula>
    </cfRule>
  </conditionalFormatting>
  <conditionalFormatting sqref="AB11:AB65">
    <cfRule type="cellIs" dxfId="11" priority="242" stopIfTrue="1" operator="lessThan">
      <formula>50</formula>
    </cfRule>
    <cfRule type="cellIs" dxfId="10" priority="254" stopIfTrue="1" operator="lessThan">
      <formula>50</formula>
    </cfRule>
  </conditionalFormatting>
  <conditionalFormatting sqref="AE11:AE65">
    <cfRule type="cellIs" dxfId="9" priority="243" stopIfTrue="1" operator="lessThan">
      <formula>50</formula>
    </cfRule>
    <cfRule type="cellIs" dxfId="8" priority="255" stopIfTrue="1" operator="lessThan">
      <formula>50</formula>
    </cfRule>
  </conditionalFormatting>
  <conditionalFormatting sqref="AH11:AH65">
    <cfRule type="cellIs" dxfId="7" priority="244" stopIfTrue="1" operator="lessThan">
      <formula>50</formula>
    </cfRule>
    <cfRule type="cellIs" dxfId="6" priority="256" stopIfTrue="1" operator="lessThan">
      <formula>50</formula>
    </cfRule>
  </conditionalFormatting>
  <conditionalFormatting sqref="AK11:AK65">
    <cfRule type="cellIs" dxfId="5" priority="245" stopIfTrue="1" operator="lessThan">
      <formula>50</formula>
    </cfRule>
    <cfRule type="cellIs" dxfId="4" priority="257" stopIfTrue="1" operator="lessThan">
      <formula>50</formula>
    </cfRule>
  </conditionalFormatting>
  <conditionalFormatting sqref="AN11:AN65">
    <cfRule type="cellIs" dxfId="3" priority="246" stopIfTrue="1" operator="lessThan">
      <formula>50</formula>
    </cfRule>
    <cfRule type="cellIs" dxfId="2" priority="258" stopIfTrue="1" operator="lessThan">
      <formula>50</formula>
    </cfRule>
  </conditionalFormatting>
  <conditionalFormatting sqref="AQ11:AQ65">
    <cfRule type="cellIs" dxfId="1" priority="247" stopIfTrue="1" operator="lessThan">
      <formula>50</formula>
    </cfRule>
    <cfRule type="cellIs" dxfId="0" priority="259" stopIfTrue="1" operator="lessThan">
      <formula>50</formula>
    </cfRule>
  </conditionalFormatting>
  <dataValidations count="1">
    <dataValidation type="list" allowBlank="1" showInputMessage="1" showErrorMessage="1" sqref="AR11:AR65">
      <formula1>behavier</formula1>
    </dataValidation>
  </dataValidations>
  <printOptions horizontalCentered="1" verticalCentered="1"/>
  <pageMargins left="0" right="0" top="0" bottom="0" header="0" footer="0"/>
  <pageSetup paperSize="8" orientation="landscape" horizontalDpi="300" verticalDpi="300" r:id="rId1"/>
  <headerFooter alignWithMargins="0"/>
  <ignoredErrors>
    <ignoredError sqref="BI11:BI65" unlockedFormula="1"/>
  </ignoredErrors>
  <drawing r:id="rId2"/>
  <legacyDrawing r:id="rId3"/>
  <controls>
    <mc:AlternateContent xmlns:mc="http://schemas.openxmlformats.org/markup-compatibility/2006">
      <mc:Choice Requires="x14">
        <control shapeId="2121" r:id="rId4" name="cmdreturn">
          <controlPr defaultSize="0" print="0" autoLine="0" r:id="rId5">
            <anchor moveWithCells="1" sizeWithCells="1">
              <from>
                <xdr:col>2</xdr:col>
                <xdr:colOff>19050</xdr:colOff>
                <xdr:row>0</xdr:row>
                <xdr:rowOff>85725</xdr:rowOff>
              </from>
              <to>
                <xdr:col>7</xdr:col>
                <xdr:colOff>19050</xdr:colOff>
                <xdr:row>2</xdr:row>
                <xdr:rowOff>133350</xdr:rowOff>
              </to>
            </anchor>
          </controlPr>
        </control>
      </mc:Choice>
      <mc:Fallback>
        <control shapeId="2121" r:id="rId4" name="cmdreturn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ورقة6"/>
  <dimension ref="A1:Q1980"/>
  <sheetViews>
    <sheetView showGridLines="0" showZeros="0" rightToLeft="1" showOutlineSymbols="0" view="pageBreakPreview" zoomScaleNormal="62" zoomScaleSheetLayoutView="100" workbookViewId="0">
      <selection activeCell="N7" sqref="N7"/>
    </sheetView>
  </sheetViews>
  <sheetFormatPr defaultColWidth="0" defaultRowHeight="17.850000000000001" customHeight="1" x14ac:dyDescent="0.25"/>
  <cols>
    <col min="1" max="3" width="9" style="120" customWidth="1"/>
    <col min="4" max="4" width="9" style="121" customWidth="1"/>
    <col min="5" max="9" width="9" style="120" customWidth="1"/>
    <col min="10" max="11" width="9" style="85" customWidth="1"/>
    <col min="12" max="13" width="0" style="85" hidden="1" customWidth="1"/>
    <col min="14" max="14" width="10.7109375" style="85" customWidth="1"/>
    <col min="15" max="16" width="10.7109375" style="85" hidden="1" customWidth="1"/>
    <col min="17" max="17" width="10.7109375" style="85" customWidth="1"/>
    <col min="18" max="16384" width="0" style="85" hidden="1"/>
  </cols>
  <sheetData>
    <row r="1" spans="1:17" ht="17.850000000000001" customHeight="1" x14ac:dyDescent="0.2">
      <c r="A1" s="461"/>
      <c r="B1" s="461"/>
      <c r="C1" s="461"/>
      <c r="D1" s="461"/>
      <c r="E1" s="462" t="s">
        <v>436</v>
      </c>
      <c r="F1" s="462"/>
      <c r="G1" s="462"/>
      <c r="H1" s="461"/>
      <c r="I1" s="461"/>
      <c r="J1" s="461"/>
      <c r="K1" s="461"/>
      <c r="L1" s="85" t="s">
        <v>310</v>
      </c>
    </row>
    <row r="2" spans="1:17" ht="17.850000000000001" customHeight="1" x14ac:dyDescent="0.2">
      <c r="A2" s="461"/>
      <c r="B2" s="461"/>
      <c r="C2" s="461"/>
      <c r="D2" s="461"/>
      <c r="E2" s="462"/>
      <c r="F2" s="462"/>
      <c r="G2" s="462"/>
      <c r="H2" s="461"/>
      <c r="I2" s="461"/>
      <c r="J2" s="461"/>
      <c r="K2" s="461"/>
    </row>
    <row r="3" spans="1:17" ht="17.850000000000001" customHeight="1" x14ac:dyDescent="0.2">
      <c r="A3" s="463" t="s">
        <v>755</v>
      </c>
      <c r="B3" s="463"/>
      <c r="C3" s="463"/>
      <c r="D3" s="463"/>
      <c r="E3" s="464"/>
      <c r="F3" s="464"/>
      <c r="G3" s="464"/>
      <c r="H3" s="464" t="s">
        <v>0</v>
      </c>
      <c r="I3" s="464"/>
      <c r="J3" s="464"/>
      <c r="K3" s="464"/>
    </row>
    <row r="4" spans="1:17" ht="17.850000000000001" customHeight="1" x14ac:dyDescent="0.2">
      <c r="A4" s="463" t="s">
        <v>756</v>
      </c>
      <c r="B4" s="463"/>
      <c r="C4" s="463"/>
      <c r="D4" s="463"/>
      <c r="E4" s="464"/>
      <c r="F4" s="464"/>
      <c r="G4" s="464"/>
      <c r="H4" s="464"/>
      <c r="I4" s="464"/>
      <c r="J4" s="464"/>
      <c r="K4" s="464"/>
    </row>
    <row r="5" spans="1:17" ht="17.850000000000001" customHeight="1" x14ac:dyDescent="0.2">
      <c r="A5" s="465"/>
      <c r="B5" s="465"/>
      <c r="C5" s="465"/>
      <c r="D5" s="465"/>
      <c r="E5" s="464"/>
      <c r="F5" s="464"/>
      <c r="G5" s="464"/>
      <c r="H5" s="464"/>
      <c r="I5" s="464"/>
      <c r="J5" s="464"/>
      <c r="K5" s="464"/>
    </row>
    <row r="6" spans="1:17" ht="17.850000000000001" customHeight="1" x14ac:dyDescent="0.2">
      <c r="A6" s="455" t="str">
        <f>" النتائج المدرسية  " &amp; Value!$F$35 &amp; " الأساسي  للعام الدراسي " &amp; Value!$F$10</f>
        <v xml:space="preserve"> النتائج المدرسية  للصفوف من الأول الى السابع الأساسي  للعام الدراسي 2021/2020</v>
      </c>
      <c r="B6" s="455"/>
      <c r="C6" s="455"/>
      <c r="D6" s="455"/>
      <c r="E6" s="455"/>
      <c r="F6" s="455"/>
      <c r="G6" s="455"/>
      <c r="H6" s="455"/>
      <c r="I6" s="455"/>
      <c r="J6" s="455"/>
      <c r="K6" s="455"/>
    </row>
    <row r="7" spans="1:17" ht="17.850000000000001" customHeight="1" x14ac:dyDescent="0.2">
      <c r="A7" s="455"/>
      <c r="B7" s="455"/>
      <c r="C7" s="455"/>
      <c r="D7" s="455"/>
      <c r="E7" s="455"/>
      <c r="F7" s="455"/>
      <c r="G7" s="455"/>
      <c r="H7" s="455"/>
      <c r="I7" s="455"/>
      <c r="J7" s="455"/>
      <c r="K7" s="455"/>
    </row>
    <row r="8" spans="1:17" ht="17.850000000000001" customHeight="1" x14ac:dyDescent="0.2">
      <c r="A8" s="86" t="s">
        <v>1</v>
      </c>
      <c r="B8" s="456" t="str">
        <f>Table!B11</f>
        <v xml:space="preserve"> اثير عيسى موسى الصوالحي</v>
      </c>
      <c r="C8" s="457"/>
      <c r="D8" s="457"/>
      <c r="E8" s="84" t="s">
        <v>2</v>
      </c>
      <c r="F8" s="119" t="str">
        <f>Table!C11</f>
        <v>الأردنية</v>
      </c>
      <c r="G8" s="458" t="s">
        <v>3</v>
      </c>
      <c r="H8" s="458"/>
      <c r="I8" s="459" t="str">
        <f>Table!BT11</f>
        <v>السلط    26 / 2 / 2009</v>
      </c>
      <c r="J8" s="460"/>
      <c r="K8" s="460"/>
    </row>
    <row r="9" spans="1:17" ht="17.850000000000001" customHeight="1" x14ac:dyDescent="0.2">
      <c r="A9" s="70"/>
      <c r="B9" s="87"/>
      <c r="C9" s="87"/>
      <c r="D9" s="76"/>
      <c r="E9" s="87"/>
      <c r="F9" s="88"/>
      <c r="G9" s="76"/>
      <c r="H9" s="76"/>
      <c r="I9" s="89"/>
      <c r="J9" s="89"/>
      <c r="K9" s="90"/>
    </row>
    <row r="10" spans="1:17" ht="17.850000000000001" customHeight="1" x14ac:dyDescent="0.2">
      <c r="A10" s="458" t="s">
        <v>4</v>
      </c>
      <c r="B10" s="458"/>
      <c r="C10" s="483" t="str">
        <f>Value!$F$6 &amp; " ( "  &amp;  Value!$F$7  &amp; " ) "</f>
        <v xml:space="preserve">السادس ( أ ) </v>
      </c>
      <c r="D10" s="483"/>
      <c r="E10" s="84" t="s">
        <v>5</v>
      </c>
      <c r="F10" s="483" t="str">
        <f>Value!$F$5</f>
        <v>ذكور البقعة الاعدادية الرابعة</v>
      </c>
      <c r="G10" s="483"/>
      <c r="H10" s="483"/>
      <c r="I10" s="84" t="s">
        <v>6</v>
      </c>
      <c r="J10" s="460" t="str">
        <f>Value!$F$4</f>
        <v>البقعة</v>
      </c>
      <c r="K10" s="460"/>
      <c r="N10" s="366">
        <v>44</v>
      </c>
      <c r="O10" s="366"/>
      <c r="P10" s="366"/>
      <c r="Q10" s="366">
        <f>Value!$F$13</f>
        <v>50</v>
      </c>
    </row>
    <row r="11" spans="1:17" ht="17.850000000000001" customHeight="1" x14ac:dyDescent="0.2">
      <c r="A11" s="87"/>
      <c r="B11" s="87"/>
      <c r="C11" s="65"/>
      <c r="D11" s="91"/>
      <c r="E11" s="70"/>
      <c r="F11" s="89"/>
      <c r="G11" s="89"/>
      <c r="H11" s="89"/>
      <c r="I11" s="70"/>
      <c r="J11" s="89"/>
      <c r="K11" s="89"/>
    </row>
    <row r="12" spans="1:17" ht="17.850000000000001" customHeight="1" x14ac:dyDescent="0.2">
      <c r="A12" s="458" t="s">
        <v>7</v>
      </c>
      <c r="B12" s="458"/>
      <c r="C12" s="483" t="str">
        <f>Value!$F$3</f>
        <v>شمال عمان</v>
      </c>
      <c r="D12" s="483"/>
      <c r="E12" s="92"/>
      <c r="F12" s="92"/>
      <c r="G12" s="92"/>
      <c r="H12" s="92"/>
      <c r="I12" s="92"/>
      <c r="J12" s="92"/>
      <c r="K12" s="92"/>
    </row>
    <row r="13" spans="1:17" ht="17.850000000000001" customHeight="1" thickBot="1" x14ac:dyDescent="0.25">
      <c r="A13" s="93"/>
      <c r="B13" s="93"/>
      <c r="C13" s="93"/>
      <c r="D13" s="94"/>
      <c r="E13" s="93"/>
      <c r="F13" s="93"/>
      <c r="G13" s="93"/>
      <c r="H13" s="93"/>
      <c r="I13" s="93"/>
      <c r="J13" s="95"/>
      <c r="K13" s="95"/>
    </row>
    <row r="14" spans="1:17" ht="17.850000000000001" customHeight="1" thickBot="1" x14ac:dyDescent="0.25">
      <c r="A14" s="484" t="s">
        <v>8</v>
      </c>
      <c r="B14" s="484"/>
      <c r="C14" s="484"/>
      <c r="D14" s="485" t="s">
        <v>9</v>
      </c>
      <c r="E14" s="471" t="s">
        <v>10</v>
      </c>
      <c r="F14" s="472"/>
      <c r="G14" s="472"/>
      <c r="H14" s="472"/>
      <c r="I14" s="472"/>
      <c r="J14" s="472"/>
      <c r="K14" s="473"/>
    </row>
    <row r="15" spans="1:17" ht="17.850000000000001" customHeight="1" thickBot="1" x14ac:dyDescent="0.25">
      <c r="A15" s="484"/>
      <c r="B15" s="484"/>
      <c r="C15" s="484"/>
      <c r="D15" s="486"/>
      <c r="E15" s="96" t="s">
        <v>11</v>
      </c>
      <c r="F15" s="97" t="s">
        <v>12</v>
      </c>
      <c r="G15" s="474" t="s">
        <v>13</v>
      </c>
      <c r="H15" s="474"/>
      <c r="I15" s="474"/>
      <c r="J15" s="474"/>
      <c r="K15" s="475"/>
    </row>
    <row r="16" spans="1:17" ht="17.850000000000001" customHeight="1" thickBot="1" x14ac:dyDescent="0.25">
      <c r="A16" s="484"/>
      <c r="B16" s="484"/>
      <c r="C16" s="484"/>
      <c r="D16" s="487"/>
      <c r="E16" s="98" t="s">
        <v>383</v>
      </c>
      <c r="F16" s="99" t="s">
        <v>383</v>
      </c>
      <c r="G16" s="99" t="s">
        <v>14</v>
      </c>
      <c r="H16" s="476" t="s">
        <v>15</v>
      </c>
      <c r="I16" s="476"/>
      <c r="J16" s="476"/>
      <c r="K16" s="477"/>
    </row>
    <row r="17" spans="1:11" ht="17.850000000000001" customHeight="1" x14ac:dyDescent="0.2">
      <c r="A17" s="478" t="str">
        <f>Table!$H$6</f>
        <v>التربية الاسلامية</v>
      </c>
      <c r="B17" s="479"/>
      <c r="C17" s="479"/>
      <c r="D17" s="100">
        <f>Table!$J$10</f>
        <v>100</v>
      </c>
      <c r="E17" s="122">
        <f>Table!H11</f>
        <v>81</v>
      </c>
      <c r="F17" s="123">
        <f>Table!I11</f>
        <v>88</v>
      </c>
      <c r="G17" s="123">
        <f>Table!J11</f>
        <v>85</v>
      </c>
      <c r="H17" s="480" t="str">
        <f>SpellNumberA(IF(Value!$F$33="1",E17,G17),0,"علامة","علامتان","علامات")</f>
        <v xml:space="preserve">خمس وثمانون علامة </v>
      </c>
      <c r="I17" s="481"/>
      <c r="J17" s="481"/>
      <c r="K17" s="482"/>
    </row>
    <row r="18" spans="1:11" ht="17.850000000000001" customHeight="1" x14ac:dyDescent="0.2">
      <c r="A18" s="466" t="str">
        <f>Table!$K$6</f>
        <v>اللغة العربية</v>
      </c>
      <c r="B18" s="467"/>
      <c r="C18" s="467"/>
      <c r="D18" s="101">
        <f>Table!$M$10</f>
        <v>100</v>
      </c>
      <c r="E18" s="102">
        <f>Table!K11</f>
        <v>85</v>
      </c>
      <c r="F18" s="123">
        <f>Table!L11</f>
        <v>60</v>
      </c>
      <c r="G18" s="123">
        <f>Table!M11</f>
        <v>73</v>
      </c>
      <c r="H18" s="468" t="str">
        <f>SpellNumberA(IF(Value!$F$33="1",E18,G18),0,"علامة","علامتان","علامات")</f>
        <v xml:space="preserve">ثلاث وسبعون علامة </v>
      </c>
      <c r="I18" s="469"/>
      <c r="J18" s="469"/>
      <c r="K18" s="470"/>
    </row>
    <row r="19" spans="1:11" ht="17.850000000000001" customHeight="1" x14ac:dyDescent="0.2">
      <c r="A19" s="466" t="str">
        <f>Table!$N$6</f>
        <v>اللغة الانجليزية</v>
      </c>
      <c r="B19" s="467"/>
      <c r="C19" s="467"/>
      <c r="D19" s="101">
        <f>Table!$P$10</f>
        <v>100</v>
      </c>
      <c r="E19" s="102">
        <f>Table!N11</f>
        <v>75</v>
      </c>
      <c r="F19" s="123">
        <f>Table!O11</f>
        <v>65</v>
      </c>
      <c r="G19" s="123">
        <f>Table!P11</f>
        <v>70</v>
      </c>
      <c r="H19" s="468" t="str">
        <f>SpellNumberA(IF(Value!$F$33="1",E19,G19),0,"علامة","علامتان","علامات")</f>
        <v xml:space="preserve">سبعون علامة </v>
      </c>
      <c r="I19" s="469"/>
      <c r="J19" s="469"/>
      <c r="K19" s="470"/>
    </row>
    <row r="20" spans="1:11" ht="17.850000000000001" customHeight="1" x14ac:dyDescent="0.2">
      <c r="A20" s="466" t="str">
        <f>Table!$Q$6</f>
        <v>الرياضيات</v>
      </c>
      <c r="B20" s="467"/>
      <c r="C20" s="467"/>
      <c r="D20" s="101">
        <f>Table!$S$10</f>
        <v>100</v>
      </c>
      <c r="E20" s="102">
        <f>Table!Q11</f>
        <v>83</v>
      </c>
      <c r="F20" s="123">
        <f>Table!R11</f>
        <v>72</v>
      </c>
      <c r="G20" s="123">
        <f>Table!S11</f>
        <v>78</v>
      </c>
      <c r="H20" s="468" t="str">
        <f>SpellNumberA(IF(Value!$F$33="1",E20,G20),0,"علامة","علامتان","علامات")</f>
        <v xml:space="preserve">ثمان وسبعون علامة </v>
      </c>
      <c r="I20" s="469"/>
      <c r="J20" s="469"/>
      <c r="K20" s="470"/>
    </row>
    <row r="21" spans="1:11" ht="17.850000000000001" customHeight="1" x14ac:dyDescent="0.2">
      <c r="A21" s="466" t="str">
        <f>Table!$T$6</f>
        <v>التربية الاجتماعية والوطنية</v>
      </c>
      <c r="B21" s="467"/>
      <c r="C21" s="467"/>
      <c r="D21" s="101">
        <f>Table!$V$10</f>
        <v>100</v>
      </c>
      <c r="E21" s="102">
        <f>Table!T11</f>
        <v>80</v>
      </c>
      <c r="F21" s="123">
        <f>Table!U11</f>
        <v>78</v>
      </c>
      <c r="G21" s="123">
        <f>Table!V11</f>
        <v>79</v>
      </c>
      <c r="H21" s="468" t="str">
        <f>SpellNumberA(IF(Value!$F$33="1",E21,G21),0,"علامة","علامتان","علامات")</f>
        <v xml:space="preserve">تسع وسبعون علامة </v>
      </c>
      <c r="I21" s="469"/>
      <c r="J21" s="469"/>
      <c r="K21" s="470"/>
    </row>
    <row r="22" spans="1:11" ht="17.850000000000001" customHeight="1" x14ac:dyDescent="0.2">
      <c r="A22" s="466" t="str">
        <f>Table!$W$6</f>
        <v>العلـــوم</v>
      </c>
      <c r="B22" s="467"/>
      <c r="C22" s="467"/>
      <c r="D22" s="101">
        <f>Table!$Y$10</f>
        <v>100</v>
      </c>
      <c r="E22" s="102">
        <f>Table!W11</f>
        <v>68</v>
      </c>
      <c r="F22" s="123">
        <f>Table!X11</f>
        <v>88</v>
      </c>
      <c r="G22" s="123">
        <f>Table!Y11</f>
        <v>78</v>
      </c>
      <c r="H22" s="468" t="str">
        <f>SpellNumberA(IF(Value!$F$33="1",E22,G22),0,"علامة","علامتان","علامات")</f>
        <v xml:space="preserve">ثمان وسبعون علامة </v>
      </c>
      <c r="I22" s="469"/>
      <c r="J22" s="469"/>
      <c r="K22" s="470"/>
    </row>
    <row r="23" spans="1:11" ht="17.850000000000001" customHeight="1" x14ac:dyDescent="0.2">
      <c r="A23" s="466" t="str">
        <f>Table!$Z$6</f>
        <v>التربية الفنية</v>
      </c>
      <c r="B23" s="467"/>
      <c r="C23" s="467"/>
      <c r="D23" s="101">
        <f>Table!$AB$10</f>
        <v>100</v>
      </c>
      <c r="E23" s="102">
        <f>Table!Z11</f>
        <v>98</v>
      </c>
      <c r="F23" s="123">
        <f>Table!AA11</f>
        <v>89</v>
      </c>
      <c r="G23" s="123">
        <f>Table!AB11</f>
        <v>94</v>
      </c>
      <c r="H23" s="468" t="str">
        <f>SpellNumberA(IF(Value!$F$33="1",E23,G23),0,"علامة","علامتان","علامات")</f>
        <v xml:space="preserve">اربع وتسعون علامة </v>
      </c>
      <c r="I23" s="469"/>
      <c r="J23" s="469"/>
      <c r="K23" s="470"/>
    </row>
    <row r="24" spans="1:11" ht="17.850000000000001" customHeight="1" x14ac:dyDescent="0.2">
      <c r="A24" s="466" t="str">
        <f>Table!$AC$6</f>
        <v>التربية الرياضية</v>
      </c>
      <c r="B24" s="467"/>
      <c r="C24" s="467"/>
      <c r="D24" s="101">
        <f>Table!$AE$10</f>
        <v>100</v>
      </c>
      <c r="E24" s="102">
        <f>Table!AC11</f>
        <v>95</v>
      </c>
      <c r="F24" s="123">
        <f>Table!AD11</f>
        <v>87</v>
      </c>
      <c r="G24" s="123">
        <f>Table!AE11</f>
        <v>91</v>
      </c>
      <c r="H24" s="468" t="str">
        <f>SpellNumberA(IF(Value!$F$33="1",E24,G24),0,"علامة","علامتان","علامات")</f>
        <v xml:space="preserve">واحدة وتسعون علامة </v>
      </c>
      <c r="I24" s="469"/>
      <c r="J24" s="469"/>
      <c r="K24" s="470"/>
    </row>
    <row r="25" spans="1:11" ht="17.850000000000001" customHeight="1" x14ac:dyDescent="0.2">
      <c r="A25" s="466" t="str">
        <f>Table!$AF$6</f>
        <v>الموسيقا والاناشيد</v>
      </c>
      <c r="B25" s="467"/>
      <c r="C25" s="467"/>
      <c r="D25" s="101">
        <f>Table!$AH$10</f>
        <v>100</v>
      </c>
      <c r="E25" s="124"/>
      <c r="F25" s="123"/>
      <c r="G25" s="123"/>
      <c r="H25" s="494" t="str">
        <f>SpellNumberA(IF(Value!$F$33="1",E25,G25),0,"علامة","علامتان","علامات")</f>
        <v/>
      </c>
      <c r="I25" s="495"/>
      <c r="J25" s="495"/>
      <c r="K25" s="496"/>
    </row>
    <row r="26" spans="1:11" ht="17.850000000000001" customHeight="1" x14ac:dyDescent="0.2">
      <c r="A26" s="466" t="str">
        <f>Table!$AI$6</f>
        <v>التربية المهنية</v>
      </c>
      <c r="B26" s="467"/>
      <c r="C26" s="467"/>
      <c r="D26" s="101">
        <f>Table!$AK$10</f>
        <v>100</v>
      </c>
      <c r="E26" s="124">
        <f>Table!AI11</f>
        <v>84</v>
      </c>
      <c r="F26" s="123">
        <f>Table!AJ11</f>
        <v>75</v>
      </c>
      <c r="G26" s="123">
        <f>Table!AK11</f>
        <v>80</v>
      </c>
      <c r="H26" s="494" t="str">
        <f>SpellNumberA(IF(Value!$F$33="1",E26,G26),0,"علامة","علامتان","علامات")</f>
        <v xml:space="preserve">ثمانون علامة </v>
      </c>
      <c r="I26" s="495"/>
      <c r="J26" s="495"/>
      <c r="K26" s="496"/>
    </row>
    <row r="27" spans="1:11" ht="17.850000000000001" customHeight="1" x14ac:dyDescent="0.2">
      <c r="A27" s="466" t="str">
        <f>Table!$AL$6</f>
        <v>الحاسوب</v>
      </c>
      <c r="B27" s="467"/>
      <c r="C27" s="467"/>
      <c r="D27" s="101">
        <f>Table!$AN$10</f>
        <v>100</v>
      </c>
      <c r="E27" s="124">
        <f>Table!AL11</f>
        <v>0</v>
      </c>
      <c r="F27" s="123">
        <f>Table!AM11</f>
        <v>0</v>
      </c>
      <c r="G27" s="123">
        <f>Table!AN11</f>
        <v>0</v>
      </c>
      <c r="H27" s="494" t="str">
        <f>SpellNumberA(IF(Value!$F$33="1",E27,G27),0,"علامة","علامتان","علامات")</f>
        <v xml:space="preserve">صفر علامة </v>
      </c>
      <c r="I27" s="495"/>
      <c r="J27" s="495"/>
      <c r="K27" s="496"/>
    </row>
    <row r="28" spans="1:11" ht="17.850000000000001" customHeight="1" thickBot="1" x14ac:dyDescent="0.25">
      <c r="A28" s="466" t="str">
        <f>Table!$AO$6</f>
        <v>الثقافة المالية</v>
      </c>
      <c r="B28" s="467"/>
      <c r="C28" s="467"/>
      <c r="D28" s="103">
        <f>Table!$AQ$10</f>
        <v>100</v>
      </c>
      <c r="E28" s="125">
        <f>Table!AO11</f>
        <v>0</v>
      </c>
      <c r="F28" s="123">
        <f>Table!AP11</f>
        <v>0</v>
      </c>
      <c r="G28" s="126">
        <f>Table!AQ11</f>
        <v>0</v>
      </c>
      <c r="H28" s="488" t="str">
        <f>SpellNumberA(IF(Value!$F$33="1",E28,G28),0,"علامة","علامتان","علامات")</f>
        <v xml:space="preserve">صفر علامة </v>
      </c>
      <c r="I28" s="489"/>
      <c r="J28" s="489"/>
      <c r="K28" s="490"/>
    </row>
    <row r="29" spans="1:11" ht="17.850000000000001" customHeight="1" x14ac:dyDescent="0.2">
      <c r="A29" s="491" t="s">
        <v>384</v>
      </c>
      <c r="B29" s="492"/>
      <c r="C29" s="492"/>
      <c r="D29" s="351">
        <f>Table!BS11</f>
        <v>87.4</v>
      </c>
      <c r="E29" s="104" t="s">
        <v>385</v>
      </c>
      <c r="F29" s="493" t="str">
        <f>IF(D29&lt;&gt;"-",SpellNumberA(D29,0,"علامة","علامتان","علامات"),"")</f>
        <v>سبع وثمانون علامة واربعون بالمئة من العلامة</v>
      </c>
      <c r="G29" s="493"/>
      <c r="H29" s="493"/>
      <c r="I29" s="493"/>
      <c r="J29" s="203"/>
      <c r="K29" s="204"/>
    </row>
    <row r="30" spans="1:11" ht="17.850000000000001" customHeight="1" x14ac:dyDescent="0.2">
      <c r="A30" s="517" t="s">
        <v>16</v>
      </c>
      <c r="B30" s="518" t="str">
        <f>Table!CS11</f>
        <v>ناجح و يرفع  لـ الصف السابع</v>
      </c>
      <c r="C30" s="519"/>
      <c r="D30" s="519"/>
      <c r="E30" s="519"/>
      <c r="F30" s="519"/>
      <c r="G30" s="519"/>
      <c r="H30" s="519"/>
      <c r="I30" s="519"/>
      <c r="J30" s="519"/>
      <c r="K30" s="520"/>
    </row>
    <row r="31" spans="1:11" ht="17.850000000000001" customHeight="1" thickBot="1" x14ac:dyDescent="0.25">
      <c r="A31" s="512"/>
      <c r="B31" s="505"/>
      <c r="C31" s="505"/>
      <c r="D31" s="505"/>
      <c r="E31" s="505"/>
      <c r="F31" s="505"/>
      <c r="G31" s="505"/>
      <c r="H31" s="505"/>
      <c r="I31" s="505"/>
      <c r="J31" s="505"/>
      <c r="K31" s="506"/>
    </row>
    <row r="32" spans="1:11" ht="17.850000000000001" customHeight="1" x14ac:dyDescent="0.2">
      <c r="A32" s="521" t="s">
        <v>17</v>
      </c>
      <c r="B32" s="522"/>
      <c r="C32" s="523" t="str">
        <f>Table!CT11</f>
        <v>خلوق ومتعاون وفعّال ، أجمل التهاني لك ولوالديك</v>
      </c>
      <c r="D32" s="524"/>
      <c r="E32" s="524"/>
      <c r="F32" s="524"/>
      <c r="G32" s="524"/>
      <c r="H32" s="524"/>
      <c r="I32" s="524"/>
      <c r="J32" s="524"/>
      <c r="K32" s="525"/>
    </row>
    <row r="33" spans="1:13" s="105" customFormat="1" ht="17.850000000000001" customHeight="1" x14ac:dyDescent="0.2">
      <c r="A33" s="507"/>
      <c r="B33" s="458"/>
      <c r="C33" s="483"/>
      <c r="D33" s="483"/>
      <c r="E33" s="483"/>
      <c r="F33" s="483"/>
      <c r="G33" s="483"/>
      <c r="H33" s="483"/>
      <c r="I33" s="483"/>
      <c r="J33" s="483"/>
      <c r="K33" s="504"/>
    </row>
    <row r="34" spans="1:13" ht="17.850000000000001" customHeight="1" x14ac:dyDescent="0.2">
      <c r="A34" s="507" t="s">
        <v>18</v>
      </c>
      <c r="B34" s="458"/>
      <c r="C34" s="510" t="str">
        <f>Table!AS11</f>
        <v>-</v>
      </c>
      <c r="D34" s="458" t="s">
        <v>19</v>
      </c>
      <c r="E34" s="458"/>
      <c r="F34" s="458"/>
      <c r="G34" s="510">
        <f>Table!$AS$10</f>
        <v>199</v>
      </c>
      <c r="H34" s="458" t="s">
        <v>20</v>
      </c>
      <c r="I34" s="458"/>
      <c r="J34" s="483" t="str">
        <f>Value!$F$8</f>
        <v>عادل اسماعيل ابو حميدان</v>
      </c>
      <c r="K34" s="504"/>
    </row>
    <row r="35" spans="1:13" s="105" customFormat="1" ht="17.850000000000001" customHeight="1" x14ac:dyDescent="0.2">
      <c r="A35" s="508"/>
      <c r="B35" s="509"/>
      <c r="C35" s="511"/>
      <c r="D35" s="509"/>
      <c r="E35" s="509"/>
      <c r="F35" s="509"/>
      <c r="G35" s="511"/>
      <c r="H35" s="509"/>
      <c r="I35" s="509"/>
      <c r="J35" s="511"/>
      <c r="K35" s="526"/>
    </row>
    <row r="36" spans="1:13" ht="17.850000000000001" customHeight="1" x14ac:dyDescent="0.2">
      <c r="A36" s="507" t="s">
        <v>21</v>
      </c>
      <c r="B36" s="513" t="str">
        <f>IF(Value!$F$33="2",Value!$F$14,Value!$F$25)</f>
        <v>2020/6/2</v>
      </c>
      <c r="C36" s="513"/>
      <c r="D36" s="458" t="s">
        <v>22</v>
      </c>
      <c r="E36" s="515"/>
      <c r="F36" s="515"/>
      <c r="G36" s="515" t="s">
        <v>23</v>
      </c>
      <c r="H36" s="458" t="s">
        <v>23</v>
      </c>
      <c r="I36" s="458"/>
      <c r="J36" s="483" t="str">
        <f>Value!$F$9</f>
        <v>فتحي محمد ابو فضة</v>
      </c>
      <c r="K36" s="504"/>
    </row>
    <row r="37" spans="1:13" s="105" customFormat="1" ht="17.850000000000001" customHeight="1" thickBot="1" x14ac:dyDescent="0.25">
      <c r="A37" s="512"/>
      <c r="B37" s="514"/>
      <c r="C37" s="514"/>
      <c r="D37" s="503"/>
      <c r="E37" s="516"/>
      <c r="F37" s="516"/>
      <c r="G37" s="516"/>
      <c r="H37" s="503"/>
      <c r="I37" s="503"/>
      <c r="J37" s="505"/>
      <c r="K37" s="506"/>
    </row>
    <row r="38" spans="1:13" s="108" customFormat="1" ht="17.850000000000001" customHeight="1" x14ac:dyDescent="0.25">
      <c r="A38" s="106" t="s">
        <v>24</v>
      </c>
      <c r="B38" s="497"/>
      <c r="C38" s="497"/>
      <c r="D38" s="497"/>
      <c r="E38" s="497"/>
      <c r="F38" s="497"/>
      <c r="G38" s="497"/>
      <c r="H38" s="497"/>
      <c r="I38" s="497"/>
      <c r="J38" s="497"/>
      <c r="K38" s="497"/>
      <c r="L38" s="107"/>
    </row>
    <row r="39" spans="1:13" s="108" customFormat="1" ht="17.850000000000001" customHeight="1" x14ac:dyDescent="0.25">
      <c r="A39" s="109" t="s">
        <v>25</v>
      </c>
      <c r="B39" s="498" t="s">
        <v>26</v>
      </c>
      <c r="C39" s="498"/>
      <c r="D39" s="498"/>
      <c r="E39" s="498"/>
      <c r="F39" s="498"/>
      <c r="G39" s="498"/>
      <c r="H39" s="498"/>
      <c r="I39" s="498"/>
      <c r="J39" s="498"/>
      <c r="K39" s="498"/>
      <c r="L39" s="107"/>
    </row>
    <row r="40" spans="1:13" s="108" customFormat="1" ht="17.850000000000001" customHeight="1" x14ac:dyDescent="0.25">
      <c r="A40" s="109"/>
      <c r="B40" s="110"/>
      <c r="C40" s="110"/>
      <c r="D40" s="111"/>
      <c r="E40" s="111"/>
      <c r="F40" s="111"/>
      <c r="G40" s="111"/>
      <c r="H40" s="111"/>
      <c r="I40" s="110"/>
      <c r="J40" s="110"/>
      <c r="K40" s="110"/>
      <c r="L40" s="107"/>
    </row>
    <row r="41" spans="1:13" s="108" customFormat="1" ht="17.850000000000001" customHeight="1" x14ac:dyDescent="0.25">
      <c r="A41" s="109" t="s">
        <v>27</v>
      </c>
      <c r="B41" s="499" t="s">
        <v>28</v>
      </c>
      <c r="C41" s="499"/>
      <c r="D41" s="499"/>
      <c r="E41" s="499"/>
      <c r="F41" s="499"/>
      <c r="G41" s="499"/>
      <c r="H41" s="499"/>
      <c r="I41" s="499"/>
      <c r="J41" s="499"/>
      <c r="K41" s="499"/>
      <c r="L41" s="107"/>
    </row>
    <row r="42" spans="1:13" s="108" customFormat="1" ht="17.850000000000001" customHeight="1" x14ac:dyDescent="0.25">
      <c r="A42" s="109"/>
      <c r="B42" s="112"/>
      <c r="C42" s="112"/>
      <c r="D42" s="112"/>
      <c r="E42" s="112"/>
      <c r="F42" s="112"/>
      <c r="G42" s="112"/>
      <c r="H42" s="112"/>
      <c r="I42" s="112"/>
      <c r="J42" s="112"/>
      <c r="K42" s="112"/>
      <c r="L42" s="107"/>
    </row>
    <row r="43" spans="1:13" s="108" customFormat="1" ht="17.850000000000001" customHeight="1" x14ac:dyDescent="0.25">
      <c r="A43" s="109" t="s">
        <v>29</v>
      </c>
      <c r="B43" s="500" t="s">
        <v>30</v>
      </c>
      <c r="C43" s="500"/>
      <c r="D43" s="500"/>
      <c r="E43" s="500"/>
      <c r="F43" s="501">
        <f>IF(Value!$F$33="1","",DATE(YEAR(Value!$F$22),MONTH(Value!$F$22),DAY(Value!$F$22)))</f>
        <v>43994</v>
      </c>
      <c r="G43" s="501"/>
      <c r="H43" s="114" t="s">
        <v>129</v>
      </c>
      <c r="I43" s="502" t="str">
        <f>IF(Value!$F$33="2",Value!$F$22,"")</f>
        <v>2020/6/12</v>
      </c>
      <c r="J43" s="502"/>
      <c r="K43" s="115"/>
      <c r="L43" s="115"/>
      <c r="M43" s="107"/>
    </row>
    <row r="44" spans="1:13" s="108" customFormat="1" ht="17.850000000000001" customHeight="1" x14ac:dyDescent="0.25">
      <c r="A44" s="109"/>
      <c r="B44" s="112"/>
      <c r="C44" s="112"/>
      <c r="D44" s="112"/>
      <c r="E44" s="112"/>
      <c r="F44" s="112"/>
      <c r="G44" s="116"/>
      <c r="H44" s="116"/>
      <c r="I44" s="116"/>
      <c r="J44" s="116"/>
      <c r="K44" s="116"/>
      <c r="L44" s="107"/>
    </row>
    <row r="45" spans="1:13" s="108" customFormat="1" ht="17.850000000000001" customHeight="1" x14ac:dyDescent="0.25">
      <c r="A45" s="109" t="s">
        <v>31</v>
      </c>
      <c r="B45" s="527" t="s">
        <v>32</v>
      </c>
      <c r="C45" s="527"/>
      <c r="D45" s="527"/>
      <c r="E45" s="527"/>
      <c r="F45" s="117" t="str">
        <f>IF(Value!$F$33="2",Value!$F$26,"")</f>
        <v>2023/2022</v>
      </c>
      <c r="G45" s="118" t="s">
        <v>379</v>
      </c>
      <c r="H45" s="113">
        <f>IF(Value!$F$33="1","",DATE(YEAR(Value!$F$23),MONTH(Value!$F$23),DAY(Value!$F$23)))</f>
        <v>44075</v>
      </c>
      <c r="I45" s="136" t="s">
        <v>129</v>
      </c>
      <c r="J45" s="528" t="str">
        <f>IF(Value!$F$33="2",Value!$F$23,"")</f>
        <v>2020/9/1</v>
      </c>
      <c r="K45" s="528"/>
      <c r="L45" s="107"/>
    </row>
    <row r="46" spans="1:13" ht="17.850000000000001" customHeight="1" x14ac:dyDescent="0.2">
      <c r="A46" s="461"/>
      <c r="B46" s="461"/>
      <c r="C46" s="461"/>
      <c r="D46" s="461"/>
      <c r="E46" s="462" t="s">
        <v>436</v>
      </c>
      <c r="F46" s="462"/>
      <c r="G46" s="462"/>
      <c r="H46" s="461"/>
      <c r="I46" s="461"/>
      <c r="J46" s="461"/>
      <c r="K46" s="461"/>
      <c r="L46" s="85" t="s">
        <v>310</v>
      </c>
    </row>
    <row r="47" spans="1:13" ht="17.850000000000001" customHeight="1" x14ac:dyDescent="0.2">
      <c r="A47" s="461"/>
      <c r="B47" s="461"/>
      <c r="C47" s="461"/>
      <c r="D47" s="461"/>
      <c r="E47" s="462"/>
      <c r="F47" s="462"/>
      <c r="G47" s="462"/>
      <c r="H47" s="461"/>
      <c r="I47" s="461"/>
      <c r="J47" s="461"/>
      <c r="K47" s="461"/>
    </row>
    <row r="48" spans="1:13" ht="17.850000000000001" customHeight="1" x14ac:dyDescent="0.2">
      <c r="A48" s="463" t="s">
        <v>755</v>
      </c>
      <c r="B48" s="463"/>
      <c r="C48" s="463"/>
      <c r="D48" s="463"/>
      <c r="E48" s="464"/>
      <c r="F48" s="464"/>
      <c r="G48" s="464"/>
      <c r="H48" s="464" t="s">
        <v>0</v>
      </c>
      <c r="I48" s="464"/>
      <c r="J48" s="464"/>
      <c r="K48" s="464"/>
    </row>
    <row r="49" spans="1:17" ht="17.850000000000001" customHeight="1" x14ac:dyDescent="0.2">
      <c r="A49" s="463" t="s">
        <v>756</v>
      </c>
      <c r="B49" s="463"/>
      <c r="C49" s="463"/>
      <c r="D49" s="463"/>
      <c r="E49" s="464"/>
      <c r="F49" s="464"/>
      <c r="G49" s="464"/>
      <c r="H49" s="464"/>
      <c r="I49" s="464"/>
      <c r="J49" s="464"/>
      <c r="K49" s="464"/>
    </row>
    <row r="50" spans="1:17" ht="17.850000000000001" customHeight="1" x14ac:dyDescent="0.2">
      <c r="A50" s="465"/>
      <c r="B50" s="465"/>
      <c r="C50" s="465"/>
      <c r="D50" s="465"/>
      <c r="E50" s="464"/>
      <c r="F50" s="464"/>
      <c r="G50" s="464"/>
      <c r="H50" s="464"/>
      <c r="I50" s="464"/>
      <c r="J50" s="464"/>
      <c r="K50" s="464"/>
    </row>
    <row r="51" spans="1:17" ht="17.850000000000001" customHeight="1" x14ac:dyDescent="0.2">
      <c r="A51" s="455" t="str">
        <f>" النتائج المدرسية  " &amp; Value!$F$35 &amp; " الأساسي  للعام الدراسي " &amp; Value!$F$10</f>
        <v xml:space="preserve"> النتائج المدرسية  للصفوف من الأول الى السابع الأساسي  للعام الدراسي 2021/2020</v>
      </c>
      <c r="B51" s="455"/>
      <c r="C51" s="455"/>
      <c r="D51" s="455"/>
      <c r="E51" s="455"/>
      <c r="F51" s="455"/>
      <c r="G51" s="455"/>
      <c r="H51" s="455"/>
      <c r="I51" s="455"/>
      <c r="J51" s="455"/>
      <c r="K51" s="455"/>
    </row>
    <row r="52" spans="1:17" ht="17.850000000000001" customHeight="1" x14ac:dyDescent="0.2">
      <c r="A52" s="455"/>
      <c r="B52" s="455"/>
      <c r="C52" s="455"/>
      <c r="D52" s="455"/>
      <c r="E52" s="455"/>
      <c r="F52" s="455"/>
      <c r="G52" s="455"/>
      <c r="H52" s="455"/>
      <c r="I52" s="455"/>
      <c r="J52" s="455"/>
      <c r="K52" s="455"/>
    </row>
    <row r="53" spans="1:17" ht="17.850000000000001" customHeight="1" x14ac:dyDescent="0.2">
      <c r="A53" s="86" t="s">
        <v>1</v>
      </c>
      <c r="B53" s="456" t="str">
        <f>Table!B12</f>
        <v xml:space="preserve"> احمد اسامة محمد ابو سليم</v>
      </c>
      <c r="C53" s="457"/>
      <c r="D53" s="457"/>
      <c r="E53" s="362" t="s">
        <v>2</v>
      </c>
      <c r="F53" s="119" t="str">
        <f>Table!C12</f>
        <v>الأردنية</v>
      </c>
      <c r="G53" s="458" t="s">
        <v>3</v>
      </c>
      <c r="H53" s="458"/>
      <c r="I53" s="459" t="str">
        <f>Table!BT12</f>
        <v>عمان    15 / 7 / 2009</v>
      </c>
      <c r="J53" s="460"/>
      <c r="K53" s="460"/>
    </row>
    <row r="54" spans="1:17" ht="17.850000000000001" customHeight="1" x14ac:dyDescent="0.2">
      <c r="A54" s="70"/>
      <c r="B54" s="365"/>
      <c r="C54" s="365"/>
      <c r="D54" s="76"/>
      <c r="E54" s="365"/>
      <c r="F54" s="88"/>
      <c r="G54" s="76"/>
      <c r="H54" s="76"/>
      <c r="I54" s="89"/>
      <c r="J54" s="89"/>
      <c r="K54" s="90"/>
    </row>
    <row r="55" spans="1:17" ht="17.850000000000001" customHeight="1" x14ac:dyDescent="0.2">
      <c r="A55" s="458" t="s">
        <v>4</v>
      </c>
      <c r="B55" s="458"/>
      <c r="C55" s="483" t="str">
        <f>Value!$F$6 &amp; " ( "  &amp;  Value!$F$7  &amp; " ) "</f>
        <v xml:space="preserve">السادس ( أ ) </v>
      </c>
      <c r="D55" s="483"/>
      <c r="E55" s="362" t="s">
        <v>5</v>
      </c>
      <c r="F55" s="483" t="str">
        <f>Value!$F$5</f>
        <v>ذكور البقعة الاعدادية الرابعة</v>
      </c>
      <c r="G55" s="483"/>
      <c r="H55" s="483"/>
      <c r="I55" s="362" t="s">
        <v>6</v>
      </c>
      <c r="J55" s="460" t="str">
        <f>Value!$F$4</f>
        <v>البقعة</v>
      </c>
      <c r="K55" s="460"/>
      <c r="N55" s="262">
        <v>0</v>
      </c>
      <c r="O55" s="262"/>
      <c r="P55" s="262"/>
      <c r="Q55" s="262">
        <f>Value!$F$13</f>
        <v>50</v>
      </c>
    </row>
    <row r="56" spans="1:17" ht="17.850000000000001" customHeight="1" x14ac:dyDescent="0.2">
      <c r="A56" s="365"/>
      <c r="B56" s="365"/>
      <c r="C56" s="65"/>
      <c r="D56" s="91"/>
      <c r="E56" s="70"/>
      <c r="F56" s="89"/>
      <c r="G56" s="89"/>
      <c r="H56" s="89"/>
      <c r="I56" s="70"/>
      <c r="J56" s="89"/>
      <c r="K56" s="89"/>
    </row>
    <row r="57" spans="1:17" ht="17.850000000000001" customHeight="1" x14ac:dyDescent="0.2">
      <c r="A57" s="458" t="s">
        <v>7</v>
      </c>
      <c r="B57" s="458"/>
      <c r="C57" s="483" t="str">
        <f>Value!$F$3</f>
        <v>شمال عمان</v>
      </c>
      <c r="D57" s="483"/>
      <c r="E57" s="92"/>
      <c r="F57" s="92"/>
      <c r="G57" s="92"/>
      <c r="H57" s="92"/>
      <c r="I57" s="92"/>
      <c r="J57" s="92"/>
      <c r="K57" s="92"/>
    </row>
    <row r="58" spans="1:17" ht="17.850000000000001" customHeight="1" thickBot="1" x14ac:dyDescent="0.25">
      <c r="A58" s="93"/>
      <c r="B58" s="93"/>
      <c r="C58" s="93"/>
      <c r="D58" s="94"/>
      <c r="E58" s="93"/>
      <c r="F58" s="93"/>
      <c r="G58" s="93"/>
      <c r="H58" s="93"/>
      <c r="I58" s="93"/>
      <c r="J58" s="95"/>
      <c r="K58" s="95"/>
    </row>
    <row r="59" spans="1:17" ht="17.850000000000001" customHeight="1" thickBot="1" x14ac:dyDescent="0.25">
      <c r="A59" s="484" t="s">
        <v>8</v>
      </c>
      <c r="B59" s="484"/>
      <c r="C59" s="484"/>
      <c r="D59" s="485" t="s">
        <v>9</v>
      </c>
      <c r="E59" s="471" t="s">
        <v>10</v>
      </c>
      <c r="F59" s="472"/>
      <c r="G59" s="472"/>
      <c r="H59" s="472"/>
      <c r="I59" s="472"/>
      <c r="J59" s="472"/>
      <c r="K59" s="473"/>
    </row>
    <row r="60" spans="1:17" ht="17.850000000000001" customHeight="1" thickBot="1" x14ac:dyDescent="0.25">
      <c r="A60" s="484"/>
      <c r="B60" s="484"/>
      <c r="C60" s="484"/>
      <c r="D60" s="486"/>
      <c r="E60" s="96" t="s">
        <v>11</v>
      </c>
      <c r="F60" s="97" t="s">
        <v>12</v>
      </c>
      <c r="G60" s="474" t="s">
        <v>13</v>
      </c>
      <c r="H60" s="474"/>
      <c r="I60" s="474"/>
      <c r="J60" s="474"/>
      <c r="K60" s="475"/>
    </row>
    <row r="61" spans="1:17" ht="17.850000000000001" customHeight="1" thickBot="1" x14ac:dyDescent="0.25">
      <c r="A61" s="484"/>
      <c r="B61" s="484"/>
      <c r="C61" s="484"/>
      <c r="D61" s="487"/>
      <c r="E61" s="98" t="s">
        <v>383</v>
      </c>
      <c r="F61" s="364" t="s">
        <v>383</v>
      </c>
      <c r="G61" s="364" t="s">
        <v>14</v>
      </c>
      <c r="H61" s="476" t="s">
        <v>15</v>
      </c>
      <c r="I61" s="476"/>
      <c r="J61" s="476"/>
      <c r="K61" s="477"/>
    </row>
    <row r="62" spans="1:17" ht="17.850000000000001" customHeight="1" x14ac:dyDescent="0.2">
      <c r="A62" s="478" t="str">
        <f>Table!$H$6</f>
        <v>التربية الاسلامية</v>
      </c>
      <c r="B62" s="479"/>
      <c r="C62" s="479"/>
      <c r="D62" s="100">
        <f>Table!$J$10</f>
        <v>100</v>
      </c>
      <c r="E62" s="122">
        <f>Table!H12</f>
        <v>90</v>
      </c>
      <c r="F62" s="123">
        <f>Table!I12</f>
        <v>86</v>
      </c>
      <c r="G62" s="123">
        <f>Table!J12</f>
        <v>88</v>
      </c>
      <c r="H62" s="480" t="str">
        <f>SpellNumberA(IF(Value!$F$33="1",E62,G62),0,"علامة","علامتان","علامات")</f>
        <v xml:space="preserve">ثمان وثمانون علامة </v>
      </c>
      <c r="I62" s="481"/>
      <c r="J62" s="481"/>
      <c r="K62" s="482"/>
    </row>
    <row r="63" spans="1:17" ht="17.850000000000001" customHeight="1" x14ac:dyDescent="0.2">
      <c r="A63" s="466" t="str">
        <f>Table!$K$6</f>
        <v>اللغة العربية</v>
      </c>
      <c r="B63" s="467"/>
      <c r="C63" s="467"/>
      <c r="D63" s="101">
        <f>Table!$M$10</f>
        <v>100</v>
      </c>
      <c r="E63" s="102">
        <f>Table!K12</f>
        <v>89</v>
      </c>
      <c r="F63" s="123">
        <f>Table!L12</f>
        <v>77</v>
      </c>
      <c r="G63" s="123">
        <f>Table!M12</f>
        <v>83</v>
      </c>
      <c r="H63" s="468" t="str">
        <f>SpellNumberA(IF(Value!$F$33="1",E63,G63),0,"علامة","علامتان","علامات")</f>
        <v xml:space="preserve">ثلاث وثمانون علامة </v>
      </c>
      <c r="I63" s="469"/>
      <c r="J63" s="469"/>
      <c r="K63" s="470"/>
    </row>
    <row r="64" spans="1:17" ht="17.850000000000001" customHeight="1" x14ac:dyDescent="0.2">
      <c r="A64" s="466" t="str">
        <f>Table!$N$6</f>
        <v>اللغة الانجليزية</v>
      </c>
      <c r="B64" s="467"/>
      <c r="C64" s="467"/>
      <c r="D64" s="101">
        <f>Table!$P$10</f>
        <v>100</v>
      </c>
      <c r="E64" s="102">
        <f>Table!N12</f>
        <v>84</v>
      </c>
      <c r="F64" s="123">
        <f>Table!O12</f>
        <v>72</v>
      </c>
      <c r="G64" s="123">
        <f>Table!P12</f>
        <v>78</v>
      </c>
      <c r="H64" s="468" t="str">
        <f>SpellNumberA(IF(Value!$F$33="1",E64,G64),0,"علامة","علامتان","علامات")</f>
        <v xml:space="preserve">ثمان وسبعون علامة </v>
      </c>
      <c r="I64" s="469"/>
      <c r="J64" s="469"/>
      <c r="K64" s="470"/>
    </row>
    <row r="65" spans="1:11" ht="17.850000000000001" customHeight="1" x14ac:dyDescent="0.2">
      <c r="A65" s="466" t="str">
        <f>Table!$Q$6</f>
        <v>الرياضيات</v>
      </c>
      <c r="B65" s="467"/>
      <c r="C65" s="467"/>
      <c r="D65" s="101">
        <f>Table!$S$10</f>
        <v>100</v>
      </c>
      <c r="E65" s="102">
        <f>Table!Q12</f>
        <v>98</v>
      </c>
      <c r="F65" s="123">
        <f>Table!R12</f>
        <v>98</v>
      </c>
      <c r="G65" s="123">
        <f>Table!S12</f>
        <v>98</v>
      </c>
      <c r="H65" s="468" t="str">
        <f>SpellNumberA(IF(Value!$F$33="1",E65,G65),0,"علامة","علامتان","علامات")</f>
        <v xml:space="preserve">ثمان وتسعون علامة </v>
      </c>
      <c r="I65" s="469"/>
      <c r="J65" s="469"/>
      <c r="K65" s="470"/>
    </row>
    <row r="66" spans="1:11" ht="17.850000000000001" customHeight="1" x14ac:dyDescent="0.2">
      <c r="A66" s="466" t="str">
        <f>Table!$T$6</f>
        <v>التربية الاجتماعية والوطنية</v>
      </c>
      <c r="B66" s="467"/>
      <c r="C66" s="467"/>
      <c r="D66" s="101">
        <f>Table!$V$10</f>
        <v>100</v>
      </c>
      <c r="E66" s="102">
        <f>Table!T12</f>
        <v>91</v>
      </c>
      <c r="F66" s="123">
        <f>Table!U12</f>
        <v>79</v>
      </c>
      <c r="G66" s="123">
        <f>Table!V12</f>
        <v>85</v>
      </c>
      <c r="H66" s="468" t="str">
        <f>SpellNumberA(IF(Value!$F$33="1",E66,G66),0,"علامة","علامتان","علامات")</f>
        <v xml:space="preserve">خمس وثمانون علامة </v>
      </c>
      <c r="I66" s="469"/>
      <c r="J66" s="469"/>
      <c r="K66" s="470"/>
    </row>
    <row r="67" spans="1:11" ht="17.850000000000001" customHeight="1" x14ac:dyDescent="0.2">
      <c r="A67" s="466" t="str">
        <f>Table!$W$6</f>
        <v>العلـــوم</v>
      </c>
      <c r="B67" s="467"/>
      <c r="C67" s="467"/>
      <c r="D67" s="101">
        <f>Table!$Y$10</f>
        <v>100</v>
      </c>
      <c r="E67" s="102">
        <f>Table!W12</f>
        <v>73</v>
      </c>
      <c r="F67" s="123">
        <f>Table!X12</f>
        <v>79</v>
      </c>
      <c r="G67" s="123">
        <f>Table!Y12</f>
        <v>76</v>
      </c>
      <c r="H67" s="468" t="str">
        <f>SpellNumberA(IF(Value!$F$33="1",E67,G67),0,"علامة","علامتان","علامات")</f>
        <v xml:space="preserve">ست وسبعون علامة </v>
      </c>
      <c r="I67" s="469"/>
      <c r="J67" s="469"/>
      <c r="K67" s="470"/>
    </row>
    <row r="68" spans="1:11" ht="17.850000000000001" customHeight="1" x14ac:dyDescent="0.2">
      <c r="A68" s="466" t="str">
        <f>Table!$Z$6</f>
        <v>التربية الفنية</v>
      </c>
      <c r="B68" s="467"/>
      <c r="C68" s="467"/>
      <c r="D68" s="101">
        <f>Table!$AB$10</f>
        <v>100</v>
      </c>
      <c r="E68" s="102">
        <f>Table!Z12</f>
        <v>94</v>
      </c>
      <c r="F68" s="123">
        <f>Table!AA12</f>
        <v>89</v>
      </c>
      <c r="G68" s="123">
        <f>Table!AB12</f>
        <v>92</v>
      </c>
      <c r="H68" s="468" t="str">
        <f>SpellNumberA(IF(Value!$F$33="1",E68,G68),0,"علامة","علامتان","علامات")</f>
        <v xml:space="preserve">اثنتان وتسعون علامة </v>
      </c>
      <c r="I68" s="469"/>
      <c r="J68" s="469"/>
      <c r="K68" s="470"/>
    </row>
    <row r="69" spans="1:11" ht="17.850000000000001" customHeight="1" x14ac:dyDescent="0.2">
      <c r="A69" s="466" t="str">
        <f>Table!$AC$6</f>
        <v>التربية الرياضية</v>
      </c>
      <c r="B69" s="467"/>
      <c r="C69" s="467"/>
      <c r="D69" s="101">
        <f>Table!$AE$10</f>
        <v>100</v>
      </c>
      <c r="E69" s="102">
        <f>Table!AC12</f>
        <v>95</v>
      </c>
      <c r="F69" s="123">
        <f>Table!AD12</f>
        <v>93</v>
      </c>
      <c r="G69" s="123">
        <f>Table!AE12</f>
        <v>94</v>
      </c>
      <c r="H69" s="468" t="str">
        <f>SpellNumberA(IF(Value!$F$33="1",E69,G69),0,"علامة","علامتان","علامات")</f>
        <v xml:space="preserve">اربع وتسعون علامة </v>
      </c>
      <c r="I69" s="469"/>
      <c r="J69" s="469"/>
      <c r="K69" s="470"/>
    </row>
    <row r="70" spans="1:11" ht="17.850000000000001" customHeight="1" x14ac:dyDescent="0.2">
      <c r="A70" s="466" t="str">
        <f>Table!$AF$6</f>
        <v>الموسيقا والاناشيد</v>
      </c>
      <c r="B70" s="467"/>
      <c r="C70" s="467"/>
      <c r="D70" s="101">
        <f>Table!$AH$10</f>
        <v>100</v>
      </c>
      <c r="E70" s="124"/>
      <c r="F70" s="123"/>
      <c r="G70" s="123"/>
      <c r="H70" s="494" t="str">
        <f>SpellNumberA(IF(Value!$F$33="1",E70,G70),0,"علامة","علامتان","علامات")</f>
        <v/>
      </c>
      <c r="I70" s="495"/>
      <c r="J70" s="495"/>
      <c r="K70" s="496"/>
    </row>
    <row r="71" spans="1:11" ht="17.850000000000001" customHeight="1" x14ac:dyDescent="0.2">
      <c r="A71" s="466" t="str">
        <f>Table!$AI$6</f>
        <v>التربية المهنية</v>
      </c>
      <c r="B71" s="467"/>
      <c r="C71" s="467"/>
      <c r="D71" s="101">
        <f>Table!$AK$10</f>
        <v>100</v>
      </c>
      <c r="E71" s="124">
        <f>Table!AI12</f>
        <v>87</v>
      </c>
      <c r="F71" s="123">
        <f>Table!AJ12</f>
        <v>77</v>
      </c>
      <c r="G71" s="123">
        <f>Table!AK12</f>
        <v>82</v>
      </c>
      <c r="H71" s="494" t="str">
        <f>SpellNumberA(IF(Value!$F$33="1",E71,G71),0,"علامة","علامتان","علامات")</f>
        <v xml:space="preserve">اثنتان وثمانون علامة </v>
      </c>
      <c r="I71" s="495"/>
      <c r="J71" s="495"/>
      <c r="K71" s="496"/>
    </row>
    <row r="72" spans="1:11" ht="17.850000000000001" customHeight="1" x14ac:dyDescent="0.2">
      <c r="A72" s="466" t="str">
        <f>Table!$AL$6</f>
        <v>الحاسوب</v>
      </c>
      <c r="B72" s="467"/>
      <c r="C72" s="467"/>
      <c r="D72" s="101">
        <f>Table!$AN$10</f>
        <v>100</v>
      </c>
      <c r="E72" s="124">
        <f>Table!AL12</f>
        <v>0</v>
      </c>
      <c r="F72" s="123">
        <f>Table!AM12</f>
        <v>0</v>
      </c>
      <c r="G72" s="123">
        <f>Table!AN12</f>
        <v>0</v>
      </c>
      <c r="H72" s="494" t="str">
        <f>SpellNumberA(IF(Value!$F$33="1",E72,G72),0,"علامة","علامتان","علامات")</f>
        <v xml:space="preserve">صفر علامة </v>
      </c>
      <c r="I72" s="495"/>
      <c r="J72" s="495"/>
      <c r="K72" s="496"/>
    </row>
    <row r="73" spans="1:11" ht="17.850000000000001" customHeight="1" thickBot="1" x14ac:dyDescent="0.25">
      <c r="A73" s="466" t="str">
        <f>Table!$AO$6</f>
        <v>الثقافة المالية</v>
      </c>
      <c r="B73" s="467"/>
      <c r="C73" s="467"/>
      <c r="D73" s="103">
        <f>Table!$AQ$10</f>
        <v>100</v>
      </c>
      <c r="E73" s="125">
        <f>Table!AO12</f>
        <v>0</v>
      </c>
      <c r="F73" s="123">
        <f>Table!AP12</f>
        <v>0</v>
      </c>
      <c r="G73" s="126">
        <f>Table!AQ12</f>
        <v>0</v>
      </c>
      <c r="H73" s="488" t="str">
        <f>SpellNumberA(IF(Value!$F$33="1",E73,G73),0,"علامة","علامتان","علامات")</f>
        <v xml:space="preserve">صفر علامة </v>
      </c>
      <c r="I73" s="489"/>
      <c r="J73" s="489"/>
      <c r="K73" s="490"/>
    </row>
    <row r="74" spans="1:11" ht="17.850000000000001" customHeight="1" x14ac:dyDescent="0.2">
      <c r="A74" s="491" t="s">
        <v>384</v>
      </c>
      <c r="B74" s="492"/>
      <c r="C74" s="492"/>
      <c r="D74" s="351">
        <f>Table!BS12</f>
        <v>68.7</v>
      </c>
      <c r="E74" s="363" t="s">
        <v>385</v>
      </c>
      <c r="F74" s="493" t="str">
        <f>IF(D74&lt;&gt;"-",SpellNumberA(D74,0,"علامة","علامتان","علامات"),"")</f>
        <v>ثمان وستون علامة وسبعون بالمئة من العلامة</v>
      </c>
      <c r="G74" s="493"/>
      <c r="H74" s="493"/>
      <c r="I74" s="493"/>
      <c r="J74" s="203"/>
      <c r="K74" s="204"/>
    </row>
    <row r="75" spans="1:11" ht="17.850000000000001" customHeight="1" x14ac:dyDescent="0.2">
      <c r="A75" s="517" t="s">
        <v>16</v>
      </c>
      <c r="B75" s="518" t="str">
        <f>Table!CS12</f>
        <v>ناجح و يرفع  لـ الصف السابع</v>
      </c>
      <c r="C75" s="519"/>
      <c r="D75" s="519"/>
      <c r="E75" s="519"/>
      <c r="F75" s="519"/>
      <c r="G75" s="519"/>
      <c r="H75" s="519"/>
      <c r="I75" s="519"/>
      <c r="J75" s="519"/>
      <c r="K75" s="520"/>
    </row>
    <row r="76" spans="1:11" ht="17.850000000000001" customHeight="1" thickBot="1" x14ac:dyDescent="0.25">
      <c r="A76" s="512"/>
      <c r="B76" s="505"/>
      <c r="C76" s="505"/>
      <c r="D76" s="505"/>
      <c r="E76" s="505"/>
      <c r="F76" s="505"/>
      <c r="G76" s="505"/>
      <c r="H76" s="505"/>
      <c r="I76" s="505"/>
      <c r="J76" s="505"/>
      <c r="K76" s="506"/>
    </row>
    <row r="77" spans="1:11" ht="17.850000000000001" customHeight="1" x14ac:dyDescent="0.2">
      <c r="A77" s="521" t="s">
        <v>17</v>
      </c>
      <c r="B77" s="522"/>
      <c r="C77" s="523" t="str">
        <f>Table!CT12</f>
        <v>يرجى من الوالدين مزيداً من المتابعة</v>
      </c>
      <c r="D77" s="524"/>
      <c r="E77" s="524"/>
      <c r="F77" s="524"/>
      <c r="G77" s="524"/>
      <c r="H77" s="524"/>
      <c r="I77" s="524"/>
      <c r="J77" s="524"/>
      <c r="K77" s="525"/>
    </row>
    <row r="78" spans="1:11" s="105" customFormat="1" ht="17.850000000000001" customHeight="1" x14ac:dyDescent="0.2">
      <c r="A78" s="507"/>
      <c r="B78" s="458"/>
      <c r="C78" s="483"/>
      <c r="D78" s="483"/>
      <c r="E78" s="483"/>
      <c r="F78" s="483"/>
      <c r="G78" s="483"/>
      <c r="H78" s="483"/>
      <c r="I78" s="483"/>
      <c r="J78" s="483"/>
      <c r="K78" s="504"/>
    </row>
    <row r="79" spans="1:11" ht="17.850000000000001" customHeight="1" x14ac:dyDescent="0.2">
      <c r="A79" s="507" t="s">
        <v>18</v>
      </c>
      <c r="B79" s="458"/>
      <c r="C79" s="510" t="str">
        <f>Table!AS12</f>
        <v>-</v>
      </c>
      <c r="D79" s="458" t="s">
        <v>19</v>
      </c>
      <c r="E79" s="458"/>
      <c r="F79" s="458"/>
      <c r="G79" s="510">
        <f>Table!$AS$10</f>
        <v>199</v>
      </c>
      <c r="H79" s="458" t="s">
        <v>20</v>
      </c>
      <c r="I79" s="458"/>
      <c r="J79" s="483" t="str">
        <f>Value!$F$8</f>
        <v>عادل اسماعيل ابو حميدان</v>
      </c>
      <c r="K79" s="504"/>
    </row>
    <row r="80" spans="1:11" s="105" customFormat="1" ht="17.850000000000001" customHeight="1" x14ac:dyDescent="0.2">
      <c r="A80" s="508"/>
      <c r="B80" s="509"/>
      <c r="C80" s="511"/>
      <c r="D80" s="509"/>
      <c r="E80" s="509"/>
      <c r="F80" s="509"/>
      <c r="G80" s="511"/>
      <c r="H80" s="509"/>
      <c r="I80" s="509"/>
      <c r="J80" s="511"/>
      <c r="K80" s="526"/>
    </row>
    <row r="81" spans="1:13" ht="17.850000000000001" customHeight="1" x14ac:dyDescent="0.2">
      <c r="A81" s="507" t="s">
        <v>21</v>
      </c>
      <c r="B81" s="513" t="str">
        <f>IF(Value!$F$33="2",Value!$F$14,Value!$F$25)</f>
        <v>2020/6/2</v>
      </c>
      <c r="C81" s="513"/>
      <c r="D81" s="458" t="s">
        <v>22</v>
      </c>
      <c r="E81" s="515"/>
      <c r="F81" s="515"/>
      <c r="G81" s="515" t="s">
        <v>23</v>
      </c>
      <c r="H81" s="458" t="s">
        <v>23</v>
      </c>
      <c r="I81" s="458"/>
      <c r="J81" s="483" t="str">
        <f>Value!$F$9</f>
        <v>فتحي محمد ابو فضة</v>
      </c>
      <c r="K81" s="504"/>
    </row>
    <row r="82" spans="1:13" s="105" customFormat="1" ht="17.850000000000001" customHeight="1" thickBot="1" x14ac:dyDescent="0.25">
      <c r="A82" s="512"/>
      <c r="B82" s="514"/>
      <c r="C82" s="514"/>
      <c r="D82" s="503"/>
      <c r="E82" s="516"/>
      <c r="F82" s="516"/>
      <c r="G82" s="516"/>
      <c r="H82" s="503"/>
      <c r="I82" s="503"/>
      <c r="J82" s="505"/>
      <c r="K82" s="506"/>
    </row>
    <row r="83" spans="1:13" s="108" customFormat="1" ht="17.850000000000001" customHeight="1" x14ac:dyDescent="0.25">
      <c r="A83" s="106" t="s">
        <v>24</v>
      </c>
      <c r="B83" s="497"/>
      <c r="C83" s="497"/>
      <c r="D83" s="497"/>
      <c r="E83" s="497"/>
      <c r="F83" s="497"/>
      <c r="G83" s="497"/>
      <c r="H83" s="497"/>
      <c r="I83" s="497"/>
      <c r="J83" s="497"/>
      <c r="K83" s="497"/>
      <c r="L83" s="107"/>
    </row>
    <row r="84" spans="1:13" s="108" customFormat="1" ht="17.850000000000001" customHeight="1" x14ac:dyDescent="0.25">
      <c r="A84" s="109" t="s">
        <v>25</v>
      </c>
      <c r="B84" s="498" t="s">
        <v>26</v>
      </c>
      <c r="C84" s="498"/>
      <c r="D84" s="498"/>
      <c r="E84" s="498"/>
      <c r="F84" s="498"/>
      <c r="G84" s="498"/>
      <c r="H84" s="498"/>
      <c r="I84" s="498"/>
      <c r="J84" s="498"/>
      <c r="K84" s="498"/>
      <c r="L84" s="107"/>
    </row>
    <row r="85" spans="1:13" s="108" customFormat="1" ht="17.850000000000001" customHeight="1" x14ac:dyDescent="0.25">
      <c r="A85" s="109"/>
      <c r="B85" s="110"/>
      <c r="C85" s="110"/>
      <c r="D85" s="361"/>
      <c r="E85" s="361"/>
      <c r="F85" s="361"/>
      <c r="G85" s="361"/>
      <c r="H85" s="361"/>
      <c r="I85" s="110"/>
      <c r="J85" s="110"/>
      <c r="K85" s="110"/>
      <c r="L85" s="107"/>
    </row>
    <row r="86" spans="1:13" s="108" customFormat="1" ht="17.850000000000001" customHeight="1" x14ac:dyDescent="0.25">
      <c r="A86" s="109" t="s">
        <v>27</v>
      </c>
      <c r="B86" s="499" t="s">
        <v>28</v>
      </c>
      <c r="C86" s="499"/>
      <c r="D86" s="499"/>
      <c r="E86" s="499"/>
      <c r="F86" s="499"/>
      <c r="G86" s="499"/>
      <c r="H86" s="499"/>
      <c r="I86" s="499"/>
      <c r="J86" s="499"/>
      <c r="K86" s="499"/>
      <c r="L86" s="107"/>
    </row>
    <row r="87" spans="1:13" s="108" customFormat="1" ht="17.850000000000001" customHeight="1" x14ac:dyDescent="0.25">
      <c r="A87" s="109"/>
      <c r="B87" s="112"/>
      <c r="C87" s="112"/>
      <c r="D87" s="112"/>
      <c r="E87" s="112"/>
      <c r="F87" s="112"/>
      <c r="G87" s="112"/>
      <c r="H87" s="112"/>
      <c r="I87" s="112"/>
      <c r="J87" s="112"/>
      <c r="K87" s="112"/>
      <c r="L87" s="107"/>
    </row>
    <row r="88" spans="1:13" s="108" customFormat="1" ht="17.850000000000001" customHeight="1" x14ac:dyDescent="0.25">
      <c r="A88" s="109" t="s">
        <v>29</v>
      </c>
      <c r="B88" s="500" t="s">
        <v>30</v>
      </c>
      <c r="C88" s="500"/>
      <c r="D88" s="500"/>
      <c r="E88" s="500"/>
      <c r="F88" s="501">
        <f>IF(Value!$F$33="1","",DATE(YEAR(Value!$F$22),MONTH(Value!$F$22),DAY(Value!$F$22)))</f>
        <v>43994</v>
      </c>
      <c r="G88" s="501"/>
      <c r="H88" s="114" t="s">
        <v>129</v>
      </c>
      <c r="I88" s="502" t="str">
        <f>IF(Value!$F$33="2",Value!$F$22,"")</f>
        <v>2020/6/12</v>
      </c>
      <c r="J88" s="502"/>
      <c r="K88" s="115"/>
      <c r="L88" s="115"/>
      <c r="M88" s="107"/>
    </row>
    <row r="89" spans="1:13" s="108" customFormat="1" ht="17.850000000000001" customHeight="1" x14ac:dyDescent="0.25">
      <c r="A89" s="109"/>
      <c r="B89" s="112"/>
      <c r="C89" s="112"/>
      <c r="D89" s="112"/>
      <c r="E89" s="112"/>
      <c r="F89" s="112"/>
      <c r="G89" s="116"/>
      <c r="H89" s="116"/>
      <c r="I89" s="116"/>
      <c r="J89" s="116"/>
      <c r="K89" s="116"/>
      <c r="L89" s="107"/>
    </row>
    <row r="90" spans="1:13" s="108" customFormat="1" ht="17.850000000000001" customHeight="1" x14ac:dyDescent="0.25">
      <c r="A90" s="109" t="s">
        <v>31</v>
      </c>
      <c r="B90" s="527" t="s">
        <v>32</v>
      </c>
      <c r="C90" s="527"/>
      <c r="D90" s="527"/>
      <c r="E90" s="527"/>
      <c r="F90" s="117" t="str">
        <f>IF(Value!$F$33="2",Value!$F$26,"")</f>
        <v>2023/2022</v>
      </c>
      <c r="G90" s="118" t="s">
        <v>379</v>
      </c>
      <c r="H90" s="113">
        <f>IF(Value!$F$33="1","",DATE(YEAR(Value!$F$23),MONTH(Value!$F$23),DAY(Value!$F$23)))</f>
        <v>44075</v>
      </c>
      <c r="I90" s="136" t="s">
        <v>129</v>
      </c>
      <c r="J90" s="528" t="str">
        <f>IF(Value!$F$33="2",Value!$F$23,"")</f>
        <v>2020/9/1</v>
      </c>
      <c r="K90" s="528"/>
      <c r="L90" s="107"/>
    </row>
    <row r="91" spans="1:13" ht="17.850000000000001" customHeight="1" x14ac:dyDescent="0.2">
      <c r="A91" s="461"/>
      <c r="B91" s="461"/>
      <c r="C91" s="461"/>
      <c r="D91" s="461"/>
      <c r="E91" s="462" t="s">
        <v>436</v>
      </c>
      <c r="F91" s="462"/>
      <c r="G91" s="462"/>
      <c r="H91" s="461"/>
      <c r="I91" s="461"/>
      <c r="J91" s="461"/>
      <c r="K91" s="461"/>
      <c r="L91" s="85" t="s">
        <v>310</v>
      </c>
    </row>
    <row r="92" spans="1:13" ht="17.850000000000001" customHeight="1" x14ac:dyDescent="0.2">
      <c r="A92" s="461"/>
      <c r="B92" s="461"/>
      <c r="C92" s="461"/>
      <c r="D92" s="461"/>
      <c r="E92" s="462"/>
      <c r="F92" s="462"/>
      <c r="G92" s="462"/>
      <c r="H92" s="461"/>
      <c r="I92" s="461"/>
      <c r="J92" s="461"/>
      <c r="K92" s="461"/>
    </row>
    <row r="93" spans="1:13" ht="17.850000000000001" customHeight="1" x14ac:dyDescent="0.2">
      <c r="A93" s="463" t="s">
        <v>755</v>
      </c>
      <c r="B93" s="463"/>
      <c r="C93" s="463"/>
      <c r="D93" s="463"/>
      <c r="E93" s="464"/>
      <c r="F93" s="464"/>
      <c r="G93" s="464"/>
      <c r="H93" s="464" t="s">
        <v>0</v>
      </c>
      <c r="I93" s="464"/>
      <c r="J93" s="464"/>
      <c r="K93" s="464"/>
    </row>
    <row r="94" spans="1:13" ht="17.850000000000001" customHeight="1" x14ac:dyDescent="0.2">
      <c r="A94" s="463" t="s">
        <v>756</v>
      </c>
      <c r="B94" s="463"/>
      <c r="C94" s="463"/>
      <c r="D94" s="463"/>
      <c r="E94" s="464"/>
      <c r="F94" s="464"/>
      <c r="G94" s="464"/>
      <c r="H94" s="464"/>
      <c r="I94" s="464"/>
      <c r="J94" s="464"/>
      <c r="K94" s="464"/>
    </row>
    <row r="95" spans="1:13" ht="17.850000000000001" customHeight="1" x14ac:dyDescent="0.2">
      <c r="A95" s="465"/>
      <c r="B95" s="465"/>
      <c r="C95" s="465"/>
      <c r="D95" s="465"/>
      <c r="E95" s="464"/>
      <c r="F95" s="464"/>
      <c r="G95" s="464"/>
      <c r="H95" s="464"/>
      <c r="I95" s="464"/>
      <c r="J95" s="464"/>
      <c r="K95" s="464"/>
    </row>
    <row r="96" spans="1:13" ht="17.850000000000001" customHeight="1" x14ac:dyDescent="0.2">
      <c r="A96" s="455" t="str">
        <f>" النتائج المدرسية  " &amp; Value!$F$35 &amp; " الأساسي  للعام الدراسي " &amp; Value!$F$10</f>
        <v xml:space="preserve"> النتائج المدرسية  للصفوف من الأول الى السابع الأساسي  للعام الدراسي 2021/2020</v>
      </c>
      <c r="B96" s="455"/>
      <c r="C96" s="455"/>
      <c r="D96" s="455"/>
      <c r="E96" s="455"/>
      <c r="F96" s="455"/>
      <c r="G96" s="455"/>
      <c r="H96" s="455"/>
      <c r="I96" s="455"/>
      <c r="J96" s="455"/>
      <c r="K96" s="455"/>
    </row>
    <row r="97" spans="1:17" ht="17.850000000000001" customHeight="1" x14ac:dyDescent="0.2">
      <c r="A97" s="455"/>
      <c r="B97" s="455"/>
      <c r="C97" s="455"/>
      <c r="D97" s="455"/>
      <c r="E97" s="455"/>
      <c r="F97" s="455"/>
      <c r="G97" s="455"/>
      <c r="H97" s="455"/>
      <c r="I97" s="455"/>
      <c r="J97" s="455"/>
      <c r="K97" s="455"/>
    </row>
    <row r="98" spans="1:17" ht="17.850000000000001" customHeight="1" x14ac:dyDescent="0.2">
      <c r="A98" s="86" t="s">
        <v>1</v>
      </c>
      <c r="B98" s="456" t="str">
        <f>Table!B13</f>
        <v xml:space="preserve"> احمد امجد موسى البراوي</v>
      </c>
      <c r="C98" s="457"/>
      <c r="D98" s="457"/>
      <c r="E98" s="362" t="s">
        <v>2</v>
      </c>
      <c r="F98" s="119" t="str">
        <f>Table!C13</f>
        <v>الأردنية</v>
      </c>
      <c r="G98" s="458" t="s">
        <v>3</v>
      </c>
      <c r="H98" s="458"/>
      <c r="I98" s="459" t="str">
        <f>Table!BT13</f>
        <v>السلط    3 / 12 / 2009</v>
      </c>
      <c r="J98" s="460"/>
      <c r="K98" s="460"/>
    </row>
    <row r="99" spans="1:17" ht="17.850000000000001" customHeight="1" x14ac:dyDescent="0.2">
      <c r="A99" s="70"/>
      <c r="B99" s="365"/>
      <c r="C99" s="365"/>
      <c r="D99" s="76"/>
      <c r="E99" s="365"/>
      <c r="F99" s="88"/>
      <c r="G99" s="76"/>
      <c r="H99" s="76"/>
      <c r="I99" s="89"/>
      <c r="J99" s="89"/>
      <c r="K99" s="90"/>
    </row>
    <row r="100" spans="1:17" ht="17.850000000000001" customHeight="1" x14ac:dyDescent="0.2">
      <c r="A100" s="458" t="s">
        <v>4</v>
      </c>
      <c r="B100" s="458"/>
      <c r="C100" s="483" t="str">
        <f>Value!$F$6 &amp; " ( "  &amp;  Value!$F$7  &amp; " ) "</f>
        <v xml:space="preserve">السادس ( أ ) </v>
      </c>
      <c r="D100" s="483"/>
      <c r="E100" s="362" t="s">
        <v>5</v>
      </c>
      <c r="F100" s="483" t="str">
        <f>Value!$F$5</f>
        <v>ذكور البقعة الاعدادية الرابعة</v>
      </c>
      <c r="G100" s="483"/>
      <c r="H100" s="483"/>
      <c r="I100" s="362" t="s">
        <v>6</v>
      </c>
      <c r="J100" s="460" t="str">
        <f>Value!$F$4</f>
        <v>البقعة</v>
      </c>
      <c r="K100" s="460"/>
      <c r="N100" s="262">
        <v>0</v>
      </c>
      <c r="O100" s="262"/>
      <c r="P100" s="262"/>
      <c r="Q100" s="262">
        <f>Value!$F$13</f>
        <v>50</v>
      </c>
    </row>
    <row r="101" spans="1:17" ht="17.850000000000001" customHeight="1" x14ac:dyDescent="0.2">
      <c r="A101" s="365"/>
      <c r="B101" s="365"/>
      <c r="C101" s="65"/>
      <c r="D101" s="91"/>
      <c r="E101" s="70"/>
      <c r="F101" s="89"/>
      <c r="G101" s="89"/>
      <c r="H101" s="89"/>
      <c r="I101" s="70"/>
      <c r="J101" s="89"/>
      <c r="K101" s="89"/>
    </row>
    <row r="102" spans="1:17" ht="17.850000000000001" customHeight="1" x14ac:dyDescent="0.2">
      <c r="A102" s="458" t="s">
        <v>7</v>
      </c>
      <c r="B102" s="458"/>
      <c r="C102" s="483" t="str">
        <f>Value!$F$3</f>
        <v>شمال عمان</v>
      </c>
      <c r="D102" s="483"/>
      <c r="E102" s="92"/>
      <c r="F102" s="92"/>
      <c r="G102" s="92"/>
      <c r="H102" s="92"/>
      <c r="I102" s="92"/>
      <c r="J102" s="92"/>
      <c r="K102" s="92"/>
    </row>
    <row r="103" spans="1:17" ht="17.850000000000001" customHeight="1" thickBot="1" x14ac:dyDescent="0.25">
      <c r="A103" s="93"/>
      <c r="B103" s="93"/>
      <c r="C103" s="93"/>
      <c r="D103" s="94"/>
      <c r="E103" s="93"/>
      <c r="F103" s="93"/>
      <c r="G103" s="93"/>
      <c r="H103" s="93"/>
      <c r="I103" s="93"/>
      <c r="J103" s="95"/>
      <c r="K103" s="95"/>
    </row>
    <row r="104" spans="1:17" ht="17.850000000000001" customHeight="1" thickBot="1" x14ac:dyDescent="0.25">
      <c r="A104" s="484" t="s">
        <v>8</v>
      </c>
      <c r="B104" s="484"/>
      <c r="C104" s="484"/>
      <c r="D104" s="485" t="s">
        <v>9</v>
      </c>
      <c r="E104" s="471" t="s">
        <v>10</v>
      </c>
      <c r="F104" s="472"/>
      <c r="G104" s="472"/>
      <c r="H104" s="472"/>
      <c r="I104" s="472"/>
      <c r="J104" s="472"/>
      <c r="K104" s="473"/>
    </row>
    <row r="105" spans="1:17" ht="17.850000000000001" customHeight="1" thickBot="1" x14ac:dyDescent="0.25">
      <c r="A105" s="484"/>
      <c r="B105" s="484"/>
      <c r="C105" s="484"/>
      <c r="D105" s="486"/>
      <c r="E105" s="96" t="s">
        <v>11</v>
      </c>
      <c r="F105" s="97" t="s">
        <v>12</v>
      </c>
      <c r="G105" s="474" t="s">
        <v>13</v>
      </c>
      <c r="H105" s="474"/>
      <c r="I105" s="474"/>
      <c r="J105" s="474"/>
      <c r="K105" s="475"/>
    </row>
    <row r="106" spans="1:17" ht="17.850000000000001" customHeight="1" thickBot="1" x14ac:dyDescent="0.25">
      <c r="A106" s="484"/>
      <c r="B106" s="484"/>
      <c r="C106" s="484"/>
      <c r="D106" s="487"/>
      <c r="E106" s="98" t="s">
        <v>383</v>
      </c>
      <c r="F106" s="364" t="s">
        <v>383</v>
      </c>
      <c r="G106" s="364" t="s">
        <v>14</v>
      </c>
      <c r="H106" s="476" t="s">
        <v>15</v>
      </c>
      <c r="I106" s="476"/>
      <c r="J106" s="476"/>
      <c r="K106" s="477"/>
    </row>
    <row r="107" spans="1:17" ht="17.850000000000001" customHeight="1" x14ac:dyDescent="0.2">
      <c r="A107" s="478" t="str">
        <f>Table!$H$6</f>
        <v>التربية الاسلامية</v>
      </c>
      <c r="B107" s="479"/>
      <c r="C107" s="479"/>
      <c r="D107" s="100">
        <f>Table!$J$10</f>
        <v>100</v>
      </c>
      <c r="E107" s="122">
        <f>Table!H13</f>
        <v>81</v>
      </c>
      <c r="F107" s="123">
        <f>Table!I13</f>
        <v>87</v>
      </c>
      <c r="G107" s="123">
        <f>Table!J13</f>
        <v>84</v>
      </c>
      <c r="H107" s="480" t="str">
        <f>SpellNumberA(IF(Value!$F$33="1",E107,G107),0,"علامة","علامتان","علامات")</f>
        <v xml:space="preserve">اربع وثمانون علامة </v>
      </c>
      <c r="I107" s="481"/>
      <c r="J107" s="481"/>
      <c r="K107" s="482"/>
    </row>
    <row r="108" spans="1:17" ht="17.850000000000001" customHeight="1" x14ac:dyDescent="0.2">
      <c r="A108" s="466" t="str">
        <f>Table!$K$6</f>
        <v>اللغة العربية</v>
      </c>
      <c r="B108" s="467"/>
      <c r="C108" s="467"/>
      <c r="D108" s="101">
        <f>Table!$M$10</f>
        <v>100</v>
      </c>
      <c r="E108" s="102">
        <f>Table!K13</f>
        <v>87</v>
      </c>
      <c r="F108" s="123">
        <f>Table!L13</f>
        <v>68</v>
      </c>
      <c r="G108" s="123">
        <f>Table!M13</f>
        <v>78</v>
      </c>
      <c r="H108" s="468" t="str">
        <f>SpellNumberA(IF(Value!$F$33="1",E108,G108),0,"علامة","علامتان","علامات")</f>
        <v xml:space="preserve">ثمان وسبعون علامة </v>
      </c>
      <c r="I108" s="469"/>
      <c r="J108" s="469"/>
      <c r="K108" s="470"/>
    </row>
    <row r="109" spans="1:17" ht="17.850000000000001" customHeight="1" x14ac:dyDescent="0.2">
      <c r="A109" s="466" t="str">
        <f>Table!$N$6</f>
        <v>اللغة الانجليزية</v>
      </c>
      <c r="B109" s="467"/>
      <c r="C109" s="467"/>
      <c r="D109" s="101">
        <f>Table!$P$10</f>
        <v>100</v>
      </c>
      <c r="E109" s="102">
        <f>Table!N13</f>
        <v>72</v>
      </c>
      <c r="F109" s="123">
        <f>Table!O13</f>
        <v>73</v>
      </c>
      <c r="G109" s="123">
        <f>Table!P13</f>
        <v>73</v>
      </c>
      <c r="H109" s="468" t="str">
        <f>SpellNumberA(IF(Value!$F$33="1",E109,G109),0,"علامة","علامتان","علامات")</f>
        <v xml:space="preserve">ثلاث وسبعون علامة </v>
      </c>
      <c r="I109" s="469"/>
      <c r="J109" s="469"/>
      <c r="K109" s="470"/>
    </row>
    <row r="110" spans="1:17" ht="17.850000000000001" customHeight="1" x14ac:dyDescent="0.2">
      <c r="A110" s="466" t="str">
        <f>Table!$Q$6</f>
        <v>الرياضيات</v>
      </c>
      <c r="B110" s="467"/>
      <c r="C110" s="467"/>
      <c r="D110" s="101">
        <f>Table!$S$10</f>
        <v>100</v>
      </c>
      <c r="E110" s="102">
        <f>Table!Q13</f>
        <v>79</v>
      </c>
      <c r="F110" s="123">
        <f>Table!R13</f>
        <v>77</v>
      </c>
      <c r="G110" s="123">
        <f>Table!S13</f>
        <v>78</v>
      </c>
      <c r="H110" s="468" t="str">
        <f>SpellNumberA(IF(Value!$F$33="1",E110,G110),0,"علامة","علامتان","علامات")</f>
        <v xml:space="preserve">ثمان وسبعون علامة </v>
      </c>
      <c r="I110" s="469"/>
      <c r="J110" s="469"/>
      <c r="K110" s="470"/>
    </row>
    <row r="111" spans="1:17" ht="17.850000000000001" customHeight="1" x14ac:dyDescent="0.2">
      <c r="A111" s="466" t="str">
        <f>Table!$T$6</f>
        <v>التربية الاجتماعية والوطنية</v>
      </c>
      <c r="B111" s="467"/>
      <c r="C111" s="467"/>
      <c r="D111" s="101">
        <f>Table!$V$10</f>
        <v>100</v>
      </c>
      <c r="E111" s="102">
        <f>Table!T13</f>
        <v>77</v>
      </c>
      <c r="F111" s="123">
        <f>Table!U13</f>
        <v>80</v>
      </c>
      <c r="G111" s="123">
        <f>Table!V13</f>
        <v>79</v>
      </c>
      <c r="H111" s="468" t="str">
        <f>SpellNumberA(IF(Value!$F$33="1",E111,G111),0,"علامة","علامتان","علامات")</f>
        <v xml:space="preserve">تسع وسبعون علامة </v>
      </c>
      <c r="I111" s="469"/>
      <c r="J111" s="469"/>
      <c r="K111" s="470"/>
    </row>
    <row r="112" spans="1:17" ht="17.850000000000001" customHeight="1" x14ac:dyDescent="0.2">
      <c r="A112" s="466" t="str">
        <f>Table!$W$6</f>
        <v>العلـــوم</v>
      </c>
      <c r="B112" s="467"/>
      <c r="C112" s="467"/>
      <c r="D112" s="101">
        <f>Table!$Y$10</f>
        <v>100</v>
      </c>
      <c r="E112" s="102">
        <f>Table!W13</f>
        <v>64</v>
      </c>
      <c r="F112" s="123">
        <f>Table!X13</f>
        <v>93</v>
      </c>
      <c r="G112" s="123">
        <f>Table!Y13</f>
        <v>79</v>
      </c>
      <c r="H112" s="468" t="str">
        <f>SpellNumberA(IF(Value!$F$33="1",E112,G112),0,"علامة","علامتان","علامات")</f>
        <v xml:space="preserve">تسع وسبعون علامة </v>
      </c>
      <c r="I112" s="469"/>
      <c r="J112" s="469"/>
      <c r="K112" s="470"/>
    </row>
    <row r="113" spans="1:12" ht="17.850000000000001" customHeight="1" x14ac:dyDescent="0.2">
      <c r="A113" s="466" t="str">
        <f>Table!$Z$6</f>
        <v>التربية الفنية</v>
      </c>
      <c r="B113" s="467"/>
      <c r="C113" s="467"/>
      <c r="D113" s="101">
        <f>Table!$AB$10</f>
        <v>100</v>
      </c>
      <c r="E113" s="102">
        <f>Table!Z13</f>
        <v>97</v>
      </c>
      <c r="F113" s="123">
        <f>Table!AA13</f>
        <v>91</v>
      </c>
      <c r="G113" s="123">
        <f>Table!AB13</f>
        <v>94</v>
      </c>
      <c r="H113" s="468" t="str">
        <f>SpellNumberA(IF(Value!$F$33="1",E113,G113),0,"علامة","علامتان","علامات")</f>
        <v xml:space="preserve">اربع وتسعون علامة </v>
      </c>
      <c r="I113" s="469"/>
      <c r="J113" s="469"/>
      <c r="K113" s="470"/>
    </row>
    <row r="114" spans="1:12" ht="17.850000000000001" customHeight="1" x14ac:dyDescent="0.2">
      <c r="A114" s="466" t="str">
        <f>Table!$AC$6</f>
        <v>التربية الرياضية</v>
      </c>
      <c r="B114" s="467"/>
      <c r="C114" s="467"/>
      <c r="D114" s="101">
        <f>Table!$AE$10</f>
        <v>100</v>
      </c>
      <c r="E114" s="102">
        <f>Table!AC13</f>
        <v>96</v>
      </c>
      <c r="F114" s="123">
        <f>Table!AD13</f>
        <v>95</v>
      </c>
      <c r="G114" s="123">
        <f>Table!AE13</f>
        <v>96</v>
      </c>
      <c r="H114" s="468" t="str">
        <f>SpellNumberA(IF(Value!$F$33="1",E114,G114),0,"علامة","علامتان","علامات")</f>
        <v xml:space="preserve">ست وتسعون علامة </v>
      </c>
      <c r="I114" s="469"/>
      <c r="J114" s="469"/>
      <c r="K114" s="470"/>
    </row>
    <row r="115" spans="1:12" ht="17.850000000000001" customHeight="1" x14ac:dyDescent="0.2">
      <c r="A115" s="466" t="str">
        <f>Table!$AF$6</f>
        <v>الموسيقا والاناشيد</v>
      </c>
      <c r="B115" s="467"/>
      <c r="C115" s="467"/>
      <c r="D115" s="101">
        <f>Table!$AH$10</f>
        <v>100</v>
      </c>
      <c r="E115" s="124"/>
      <c r="F115" s="123"/>
      <c r="G115" s="123"/>
      <c r="H115" s="494" t="str">
        <f>SpellNumberA(IF(Value!$F$33="1",E115,G115),0,"علامة","علامتان","علامات")</f>
        <v/>
      </c>
      <c r="I115" s="495"/>
      <c r="J115" s="495"/>
      <c r="K115" s="496"/>
    </row>
    <row r="116" spans="1:12" ht="17.850000000000001" customHeight="1" x14ac:dyDescent="0.2">
      <c r="A116" s="466" t="str">
        <f>Table!$AI$6</f>
        <v>التربية المهنية</v>
      </c>
      <c r="B116" s="467"/>
      <c r="C116" s="467"/>
      <c r="D116" s="101">
        <f>Table!$AK$10</f>
        <v>100</v>
      </c>
      <c r="E116" s="124">
        <f>Table!AI13</f>
        <v>91</v>
      </c>
      <c r="F116" s="123">
        <f>Table!AJ13</f>
        <v>79</v>
      </c>
      <c r="G116" s="123">
        <f>Table!AK13</f>
        <v>85</v>
      </c>
      <c r="H116" s="494" t="str">
        <f>SpellNumberA(IF(Value!$F$33="1",E116,G116),0,"علامة","علامتان","علامات")</f>
        <v xml:space="preserve">خمس وثمانون علامة </v>
      </c>
      <c r="I116" s="495"/>
      <c r="J116" s="495"/>
      <c r="K116" s="496"/>
    </row>
    <row r="117" spans="1:12" ht="17.850000000000001" customHeight="1" x14ac:dyDescent="0.2">
      <c r="A117" s="466" t="str">
        <f>Table!$AL$6</f>
        <v>الحاسوب</v>
      </c>
      <c r="B117" s="467"/>
      <c r="C117" s="467"/>
      <c r="D117" s="101">
        <f>Table!$AN$10</f>
        <v>100</v>
      </c>
      <c r="E117" s="124">
        <f>Table!AL13</f>
        <v>0</v>
      </c>
      <c r="F117" s="123">
        <f>Table!AM13</f>
        <v>0</v>
      </c>
      <c r="G117" s="123">
        <f>Table!AN13</f>
        <v>0</v>
      </c>
      <c r="H117" s="494" t="str">
        <f>SpellNumberA(IF(Value!$F$33="1",E117,G117),0,"علامة","علامتان","علامات")</f>
        <v xml:space="preserve">صفر علامة </v>
      </c>
      <c r="I117" s="495"/>
      <c r="J117" s="495"/>
      <c r="K117" s="496"/>
    </row>
    <row r="118" spans="1:12" ht="17.850000000000001" customHeight="1" thickBot="1" x14ac:dyDescent="0.25">
      <c r="A118" s="466" t="str">
        <f>Table!$AO$6</f>
        <v>الثقافة المالية</v>
      </c>
      <c r="B118" s="467"/>
      <c r="C118" s="467"/>
      <c r="D118" s="103">
        <f>Table!$AQ$10</f>
        <v>100</v>
      </c>
      <c r="E118" s="125">
        <f>Table!AO13</f>
        <v>0</v>
      </c>
      <c r="F118" s="123">
        <f>Table!AP13</f>
        <v>0</v>
      </c>
      <c r="G118" s="126">
        <f>Table!AQ13</f>
        <v>0</v>
      </c>
      <c r="H118" s="488" t="str">
        <f>SpellNumberA(IF(Value!$F$33="1",E118,G118),0,"علامة","علامتان","علامات")</f>
        <v xml:space="preserve">صفر علامة </v>
      </c>
      <c r="I118" s="489"/>
      <c r="J118" s="489"/>
      <c r="K118" s="490"/>
    </row>
    <row r="119" spans="1:12" ht="17.850000000000001" customHeight="1" x14ac:dyDescent="0.2">
      <c r="A119" s="491" t="s">
        <v>384</v>
      </c>
      <c r="B119" s="492"/>
      <c r="C119" s="492"/>
      <c r="D119" s="351">
        <f>Table!BS13</f>
        <v>61.1</v>
      </c>
      <c r="E119" s="363" t="s">
        <v>385</v>
      </c>
      <c r="F119" s="493" t="str">
        <f>IF(D119&lt;&gt;"-",SpellNumberA(D119,0,"علامة","علامتان","علامات"),"")</f>
        <v>واحدة وستون علامة وعشر بالمئة من العلامة</v>
      </c>
      <c r="G119" s="493"/>
      <c r="H119" s="493"/>
      <c r="I119" s="493"/>
      <c r="J119" s="203"/>
      <c r="K119" s="204"/>
    </row>
    <row r="120" spans="1:12" ht="17.850000000000001" customHeight="1" x14ac:dyDescent="0.2">
      <c r="A120" s="517" t="s">
        <v>16</v>
      </c>
      <c r="B120" s="518" t="str">
        <f>Table!CS13</f>
        <v>ناجح و يرفع  لـ الصف السابع</v>
      </c>
      <c r="C120" s="519"/>
      <c r="D120" s="519"/>
      <c r="E120" s="519"/>
      <c r="F120" s="519"/>
      <c r="G120" s="519"/>
      <c r="H120" s="519"/>
      <c r="I120" s="519"/>
      <c r="J120" s="519"/>
      <c r="K120" s="520"/>
    </row>
    <row r="121" spans="1:12" ht="17.850000000000001" customHeight="1" thickBot="1" x14ac:dyDescent="0.25">
      <c r="A121" s="512"/>
      <c r="B121" s="505"/>
      <c r="C121" s="505"/>
      <c r="D121" s="505"/>
      <c r="E121" s="505"/>
      <c r="F121" s="505"/>
      <c r="G121" s="505"/>
      <c r="H121" s="505"/>
      <c r="I121" s="505"/>
      <c r="J121" s="505"/>
      <c r="K121" s="506"/>
    </row>
    <row r="122" spans="1:12" ht="17.850000000000001" customHeight="1" x14ac:dyDescent="0.2">
      <c r="A122" s="521" t="s">
        <v>17</v>
      </c>
      <c r="B122" s="522"/>
      <c r="C122" s="523" t="str">
        <f>Table!CT13</f>
        <v>يرجى من الوالدين مزيداً من المتابعة</v>
      </c>
      <c r="D122" s="524"/>
      <c r="E122" s="524"/>
      <c r="F122" s="524"/>
      <c r="G122" s="524"/>
      <c r="H122" s="524"/>
      <c r="I122" s="524"/>
      <c r="J122" s="524"/>
      <c r="K122" s="525"/>
    </row>
    <row r="123" spans="1:12" s="105" customFormat="1" ht="17.850000000000001" customHeight="1" x14ac:dyDescent="0.2">
      <c r="A123" s="507"/>
      <c r="B123" s="458"/>
      <c r="C123" s="483"/>
      <c r="D123" s="483"/>
      <c r="E123" s="483"/>
      <c r="F123" s="483"/>
      <c r="G123" s="483"/>
      <c r="H123" s="483"/>
      <c r="I123" s="483"/>
      <c r="J123" s="483"/>
      <c r="K123" s="504"/>
    </row>
    <row r="124" spans="1:12" ht="17.850000000000001" customHeight="1" x14ac:dyDescent="0.2">
      <c r="A124" s="507" t="s">
        <v>18</v>
      </c>
      <c r="B124" s="458"/>
      <c r="C124" s="510" t="str">
        <f>Table!AS13</f>
        <v>-</v>
      </c>
      <c r="D124" s="458" t="s">
        <v>19</v>
      </c>
      <c r="E124" s="458"/>
      <c r="F124" s="458"/>
      <c r="G124" s="510">
        <f>Table!$AS$10</f>
        <v>199</v>
      </c>
      <c r="H124" s="458" t="s">
        <v>20</v>
      </c>
      <c r="I124" s="458"/>
      <c r="J124" s="483" t="str">
        <f>Value!$F$8</f>
        <v>عادل اسماعيل ابو حميدان</v>
      </c>
      <c r="K124" s="504"/>
    </row>
    <row r="125" spans="1:12" s="105" customFormat="1" ht="17.850000000000001" customHeight="1" x14ac:dyDescent="0.2">
      <c r="A125" s="508"/>
      <c r="B125" s="509"/>
      <c r="C125" s="511"/>
      <c r="D125" s="509"/>
      <c r="E125" s="509"/>
      <c r="F125" s="509"/>
      <c r="G125" s="511"/>
      <c r="H125" s="509"/>
      <c r="I125" s="509"/>
      <c r="J125" s="511"/>
      <c r="K125" s="526"/>
    </row>
    <row r="126" spans="1:12" ht="17.850000000000001" customHeight="1" x14ac:dyDescent="0.2">
      <c r="A126" s="507" t="s">
        <v>21</v>
      </c>
      <c r="B126" s="513" t="str">
        <f>IF(Value!$F$33="2",Value!$F$14,Value!$F$25)</f>
        <v>2020/6/2</v>
      </c>
      <c r="C126" s="513"/>
      <c r="D126" s="458" t="s">
        <v>22</v>
      </c>
      <c r="E126" s="515"/>
      <c r="F126" s="515"/>
      <c r="G126" s="515" t="s">
        <v>23</v>
      </c>
      <c r="H126" s="458" t="s">
        <v>23</v>
      </c>
      <c r="I126" s="458"/>
      <c r="J126" s="483" t="str">
        <f>Value!$F$9</f>
        <v>فتحي محمد ابو فضة</v>
      </c>
      <c r="K126" s="504"/>
    </row>
    <row r="127" spans="1:12" s="105" customFormat="1" ht="17.850000000000001" customHeight="1" thickBot="1" x14ac:dyDescent="0.25">
      <c r="A127" s="512"/>
      <c r="B127" s="514"/>
      <c r="C127" s="514"/>
      <c r="D127" s="503"/>
      <c r="E127" s="516"/>
      <c r="F127" s="516"/>
      <c r="G127" s="516"/>
      <c r="H127" s="503"/>
      <c r="I127" s="503"/>
      <c r="J127" s="505"/>
      <c r="K127" s="506"/>
    </row>
    <row r="128" spans="1:12" s="108" customFormat="1" ht="17.850000000000001" customHeight="1" x14ac:dyDescent="0.25">
      <c r="A128" s="106" t="s">
        <v>24</v>
      </c>
      <c r="B128" s="497"/>
      <c r="C128" s="497"/>
      <c r="D128" s="497"/>
      <c r="E128" s="497"/>
      <c r="F128" s="497"/>
      <c r="G128" s="497"/>
      <c r="H128" s="497"/>
      <c r="I128" s="497"/>
      <c r="J128" s="497"/>
      <c r="K128" s="497"/>
      <c r="L128" s="107"/>
    </row>
    <row r="129" spans="1:13" s="108" customFormat="1" ht="17.850000000000001" customHeight="1" x14ac:dyDescent="0.25">
      <c r="A129" s="109" t="s">
        <v>25</v>
      </c>
      <c r="B129" s="498" t="s">
        <v>26</v>
      </c>
      <c r="C129" s="498"/>
      <c r="D129" s="498"/>
      <c r="E129" s="498"/>
      <c r="F129" s="498"/>
      <c r="G129" s="498"/>
      <c r="H129" s="498"/>
      <c r="I129" s="498"/>
      <c r="J129" s="498"/>
      <c r="K129" s="498"/>
      <c r="L129" s="107"/>
    </row>
    <row r="130" spans="1:13" s="108" customFormat="1" ht="17.850000000000001" customHeight="1" x14ac:dyDescent="0.25">
      <c r="A130" s="109"/>
      <c r="B130" s="110"/>
      <c r="C130" s="110"/>
      <c r="D130" s="361"/>
      <c r="E130" s="361"/>
      <c r="F130" s="361"/>
      <c r="G130" s="361"/>
      <c r="H130" s="361"/>
      <c r="I130" s="110"/>
      <c r="J130" s="110"/>
      <c r="K130" s="110"/>
      <c r="L130" s="107"/>
    </row>
    <row r="131" spans="1:13" s="108" customFormat="1" ht="17.850000000000001" customHeight="1" x14ac:dyDescent="0.25">
      <c r="A131" s="109" t="s">
        <v>27</v>
      </c>
      <c r="B131" s="499" t="s">
        <v>28</v>
      </c>
      <c r="C131" s="499"/>
      <c r="D131" s="499"/>
      <c r="E131" s="499"/>
      <c r="F131" s="499"/>
      <c r="G131" s="499"/>
      <c r="H131" s="499"/>
      <c r="I131" s="499"/>
      <c r="J131" s="499"/>
      <c r="K131" s="499"/>
      <c r="L131" s="107"/>
    </row>
    <row r="132" spans="1:13" s="108" customFormat="1" ht="17.850000000000001" customHeight="1" x14ac:dyDescent="0.25">
      <c r="A132" s="109"/>
      <c r="B132" s="112"/>
      <c r="C132" s="112"/>
      <c r="D132" s="112"/>
      <c r="E132" s="112"/>
      <c r="F132" s="112"/>
      <c r="G132" s="112"/>
      <c r="H132" s="112"/>
      <c r="I132" s="112"/>
      <c r="J132" s="112"/>
      <c r="K132" s="112"/>
      <c r="L132" s="107"/>
    </row>
    <row r="133" spans="1:13" s="108" customFormat="1" ht="17.850000000000001" customHeight="1" x14ac:dyDescent="0.25">
      <c r="A133" s="109" t="s">
        <v>29</v>
      </c>
      <c r="B133" s="500" t="s">
        <v>30</v>
      </c>
      <c r="C133" s="500"/>
      <c r="D133" s="500"/>
      <c r="E133" s="500"/>
      <c r="F133" s="501">
        <f>IF(Value!$F$33="1","",DATE(YEAR(Value!$F$22),MONTH(Value!$F$22),DAY(Value!$F$22)))</f>
        <v>43994</v>
      </c>
      <c r="G133" s="501"/>
      <c r="H133" s="114" t="s">
        <v>129</v>
      </c>
      <c r="I133" s="502" t="str">
        <f>IF(Value!$F$33="2",Value!$F$22,"")</f>
        <v>2020/6/12</v>
      </c>
      <c r="J133" s="502"/>
      <c r="K133" s="115"/>
      <c r="L133" s="115"/>
      <c r="M133" s="107"/>
    </row>
    <row r="134" spans="1:13" s="108" customFormat="1" ht="17.850000000000001" customHeight="1" x14ac:dyDescent="0.25">
      <c r="A134" s="109"/>
      <c r="B134" s="112"/>
      <c r="C134" s="112"/>
      <c r="D134" s="112"/>
      <c r="E134" s="112"/>
      <c r="F134" s="112"/>
      <c r="G134" s="116"/>
      <c r="H134" s="116"/>
      <c r="I134" s="116"/>
      <c r="J134" s="116"/>
      <c r="K134" s="116"/>
      <c r="L134" s="107"/>
    </row>
    <row r="135" spans="1:13" s="108" customFormat="1" ht="17.850000000000001" customHeight="1" x14ac:dyDescent="0.25">
      <c r="A135" s="109" t="s">
        <v>31</v>
      </c>
      <c r="B135" s="527" t="s">
        <v>32</v>
      </c>
      <c r="C135" s="527"/>
      <c r="D135" s="527"/>
      <c r="E135" s="527"/>
      <c r="F135" s="117" t="str">
        <f>IF(Value!$F$33="2",Value!$F$26,"")</f>
        <v>2023/2022</v>
      </c>
      <c r="G135" s="118" t="s">
        <v>379</v>
      </c>
      <c r="H135" s="113">
        <f>IF(Value!$F$33="1","",DATE(YEAR(Value!$F$23),MONTH(Value!$F$23),DAY(Value!$F$23)))</f>
        <v>44075</v>
      </c>
      <c r="I135" s="136" t="s">
        <v>129</v>
      </c>
      <c r="J135" s="528" t="str">
        <f>IF(Value!$F$33="2",Value!$F$23,"")</f>
        <v>2020/9/1</v>
      </c>
      <c r="K135" s="528"/>
      <c r="L135" s="107"/>
    </row>
    <row r="136" spans="1:13" ht="17.850000000000001" customHeight="1" x14ac:dyDescent="0.2">
      <c r="A136" s="461"/>
      <c r="B136" s="461"/>
      <c r="C136" s="461"/>
      <c r="D136" s="461"/>
      <c r="E136" s="462" t="s">
        <v>436</v>
      </c>
      <c r="F136" s="462"/>
      <c r="G136" s="462"/>
      <c r="H136" s="461"/>
      <c r="I136" s="461"/>
      <c r="J136" s="461"/>
      <c r="K136" s="461"/>
      <c r="L136" s="85" t="s">
        <v>310</v>
      </c>
    </row>
    <row r="137" spans="1:13" ht="17.850000000000001" customHeight="1" x14ac:dyDescent="0.2">
      <c r="A137" s="461"/>
      <c r="B137" s="461"/>
      <c r="C137" s="461"/>
      <c r="D137" s="461"/>
      <c r="E137" s="462"/>
      <c r="F137" s="462"/>
      <c r="G137" s="462"/>
      <c r="H137" s="461"/>
      <c r="I137" s="461"/>
      <c r="J137" s="461"/>
      <c r="K137" s="461"/>
    </row>
    <row r="138" spans="1:13" ht="17.850000000000001" customHeight="1" x14ac:dyDescent="0.2">
      <c r="A138" s="463" t="s">
        <v>755</v>
      </c>
      <c r="B138" s="463"/>
      <c r="C138" s="463"/>
      <c r="D138" s="463"/>
      <c r="E138" s="464"/>
      <c r="F138" s="464"/>
      <c r="G138" s="464"/>
      <c r="H138" s="464" t="s">
        <v>0</v>
      </c>
      <c r="I138" s="464"/>
      <c r="J138" s="464"/>
      <c r="K138" s="464"/>
    </row>
    <row r="139" spans="1:13" ht="17.850000000000001" customHeight="1" x14ac:dyDescent="0.2">
      <c r="A139" s="463" t="s">
        <v>756</v>
      </c>
      <c r="B139" s="463"/>
      <c r="C139" s="463"/>
      <c r="D139" s="463"/>
      <c r="E139" s="464"/>
      <c r="F139" s="464"/>
      <c r="G139" s="464"/>
      <c r="H139" s="464"/>
      <c r="I139" s="464"/>
      <c r="J139" s="464"/>
      <c r="K139" s="464"/>
    </row>
    <row r="140" spans="1:13" ht="17.850000000000001" customHeight="1" x14ac:dyDescent="0.2">
      <c r="A140" s="465"/>
      <c r="B140" s="465"/>
      <c r="C140" s="465"/>
      <c r="D140" s="465"/>
      <c r="E140" s="464"/>
      <c r="F140" s="464"/>
      <c r="G140" s="464"/>
      <c r="H140" s="464"/>
      <c r="I140" s="464"/>
      <c r="J140" s="464"/>
      <c r="K140" s="464"/>
    </row>
    <row r="141" spans="1:13" ht="17.850000000000001" customHeight="1" x14ac:dyDescent="0.2">
      <c r="A141" s="455" t="str">
        <f>" النتائج المدرسية  " &amp; Value!$F$35 &amp; " الأساسي  للعام الدراسي " &amp; Value!$F$10</f>
        <v xml:space="preserve"> النتائج المدرسية  للصفوف من الأول الى السابع الأساسي  للعام الدراسي 2021/2020</v>
      </c>
      <c r="B141" s="455"/>
      <c r="C141" s="455"/>
      <c r="D141" s="455"/>
      <c r="E141" s="455"/>
      <c r="F141" s="455"/>
      <c r="G141" s="455"/>
      <c r="H141" s="455"/>
      <c r="I141" s="455"/>
      <c r="J141" s="455"/>
      <c r="K141" s="455"/>
    </row>
    <row r="142" spans="1:13" ht="17.850000000000001" customHeight="1" x14ac:dyDescent="0.2">
      <c r="A142" s="455"/>
      <c r="B142" s="455"/>
      <c r="C142" s="455"/>
      <c r="D142" s="455"/>
      <c r="E142" s="455"/>
      <c r="F142" s="455"/>
      <c r="G142" s="455"/>
      <c r="H142" s="455"/>
      <c r="I142" s="455"/>
      <c r="J142" s="455"/>
      <c r="K142" s="455"/>
    </row>
    <row r="143" spans="1:13" ht="17.850000000000001" customHeight="1" x14ac:dyDescent="0.2">
      <c r="A143" s="86" t="s">
        <v>1</v>
      </c>
      <c r="B143" s="456" t="str">
        <f>Table!B14</f>
        <v xml:space="preserve"> احمد جهاد ابراهيم غانم</v>
      </c>
      <c r="C143" s="457"/>
      <c r="D143" s="457"/>
      <c r="E143" s="362" t="s">
        <v>2</v>
      </c>
      <c r="F143" s="119" t="str">
        <f>Table!C14</f>
        <v>الأردنية</v>
      </c>
      <c r="G143" s="458" t="s">
        <v>3</v>
      </c>
      <c r="H143" s="458"/>
      <c r="I143" s="459" t="str">
        <f>Table!BT14</f>
        <v>عمان    23 / 3 / 2009</v>
      </c>
      <c r="J143" s="460"/>
      <c r="K143" s="460"/>
    </row>
    <row r="144" spans="1:13" ht="17.850000000000001" customHeight="1" x14ac:dyDescent="0.2">
      <c r="A144" s="70"/>
      <c r="B144" s="365"/>
      <c r="C144" s="365"/>
      <c r="D144" s="76"/>
      <c r="E144" s="365"/>
      <c r="F144" s="88"/>
      <c r="G144" s="76"/>
      <c r="H144" s="76"/>
      <c r="I144" s="89"/>
      <c r="J144" s="89"/>
      <c r="K144" s="90"/>
    </row>
    <row r="145" spans="1:17" ht="17.850000000000001" customHeight="1" x14ac:dyDescent="0.2">
      <c r="A145" s="458" t="s">
        <v>4</v>
      </c>
      <c r="B145" s="458"/>
      <c r="C145" s="483" t="str">
        <f>Value!$F$6 &amp; " ( "  &amp;  Value!$F$7  &amp; " ) "</f>
        <v xml:space="preserve">السادس ( أ ) </v>
      </c>
      <c r="D145" s="483"/>
      <c r="E145" s="362" t="s">
        <v>5</v>
      </c>
      <c r="F145" s="483" t="str">
        <f>Value!$F$5</f>
        <v>ذكور البقعة الاعدادية الرابعة</v>
      </c>
      <c r="G145" s="483"/>
      <c r="H145" s="483"/>
      <c r="I145" s="362" t="s">
        <v>6</v>
      </c>
      <c r="J145" s="460" t="str">
        <f>Value!$F$4</f>
        <v>البقعة</v>
      </c>
      <c r="K145" s="460"/>
      <c r="N145" s="262">
        <v>0</v>
      </c>
      <c r="O145" s="262"/>
      <c r="P145" s="262"/>
      <c r="Q145" s="262">
        <f>Value!$F$13</f>
        <v>50</v>
      </c>
    </row>
    <row r="146" spans="1:17" ht="17.850000000000001" customHeight="1" x14ac:dyDescent="0.2">
      <c r="A146" s="365"/>
      <c r="B146" s="365"/>
      <c r="C146" s="65"/>
      <c r="D146" s="91"/>
      <c r="E146" s="70"/>
      <c r="F146" s="89"/>
      <c r="G146" s="89"/>
      <c r="H146" s="89"/>
      <c r="I146" s="70"/>
      <c r="J146" s="89"/>
      <c r="K146" s="89"/>
    </row>
    <row r="147" spans="1:17" ht="17.850000000000001" customHeight="1" x14ac:dyDescent="0.2">
      <c r="A147" s="458" t="s">
        <v>7</v>
      </c>
      <c r="B147" s="458"/>
      <c r="C147" s="483" t="str">
        <f>Value!$F$3</f>
        <v>شمال عمان</v>
      </c>
      <c r="D147" s="483"/>
      <c r="E147" s="92"/>
      <c r="F147" s="92"/>
      <c r="G147" s="92"/>
      <c r="H147" s="92"/>
      <c r="I147" s="92"/>
      <c r="J147" s="92"/>
      <c r="K147" s="92"/>
    </row>
    <row r="148" spans="1:17" ht="17.850000000000001" customHeight="1" thickBot="1" x14ac:dyDescent="0.25">
      <c r="A148" s="93"/>
      <c r="B148" s="93"/>
      <c r="C148" s="93"/>
      <c r="D148" s="94"/>
      <c r="E148" s="93"/>
      <c r="F148" s="93"/>
      <c r="G148" s="93"/>
      <c r="H148" s="93"/>
      <c r="I148" s="93"/>
      <c r="J148" s="95"/>
      <c r="K148" s="95"/>
    </row>
    <row r="149" spans="1:17" ht="17.850000000000001" customHeight="1" thickBot="1" x14ac:dyDescent="0.25">
      <c r="A149" s="484" t="s">
        <v>8</v>
      </c>
      <c r="B149" s="484"/>
      <c r="C149" s="484"/>
      <c r="D149" s="485" t="s">
        <v>9</v>
      </c>
      <c r="E149" s="471" t="s">
        <v>10</v>
      </c>
      <c r="F149" s="472"/>
      <c r="G149" s="472"/>
      <c r="H149" s="472"/>
      <c r="I149" s="472"/>
      <c r="J149" s="472"/>
      <c r="K149" s="473"/>
    </row>
    <row r="150" spans="1:17" ht="17.850000000000001" customHeight="1" thickBot="1" x14ac:dyDescent="0.25">
      <c r="A150" s="484"/>
      <c r="B150" s="484"/>
      <c r="C150" s="484"/>
      <c r="D150" s="486"/>
      <c r="E150" s="96" t="s">
        <v>11</v>
      </c>
      <c r="F150" s="97" t="s">
        <v>12</v>
      </c>
      <c r="G150" s="474" t="s">
        <v>13</v>
      </c>
      <c r="H150" s="474"/>
      <c r="I150" s="474"/>
      <c r="J150" s="474"/>
      <c r="K150" s="475"/>
    </row>
    <row r="151" spans="1:17" ht="17.850000000000001" customHeight="1" thickBot="1" x14ac:dyDescent="0.25">
      <c r="A151" s="484"/>
      <c r="B151" s="484"/>
      <c r="C151" s="484"/>
      <c r="D151" s="487"/>
      <c r="E151" s="98" t="s">
        <v>383</v>
      </c>
      <c r="F151" s="364" t="s">
        <v>383</v>
      </c>
      <c r="G151" s="364" t="s">
        <v>14</v>
      </c>
      <c r="H151" s="476" t="s">
        <v>15</v>
      </c>
      <c r="I151" s="476"/>
      <c r="J151" s="476"/>
      <c r="K151" s="477"/>
    </row>
    <row r="152" spans="1:17" ht="17.850000000000001" customHeight="1" x14ac:dyDescent="0.2">
      <c r="A152" s="478" t="str">
        <f>Table!$H$6</f>
        <v>التربية الاسلامية</v>
      </c>
      <c r="B152" s="479"/>
      <c r="C152" s="479"/>
      <c r="D152" s="100">
        <f>Table!$J$10</f>
        <v>100</v>
      </c>
      <c r="E152" s="122">
        <f>Table!H14</f>
        <v>78</v>
      </c>
      <c r="F152" s="123">
        <f>Table!I14</f>
        <v>87</v>
      </c>
      <c r="G152" s="123">
        <f>Table!J14</f>
        <v>83</v>
      </c>
      <c r="H152" s="480" t="str">
        <f>SpellNumberA(IF(Value!$F$33="1",E152,G152),0,"علامة","علامتان","علامات")</f>
        <v xml:space="preserve">ثلاث وثمانون علامة </v>
      </c>
      <c r="I152" s="481"/>
      <c r="J152" s="481"/>
      <c r="K152" s="482"/>
    </row>
    <row r="153" spans="1:17" ht="17.850000000000001" customHeight="1" x14ac:dyDescent="0.2">
      <c r="A153" s="466" t="str">
        <f>Table!$K$6</f>
        <v>اللغة العربية</v>
      </c>
      <c r="B153" s="467"/>
      <c r="C153" s="467"/>
      <c r="D153" s="101">
        <f>Table!$M$10</f>
        <v>100</v>
      </c>
      <c r="E153" s="102">
        <f>Table!K14</f>
        <v>89</v>
      </c>
      <c r="F153" s="123">
        <f>Table!L14</f>
        <v>69</v>
      </c>
      <c r="G153" s="123">
        <f>Table!M14</f>
        <v>79</v>
      </c>
      <c r="H153" s="468" t="str">
        <f>SpellNumberA(IF(Value!$F$33="1",E153,G153),0,"علامة","علامتان","علامات")</f>
        <v xml:space="preserve">تسع وسبعون علامة </v>
      </c>
      <c r="I153" s="469"/>
      <c r="J153" s="469"/>
      <c r="K153" s="470"/>
    </row>
    <row r="154" spans="1:17" ht="17.850000000000001" customHeight="1" x14ac:dyDescent="0.2">
      <c r="A154" s="466" t="str">
        <f>Table!$N$6</f>
        <v>اللغة الانجليزية</v>
      </c>
      <c r="B154" s="467"/>
      <c r="C154" s="467"/>
      <c r="D154" s="101">
        <f>Table!$P$10</f>
        <v>100</v>
      </c>
      <c r="E154" s="102">
        <f>Table!N14</f>
        <v>74</v>
      </c>
      <c r="F154" s="123">
        <f>Table!O14</f>
        <v>66</v>
      </c>
      <c r="G154" s="123">
        <f>Table!P14</f>
        <v>70</v>
      </c>
      <c r="H154" s="468" t="str">
        <f>SpellNumberA(IF(Value!$F$33="1",E154,G154),0,"علامة","علامتان","علامات")</f>
        <v xml:space="preserve">سبعون علامة </v>
      </c>
      <c r="I154" s="469"/>
      <c r="J154" s="469"/>
      <c r="K154" s="470"/>
    </row>
    <row r="155" spans="1:17" ht="17.850000000000001" customHeight="1" x14ac:dyDescent="0.2">
      <c r="A155" s="466" t="str">
        <f>Table!$Q$6</f>
        <v>الرياضيات</v>
      </c>
      <c r="B155" s="467"/>
      <c r="C155" s="467"/>
      <c r="D155" s="101">
        <f>Table!$S$10</f>
        <v>100</v>
      </c>
      <c r="E155" s="102">
        <f>Table!Q14</f>
        <v>82</v>
      </c>
      <c r="F155" s="123">
        <f>Table!R14</f>
        <v>71</v>
      </c>
      <c r="G155" s="123">
        <f>Table!S14</f>
        <v>77</v>
      </c>
      <c r="H155" s="468" t="str">
        <f>SpellNumberA(IF(Value!$F$33="1",E155,G155),0,"علامة","علامتان","علامات")</f>
        <v xml:space="preserve">سبع وسبعون علامة </v>
      </c>
      <c r="I155" s="469"/>
      <c r="J155" s="469"/>
      <c r="K155" s="470"/>
    </row>
    <row r="156" spans="1:17" ht="17.850000000000001" customHeight="1" x14ac:dyDescent="0.2">
      <c r="A156" s="466" t="str">
        <f>Table!$T$6</f>
        <v>التربية الاجتماعية والوطنية</v>
      </c>
      <c r="B156" s="467"/>
      <c r="C156" s="467"/>
      <c r="D156" s="101">
        <f>Table!$V$10</f>
        <v>100</v>
      </c>
      <c r="E156" s="102">
        <f>Table!T14</f>
        <v>79</v>
      </c>
      <c r="F156" s="123">
        <f>Table!U14</f>
        <v>82</v>
      </c>
      <c r="G156" s="123">
        <f>Table!V14</f>
        <v>81</v>
      </c>
      <c r="H156" s="468" t="str">
        <f>SpellNumberA(IF(Value!$F$33="1",E156,G156),0,"علامة","علامتان","علامات")</f>
        <v xml:space="preserve">واحدة وثمانون علامة </v>
      </c>
      <c r="I156" s="469"/>
      <c r="J156" s="469"/>
      <c r="K156" s="470"/>
    </row>
    <row r="157" spans="1:17" ht="17.850000000000001" customHeight="1" x14ac:dyDescent="0.2">
      <c r="A157" s="466" t="str">
        <f>Table!$W$6</f>
        <v>العلـــوم</v>
      </c>
      <c r="B157" s="467"/>
      <c r="C157" s="467"/>
      <c r="D157" s="101">
        <f>Table!$Y$10</f>
        <v>100</v>
      </c>
      <c r="E157" s="102">
        <f>Table!W14</f>
        <v>68</v>
      </c>
      <c r="F157" s="123">
        <f>Table!X14</f>
        <v>77</v>
      </c>
      <c r="G157" s="123">
        <f>Table!Y14</f>
        <v>73</v>
      </c>
      <c r="H157" s="468" t="str">
        <f>SpellNumberA(IF(Value!$F$33="1",E157,G157),0,"علامة","علامتان","علامات")</f>
        <v xml:space="preserve">ثلاث وسبعون علامة </v>
      </c>
      <c r="I157" s="469"/>
      <c r="J157" s="469"/>
      <c r="K157" s="470"/>
    </row>
    <row r="158" spans="1:17" ht="17.850000000000001" customHeight="1" x14ac:dyDescent="0.2">
      <c r="A158" s="466" t="str">
        <f>Table!$Z$6</f>
        <v>التربية الفنية</v>
      </c>
      <c r="B158" s="467"/>
      <c r="C158" s="467"/>
      <c r="D158" s="101">
        <f>Table!$AB$10</f>
        <v>100</v>
      </c>
      <c r="E158" s="102">
        <f>Table!Z14</f>
        <v>96</v>
      </c>
      <c r="F158" s="123">
        <f>Table!AA14</f>
        <v>86</v>
      </c>
      <c r="G158" s="123">
        <f>Table!AB14</f>
        <v>91</v>
      </c>
      <c r="H158" s="468" t="str">
        <f>SpellNumberA(IF(Value!$F$33="1",E158,G158),0,"علامة","علامتان","علامات")</f>
        <v xml:space="preserve">واحدة وتسعون علامة </v>
      </c>
      <c r="I158" s="469"/>
      <c r="J158" s="469"/>
      <c r="K158" s="470"/>
    </row>
    <row r="159" spans="1:17" ht="17.850000000000001" customHeight="1" x14ac:dyDescent="0.2">
      <c r="A159" s="466" t="str">
        <f>Table!$AC$6</f>
        <v>التربية الرياضية</v>
      </c>
      <c r="B159" s="467"/>
      <c r="C159" s="467"/>
      <c r="D159" s="101">
        <f>Table!$AE$10</f>
        <v>100</v>
      </c>
      <c r="E159" s="102">
        <f>Table!AC14</f>
        <v>96</v>
      </c>
      <c r="F159" s="123">
        <f>Table!AD14</f>
        <v>88</v>
      </c>
      <c r="G159" s="123">
        <f>Table!AE14</f>
        <v>92</v>
      </c>
      <c r="H159" s="468" t="str">
        <f>SpellNumberA(IF(Value!$F$33="1",E159,G159),0,"علامة","علامتان","علامات")</f>
        <v xml:space="preserve">اثنتان وتسعون علامة </v>
      </c>
      <c r="I159" s="469"/>
      <c r="J159" s="469"/>
      <c r="K159" s="470"/>
    </row>
    <row r="160" spans="1:17" ht="17.850000000000001" customHeight="1" x14ac:dyDescent="0.2">
      <c r="A160" s="466" t="str">
        <f>Table!$AF$6</f>
        <v>الموسيقا والاناشيد</v>
      </c>
      <c r="B160" s="467"/>
      <c r="C160" s="467"/>
      <c r="D160" s="101">
        <f>Table!$AH$10</f>
        <v>100</v>
      </c>
      <c r="E160" s="124"/>
      <c r="F160" s="123"/>
      <c r="G160" s="123"/>
      <c r="H160" s="494" t="str">
        <f>SpellNumberA(IF(Value!$F$33="1",E160,G160),0,"علامة","علامتان","علامات")</f>
        <v/>
      </c>
      <c r="I160" s="495"/>
      <c r="J160" s="495"/>
      <c r="K160" s="496"/>
    </row>
    <row r="161" spans="1:12" ht="17.850000000000001" customHeight="1" x14ac:dyDescent="0.2">
      <c r="A161" s="466" t="str">
        <f>Table!$AI$6</f>
        <v>التربية المهنية</v>
      </c>
      <c r="B161" s="467"/>
      <c r="C161" s="467"/>
      <c r="D161" s="101">
        <f>Table!$AK$10</f>
        <v>100</v>
      </c>
      <c r="E161" s="124">
        <f>Table!AI14</f>
        <v>85</v>
      </c>
      <c r="F161" s="123">
        <f>Table!AJ14</f>
        <v>81</v>
      </c>
      <c r="G161" s="123">
        <f>Table!AK14</f>
        <v>83</v>
      </c>
      <c r="H161" s="494" t="str">
        <f>SpellNumberA(IF(Value!$F$33="1",E161,G161),0,"علامة","علامتان","علامات")</f>
        <v xml:space="preserve">ثلاث وثمانون علامة </v>
      </c>
      <c r="I161" s="495"/>
      <c r="J161" s="495"/>
      <c r="K161" s="496"/>
    </row>
    <row r="162" spans="1:12" ht="17.850000000000001" customHeight="1" x14ac:dyDescent="0.2">
      <c r="A162" s="466" t="str">
        <f>Table!$AL$6</f>
        <v>الحاسوب</v>
      </c>
      <c r="B162" s="467"/>
      <c r="C162" s="467"/>
      <c r="D162" s="101">
        <f>Table!$AN$10</f>
        <v>100</v>
      </c>
      <c r="E162" s="124">
        <f>Table!AL14</f>
        <v>0</v>
      </c>
      <c r="F162" s="123">
        <f>Table!AM14</f>
        <v>0</v>
      </c>
      <c r="G162" s="123">
        <f>Table!AN14</f>
        <v>0</v>
      </c>
      <c r="H162" s="494" t="str">
        <f>SpellNumberA(IF(Value!$F$33="1",E162,G162),0,"علامة","علامتان","علامات")</f>
        <v xml:space="preserve">صفر علامة </v>
      </c>
      <c r="I162" s="495"/>
      <c r="J162" s="495"/>
      <c r="K162" s="496"/>
    </row>
    <row r="163" spans="1:12" ht="17.850000000000001" customHeight="1" thickBot="1" x14ac:dyDescent="0.25">
      <c r="A163" s="466" t="str">
        <f>Table!$AO$6</f>
        <v>الثقافة المالية</v>
      </c>
      <c r="B163" s="467"/>
      <c r="C163" s="467"/>
      <c r="D163" s="103">
        <f>Table!$AQ$10</f>
        <v>100</v>
      </c>
      <c r="E163" s="125">
        <f>Table!AO14</f>
        <v>0</v>
      </c>
      <c r="F163" s="123">
        <f>Table!AP14</f>
        <v>0</v>
      </c>
      <c r="G163" s="126">
        <f>Table!AQ14</f>
        <v>0</v>
      </c>
      <c r="H163" s="488" t="str">
        <f>SpellNumberA(IF(Value!$F$33="1",E163,G163),0,"علامة","علامتان","علامات")</f>
        <v xml:space="preserve">صفر علامة </v>
      </c>
      <c r="I163" s="489"/>
      <c r="J163" s="489"/>
      <c r="K163" s="490"/>
    </row>
    <row r="164" spans="1:12" ht="17.850000000000001" customHeight="1" x14ac:dyDescent="0.2">
      <c r="A164" s="491" t="s">
        <v>384</v>
      </c>
      <c r="B164" s="492"/>
      <c r="C164" s="492"/>
      <c r="D164" s="351">
        <f>Table!BS14</f>
        <v>53.2</v>
      </c>
      <c r="E164" s="363" t="s">
        <v>385</v>
      </c>
      <c r="F164" s="493" t="str">
        <f>IF(D164&lt;&gt;"-",SpellNumberA(D164,0,"علامة","علامتان","علامات"),"")</f>
        <v>ثلاث وخمسون علامة وعشرون بالمئة من العلامة</v>
      </c>
      <c r="G164" s="493"/>
      <c r="H164" s="493"/>
      <c r="I164" s="493"/>
      <c r="J164" s="203"/>
      <c r="K164" s="204"/>
    </row>
    <row r="165" spans="1:12" ht="17.850000000000001" customHeight="1" x14ac:dyDescent="0.2">
      <c r="A165" s="517" t="s">
        <v>16</v>
      </c>
      <c r="B165" s="518" t="str">
        <f>Table!CS14</f>
        <v>ناجح و يرفع  لـ الصف السابع</v>
      </c>
      <c r="C165" s="519"/>
      <c r="D165" s="519"/>
      <c r="E165" s="519"/>
      <c r="F165" s="519"/>
      <c r="G165" s="519"/>
      <c r="H165" s="519"/>
      <c r="I165" s="519"/>
      <c r="J165" s="519"/>
      <c r="K165" s="520"/>
    </row>
    <row r="166" spans="1:12" ht="17.850000000000001" customHeight="1" thickBot="1" x14ac:dyDescent="0.25">
      <c r="A166" s="512"/>
      <c r="B166" s="505"/>
      <c r="C166" s="505"/>
      <c r="D166" s="505"/>
      <c r="E166" s="505"/>
      <c r="F166" s="505"/>
      <c r="G166" s="505"/>
      <c r="H166" s="505"/>
      <c r="I166" s="505"/>
      <c r="J166" s="505"/>
      <c r="K166" s="506"/>
    </row>
    <row r="167" spans="1:12" ht="17.850000000000001" customHeight="1" x14ac:dyDescent="0.2">
      <c r="A167" s="521" t="s">
        <v>17</v>
      </c>
      <c r="B167" s="522"/>
      <c r="C167" s="523" t="str">
        <f>Table!CT14</f>
        <v>عليه مضاعفة جهوده والاهتمام أكثر</v>
      </c>
      <c r="D167" s="524"/>
      <c r="E167" s="524"/>
      <c r="F167" s="524"/>
      <c r="G167" s="524"/>
      <c r="H167" s="524"/>
      <c r="I167" s="524"/>
      <c r="J167" s="524"/>
      <c r="K167" s="525"/>
    </row>
    <row r="168" spans="1:12" s="105" customFormat="1" ht="17.850000000000001" customHeight="1" x14ac:dyDescent="0.2">
      <c r="A168" s="507"/>
      <c r="B168" s="458"/>
      <c r="C168" s="483"/>
      <c r="D168" s="483"/>
      <c r="E168" s="483"/>
      <c r="F168" s="483"/>
      <c r="G168" s="483"/>
      <c r="H168" s="483"/>
      <c r="I168" s="483"/>
      <c r="J168" s="483"/>
      <c r="K168" s="504"/>
    </row>
    <row r="169" spans="1:12" ht="17.850000000000001" customHeight="1" x14ac:dyDescent="0.2">
      <c r="A169" s="507" t="s">
        <v>18</v>
      </c>
      <c r="B169" s="458"/>
      <c r="C169" s="510" t="str">
        <f>Table!AS14</f>
        <v>-</v>
      </c>
      <c r="D169" s="458" t="s">
        <v>19</v>
      </c>
      <c r="E169" s="458"/>
      <c r="F169" s="458"/>
      <c r="G169" s="510">
        <f>Table!$AS$10</f>
        <v>199</v>
      </c>
      <c r="H169" s="458" t="s">
        <v>20</v>
      </c>
      <c r="I169" s="458"/>
      <c r="J169" s="483" t="str">
        <f>Value!$F$8</f>
        <v>عادل اسماعيل ابو حميدان</v>
      </c>
      <c r="K169" s="504"/>
    </row>
    <row r="170" spans="1:12" s="105" customFormat="1" ht="17.850000000000001" customHeight="1" x14ac:dyDescent="0.2">
      <c r="A170" s="508"/>
      <c r="B170" s="509"/>
      <c r="C170" s="511"/>
      <c r="D170" s="509"/>
      <c r="E170" s="509"/>
      <c r="F170" s="509"/>
      <c r="G170" s="511"/>
      <c r="H170" s="509"/>
      <c r="I170" s="509"/>
      <c r="J170" s="511"/>
      <c r="K170" s="526"/>
    </row>
    <row r="171" spans="1:12" ht="17.850000000000001" customHeight="1" x14ac:dyDescent="0.2">
      <c r="A171" s="507" t="s">
        <v>21</v>
      </c>
      <c r="B171" s="513" t="str">
        <f>IF(Value!$F$33="2",Value!$F$14,Value!$F$25)</f>
        <v>2020/6/2</v>
      </c>
      <c r="C171" s="513"/>
      <c r="D171" s="458" t="s">
        <v>22</v>
      </c>
      <c r="E171" s="515"/>
      <c r="F171" s="515"/>
      <c r="G171" s="515" t="s">
        <v>23</v>
      </c>
      <c r="H171" s="458" t="s">
        <v>23</v>
      </c>
      <c r="I171" s="458"/>
      <c r="J171" s="483" t="str">
        <f>Value!$F$9</f>
        <v>فتحي محمد ابو فضة</v>
      </c>
      <c r="K171" s="504"/>
    </row>
    <row r="172" spans="1:12" s="105" customFormat="1" ht="17.850000000000001" customHeight="1" thickBot="1" x14ac:dyDescent="0.25">
      <c r="A172" s="512"/>
      <c r="B172" s="514"/>
      <c r="C172" s="514"/>
      <c r="D172" s="503"/>
      <c r="E172" s="516"/>
      <c r="F172" s="516"/>
      <c r="G172" s="516"/>
      <c r="H172" s="503"/>
      <c r="I172" s="503"/>
      <c r="J172" s="505"/>
      <c r="K172" s="506"/>
    </row>
    <row r="173" spans="1:12" s="108" customFormat="1" ht="17.850000000000001" customHeight="1" x14ac:dyDescent="0.25">
      <c r="A173" s="106" t="s">
        <v>24</v>
      </c>
      <c r="B173" s="497"/>
      <c r="C173" s="497"/>
      <c r="D173" s="497"/>
      <c r="E173" s="497"/>
      <c r="F173" s="497"/>
      <c r="G173" s="497"/>
      <c r="H173" s="497"/>
      <c r="I173" s="497"/>
      <c r="J173" s="497"/>
      <c r="K173" s="497"/>
      <c r="L173" s="107"/>
    </row>
    <row r="174" spans="1:12" s="108" customFormat="1" ht="17.850000000000001" customHeight="1" x14ac:dyDescent="0.25">
      <c r="A174" s="109" t="s">
        <v>25</v>
      </c>
      <c r="B174" s="498" t="s">
        <v>26</v>
      </c>
      <c r="C174" s="498"/>
      <c r="D174" s="498"/>
      <c r="E174" s="498"/>
      <c r="F174" s="498"/>
      <c r="G174" s="498"/>
      <c r="H174" s="498"/>
      <c r="I174" s="498"/>
      <c r="J174" s="498"/>
      <c r="K174" s="498"/>
      <c r="L174" s="107"/>
    </row>
    <row r="175" spans="1:12" s="108" customFormat="1" ht="17.850000000000001" customHeight="1" x14ac:dyDescent="0.25">
      <c r="A175" s="109"/>
      <c r="B175" s="110"/>
      <c r="C175" s="110"/>
      <c r="D175" s="361"/>
      <c r="E175" s="361"/>
      <c r="F175" s="361"/>
      <c r="G175" s="361"/>
      <c r="H175" s="361"/>
      <c r="I175" s="110"/>
      <c r="J175" s="110"/>
      <c r="K175" s="110"/>
      <c r="L175" s="107"/>
    </row>
    <row r="176" spans="1:12" s="108" customFormat="1" ht="17.850000000000001" customHeight="1" x14ac:dyDescent="0.25">
      <c r="A176" s="109" t="s">
        <v>27</v>
      </c>
      <c r="B176" s="499" t="s">
        <v>28</v>
      </c>
      <c r="C176" s="499"/>
      <c r="D176" s="499"/>
      <c r="E176" s="499"/>
      <c r="F176" s="499"/>
      <c r="G176" s="499"/>
      <c r="H176" s="499"/>
      <c r="I176" s="499"/>
      <c r="J176" s="499"/>
      <c r="K176" s="499"/>
      <c r="L176" s="107"/>
    </row>
    <row r="177" spans="1:17" s="108" customFormat="1" ht="17.850000000000001" customHeight="1" x14ac:dyDescent="0.25">
      <c r="A177" s="109"/>
      <c r="B177" s="112"/>
      <c r="C177" s="112"/>
      <c r="D177" s="112"/>
      <c r="E177" s="112"/>
      <c r="F177" s="112"/>
      <c r="G177" s="112"/>
      <c r="H177" s="112"/>
      <c r="I177" s="112"/>
      <c r="J177" s="112"/>
      <c r="K177" s="112"/>
      <c r="L177" s="107"/>
    </row>
    <row r="178" spans="1:17" s="108" customFormat="1" ht="17.850000000000001" customHeight="1" x14ac:dyDescent="0.25">
      <c r="A178" s="109" t="s">
        <v>29</v>
      </c>
      <c r="B178" s="500" t="s">
        <v>30</v>
      </c>
      <c r="C178" s="500"/>
      <c r="D178" s="500"/>
      <c r="E178" s="500"/>
      <c r="F178" s="501">
        <f>IF(Value!$F$33="1","",DATE(YEAR(Value!$F$22),MONTH(Value!$F$22),DAY(Value!$F$22)))</f>
        <v>43994</v>
      </c>
      <c r="G178" s="501"/>
      <c r="H178" s="114" t="s">
        <v>129</v>
      </c>
      <c r="I178" s="502" t="str">
        <f>IF(Value!$F$33="2",Value!$F$22,"")</f>
        <v>2020/6/12</v>
      </c>
      <c r="J178" s="502"/>
      <c r="K178" s="115"/>
      <c r="L178" s="115"/>
      <c r="M178" s="107"/>
    </row>
    <row r="179" spans="1:17" s="108" customFormat="1" ht="17.850000000000001" customHeight="1" x14ac:dyDescent="0.25">
      <c r="A179" s="109"/>
      <c r="B179" s="112"/>
      <c r="C179" s="112"/>
      <c r="D179" s="112"/>
      <c r="E179" s="112"/>
      <c r="F179" s="112"/>
      <c r="G179" s="116"/>
      <c r="H179" s="116"/>
      <c r="I179" s="116"/>
      <c r="J179" s="116"/>
      <c r="K179" s="116"/>
      <c r="L179" s="107"/>
    </row>
    <row r="180" spans="1:17" s="108" customFormat="1" ht="17.850000000000001" customHeight="1" x14ac:dyDescent="0.25">
      <c r="A180" s="109" t="s">
        <v>31</v>
      </c>
      <c r="B180" s="527" t="s">
        <v>32</v>
      </c>
      <c r="C180" s="527"/>
      <c r="D180" s="527"/>
      <c r="E180" s="527"/>
      <c r="F180" s="117" t="str">
        <f>IF(Value!$F$33="2",Value!$F$26,"")</f>
        <v>2023/2022</v>
      </c>
      <c r="G180" s="118" t="s">
        <v>379</v>
      </c>
      <c r="H180" s="113">
        <f>IF(Value!$F$33="1","",DATE(YEAR(Value!$F$23),MONTH(Value!$F$23),DAY(Value!$F$23)))</f>
        <v>44075</v>
      </c>
      <c r="I180" s="136" t="s">
        <v>129</v>
      </c>
      <c r="J180" s="528" t="str">
        <f>IF(Value!$F$33="2",Value!$F$23,"")</f>
        <v>2020/9/1</v>
      </c>
      <c r="K180" s="528"/>
      <c r="L180" s="107"/>
    </row>
    <row r="181" spans="1:17" ht="17.850000000000001" customHeight="1" x14ac:dyDescent="0.2">
      <c r="A181" s="461"/>
      <c r="B181" s="461"/>
      <c r="C181" s="461"/>
      <c r="D181" s="461"/>
      <c r="E181" s="462" t="s">
        <v>436</v>
      </c>
      <c r="F181" s="462"/>
      <c r="G181" s="462"/>
      <c r="H181" s="461"/>
      <c r="I181" s="461"/>
      <c r="J181" s="461"/>
      <c r="K181" s="461"/>
      <c r="L181" s="85" t="s">
        <v>310</v>
      </c>
    </row>
    <row r="182" spans="1:17" ht="17.850000000000001" customHeight="1" x14ac:dyDescent="0.2">
      <c r="A182" s="461"/>
      <c r="B182" s="461"/>
      <c r="C182" s="461"/>
      <c r="D182" s="461"/>
      <c r="E182" s="462"/>
      <c r="F182" s="462"/>
      <c r="G182" s="462"/>
      <c r="H182" s="461"/>
      <c r="I182" s="461"/>
      <c r="J182" s="461"/>
      <c r="K182" s="461"/>
    </row>
    <row r="183" spans="1:17" ht="17.850000000000001" customHeight="1" x14ac:dyDescent="0.2">
      <c r="A183" s="463" t="s">
        <v>755</v>
      </c>
      <c r="B183" s="463"/>
      <c r="C183" s="463"/>
      <c r="D183" s="463"/>
      <c r="E183" s="464"/>
      <c r="F183" s="464"/>
      <c r="G183" s="464"/>
      <c r="H183" s="464" t="s">
        <v>0</v>
      </c>
      <c r="I183" s="464"/>
      <c r="J183" s="464"/>
      <c r="K183" s="464"/>
    </row>
    <row r="184" spans="1:17" ht="17.850000000000001" customHeight="1" x14ac:dyDescent="0.2">
      <c r="A184" s="463" t="s">
        <v>756</v>
      </c>
      <c r="B184" s="463"/>
      <c r="C184" s="463"/>
      <c r="D184" s="463"/>
      <c r="E184" s="464"/>
      <c r="F184" s="464"/>
      <c r="G184" s="464"/>
      <c r="H184" s="464"/>
      <c r="I184" s="464"/>
      <c r="J184" s="464"/>
      <c r="K184" s="464"/>
    </row>
    <row r="185" spans="1:17" ht="17.850000000000001" customHeight="1" x14ac:dyDescent="0.2">
      <c r="A185" s="465"/>
      <c r="B185" s="465"/>
      <c r="C185" s="465"/>
      <c r="D185" s="465"/>
      <c r="E185" s="464"/>
      <c r="F185" s="464"/>
      <c r="G185" s="464"/>
      <c r="H185" s="464"/>
      <c r="I185" s="464"/>
      <c r="J185" s="464"/>
      <c r="K185" s="464"/>
    </row>
    <row r="186" spans="1:17" ht="17.850000000000001" customHeight="1" x14ac:dyDescent="0.2">
      <c r="A186" s="455" t="str">
        <f>" النتائج المدرسية  " &amp; Value!$F$35 &amp; " الأساسي  للعام الدراسي " &amp; Value!$F$10</f>
        <v xml:space="preserve"> النتائج المدرسية  للصفوف من الأول الى السابع الأساسي  للعام الدراسي 2021/2020</v>
      </c>
      <c r="B186" s="455"/>
      <c r="C186" s="455"/>
      <c r="D186" s="455"/>
      <c r="E186" s="455"/>
      <c r="F186" s="455"/>
      <c r="G186" s="455"/>
      <c r="H186" s="455"/>
      <c r="I186" s="455"/>
      <c r="J186" s="455"/>
      <c r="K186" s="455"/>
    </row>
    <row r="187" spans="1:17" ht="17.850000000000001" customHeight="1" x14ac:dyDescent="0.2">
      <c r="A187" s="455"/>
      <c r="B187" s="455"/>
      <c r="C187" s="455"/>
      <c r="D187" s="455"/>
      <c r="E187" s="455"/>
      <c r="F187" s="455"/>
      <c r="G187" s="455"/>
      <c r="H187" s="455"/>
      <c r="I187" s="455"/>
      <c r="J187" s="455"/>
      <c r="K187" s="455"/>
    </row>
    <row r="188" spans="1:17" ht="17.850000000000001" customHeight="1" x14ac:dyDescent="0.2">
      <c r="A188" s="86" t="s">
        <v>1</v>
      </c>
      <c r="B188" s="456" t="str">
        <f>Table!B15</f>
        <v xml:space="preserve"> احمد شحدة احمد الزهيري</v>
      </c>
      <c r="C188" s="457"/>
      <c r="D188" s="457"/>
      <c r="E188" s="362" t="s">
        <v>2</v>
      </c>
      <c r="F188" s="119" t="str">
        <f>Table!C15</f>
        <v>الأردنية</v>
      </c>
      <c r="G188" s="458" t="s">
        <v>3</v>
      </c>
      <c r="H188" s="458"/>
      <c r="I188" s="459" t="str">
        <f>Table!BT15</f>
        <v>السلط    1 / 3 / 2009</v>
      </c>
      <c r="J188" s="460"/>
      <c r="K188" s="460"/>
    </row>
    <row r="189" spans="1:17" ht="17.850000000000001" customHeight="1" x14ac:dyDescent="0.2">
      <c r="A189" s="70"/>
      <c r="B189" s="365"/>
      <c r="C189" s="365"/>
      <c r="D189" s="76"/>
      <c r="E189" s="365"/>
      <c r="F189" s="88"/>
      <c r="G189" s="76"/>
      <c r="H189" s="76"/>
      <c r="I189" s="89"/>
      <c r="J189" s="89"/>
      <c r="K189" s="90"/>
    </row>
    <row r="190" spans="1:17" ht="17.850000000000001" customHeight="1" x14ac:dyDescent="0.2">
      <c r="A190" s="458" t="s">
        <v>4</v>
      </c>
      <c r="B190" s="458"/>
      <c r="C190" s="483" t="str">
        <f>Value!$F$6 &amp; " ( "  &amp;  Value!$F$7  &amp; " ) "</f>
        <v xml:space="preserve">السادس ( أ ) </v>
      </c>
      <c r="D190" s="483"/>
      <c r="E190" s="362" t="s">
        <v>5</v>
      </c>
      <c r="F190" s="483" t="str">
        <f>Value!$F$5</f>
        <v>ذكور البقعة الاعدادية الرابعة</v>
      </c>
      <c r="G190" s="483"/>
      <c r="H190" s="483"/>
      <c r="I190" s="362" t="s">
        <v>6</v>
      </c>
      <c r="J190" s="460" t="str">
        <f>Value!$F$4</f>
        <v>البقعة</v>
      </c>
      <c r="K190" s="460"/>
      <c r="N190" s="262">
        <v>0</v>
      </c>
      <c r="O190" s="262"/>
      <c r="P190" s="262"/>
      <c r="Q190" s="262">
        <f>Value!$F$13</f>
        <v>50</v>
      </c>
    </row>
    <row r="191" spans="1:17" ht="17.850000000000001" customHeight="1" x14ac:dyDescent="0.2">
      <c r="A191" s="365"/>
      <c r="B191" s="365"/>
      <c r="C191" s="65"/>
      <c r="D191" s="91"/>
      <c r="E191" s="70"/>
      <c r="F191" s="89"/>
      <c r="G191" s="89"/>
      <c r="H191" s="89"/>
      <c r="I191" s="70"/>
      <c r="J191" s="89"/>
      <c r="K191" s="89"/>
    </row>
    <row r="192" spans="1:17" ht="17.850000000000001" customHeight="1" x14ac:dyDescent="0.2">
      <c r="A192" s="458" t="s">
        <v>7</v>
      </c>
      <c r="B192" s="458"/>
      <c r="C192" s="483" t="str">
        <f>Value!$F$3</f>
        <v>شمال عمان</v>
      </c>
      <c r="D192" s="483"/>
      <c r="E192" s="92"/>
      <c r="F192" s="92"/>
      <c r="G192" s="92"/>
      <c r="H192" s="92"/>
      <c r="I192" s="92"/>
      <c r="J192" s="92"/>
      <c r="K192" s="92"/>
    </row>
    <row r="193" spans="1:11" ht="17.850000000000001" customHeight="1" thickBot="1" x14ac:dyDescent="0.25">
      <c r="A193" s="93"/>
      <c r="B193" s="93"/>
      <c r="C193" s="93"/>
      <c r="D193" s="94"/>
      <c r="E193" s="93"/>
      <c r="F193" s="93"/>
      <c r="G193" s="93"/>
      <c r="H193" s="93"/>
      <c r="I193" s="93"/>
      <c r="J193" s="95"/>
      <c r="K193" s="95"/>
    </row>
    <row r="194" spans="1:11" ht="17.850000000000001" customHeight="1" thickBot="1" x14ac:dyDescent="0.25">
      <c r="A194" s="484" t="s">
        <v>8</v>
      </c>
      <c r="B194" s="484"/>
      <c r="C194" s="484"/>
      <c r="D194" s="485" t="s">
        <v>9</v>
      </c>
      <c r="E194" s="471" t="s">
        <v>10</v>
      </c>
      <c r="F194" s="472"/>
      <c r="G194" s="472"/>
      <c r="H194" s="472"/>
      <c r="I194" s="472"/>
      <c r="J194" s="472"/>
      <c r="K194" s="473"/>
    </row>
    <row r="195" spans="1:11" ht="17.850000000000001" customHeight="1" thickBot="1" x14ac:dyDescent="0.25">
      <c r="A195" s="484"/>
      <c r="B195" s="484"/>
      <c r="C195" s="484"/>
      <c r="D195" s="486"/>
      <c r="E195" s="96" t="s">
        <v>11</v>
      </c>
      <c r="F195" s="97" t="s">
        <v>12</v>
      </c>
      <c r="G195" s="474" t="s">
        <v>13</v>
      </c>
      <c r="H195" s="474"/>
      <c r="I195" s="474"/>
      <c r="J195" s="474"/>
      <c r="K195" s="475"/>
    </row>
    <row r="196" spans="1:11" ht="17.850000000000001" customHeight="1" thickBot="1" x14ac:dyDescent="0.25">
      <c r="A196" s="484"/>
      <c r="B196" s="484"/>
      <c r="C196" s="484"/>
      <c r="D196" s="487"/>
      <c r="E196" s="98" t="s">
        <v>383</v>
      </c>
      <c r="F196" s="364" t="s">
        <v>383</v>
      </c>
      <c r="G196" s="364" t="s">
        <v>14</v>
      </c>
      <c r="H196" s="476" t="s">
        <v>15</v>
      </c>
      <c r="I196" s="476"/>
      <c r="J196" s="476"/>
      <c r="K196" s="477"/>
    </row>
    <row r="197" spans="1:11" ht="17.850000000000001" customHeight="1" x14ac:dyDescent="0.2">
      <c r="A197" s="478" t="str">
        <f>Table!$H$6</f>
        <v>التربية الاسلامية</v>
      </c>
      <c r="B197" s="479"/>
      <c r="C197" s="479"/>
      <c r="D197" s="100">
        <f>Table!$J$10</f>
        <v>100</v>
      </c>
      <c r="E197" s="122">
        <f>Table!H15</f>
        <v>78</v>
      </c>
      <c r="F197" s="123">
        <f>Table!I15</f>
        <v>83</v>
      </c>
      <c r="G197" s="123">
        <f>Table!J15</f>
        <v>81</v>
      </c>
      <c r="H197" s="480" t="str">
        <f>SpellNumberA(IF(Value!$F$33="1",E197,G197),0,"علامة","علامتان","علامات")</f>
        <v xml:space="preserve">واحدة وثمانون علامة </v>
      </c>
      <c r="I197" s="481"/>
      <c r="J197" s="481"/>
      <c r="K197" s="482"/>
    </row>
    <row r="198" spans="1:11" ht="17.850000000000001" customHeight="1" x14ac:dyDescent="0.2">
      <c r="A198" s="466" t="str">
        <f>Table!$K$6</f>
        <v>اللغة العربية</v>
      </c>
      <c r="B198" s="467"/>
      <c r="C198" s="467"/>
      <c r="D198" s="101">
        <f>Table!$M$10</f>
        <v>100</v>
      </c>
      <c r="E198" s="102">
        <f>Table!K15</f>
        <v>85</v>
      </c>
      <c r="F198" s="123">
        <f>Table!L15</f>
        <v>91</v>
      </c>
      <c r="G198" s="123">
        <f>Table!M15</f>
        <v>88</v>
      </c>
      <c r="H198" s="468" t="str">
        <f>SpellNumberA(IF(Value!$F$33="1",E198,G198),0,"علامة","علامتان","علامات")</f>
        <v xml:space="preserve">ثمان وثمانون علامة </v>
      </c>
      <c r="I198" s="469"/>
      <c r="J198" s="469"/>
      <c r="K198" s="470"/>
    </row>
    <row r="199" spans="1:11" ht="17.850000000000001" customHeight="1" x14ac:dyDescent="0.2">
      <c r="A199" s="466" t="str">
        <f>Table!$N$6</f>
        <v>اللغة الانجليزية</v>
      </c>
      <c r="B199" s="467"/>
      <c r="C199" s="467"/>
      <c r="D199" s="101">
        <f>Table!$P$10</f>
        <v>100</v>
      </c>
      <c r="E199" s="102">
        <f>Table!N15</f>
        <v>78</v>
      </c>
      <c r="F199" s="123">
        <f>Table!O15</f>
        <v>71</v>
      </c>
      <c r="G199" s="123">
        <f>Table!P15</f>
        <v>75</v>
      </c>
      <c r="H199" s="468" t="str">
        <f>SpellNumberA(IF(Value!$F$33="1",E199,G199),0,"علامة","علامتان","علامات")</f>
        <v xml:space="preserve">خمس وسبعون علامة </v>
      </c>
      <c r="I199" s="469"/>
      <c r="J199" s="469"/>
      <c r="K199" s="470"/>
    </row>
    <row r="200" spans="1:11" ht="17.850000000000001" customHeight="1" x14ac:dyDescent="0.2">
      <c r="A200" s="466" t="str">
        <f>Table!$Q$6</f>
        <v>الرياضيات</v>
      </c>
      <c r="B200" s="467"/>
      <c r="C200" s="467"/>
      <c r="D200" s="101">
        <f>Table!$S$10</f>
        <v>100</v>
      </c>
      <c r="E200" s="102">
        <f>Table!Q15</f>
        <v>83</v>
      </c>
      <c r="F200" s="123">
        <f>Table!R15</f>
        <v>83</v>
      </c>
      <c r="G200" s="123">
        <f>Table!S15</f>
        <v>83</v>
      </c>
      <c r="H200" s="468" t="str">
        <f>SpellNumberA(IF(Value!$F$33="1",E200,G200),0,"علامة","علامتان","علامات")</f>
        <v xml:space="preserve">ثلاث وثمانون علامة </v>
      </c>
      <c r="I200" s="469"/>
      <c r="J200" s="469"/>
      <c r="K200" s="470"/>
    </row>
    <row r="201" spans="1:11" ht="17.850000000000001" customHeight="1" x14ac:dyDescent="0.2">
      <c r="A201" s="466" t="str">
        <f>Table!$T$6</f>
        <v>التربية الاجتماعية والوطنية</v>
      </c>
      <c r="B201" s="467"/>
      <c r="C201" s="467"/>
      <c r="D201" s="101">
        <f>Table!$V$10</f>
        <v>100</v>
      </c>
      <c r="E201" s="102">
        <f>Table!T15</f>
        <v>78</v>
      </c>
      <c r="F201" s="123">
        <f>Table!U15</f>
        <v>83</v>
      </c>
      <c r="G201" s="123">
        <f>Table!V15</f>
        <v>81</v>
      </c>
      <c r="H201" s="468" t="str">
        <f>SpellNumberA(IF(Value!$F$33="1",E201,G201),0,"علامة","علامتان","علامات")</f>
        <v xml:space="preserve">واحدة وثمانون علامة </v>
      </c>
      <c r="I201" s="469"/>
      <c r="J201" s="469"/>
      <c r="K201" s="470"/>
    </row>
    <row r="202" spans="1:11" ht="17.850000000000001" customHeight="1" x14ac:dyDescent="0.2">
      <c r="A202" s="466" t="str">
        <f>Table!$W$6</f>
        <v>العلـــوم</v>
      </c>
      <c r="B202" s="467"/>
      <c r="C202" s="467"/>
      <c r="D202" s="101">
        <f>Table!$Y$10</f>
        <v>100</v>
      </c>
      <c r="E202" s="102">
        <f>Table!W15</f>
        <v>83</v>
      </c>
      <c r="F202" s="123">
        <f>Table!X15</f>
        <v>83</v>
      </c>
      <c r="G202" s="123">
        <f>Table!Y15</f>
        <v>83</v>
      </c>
      <c r="H202" s="468" t="str">
        <f>SpellNumberA(IF(Value!$F$33="1",E202,G202),0,"علامة","علامتان","علامات")</f>
        <v xml:space="preserve">ثلاث وثمانون علامة </v>
      </c>
      <c r="I202" s="469"/>
      <c r="J202" s="469"/>
      <c r="K202" s="470"/>
    </row>
    <row r="203" spans="1:11" ht="17.850000000000001" customHeight="1" x14ac:dyDescent="0.2">
      <c r="A203" s="466" t="str">
        <f>Table!$Z$6</f>
        <v>التربية الفنية</v>
      </c>
      <c r="B203" s="467"/>
      <c r="C203" s="467"/>
      <c r="D203" s="101">
        <f>Table!$AB$10</f>
        <v>100</v>
      </c>
      <c r="E203" s="102">
        <f>Table!Z15</f>
        <v>99</v>
      </c>
      <c r="F203" s="123">
        <f>Table!AA15</f>
        <v>92</v>
      </c>
      <c r="G203" s="123">
        <f>Table!AB15</f>
        <v>96</v>
      </c>
      <c r="H203" s="468" t="str">
        <f>SpellNumberA(IF(Value!$F$33="1",E203,G203),0,"علامة","علامتان","علامات")</f>
        <v xml:space="preserve">ست وتسعون علامة </v>
      </c>
      <c r="I203" s="469"/>
      <c r="J203" s="469"/>
      <c r="K203" s="470"/>
    </row>
    <row r="204" spans="1:11" ht="17.850000000000001" customHeight="1" x14ac:dyDescent="0.2">
      <c r="A204" s="466" t="str">
        <f>Table!$AC$6</f>
        <v>التربية الرياضية</v>
      </c>
      <c r="B204" s="467"/>
      <c r="C204" s="467"/>
      <c r="D204" s="101">
        <f>Table!$AE$10</f>
        <v>100</v>
      </c>
      <c r="E204" s="102">
        <f>Table!AC15</f>
        <v>95</v>
      </c>
      <c r="F204" s="123">
        <f>Table!AD15</f>
        <v>92</v>
      </c>
      <c r="G204" s="123">
        <f>Table!AE15</f>
        <v>94</v>
      </c>
      <c r="H204" s="468" t="str">
        <f>SpellNumberA(IF(Value!$F$33="1",E204,G204),0,"علامة","علامتان","علامات")</f>
        <v xml:space="preserve">اربع وتسعون علامة </v>
      </c>
      <c r="I204" s="469"/>
      <c r="J204" s="469"/>
      <c r="K204" s="470"/>
    </row>
    <row r="205" spans="1:11" ht="17.850000000000001" customHeight="1" x14ac:dyDescent="0.2">
      <c r="A205" s="466" t="str">
        <f>Table!$AF$6</f>
        <v>الموسيقا والاناشيد</v>
      </c>
      <c r="B205" s="467"/>
      <c r="C205" s="467"/>
      <c r="D205" s="101">
        <f>Table!$AH$10</f>
        <v>100</v>
      </c>
      <c r="E205" s="124"/>
      <c r="F205" s="123"/>
      <c r="G205" s="123"/>
      <c r="H205" s="494" t="str">
        <f>SpellNumberA(IF(Value!$F$33="1",E205,G205),0,"علامة","علامتان","علامات")</f>
        <v/>
      </c>
      <c r="I205" s="495"/>
      <c r="J205" s="495"/>
      <c r="K205" s="496"/>
    </row>
    <row r="206" spans="1:11" ht="17.850000000000001" customHeight="1" x14ac:dyDescent="0.2">
      <c r="A206" s="466" t="str">
        <f>Table!$AI$6</f>
        <v>التربية المهنية</v>
      </c>
      <c r="B206" s="467"/>
      <c r="C206" s="467"/>
      <c r="D206" s="101">
        <f>Table!$AK$10</f>
        <v>100</v>
      </c>
      <c r="E206" s="124">
        <f>Table!AI15</f>
        <v>93</v>
      </c>
      <c r="F206" s="123">
        <f>Table!AJ15</f>
        <v>83</v>
      </c>
      <c r="G206" s="123">
        <f>Table!AK15</f>
        <v>88</v>
      </c>
      <c r="H206" s="494" t="str">
        <f>SpellNumberA(IF(Value!$F$33="1",E206,G206),0,"علامة","علامتان","علامات")</f>
        <v xml:space="preserve">ثمان وثمانون علامة </v>
      </c>
      <c r="I206" s="495"/>
      <c r="J206" s="495"/>
      <c r="K206" s="496"/>
    </row>
    <row r="207" spans="1:11" ht="17.850000000000001" customHeight="1" x14ac:dyDescent="0.2">
      <c r="A207" s="466" t="str">
        <f>Table!$AL$6</f>
        <v>الحاسوب</v>
      </c>
      <c r="B207" s="467"/>
      <c r="C207" s="467"/>
      <c r="D207" s="101">
        <f>Table!$AN$10</f>
        <v>100</v>
      </c>
      <c r="E207" s="124">
        <f>Table!AL15</f>
        <v>0</v>
      </c>
      <c r="F207" s="123">
        <f>Table!AM15</f>
        <v>0</v>
      </c>
      <c r="G207" s="123">
        <f>Table!AN15</f>
        <v>0</v>
      </c>
      <c r="H207" s="494" t="str">
        <f>SpellNumberA(IF(Value!$F$33="1",E207,G207),0,"علامة","علامتان","علامات")</f>
        <v xml:space="preserve">صفر علامة </v>
      </c>
      <c r="I207" s="495"/>
      <c r="J207" s="495"/>
      <c r="K207" s="496"/>
    </row>
    <row r="208" spans="1:11" ht="17.850000000000001" customHeight="1" thickBot="1" x14ac:dyDescent="0.25">
      <c r="A208" s="466" t="str">
        <f>Table!$AO$6</f>
        <v>الثقافة المالية</v>
      </c>
      <c r="B208" s="467"/>
      <c r="C208" s="467"/>
      <c r="D208" s="103">
        <f>Table!$AQ$10</f>
        <v>100</v>
      </c>
      <c r="E208" s="125">
        <f>Table!AO15</f>
        <v>0</v>
      </c>
      <c r="F208" s="123">
        <f>Table!AP15</f>
        <v>0</v>
      </c>
      <c r="G208" s="126">
        <f>Table!AQ15</f>
        <v>0</v>
      </c>
      <c r="H208" s="488" t="str">
        <f>SpellNumberA(IF(Value!$F$33="1",E208,G208),0,"علامة","علامتان","علامات")</f>
        <v xml:space="preserve">صفر علامة </v>
      </c>
      <c r="I208" s="489"/>
      <c r="J208" s="489"/>
      <c r="K208" s="490"/>
    </row>
    <row r="209" spans="1:13" ht="17.850000000000001" customHeight="1" x14ac:dyDescent="0.2">
      <c r="A209" s="491" t="s">
        <v>384</v>
      </c>
      <c r="B209" s="492"/>
      <c r="C209" s="492"/>
      <c r="D209" s="351">
        <f>Table!BS15</f>
        <v>86</v>
      </c>
      <c r="E209" s="363" t="s">
        <v>385</v>
      </c>
      <c r="F209" s="493" t="str">
        <f>IF(D209&lt;&gt;"-",SpellNumberA(D209,0,"علامة","علامتان","علامات"),"")</f>
        <v xml:space="preserve">ست وثمانون علامة </v>
      </c>
      <c r="G209" s="493"/>
      <c r="H209" s="493"/>
      <c r="I209" s="493"/>
      <c r="J209" s="203"/>
      <c r="K209" s="204"/>
    </row>
    <row r="210" spans="1:13" ht="17.850000000000001" customHeight="1" x14ac:dyDescent="0.2">
      <c r="A210" s="517" t="s">
        <v>16</v>
      </c>
      <c r="B210" s="518" t="str">
        <f>Table!CS15</f>
        <v>ناجح و يرفع  لـ الصف السابع</v>
      </c>
      <c r="C210" s="519"/>
      <c r="D210" s="519"/>
      <c r="E210" s="519"/>
      <c r="F210" s="519"/>
      <c r="G210" s="519"/>
      <c r="H210" s="519"/>
      <c r="I210" s="519"/>
      <c r="J210" s="519"/>
      <c r="K210" s="520"/>
    </row>
    <row r="211" spans="1:13" ht="17.850000000000001" customHeight="1" thickBot="1" x14ac:dyDescent="0.25">
      <c r="A211" s="512"/>
      <c r="B211" s="505"/>
      <c r="C211" s="505"/>
      <c r="D211" s="505"/>
      <c r="E211" s="505"/>
      <c r="F211" s="505"/>
      <c r="G211" s="505"/>
      <c r="H211" s="505"/>
      <c r="I211" s="505"/>
      <c r="J211" s="505"/>
      <c r="K211" s="506"/>
    </row>
    <row r="212" spans="1:13" ht="17.850000000000001" customHeight="1" x14ac:dyDescent="0.2">
      <c r="A212" s="521" t="s">
        <v>17</v>
      </c>
      <c r="B212" s="522"/>
      <c r="C212" s="523" t="str">
        <f>Table!CT15</f>
        <v>خلوق ومتعاون وفعّال ، أجمل التهاني لك ولوالديك</v>
      </c>
      <c r="D212" s="524"/>
      <c r="E212" s="524"/>
      <c r="F212" s="524"/>
      <c r="G212" s="524"/>
      <c r="H212" s="524"/>
      <c r="I212" s="524"/>
      <c r="J212" s="524"/>
      <c r="K212" s="525"/>
    </row>
    <row r="213" spans="1:13" s="105" customFormat="1" ht="17.850000000000001" customHeight="1" x14ac:dyDescent="0.2">
      <c r="A213" s="507"/>
      <c r="B213" s="458"/>
      <c r="C213" s="483"/>
      <c r="D213" s="483"/>
      <c r="E213" s="483"/>
      <c r="F213" s="483"/>
      <c r="G213" s="483"/>
      <c r="H213" s="483"/>
      <c r="I213" s="483"/>
      <c r="J213" s="483"/>
      <c r="K213" s="504"/>
    </row>
    <row r="214" spans="1:13" ht="17.850000000000001" customHeight="1" x14ac:dyDescent="0.2">
      <c r="A214" s="507" t="s">
        <v>18</v>
      </c>
      <c r="B214" s="458"/>
      <c r="C214" s="510" t="str">
        <f>Table!AS15</f>
        <v>-</v>
      </c>
      <c r="D214" s="458" t="s">
        <v>19</v>
      </c>
      <c r="E214" s="458"/>
      <c r="F214" s="458"/>
      <c r="G214" s="510">
        <f>Table!$AS$10</f>
        <v>199</v>
      </c>
      <c r="H214" s="458" t="s">
        <v>20</v>
      </c>
      <c r="I214" s="458"/>
      <c r="J214" s="483" t="str">
        <f>Value!$F$8</f>
        <v>عادل اسماعيل ابو حميدان</v>
      </c>
      <c r="K214" s="504"/>
    </row>
    <row r="215" spans="1:13" s="105" customFormat="1" ht="17.850000000000001" customHeight="1" x14ac:dyDescent="0.2">
      <c r="A215" s="508"/>
      <c r="B215" s="509"/>
      <c r="C215" s="511"/>
      <c r="D215" s="509"/>
      <c r="E215" s="509"/>
      <c r="F215" s="509"/>
      <c r="G215" s="511"/>
      <c r="H215" s="509"/>
      <c r="I215" s="509"/>
      <c r="J215" s="511"/>
      <c r="K215" s="526"/>
    </row>
    <row r="216" spans="1:13" ht="17.850000000000001" customHeight="1" x14ac:dyDescent="0.2">
      <c r="A216" s="507" t="s">
        <v>21</v>
      </c>
      <c r="B216" s="513" t="str">
        <f>IF(Value!$F$33="2",Value!$F$14,Value!$F$25)</f>
        <v>2020/6/2</v>
      </c>
      <c r="C216" s="513"/>
      <c r="D216" s="458" t="s">
        <v>22</v>
      </c>
      <c r="E216" s="515"/>
      <c r="F216" s="515"/>
      <c r="G216" s="515" t="s">
        <v>23</v>
      </c>
      <c r="H216" s="458" t="s">
        <v>23</v>
      </c>
      <c r="I216" s="458"/>
      <c r="J216" s="483" t="str">
        <f>Value!$F$9</f>
        <v>فتحي محمد ابو فضة</v>
      </c>
      <c r="K216" s="504"/>
    </row>
    <row r="217" spans="1:13" s="105" customFormat="1" ht="17.850000000000001" customHeight="1" thickBot="1" x14ac:dyDescent="0.25">
      <c r="A217" s="512"/>
      <c r="B217" s="514"/>
      <c r="C217" s="514"/>
      <c r="D217" s="503"/>
      <c r="E217" s="516"/>
      <c r="F217" s="516"/>
      <c r="G217" s="516"/>
      <c r="H217" s="503"/>
      <c r="I217" s="503"/>
      <c r="J217" s="505"/>
      <c r="K217" s="506"/>
    </row>
    <row r="218" spans="1:13" s="108" customFormat="1" ht="17.850000000000001" customHeight="1" x14ac:dyDescent="0.25">
      <c r="A218" s="106" t="s">
        <v>24</v>
      </c>
      <c r="B218" s="497"/>
      <c r="C218" s="497"/>
      <c r="D218" s="497"/>
      <c r="E218" s="497"/>
      <c r="F218" s="497"/>
      <c r="G218" s="497"/>
      <c r="H218" s="497"/>
      <c r="I218" s="497"/>
      <c r="J218" s="497"/>
      <c r="K218" s="497"/>
      <c r="L218" s="107"/>
    </row>
    <row r="219" spans="1:13" s="108" customFormat="1" ht="17.850000000000001" customHeight="1" x14ac:dyDescent="0.25">
      <c r="A219" s="109" t="s">
        <v>25</v>
      </c>
      <c r="B219" s="498" t="s">
        <v>26</v>
      </c>
      <c r="C219" s="498"/>
      <c r="D219" s="498"/>
      <c r="E219" s="498"/>
      <c r="F219" s="498"/>
      <c r="G219" s="498"/>
      <c r="H219" s="498"/>
      <c r="I219" s="498"/>
      <c r="J219" s="498"/>
      <c r="K219" s="498"/>
      <c r="L219" s="107"/>
    </row>
    <row r="220" spans="1:13" s="108" customFormat="1" ht="17.850000000000001" customHeight="1" x14ac:dyDescent="0.25">
      <c r="A220" s="109"/>
      <c r="B220" s="110"/>
      <c r="C220" s="110"/>
      <c r="D220" s="361"/>
      <c r="E220" s="361"/>
      <c r="F220" s="361"/>
      <c r="G220" s="361"/>
      <c r="H220" s="361"/>
      <c r="I220" s="110"/>
      <c r="J220" s="110"/>
      <c r="K220" s="110"/>
      <c r="L220" s="107"/>
    </row>
    <row r="221" spans="1:13" s="108" customFormat="1" ht="17.850000000000001" customHeight="1" x14ac:dyDescent="0.25">
      <c r="A221" s="109" t="s">
        <v>27</v>
      </c>
      <c r="B221" s="499" t="s">
        <v>28</v>
      </c>
      <c r="C221" s="499"/>
      <c r="D221" s="499"/>
      <c r="E221" s="499"/>
      <c r="F221" s="499"/>
      <c r="G221" s="499"/>
      <c r="H221" s="499"/>
      <c r="I221" s="499"/>
      <c r="J221" s="499"/>
      <c r="K221" s="499"/>
      <c r="L221" s="107"/>
    </row>
    <row r="222" spans="1:13" s="108" customFormat="1" ht="17.850000000000001" customHeight="1" x14ac:dyDescent="0.25">
      <c r="A222" s="109"/>
      <c r="B222" s="112"/>
      <c r="C222" s="112"/>
      <c r="D222" s="112"/>
      <c r="E222" s="112"/>
      <c r="F222" s="112"/>
      <c r="G222" s="112"/>
      <c r="H222" s="112"/>
      <c r="I222" s="112"/>
      <c r="J222" s="112"/>
      <c r="K222" s="112"/>
      <c r="L222" s="107"/>
    </row>
    <row r="223" spans="1:13" s="108" customFormat="1" ht="17.850000000000001" customHeight="1" x14ac:dyDescent="0.25">
      <c r="A223" s="109" t="s">
        <v>29</v>
      </c>
      <c r="B223" s="500" t="s">
        <v>30</v>
      </c>
      <c r="C223" s="500"/>
      <c r="D223" s="500"/>
      <c r="E223" s="500"/>
      <c r="F223" s="501">
        <f>IF(Value!$F$33="1","",DATE(YEAR(Value!$F$22),MONTH(Value!$F$22),DAY(Value!$F$22)))</f>
        <v>43994</v>
      </c>
      <c r="G223" s="501"/>
      <c r="H223" s="114" t="s">
        <v>129</v>
      </c>
      <c r="I223" s="502" t="str">
        <f>IF(Value!$F$33="2",Value!$F$22,"")</f>
        <v>2020/6/12</v>
      </c>
      <c r="J223" s="502"/>
      <c r="K223" s="115"/>
      <c r="L223" s="115"/>
      <c r="M223" s="107"/>
    </row>
    <row r="224" spans="1:13" s="108" customFormat="1" ht="17.850000000000001" customHeight="1" x14ac:dyDescent="0.25">
      <c r="A224" s="109"/>
      <c r="B224" s="112"/>
      <c r="C224" s="112"/>
      <c r="D224" s="112"/>
      <c r="E224" s="112"/>
      <c r="F224" s="112"/>
      <c r="G224" s="116"/>
      <c r="H224" s="116"/>
      <c r="I224" s="116"/>
      <c r="J224" s="116"/>
      <c r="K224" s="116"/>
      <c r="L224" s="107"/>
    </row>
    <row r="225" spans="1:17" s="108" customFormat="1" ht="17.850000000000001" customHeight="1" x14ac:dyDescent="0.25">
      <c r="A225" s="109" t="s">
        <v>31</v>
      </c>
      <c r="B225" s="527" t="s">
        <v>32</v>
      </c>
      <c r="C225" s="527"/>
      <c r="D225" s="527"/>
      <c r="E225" s="527"/>
      <c r="F225" s="117" t="str">
        <f>IF(Value!$F$33="2",Value!$F$26,"")</f>
        <v>2023/2022</v>
      </c>
      <c r="G225" s="118" t="s">
        <v>379</v>
      </c>
      <c r="H225" s="113">
        <f>IF(Value!$F$33="1","",DATE(YEAR(Value!$F$23),MONTH(Value!$F$23),DAY(Value!$F$23)))</f>
        <v>44075</v>
      </c>
      <c r="I225" s="136" t="s">
        <v>129</v>
      </c>
      <c r="J225" s="528" t="str">
        <f>IF(Value!$F$33="2",Value!$F$23,"")</f>
        <v>2020/9/1</v>
      </c>
      <c r="K225" s="528"/>
      <c r="L225" s="107"/>
    </row>
    <row r="226" spans="1:17" ht="17.850000000000001" customHeight="1" x14ac:dyDescent="0.2">
      <c r="A226" s="461"/>
      <c r="B226" s="461"/>
      <c r="C226" s="461"/>
      <c r="D226" s="461"/>
      <c r="E226" s="462" t="s">
        <v>436</v>
      </c>
      <c r="F226" s="462"/>
      <c r="G226" s="462"/>
      <c r="H226" s="461"/>
      <c r="I226" s="461"/>
      <c r="J226" s="461"/>
      <c r="K226" s="461"/>
      <c r="L226" s="85" t="s">
        <v>310</v>
      </c>
    </row>
    <row r="227" spans="1:17" ht="17.850000000000001" customHeight="1" x14ac:dyDescent="0.2">
      <c r="A227" s="461"/>
      <c r="B227" s="461"/>
      <c r="C227" s="461"/>
      <c r="D227" s="461"/>
      <c r="E227" s="462"/>
      <c r="F227" s="462"/>
      <c r="G227" s="462"/>
      <c r="H227" s="461"/>
      <c r="I227" s="461"/>
      <c r="J227" s="461"/>
      <c r="K227" s="461"/>
    </row>
    <row r="228" spans="1:17" ht="17.850000000000001" customHeight="1" x14ac:dyDescent="0.2">
      <c r="A228" s="463" t="s">
        <v>755</v>
      </c>
      <c r="B228" s="463"/>
      <c r="C228" s="463"/>
      <c r="D228" s="463"/>
      <c r="E228" s="464"/>
      <c r="F228" s="464"/>
      <c r="G228" s="464"/>
      <c r="H228" s="464" t="s">
        <v>0</v>
      </c>
      <c r="I228" s="464"/>
      <c r="J228" s="464"/>
      <c r="K228" s="464"/>
    </row>
    <row r="229" spans="1:17" ht="17.850000000000001" customHeight="1" x14ac:dyDescent="0.2">
      <c r="A229" s="463" t="s">
        <v>756</v>
      </c>
      <c r="B229" s="463"/>
      <c r="C229" s="463"/>
      <c r="D229" s="463"/>
      <c r="E229" s="464"/>
      <c r="F229" s="464"/>
      <c r="G229" s="464"/>
      <c r="H229" s="464"/>
      <c r="I229" s="464"/>
      <c r="J229" s="464"/>
      <c r="K229" s="464"/>
    </row>
    <row r="230" spans="1:17" ht="17.850000000000001" customHeight="1" x14ac:dyDescent="0.2">
      <c r="A230" s="465"/>
      <c r="B230" s="465"/>
      <c r="C230" s="465"/>
      <c r="D230" s="465"/>
      <c r="E230" s="464"/>
      <c r="F230" s="464"/>
      <c r="G230" s="464"/>
      <c r="H230" s="464"/>
      <c r="I230" s="464"/>
      <c r="J230" s="464"/>
      <c r="K230" s="464"/>
    </row>
    <row r="231" spans="1:17" ht="17.850000000000001" customHeight="1" x14ac:dyDescent="0.2">
      <c r="A231" s="455" t="str">
        <f>" النتائج المدرسية  " &amp; Value!$F$35 &amp; " الأساسي  للعام الدراسي " &amp; Value!$F$10</f>
        <v xml:space="preserve"> النتائج المدرسية  للصفوف من الأول الى السابع الأساسي  للعام الدراسي 2021/2020</v>
      </c>
      <c r="B231" s="455"/>
      <c r="C231" s="455"/>
      <c r="D231" s="455"/>
      <c r="E231" s="455"/>
      <c r="F231" s="455"/>
      <c r="G231" s="455"/>
      <c r="H231" s="455"/>
      <c r="I231" s="455"/>
      <c r="J231" s="455"/>
      <c r="K231" s="455"/>
    </row>
    <row r="232" spans="1:17" ht="17.850000000000001" customHeight="1" x14ac:dyDescent="0.2">
      <c r="A232" s="455"/>
      <c r="B232" s="455"/>
      <c r="C232" s="455"/>
      <c r="D232" s="455"/>
      <c r="E232" s="455"/>
      <c r="F232" s="455"/>
      <c r="G232" s="455"/>
      <c r="H232" s="455"/>
      <c r="I232" s="455"/>
      <c r="J232" s="455"/>
      <c r="K232" s="455"/>
    </row>
    <row r="233" spans="1:17" ht="17.850000000000001" customHeight="1" x14ac:dyDescent="0.2">
      <c r="A233" s="86" t="s">
        <v>1</v>
      </c>
      <c r="B233" s="456" t="str">
        <f>Table!B16</f>
        <v xml:space="preserve"> احمد علي ابراهيم مسلم</v>
      </c>
      <c r="C233" s="457"/>
      <c r="D233" s="457"/>
      <c r="E233" s="362" t="s">
        <v>2</v>
      </c>
      <c r="F233" s="119" t="str">
        <f>Table!C16</f>
        <v>الأردنية</v>
      </c>
      <c r="G233" s="458" t="s">
        <v>3</v>
      </c>
      <c r="H233" s="458"/>
      <c r="I233" s="459" t="str">
        <f>Table!BT16</f>
        <v>عمان    22 / 7 / 2009</v>
      </c>
      <c r="J233" s="460"/>
      <c r="K233" s="460"/>
    </row>
    <row r="234" spans="1:17" ht="17.850000000000001" customHeight="1" x14ac:dyDescent="0.2">
      <c r="A234" s="70"/>
      <c r="B234" s="365"/>
      <c r="C234" s="365"/>
      <c r="D234" s="76"/>
      <c r="E234" s="365"/>
      <c r="F234" s="88"/>
      <c r="G234" s="76"/>
      <c r="H234" s="76"/>
      <c r="I234" s="89"/>
      <c r="J234" s="89"/>
      <c r="K234" s="90"/>
    </row>
    <row r="235" spans="1:17" ht="17.850000000000001" customHeight="1" x14ac:dyDescent="0.2">
      <c r="A235" s="458" t="s">
        <v>4</v>
      </c>
      <c r="B235" s="458"/>
      <c r="C235" s="483" t="str">
        <f>Value!$F$6 &amp; " ( "  &amp;  Value!$F$7  &amp; " ) "</f>
        <v xml:space="preserve">السادس ( أ ) </v>
      </c>
      <c r="D235" s="483"/>
      <c r="E235" s="362" t="s">
        <v>5</v>
      </c>
      <c r="F235" s="483" t="str">
        <f>Value!$F$5</f>
        <v>ذكور البقعة الاعدادية الرابعة</v>
      </c>
      <c r="G235" s="483"/>
      <c r="H235" s="483"/>
      <c r="I235" s="362" t="s">
        <v>6</v>
      </c>
      <c r="J235" s="460" t="str">
        <f>Value!$F$4</f>
        <v>البقعة</v>
      </c>
      <c r="K235" s="460"/>
      <c r="N235" s="262">
        <v>0</v>
      </c>
      <c r="O235" s="262"/>
      <c r="P235" s="262"/>
      <c r="Q235" s="262">
        <f>Value!$F$13</f>
        <v>50</v>
      </c>
    </row>
    <row r="236" spans="1:17" ht="17.850000000000001" customHeight="1" x14ac:dyDescent="0.2">
      <c r="A236" s="365"/>
      <c r="B236" s="365"/>
      <c r="C236" s="65"/>
      <c r="D236" s="91"/>
      <c r="E236" s="70"/>
      <c r="F236" s="89"/>
      <c r="G236" s="89"/>
      <c r="H236" s="89"/>
      <c r="I236" s="70"/>
      <c r="J236" s="89"/>
      <c r="K236" s="89"/>
    </row>
    <row r="237" spans="1:17" ht="17.850000000000001" customHeight="1" x14ac:dyDescent="0.2">
      <c r="A237" s="458" t="s">
        <v>7</v>
      </c>
      <c r="B237" s="458"/>
      <c r="C237" s="483" t="str">
        <f>Value!$F$3</f>
        <v>شمال عمان</v>
      </c>
      <c r="D237" s="483"/>
      <c r="E237" s="92"/>
      <c r="F237" s="92"/>
      <c r="G237" s="92"/>
      <c r="H237" s="92"/>
      <c r="I237" s="92"/>
      <c r="J237" s="92"/>
      <c r="K237" s="92"/>
    </row>
    <row r="238" spans="1:17" ht="17.850000000000001" customHeight="1" thickBot="1" x14ac:dyDescent="0.25">
      <c r="A238" s="93"/>
      <c r="B238" s="93"/>
      <c r="C238" s="93"/>
      <c r="D238" s="94"/>
      <c r="E238" s="93"/>
      <c r="F238" s="93"/>
      <c r="G238" s="93"/>
      <c r="H238" s="93"/>
      <c r="I238" s="93"/>
      <c r="J238" s="95"/>
      <c r="K238" s="95"/>
    </row>
    <row r="239" spans="1:17" ht="17.850000000000001" customHeight="1" thickBot="1" x14ac:dyDescent="0.25">
      <c r="A239" s="484" t="s">
        <v>8</v>
      </c>
      <c r="B239" s="484"/>
      <c r="C239" s="484"/>
      <c r="D239" s="485" t="s">
        <v>9</v>
      </c>
      <c r="E239" s="471" t="s">
        <v>10</v>
      </c>
      <c r="F239" s="472"/>
      <c r="G239" s="472"/>
      <c r="H239" s="472"/>
      <c r="I239" s="472"/>
      <c r="J239" s="472"/>
      <c r="K239" s="473"/>
    </row>
    <row r="240" spans="1:17" ht="17.850000000000001" customHeight="1" thickBot="1" x14ac:dyDescent="0.25">
      <c r="A240" s="484"/>
      <c r="B240" s="484"/>
      <c r="C240" s="484"/>
      <c r="D240" s="486"/>
      <c r="E240" s="96" t="s">
        <v>11</v>
      </c>
      <c r="F240" s="97" t="s">
        <v>12</v>
      </c>
      <c r="G240" s="474" t="s">
        <v>13</v>
      </c>
      <c r="H240" s="474"/>
      <c r="I240" s="474"/>
      <c r="J240" s="474"/>
      <c r="K240" s="475"/>
    </row>
    <row r="241" spans="1:11" ht="17.850000000000001" customHeight="1" thickBot="1" x14ac:dyDescent="0.25">
      <c r="A241" s="484"/>
      <c r="B241" s="484"/>
      <c r="C241" s="484"/>
      <c r="D241" s="487"/>
      <c r="E241" s="98" t="s">
        <v>383</v>
      </c>
      <c r="F241" s="364" t="s">
        <v>383</v>
      </c>
      <c r="G241" s="364" t="s">
        <v>14</v>
      </c>
      <c r="H241" s="476" t="s">
        <v>15</v>
      </c>
      <c r="I241" s="476"/>
      <c r="J241" s="476"/>
      <c r="K241" s="477"/>
    </row>
    <row r="242" spans="1:11" ht="17.850000000000001" customHeight="1" x14ac:dyDescent="0.2">
      <c r="A242" s="478" t="str">
        <f>Table!$H$6</f>
        <v>التربية الاسلامية</v>
      </c>
      <c r="B242" s="479"/>
      <c r="C242" s="479"/>
      <c r="D242" s="100">
        <f>Table!$J$10</f>
        <v>100</v>
      </c>
      <c r="E242" s="122">
        <f>Table!H16</f>
        <v>87</v>
      </c>
      <c r="F242" s="123">
        <f>Table!I16</f>
        <v>86</v>
      </c>
      <c r="G242" s="123">
        <f>Table!J16</f>
        <v>87</v>
      </c>
      <c r="H242" s="480" t="str">
        <f>SpellNumberA(IF(Value!$F$33="1",E242,G242),0,"علامة","علامتان","علامات")</f>
        <v xml:space="preserve">سبع وثمانون علامة </v>
      </c>
      <c r="I242" s="481"/>
      <c r="J242" s="481"/>
      <c r="K242" s="482"/>
    </row>
    <row r="243" spans="1:11" ht="17.850000000000001" customHeight="1" x14ac:dyDescent="0.2">
      <c r="A243" s="466" t="str">
        <f>Table!$K$6</f>
        <v>اللغة العربية</v>
      </c>
      <c r="B243" s="467"/>
      <c r="C243" s="467"/>
      <c r="D243" s="101">
        <f>Table!$M$10</f>
        <v>100</v>
      </c>
      <c r="E243" s="102">
        <f>Table!K16</f>
        <v>91</v>
      </c>
      <c r="F243" s="123">
        <f>Table!L16</f>
        <v>96</v>
      </c>
      <c r="G243" s="123">
        <f>Table!M16</f>
        <v>94</v>
      </c>
      <c r="H243" s="468" t="str">
        <f>SpellNumberA(IF(Value!$F$33="1",E243,G243),0,"علامة","علامتان","علامات")</f>
        <v xml:space="preserve">اربع وتسعون علامة </v>
      </c>
      <c r="I243" s="469"/>
      <c r="J243" s="469"/>
      <c r="K243" s="470"/>
    </row>
    <row r="244" spans="1:11" ht="17.850000000000001" customHeight="1" x14ac:dyDescent="0.2">
      <c r="A244" s="466" t="str">
        <f>Table!$N$6</f>
        <v>اللغة الانجليزية</v>
      </c>
      <c r="B244" s="467"/>
      <c r="C244" s="467"/>
      <c r="D244" s="101">
        <f>Table!$P$10</f>
        <v>100</v>
      </c>
      <c r="E244" s="102">
        <f>Table!N16</f>
        <v>82</v>
      </c>
      <c r="F244" s="123">
        <f>Table!O16</f>
        <v>94</v>
      </c>
      <c r="G244" s="123">
        <f>Table!P16</f>
        <v>88</v>
      </c>
      <c r="H244" s="468" t="str">
        <f>SpellNumberA(IF(Value!$F$33="1",E244,G244),0,"علامة","علامتان","علامات")</f>
        <v xml:space="preserve">ثمان وثمانون علامة </v>
      </c>
      <c r="I244" s="469"/>
      <c r="J244" s="469"/>
      <c r="K244" s="470"/>
    </row>
    <row r="245" spans="1:11" ht="17.850000000000001" customHeight="1" x14ac:dyDescent="0.2">
      <c r="A245" s="466" t="str">
        <f>Table!$Q$6</f>
        <v>الرياضيات</v>
      </c>
      <c r="B245" s="467"/>
      <c r="C245" s="467"/>
      <c r="D245" s="101">
        <f>Table!$S$10</f>
        <v>100</v>
      </c>
      <c r="E245" s="102">
        <f>Table!Q16</f>
        <v>96</v>
      </c>
      <c r="F245" s="123">
        <f>Table!R16</f>
        <v>95</v>
      </c>
      <c r="G245" s="123">
        <f>Table!S16</f>
        <v>96</v>
      </c>
      <c r="H245" s="468" t="str">
        <f>SpellNumberA(IF(Value!$F$33="1",E245,G245),0,"علامة","علامتان","علامات")</f>
        <v xml:space="preserve">ست وتسعون علامة </v>
      </c>
      <c r="I245" s="469"/>
      <c r="J245" s="469"/>
      <c r="K245" s="470"/>
    </row>
    <row r="246" spans="1:11" ht="17.850000000000001" customHeight="1" x14ac:dyDescent="0.2">
      <c r="A246" s="466" t="str">
        <f>Table!$T$6</f>
        <v>التربية الاجتماعية والوطنية</v>
      </c>
      <c r="B246" s="467"/>
      <c r="C246" s="467"/>
      <c r="D246" s="101">
        <f>Table!$V$10</f>
        <v>100</v>
      </c>
      <c r="E246" s="102">
        <f>Table!T16</f>
        <v>86</v>
      </c>
      <c r="F246" s="123">
        <f>Table!U16</f>
        <v>84</v>
      </c>
      <c r="G246" s="123">
        <f>Table!V16</f>
        <v>85</v>
      </c>
      <c r="H246" s="468" t="str">
        <f>SpellNumberA(IF(Value!$F$33="1",E246,G246),0,"علامة","علامتان","علامات")</f>
        <v xml:space="preserve">خمس وثمانون علامة </v>
      </c>
      <c r="I246" s="469"/>
      <c r="J246" s="469"/>
      <c r="K246" s="470"/>
    </row>
    <row r="247" spans="1:11" ht="17.850000000000001" customHeight="1" x14ac:dyDescent="0.2">
      <c r="A247" s="466" t="str">
        <f>Table!$W$6</f>
        <v>العلـــوم</v>
      </c>
      <c r="B247" s="467"/>
      <c r="C247" s="467"/>
      <c r="D247" s="101">
        <f>Table!$Y$10</f>
        <v>100</v>
      </c>
      <c r="E247" s="102">
        <f>Table!W16</f>
        <v>87</v>
      </c>
      <c r="F247" s="123">
        <f>Table!X16</f>
        <v>82</v>
      </c>
      <c r="G247" s="123">
        <f>Table!Y16</f>
        <v>85</v>
      </c>
      <c r="H247" s="468" t="str">
        <f>SpellNumberA(IF(Value!$F$33="1",E247,G247),0,"علامة","علامتان","علامات")</f>
        <v xml:space="preserve">خمس وثمانون علامة </v>
      </c>
      <c r="I247" s="469"/>
      <c r="J247" s="469"/>
      <c r="K247" s="470"/>
    </row>
    <row r="248" spans="1:11" ht="17.850000000000001" customHeight="1" x14ac:dyDescent="0.2">
      <c r="A248" s="466" t="str">
        <f>Table!$Z$6</f>
        <v>التربية الفنية</v>
      </c>
      <c r="B248" s="467"/>
      <c r="C248" s="467"/>
      <c r="D248" s="101">
        <f>Table!$AB$10</f>
        <v>100</v>
      </c>
      <c r="E248" s="102">
        <f>Table!Z16</f>
        <v>95</v>
      </c>
      <c r="F248" s="123">
        <f>Table!AA16</f>
        <v>88</v>
      </c>
      <c r="G248" s="123">
        <f>Table!AB16</f>
        <v>92</v>
      </c>
      <c r="H248" s="468" t="str">
        <f>SpellNumberA(IF(Value!$F$33="1",E248,G248),0,"علامة","علامتان","علامات")</f>
        <v xml:space="preserve">اثنتان وتسعون علامة </v>
      </c>
      <c r="I248" s="469"/>
      <c r="J248" s="469"/>
      <c r="K248" s="470"/>
    </row>
    <row r="249" spans="1:11" ht="17.850000000000001" customHeight="1" x14ac:dyDescent="0.2">
      <c r="A249" s="466" t="str">
        <f>Table!$AC$6</f>
        <v>التربية الرياضية</v>
      </c>
      <c r="B249" s="467"/>
      <c r="C249" s="467"/>
      <c r="D249" s="101">
        <f>Table!$AE$10</f>
        <v>100</v>
      </c>
      <c r="E249" s="102">
        <f>Table!AC16</f>
        <v>94</v>
      </c>
      <c r="F249" s="123">
        <f>Table!AD16</f>
        <v>93</v>
      </c>
      <c r="G249" s="123">
        <f>Table!AE16</f>
        <v>94</v>
      </c>
      <c r="H249" s="468" t="str">
        <f>SpellNumberA(IF(Value!$F$33="1",E249,G249),0,"علامة","علامتان","علامات")</f>
        <v xml:space="preserve">اربع وتسعون علامة </v>
      </c>
      <c r="I249" s="469"/>
      <c r="J249" s="469"/>
      <c r="K249" s="470"/>
    </row>
    <row r="250" spans="1:11" ht="17.850000000000001" customHeight="1" x14ac:dyDescent="0.2">
      <c r="A250" s="466" t="str">
        <f>Table!$AF$6</f>
        <v>الموسيقا والاناشيد</v>
      </c>
      <c r="B250" s="467"/>
      <c r="C250" s="467"/>
      <c r="D250" s="101">
        <f>Table!$AH$10</f>
        <v>100</v>
      </c>
      <c r="E250" s="124"/>
      <c r="F250" s="123"/>
      <c r="G250" s="123"/>
      <c r="H250" s="494" t="str">
        <f>SpellNumberA(IF(Value!$F$33="1",E250,G250),0,"علامة","علامتان","علامات")</f>
        <v/>
      </c>
      <c r="I250" s="495"/>
      <c r="J250" s="495"/>
      <c r="K250" s="496"/>
    </row>
    <row r="251" spans="1:11" ht="17.850000000000001" customHeight="1" x14ac:dyDescent="0.2">
      <c r="A251" s="466" t="str">
        <f>Table!$AI$6</f>
        <v>التربية المهنية</v>
      </c>
      <c r="B251" s="467"/>
      <c r="C251" s="467"/>
      <c r="D251" s="101">
        <f>Table!$AK$10</f>
        <v>100</v>
      </c>
      <c r="E251" s="124">
        <f>Table!AI16</f>
        <v>92</v>
      </c>
      <c r="F251" s="123">
        <f>Table!AJ16</f>
        <v>85</v>
      </c>
      <c r="G251" s="123">
        <f>Table!AK16</f>
        <v>89</v>
      </c>
      <c r="H251" s="494" t="str">
        <f>SpellNumberA(IF(Value!$F$33="1",E251,G251),0,"علامة","علامتان","علامات")</f>
        <v xml:space="preserve">تسع وثمانون علامة </v>
      </c>
      <c r="I251" s="495"/>
      <c r="J251" s="495"/>
      <c r="K251" s="496"/>
    </row>
    <row r="252" spans="1:11" ht="17.850000000000001" customHeight="1" x14ac:dyDescent="0.2">
      <c r="A252" s="466" t="str">
        <f>Table!$AL$6</f>
        <v>الحاسوب</v>
      </c>
      <c r="B252" s="467"/>
      <c r="C252" s="467"/>
      <c r="D252" s="101">
        <f>Table!$AN$10</f>
        <v>100</v>
      </c>
      <c r="E252" s="124">
        <f>Table!AL16</f>
        <v>0</v>
      </c>
      <c r="F252" s="123">
        <f>Table!AM16</f>
        <v>0</v>
      </c>
      <c r="G252" s="123">
        <f>Table!AN16</f>
        <v>0</v>
      </c>
      <c r="H252" s="494" t="str">
        <f>SpellNumberA(IF(Value!$F$33="1",E252,G252),0,"علامة","علامتان","علامات")</f>
        <v xml:space="preserve">صفر علامة </v>
      </c>
      <c r="I252" s="495"/>
      <c r="J252" s="495"/>
      <c r="K252" s="496"/>
    </row>
    <row r="253" spans="1:11" ht="17.850000000000001" customHeight="1" thickBot="1" x14ac:dyDescent="0.25">
      <c r="A253" s="466" t="str">
        <f>Table!$AO$6</f>
        <v>الثقافة المالية</v>
      </c>
      <c r="B253" s="467"/>
      <c r="C253" s="467"/>
      <c r="D253" s="103">
        <f>Table!$AQ$10</f>
        <v>100</v>
      </c>
      <c r="E253" s="125">
        <f>Table!AO16</f>
        <v>0</v>
      </c>
      <c r="F253" s="123">
        <f>Table!AP16</f>
        <v>0</v>
      </c>
      <c r="G253" s="126">
        <f>Table!AQ16</f>
        <v>0</v>
      </c>
      <c r="H253" s="488" t="str">
        <f>SpellNumberA(IF(Value!$F$33="1",E253,G253),0,"علامة","علامتان","علامات")</f>
        <v xml:space="preserve">صفر علامة </v>
      </c>
      <c r="I253" s="489"/>
      <c r="J253" s="489"/>
      <c r="K253" s="490"/>
    </row>
    <row r="254" spans="1:11" ht="17.850000000000001" customHeight="1" x14ac:dyDescent="0.2">
      <c r="A254" s="491" t="s">
        <v>384</v>
      </c>
      <c r="B254" s="492"/>
      <c r="C254" s="492"/>
      <c r="D254" s="351">
        <f>Table!BS16</f>
        <v>62</v>
      </c>
      <c r="E254" s="363" t="s">
        <v>385</v>
      </c>
      <c r="F254" s="493" t="str">
        <f>IF(D254&lt;&gt;"-",SpellNumberA(D254,0,"علامة","علامتان","علامات"),"")</f>
        <v xml:space="preserve">اثنتان وستون علامة </v>
      </c>
      <c r="G254" s="493"/>
      <c r="H254" s="493"/>
      <c r="I254" s="493"/>
      <c r="J254" s="203"/>
      <c r="K254" s="204"/>
    </row>
    <row r="255" spans="1:11" ht="17.850000000000001" customHeight="1" x14ac:dyDescent="0.2">
      <c r="A255" s="517" t="s">
        <v>16</v>
      </c>
      <c r="B255" s="518" t="str">
        <f>Table!CS16</f>
        <v>ناجح و يرفع  لـ الصف السابع</v>
      </c>
      <c r="C255" s="519"/>
      <c r="D255" s="519"/>
      <c r="E255" s="519"/>
      <c r="F255" s="519"/>
      <c r="G255" s="519"/>
      <c r="H255" s="519"/>
      <c r="I255" s="519"/>
      <c r="J255" s="519"/>
      <c r="K255" s="520"/>
    </row>
    <row r="256" spans="1:11" ht="17.850000000000001" customHeight="1" thickBot="1" x14ac:dyDescent="0.25">
      <c r="A256" s="512"/>
      <c r="B256" s="505"/>
      <c r="C256" s="505"/>
      <c r="D256" s="505"/>
      <c r="E256" s="505"/>
      <c r="F256" s="505"/>
      <c r="G256" s="505"/>
      <c r="H256" s="505"/>
      <c r="I256" s="505"/>
      <c r="J256" s="505"/>
      <c r="K256" s="506"/>
    </row>
    <row r="257" spans="1:13" ht="17.850000000000001" customHeight="1" x14ac:dyDescent="0.2">
      <c r="A257" s="521" t="s">
        <v>17</v>
      </c>
      <c r="B257" s="522"/>
      <c r="C257" s="523" t="str">
        <f>Table!CT16</f>
        <v>يرجى من الوالدين مزيداً من المتابعة</v>
      </c>
      <c r="D257" s="524"/>
      <c r="E257" s="524"/>
      <c r="F257" s="524"/>
      <c r="G257" s="524"/>
      <c r="H257" s="524"/>
      <c r="I257" s="524"/>
      <c r="J257" s="524"/>
      <c r="K257" s="525"/>
    </row>
    <row r="258" spans="1:13" s="105" customFormat="1" ht="17.850000000000001" customHeight="1" x14ac:dyDescent="0.2">
      <c r="A258" s="507"/>
      <c r="B258" s="458"/>
      <c r="C258" s="483"/>
      <c r="D258" s="483"/>
      <c r="E258" s="483"/>
      <c r="F258" s="483"/>
      <c r="G258" s="483"/>
      <c r="H258" s="483"/>
      <c r="I258" s="483"/>
      <c r="J258" s="483"/>
      <c r="K258" s="504"/>
    </row>
    <row r="259" spans="1:13" ht="17.850000000000001" customHeight="1" x14ac:dyDescent="0.2">
      <c r="A259" s="507" t="s">
        <v>18</v>
      </c>
      <c r="B259" s="458"/>
      <c r="C259" s="510" t="str">
        <f>Table!AS16</f>
        <v>-</v>
      </c>
      <c r="D259" s="458" t="s">
        <v>19</v>
      </c>
      <c r="E259" s="458"/>
      <c r="F259" s="458"/>
      <c r="G259" s="510">
        <f>Table!$AS$10</f>
        <v>199</v>
      </c>
      <c r="H259" s="458" t="s">
        <v>20</v>
      </c>
      <c r="I259" s="458"/>
      <c r="J259" s="483" t="str">
        <f>Value!$F$8</f>
        <v>عادل اسماعيل ابو حميدان</v>
      </c>
      <c r="K259" s="504"/>
    </row>
    <row r="260" spans="1:13" s="105" customFormat="1" ht="17.850000000000001" customHeight="1" x14ac:dyDescent="0.2">
      <c r="A260" s="508"/>
      <c r="B260" s="509"/>
      <c r="C260" s="511"/>
      <c r="D260" s="509"/>
      <c r="E260" s="509"/>
      <c r="F260" s="509"/>
      <c r="G260" s="511"/>
      <c r="H260" s="509"/>
      <c r="I260" s="509"/>
      <c r="J260" s="511"/>
      <c r="K260" s="526"/>
    </row>
    <row r="261" spans="1:13" ht="17.850000000000001" customHeight="1" x14ac:dyDescent="0.2">
      <c r="A261" s="507" t="s">
        <v>21</v>
      </c>
      <c r="B261" s="513" t="str">
        <f>IF(Value!$F$33="2",Value!$F$14,Value!$F$25)</f>
        <v>2020/6/2</v>
      </c>
      <c r="C261" s="513"/>
      <c r="D261" s="458" t="s">
        <v>22</v>
      </c>
      <c r="E261" s="515"/>
      <c r="F261" s="515"/>
      <c r="G261" s="515" t="s">
        <v>23</v>
      </c>
      <c r="H261" s="458" t="s">
        <v>23</v>
      </c>
      <c r="I261" s="458"/>
      <c r="J261" s="483" t="str">
        <f>Value!$F$9</f>
        <v>فتحي محمد ابو فضة</v>
      </c>
      <c r="K261" s="504"/>
    </row>
    <row r="262" spans="1:13" s="105" customFormat="1" ht="17.850000000000001" customHeight="1" thickBot="1" x14ac:dyDescent="0.25">
      <c r="A262" s="512"/>
      <c r="B262" s="514"/>
      <c r="C262" s="514"/>
      <c r="D262" s="503"/>
      <c r="E262" s="516"/>
      <c r="F262" s="516"/>
      <c r="G262" s="516"/>
      <c r="H262" s="503"/>
      <c r="I262" s="503"/>
      <c r="J262" s="505"/>
      <c r="K262" s="506"/>
    </row>
    <row r="263" spans="1:13" s="108" customFormat="1" ht="17.850000000000001" customHeight="1" x14ac:dyDescent="0.25">
      <c r="A263" s="106" t="s">
        <v>24</v>
      </c>
      <c r="B263" s="497"/>
      <c r="C263" s="497"/>
      <c r="D263" s="497"/>
      <c r="E263" s="497"/>
      <c r="F263" s="497"/>
      <c r="G263" s="497"/>
      <c r="H263" s="497"/>
      <c r="I263" s="497"/>
      <c r="J263" s="497"/>
      <c r="K263" s="497"/>
      <c r="L263" s="107"/>
    </row>
    <row r="264" spans="1:13" s="108" customFormat="1" ht="17.850000000000001" customHeight="1" x14ac:dyDescent="0.25">
      <c r="A264" s="109" t="s">
        <v>25</v>
      </c>
      <c r="B264" s="498" t="s">
        <v>26</v>
      </c>
      <c r="C264" s="498"/>
      <c r="D264" s="498"/>
      <c r="E264" s="498"/>
      <c r="F264" s="498"/>
      <c r="G264" s="498"/>
      <c r="H264" s="498"/>
      <c r="I264" s="498"/>
      <c r="J264" s="498"/>
      <c r="K264" s="498"/>
      <c r="L264" s="107"/>
    </row>
    <row r="265" spans="1:13" s="108" customFormat="1" ht="17.850000000000001" customHeight="1" x14ac:dyDescent="0.25">
      <c r="A265" s="109"/>
      <c r="B265" s="110"/>
      <c r="C265" s="110"/>
      <c r="D265" s="361"/>
      <c r="E265" s="361"/>
      <c r="F265" s="361"/>
      <c r="G265" s="361"/>
      <c r="H265" s="361"/>
      <c r="I265" s="110"/>
      <c r="J265" s="110"/>
      <c r="K265" s="110"/>
      <c r="L265" s="107"/>
    </row>
    <row r="266" spans="1:13" s="108" customFormat="1" ht="17.850000000000001" customHeight="1" x14ac:dyDescent="0.25">
      <c r="A266" s="109" t="s">
        <v>27</v>
      </c>
      <c r="B266" s="499" t="s">
        <v>28</v>
      </c>
      <c r="C266" s="499"/>
      <c r="D266" s="499"/>
      <c r="E266" s="499"/>
      <c r="F266" s="499"/>
      <c r="G266" s="499"/>
      <c r="H266" s="499"/>
      <c r="I266" s="499"/>
      <c r="J266" s="499"/>
      <c r="K266" s="499"/>
      <c r="L266" s="107"/>
    </row>
    <row r="267" spans="1:13" s="108" customFormat="1" ht="17.850000000000001" customHeight="1" x14ac:dyDescent="0.25">
      <c r="A267" s="109"/>
      <c r="B267" s="112"/>
      <c r="C267" s="112"/>
      <c r="D267" s="112"/>
      <c r="E267" s="112"/>
      <c r="F267" s="112"/>
      <c r="G267" s="112"/>
      <c r="H267" s="112"/>
      <c r="I267" s="112"/>
      <c r="J267" s="112"/>
      <c r="K267" s="112"/>
      <c r="L267" s="107"/>
    </row>
    <row r="268" spans="1:13" s="108" customFormat="1" ht="17.850000000000001" customHeight="1" x14ac:dyDescent="0.25">
      <c r="A268" s="109" t="s">
        <v>29</v>
      </c>
      <c r="B268" s="500" t="s">
        <v>30</v>
      </c>
      <c r="C268" s="500"/>
      <c r="D268" s="500"/>
      <c r="E268" s="500"/>
      <c r="F268" s="501">
        <f>IF(Value!$F$33="1","",DATE(YEAR(Value!$F$22),MONTH(Value!$F$22),DAY(Value!$F$22)))</f>
        <v>43994</v>
      </c>
      <c r="G268" s="501"/>
      <c r="H268" s="114" t="s">
        <v>129</v>
      </c>
      <c r="I268" s="502" t="str">
        <f>IF(Value!$F$33="2",Value!$F$22,"")</f>
        <v>2020/6/12</v>
      </c>
      <c r="J268" s="502"/>
      <c r="K268" s="115"/>
      <c r="L268" s="115"/>
      <c r="M268" s="107"/>
    </row>
    <row r="269" spans="1:13" s="108" customFormat="1" ht="17.850000000000001" customHeight="1" x14ac:dyDescent="0.25">
      <c r="A269" s="109"/>
      <c r="B269" s="112"/>
      <c r="C269" s="112"/>
      <c r="D269" s="112"/>
      <c r="E269" s="112"/>
      <c r="F269" s="112"/>
      <c r="G269" s="116"/>
      <c r="H269" s="116"/>
      <c r="I269" s="116"/>
      <c r="J269" s="116"/>
      <c r="K269" s="116"/>
      <c r="L269" s="107"/>
    </row>
    <row r="270" spans="1:13" s="108" customFormat="1" ht="17.850000000000001" customHeight="1" x14ac:dyDescent="0.25">
      <c r="A270" s="109" t="s">
        <v>31</v>
      </c>
      <c r="B270" s="527" t="s">
        <v>32</v>
      </c>
      <c r="C270" s="527"/>
      <c r="D270" s="527"/>
      <c r="E270" s="527"/>
      <c r="F270" s="117" t="str">
        <f>IF(Value!$F$33="2",Value!$F$26,"")</f>
        <v>2023/2022</v>
      </c>
      <c r="G270" s="118" t="s">
        <v>379</v>
      </c>
      <c r="H270" s="113">
        <f>IF(Value!$F$33="1","",DATE(YEAR(Value!$F$23),MONTH(Value!$F$23),DAY(Value!$F$23)))</f>
        <v>44075</v>
      </c>
      <c r="I270" s="136" t="s">
        <v>129</v>
      </c>
      <c r="J270" s="528" t="str">
        <f>IF(Value!$F$33="2",Value!$F$23,"")</f>
        <v>2020/9/1</v>
      </c>
      <c r="K270" s="528"/>
      <c r="L270" s="107"/>
    </row>
    <row r="271" spans="1:13" ht="17.850000000000001" customHeight="1" x14ac:dyDescent="0.2">
      <c r="A271" s="461"/>
      <c r="B271" s="461"/>
      <c r="C271" s="461"/>
      <c r="D271" s="461"/>
      <c r="E271" s="462" t="s">
        <v>436</v>
      </c>
      <c r="F271" s="462"/>
      <c r="G271" s="462"/>
      <c r="H271" s="461"/>
      <c r="I271" s="461"/>
      <c r="J271" s="461"/>
      <c r="K271" s="461"/>
      <c r="L271" s="85" t="s">
        <v>310</v>
      </c>
    </row>
    <row r="272" spans="1:13" ht="17.850000000000001" customHeight="1" x14ac:dyDescent="0.2">
      <c r="A272" s="461"/>
      <c r="B272" s="461"/>
      <c r="C272" s="461"/>
      <c r="D272" s="461"/>
      <c r="E272" s="462"/>
      <c r="F272" s="462"/>
      <c r="G272" s="462"/>
      <c r="H272" s="461"/>
      <c r="I272" s="461"/>
      <c r="J272" s="461"/>
      <c r="K272" s="461"/>
    </row>
    <row r="273" spans="1:17" ht="17.850000000000001" customHeight="1" x14ac:dyDescent="0.2">
      <c r="A273" s="463" t="s">
        <v>755</v>
      </c>
      <c r="B273" s="463"/>
      <c r="C273" s="463"/>
      <c r="D273" s="463"/>
      <c r="E273" s="464"/>
      <c r="F273" s="464"/>
      <c r="G273" s="464"/>
      <c r="H273" s="464" t="s">
        <v>0</v>
      </c>
      <c r="I273" s="464"/>
      <c r="J273" s="464"/>
      <c r="K273" s="464"/>
    </row>
    <row r="274" spans="1:17" ht="17.850000000000001" customHeight="1" x14ac:dyDescent="0.2">
      <c r="A274" s="463" t="s">
        <v>756</v>
      </c>
      <c r="B274" s="463"/>
      <c r="C274" s="463"/>
      <c r="D274" s="463"/>
      <c r="E274" s="464"/>
      <c r="F274" s="464"/>
      <c r="G274" s="464"/>
      <c r="H274" s="464"/>
      <c r="I274" s="464"/>
      <c r="J274" s="464"/>
      <c r="K274" s="464"/>
    </row>
    <row r="275" spans="1:17" ht="17.850000000000001" customHeight="1" x14ac:dyDescent="0.2">
      <c r="A275" s="465"/>
      <c r="B275" s="465"/>
      <c r="C275" s="465"/>
      <c r="D275" s="465"/>
      <c r="E275" s="464"/>
      <c r="F275" s="464"/>
      <c r="G275" s="464"/>
      <c r="H275" s="464"/>
      <c r="I275" s="464"/>
      <c r="J275" s="464"/>
      <c r="K275" s="464"/>
    </row>
    <row r="276" spans="1:17" ht="17.850000000000001" customHeight="1" x14ac:dyDescent="0.2">
      <c r="A276" s="455" t="str">
        <f>" النتائج المدرسية  " &amp; Value!$F$35 &amp; " الأساسي  للعام الدراسي " &amp; Value!$F$10</f>
        <v xml:space="preserve"> النتائج المدرسية  للصفوف من الأول الى السابع الأساسي  للعام الدراسي 2021/2020</v>
      </c>
      <c r="B276" s="455"/>
      <c r="C276" s="455"/>
      <c r="D276" s="455"/>
      <c r="E276" s="455"/>
      <c r="F276" s="455"/>
      <c r="G276" s="455"/>
      <c r="H276" s="455"/>
      <c r="I276" s="455"/>
      <c r="J276" s="455"/>
      <c r="K276" s="455"/>
    </row>
    <row r="277" spans="1:17" ht="17.850000000000001" customHeight="1" x14ac:dyDescent="0.2">
      <c r="A277" s="455"/>
      <c r="B277" s="455"/>
      <c r="C277" s="455"/>
      <c r="D277" s="455"/>
      <c r="E277" s="455"/>
      <c r="F277" s="455"/>
      <c r="G277" s="455"/>
      <c r="H277" s="455"/>
      <c r="I277" s="455"/>
      <c r="J277" s="455"/>
      <c r="K277" s="455"/>
    </row>
    <row r="278" spans="1:17" ht="17.850000000000001" customHeight="1" x14ac:dyDescent="0.2">
      <c r="A278" s="86" t="s">
        <v>1</v>
      </c>
      <c r="B278" s="456" t="str">
        <f>Table!B17</f>
        <v xml:space="preserve"> احمد مجدي جميل الصوالحي</v>
      </c>
      <c r="C278" s="457"/>
      <c r="D278" s="457"/>
      <c r="E278" s="362" t="s">
        <v>2</v>
      </c>
      <c r="F278" s="119" t="str">
        <f>Table!C17</f>
        <v>الأردنية</v>
      </c>
      <c r="G278" s="458" t="s">
        <v>3</v>
      </c>
      <c r="H278" s="458"/>
      <c r="I278" s="459" t="str">
        <f>Table!BT17</f>
        <v>السلط    3 / 3 / 2009</v>
      </c>
      <c r="J278" s="460"/>
      <c r="K278" s="460"/>
    </row>
    <row r="279" spans="1:17" ht="17.850000000000001" customHeight="1" x14ac:dyDescent="0.2">
      <c r="A279" s="70"/>
      <c r="B279" s="365"/>
      <c r="C279" s="365"/>
      <c r="D279" s="76"/>
      <c r="E279" s="365"/>
      <c r="F279" s="88"/>
      <c r="G279" s="76"/>
      <c r="H279" s="76"/>
      <c r="I279" s="89"/>
      <c r="J279" s="89"/>
      <c r="K279" s="90"/>
    </row>
    <row r="280" spans="1:17" ht="17.850000000000001" customHeight="1" x14ac:dyDescent="0.2">
      <c r="A280" s="458" t="s">
        <v>4</v>
      </c>
      <c r="B280" s="458"/>
      <c r="C280" s="483" t="str">
        <f>Value!$F$6 &amp; " ( "  &amp;  Value!$F$7  &amp; " ) "</f>
        <v xml:space="preserve">السادس ( أ ) </v>
      </c>
      <c r="D280" s="483"/>
      <c r="E280" s="362" t="s">
        <v>5</v>
      </c>
      <c r="F280" s="483" t="str">
        <f>Value!$F$5</f>
        <v>ذكور البقعة الاعدادية الرابعة</v>
      </c>
      <c r="G280" s="483"/>
      <c r="H280" s="483"/>
      <c r="I280" s="362" t="s">
        <v>6</v>
      </c>
      <c r="J280" s="460" t="str">
        <f>Value!$F$4</f>
        <v>البقعة</v>
      </c>
      <c r="K280" s="460"/>
      <c r="N280" s="262">
        <v>0</v>
      </c>
      <c r="O280" s="262"/>
      <c r="P280" s="262"/>
      <c r="Q280" s="262">
        <f>Value!$F$13</f>
        <v>50</v>
      </c>
    </row>
    <row r="281" spans="1:17" ht="17.850000000000001" customHeight="1" x14ac:dyDescent="0.2">
      <c r="A281" s="365"/>
      <c r="B281" s="365"/>
      <c r="C281" s="65"/>
      <c r="D281" s="91"/>
      <c r="E281" s="70"/>
      <c r="F281" s="89"/>
      <c r="G281" s="89"/>
      <c r="H281" s="89"/>
      <c r="I281" s="70"/>
      <c r="J281" s="89"/>
      <c r="K281" s="89"/>
    </row>
    <row r="282" spans="1:17" ht="17.850000000000001" customHeight="1" x14ac:dyDescent="0.2">
      <c r="A282" s="458" t="s">
        <v>7</v>
      </c>
      <c r="B282" s="458"/>
      <c r="C282" s="483" t="str">
        <f>Value!$F$3</f>
        <v>شمال عمان</v>
      </c>
      <c r="D282" s="483"/>
      <c r="E282" s="92"/>
      <c r="F282" s="92"/>
      <c r="G282" s="92"/>
      <c r="H282" s="92"/>
      <c r="I282" s="92"/>
      <c r="J282" s="92"/>
      <c r="K282" s="92"/>
    </row>
    <row r="283" spans="1:17" ht="17.850000000000001" customHeight="1" thickBot="1" x14ac:dyDescent="0.25">
      <c r="A283" s="93"/>
      <c r="B283" s="93"/>
      <c r="C283" s="93"/>
      <c r="D283" s="94"/>
      <c r="E283" s="93"/>
      <c r="F283" s="93"/>
      <c r="G283" s="93"/>
      <c r="H283" s="93"/>
      <c r="I283" s="93"/>
      <c r="J283" s="95"/>
      <c r="K283" s="95"/>
    </row>
    <row r="284" spans="1:17" ht="17.850000000000001" customHeight="1" thickBot="1" x14ac:dyDescent="0.25">
      <c r="A284" s="484" t="s">
        <v>8</v>
      </c>
      <c r="B284" s="484"/>
      <c r="C284" s="484"/>
      <c r="D284" s="485" t="s">
        <v>9</v>
      </c>
      <c r="E284" s="471" t="s">
        <v>10</v>
      </c>
      <c r="F284" s="472"/>
      <c r="G284" s="472"/>
      <c r="H284" s="472"/>
      <c r="I284" s="472"/>
      <c r="J284" s="472"/>
      <c r="K284" s="473"/>
    </row>
    <row r="285" spans="1:17" ht="17.850000000000001" customHeight="1" thickBot="1" x14ac:dyDescent="0.25">
      <c r="A285" s="484"/>
      <c r="B285" s="484"/>
      <c r="C285" s="484"/>
      <c r="D285" s="486"/>
      <c r="E285" s="96" t="s">
        <v>11</v>
      </c>
      <c r="F285" s="97" t="s">
        <v>12</v>
      </c>
      <c r="G285" s="474" t="s">
        <v>13</v>
      </c>
      <c r="H285" s="474"/>
      <c r="I285" s="474"/>
      <c r="J285" s="474"/>
      <c r="K285" s="475"/>
    </row>
    <row r="286" spans="1:17" ht="17.850000000000001" customHeight="1" thickBot="1" x14ac:dyDescent="0.25">
      <c r="A286" s="484"/>
      <c r="B286" s="484"/>
      <c r="C286" s="484"/>
      <c r="D286" s="487"/>
      <c r="E286" s="98" t="s">
        <v>383</v>
      </c>
      <c r="F286" s="364" t="s">
        <v>383</v>
      </c>
      <c r="G286" s="364" t="s">
        <v>14</v>
      </c>
      <c r="H286" s="476" t="s">
        <v>15</v>
      </c>
      <c r="I286" s="476"/>
      <c r="J286" s="476"/>
      <c r="K286" s="477"/>
    </row>
    <row r="287" spans="1:17" ht="17.850000000000001" customHeight="1" x14ac:dyDescent="0.2">
      <c r="A287" s="478" t="str">
        <f>Table!$H$6</f>
        <v>التربية الاسلامية</v>
      </c>
      <c r="B287" s="479"/>
      <c r="C287" s="479"/>
      <c r="D287" s="100">
        <f>Table!$J$10</f>
        <v>100</v>
      </c>
      <c r="E287" s="122">
        <f>Table!H17</f>
        <v>82</v>
      </c>
      <c r="F287" s="123">
        <f>Table!I17</f>
        <v>86</v>
      </c>
      <c r="G287" s="123">
        <f>Table!J17</f>
        <v>84</v>
      </c>
      <c r="H287" s="480" t="str">
        <f>SpellNumberA(IF(Value!$F$33="1",E287,G287),0,"علامة","علامتان","علامات")</f>
        <v xml:space="preserve">اربع وثمانون علامة </v>
      </c>
      <c r="I287" s="481"/>
      <c r="J287" s="481"/>
      <c r="K287" s="482"/>
    </row>
    <row r="288" spans="1:17" ht="17.850000000000001" customHeight="1" x14ac:dyDescent="0.2">
      <c r="A288" s="466" t="str">
        <f>Table!$K$6</f>
        <v>اللغة العربية</v>
      </c>
      <c r="B288" s="467"/>
      <c r="C288" s="467"/>
      <c r="D288" s="101">
        <f>Table!$M$10</f>
        <v>100</v>
      </c>
      <c r="E288" s="102">
        <f>Table!K17</f>
        <v>87</v>
      </c>
      <c r="F288" s="123">
        <f>Table!L17</f>
        <v>70</v>
      </c>
      <c r="G288" s="123">
        <f>Table!M17</f>
        <v>79</v>
      </c>
      <c r="H288" s="468" t="str">
        <f>SpellNumberA(IF(Value!$F$33="1",E288,G288),0,"علامة","علامتان","علامات")</f>
        <v xml:space="preserve">تسع وسبعون علامة </v>
      </c>
      <c r="I288" s="469"/>
      <c r="J288" s="469"/>
      <c r="K288" s="470"/>
    </row>
    <row r="289" spans="1:11" ht="17.850000000000001" customHeight="1" x14ac:dyDescent="0.2">
      <c r="A289" s="466" t="str">
        <f>Table!$N$6</f>
        <v>اللغة الانجليزية</v>
      </c>
      <c r="B289" s="467"/>
      <c r="C289" s="467"/>
      <c r="D289" s="101">
        <f>Table!$P$10</f>
        <v>100</v>
      </c>
      <c r="E289" s="102">
        <f>Table!N17</f>
        <v>77</v>
      </c>
      <c r="F289" s="123">
        <f>Table!O17</f>
        <v>66</v>
      </c>
      <c r="G289" s="123">
        <f>Table!P17</f>
        <v>72</v>
      </c>
      <c r="H289" s="468" t="str">
        <f>SpellNumberA(IF(Value!$F$33="1",E289,G289),0,"علامة","علامتان","علامات")</f>
        <v xml:space="preserve">اثنتان وسبعون علامة </v>
      </c>
      <c r="I289" s="469"/>
      <c r="J289" s="469"/>
      <c r="K289" s="470"/>
    </row>
    <row r="290" spans="1:11" ht="17.850000000000001" customHeight="1" x14ac:dyDescent="0.2">
      <c r="A290" s="466" t="str">
        <f>Table!$Q$6</f>
        <v>الرياضيات</v>
      </c>
      <c r="B290" s="467"/>
      <c r="C290" s="467"/>
      <c r="D290" s="101">
        <f>Table!$S$10</f>
        <v>100</v>
      </c>
      <c r="E290" s="102">
        <f>Table!Q17</f>
        <v>91</v>
      </c>
      <c r="F290" s="123">
        <f>Table!R17</f>
        <v>91</v>
      </c>
      <c r="G290" s="123">
        <f>Table!S17</f>
        <v>91</v>
      </c>
      <c r="H290" s="468" t="str">
        <f>SpellNumberA(IF(Value!$F$33="1",E290,G290),0,"علامة","علامتان","علامات")</f>
        <v xml:space="preserve">واحدة وتسعون علامة </v>
      </c>
      <c r="I290" s="469"/>
      <c r="J290" s="469"/>
      <c r="K290" s="470"/>
    </row>
    <row r="291" spans="1:11" ht="17.850000000000001" customHeight="1" x14ac:dyDescent="0.2">
      <c r="A291" s="466" t="str">
        <f>Table!$T$6</f>
        <v>التربية الاجتماعية والوطنية</v>
      </c>
      <c r="B291" s="467"/>
      <c r="C291" s="467"/>
      <c r="D291" s="101">
        <f>Table!$V$10</f>
        <v>100</v>
      </c>
      <c r="E291" s="102">
        <f>Table!T17</f>
        <v>81</v>
      </c>
      <c r="F291" s="123">
        <f>Table!U17</f>
        <v>84</v>
      </c>
      <c r="G291" s="123">
        <f>Table!V17</f>
        <v>83</v>
      </c>
      <c r="H291" s="468" t="str">
        <f>SpellNumberA(IF(Value!$F$33="1",E291,G291),0,"علامة","علامتان","علامات")</f>
        <v xml:space="preserve">ثلاث وثمانون علامة </v>
      </c>
      <c r="I291" s="469"/>
      <c r="J291" s="469"/>
      <c r="K291" s="470"/>
    </row>
    <row r="292" spans="1:11" ht="17.850000000000001" customHeight="1" x14ac:dyDescent="0.2">
      <c r="A292" s="466" t="str">
        <f>Table!$W$6</f>
        <v>العلـــوم</v>
      </c>
      <c r="B292" s="467"/>
      <c r="C292" s="467"/>
      <c r="D292" s="101">
        <f>Table!$Y$10</f>
        <v>100</v>
      </c>
      <c r="E292" s="102">
        <f>Table!W17</f>
        <v>71</v>
      </c>
      <c r="F292" s="123">
        <f>Table!X17</f>
        <v>85</v>
      </c>
      <c r="G292" s="123">
        <f>Table!Y17</f>
        <v>78</v>
      </c>
      <c r="H292" s="468" t="str">
        <f>SpellNumberA(IF(Value!$F$33="1",E292,G292),0,"علامة","علامتان","علامات")</f>
        <v xml:space="preserve">ثمان وسبعون علامة </v>
      </c>
      <c r="I292" s="469"/>
      <c r="J292" s="469"/>
      <c r="K292" s="470"/>
    </row>
    <row r="293" spans="1:11" ht="17.850000000000001" customHeight="1" x14ac:dyDescent="0.2">
      <c r="A293" s="466" t="str">
        <f>Table!$Z$6</f>
        <v>التربية الفنية</v>
      </c>
      <c r="B293" s="467"/>
      <c r="C293" s="467"/>
      <c r="D293" s="101">
        <f>Table!$AB$10</f>
        <v>100</v>
      </c>
      <c r="E293" s="102">
        <f>Table!Z17</f>
        <v>95</v>
      </c>
      <c r="F293" s="123">
        <f>Table!AA17</f>
        <v>84</v>
      </c>
      <c r="G293" s="123">
        <f>Table!AB17</f>
        <v>90</v>
      </c>
      <c r="H293" s="468" t="str">
        <f>SpellNumberA(IF(Value!$F$33="1",E293,G293),0,"علامة","علامتان","علامات")</f>
        <v xml:space="preserve">تسعون علامة </v>
      </c>
      <c r="I293" s="469"/>
      <c r="J293" s="469"/>
      <c r="K293" s="470"/>
    </row>
    <row r="294" spans="1:11" ht="17.850000000000001" customHeight="1" x14ac:dyDescent="0.2">
      <c r="A294" s="466" t="str">
        <f>Table!$AC$6</f>
        <v>التربية الرياضية</v>
      </c>
      <c r="B294" s="467"/>
      <c r="C294" s="467"/>
      <c r="D294" s="101">
        <f>Table!$AE$10</f>
        <v>100</v>
      </c>
      <c r="E294" s="102">
        <f>Table!AC17</f>
        <v>98</v>
      </c>
      <c r="F294" s="123">
        <f>Table!AD17</f>
        <v>94</v>
      </c>
      <c r="G294" s="123">
        <f>Table!AE17</f>
        <v>96</v>
      </c>
      <c r="H294" s="468" t="str">
        <f>SpellNumberA(IF(Value!$F$33="1",E294,G294),0,"علامة","علامتان","علامات")</f>
        <v xml:space="preserve">ست وتسعون علامة </v>
      </c>
      <c r="I294" s="469"/>
      <c r="J294" s="469"/>
      <c r="K294" s="470"/>
    </row>
    <row r="295" spans="1:11" ht="17.850000000000001" customHeight="1" x14ac:dyDescent="0.2">
      <c r="A295" s="466" t="str">
        <f>Table!$AF$6</f>
        <v>الموسيقا والاناشيد</v>
      </c>
      <c r="B295" s="467"/>
      <c r="C295" s="467"/>
      <c r="D295" s="101">
        <f>Table!$AH$10</f>
        <v>100</v>
      </c>
      <c r="E295" s="124"/>
      <c r="F295" s="123"/>
      <c r="G295" s="123"/>
      <c r="H295" s="494" t="str">
        <f>SpellNumberA(IF(Value!$F$33="1",E295,G295),0,"علامة","علامتان","علامات")</f>
        <v/>
      </c>
      <c r="I295" s="495"/>
      <c r="J295" s="495"/>
      <c r="K295" s="496"/>
    </row>
    <row r="296" spans="1:11" ht="17.850000000000001" customHeight="1" x14ac:dyDescent="0.2">
      <c r="A296" s="466" t="str">
        <f>Table!$AI$6</f>
        <v>التربية المهنية</v>
      </c>
      <c r="B296" s="467"/>
      <c r="C296" s="467"/>
      <c r="D296" s="101">
        <f>Table!$AK$10</f>
        <v>100</v>
      </c>
      <c r="E296" s="124">
        <f>Table!AI17</f>
        <v>88</v>
      </c>
      <c r="F296" s="123">
        <f>Table!AJ17</f>
        <v>81</v>
      </c>
      <c r="G296" s="123">
        <f>Table!AK17</f>
        <v>85</v>
      </c>
      <c r="H296" s="494" t="str">
        <f>SpellNumberA(IF(Value!$F$33="1",E296,G296),0,"علامة","علامتان","علامات")</f>
        <v xml:space="preserve">خمس وثمانون علامة </v>
      </c>
      <c r="I296" s="495"/>
      <c r="J296" s="495"/>
      <c r="K296" s="496"/>
    </row>
    <row r="297" spans="1:11" ht="17.850000000000001" customHeight="1" x14ac:dyDescent="0.2">
      <c r="A297" s="466" t="str">
        <f>Table!$AL$6</f>
        <v>الحاسوب</v>
      </c>
      <c r="B297" s="467"/>
      <c r="C297" s="467"/>
      <c r="D297" s="101">
        <f>Table!$AN$10</f>
        <v>100</v>
      </c>
      <c r="E297" s="124">
        <f>Table!AL17</f>
        <v>0</v>
      </c>
      <c r="F297" s="123">
        <f>Table!AM17</f>
        <v>0</v>
      </c>
      <c r="G297" s="123">
        <f>Table!AN17</f>
        <v>0</v>
      </c>
      <c r="H297" s="494" t="str">
        <f>SpellNumberA(IF(Value!$F$33="1",E297,G297),0,"علامة","علامتان","علامات")</f>
        <v xml:space="preserve">صفر علامة </v>
      </c>
      <c r="I297" s="495"/>
      <c r="J297" s="495"/>
      <c r="K297" s="496"/>
    </row>
    <row r="298" spans="1:11" ht="17.850000000000001" customHeight="1" thickBot="1" x14ac:dyDescent="0.25">
      <c r="A298" s="466" t="str">
        <f>Table!$AO$6</f>
        <v>الثقافة المالية</v>
      </c>
      <c r="B298" s="467"/>
      <c r="C298" s="467"/>
      <c r="D298" s="103">
        <f>Table!$AQ$10</f>
        <v>100</v>
      </c>
      <c r="E298" s="125">
        <f>Table!AO17</f>
        <v>0</v>
      </c>
      <c r="F298" s="123">
        <f>Table!AP17</f>
        <v>0</v>
      </c>
      <c r="G298" s="126">
        <f>Table!AQ17</f>
        <v>0</v>
      </c>
      <c r="H298" s="488" t="str">
        <f>SpellNumberA(IF(Value!$F$33="1",E298,G298),0,"علامة","علامتان","علامات")</f>
        <v xml:space="preserve">صفر علامة </v>
      </c>
      <c r="I298" s="489"/>
      <c r="J298" s="489"/>
      <c r="K298" s="490"/>
    </row>
    <row r="299" spans="1:11" ht="17.850000000000001" customHeight="1" x14ac:dyDescent="0.2">
      <c r="A299" s="491" t="s">
        <v>384</v>
      </c>
      <c r="B299" s="492"/>
      <c r="C299" s="492"/>
      <c r="D299" s="351">
        <f>Table!BS17</f>
        <v>80.7</v>
      </c>
      <c r="E299" s="363" t="s">
        <v>385</v>
      </c>
      <c r="F299" s="493" t="str">
        <f>IF(D299&lt;&gt;"-",SpellNumberA(D299,0,"علامة","علامتان","علامات"),"")</f>
        <v>ثمانون علامة وسبعون بالمئة من العلامة</v>
      </c>
      <c r="G299" s="493"/>
      <c r="H299" s="493"/>
      <c r="I299" s="493"/>
      <c r="J299" s="203"/>
      <c r="K299" s="204"/>
    </row>
    <row r="300" spans="1:11" ht="17.850000000000001" customHeight="1" x14ac:dyDescent="0.2">
      <c r="A300" s="517" t="s">
        <v>16</v>
      </c>
      <c r="B300" s="518" t="str">
        <f>Table!CS17</f>
        <v>ناجح و يرفع  لـ الصف السابع</v>
      </c>
      <c r="C300" s="519"/>
      <c r="D300" s="519"/>
      <c r="E300" s="519"/>
      <c r="F300" s="519"/>
      <c r="G300" s="519"/>
      <c r="H300" s="519"/>
      <c r="I300" s="519"/>
      <c r="J300" s="519"/>
      <c r="K300" s="520"/>
    </row>
    <row r="301" spans="1:11" ht="17.850000000000001" customHeight="1" thickBot="1" x14ac:dyDescent="0.25">
      <c r="A301" s="512"/>
      <c r="B301" s="505"/>
      <c r="C301" s="505"/>
      <c r="D301" s="505"/>
      <c r="E301" s="505"/>
      <c r="F301" s="505"/>
      <c r="G301" s="505"/>
      <c r="H301" s="505"/>
      <c r="I301" s="505"/>
      <c r="J301" s="505"/>
      <c r="K301" s="506"/>
    </row>
    <row r="302" spans="1:11" ht="17.850000000000001" customHeight="1" x14ac:dyDescent="0.2">
      <c r="A302" s="521" t="s">
        <v>17</v>
      </c>
      <c r="B302" s="522"/>
      <c r="C302" s="523" t="str">
        <f>Table!CT17</f>
        <v>خلوق ومتعاون وفعّال ، أجمل التهاني لك ولوالديك</v>
      </c>
      <c r="D302" s="524"/>
      <c r="E302" s="524"/>
      <c r="F302" s="524"/>
      <c r="G302" s="524"/>
      <c r="H302" s="524"/>
      <c r="I302" s="524"/>
      <c r="J302" s="524"/>
      <c r="K302" s="525"/>
    </row>
    <row r="303" spans="1:11" s="105" customFormat="1" ht="17.850000000000001" customHeight="1" x14ac:dyDescent="0.2">
      <c r="A303" s="507"/>
      <c r="B303" s="458"/>
      <c r="C303" s="483"/>
      <c r="D303" s="483"/>
      <c r="E303" s="483"/>
      <c r="F303" s="483"/>
      <c r="G303" s="483"/>
      <c r="H303" s="483"/>
      <c r="I303" s="483"/>
      <c r="J303" s="483"/>
      <c r="K303" s="504"/>
    </row>
    <row r="304" spans="1:11" ht="17.850000000000001" customHeight="1" x14ac:dyDescent="0.2">
      <c r="A304" s="507" t="s">
        <v>18</v>
      </c>
      <c r="B304" s="458"/>
      <c r="C304" s="510" t="str">
        <f>Table!AS17</f>
        <v>-</v>
      </c>
      <c r="D304" s="458" t="s">
        <v>19</v>
      </c>
      <c r="E304" s="458"/>
      <c r="F304" s="458"/>
      <c r="G304" s="510">
        <f>Table!$AS$10</f>
        <v>199</v>
      </c>
      <c r="H304" s="458" t="s">
        <v>20</v>
      </c>
      <c r="I304" s="458"/>
      <c r="J304" s="483" t="str">
        <f>Value!$F$8</f>
        <v>عادل اسماعيل ابو حميدان</v>
      </c>
      <c r="K304" s="504"/>
    </row>
    <row r="305" spans="1:13" s="105" customFormat="1" ht="17.850000000000001" customHeight="1" x14ac:dyDescent="0.2">
      <c r="A305" s="508"/>
      <c r="B305" s="509"/>
      <c r="C305" s="511"/>
      <c r="D305" s="509"/>
      <c r="E305" s="509"/>
      <c r="F305" s="509"/>
      <c r="G305" s="511"/>
      <c r="H305" s="509"/>
      <c r="I305" s="509"/>
      <c r="J305" s="511"/>
      <c r="K305" s="526"/>
    </row>
    <row r="306" spans="1:13" ht="17.850000000000001" customHeight="1" x14ac:dyDescent="0.2">
      <c r="A306" s="507" t="s">
        <v>21</v>
      </c>
      <c r="B306" s="513" t="str">
        <f>IF(Value!$F$33="2",Value!$F$14,Value!$F$25)</f>
        <v>2020/6/2</v>
      </c>
      <c r="C306" s="513"/>
      <c r="D306" s="458" t="s">
        <v>22</v>
      </c>
      <c r="E306" s="515"/>
      <c r="F306" s="515"/>
      <c r="G306" s="515" t="s">
        <v>23</v>
      </c>
      <c r="H306" s="458" t="s">
        <v>23</v>
      </c>
      <c r="I306" s="458"/>
      <c r="J306" s="483" t="str">
        <f>Value!$F$9</f>
        <v>فتحي محمد ابو فضة</v>
      </c>
      <c r="K306" s="504"/>
    </row>
    <row r="307" spans="1:13" s="105" customFormat="1" ht="17.850000000000001" customHeight="1" thickBot="1" x14ac:dyDescent="0.25">
      <c r="A307" s="512"/>
      <c r="B307" s="514"/>
      <c r="C307" s="514"/>
      <c r="D307" s="503"/>
      <c r="E307" s="516"/>
      <c r="F307" s="516"/>
      <c r="G307" s="516"/>
      <c r="H307" s="503"/>
      <c r="I307" s="503"/>
      <c r="J307" s="505"/>
      <c r="K307" s="506"/>
    </row>
    <row r="308" spans="1:13" s="108" customFormat="1" ht="17.850000000000001" customHeight="1" x14ac:dyDescent="0.25">
      <c r="A308" s="106" t="s">
        <v>24</v>
      </c>
      <c r="B308" s="497"/>
      <c r="C308" s="497"/>
      <c r="D308" s="497"/>
      <c r="E308" s="497"/>
      <c r="F308" s="497"/>
      <c r="G308" s="497"/>
      <c r="H308" s="497"/>
      <c r="I308" s="497"/>
      <c r="J308" s="497"/>
      <c r="K308" s="497"/>
      <c r="L308" s="107"/>
    </row>
    <row r="309" spans="1:13" s="108" customFormat="1" ht="17.850000000000001" customHeight="1" x14ac:dyDescent="0.25">
      <c r="A309" s="109" t="s">
        <v>25</v>
      </c>
      <c r="B309" s="498" t="s">
        <v>26</v>
      </c>
      <c r="C309" s="498"/>
      <c r="D309" s="498"/>
      <c r="E309" s="498"/>
      <c r="F309" s="498"/>
      <c r="G309" s="498"/>
      <c r="H309" s="498"/>
      <c r="I309" s="498"/>
      <c r="J309" s="498"/>
      <c r="K309" s="498"/>
      <c r="L309" s="107"/>
    </row>
    <row r="310" spans="1:13" s="108" customFormat="1" ht="17.850000000000001" customHeight="1" x14ac:dyDescent="0.25">
      <c r="A310" s="109"/>
      <c r="B310" s="110"/>
      <c r="C310" s="110"/>
      <c r="D310" s="361"/>
      <c r="E310" s="361"/>
      <c r="F310" s="361"/>
      <c r="G310" s="361"/>
      <c r="H310" s="361"/>
      <c r="I310" s="110"/>
      <c r="J310" s="110"/>
      <c r="K310" s="110"/>
      <c r="L310" s="107"/>
    </row>
    <row r="311" spans="1:13" s="108" customFormat="1" ht="17.850000000000001" customHeight="1" x14ac:dyDescent="0.25">
      <c r="A311" s="109" t="s">
        <v>27</v>
      </c>
      <c r="B311" s="499" t="s">
        <v>28</v>
      </c>
      <c r="C311" s="499"/>
      <c r="D311" s="499"/>
      <c r="E311" s="499"/>
      <c r="F311" s="499"/>
      <c r="G311" s="499"/>
      <c r="H311" s="499"/>
      <c r="I311" s="499"/>
      <c r="J311" s="499"/>
      <c r="K311" s="499"/>
      <c r="L311" s="107"/>
    </row>
    <row r="312" spans="1:13" s="108" customFormat="1" ht="17.850000000000001" customHeight="1" x14ac:dyDescent="0.25">
      <c r="A312" s="109"/>
      <c r="B312" s="112"/>
      <c r="C312" s="112"/>
      <c r="D312" s="112"/>
      <c r="E312" s="112"/>
      <c r="F312" s="112"/>
      <c r="G312" s="112"/>
      <c r="H312" s="112"/>
      <c r="I312" s="112"/>
      <c r="J312" s="112"/>
      <c r="K312" s="112"/>
      <c r="L312" s="107"/>
    </row>
    <row r="313" spans="1:13" s="108" customFormat="1" ht="17.850000000000001" customHeight="1" x14ac:dyDescent="0.25">
      <c r="A313" s="109" t="s">
        <v>29</v>
      </c>
      <c r="B313" s="500" t="s">
        <v>30</v>
      </c>
      <c r="C313" s="500"/>
      <c r="D313" s="500"/>
      <c r="E313" s="500"/>
      <c r="F313" s="501">
        <f>IF(Value!$F$33="1","",DATE(YEAR(Value!$F$22),MONTH(Value!$F$22),DAY(Value!$F$22)))</f>
        <v>43994</v>
      </c>
      <c r="G313" s="501"/>
      <c r="H313" s="114" t="s">
        <v>129</v>
      </c>
      <c r="I313" s="502" t="str">
        <f>IF(Value!$F$33="2",Value!$F$22,"")</f>
        <v>2020/6/12</v>
      </c>
      <c r="J313" s="502"/>
      <c r="K313" s="115"/>
      <c r="L313" s="115"/>
      <c r="M313" s="107"/>
    </row>
    <row r="314" spans="1:13" s="108" customFormat="1" ht="17.850000000000001" customHeight="1" x14ac:dyDescent="0.25">
      <c r="A314" s="109"/>
      <c r="B314" s="112"/>
      <c r="C314" s="112"/>
      <c r="D314" s="112"/>
      <c r="E314" s="112"/>
      <c r="F314" s="112"/>
      <c r="G314" s="116"/>
      <c r="H314" s="116"/>
      <c r="I314" s="116"/>
      <c r="J314" s="116"/>
      <c r="K314" s="116"/>
      <c r="L314" s="107"/>
    </row>
    <row r="315" spans="1:13" s="108" customFormat="1" ht="17.850000000000001" customHeight="1" x14ac:dyDescent="0.25">
      <c r="A315" s="109" t="s">
        <v>31</v>
      </c>
      <c r="B315" s="527" t="s">
        <v>32</v>
      </c>
      <c r="C315" s="527"/>
      <c r="D315" s="527"/>
      <c r="E315" s="527"/>
      <c r="F315" s="117" t="str">
        <f>IF(Value!$F$33="2",Value!$F$26,"")</f>
        <v>2023/2022</v>
      </c>
      <c r="G315" s="118" t="s">
        <v>379</v>
      </c>
      <c r="H315" s="113">
        <f>IF(Value!$F$33="1","",DATE(YEAR(Value!$F$23),MONTH(Value!$F$23),DAY(Value!$F$23)))</f>
        <v>44075</v>
      </c>
      <c r="I315" s="136" t="s">
        <v>129</v>
      </c>
      <c r="J315" s="528" t="str">
        <f>IF(Value!$F$33="2",Value!$F$23,"")</f>
        <v>2020/9/1</v>
      </c>
      <c r="K315" s="528"/>
      <c r="L315" s="107"/>
    </row>
    <row r="316" spans="1:13" ht="17.850000000000001" customHeight="1" x14ac:dyDescent="0.2">
      <c r="A316" s="461"/>
      <c r="B316" s="461"/>
      <c r="C316" s="461"/>
      <c r="D316" s="461"/>
      <c r="E316" s="462" t="s">
        <v>436</v>
      </c>
      <c r="F316" s="462"/>
      <c r="G316" s="462"/>
      <c r="H316" s="461"/>
      <c r="I316" s="461"/>
      <c r="J316" s="461"/>
      <c r="K316" s="461"/>
      <c r="L316" s="85" t="s">
        <v>310</v>
      </c>
    </row>
    <row r="317" spans="1:13" ht="17.850000000000001" customHeight="1" x14ac:dyDescent="0.2">
      <c r="A317" s="461"/>
      <c r="B317" s="461"/>
      <c r="C317" s="461"/>
      <c r="D317" s="461"/>
      <c r="E317" s="462"/>
      <c r="F317" s="462"/>
      <c r="G317" s="462"/>
      <c r="H317" s="461"/>
      <c r="I317" s="461"/>
      <c r="J317" s="461"/>
      <c r="K317" s="461"/>
    </row>
    <row r="318" spans="1:13" ht="17.850000000000001" customHeight="1" x14ac:dyDescent="0.2">
      <c r="A318" s="463" t="s">
        <v>755</v>
      </c>
      <c r="B318" s="463"/>
      <c r="C318" s="463"/>
      <c r="D318" s="463"/>
      <c r="E318" s="464"/>
      <c r="F318" s="464"/>
      <c r="G318" s="464"/>
      <c r="H318" s="464" t="s">
        <v>0</v>
      </c>
      <c r="I318" s="464"/>
      <c r="J318" s="464"/>
      <c r="K318" s="464"/>
    </row>
    <row r="319" spans="1:13" ht="17.850000000000001" customHeight="1" x14ac:dyDescent="0.2">
      <c r="A319" s="463" t="s">
        <v>756</v>
      </c>
      <c r="B319" s="463"/>
      <c r="C319" s="463"/>
      <c r="D319" s="463"/>
      <c r="E319" s="464"/>
      <c r="F319" s="464"/>
      <c r="G319" s="464"/>
      <c r="H319" s="464"/>
      <c r="I319" s="464"/>
      <c r="J319" s="464"/>
      <c r="K319" s="464"/>
    </row>
    <row r="320" spans="1:13" ht="17.850000000000001" customHeight="1" x14ac:dyDescent="0.2">
      <c r="A320" s="465"/>
      <c r="B320" s="465"/>
      <c r="C320" s="465"/>
      <c r="D320" s="465"/>
      <c r="E320" s="464"/>
      <c r="F320" s="464"/>
      <c r="G320" s="464"/>
      <c r="H320" s="464"/>
      <c r="I320" s="464"/>
      <c r="J320" s="464"/>
      <c r="K320" s="464"/>
    </row>
    <row r="321" spans="1:17" ht="17.850000000000001" customHeight="1" x14ac:dyDescent="0.2">
      <c r="A321" s="455" t="str">
        <f>" النتائج المدرسية  " &amp; Value!$F$35 &amp; " الأساسي  للعام الدراسي " &amp; Value!$F$10</f>
        <v xml:space="preserve"> النتائج المدرسية  للصفوف من الأول الى السابع الأساسي  للعام الدراسي 2021/2020</v>
      </c>
      <c r="B321" s="455"/>
      <c r="C321" s="455"/>
      <c r="D321" s="455"/>
      <c r="E321" s="455"/>
      <c r="F321" s="455"/>
      <c r="G321" s="455"/>
      <c r="H321" s="455"/>
      <c r="I321" s="455"/>
      <c r="J321" s="455"/>
      <c r="K321" s="455"/>
    </row>
    <row r="322" spans="1:17" ht="17.850000000000001" customHeight="1" x14ac:dyDescent="0.2">
      <c r="A322" s="455"/>
      <c r="B322" s="455"/>
      <c r="C322" s="455"/>
      <c r="D322" s="455"/>
      <c r="E322" s="455"/>
      <c r="F322" s="455"/>
      <c r="G322" s="455"/>
      <c r="H322" s="455"/>
      <c r="I322" s="455"/>
      <c r="J322" s="455"/>
      <c r="K322" s="455"/>
    </row>
    <row r="323" spans="1:17" ht="17.850000000000001" customHeight="1" x14ac:dyDescent="0.2">
      <c r="A323" s="86" t="s">
        <v>1</v>
      </c>
      <c r="B323" s="456" t="str">
        <f>Table!B18</f>
        <v xml:space="preserve"> احمد يحيى محمد ابو هنيه</v>
      </c>
      <c r="C323" s="457"/>
      <c r="D323" s="457"/>
      <c r="E323" s="362" t="s">
        <v>2</v>
      </c>
      <c r="F323" s="119" t="str">
        <f>Table!C18</f>
        <v>الأردنية</v>
      </c>
      <c r="G323" s="458" t="s">
        <v>3</v>
      </c>
      <c r="H323" s="458"/>
      <c r="I323" s="459" t="str">
        <f>Table!BT18</f>
        <v>الزرقاء    18 / 3 / 2009</v>
      </c>
      <c r="J323" s="460"/>
      <c r="K323" s="460"/>
    </row>
    <row r="324" spans="1:17" ht="17.850000000000001" customHeight="1" x14ac:dyDescent="0.2">
      <c r="A324" s="70"/>
      <c r="B324" s="365"/>
      <c r="C324" s="365"/>
      <c r="D324" s="76"/>
      <c r="E324" s="365"/>
      <c r="F324" s="88"/>
      <c r="G324" s="76"/>
      <c r="H324" s="76"/>
      <c r="I324" s="89"/>
      <c r="J324" s="89"/>
      <c r="K324" s="90"/>
    </row>
    <row r="325" spans="1:17" ht="17.850000000000001" customHeight="1" x14ac:dyDescent="0.2">
      <c r="A325" s="458" t="s">
        <v>4</v>
      </c>
      <c r="B325" s="458"/>
      <c r="C325" s="483" t="str">
        <f>Value!$F$6 &amp; " ( "  &amp;  Value!$F$7  &amp; " ) "</f>
        <v xml:space="preserve">السادس ( أ ) </v>
      </c>
      <c r="D325" s="483"/>
      <c r="E325" s="362" t="s">
        <v>5</v>
      </c>
      <c r="F325" s="483" t="str">
        <f>Value!$F$5</f>
        <v>ذكور البقعة الاعدادية الرابعة</v>
      </c>
      <c r="G325" s="483"/>
      <c r="H325" s="483"/>
      <c r="I325" s="362" t="s">
        <v>6</v>
      </c>
      <c r="J325" s="460" t="str">
        <f>Value!$F$4</f>
        <v>البقعة</v>
      </c>
      <c r="K325" s="460"/>
      <c r="N325" s="262">
        <v>0</v>
      </c>
      <c r="O325" s="262"/>
      <c r="P325" s="262"/>
      <c r="Q325" s="262">
        <f>Value!$F$13</f>
        <v>50</v>
      </c>
    </row>
    <row r="326" spans="1:17" ht="17.850000000000001" customHeight="1" x14ac:dyDescent="0.2">
      <c r="A326" s="365"/>
      <c r="B326" s="365"/>
      <c r="C326" s="65"/>
      <c r="D326" s="91"/>
      <c r="E326" s="70"/>
      <c r="F326" s="89"/>
      <c r="G326" s="89"/>
      <c r="H326" s="89"/>
      <c r="I326" s="70"/>
      <c r="J326" s="89"/>
      <c r="K326" s="89"/>
    </row>
    <row r="327" spans="1:17" ht="17.850000000000001" customHeight="1" x14ac:dyDescent="0.2">
      <c r="A327" s="458" t="s">
        <v>7</v>
      </c>
      <c r="B327" s="458"/>
      <c r="C327" s="483" t="str">
        <f>Value!$F$3</f>
        <v>شمال عمان</v>
      </c>
      <c r="D327" s="483"/>
      <c r="E327" s="92"/>
      <c r="F327" s="92"/>
      <c r="G327" s="92"/>
      <c r="H327" s="92"/>
      <c r="I327" s="92"/>
      <c r="J327" s="92"/>
      <c r="K327" s="92"/>
    </row>
    <row r="328" spans="1:17" ht="17.850000000000001" customHeight="1" thickBot="1" x14ac:dyDescent="0.25">
      <c r="A328" s="93"/>
      <c r="B328" s="93"/>
      <c r="C328" s="93"/>
      <c r="D328" s="94"/>
      <c r="E328" s="93"/>
      <c r="F328" s="93"/>
      <c r="G328" s="93"/>
      <c r="H328" s="93"/>
      <c r="I328" s="93"/>
      <c r="J328" s="95"/>
      <c r="K328" s="95"/>
    </row>
    <row r="329" spans="1:17" ht="17.850000000000001" customHeight="1" thickBot="1" x14ac:dyDescent="0.25">
      <c r="A329" s="484" t="s">
        <v>8</v>
      </c>
      <c r="B329" s="484"/>
      <c r="C329" s="484"/>
      <c r="D329" s="485" t="s">
        <v>9</v>
      </c>
      <c r="E329" s="471" t="s">
        <v>10</v>
      </c>
      <c r="F329" s="472"/>
      <c r="G329" s="472"/>
      <c r="H329" s="472"/>
      <c r="I329" s="472"/>
      <c r="J329" s="472"/>
      <c r="K329" s="473"/>
    </row>
    <row r="330" spans="1:17" ht="17.850000000000001" customHeight="1" thickBot="1" x14ac:dyDescent="0.25">
      <c r="A330" s="484"/>
      <c r="B330" s="484"/>
      <c r="C330" s="484"/>
      <c r="D330" s="486"/>
      <c r="E330" s="96" t="s">
        <v>11</v>
      </c>
      <c r="F330" s="97" t="s">
        <v>12</v>
      </c>
      <c r="G330" s="474" t="s">
        <v>13</v>
      </c>
      <c r="H330" s="474"/>
      <c r="I330" s="474"/>
      <c r="J330" s="474"/>
      <c r="K330" s="475"/>
    </row>
    <row r="331" spans="1:17" ht="17.850000000000001" customHeight="1" thickBot="1" x14ac:dyDescent="0.25">
      <c r="A331" s="484"/>
      <c r="B331" s="484"/>
      <c r="C331" s="484"/>
      <c r="D331" s="487"/>
      <c r="E331" s="98" t="s">
        <v>383</v>
      </c>
      <c r="F331" s="364" t="s">
        <v>383</v>
      </c>
      <c r="G331" s="364" t="s">
        <v>14</v>
      </c>
      <c r="H331" s="476" t="s">
        <v>15</v>
      </c>
      <c r="I331" s="476"/>
      <c r="J331" s="476"/>
      <c r="K331" s="477"/>
    </row>
    <row r="332" spans="1:17" ht="17.850000000000001" customHeight="1" x14ac:dyDescent="0.2">
      <c r="A332" s="478" t="str">
        <f>Table!$H$6</f>
        <v>التربية الاسلامية</v>
      </c>
      <c r="B332" s="479"/>
      <c r="C332" s="479"/>
      <c r="D332" s="100">
        <f>Table!$J$10</f>
        <v>100</v>
      </c>
      <c r="E332" s="122">
        <f>Table!H18</f>
        <v>98</v>
      </c>
      <c r="F332" s="123">
        <f>Table!I18</f>
        <v>94</v>
      </c>
      <c r="G332" s="123">
        <f>Table!J18</f>
        <v>96</v>
      </c>
      <c r="H332" s="480" t="str">
        <f>SpellNumberA(IF(Value!$F$33="1",E332,G332),0,"علامة","علامتان","علامات")</f>
        <v xml:space="preserve">ست وتسعون علامة </v>
      </c>
      <c r="I332" s="481"/>
      <c r="J332" s="481"/>
      <c r="K332" s="482"/>
    </row>
    <row r="333" spans="1:17" ht="17.850000000000001" customHeight="1" x14ac:dyDescent="0.2">
      <c r="A333" s="466" t="str">
        <f>Table!$K$6</f>
        <v>اللغة العربية</v>
      </c>
      <c r="B333" s="467"/>
      <c r="C333" s="467"/>
      <c r="D333" s="101">
        <f>Table!$M$10</f>
        <v>100</v>
      </c>
      <c r="E333" s="102">
        <f>Table!K18</f>
        <v>96</v>
      </c>
      <c r="F333" s="123">
        <f>Table!L18</f>
        <v>100</v>
      </c>
      <c r="G333" s="123">
        <f>Table!M18</f>
        <v>98</v>
      </c>
      <c r="H333" s="468" t="str">
        <f>SpellNumberA(IF(Value!$F$33="1",E333,G333),0,"علامة","علامتان","علامات")</f>
        <v xml:space="preserve">ثمان وتسعون علامة </v>
      </c>
      <c r="I333" s="469"/>
      <c r="J333" s="469"/>
      <c r="K333" s="470"/>
    </row>
    <row r="334" spans="1:17" ht="17.850000000000001" customHeight="1" x14ac:dyDescent="0.2">
      <c r="A334" s="466" t="str">
        <f>Table!$N$6</f>
        <v>اللغة الانجليزية</v>
      </c>
      <c r="B334" s="467"/>
      <c r="C334" s="467"/>
      <c r="D334" s="101">
        <f>Table!$P$10</f>
        <v>100</v>
      </c>
      <c r="E334" s="102">
        <f>Table!N18</f>
        <v>99</v>
      </c>
      <c r="F334" s="123">
        <f>Table!O18</f>
        <v>99</v>
      </c>
      <c r="G334" s="123">
        <f>Table!P18</f>
        <v>99</v>
      </c>
      <c r="H334" s="468" t="str">
        <f>SpellNumberA(IF(Value!$F$33="1",E334,G334),0,"علامة","علامتان","علامات")</f>
        <v xml:space="preserve">تسع وتسعون علامة </v>
      </c>
      <c r="I334" s="469"/>
      <c r="J334" s="469"/>
      <c r="K334" s="470"/>
    </row>
    <row r="335" spans="1:17" ht="17.850000000000001" customHeight="1" x14ac:dyDescent="0.2">
      <c r="A335" s="466" t="str">
        <f>Table!$Q$6</f>
        <v>الرياضيات</v>
      </c>
      <c r="B335" s="467"/>
      <c r="C335" s="467"/>
      <c r="D335" s="101">
        <f>Table!$S$10</f>
        <v>100</v>
      </c>
      <c r="E335" s="102">
        <f>Table!Q18</f>
        <v>98</v>
      </c>
      <c r="F335" s="123">
        <f>Table!R18</f>
        <v>98</v>
      </c>
      <c r="G335" s="123">
        <f>Table!S18</f>
        <v>98</v>
      </c>
      <c r="H335" s="468" t="str">
        <f>SpellNumberA(IF(Value!$F$33="1",E335,G335),0,"علامة","علامتان","علامات")</f>
        <v xml:space="preserve">ثمان وتسعون علامة </v>
      </c>
      <c r="I335" s="469"/>
      <c r="J335" s="469"/>
      <c r="K335" s="470"/>
    </row>
    <row r="336" spans="1:17" ht="17.850000000000001" customHeight="1" x14ac:dyDescent="0.2">
      <c r="A336" s="466" t="str">
        <f>Table!$T$6</f>
        <v>التربية الاجتماعية والوطنية</v>
      </c>
      <c r="B336" s="467"/>
      <c r="C336" s="467"/>
      <c r="D336" s="101">
        <f>Table!$V$10</f>
        <v>100</v>
      </c>
      <c r="E336" s="102">
        <f>Table!T18</f>
        <v>97</v>
      </c>
      <c r="F336" s="123">
        <f>Table!U18</f>
        <v>93</v>
      </c>
      <c r="G336" s="123">
        <f>Table!V18</f>
        <v>95</v>
      </c>
      <c r="H336" s="468" t="str">
        <f>SpellNumberA(IF(Value!$F$33="1",E336,G336),0,"علامة","علامتان","علامات")</f>
        <v xml:space="preserve">خمس وتسعون علامة </v>
      </c>
      <c r="I336" s="469"/>
      <c r="J336" s="469"/>
      <c r="K336" s="470"/>
    </row>
    <row r="337" spans="1:11" ht="17.850000000000001" customHeight="1" x14ac:dyDescent="0.2">
      <c r="A337" s="466" t="str">
        <f>Table!$W$6</f>
        <v>العلـــوم</v>
      </c>
      <c r="B337" s="467"/>
      <c r="C337" s="467"/>
      <c r="D337" s="101">
        <f>Table!$Y$10</f>
        <v>100</v>
      </c>
      <c r="E337" s="102">
        <f>Table!W18</f>
        <v>100</v>
      </c>
      <c r="F337" s="123">
        <f>Table!X18</f>
        <v>99</v>
      </c>
      <c r="G337" s="123">
        <f>Table!Y18</f>
        <v>100</v>
      </c>
      <c r="H337" s="468" t="str">
        <f>SpellNumberA(IF(Value!$F$33="1",E337,G337),0,"علامة","علامتان","علامات")</f>
        <v xml:space="preserve">مئة علامة </v>
      </c>
      <c r="I337" s="469"/>
      <c r="J337" s="469"/>
      <c r="K337" s="470"/>
    </row>
    <row r="338" spans="1:11" ht="17.850000000000001" customHeight="1" x14ac:dyDescent="0.2">
      <c r="A338" s="466" t="str">
        <f>Table!$Z$6</f>
        <v>التربية الفنية</v>
      </c>
      <c r="B338" s="467"/>
      <c r="C338" s="467"/>
      <c r="D338" s="101">
        <f>Table!$AB$10</f>
        <v>100</v>
      </c>
      <c r="E338" s="102">
        <f>Table!Z18</f>
        <v>94</v>
      </c>
      <c r="F338" s="123">
        <f>Table!AA18</f>
        <v>87</v>
      </c>
      <c r="G338" s="123">
        <f>Table!AB18</f>
        <v>91</v>
      </c>
      <c r="H338" s="468" t="str">
        <f>SpellNumberA(IF(Value!$F$33="1",E338,G338),0,"علامة","علامتان","علامات")</f>
        <v xml:space="preserve">واحدة وتسعون علامة </v>
      </c>
      <c r="I338" s="469"/>
      <c r="J338" s="469"/>
      <c r="K338" s="470"/>
    </row>
    <row r="339" spans="1:11" ht="17.850000000000001" customHeight="1" x14ac:dyDescent="0.2">
      <c r="A339" s="466" t="str">
        <f>Table!$AC$6</f>
        <v>التربية الرياضية</v>
      </c>
      <c r="B339" s="467"/>
      <c r="C339" s="467"/>
      <c r="D339" s="101">
        <f>Table!$AE$10</f>
        <v>100</v>
      </c>
      <c r="E339" s="102">
        <f>Table!AC18</f>
        <v>97</v>
      </c>
      <c r="F339" s="123">
        <f>Table!AD18</f>
        <v>92</v>
      </c>
      <c r="G339" s="123">
        <f>Table!AE18</f>
        <v>95</v>
      </c>
      <c r="H339" s="468" t="str">
        <f>SpellNumberA(IF(Value!$F$33="1",E339,G339),0,"علامة","علامتان","علامات")</f>
        <v xml:space="preserve">خمس وتسعون علامة </v>
      </c>
      <c r="I339" s="469"/>
      <c r="J339" s="469"/>
      <c r="K339" s="470"/>
    </row>
    <row r="340" spans="1:11" ht="17.850000000000001" customHeight="1" x14ac:dyDescent="0.2">
      <c r="A340" s="466" t="str">
        <f>Table!$AF$6</f>
        <v>الموسيقا والاناشيد</v>
      </c>
      <c r="B340" s="467"/>
      <c r="C340" s="467"/>
      <c r="D340" s="101">
        <f>Table!$AH$10</f>
        <v>100</v>
      </c>
      <c r="E340" s="124"/>
      <c r="F340" s="123"/>
      <c r="G340" s="123"/>
      <c r="H340" s="494" t="str">
        <f>SpellNumberA(IF(Value!$F$33="1",E340,G340),0,"علامة","علامتان","علامات")</f>
        <v/>
      </c>
      <c r="I340" s="495"/>
      <c r="J340" s="495"/>
      <c r="K340" s="496"/>
    </row>
    <row r="341" spans="1:11" ht="17.850000000000001" customHeight="1" x14ac:dyDescent="0.2">
      <c r="A341" s="466" t="str">
        <f>Table!$AI$6</f>
        <v>التربية المهنية</v>
      </c>
      <c r="B341" s="467"/>
      <c r="C341" s="467"/>
      <c r="D341" s="101">
        <f>Table!$AK$10</f>
        <v>100</v>
      </c>
      <c r="E341" s="124">
        <f>Table!AI18</f>
        <v>91</v>
      </c>
      <c r="F341" s="123">
        <f>Table!AJ18</f>
        <v>90</v>
      </c>
      <c r="G341" s="123">
        <f>Table!AK18</f>
        <v>91</v>
      </c>
      <c r="H341" s="494" t="str">
        <f>SpellNumberA(IF(Value!$F$33="1",E341,G341),0,"علامة","علامتان","علامات")</f>
        <v xml:space="preserve">واحدة وتسعون علامة </v>
      </c>
      <c r="I341" s="495"/>
      <c r="J341" s="495"/>
      <c r="K341" s="496"/>
    </row>
    <row r="342" spans="1:11" ht="17.850000000000001" customHeight="1" x14ac:dyDescent="0.2">
      <c r="A342" s="466" t="str">
        <f>Table!$AL$6</f>
        <v>الحاسوب</v>
      </c>
      <c r="B342" s="467"/>
      <c r="C342" s="467"/>
      <c r="D342" s="101">
        <f>Table!$AN$10</f>
        <v>100</v>
      </c>
      <c r="E342" s="124">
        <f>Table!AL18</f>
        <v>0</v>
      </c>
      <c r="F342" s="123">
        <f>Table!AM18</f>
        <v>0</v>
      </c>
      <c r="G342" s="123">
        <f>Table!AN18</f>
        <v>0</v>
      </c>
      <c r="H342" s="494" t="str">
        <f>SpellNumberA(IF(Value!$F$33="1",E342,G342),0,"علامة","علامتان","علامات")</f>
        <v xml:space="preserve">صفر علامة </v>
      </c>
      <c r="I342" s="495"/>
      <c r="J342" s="495"/>
      <c r="K342" s="496"/>
    </row>
    <row r="343" spans="1:11" ht="17.850000000000001" customHeight="1" thickBot="1" x14ac:dyDescent="0.25">
      <c r="A343" s="466" t="str">
        <f>Table!$AO$6</f>
        <v>الثقافة المالية</v>
      </c>
      <c r="B343" s="467"/>
      <c r="C343" s="467"/>
      <c r="D343" s="103">
        <f>Table!$AQ$10</f>
        <v>100</v>
      </c>
      <c r="E343" s="125">
        <f>Table!AO18</f>
        <v>0</v>
      </c>
      <c r="F343" s="123">
        <f>Table!AP18</f>
        <v>0</v>
      </c>
      <c r="G343" s="126">
        <f>Table!AQ18</f>
        <v>0</v>
      </c>
      <c r="H343" s="488" t="str">
        <f>SpellNumberA(IF(Value!$F$33="1",E343,G343),0,"علامة","علامتان","علامات")</f>
        <v xml:space="preserve">صفر علامة </v>
      </c>
      <c r="I343" s="489"/>
      <c r="J343" s="489"/>
      <c r="K343" s="490"/>
    </row>
    <row r="344" spans="1:11" ht="17.850000000000001" customHeight="1" x14ac:dyDescent="0.2">
      <c r="A344" s="491" t="s">
        <v>384</v>
      </c>
      <c r="B344" s="492"/>
      <c r="C344" s="492"/>
      <c r="D344" s="351">
        <f>Table!BS18</f>
        <v>59.8</v>
      </c>
      <c r="E344" s="363" t="s">
        <v>385</v>
      </c>
      <c r="F344" s="493" t="str">
        <f>IF(D344&lt;&gt;"-",SpellNumberA(D344,0,"علامة","علامتان","علامات"),"")</f>
        <v>تسع وخمسون علامة وثمانون بالمئة من العلامة</v>
      </c>
      <c r="G344" s="493"/>
      <c r="H344" s="493"/>
      <c r="I344" s="493"/>
      <c r="J344" s="203"/>
      <c r="K344" s="204"/>
    </row>
    <row r="345" spans="1:11" ht="17.850000000000001" customHeight="1" x14ac:dyDescent="0.2">
      <c r="A345" s="517" t="s">
        <v>16</v>
      </c>
      <c r="B345" s="518" t="str">
        <f>Table!CS18</f>
        <v>ناجح و يرفع  لـ الصف السابع</v>
      </c>
      <c r="C345" s="519"/>
      <c r="D345" s="519"/>
      <c r="E345" s="519"/>
      <c r="F345" s="519"/>
      <c r="G345" s="519"/>
      <c r="H345" s="519"/>
      <c r="I345" s="519"/>
      <c r="J345" s="519"/>
      <c r="K345" s="520"/>
    </row>
    <row r="346" spans="1:11" ht="17.850000000000001" customHeight="1" thickBot="1" x14ac:dyDescent="0.25">
      <c r="A346" s="512"/>
      <c r="B346" s="505"/>
      <c r="C346" s="505"/>
      <c r="D346" s="505"/>
      <c r="E346" s="505"/>
      <c r="F346" s="505"/>
      <c r="G346" s="505"/>
      <c r="H346" s="505"/>
      <c r="I346" s="505"/>
      <c r="J346" s="505"/>
      <c r="K346" s="506"/>
    </row>
    <row r="347" spans="1:11" ht="17.850000000000001" customHeight="1" x14ac:dyDescent="0.2">
      <c r="A347" s="521" t="s">
        <v>17</v>
      </c>
      <c r="B347" s="522"/>
      <c r="C347" s="523" t="str">
        <f>Table!CT18</f>
        <v>عليه مضاعفة جهوده والاهتمام أكثر</v>
      </c>
      <c r="D347" s="524"/>
      <c r="E347" s="524"/>
      <c r="F347" s="524"/>
      <c r="G347" s="524"/>
      <c r="H347" s="524"/>
      <c r="I347" s="524"/>
      <c r="J347" s="524"/>
      <c r="K347" s="525"/>
    </row>
    <row r="348" spans="1:11" s="105" customFormat="1" ht="17.850000000000001" customHeight="1" x14ac:dyDescent="0.2">
      <c r="A348" s="507"/>
      <c r="B348" s="458"/>
      <c r="C348" s="483"/>
      <c r="D348" s="483"/>
      <c r="E348" s="483"/>
      <c r="F348" s="483"/>
      <c r="G348" s="483"/>
      <c r="H348" s="483"/>
      <c r="I348" s="483"/>
      <c r="J348" s="483"/>
      <c r="K348" s="504"/>
    </row>
    <row r="349" spans="1:11" ht="17.850000000000001" customHeight="1" x14ac:dyDescent="0.2">
      <c r="A349" s="507" t="s">
        <v>18</v>
      </c>
      <c r="B349" s="458"/>
      <c r="C349" s="510" t="str">
        <f>Table!AS18</f>
        <v>-</v>
      </c>
      <c r="D349" s="458" t="s">
        <v>19</v>
      </c>
      <c r="E349" s="458"/>
      <c r="F349" s="458"/>
      <c r="G349" s="510">
        <f>Table!$AS$10</f>
        <v>199</v>
      </c>
      <c r="H349" s="458" t="s">
        <v>20</v>
      </c>
      <c r="I349" s="458"/>
      <c r="J349" s="483" t="str">
        <f>Value!$F$8</f>
        <v>عادل اسماعيل ابو حميدان</v>
      </c>
      <c r="K349" s="504"/>
    </row>
    <row r="350" spans="1:11" s="105" customFormat="1" ht="17.850000000000001" customHeight="1" x14ac:dyDescent="0.2">
      <c r="A350" s="508"/>
      <c r="B350" s="509"/>
      <c r="C350" s="511"/>
      <c r="D350" s="509"/>
      <c r="E350" s="509"/>
      <c r="F350" s="509"/>
      <c r="G350" s="511"/>
      <c r="H350" s="509"/>
      <c r="I350" s="509"/>
      <c r="J350" s="511"/>
      <c r="K350" s="526"/>
    </row>
    <row r="351" spans="1:11" ht="17.850000000000001" customHeight="1" x14ac:dyDescent="0.2">
      <c r="A351" s="507" t="s">
        <v>21</v>
      </c>
      <c r="B351" s="513" t="str">
        <f>IF(Value!$F$33="2",Value!$F$14,Value!$F$25)</f>
        <v>2020/6/2</v>
      </c>
      <c r="C351" s="513"/>
      <c r="D351" s="458" t="s">
        <v>22</v>
      </c>
      <c r="E351" s="515"/>
      <c r="F351" s="515"/>
      <c r="G351" s="515" t="s">
        <v>23</v>
      </c>
      <c r="H351" s="458" t="s">
        <v>23</v>
      </c>
      <c r="I351" s="458"/>
      <c r="J351" s="483" t="str">
        <f>Value!$F$9</f>
        <v>فتحي محمد ابو فضة</v>
      </c>
      <c r="K351" s="504"/>
    </row>
    <row r="352" spans="1:11" s="105" customFormat="1" ht="17.850000000000001" customHeight="1" thickBot="1" x14ac:dyDescent="0.25">
      <c r="A352" s="512"/>
      <c r="B352" s="514"/>
      <c r="C352" s="514"/>
      <c r="D352" s="503"/>
      <c r="E352" s="516"/>
      <c r="F352" s="516"/>
      <c r="G352" s="516"/>
      <c r="H352" s="503"/>
      <c r="I352" s="503"/>
      <c r="J352" s="505"/>
      <c r="K352" s="506"/>
    </row>
    <row r="353" spans="1:13" s="108" customFormat="1" ht="17.850000000000001" customHeight="1" x14ac:dyDescent="0.25">
      <c r="A353" s="106" t="s">
        <v>24</v>
      </c>
      <c r="B353" s="497"/>
      <c r="C353" s="497"/>
      <c r="D353" s="497"/>
      <c r="E353" s="497"/>
      <c r="F353" s="497"/>
      <c r="G353" s="497"/>
      <c r="H353" s="497"/>
      <c r="I353" s="497"/>
      <c r="J353" s="497"/>
      <c r="K353" s="497"/>
      <c r="L353" s="107"/>
    </row>
    <row r="354" spans="1:13" s="108" customFormat="1" ht="17.850000000000001" customHeight="1" x14ac:dyDescent="0.25">
      <c r="A354" s="109" t="s">
        <v>25</v>
      </c>
      <c r="B354" s="498" t="s">
        <v>26</v>
      </c>
      <c r="C354" s="498"/>
      <c r="D354" s="498"/>
      <c r="E354" s="498"/>
      <c r="F354" s="498"/>
      <c r="G354" s="498"/>
      <c r="H354" s="498"/>
      <c r="I354" s="498"/>
      <c r="J354" s="498"/>
      <c r="K354" s="498"/>
      <c r="L354" s="107"/>
    </row>
    <row r="355" spans="1:13" s="108" customFormat="1" ht="17.850000000000001" customHeight="1" x14ac:dyDescent="0.25">
      <c r="A355" s="109"/>
      <c r="B355" s="110"/>
      <c r="C355" s="110"/>
      <c r="D355" s="361"/>
      <c r="E355" s="361"/>
      <c r="F355" s="361"/>
      <c r="G355" s="361"/>
      <c r="H355" s="361"/>
      <c r="I355" s="110"/>
      <c r="J355" s="110"/>
      <c r="K355" s="110"/>
      <c r="L355" s="107"/>
    </row>
    <row r="356" spans="1:13" s="108" customFormat="1" ht="17.850000000000001" customHeight="1" x14ac:dyDescent="0.25">
      <c r="A356" s="109" t="s">
        <v>27</v>
      </c>
      <c r="B356" s="499" t="s">
        <v>28</v>
      </c>
      <c r="C356" s="499"/>
      <c r="D356" s="499"/>
      <c r="E356" s="499"/>
      <c r="F356" s="499"/>
      <c r="G356" s="499"/>
      <c r="H356" s="499"/>
      <c r="I356" s="499"/>
      <c r="J356" s="499"/>
      <c r="K356" s="499"/>
      <c r="L356" s="107"/>
    </row>
    <row r="357" spans="1:13" s="108" customFormat="1" ht="17.850000000000001" customHeight="1" x14ac:dyDescent="0.25">
      <c r="A357" s="109"/>
      <c r="B357" s="112"/>
      <c r="C357" s="112"/>
      <c r="D357" s="112"/>
      <c r="E357" s="112"/>
      <c r="F357" s="112"/>
      <c r="G357" s="112"/>
      <c r="H357" s="112"/>
      <c r="I357" s="112"/>
      <c r="J357" s="112"/>
      <c r="K357" s="112"/>
      <c r="L357" s="107"/>
    </row>
    <row r="358" spans="1:13" s="108" customFormat="1" ht="17.850000000000001" customHeight="1" x14ac:dyDescent="0.25">
      <c r="A358" s="109" t="s">
        <v>29</v>
      </c>
      <c r="B358" s="500" t="s">
        <v>30</v>
      </c>
      <c r="C358" s="500"/>
      <c r="D358" s="500"/>
      <c r="E358" s="500"/>
      <c r="F358" s="501">
        <f>IF(Value!$F$33="1","",DATE(YEAR(Value!$F$22),MONTH(Value!$F$22),DAY(Value!$F$22)))</f>
        <v>43994</v>
      </c>
      <c r="G358" s="501"/>
      <c r="H358" s="114" t="s">
        <v>129</v>
      </c>
      <c r="I358" s="502" t="str">
        <f>IF(Value!$F$33="2",Value!$F$22,"")</f>
        <v>2020/6/12</v>
      </c>
      <c r="J358" s="502"/>
      <c r="K358" s="115"/>
      <c r="L358" s="115"/>
      <c r="M358" s="107"/>
    </row>
    <row r="359" spans="1:13" s="108" customFormat="1" ht="17.850000000000001" customHeight="1" x14ac:dyDescent="0.25">
      <c r="A359" s="109"/>
      <c r="B359" s="112"/>
      <c r="C359" s="112"/>
      <c r="D359" s="112"/>
      <c r="E359" s="112"/>
      <c r="F359" s="112"/>
      <c r="G359" s="116"/>
      <c r="H359" s="116"/>
      <c r="I359" s="116"/>
      <c r="J359" s="116"/>
      <c r="K359" s="116"/>
      <c r="L359" s="107"/>
    </row>
    <row r="360" spans="1:13" s="108" customFormat="1" ht="17.850000000000001" customHeight="1" x14ac:dyDescent="0.25">
      <c r="A360" s="109" t="s">
        <v>31</v>
      </c>
      <c r="B360" s="527" t="s">
        <v>32</v>
      </c>
      <c r="C360" s="527"/>
      <c r="D360" s="527"/>
      <c r="E360" s="527"/>
      <c r="F360" s="117" t="str">
        <f>IF(Value!$F$33="2",Value!$F$26,"")</f>
        <v>2023/2022</v>
      </c>
      <c r="G360" s="118" t="s">
        <v>379</v>
      </c>
      <c r="H360" s="113">
        <f>IF(Value!$F$33="1","",DATE(YEAR(Value!$F$23),MONTH(Value!$F$23),DAY(Value!$F$23)))</f>
        <v>44075</v>
      </c>
      <c r="I360" s="136" t="s">
        <v>129</v>
      </c>
      <c r="J360" s="528" t="str">
        <f>IF(Value!$F$33="2",Value!$F$23,"")</f>
        <v>2020/9/1</v>
      </c>
      <c r="K360" s="528"/>
      <c r="L360" s="107"/>
    </row>
    <row r="361" spans="1:13" ht="17.850000000000001" customHeight="1" x14ac:dyDescent="0.2">
      <c r="A361" s="461"/>
      <c r="B361" s="461"/>
      <c r="C361" s="461"/>
      <c r="D361" s="461"/>
      <c r="E361" s="462" t="s">
        <v>436</v>
      </c>
      <c r="F361" s="462"/>
      <c r="G361" s="462"/>
      <c r="H361" s="461"/>
      <c r="I361" s="461"/>
      <c r="J361" s="461"/>
      <c r="K361" s="461"/>
      <c r="L361" s="85" t="s">
        <v>310</v>
      </c>
    </row>
    <row r="362" spans="1:13" ht="17.850000000000001" customHeight="1" x14ac:dyDescent="0.2">
      <c r="A362" s="461"/>
      <c r="B362" s="461"/>
      <c r="C362" s="461"/>
      <c r="D362" s="461"/>
      <c r="E362" s="462"/>
      <c r="F362" s="462"/>
      <c r="G362" s="462"/>
      <c r="H362" s="461"/>
      <c r="I362" s="461"/>
      <c r="J362" s="461"/>
      <c r="K362" s="461"/>
    </row>
    <row r="363" spans="1:13" ht="17.850000000000001" customHeight="1" x14ac:dyDescent="0.2">
      <c r="A363" s="463" t="s">
        <v>755</v>
      </c>
      <c r="B363" s="463"/>
      <c r="C363" s="463"/>
      <c r="D363" s="463"/>
      <c r="E363" s="464"/>
      <c r="F363" s="464"/>
      <c r="G363" s="464"/>
      <c r="H363" s="464" t="s">
        <v>0</v>
      </c>
      <c r="I363" s="464"/>
      <c r="J363" s="464"/>
      <c r="K363" s="464"/>
    </row>
    <row r="364" spans="1:13" ht="17.850000000000001" customHeight="1" x14ac:dyDescent="0.2">
      <c r="A364" s="463" t="s">
        <v>756</v>
      </c>
      <c r="B364" s="463"/>
      <c r="C364" s="463"/>
      <c r="D364" s="463"/>
      <c r="E364" s="464"/>
      <c r="F364" s="464"/>
      <c r="G364" s="464"/>
      <c r="H364" s="464"/>
      <c r="I364" s="464"/>
      <c r="J364" s="464"/>
      <c r="K364" s="464"/>
    </row>
    <row r="365" spans="1:13" ht="17.850000000000001" customHeight="1" x14ac:dyDescent="0.2">
      <c r="A365" s="465"/>
      <c r="B365" s="465"/>
      <c r="C365" s="465"/>
      <c r="D365" s="465"/>
      <c r="E365" s="464"/>
      <c r="F365" s="464"/>
      <c r="G365" s="464"/>
      <c r="H365" s="464"/>
      <c r="I365" s="464"/>
      <c r="J365" s="464"/>
      <c r="K365" s="464"/>
    </row>
    <row r="366" spans="1:13" ht="17.850000000000001" customHeight="1" x14ac:dyDescent="0.2">
      <c r="A366" s="455" t="str">
        <f>" النتائج المدرسية  " &amp; Value!$F$35 &amp; " الأساسي  للعام الدراسي " &amp; Value!$F$10</f>
        <v xml:space="preserve"> النتائج المدرسية  للصفوف من الأول الى السابع الأساسي  للعام الدراسي 2021/2020</v>
      </c>
      <c r="B366" s="455"/>
      <c r="C366" s="455"/>
      <c r="D366" s="455"/>
      <c r="E366" s="455"/>
      <c r="F366" s="455"/>
      <c r="G366" s="455"/>
      <c r="H366" s="455"/>
      <c r="I366" s="455"/>
      <c r="J366" s="455"/>
      <c r="K366" s="455"/>
    </row>
    <row r="367" spans="1:13" ht="17.850000000000001" customHeight="1" x14ac:dyDescent="0.2">
      <c r="A367" s="455"/>
      <c r="B367" s="455"/>
      <c r="C367" s="455"/>
      <c r="D367" s="455"/>
      <c r="E367" s="455"/>
      <c r="F367" s="455"/>
      <c r="G367" s="455"/>
      <c r="H367" s="455"/>
      <c r="I367" s="455"/>
      <c r="J367" s="455"/>
      <c r="K367" s="455"/>
    </row>
    <row r="368" spans="1:13" ht="17.850000000000001" customHeight="1" x14ac:dyDescent="0.2">
      <c r="A368" s="86" t="s">
        <v>1</v>
      </c>
      <c r="B368" s="456" t="str">
        <f>Table!B19</f>
        <v xml:space="preserve"> اسامة ابراهيم شهاب النصيرات</v>
      </c>
      <c r="C368" s="457"/>
      <c r="D368" s="457"/>
      <c r="E368" s="362" t="s">
        <v>2</v>
      </c>
      <c r="F368" s="119" t="str">
        <f>Table!C19</f>
        <v>الأردنية</v>
      </c>
      <c r="G368" s="458" t="s">
        <v>3</v>
      </c>
      <c r="H368" s="458"/>
      <c r="I368" s="459" t="str">
        <f>Table!BT19</f>
        <v>عمان    6 / 4 / 2009</v>
      </c>
      <c r="J368" s="460"/>
      <c r="K368" s="460"/>
    </row>
    <row r="369" spans="1:17" ht="17.850000000000001" customHeight="1" x14ac:dyDescent="0.2">
      <c r="A369" s="70"/>
      <c r="B369" s="365"/>
      <c r="C369" s="365"/>
      <c r="D369" s="76"/>
      <c r="E369" s="365"/>
      <c r="F369" s="88"/>
      <c r="G369" s="76"/>
      <c r="H369" s="76"/>
      <c r="I369" s="89"/>
      <c r="J369" s="89"/>
      <c r="K369" s="90"/>
    </row>
    <row r="370" spans="1:17" ht="17.850000000000001" customHeight="1" x14ac:dyDescent="0.2">
      <c r="A370" s="458" t="s">
        <v>4</v>
      </c>
      <c r="B370" s="458"/>
      <c r="C370" s="483" t="str">
        <f>Value!$F$6 &amp; " ( "  &amp;  Value!$F$7  &amp; " ) "</f>
        <v xml:space="preserve">السادس ( أ ) </v>
      </c>
      <c r="D370" s="483"/>
      <c r="E370" s="362" t="s">
        <v>5</v>
      </c>
      <c r="F370" s="483" t="str">
        <f>Value!$F$5</f>
        <v>ذكور البقعة الاعدادية الرابعة</v>
      </c>
      <c r="G370" s="483"/>
      <c r="H370" s="483"/>
      <c r="I370" s="362" t="s">
        <v>6</v>
      </c>
      <c r="J370" s="460" t="str">
        <f>Value!$F$4</f>
        <v>البقعة</v>
      </c>
      <c r="K370" s="460"/>
      <c r="N370" s="262">
        <v>0</v>
      </c>
      <c r="O370" s="262"/>
      <c r="P370" s="262"/>
      <c r="Q370" s="262">
        <f>Value!$F$13</f>
        <v>50</v>
      </c>
    </row>
    <row r="371" spans="1:17" ht="17.850000000000001" customHeight="1" x14ac:dyDescent="0.2">
      <c r="A371" s="365"/>
      <c r="B371" s="365"/>
      <c r="C371" s="65"/>
      <c r="D371" s="91"/>
      <c r="E371" s="70"/>
      <c r="F371" s="89"/>
      <c r="G371" s="89"/>
      <c r="H371" s="89"/>
      <c r="I371" s="70"/>
      <c r="J371" s="89"/>
      <c r="K371" s="89"/>
    </row>
    <row r="372" spans="1:17" ht="17.850000000000001" customHeight="1" x14ac:dyDescent="0.2">
      <c r="A372" s="458" t="s">
        <v>7</v>
      </c>
      <c r="B372" s="458"/>
      <c r="C372" s="483" t="str">
        <f>Value!$F$3</f>
        <v>شمال عمان</v>
      </c>
      <c r="D372" s="483"/>
      <c r="E372" s="92"/>
      <c r="F372" s="92"/>
      <c r="G372" s="92"/>
      <c r="H372" s="92"/>
      <c r="I372" s="92"/>
      <c r="J372" s="92"/>
      <c r="K372" s="92"/>
    </row>
    <row r="373" spans="1:17" ht="17.850000000000001" customHeight="1" thickBot="1" x14ac:dyDescent="0.25">
      <c r="A373" s="93"/>
      <c r="B373" s="93"/>
      <c r="C373" s="93"/>
      <c r="D373" s="94"/>
      <c r="E373" s="93"/>
      <c r="F373" s="93"/>
      <c r="G373" s="93"/>
      <c r="H373" s="93"/>
      <c r="I373" s="93"/>
      <c r="J373" s="95"/>
      <c r="K373" s="95"/>
    </row>
    <row r="374" spans="1:17" ht="17.850000000000001" customHeight="1" thickBot="1" x14ac:dyDescent="0.25">
      <c r="A374" s="484" t="s">
        <v>8</v>
      </c>
      <c r="B374" s="484"/>
      <c r="C374" s="484"/>
      <c r="D374" s="485" t="s">
        <v>9</v>
      </c>
      <c r="E374" s="471" t="s">
        <v>10</v>
      </c>
      <c r="F374" s="472"/>
      <c r="G374" s="472"/>
      <c r="H374" s="472"/>
      <c r="I374" s="472"/>
      <c r="J374" s="472"/>
      <c r="K374" s="473"/>
    </row>
    <row r="375" spans="1:17" ht="17.850000000000001" customHeight="1" thickBot="1" x14ac:dyDescent="0.25">
      <c r="A375" s="484"/>
      <c r="B375" s="484"/>
      <c r="C375" s="484"/>
      <c r="D375" s="486"/>
      <c r="E375" s="96" t="s">
        <v>11</v>
      </c>
      <c r="F375" s="97" t="s">
        <v>12</v>
      </c>
      <c r="G375" s="474" t="s">
        <v>13</v>
      </c>
      <c r="H375" s="474"/>
      <c r="I375" s="474"/>
      <c r="J375" s="474"/>
      <c r="K375" s="475"/>
    </row>
    <row r="376" spans="1:17" ht="17.850000000000001" customHeight="1" thickBot="1" x14ac:dyDescent="0.25">
      <c r="A376" s="484"/>
      <c r="B376" s="484"/>
      <c r="C376" s="484"/>
      <c r="D376" s="487"/>
      <c r="E376" s="98" t="s">
        <v>383</v>
      </c>
      <c r="F376" s="364" t="s">
        <v>383</v>
      </c>
      <c r="G376" s="364" t="s">
        <v>14</v>
      </c>
      <c r="H376" s="476" t="s">
        <v>15</v>
      </c>
      <c r="I376" s="476"/>
      <c r="J376" s="476"/>
      <c r="K376" s="477"/>
    </row>
    <row r="377" spans="1:17" ht="17.850000000000001" customHeight="1" x14ac:dyDescent="0.2">
      <c r="A377" s="478" t="str">
        <f>Table!$H$6</f>
        <v>التربية الاسلامية</v>
      </c>
      <c r="B377" s="479"/>
      <c r="C377" s="479"/>
      <c r="D377" s="100">
        <f>Table!$J$10</f>
        <v>100</v>
      </c>
      <c r="E377" s="122">
        <f>Table!H19</f>
        <v>76</v>
      </c>
      <c r="F377" s="123">
        <f>Table!I19</f>
        <v>84</v>
      </c>
      <c r="G377" s="123">
        <f>Table!J19</f>
        <v>80</v>
      </c>
      <c r="H377" s="480" t="str">
        <f>SpellNumberA(IF(Value!$F$33="1",E377,G377),0,"علامة","علامتان","علامات")</f>
        <v xml:space="preserve">ثمانون علامة </v>
      </c>
      <c r="I377" s="481"/>
      <c r="J377" s="481"/>
      <c r="K377" s="482"/>
    </row>
    <row r="378" spans="1:17" ht="17.850000000000001" customHeight="1" x14ac:dyDescent="0.2">
      <c r="A378" s="466" t="str">
        <f>Table!$K$6</f>
        <v>اللغة العربية</v>
      </c>
      <c r="B378" s="467"/>
      <c r="C378" s="467"/>
      <c r="D378" s="101">
        <f>Table!$M$10</f>
        <v>100</v>
      </c>
      <c r="E378" s="102">
        <f>Table!K19</f>
        <v>88</v>
      </c>
      <c r="F378" s="123">
        <f>Table!L19</f>
        <v>71</v>
      </c>
      <c r="G378" s="123">
        <f>Table!M19</f>
        <v>80</v>
      </c>
      <c r="H378" s="468" t="str">
        <f>SpellNumberA(IF(Value!$F$33="1",E378,G378),0,"علامة","علامتان","علامات")</f>
        <v xml:space="preserve">ثمانون علامة </v>
      </c>
      <c r="I378" s="469"/>
      <c r="J378" s="469"/>
      <c r="K378" s="470"/>
    </row>
    <row r="379" spans="1:17" ht="17.850000000000001" customHeight="1" x14ac:dyDescent="0.2">
      <c r="A379" s="466" t="str">
        <f>Table!$N$6</f>
        <v>اللغة الانجليزية</v>
      </c>
      <c r="B379" s="467"/>
      <c r="C379" s="467"/>
      <c r="D379" s="101">
        <f>Table!$P$10</f>
        <v>100</v>
      </c>
      <c r="E379" s="102">
        <f>Table!N19</f>
        <v>71</v>
      </c>
      <c r="F379" s="123">
        <f>Table!O19</f>
        <v>68</v>
      </c>
      <c r="G379" s="123">
        <f>Table!P19</f>
        <v>70</v>
      </c>
      <c r="H379" s="468" t="str">
        <f>SpellNumberA(IF(Value!$F$33="1",E379,G379),0,"علامة","علامتان","علامات")</f>
        <v xml:space="preserve">سبعون علامة </v>
      </c>
      <c r="I379" s="469"/>
      <c r="J379" s="469"/>
      <c r="K379" s="470"/>
    </row>
    <row r="380" spans="1:17" ht="17.850000000000001" customHeight="1" x14ac:dyDescent="0.2">
      <c r="A380" s="466" t="str">
        <f>Table!$Q$6</f>
        <v>الرياضيات</v>
      </c>
      <c r="B380" s="467"/>
      <c r="C380" s="467"/>
      <c r="D380" s="101">
        <f>Table!$S$10</f>
        <v>100</v>
      </c>
      <c r="E380" s="102">
        <f>Table!Q19</f>
        <v>77</v>
      </c>
      <c r="F380" s="123">
        <f>Table!R19</f>
        <v>77</v>
      </c>
      <c r="G380" s="123">
        <f>Table!S19</f>
        <v>77</v>
      </c>
      <c r="H380" s="468" t="str">
        <f>SpellNumberA(IF(Value!$F$33="1",E380,G380),0,"علامة","علامتان","علامات")</f>
        <v xml:space="preserve">سبع وسبعون علامة </v>
      </c>
      <c r="I380" s="469"/>
      <c r="J380" s="469"/>
      <c r="K380" s="470"/>
    </row>
    <row r="381" spans="1:17" ht="17.850000000000001" customHeight="1" x14ac:dyDescent="0.2">
      <c r="A381" s="466" t="str">
        <f>Table!$T$6</f>
        <v>التربية الاجتماعية والوطنية</v>
      </c>
      <c r="B381" s="467"/>
      <c r="C381" s="467"/>
      <c r="D381" s="101">
        <f>Table!$V$10</f>
        <v>100</v>
      </c>
      <c r="E381" s="102">
        <f>Table!T19</f>
        <v>76</v>
      </c>
      <c r="F381" s="123">
        <f>Table!U19</f>
        <v>84</v>
      </c>
      <c r="G381" s="123">
        <f>Table!V19</f>
        <v>80</v>
      </c>
      <c r="H381" s="468" t="str">
        <f>SpellNumberA(IF(Value!$F$33="1",E381,G381),0,"علامة","علامتان","علامات")</f>
        <v xml:space="preserve">ثمانون علامة </v>
      </c>
      <c r="I381" s="469"/>
      <c r="J381" s="469"/>
      <c r="K381" s="470"/>
    </row>
    <row r="382" spans="1:17" ht="17.850000000000001" customHeight="1" x14ac:dyDescent="0.2">
      <c r="A382" s="466" t="str">
        <f>Table!$W$6</f>
        <v>العلـــوم</v>
      </c>
      <c r="B382" s="467"/>
      <c r="C382" s="467"/>
      <c r="D382" s="101">
        <f>Table!$Y$10</f>
        <v>100</v>
      </c>
      <c r="E382" s="102">
        <f>Table!W19</f>
        <v>82</v>
      </c>
      <c r="F382" s="123">
        <f>Table!X19</f>
        <v>79</v>
      </c>
      <c r="G382" s="123">
        <f>Table!Y19</f>
        <v>81</v>
      </c>
      <c r="H382" s="468" t="str">
        <f>SpellNumberA(IF(Value!$F$33="1",E382,G382),0,"علامة","علامتان","علامات")</f>
        <v xml:space="preserve">واحدة وثمانون علامة </v>
      </c>
      <c r="I382" s="469"/>
      <c r="J382" s="469"/>
      <c r="K382" s="470"/>
    </row>
    <row r="383" spans="1:17" ht="17.850000000000001" customHeight="1" x14ac:dyDescent="0.2">
      <c r="A383" s="466" t="str">
        <f>Table!$Z$6</f>
        <v>التربية الفنية</v>
      </c>
      <c r="B383" s="467"/>
      <c r="C383" s="467"/>
      <c r="D383" s="101">
        <f>Table!$AB$10</f>
        <v>100</v>
      </c>
      <c r="E383" s="102">
        <f>Table!Z19</f>
        <v>95</v>
      </c>
      <c r="F383" s="123">
        <f>Table!AA19</f>
        <v>92</v>
      </c>
      <c r="G383" s="123">
        <f>Table!AB19</f>
        <v>94</v>
      </c>
      <c r="H383" s="468" t="str">
        <f>SpellNumberA(IF(Value!$F$33="1",E383,G383),0,"علامة","علامتان","علامات")</f>
        <v xml:space="preserve">اربع وتسعون علامة </v>
      </c>
      <c r="I383" s="469"/>
      <c r="J383" s="469"/>
      <c r="K383" s="470"/>
    </row>
    <row r="384" spans="1:17" ht="17.850000000000001" customHeight="1" x14ac:dyDescent="0.2">
      <c r="A384" s="466" t="str">
        <f>Table!$AC$6</f>
        <v>التربية الرياضية</v>
      </c>
      <c r="B384" s="467"/>
      <c r="C384" s="467"/>
      <c r="D384" s="101">
        <f>Table!$AE$10</f>
        <v>100</v>
      </c>
      <c r="E384" s="102">
        <f>Table!AC19</f>
        <v>92</v>
      </c>
      <c r="F384" s="123">
        <f>Table!AD19</f>
        <v>92</v>
      </c>
      <c r="G384" s="123">
        <f>Table!AE19</f>
        <v>92</v>
      </c>
      <c r="H384" s="468" t="str">
        <f>SpellNumberA(IF(Value!$F$33="1",E384,G384),0,"علامة","علامتان","علامات")</f>
        <v xml:space="preserve">اثنتان وتسعون علامة </v>
      </c>
      <c r="I384" s="469"/>
      <c r="J384" s="469"/>
      <c r="K384" s="470"/>
    </row>
    <row r="385" spans="1:12" ht="17.850000000000001" customHeight="1" x14ac:dyDescent="0.2">
      <c r="A385" s="466" t="str">
        <f>Table!$AF$6</f>
        <v>الموسيقا والاناشيد</v>
      </c>
      <c r="B385" s="467"/>
      <c r="C385" s="467"/>
      <c r="D385" s="101">
        <f>Table!$AH$10</f>
        <v>100</v>
      </c>
      <c r="E385" s="124"/>
      <c r="F385" s="123"/>
      <c r="G385" s="123"/>
      <c r="H385" s="494" t="str">
        <f>SpellNumberA(IF(Value!$F$33="1",E385,G385),0,"علامة","علامتان","علامات")</f>
        <v/>
      </c>
      <c r="I385" s="495"/>
      <c r="J385" s="495"/>
      <c r="K385" s="496"/>
    </row>
    <row r="386" spans="1:12" ht="17.850000000000001" customHeight="1" x14ac:dyDescent="0.2">
      <c r="A386" s="466" t="str">
        <f>Table!$AI$6</f>
        <v>التربية المهنية</v>
      </c>
      <c r="B386" s="467"/>
      <c r="C386" s="467"/>
      <c r="D386" s="101">
        <f>Table!$AK$10</f>
        <v>100</v>
      </c>
      <c r="E386" s="124">
        <f>Table!AI19</f>
        <v>91</v>
      </c>
      <c r="F386" s="123">
        <f>Table!AJ19</f>
        <v>84</v>
      </c>
      <c r="G386" s="123">
        <f>Table!AK19</f>
        <v>88</v>
      </c>
      <c r="H386" s="494" t="str">
        <f>SpellNumberA(IF(Value!$F$33="1",E386,G386),0,"علامة","علامتان","علامات")</f>
        <v xml:space="preserve">ثمان وثمانون علامة </v>
      </c>
      <c r="I386" s="495"/>
      <c r="J386" s="495"/>
      <c r="K386" s="496"/>
    </row>
    <row r="387" spans="1:12" ht="17.850000000000001" customHeight="1" x14ac:dyDescent="0.2">
      <c r="A387" s="466" t="str">
        <f>Table!$AL$6</f>
        <v>الحاسوب</v>
      </c>
      <c r="B387" s="467"/>
      <c r="C387" s="467"/>
      <c r="D387" s="101">
        <f>Table!$AN$10</f>
        <v>100</v>
      </c>
      <c r="E387" s="124">
        <f>Table!AL19</f>
        <v>0</v>
      </c>
      <c r="F387" s="123">
        <f>Table!AM19</f>
        <v>0</v>
      </c>
      <c r="G387" s="123">
        <f>Table!AN19</f>
        <v>0</v>
      </c>
      <c r="H387" s="494" t="str">
        <f>SpellNumberA(IF(Value!$F$33="1",E387,G387),0,"علامة","علامتان","علامات")</f>
        <v xml:space="preserve">صفر علامة </v>
      </c>
      <c r="I387" s="495"/>
      <c r="J387" s="495"/>
      <c r="K387" s="496"/>
    </row>
    <row r="388" spans="1:12" ht="17.850000000000001" customHeight="1" thickBot="1" x14ac:dyDescent="0.25">
      <c r="A388" s="466" t="str">
        <f>Table!$AO$6</f>
        <v>الثقافة المالية</v>
      </c>
      <c r="B388" s="467"/>
      <c r="C388" s="467"/>
      <c r="D388" s="103">
        <f>Table!$AQ$10</f>
        <v>100</v>
      </c>
      <c r="E388" s="125">
        <f>Table!AO19</f>
        <v>0</v>
      </c>
      <c r="F388" s="123">
        <f>Table!AP19</f>
        <v>0</v>
      </c>
      <c r="G388" s="126">
        <f>Table!AQ19</f>
        <v>0</v>
      </c>
      <c r="H388" s="488" t="str">
        <f>SpellNumberA(IF(Value!$F$33="1",E388,G388),0,"علامة","علامتان","علامات")</f>
        <v xml:space="preserve">صفر علامة </v>
      </c>
      <c r="I388" s="489"/>
      <c r="J388" s="489"/>
      <c r="K388" s="490"/>
    </row>
    <row r="389" spans="1:12" ht="17.850000000000001" customHeight="1" x14ac:dyDescent="0.2">
      <c r="A389" s="491" t="s">
        <v>384</v>
      </c>
      <c r="B389" s="492"/>
      <c r="C389" s="492"/>
      <c r="D389" s="351">
        <f>Table!BS19</f>
        <v>52.5</v>
      </c>
      <c r="E389" s="363" t="s">
        <v>385</v>
      </c>
      <c r="F389" s="493" t="str">
        <f>IF(D389&lt;&gt;"-",SpellNumberA(D389,0,"علامة","علامتان","علامات"),"")</f>
        <v>اثنتان وخمسون علامة وخمسون بالمئة من العلامة</v>
      </c>
      <c r="G389" s="493"/>
      <c r="H389" s="493"/>
      <c r="I389" s="493"/>
      <c r="J389" s="203"/>
      <c r="K389" s="204"/>
    </row>
    <row r="390" spans="1:12" ht="17.850000000000001" customHeight="1" x14ac:dyDescent="0.2">
      <c r="A390" s="517" t="s">
        <v>16</v>
      </c>
      <c r="B390" s="518" t="str">
        <f>Table!CS19</f>
        <v>ناجح و يرفع  لـ الصف السابع</v>
      </c>
      <c r="C390" s="519"/>
      <c r="D390" s="519"/>
      <c r="E390" s="519"/>
      <c r="F390" s="519"/>
      <c r="G390" s="519"/>
      <c r="H390" s="519"/>
      <c r="I390" s="519"/>
      <c r="J390" s="519"/>
      <c r="K390" s="520"/>
    </row>
    <row r="391" spans="1:12" ht="17.850000000000001" customHeight="1" thickBot="1" x14ac:dyDescent="0.25">
      <c r="A391" s="512"/>
      <c r="B391" s="505"/>
      <c r="C391" s="505"/>
      <c r="D391" s="505"/>
      <c r="E391" s="505"/>
      <c r="F391" s="505"/>
      <c r="G391" s="505"/>
      <c r="H391" s="505"/>
      <c r="I391" s="505"/>
      <c r="J391" s="505"/>
      <c r="K391" s="506"/>
    </row>
    <row r="392" spans="1:12" ht="17.850000000000001" customHeight="1" x14ac:dyDescent="0.2">
      <c r="A392" s="521" t="s">
        <v>17</v>
      </c>
      <c r="B392" s="522"/>
      <c r="C392" s="523" t="str">
        <f>Table!CT19</f>
        <v>عليه مضاعفة جهوده والاهتمام أكثر</v>
      </c>
      <c r="D392" s="524"/>
      <c r="E392" s="524"/>
      <c r="F392" s="524"/>
      <c r="G392" s="524"/>
      <c r="H392" s="524"/>
      <c r="I392" s="524"/>
      <c r="J392" s="524"/>
      <c r="K392" s="525"/>
    </row>
    <row r="393" spans="1:12" s="105" customFormat="1" ht="17.850000000000001" customHeight="1" x14ac:dyDescent="0.2">
      <c r="A393" s="507"/>
      <c r="B393" s="458"/>
      <c r="C393" s="483"/>
      <c r="D393" s="483"/>
      <c r="E393" s="483"/>
      <c r="F393" s="483"/>
      <c r="G393" s="483"/>
      <c r="H393" s="483"/>
      <c r="I393" s="483"/>
      <c r="J393" s="483"/>
      <c r="K393" s="504"/>
    </row>
    <row r="394" spans="1:12" ht="17.850000000000001" customHeight="1" x14ac:dyDescent="0.2">
      <c r="A394" s="507" t="s">
        <v>18</v>
      </c>
      <c r="B394" s="458"/>
      <c r="C394" s="510" t="str">
        <f>Table!AS19</f>
        <v>-</v>
      </c>
      <c r="D394" s="458" t="s">
        <v>19</v>
      </c>
      <c r="E394" s="458"/>
      <c r="F394" s="458"/>
      <c r="G394" s="510">
        <f>Table!$AS$10</f>
        <v>199</v>
      </c>
      <c r="H394" s="458" t="s">
        <v>20</v>
      </c>
      <c r="I394" s="458"/>
      <c r="J394" s="483" t="str">
        <f>Value!$F$8</f>
        <v>عادل اسماعيل ابو حميدان</v>
      </c>
      <c r="K394" s="504"/>
    </row>
    <row r="395" spans="1:12" s="105" customFormat="1" ht="17.850000000000001" customHeight="1" x14ac:dyDescent="0.2">
      <c r="A395" s="508"/>
      <c r="B395" s="509"/>
      <c r="C395" s="511"/>
      <c r="D395" s="509"/>
      <c r="E395" s="509"/>
      <c r="F395" s="509"/>
      <c r="G395" s="511"/>
      <c r="H395" s="509"/>
      <c r="I395" s="509"/>
      <c r="J395" s="511"/>
      <c r="K395" s="526"/>
    </row>
    <row r="396" spans="1:12" ht="17.850000000000001" customHeight="1" x14ac:dyDescent="0.2">
      <c r="A396" s="507" t="s">
        <v>21</v>
      </c>
      <c r="B396" s="513" t="str">
        <f>IF(Value!$F$33="2",Value!$F$14,Value!$F$25)</f>
        <v>2020/6/2</v>
      </c>
      <c r="C396" s="513"/>
      <c r="D396" s="458" t="s">
        <v>22</v>
      </c>
      <c r="E396" s="515"/>
      <c r="F396" s="515"/>
      <c r="G396" s="515" t="s">
        <v>23</v>
      </c>
      <c r="H396" s="458" t="s">
        <v>23</v>
      </c>
      <c r="I396" s="458"/>
      <c r="J396" s="483" t="str">
        <f>Value!$F$9</f>
        <v>فتحي محمد ابو فضة</v>
      </c>
      <c r="K396" s="504"/>
    </row>
    <row r="397" spans="1:12" s="105" customFormat="1" ht="17.850000000000001" customHeight="1" thickBot="1" x14ac:dyDescent="0.25">
      <c r="A397" s="512"/>
      <c r="B397" s="514"/>
      <c r="C397" s="514"/>
      <c r="D397" s="503"/>
      <c r="E397" s="516"/>
      <c r="F397" s="516"/>
      <c r="G397" s="516"/>
      <c r="H397" s="503"/>
      <c r="I397" s="503"/>
      <c r="J397" s="505"/>
      <c r="K397" s="506"/>
    </row>
    <row r="398" spans="1:12" s="108" customFormat="1" ht="17.850000000000001" customHeight="1" x14ac:dyDescent="0.25">
      <c r="A398" s="106" t="s">
        <v>24</v>
      </c>
      <c r="B398" s="497"/>
      <c r="C398" s="497"/>
      <c r="D398" s="497"/>
      <c r="E398" s="497"/>
      <c r="F398" s="497"/>
      <c r="G398" s="497"/>
      <c r="H398" s="497"/>
      <c r="I398" s="497"/>
      <c r="J398" s="497"/>
      <c r="K398" s="497"/>
      <c r="L398" s="107"/>
    </row>
    <row r="399" spans="1:12" s="108" customFormat="1" ht="17.850000000000001" customHeight="1" x14ac:dyDescent="0.25">
      <c r="A399" s="109" t="s">
        <v>25</v>
      </c>
      <c r="B399" s="498" t="s">
        <v>26</v>
      </c>
      <c r="C399" s="498"/>
      <c r="D399" s="498"/>
      <c r="E399" s="498"/>
      <c r="F399" s="498"/>
      <c r="G399" s="498"/>
      <c r="H399" s="498"/>
      <c r="I399" s="498"/>
      <c r="J399" s="498"/>
      <c r="K399" s="498"/>
      <c r="L399" s="107"/>
    </row>
    <row r="400" spans="1:12" s="108" customFormat="1" ht="17.850000000000001" customHeight="1" x14ac:dyDescent="0.25">
      <c r="A400" s="109"/>
      <c r="B400" s="110"/>
      <c r="C400" s="110"/>
      <c r="D400" s="361"/>
      <c r="E400" s="361"/>
      <c r="F400" s="361"/>
      <c r="G400" s="361"/>
      <c r="H400" s="361"/>
      <c r="I400" s="110"/>
      <c r="J400" s="110"/>
      <c r="K400" s="110"/>
      <c r="L400" s="107"/>
    </row>
    <row r="401" spans="1:17" s="108" customFormat="1" ht="17.850000000000001" customHeight="1" x14ac:dyDescent="0.25">
      <c r="A401" s="109" t="s">
        <v>27</v>
      </c>
      <c r="B401" s="499" t="s">
        <v>28</v>
      </c>
      <c r="C401" s="499"/>
      <c r="D401" s="499"/>
      <c r="E401" s="499"/>
      <c r="F401" s="499"/>
      <c r="G401" s="499"/>
      <c r="H401" s="499"/>
      <c r="I401" s="499"/>
      <c r="J401" s="499"/>
      <c r="K401" s="499"/>
      <c r="L401" s="107"/>
    </row>
    <row r="402" spans="1:17" s="108" customFormat="1" ht="17.850000000000001" customHeight="1" x14ac:dyDescent="0.25">
      <c r="A402" s="109"/>
      <c r="B402" s="112"/>
      <c r="C402" s="112"/>
      <c r="D402" s="112"/>
      <c r="E402" s="112"/>
      <c r="F402" s="112"/>
      <c r="G402" s="112"/>
      <c r="H402" s="112"/>
      <c r="I402" s="112"/>
      <c r="J402" s="112"/>
      <c r="K402" s="112"/>
      <c r="L402" s="107"/>
    </row>
    <row r="403" spans="1:17" s="108" customFormat="1" ht="17.850000000000001" customHeight="1" x14ac:dyDescent="0.25">
      <c r="A403" s="109" t="s">
        <v>29</v>
      </c>
      <c r="B403" s="500" t="s">
        <v>30</v>
      </c>
      <c r="C403" s="500"/>
      <c r="D403" s="500"/>
      <c r="E403" s="500"/>
      <c r="F403" s="501">
        <f>IF(Value!$F$33="1","",DATE(YEAR(Value!$F$22),MONTH(Value!$F$22),DAY(Value!$F$22)))</f>
        <v>43994</v>
      </c>
      <c r="G403" s="501"/>
      <c r="H403" s="114" t="s">
        <v>129</v>
      </c>
      <c r="I403" s="502" t="str">
        <f>IF(Value!$F$33="2",Value!$F$22,"")</f>
        <v>2020/6/12</v>
      </c>
      <c r="J403" s="502"/>
      <c r="K403" s="115"/>
      <c r="L403" s="115"/>
      <c r="M403" s="107"/>
    </row>
    <row r="404" spans="1:17" s="108" customFormat="1" ht="17.850000000000001" customHeight="1" x14ac:dyDescent="0.25">
      <c r="A404" s="109"/>
      <c r="B404" s="112"/>
      <c r="C404" s="112"/>
      <c r="D404" s="112"/>
      <c r="E404" s="112"/>
      <c r="F404" s="112"/>
      <c r="G404" s="116"/>
      <c r="H404" s="116"/>
      <c r="I404" s="116"/>
      <c r="J404" s="116"/>
      <c r="K404" s="116"/>
      <c r="L404" s="107"/>
    </row>
    <row r="405" spans="1:17" s="108" customFormat="1" ht="17.850000000000001" customHeight="1" x14ac:dyDescent="0.25">
      <c r="A405" s="109" t="s">
        <v>31</v>
      </c>
      <c r="B405" s="527" t="s">
        <v>32</v>
      </c>
      <c r="C405" s="527"/>
      <c r="D405" s="527"/>
      <c r="E405" s="527"/>
      <c r="F405" s="117" t="str">
        <f>IF(Value!$F$33="2",Value!$F$26,"")</f>
        <v>2023/2022</v>
      </c>
      <c r="G405" s="118" t="s">
        <v>379</v>
      </c>
      <c r="H405" s="113">
        <f>IF(Value!$F$33="1","",DATE(YEAR(Value!$F$23),MONTH(Value!$F$23),DAY(Value!$F$23)))</f>
        <v>44075</v>
      </c>
      <c r="I405" s="136" t="s">
        <v>129</v>
      </c>
      <c r="J405" s="528" t="str">
        <f>IF(Value!$F$33="2",Value!$F$23,"")</f>
        <v>2020/9/1</v>
      </c>
      <c r="K405" s="528"/>
      <c r="L405" s="107"/>
    </row>
    <row r="406" spans="1:17" ht="17.850000000000001" customHeight="1" x14ac:dyDescent="0.2">
      <c r="A406" s="461"/>
      <c r="B406" s="461"/>
      <c r="C406" s="461"/>
      <c r="D406" s="461"/>
      <c r="E406" s="462" t="s">
        <v>436</v>
      </c>
      <c r="F406" s="462"/>
      <c r="G406" s="462"/>
      <c r="H406" s="461"/>
      <c r="I406" s="461"/>
      <c r="J406" s="461"/>
      <c r="K406" s="461"/>
      <c r="L406" s="85" t="s">
        <v>310</v>
      </c>
    </row>
    <row r="407" spans="1:17" ht="17.850000000000001" customHeight="1" x14ac:dyDescent="0.2">
      <c r="A407" s="461"/>
      <c r="B407" s="461"/>
      <c r="C407" s="461"/>
      <c r="D407" s="461"/>
      <c r="E407" s="462"/>
      <c r="F407" s="462"/>
      <c r="G407" s="462"/>
      <c r="H407" s="461"/>
      <c r="I407" s="461"/>
      <c r="J407" s="461"/>
      <c r="K407" s="461"/>
    </row>
    <row r="408" spans="1:17" ht="17.850000000000001" customHeight="1" x14ac:dyDescent="0.2">
      <c r="A408" s="463" t="s">
        <v>755</v>
      </c>
      <c r="B408" s="463"/>
      <c r="C408" s="463"/>
      <c r="D408" s="463"/>
      <c r="E408" s="464"/>
      <c r="F408" s="464"/>
      <c r="G408" s="464"/>
      <c r="H408" s="464" t="s">
        <v>0</v>
      </c>
      <c r="I408" s="464"/>
      <c r="J408" s="464"/>
      <c r="K408" s="464"/>
    </row>
    <row r="409" spans="1:17" ht="17.850000000000001" customHeight="1" x14ac:dyDescent="0.2">
      <c r="A409" s="463" t="s">
        <v>756</v>
      </c>
      <c r="B409" s="463"/>
      <c r="C409" s="463"/>
      <c r="D409" s="463"/>
      <c r="E409" s="464"/>
      <c r="F409" s="464"/>
      <c r="G409" s="464"/>
      <c r="H409" s="464"/>
      <c r="I409" s="464"/>
      <c r="J409" s="464"/>
      <c r="K409" s="464"/>
    </row>
    <row r="410" spans="1:17" ht="17.850000000000001" customHeight="1" x14ac:dyDescent="0.2">
      <c r="A410" s="465"/>
      <c r="B410" s="465"/>
      <c r="C410" s="465"/>
      <c r="D410" s="465"/>
      <c r="E410" s="464"/>
      <c r="F410" s="464"/>
      <c r="G410" s="464"/>
      <c r="H410" s="464"/>
      <c r="I410" s="464"/>
      <c r="J410" s="464"/>
      <c r="K410" s="464"/>
    </row>
    <row r="411" spans="1:17" ht="17.850000000000001" customHeight="1" x14ac:dyDescent="0.2">
      <c r="A411" s="455" t="str">
        <f>" النتائج المدرسية  " &amp; Value!$F$35 &amp; " الأساسي  للعام الدراسي " &amp; Value!$F$10</f>
        <v xml:space="preserve"> النتائج المدرسية  للصفوف من الأول الى السابع الأساسي  للعام الدراسي 2021/2020</v>
      </c>
      <c r="B411" s="455"/>
      <c r="C411" s="455"/>
      <c r="D411" s="455"/>
      <c r="E411" s="455"/>
      <c r="F411" s="455"/>
      <c r="G411" s="455"/>
      <c r="H411" s="455"/>
      <c r="I411" s="455"/>
      <c r="J411" s="455"/>
      <c r="K411" s="455"/>
    </row>
    <row r="412" spans="1:17" ht="17.850000000000001" customHeight="1" x14ac:dyDescent="0.2">
      <c r="A412" s="455"/>
      <c r="B412" s="455"/>
      <c r="C412" s="455"/>
      <c r="D412" s="455"/>
      <c r="E412" s="455"/>
      <c r="F412" s="455"/>
      <c r="G412" s="455"/>
      <c r="H412" s="455"/>
      <c r="I412" s="455"/>
      <c r="J412" s="455"/>
      <c r="K412" s="455"/>
    </row>
    <row r="413" spans="1:17" ht="17.850000000000001" customHeight="1" x14ac:dyDescent="0.2">
      <c r="A413" s="86" t="s">
        <v>1</v>
      </c>
      <c r="B413" s="456" t="str">
        <f>Table!B20</f>
        <v xml:space="preserve"> اسامة صالح حسن عساوده</v>
      </c>
      <c r="C413" s="457"/>
      <c r="D413" s="457"/>
      <c r="E413" s="362" t="s">
        <v>2</v>
      </c>
      <c r="F413" s="119" t="str">
        <f>Table!C20</f>
        <v>الأردنية</v>
      </c>
      <c r="G413" s="458" t="s">
        <v>3</v>
      </c>
      <c r="H413" s="458"/>
      <c r="I413" s="459" t="str">
        <f>Table!BT20</f>
        <v>عمان    31 / 10 / 2009</v>
      </c>
      <c r="J413" s="460"/>
      <c r="K413" s="460"/>
    </row>
    <row r="414" spans="1:17" ht="17.850000000000001" customHeight="1" x14ac:dyDescent="0.2">
      <c r="A414" s="70"/>
      <c r="B414" s="365"/>
      <c r="C414" s="365"/>
      <c r="D414" s="76"/>
      <c r="E414" s="365"/>
      <c r="F414" s="88"/>
      <c r="G414" s="76"/>
      <c r="H414" s="76"/>
      <c r="I414" s="89"/>
      <c r="J414" s="89"/>
      <c r="K414" s="90"/>
    </row>
    <row r="415" spans="1:17" ht="17.850000000000001" customHeight="1" x14ac:dyDescent="0.2">
      <c r="A415" s="458" t="s">
        <v>4</v>
      </c>
      <c r="B415" s="458"/>
      <c r="C415" s="483" t="str">
        <f>Value!$F$6 &amp; " ( "  &amp;  Value!$F$7  &amp; " ) "</f>
        <v xml:space="preserve">السادس ( أ ) </v>
      </c>
      <c r="D415" s="483"/>
      <c r="E415" s="362" t="s">
        <v>5</v>
      </c>
      <c r="F415" s="483" t="str">
        <f>Value!$F$5</f>
        <v>ذكور البقعة الاعدادية الرابعة</v>
      </c>
      <c r="G415" s="483"/>
      <c r="H415" s="483"/>
      <c r="I415" s="362" t="s">
        <v>6</v>
      </c>
      <c r="J415" s="460" t="str">
        <f>Value!$F$4</f>
        <v>البقعة</v>
      </c>
      <c r="K415" s="460"/>
      <c r="N415" s="262">
        <v>0</v>
      </c>
      <c r="O415" s="262"/>
      <c r="P415" s="262"/>
      <c r="Q415" s="262">
        <f>Value!$F$13</f>
        <v>50</v>
      </c>
    </row>
    <row r="416" spans="1:17" ht="17.850000000000001" customHeight="1" x14ac:dyDescent="0.2">
      <c r="A416" s="365"/>
      <c r="B416" s="365"/>
      <c r="C416" s="65"/>
      <c r="D416" s="91"/>
      <c r="E416" s="70"/>
      <c r="F416" s="89"/>
      <c r="G416" s="89"/>
      <c r="H416" s="89"/>
      <c r="I416" s="70"/>
      <c r="J416" s="89"/>
      <c r="K416" s="89"/>
    </row>
    <row r="417" spans="1:11" ht="17.850000000000001" customHeight="1" x14ac:dyDescent="0.2">
      <c r="A417" s="458" t="s">
        <v>7</v>
      </c>
      <c r="B417" s="458"/>
      <c r="C417" s="483" t="str">
        <f>Value!$F$3</f>
        <v>شمال عمان</v>
      </c>
      <c r="D417" s="483"/>
      <c r="E417" s="92"/>
      <c r="F417" s="92"/>
      <c r="G417" s="92"/>
      <c r="H417" s="92"/>
      <c r="I417" s="92"/>
      <c r="J417" s="92"/>
      <c r="K417" s="92"/>
    </row>
    <row r="418" spans="1:11" ht="17.850000000000001" customHeight="1" thickBot="1" x14ac:dyDescent="0.25">
      <c r="A418" s="93"/>
      <c r="B418" s="93"/>
      <c r="C418" s="93"/>
      <c r="D418" s="94"/>
      <c r="E418" s="93"/>
      <c r="F418" s="93"/>
      <c r="G418" s="93"/>
      <c r="H418" s="93"/>
      <c r="I418" s="93"/>
      <c r="J418" s="95"/>
      <c r="K418" s="95"/>
    </row>
    <row r="419" spans="1:11" ht="17.850000000000001" customHeight="1" thickBot="1" x14ac:dyDescent="0.25">
      <c r="A419" s="484" t="s">
        <v>8</v>
      </c>
      <c r="B419" s="484"/>
      <c r="C419" s="484"/>
      <c r="D419" s="485" t="s">
        <v>9</v>
      </c>
      <c r="E419" s="471" t="s">
        <v>10</v>
      </c>
      <c r="F419" s="472"/>
      <c r="G419" s="472"/>
      <c r="H419" s="472"/>
      <c r="I419" s="472"/>
      <c r="J419" s="472"/>
      <c r="K419" s="473"/>
    </row>
    <row r="420" spans="1:11" ht="17.850000000000001" customHeight="1" thickBot="1" x14ac:dyDescent="0.25">
      <c r="A420" s="484"/>
      <c r="B420" s="484"/>
      <c r="C420" s="484"/>
      <c r="D420" s="486"/>
      <c r="E420" s="96" t="s">
        <v>11</v>
      </c>
      <c r="F420" s="97" t="s">
        <v>12</v>
      </c>
      <c r="G420" s="474" t="s">
        <v>13</v>
      </c>
      <c r="H420" s="474"/>
      <c r="I420" s="474"/>
      <c r="J420" s="474"/>
      <c r="K420" s="475"/>
    </row>
    <row r="421" spans="1:11" ht="17.850000000000001" customHeight="1" thickBot="1" x14ac:dyDescent="0.25">
      <c r="A421" s="484"/>
      <c r="B421" s="484"/>
      <c r="C421" s="484"/>
      <c r="D421" s="487"/>
      <c r="E421" s="98" t="s">
        <v>383</v>
      </c>
      <c r="F421" s="364" t="s">
        <v>383</v>
      </c>
      <c r="G421" s="364" t="s">
        <v>14</v>
      </c>
      <c r="H421" s="476" t="s">
        <v>15</v>
      </c>
      <c r="I421" s="476"/>
      <c r="J421" s="476"/>
      <c r="K421" s="477"/>
    </row>
    <row r="422" spans="1:11" ht="17.850000000000001" customHeight="1" x14ac:dyDescent="0.2">
      <c r="A422" s="478" t="str">
        <f>Table!$H$6</f>
        <v>التربية الاسلامية</v>
      </c>
      <c r="B422" s="479"/>
      <c r="C422" s="479"/>
      <c r="D422" s="100">
        <f>Table!$J$10</f>
        <v>100</v>
      </c>
      <c r="E422" s="122">
        <f>Table!H20</f>
        <v>79</v>
      </c>
      <c r="F422" s="123">
        <f>Table!I20</f>
        <v>85</v>
      </c>
      <c r="G422" s="123">
        <f>Table!J20</f>
        <v>82</v>
      </c>
      <c r="H422" s="480" t="str">
        <f>SpellNumberA(IF(Value!$F$33="1",E422,G422),0,"علامة","علامتان","علامات")</f>
        <v xml:space="preserve">اثنتان وثمانون علامة </v>
      </c>
      <c r="I422" s="481"/>
      <c r="J422" s="481"/>
      <c r="K422" s="482"/>
    </row>
    <row r="423" spans="1:11" ht="17.850000000000001" customHeight="1" x14ac:dyDescent="0.2">
      <c r="A423" s="466" t="str">
        <f>Table!$K$6</f>
        <v>اللغة العربية</v>
      </c>
      <c r="B423" s="467"/>
      <c r="C423" s="467"/>
      <c r="D423" s="101">
        <f>Table!$M$10</f>
        <v>100</v>
      </c>
      <c r="E423" s="102">
        <f>Table!K20</f>
        <v>90</v>
      </c>
      <c r="F423" s="123">
        <f>Table!L20</f>
        <v>77</v>
      </c>
      <c r="G423" s="123">
        <f>Table!M20</f>
        <v>84</v>
      </c>
      <c r="H423" s="468" t="str">
        <f>SpellNumberA(IF(Value!$F$33="1",E423,G423),0,"علامة","علامتان","علامات")</f>
        <v xml:space="preserve">اربع وثمانون علامة </v>
      </c>
      <c r="I423" s="469"/>
      <c r="J423" s="469"/>
      <c r="K423" s="470"/>
    </row>
    <row r="424" spans="1:11" ht="17.850000000000001" customHeight="1" x14ac:dyDescent="0.2">
      <c r="A424" s="466" t="str">
        <f>Table!$N$6</f>
        <v>اللغة الانجليزية</v>
      </c>
      <c r="B424" s="467"/>
      <c r="C424" s="467"/>
      <c r="D424" s="101">
        <f>Table!$P$10</f>
        <v>100</v>
      </c>
      <c r="E424" s="102">
        <f>Table!N20</f>
        <v>72</v>
      </c>
      <c r="F424" s="123">
        <f>Table!O20</f>
        <v>65</v>
      </c>
      <c r="G424" s="123">
        <f>Table!P20</f>
        <v>69</v>
      </c>
      <c r="H424" s="468" t="str">
        <f>SpellNumberA(IF(Value!$F$33="1",E424,G424),0,"علامة","علامتان","علامات")</f>
        <v xml:space="preserve">تسع وستون علامة </v>
      </c>
      <c r="I424" s="469"/>
      <c r="J424" s="469"/>
      <c r="K424" s="470"/>
    </row>
    <row r="425" spans="1:11" ht="17.850000000000001" customHeight="1" x14ac:dyDescent="0.2">
      <c r="A425" s="466" t="str">
        <f>Table!$Q$6</f>
        <v>الرياضيات</v>
      </c>
      <c r="B425" s="467"/>
      <c r="C425" s="467"/>
      <c r="D425" s="101">
        <f>Table!$S$10</f>
        <v>100</v>
      </c>
      <c r="E425" s="102">
        <f>Table!Q20</f>
        <v>80</v>
      </c>
      <c r="F425" s="123">
        <f>Table!R20</f>
        <v>76</v>
      </c>
      <c r="G425" s="123">
        <f>Table!S20</f>
        <v>78</v>
      </c>
      <c r="H425" s="468" t="str">
        <f>SpellNumberA(IF(Value!$F$33="1",E425,G425),0,"علامة","علامتان","علامات")</f>
        <v xml:space="preserve">ثمان وسبعون علامة </v>
      </c>
      <c r="I425" s="469"/>
      <c r="J425" s="469"/>
      <c r="K425" s="470"/>
    </row>
    <row r="426" spans="1:11" ht="17.850000000000001" customHeight="1" x14ac:dyDescent="0.2">
      <c r="A426" s="466" t="str">
        <f>Table!$T$6</f>
        <v>التربية الاجتماعية والوطنية</v>
      </c>
      <c r="B426" s="467"/>
      <c r="C426" s="467"/>
      <c r="D426" s="101">
        <f>Table!$V$10</f>
        <v>100</v>
      </c>
      <c r="E426" s="102">
        <f>Table!T20</f>
        <v>78</v>
      </c>
      <c r="F426" s="123">
        <f>Table!U20</f>
        <v>79</v>
      </c>
      <c r="G426" s="123">
        <f>Table!V20</f>
        <v>79</v>
      </c>
      <c r="H426" s="468" t="str">
        <f>SpellNumberA(IF(Value!$F$33="1",E426,G426),0,"علامة","علامتان","علامات")</f>
        <v xml:space="preserve">تسع وسبعون علامة </v>
      </c>
      <c r="I426" s="469"/>
      <c r="J426" s="469"/>
      <c r="K426" s="470"/>
    </row>
    <row r="427" spans="1:11" ht="17.850000000000001" customHeight="1" x14ac:dyDescent="0.2">
      <c r="A427" s="466" t="str">
        <f>Table!$W$6</f>
        <v>العلـــوم</v>
      </c>
      <c r="B427" s="467"/>
      <c r="C427" s="467"/>
      <c r="D427" s="101">
        <f>Table!$Y$10</f>
        <v>100</v>
      </c>
      <c r="E427" s="102">
        <f>Table!W20</f>
        <v>68</v>
      </c>
      <c r="F427" s="123">
        <f>Table!X20</f>
        <v>75</v>
      </c>
      <c r="G427" s="123">
        <f>Table!Y20</f>
        <v>72</v>
      </c>
      <c r="H427" s="468" t="str">
        <f>SpellNumberA(IF(Value!$F$33="1",E427,G427),0,"علامة","علامتان","علامات")</f>
        <v xml:space="preserve">اثنتان وسبعون علامة </v>
      </c>
      <c r="I427" s="469"/>
      <c r="J427" s="469"/>
      <c r="K427" s="470"/>
    </row>
    <row r="428" spans="1:11" ht="17.850000000000001" customHeight="1" x14ac:dyDescent="0.2">
      <c r="A428" s="466" t="str">
        <f>Table!$Z$6</f>
        <v>التربية الفنية</v>
      </c>
      <c r="B428" s="467"/>
      <c r="C428" s="467"/>
      <c r="D428" s="101">
        <f>Table!$AB$10</f>
        <v>100</v>
      </c>
      <c r="E428" s="102">
        <f>Table!Z20</f>
        <v>95</v>
      </c>
      <c r="F428" s="123">
        <f>Table!AA20</f>
        <v>87</v>
      </c>
      <c r="G428" s="123">
        <f>Table!AB20</f>
        <v>91</v>
      </c>
      <c r="H428" s="468" t="str">
        <f>SpellNumberA(IF(Value!$F$33="1",E428,G428),0,"علامة","علامتان","علامات")</f>
        <v xml:space="preserve">واحدة وتسعون علامة </v>
      </c>
      <c r="I428" s="469"/>
      <c r="J428" s="469"/>
      <c r="K428" s="470"/>
    </row>
    <row r="429" spans="1:11" ht="17.850000000000001" customHeight="1" x14ac:dyDescent="0.2">
      <c r="A429" s="466" t="str">
        <f>Table!$AC$6</f>
        <v>التربية الرياضية</v>
      </c>
      <c r="B429" s="467"/>
      <c r="C429" s="467"/>
      <c r="D429" s="101">
        <f>Table!$AE$10</f>
        <v>100</v>
      </c>
      <c r="E429" s="102">
        <f>Table!AC20</f>
        <v>95</v>
      </c>
      <c r="F429" s="123">
        <f>Table!AD20</f>
        <v>94</v>
      </c>
      <c r="G429" s="123">
        <f>Table!AE20</f>
        <v>95</v>
      </c>
      <c r="H429" s="468" t="str">
        <f>SpellNumberA(IF(Value!$F$33="1",E429,G429),0,"علامة","علامتان","علامات")</f>
        <v xml:space="preserve">خمس وتسعون علامة </v>
      </c>
      <c r="I429" s="469"/>
      <c r="J429" s="469"/>
      <c r="K429" s="470"/>
    </row>
    <row r="430" spans="1:11" ht="17.850000000000001" customHeight="1" x14ac:dyDescent="0.2">
      <c r="A430" s="466" t="str">
        <f>Table!$AF$6</f>
        <v>الموسيقا والاناشيد</v>
      </c>
      <c r="B430" s="467"/>
      <c r="C430" s="467"/>
      <c r="D430" s="101">
        <f>Table!$AH$10</f>
        <v>100</v>
      </c>
      <c r="E430" s="124"/>
      <c r="F430" s="123"/>
      <c r="G430" s="123"/>
      <c r="H430" s="494" t="str">
        <f>SpellNumberA(IF(Value!$F$33="1",E430,G430),0,"علامة","علامتان","علامات")</f>
        <v/>
      </c>
      <c r="I430" s="495"/>
      <c r="J430" s="495"/>
      <c r="K430" s="496"/>
    </row>
    <row r="431" spans="1:11" ht="17.850000000000001" customHeight="1" x14ac:dyDescent="0.2">
      <c r="A431" s="466" t="str">
        <f>Table!$AI$6</f>
        <v>التربية المهنية</v>
      </c>
      <c r="B431" s="467"/>
      <c r="C431" s="467"/>
      <c r="D431" s="101">
        <f>Table!$AK$10</f>
        <v>100</v>
      </c>
      <c r="E431" s="124">
        <f>Table!AI20</f>
        <v>94</v>
      </c>
      <c r="F431" s="123">
        <f>Table!AJ20</f>
        <v>87</v>
      </c>
      <c r="G431" s="123">
        <f>Table!AK20</f>
        <v>91</v>
      </c>
      <c r="H431" s="494" t="str">
        <f>SpellNumberA(IF(Value!$F$33="1",E431,G431),0,"علامة","علامتان","علامات")</f>
        <v xml:space="preserve">واحدة وتسعون علامة </v>
      </c>
      <c r="I431" s="495"/>
      <c r="J431" s="495"/>
      <c r="K431" s="496"/>
    </row>
    <row r="432" spans="1:11" ht="17.850000000000001" customHeight="1" x14ac:dyDescent="0.2">
      <c r="A432" s="466" t="str">
        <f>Table!$AL$6</f>
        <v>الحاسوب</v>
      </c>
      <c r="B432" s="467"/>
      <c r="C432" s="467"/>
      <c r="D432" s="101">
        <f>Table!$AN$10</f>
        <v>100</v>
      </c>
      <c r="E432" s="124">
        <f>Table!AL20</f>
        <v>0</v>
      </c>
      <c r="F432" s="123">
        <f>Table!AM20</f>
        <v>0</v>
      </c>
      <c r="G432" s="123">
        <f>Table!AN20</f>
        <v>0</v>
      </c>
      <c r="H432" s="494" t="str">
        <f>SpellNumberA(IF(Value!$F$33="1",E432,G432),0,"علامة","علامتان","علامات")</f>
        <v xml:space="preserve">صفر علامة </v>
      </c>
      <c r="I432" s="495"/>
      <c r="J432" s="495"/>
      <c r="K432" s="496"/>
    </row>
    <row r="433" spans="1:13" ht="17.850000000000001" customHeight="1" thickBot="1" x14ac:dyDescent="0.25">
      <c r="A433" s="466" t="str">
        <f>Table!$AO$6</f>
        <v>الثقافة المالية</v>
      </c>
      <c r="B433" s="467"/>
      <c r="C433" s="467"/>
      <c r="D433" s="103">
        <f>Table!$AQ$10</f>
        <v>100</v>
      </c>
      <c r="E433" s="125">
        <f>Table!AO20</f>
        <v>0</v>
      </c>
      <c r="F433" s="123">
        <f>Table!AP20</f>
        <v>0</v>
      </c>
      <c r="G433" s="126">
        <f>Table!AQ20</f>
        <v>0</v>
      </c>
      <c r="H433" s="488" t="str">
        <f>SpellNumberA(IF(Value!$F$33="1",E433,G433),0,"علامة","علامتان","علامات")</f>
        <v xml:space="preserve">صفر علامة </v>
      </c>
      <c r="I433" s="489"/>
      <c r="J433" s="489"/>
      <c r="K433" s="490"/>
    </row>
    <row r="434" spans="1:13" ht="17.850000000000001" customHeight="1" x14ac:dyDescent="0.2">
      <c r="A434" s="491" t="s">
        <v>384</v>
      </c>
      <c r="B434" s="492"/>
      <c r="C434" s="492"/>
      <c r="D434" s="351">
        <f>Table!BS20</f>
        <v>61.2</v>
      </c>
      <c r="E434" s="363" t="s">
        <v>385</v>
      </c>
      <c r="F434" s="493" t="str">
        <f>IF(D434&lt;&gt;"-",SpellNumberA(D434,0,"علامة","علامتان","علامات"),"")</f>
        <v>واحدة وستون علامة وعشرون بالمئة من العلامة</v>
      </c>
      <c r="G434" s="493"/>
      <c r="H434" s="493"/>
      <c r="I434" s="493"/>
      <c r="J434" s="203"/>
      <c r="K434" s="204"/>
    </row>
    <row r="435" spans="1:13" ht="17.850000000000001" customHeight="1" x14ac:dyDescent="0.2">
      <c r="A435" s="517" t="s">
        <v>16</v>
      </c>
      <c r="B435" s="518" t="str">
        <f>Table!CS20</f>
        <v>ناجح و يرفع  لـ الصف السابع</v>
      </c>
      <c r="C435" s="519"/>
      <c r="D435" s="519"/>
      <c r="E435" s="519"/>
      <c r="F435" s="519"/>
      <c r="G435" s="519"/>
      <c r="H435" s="519"/>
      <c r="I435" s="519"/>
      <c r="J435" s="519"/>
      <c r="K435" s="520"/>
    </row>
    <row r="436" spans="1:13" ht="17.850000000000001" customHeight="1" thickBot="1" x14ac:dyDescent="0.25">
      <c r="A436" s="512"/>
      <c r="B436" s="505"/>
      <c r="C436" s="505"/>
      <c r="D436" s="505"/>
      <c r="E436" s="505"/>
      <c r="F436" s="505"/>
      <c r="G436" s="505"/>
      <c r="H436" s="505"/>
      <c r="I436" s="505"/>
      <c r="J436" s="505"/>
      <c r="K436" s="506"/>
    </row>
    <row r="437" spans="1:13" ht="17.850000000000001" customHeight="1" x14ac:dyDescent="0.2">
      <c r="A437" s="521" t="s">
        <v>17</v>
      </c>
      <c r="B437" s="522"/>
      <c r="C437" s="523" t="str">
        <f>Table!CT20</f>
        <v>يرجى من الوالدين مزيداً من المتابعة</v>
      </c>
      <c r="D437" s="524"/>
      <c r="E437" s="524"/>
      <c r="F437" s="524"/>
      <c r="G437" s="524"/>
      <c r="H437" s="524"/>
      <c r="I437" s="524"/>
      <c r="J437" s="524"/>
      <c r="K437" s="525"/>
    </row>
    <row r="438" spans="1:13" s="105" customFormat="1" ht="17.850000000000001" customHeight="1" x14ac:dyDescent="0.2">
      <c r="A438" s="507"/>
      <c r="B438" s="458"/>
      <c r="C438" s="483"/>
      <c r="D438" s="483"/>
      <c r="E438" s="483"/>
      <c r="F438" s="483"/>
      <c r="G438" s="483"/>
      <c r="H438" s="483"/>
      <c r="I438" s="483"/>
      <c r="J438" s="483"/>
      <c r="K438" s="504"/>
    </row>
    <row r="439" spans="1:13" ht="17.850000000000001" customHeight="1" x14ac:dyDescent="0.2">
      <c r="A439" s="507" t="s">
        <v>18</v>
      </c>
      <c r="B439" s="458"/>
      <c r="C439" s="510" t="str">
        <f>Table!AS20</f>
        <v>-</v>
      </c>
      <c r="D439" s="458" t="s">
        <v>19</v>
      </c>
      <c r="E439" s="458"/>
      <c r="F439" s="458"/>
      <c r="G439" s="510">
        <f>Table!$AS$10</f>
        <v>199</v>
      </c>
      <c r="H439" s="458" t="s">
        <v>20</v>
      </c>
      <c r="I439" s="458"/>
      <c r="J439" s="483" t="str">
        <f>Value!$F$8</f>
        <v>عادل اسماعيل ابو حميدان</v>
      </c>
      <c r="K439" s="504"/>
    </row>
    <row r="440" spans="1:13" s="105" customFormat="1" ht="17.850000000000001" customHeight="1" x14ac:dyDescent="0.2">
      <c r="A440" s="508"/>
      <c r="B440" s="509"/>
      <c r="C440" s="511"/>
      <c r="D440" s="509"/>
      <c r="E440" s="509"/>
      <c r="F440" s="509"/>
      <c r="G440" s="511"/>
      <c r="H440" s="509"/>
      <c r="I440" s="509"/>
      <c r="J440" s="511"/>
      <c r="K440" s="526"/>
    </row>
    <row r="441" spans="1:13" ht="17.850000000000001" customHeight="1" x14ac:dyDescent="0.2">
      <c r="A441" s="507" t="s">
        <v>21</v>
      </c>
      <c r="B441" s="513" t="str">
        <f>IF(Value!$F$33="2",Value!$F$14,Value!$F$25)</f>
        <v>2020/6/2</v>
      </c>
      <c r="C441" s="513"/>
      <c r="D441" s="458" t="s">
        <v>22</v>
      </c>
      <c r="E441" s="515"/>
      <c r="F441" s="515"/>
      <c r="G441" s="515" t="s">
        <v>23</v>
      </c>
      <c r="H441" s="458" t="s">
        <v>23</v>
      </c>
      <c r="I441" s="458"/>
      <c r="J441" s="483" t="str">
        <f>Value!$F$9</f>
        <v>فتحي محمد ابو فضة</v>
      </c>
      <c r="K441" s="504"/>
    </row>
    <row r="442" spans="1:13" s="105" customFormat="1" ht="17.850000000000001" customHeight="1" thickBot="1" x14ac:dyDescent="0.25">
      <c r="A442" s="512"/>
      <c r="B442" s="514"/>
      <c r="C442" s="514"/>
      <c r="D442" s="503"/>
      <c r="E442" s="516"/>
      <c r="F442" s="516"/>
      <c r="G442" s="516"/>
      <c r="H442" s="503"/>
      <c r="I442" s="503"/>
      <c r="J442" s="505"/>
      <c r="K442" s="506"/>
    </row>
    <row r="443" spans="1:13" s="108" customFormat="1" ht="17.850000000000001" customHeight="1" x14ac:dyDescent="0.25">
      <c r="A443" s="106" t="s">
        <v>24</v>
      </c>
      <c r="B443" s="497"/>
      <c r="C443" s="497"/>
      <c r="D443" s="497"/>
      <c r="E443" s="497"/>
      <c r="F443" s="497"/>
      <c r="G443" s="497"/>
      <c r="H443" s="497"/>
      <c r="I443" s="497"/>
      <c r="J443" s="497"/>
      <c r="K443" s="497"/>
      <c r="L443" s="107"/>
    </row>
    <row r="444" spans="1:13" s="108" customFormat="1" ht="17.850000000000001" customHeight="1" x14ac:dyDescent="0.25">
      <c r="A444" s="109" t="s">
        <v>25</v>
      </c>
      <c r="B444" s="498" t="s">
        <v>26</v>
      </c>
      <c r="C444" s="498"/>
      <c r="D444" s="498"/>
      <c r="E444" s="498"/>
      <c r="F444" s="498"/>
      <c r="G444" s="498"/>
      <c r="H444" s="498"/>
      <c r="I444" s="498"/>
      <c r="J444" s="498"/>
      <c r="K444" s="498"/>
      <c r="L444" s="107"/>
    </row>
    <row r="445" spans="1:13" s="108" customFormat="1" ht="17.850000000000001" customHeight="1" x14ac:dyDescent="0.25">
      <c r="A445" s="109"/>
      <c r="B445" s="110"/>
      <c r="C445" s="110"/>
      <c r="D445" s="361"/>
      <c r="E445" s="361"/>
      <c r="F445" s="361"/>
      <c r="G445" s="361"/>
      <c r="H445" s="361"/>
      <c r="I445" s="110"/>
      <c r="J445" s="110"/>
      <c r="K445" s="110"/>
      <c r="L445" s="107"/>
    </row>
    <row r="446" spans="1:13" s="108" customFormat="1" ht="17.850000000000001" customHeight="1" x14ac:dyDescent="0.25">
      <c r="A446" s="109" t="s">
        <v>27</v>
      </c>
      <c r="B446" s="499" t="s">
        <v>28</v>
      </c>
      <c r="C446" s="499"/>
      <c r="D446" s="499"/>
      <c r="E446" s="499"/>
      <c r="F446" s="499"/>
      <c r="G446" s="499"/>
      <c r="H446" s="499"/>
      <c r="I446" s="499"/>
      <c r="J446" s="499"/>
      <c r="K446" s="499"/>
      <c r="L446" s="107"/>
    </row>
    <row r="447" spans="1:13" s="108" customFormat="1" ht="17.850000000000001" customHeight="1" x14ac:dyDescent="0.25">
      <c r="A447" s="109"/>
      <c r="B447" s="112"/>
      <c r="C447" s="112"/>
      <c r="D447" s="112"/>
      <c r="E447" s="112"/>
      <c r="F447" s="112"/>
      <c r="G447" s="112"/>
      <c r="H447" s="112"/>
      <c r="I447" s="112"/>
      <c r="J447" s="112"/>
      <c r="K447" s="112"/>
      <c r="L447" s="107"/>
    </row>
    <row r="448" spans="1:13" s="108" customFormat="1" ht="17.850000000000001" customHeight="1" x14ac:dyDescent="0.25">
      <c r="A448" s="109" t="s">
        <v>29</v>
      </c>
      <c r="B448" s="500" t="s">
        <v>30</v>
      </c>
      <c r="C448" s="500"/>
      <c r="D448" s="500"/>
      <c r="E448" s="500"/>
      <c r="F448" s="501">
        <f>IF(Value!$F$33="1","",DATE(YEAR(Value!$F$22),MONTH(Value!$F$22),DAY(Value!$F$22)))</f>
        <v>43994</v>
      </c>
      <c r="G448" s="501"/>
      <c r="H448" s="114" t="s">
        <v>129</v>
      </c>
      <c r="I448" s="502" t="str">
        <f>IF(Value!$F$33="2",Value!$F$22,"")</f>
        <v>2020/6/12</v>
      </c>
      <c r="J448" s="502"/>
      <c r="K448" s="115"/>
      <c r="L448" s="115"/>
      <c r="M448" s="107"/>
    </row>
    <row r="449" spans="1:17" s="108" customFormat="1" ht="17.850000000000001" customHeight="1" x14ac:dyDescent="0.25">
      <c r="A449" s="109"/>
      <c r="B449" s="112"/>
      <c r="C449" s="112"/>
      <c r="D449" s="112"/>
      <c r="E449" s="112"/>
      <c r="F449" s="112"/>
      <c r="G449" s="116"/>
      <c r="H449" s="116"/>
      <c r="I449" s="116"/>
      <c r="J449" s="116"/>
      <c r="K449" s="116"/>
      <c r="L449" s="107"/>
    </row>
    <row r="450" spans="1:17" s="108" customFormat="1" ht="17.850000000000001" customHeight="1" x14ac:dyDescent="0.25">
      <c r="A450" s="109" t="s">
        <v>31</v>
      </c>
      <c r="B450" s="527" t="s">
        <v>32</v>
      </c>
      <c r="C450" s="527"/>
      <c r="D450" s="527"/>
      <c r="E450" s="527"/>
      <c r="F450" s="117" t="str">
        <f>IF(Value!$F$33="2",Value!$F$26,"")</f>
        <v>2023/2022</v>
      </c>
      <c r="G450" s="118" t="s">
        <v>379</v>
      </c>
      <c r="H450" s="113">
        <f>IF(Value!$F$33="1","",DATE(YEAR(Value!$F$23),MONTH(Value!$F$23),DAY(Value!$F$23)))</f>
        <v>44075</v>
      </c>
      <c r="I450" s="136" t="s">
        <v>129</v>
      </c>
      <c r="J450" s="528" t="str">
        <f>IF(Value!$F$33="2",Value!$F$23,"")</f>
        <v>2020/9/1</v>
      </c>
      <c r="K450" s="528"/>
      <c r="L450" s="107"/>
    </row>
    <row r="451" spans="1:17" ht="17.850000000000001" customHeight="1" x14ac:dyDescent="0.2">
      <c r="A451" s="461"/>
      <c r="B451" s="461"/>
      <c r="C451" s="461"/>
      <c r="D451" s="461"/>
      <c r="E451" s="462" t="s">
        <v>436</v>
      </c>
      <c r="F451" s="462"/>
      <c r="G451" s="462"/>
      <c r="H451" s="461"/>
      <c r="I451" s="461"/>
      <c r="J451" s="461"/>
      <c r="K451" s="461"/>
      <c r="L451" s="85" t="s">
        <v>310</v>
      </c>
    </row>
    <row r="452" spans="1:17" ht="17.850000000000001" customHeight="1" x14ac:dyDescent="0.2">
      <c r="A452" s="461"/>
      <c r="B452" s="461"/>
      <c r="C452" s="461"/>
      <c r="D452" s="461"/>
      <c r="E452" s="462"/>
      <c r="F452" s="462"/>
      <c r="G452" s="462"/>
      <c r="H452" s="461"/>
      <c r="I452" s="461"/>
      <c r="J452" s="461"/>
      <c r="K452" s="461"/>
    </row>
    <row r="453" spans="1:17" ht="17.850000000000001" customHeight="1" x14ac:dyDescent="0.2">
      <c r="A453" s="463" t="s">
        <v>755</v>
      </c>
      <c r="B453" s="463"/>
      <c r="C453" s="463"/>
      <c r="D453" s="463"/>
      <c r="E453" s="464"/>
      <c r="F453" s="464"/>
      <c r="G453" s="464"/>
      <c r="H453" s="464" t="s">
        <v>0</v>
      </c>
      <c r="I453" s="464"/>
      <c r="J453" s="464"/>
      <c r="K453" s="464"/>
    </row>
    <row r="454" spans="1:17" ht="17.850000000000001" customHeight="1" x14ac:dyDescent="0.2">
      <c r="A454" s="463" t="s">
        <v>756</v>
      </c>
      <c r="B454" s="463"/>
      <c r="C454" s="463"/>
      <c r="D454" s="463"/>
      <c r="E454" s="464"/>
      <c r="F454" s="464"/>
      <c r="G454" s="464"/>
      <c r="H454" s="464"/>
      <c r="I454" s="464"/>
      <c r="J454" s="464"/>
      <c r="K454" s="464"/>
    </row>
    <row r="455" spans="1:17" ht="17.850000000000001" customHeight="1" x14ac:dyDescent="0.2">
      <c r="A455" s="465"/>
      <c r="B455" s="465"/>
      <c r="C455" s="465"/>
      <c r="D455" s="465"/>
      <c r="E455" s="464"/>
      <c r="F455" s="464"/>
      <c r="G455" s="464"/>
      <c r="H455" s="464"/>
      <c r="I455" s="464"/>
      <c r="J455" s="464"/>
      <c r="K455" s="464"/>
    </row>
    <row r="456" spans="1:17" ht="17.850000000000001" customHeight="1" x14ac:dyDescent="0.2">
      <c r="A456" s="455" t="str">
        <f>" النتائج المدرسية  " &amp; Value!$F$35 &amp; " الأساسي  للعام الدراسي " &amp; Value!$F$10</f>
        <v xml:space="preserve"> النتائج المدرسية  للصفوف من الأول الى السابع الأساسي  للعام الدراسي 2021/2020</v>
      </c>
      <c r="B456" s="455"/>
      <c r="C456" s="455"/>
      <c r="D456" s="455"/>
      <c r="E456" s="455"/>
      <c r="F456" s="455"/>
      <c r="G456" s="455"/>
      <c r="H456" s="455"/>
      <c r="I456" s="455"/>
      <c r="J456" s="455"/>
      <c r="K456" s="455"/>
    </row>
    <row r="457" spans="1:17" ht="17.850000000000001" customHeight="1" x14ac:dyDescent="0.2">
      <c r="A457" s="455"/>
      <c r="B457" s="455"/>
      <c r="C457" s="455"/>
      <c r="D457" s="455"/>
      <c r="E457" s="455"/>
      <c r="F457" s="455"/>
      <c r="G457" s="455"/>
      <c r="H457" s="455"/>
      <c r="I457" s="455"/>
      <c r="J457" s="455"/>
      <c r="K457" s="455"/>
    </row>
    <row r="458" spans="1:17" ht="17.850000000000001" customHeight="1" x14ac:dyDescent="0.2">
      <c r="A458" s="86" t="s">
        <v>1</v>
      </c>
      <c r="B458" s="456" t="str">
        <f>Table!B21</f>
        <v xml:space="preserve"> انس خضر ابراهيم المعري</v>
      </c>
      <c r="C458" s="457"/>
      <c r="D458" s="457"/>
      <c r="E458" s="362" t="s">
        <v>2</v>
      </c>
      <c r="F458" s="119" t="str">
        <f>Table!C21</f>
        <v>الأردنية</v>
      </c>
      <c r="G458" s="458" t="s">
        <v>3</v>
      </c>
      <c r="H458" s="458"/>
      <c r="I458" s="459" t="str">
        <f>Table!BT21</f>
        <v>عمان    26 / 12 / 2009</v>
      </c>
      <c r="J458" s="460"/>
      <c r="K458" s="460"/>
    </row>
    <row r="459" spans="1:17" ht="17.850000000000001" customHeight="1" x14ac:dyDescent="0.2">
      <c r="A459" s="70"/>
      <c r="B459" s="365"/>
      <c r="C459" s="365"/>
      <c r="D459" s="76"/>
      <c r="E459" s="365"/>
      <c r="F459" s="88"/>
      <c r="G459" s="76"/>
      <c r="H459" s="76"/>
      <c r="I459" s="89"/>
      <c r="J459" s="89"/>
      <c r="K459" s="90"/>
    </row>
    <row r="460" spans="1:17" ht="17.850000000000001" customHeight="1" x14ac:dyDescent="0.2">
      <c r="A460" s="458" t="s">
        <v>4</v>
      </c>
      <c r="B460" s="458"/>
      <c r="C460" s="483" t="str">
        <f>Value!$F$6 &amp; " ( "  &amp;  Value!$F$7  &amp; " ) "</f>
        <v xml:space="preserve">السادس ( أ ) </v>
      </c>
      <c r="D460" s="483"/>
      <c r="E460" s="362" t="s">
        <v>5</v>
      </c>
      <c r="F460" s="483" t="str">
        <f>Value!$F$5</f>
        <v>ذكور البقعة الاعدادية الرابعة</v>
      </c>
      <c r="G460" s="483"/>
      <c r="H460" s="483"/>
      <c r="I460" s="362" t="s">
        <v>6</v>
      </c>
      <c r="J460" s="460" t="str">
        <f>Value!$F$4</f>
        <v>البقعة</v>
      </c>
      <c r="K460" s="460"/>
      <c r="N460" s="262">
        <v>0</v>
      </c>
      <c r="O460" s="262"/>
      <c r="P460" s="262"/>
      <c r="Q460" s="262">
        <f>Value!$F$13</f>
        <v>50</v>
      </c>
    </row>
    <row r="461" spans="1:17" ht="17.850000000000001" customHeight="1" x14ac:dyDescent="0.2">
      <c r="A461" s="365"/>
      <c r="B461" s="365"/>
      <c r="C461" s="65"/>
      <c r="D461" s="91"/>
      <c r="E461" s="70"/>
      <c r="F461" s="89"/>
      <c r="G461" s="89"/>
      <c r="H461" s="89"/>
      <c r="I461" s="70"/>
      <c r="J461" s="89"/>
      <c r="K461" s="89"/>
    </row>
    <row r="462" spans="1:17" ht="17.850000000000001" customHeight="1" x14ac:dyDescent="0.2">
      <c r="A462" s="458" t="s">
        <v>7</v>
      </c>
      <c r="B462" s="458"/>
      <c r="C462" s="483" t="str">
        <f>Value!$F$3</f>
        <v>شمال عمان</v>
      </c>
      <c r="D462" s="483"/>
      <c r="E462" s="92"/>
      <c r="F462" s="92"/>
      <c r="G462" s="92"/>
      <c r="H462" s="92"/>
      <c r="I462" s="92"/>
      <c r="J462" s="92"/>
      <c r="K462" s="92"/>
    </row>
    <row r="463" spans="1:17" ht="17.850000000000001" customHeight="1" thickBot="1" x14ac:dyDescent="0.25">
      <c r="A463" s="93"/>
      <c r="B463" s="93"/>
      <c r="C463" s="93"/>
      <c r="D463" s="94"/>
      <c r="E463" s="93"/>
      <c r="F463" s="93"/>
      <c r="G463" s="93"/>
      <c r="H463" s="93"/>
      <c r="I463" s="93"/>
      <c r="J463" s="95"/>
      <c r="K463" s="95"/>
    </row>
    <row r="464" spans="1:17" ht="17.850000000000001" customHeight="1" thickBot="1" x14ac:dyDescent="0.25">
      <c r="A464" s="484" t="s">
        <v>8</v>
      </c>
      <c r="B464" s="484"/>
      <c r="C464" s="484"/>
      <c r="D464" s="485" t="s">
        <v>9</v>
      </c>
      <c r="E464" s="471" t="s">
        <v>10</v>
      </c>
      <c r="F464" s="472"/>
      <c r="G464" s="472"/>
      <c r="H464" s="472"/>
      <c r="I464" s="472"/>
      <c r="J464" s="472"/>
      <c r="K464" s="473"/>
    </row>
    <row r="465" spans="1:11" ht="17.850000000000001" customHeight="1" thickBot="1" x14ac:dyDescent="0.25">
      <c r="A465" s="484"/>
      <c r="B465" s="484"/>
      <c r="C465" s="484"/>
      <c r="D465" s="486"/>
      <c r="E465" s="96" t="s">
        <v>11</v>
      </c>
      <c r="F465" s="97" t="s">
        <v>12</v>
      </c>
      <c r="G465" s="474" t="s">
        <v>13</v>
      </c>
      <c r="H465" s="474"/>
      <c r="I465" s="474"/>
      <c r="J465" s="474"/>
      <c r="K465" s="475"/>
    </row>
    <row r="466" spans="1:11" ht="17.850000000000001" customHeight="1" thickBot="1" x14ac:dyDescent="0.25">
      <c r="A466" s="484"/>
      <c r="B466" s="484"/>
      <c r="C466" s="484"/>
      <c r="D466" s="487"/>
      <c r="E466" s="98" t="s">
        <v>383</v>
      </c>
      <c r="F466" s="364" t="s">
        <v>383</v>
      </c>
      <c r="G466" s="364" t="s">
        <v>14</v>
      </c>
      <c r="H466" s="476" t="s">
        <v>15</v>
      </c>
      <c r="I466" s="476"/>
      <c r="J466" s="476"/>
      <c r="K466" s="477"/>
    </row>
    <row r="467" spans="1:11" ht="17.850000000000001" customHeight="1" x14ac:dyDescent="0.2">
      <c r="A467" s="478" t="str">
        <f>Table!$H$6</f>
        <v>التربية الاسلامية</v>
      </c>
      <c r="B467" s="479"/>
      <c r="C467" s="479"/>
      <c r="D467" s="100">
        <f>Table!$J$10</f>
        <v>100</v>
      </c>
      <c r="E467" s="122">
        <f>Table!H21</f>
        <v>88</v>
      </c>
      <c r="F467" s="123">
        <f>Table!I21</f>
        <v>90</v>
      </c>
      <c r="G467" s="123">
        <f>Table!J21</f>
        <v>89</v>
      </c>
      <c r="H467" s="480" t="str">
        <f>SpellNumberA(IF(Value!$F$33="1",E467,G467),0,"علامة","علامتان","علامات")</f>
        <v xml:space="preserve">تسع وثمانون علامة </v>
      </c>
      <c r="I467" s="481"/>
      <c r="J467" s="481"/>
      <c r="K467" s="482"/>
    </row>
    <row r="468" spans="1:11" ht="17.850000000000001" customHeight="1" x14ac:dyDescent="0.2">
      <c r="A468" s="466" t="str">
        <f>Table!$K$6</f>
        <v>اللغة العربية</v>
      </c>
      <c r="B468" s="467"/>
      <c r="C468" s="467"/>
      <c r="D468" s="101">
        <f>Table!$M$10</f>
        <v>100</v>
      </c>
      <c r="E468" s="102">
        <f>Table!K21</f>
        <v>88</v>
      </c>
      <c r="F468" s="123">
        <f>Table!L21</f>
        <v>93</v>
      </c>
      <c r="G468" s="123">
        <f>Table!M21</f>
        <v>91</v>
      </c>
      <c r="H468" s="468" t="str">
        <f>SpellNumberA(IF(Value!$F$33="1",E468,G468),0,"علامة","علامتان","علامات")</f>
        <v xml:space="preserve">واحدة وتسعون علامة </v>
      </c>
      <c r="I468" s="469"/>
      <c r="J468" s="469"/>
      <c r="K468" s="470"/>
    </row>
    <row r="469" spans="1:11" ht="17.850000000000001" customHeight="1" x14ac:dyDescent="0.2">
      <c r="A469" s="466" t="str">
        <f>Table!$N$6</f>
        <v>اللغة الانجليزية</v>
      </c>
      <c r="B469" s="467"/>
      <c r="C469" s="467"/>
      <c r="D469" s="101">
        <f>Table!$P$10</f>
        <v>100</v>
      </c>
      <c r="E469" s="102">
        <f>Table!N21</f>
        <v>95</v>
      </c>
      <c r="F469" s="123">
        <f>Table!O21</f>
        <v>93</v>
      </c>
      <c r="G469" s="123">
        <f>Table!P21</f>
        <v>94</v>
      </c>
      <c r="H469" s="468" t="str">
        <f>SpellNumberA(IF(Value!$F$33="1",E469,G469),0,"علامة","علامتان","علامات")</f>
        <v xml:space="preserve">اربع وتسعون علامة </v>
      </c>
      <c r="I469" s="469"/>
      <c r="J469" s="469"/>
      <c r="K469" s="470"/>
    </row>
    <row r="470" spans="1:11" ht="17.850000000000001" customHeight="1" x14ac:dyDescent="0.2">
      <c r="A470" s="466" t="str">
        <f>Table!$Q$6</f>
        <v>الرياضيات</v>
      </c>
      <c r="B470" s="467"/>
      <c r="C470" s="467"/>
      <c r="D470" s="101">
        <f>Table!$S$10</f>
        <v>100</v>
      </c>
      <c r="E470" s="102">
        <f>Table!Q21</f>
        <v>90</v>
      </c>
      <c r="F470" s="123">
        <f>Table!R21</f>
        <v>91</v>
      </c>
      <c r="G470" s="123">
        <f>Table!S21</f>
        <v>91</v>
      </c>
      <c r="H470" s="468" t="str">
        <f>SpellNumberA(IF(Value!$F$33="1",E470,G470),0,"علامة","علامتان","علامات")</f>
        <v xml:space="preserve">واحدة وتسعون علامة </v>
      </c>
      <c r="I470" s="469"/>
      <c r="J470" s="469"/>
      <c r="K470" s="470"/>
    </row>
    <row r="471" spans="1:11" ht="17.850000000000001" customHeight="1" x14ac:dyDescent="0.2">
      <c r="A471" s="466" t="str">
        <f>Table!$T$6</f>
        <v>التربية الاجتماعية والوطنية</v>
      </c>
      <c r="B471" s="467"/>
      <c r="C471" s="467"/>
      <c r="D471" s="101">
        <f>Table!$V$10</f>
        <v>100</v>
      </c>
      <c r="E471" s="102">
        <f>Table!T21</f>
        <v>87</v>
      </c>
      <c r="F471" s="123">
        <f>Table!U21</f>
        <v>80</v>
      </c>
      <c r="G471" s="123">
        <f>Table!V21</f>
        <v>84</v>
      </c>
      <c r="H471" s="468" t="str">
        <f>SpellNumberA(IF(Value!$F$33="1",E471,G471),0,"علامة","علامتان","علامات")</f>
        <v xml:space="preserve">اربع وثمانون علامة </v>
      </c>
      <c r="I471" s="469"/>
      <c r="J471" s="469"/>
      <c r="K471" s="470"/>
    </row>
    <row r="472" spans="1:11" ht="17.850000000000001" customHeight="1" x14ac:dyDescent="0.2">
      <c r="A472" s="466" t="str">
        <f>Table!$W$6</f>
        <v>العلـــوم</v>
      </c>
      <c r="B472" s="467"/>
      <c r="C472" s="467"/>
      <c r="D472" s="101">
        <f>Table!$Y$10</f>
        <v>100</v>
      </c>
      <c r="E472" s="102">
        <f>Table!W21</f>
        <v>71</v>
      </c>
      <c r="F472" s="123">
        <f>Table!X21</f>
        <v>73</v>
      </c>
      <c r="G472" s="123">
        <f>Table!Y21</f>
        <v>72</v>
      </c>
      <c r="H472" s="468" t="str">
        <f>SpellNumberA(IF(Value!$F$33="1",E472,G472),0,"علامة","علامتان","علامات")</f>
        <v xml:space="preserve">اثنتان وسبعون علامة </v>
      </c>
      <c r="I472" s="469"/>
      <c r="J472" s="469"/>
      <c r="K472" s="470"/>
    </row>
    <row r="473" spans="1:11" ht="17.850000000000001" customHeight="1" x14ac:dyDescent="0.2">
      <c r="A473" s="466" t="str">
        <f>Table!$Z$6</f>
        <v>التربية الفنية</v>
      </c>
      <c r="B473" s="467"/>
      <c r="C473" s="467"/>
      <c r="D473" s="101">
        <f>Table!$AB$10</f>
        <v>100</v>
      </c>
      <c r="E473" s="102">
        <f>Table!Z21</f>
        <v>93</v>
      </c>
      <c r="F473" s="123">
        <f>Table!AA21</f>
        <v>90</v>
      </c>
      <c r="G473" s="123">
        <f>Table!AB21</f>
        <v>92</v>
      </c>
      <c r="H473" s="468" t="str">
        <f>SpellNumberA(IF(Value!$F$33="1",E473,G473),0,"علامة","علامتان","علامات")</f>
        <v xml:space="preserve">اثنتان وتسعون علامة </v>
      </c>
      <c r="I473" s="469"/>
      <c r="J473" s="469"/>
      <c r="K473" s="470"/>
    </row>
    <row r="474" spans="1:11" ht="17.850000000000001" customHeight="1" x14ac:dyDescent="0.2">
      <c r="A474" s="466" t="str">
        <f>Table!$AC$6</f>
        <v>التربية الرياضية</v>
      </c>
      <c r="B474" s="467"/>
      <c r="C474" s="467"/>
      <c r="D474" s="101">
        <f>Table!$AE$10</f>
        <v>100</v>
      </c>
      <c r="E474" s="102">
        <f>Table!AC21</f>
        <v>92</v>
      </c>
      <c r="F474" s="123">
        <f>Table!AD21</f>
        <v>92</v>
      </c>
      <c r="G474" s="123">
        <f>Table!AE21</f>
        <v>92</v>
      </c>
      <c r="H474" s="468" t="str">
        <f>SpellNumberA(IF(Value!$F$33="1",E474,G474),0,"علامة","علامتان","علامات")</f>
        <v xml:space="preserve">اثنتان وتسعون علامة </v>
      </c>
      <c r="I474" s="469"/>
      <c r="J474" s="469"/>
      <c r="K474" s="470"/>
    </row>
    <row r="475" spans="1:11" ht="17.850000000000001" customHeight="1" x14ac:dyDescent="0.2">
      <c r="A475" s="466" t="str">
        <f>Table!$AF$6</f>
        <v>الموسيقا والاناشيد</v>
      </c>
      <c r="B475" s="467"/>
      <c r="C475" s="467"/>
      <c r="D475" s="101">
        <f>Table!$AH$10</f>
        <v>100</v>
      </c>
      <c r="E475" s="124"/>
      <c r="F475" s="123"/>
      <c r="G475" s="123"/>
      <c r="H475" s="494" t="str">
        <f>SpellNumberA(IF(Value!$F$33="1",E475,G475),0,"علامة","علامتان","علامات")</f>
        <v/>
      </c>
      <c r="I475" s="495"/>
      <c r="J475" s="495"/>
      <c r="K475" s="496"/>
    </row>
    <row r="476" spans="1:11" ht="17.850000000000001" customHeight="1" x14ac:dyDescent="0.2">
      <c r="A476" s="466" t="str">
        <f>Table!$AI$6</f>
        <v>التربية المهنية</v>
      </c>
      <c r="B476" s="467"/>
      <c r="C476" s="467"/>
      <c r="D476" s="101">
        <f>Table!$AK$10</f>
        <v>100</v>
      </c>
      <c r="E476" s="124">
        <f>Table!AI21</f>
        <v>93</v>
      </c>
      <c r="F476" s="123">
        <f>Table!AJ21</f>
        <v>79</v>
      </c>
      <c r="G476" s="123">
        <f>Table!AK21</f>
        <v>86</v>
      </c>
      <c r="H476" s="494" t="str">
        <f>SpellNumberA(IF(Value!$F$33="1",E476,G476),0,"علامة","علامتان","علامات")</f>
        <v xml:space="preserve">ست وثمانون علامة </v>
      </c>
      <c r="I476" s="495"/>
      <c r="J476" s="495"/>
      <c r="K476" s="496"/>
    </row>
    <row r="477" spans="1:11" ht="17.850000000000001" customHeight="1" x14ac:dyDescent="0.2">
      <c r="A477" s="466" t="str">
        <f>Table!$AL$6</f>
        <v>الحاسوب</v>
      </c>
      <c r="B477" s="467"/>
      <c r="C477" s="467"/>
      <c r="D477" s="101">
        <f>Table!$AN$10</f>
        <v>100</v>
      </c>
      <c r="E477" s="124">
        <f>Table!AL21</f>
        <v>0</v>
      </c>
      <c r="F477" s="123">
        <f>Table!AM21</f>
        <v>0</v>
      </c>
      <c r="G477" s="123">
        <f>Table!AN21</f>
        <v>0</v>
      </c>
      <c r="H477" s="494" t="str">
        <f>SpellNumberA(IF(Value!$F$33="1",E477,G477),0,"علامة","علامتان","علامات")</f>
        <v xml:space="preserve">صفر علامة </v>
      </c>
      <c r="I477" s="495"/>
      <c r="J477" s="495"/>
      <c r="K477" s="496"/>
    </row>
    <row r="478" spans="1:11" ht="17.850000000000001" customHeight="1" thickBot="1" x14ac:dyDescent="0.25">
      <c r="A478" s="466" t="str">
        <f>Table!$AO$6</f>
        <v>الثقافة المالية</v>
      </c>
      <c r="B478" s="467"/>
      <c r="C478" s="467"/>
      <c r="D478" s="103">
        <f>Table!$AQ$10</f>
        <v>100</v>
      </c>
      <c r="E478" s="125">
        <f>Table!AO21</f>
        <v>0</v>
      </c>
      <c r="F478" s="123">
        <f>Table!AP21</f>
        <v>0</v>
      </c>
      <c r="G478" s="126">
        <f>Table!AQ21</f>
        <v>0</v>
      </c>
      <c r="H478" s="488" t="str">
        <f>SpellNumberA(IF(Value!$F$33="1",E478,G478),0,"علامة","علامتان","علامات")</f>
        <v xml:space="preserve">صفر علامة </v>
      </c>
      <c r="I478" s="489"/>
      <c r="J478" s="489"/>
      <c r="K478" s="490"/>
    </row>
    <row r="479" spans="1:11" ht="17.850000000000001" customHeight="1" x14ac:dyDescent="0.2">
      <c r="A479" s="491" t="s">
        <v>384</v>
      </c>
      <c r="B479" s="492"/>
      <c r="C479" s="492"/>
      <c r="D479" s="351">
        <f>Table!BS21</f>
        <v>71.7</v>
      </c>
      <c r="E479" s="363" t="s">
        <v>385</v>
      </c>
      <c r="F479" s="493" t="str">
        <f>IF(D479&lt;&gt;"-",SpellNumberA(D479,0,"علامة","علامتان","علامات"),"")</f>
        <v>واحدة وسبعون علامة وسبعون بالمئة من العلامة</v>
      </c>
      <c r="G479" s="493"/>
      <c r="H479" s="493"/>
      <c r="I479" s="493"/>
      <c r="J479" s="203"/>
      <c r="K479" s="204"/>
    </row>
    <row r="480" spans="1:11" ht="17.850000000000001" customHeight="1" x14ac:dyDescent="0.2">
      <c r="A480" s="517" t="s">
        <v>16</v>
      </c>
      <c r="B480" s="518" t="str">
        <f>Table!CS21</f>
        <v>ناجح و يرفع  لـ الصف السابع</v>
      </c>
      <c r="C480" s="519"/>
      <c r="D480" s="519"/>
      <c r="E480" s="519"/>
      <c r="F480" s="519"/>
      <c r="G480" s="519"/>
      <c r="H480" s="519"/>
      <c r="I480" s="519"/>
      <c r="J480" s="519"/>
      <c r="K480" s="520"/>
    </row>
    <row r="481" spans="1:13" ht="17.850000000000001" customHeight="1" thickBot="1" x14ac:dyDescent="0.25">
      <c r="A481" s="512"/>
      <c r="B481" s="505"/>
      <c r="C481" s="505"/>
      <c r="D481" s="505"/>
      <c r="E481" s="505"/>
      <c r="F481" s="505"/>
      <c r="G481" s="505"/>
      <c r="H481" s="505"/>
      <c r="I481" s="505"/>
      <c r="J481" s="505"/>
      <c r="K481" s="506"/>
    </row>
    <row r="482" spans="1:13" ht="17.850000000000001" customHeight="1" x14ac:dyDescent="0.2">
      <c r="A482" s="521" t="s">
        <v>17</v>
      </c>
      <c r="B482" s="522"/>
      <c r="C482" s="523" t="str">
        <f>Table!CT21</f>
        <v>جيد في دروسه ، أتمنى له مزيدا من التقدم والنجاح</v>
      </c>
      <c r="D482" s="524"/>
      <c r="E482" s="524"/>
      <c r="F482" s="524"/>
      <c r="G482" s="524"/>
      <c r="H482" s="524"/>
      <c r="I482" s="524"/>
      <c r="J482" s="524"/>
      <c r="K482" s="525"/>
    </row>
    <row r="483" spans="1:13" s="105" customFormat="1" ht="17.850000000000001" customHeight="1" x14ac:dyDescent="0.2">
      <c r="A483" s="507"/>
      <c r="B483" s="458"/>
      <c r="C483" s="483"/>
      <c r="D483" s="483"/>
      <c r="E483" s="483"/>
      <c r="F483" s="483"/>
      <c r="G483" s="483"/>
      <c r="H483" s="483"/>
      <c r="I483" s="483"/>
      <c r="J483" s="483"/>
      <c r="K483" s="504"/>
    </row>
    <row r="484" spans="1:13" ht="17.850000000000001" customHeight="1" x14ac:dyDescent="0.2">
      <c r="A484" s="507" t="s">
        <v>18</v>
      </c>
      <c r="B484" s="458"/>
      <c r="C484" s="510" t="str">
        <f>Table!AS21</f>
        <v>-</v>
      </c>
      <c r="D484" s="458" t="s">
        <v>19</v>
      </c>
      <c r="E484" s="458"/>
      <c r="F484" s="458"/>
      <c r="G484" s="510">
        <f>Table!$AS$10</f>
        <v>199</v>
      </c>
      <c r="H484" s="458" t="s">
        <v>20</v>
      </c>
      <c r="I484" s="458"/>
      <c r="J484" s="483" t="str">
        <f>Value!$F$8</f>
        <v>عادل اسماعيل ابو حميدان</v>
      </c>
      <c r="K484" s="504"/>
    </row>
    <row r="485" spans="1:13" s="105" customFormat="1" ht="17.850000000000001" customHeight="1" x14ac:dyDescent="0.2">
      <c r="A485" s="508"/>
      <c r="B485" s="509"/>
      <c r="C485" s="511"/>
      <c r="D485" s="509"/>
      <c r="E485" s="509"/>
      <c r="F485" s="509"/>
      <c r="G485" s="511"/>
      <c r="H485" s="509"/>
      <c r="I485" s="509"/>
      <c r="J485" s="511"/>
      <c r="K485" s="526"/>
    </row>
    <row r="486" spans="1:13" ht="17.850000000000001" customHeight="1" x14ac:dyDescent="0.2">
      <c r="A486" s="507" t="s">
        <v>21</v>
      </c>
      <c r="B486" s="513" t="str">
        <f>IF(Value!$F$33="2",Value!$F$14,Value!$F$25)</f>
        <v>2020/6/2</v>
      </c>
      <c r="C486" s="513"/>
      <c r="D486" s="458" t="s">
        <v>22</v>
      </c>
      <c r="E486" s="515"/>
      <c r="F486" s="515"/>
      <c r="G486" s="515" t="s">
        <v>23</v>
      </c>
      <c r="H486" s="458" t="s">
        <v>23</v>
      </c>
      <c r="I486" s="458"/>
      <c r="J486" s="483" t="str">
        <f>Value!$F$9</f>
        <v>فتحي محمد ابو فضة</v>
      </c>
      <c r="K486" s="504"/>
    </row>
    <row r="487" spans="1:13" s="105" customFormat="1" ht="17.850000000000001" customHeight="1" thickBot="1" x14ac:dyDescent="0.25">
      <c r="A487" s="512"/>
      <c r="B487" s="514"/>
      <c r="C487" s="514"/>
      <c r="D487" s="503"/>
      <c r="E487" s="516"/>
      <c r="F487" s="516"/>
      <c r="G487" s="516"/>
      <c r="H487" s="503"/>
      <c r="I487" s="503"/>
      <c r="J487" s="505"/>
      <c r="K487" s="506"/>
    </row>
    <row r="488" spans="1:13" s="108" customFormat="1" ht="17.850000000000001" customHeight="1" x14ac:dyDescent="0.25">
      <c r="A488" s="106" t="s">
        <v>24</v>
      </c>
      <c r="B488" s="497"/>
      <c r="C488" s="497"/>
      <c r="D488" s="497"/>
      <c r="E488" s="497"/>
      <c r="F488" s="497"/>
      <c r="G488" s="497"/>
      <c r="H488" s="497"/>
      <c r="I488" s="497"/>
      <c r="J488" s="497"/>
      <c r="K488" s="497"/>
      <c r="L488" s="107"/>
    </row>
    <row r="489" spans="1:13" s="108" customFormat="1" ht="17.850000000000001" customHeight="1" x14ac:dyDescent="0.25">
      <c r="A489" s="109" t="s">
        <v>25</v>
      </c>
      <c r="B489" s="498" t="s">
        <v>26</v>
      </c>
      <c r="C489" s="498"/>
      <c r="D489" s="498"/>
      <c r="E489" s="498"/>
      <c r="F489" s="498"/>
      <c r="G489" s="498"/>
      <c r="H489" s="498"/>
      <c r="I489" s="498"/>
      <c r="J489" s="498"/>
      <c r="K489" s="498"/>
      <c r="L489" s="107"/>
    </row>
    <row r="490" spans="1:13" s="108" customFormat="1" ht="17.850000000000001" customHeight="1" x14ac:dyDescent="0.25">
      <c r="A490" s="109"/>
      <c r="B490" s="110"/>
      <c r="C490" s="110"/>
      <c r="D490" s="361"/>
      <c r="E490" s="361"/>
      <c r="F490" s="361"/>
      <c r="G490" s="361"/>
      <c r="H490" s="361"/>
      <c r="I490" s="110"/>
      <c r="J490" s="110"/>
      <c r="K490" s="110"/>
      <c r="L490" s="107"/>
    </row>
    <row r="491" spans="1:13" s="108" customFormat="1" ht="17.850000000000001" customHeight="1" x14ac:dyDescent="0.25">
      <c r="A491" s="109" t="s">
        <v>27</v>
      </c>
      <c r="B491" s="499" t="s">
        <v>28</v>
      </c>
      <c r="C491" s="499"/>
      <c r="D491" s="499"/>
      <c r="E491" s="499"/>
      <c r="F491" s="499"/>
      <c r="G491" s="499"/>
      <c r="H491" s="499"/>
      <c r="I491" s="499"/>
      <c r="J491" s="499"/>
      <c r="K491" s="499"/>
      <c r="L491" s="107"/>
    </row>
    <row r="492" spans="1:13" s="108" customFormat="1" ht="17.850000000000001" customHeight="1" x14ac:dyDescent="0.25">
      <c r="A492" s="109"/>
      <c r="B492" s="112"/>
      <c r="C492" s="112"/>
      <c r="D492" s="112"/>
      <c r="E492" s="112"/>
      <c r="F492" s="112"/>
      <c r="G492" s="112"/>
      <c r="H492" s="112"/>
      <c r="I492" s="112"/>
      <c r="J492" s="112"/>
      <c r="K492" s="112"/>
      <c r="L492" s="107"/>
    </row>
    <row r="493" spans="1:13" s="108" customFormat="1" ht="17.850000000000001" customHeight="1" x14ac:dyDescent="0.25">
      <c r="A493" s="109" t="s">
        <v>29</v>
      </c>
      <c r="B493" s="500" t="s">
        <v>30</v>
      </c>
      <c r="C493" s="500"/>
      <c r="D493" s="500"/>
      <c r="E493" s="500"/>
      <c r="F493" s="501">
        <f>IF(Value!$F$33="1","",DATE(YEAR(Value!$F$22),MONTH(Value!$F$22),DAY(Value!$F$22)))</f>
        <v>43994</v>
      </c>
      <c r="G493" s="501"/>
      <c r="H493" s="114" t="s">
        <v>129</v>
      </c>
      <c r="I493" s="502" t="str">
        <f>IF(Value!$F$33="2",Value!$F$22,"")</f>
        <v>2020/6/12</v>
      </c>
      <c r="J493" s="502"/>
      <c r="K493" s="115"/>
      <c r="L493" s="115"/>
      <c r="M493" s="107"/>
    </row>
    <row r="494" spans="1:13" s="108" customFormat="1" ht="17.850000000000001" customHeight="1" x14ac:dyDescent="0.25">
      <c r="A494" s="109"/>
      <c r="B494" s="112"/>
      <c r="C494" s="112"/>
      <c r="D494" s="112"/>
      <c r="E494" s="112"/>
      <c r="F494" s="112"/>
      <c r="G494" s="116"/>
      <c r="H494" s="116"/>
      <c r="I494" s="116"/>
      <c r="J494" s="116"/>
      <c r="K494" s="116"/>
      <c r="L494" s="107"/>
    </row>
    <row r="495" spans="1:13" s="108" customFormat="1" ht="17.850000000000001" customHeight="1" x14ac:dyDescent="0.25">
      <c r="A495" s="109" t="s">
        <v>31</v>
      </c>
      <c r="B495" s="527" t="s">
        <v>32</v>
      </c>
      <c r="C495" s="527"/>
      <c r="D495" s="527"/>
      <c r="E495" s="527"/>
      <c r="F495" s="117" t="str">
        <f>IF(Value!$F$33="2",Value!$F$26,"")</f>
        <v>2023/2022</v>
      </c>
      <c r="G495" s="118" t="s">
        <v>379</v>
      </c>
      <c r="H495" s="113">
        <f>IF(Value!$F$33="1","",DATE(YEAR(Value!$F$23),MONTH(Value!$F$23),DAY(Value!$F$23)))</f>
        <v>44075</v>
      </c>
      <c r="I495" s="136" t="s">
        <v>129</v>
      </c>
      <c r="J495" s="528" t="str">
        <f>IF(Value!$F$33="2",Value!$F$23,"")</f>
        <v>2020/9/1</v>
      </c>
      <c r="K495" s="528"/>
      <c r="L495" s="107"/>
    </row>
    <row r="496" spans="1:13" ht="17.850000000000001" customHeight="1" x14ac:dyDescent="0.2">
      <c r="A496" s="461"/>
      <c r="B496" s="461"/>
      <c r="C496" s="461"/>
      <c r="D496" s="461"/>
      <c r="E496" s="462" t="s">
        <v>436</v>
      </c>
      <c r="F496" s="462"/>
      <c r="G496" s="462"/>
      <c r="H496" s="461"/>
      <c r="I496" s="461"/>
      <c r="J496" s="461"/>
      <c r="K496" s="461"/>
      <c r="L496" s="85" t="s">
        <v>310</v>
      </c>
    </row>
    <row r="497" spans="1:17" ht="17.850000000000001" customHeight="1" x14ac:dyDescent="0.2">
      <c r="A497" s="461"/>
      <c r="B497" s="461"/>
      <c r="C497" s="461"/>
      <c r="D497" s="461"/>
      <c r="E497" s="462"/>
      <c r="F497" s="462"/>
      <c r="G497" s="462"/>
      <c r="H497" s="461"/>
      <c r="I497" s="461"/>
      <c r="J497" s="461"/>
      <c r="K497" s="461"/>
    </row>
    <row r="498" spans="1:17" ht="17.850000000000001" customHeight="1" x14ac:dyDescent="0.2">
      <c r="A498" s="463" t="s">
        <v>755</v>
      </c>
      <c r="B498" s="463"/>
      <c r="C498" s="463"/>
      <c r="D498" s="463"/>
      <c r="E498" s="464"/>
      <c r="F498" s="464"/>
      <c r="G498" s="464"/>
      <c r="H498" s="464" t="s">
        <v>0</v>
      </c>
      <c r="I498" s="464"/>
      <c r="J498" s="464"/>
      <c r="K498" s="464"/>
    </row>
    <row r="499" spans="1:17" ht="17.850000000000001" customHeight="1" x14ac:dyDescent="0.2">
      <c r="A499" s="463" t="s">
        <v>756</v>
      </c>
      <c r="B499" s="463"/>
      <c r="C499" s="463"/>
      <c r="D499" s="463"/>
      <c r="E499" s="464"/>
      <c r="F499" s="464"/>
      <c r="G499" s="464"/>
      <c r="H499" s="464"/>
      <c r="I499" s="464"/>
      <c r="J499" s="464"/>
      <c r="K499" s="464"/>
    </row>
    <row r="500" spans="1:17" ht="17.850000000000001" customHeight="1" x14ac:dyDescent="0.2">
      <c r="A500" s="465"/>
      <c r="B500" s="465"/>
      <c r="C500" s="465"/>
      <c r="D500" s="465"/>
      <c r="E500" s="464"/>
      <c r="F500" s="464"/>
      <c r="G500" s="464"/>
      <c r="H500" s="464"/>
      <c r="I500" s="464"/>
      <c r="J500" s="464"/>
      <c r="K500" s="464"/>
    </row>
    <row r="501" spans="1:17" ht="17.850000000000001" customHeight="1" x14ac:dyDescent="0.2">
      <c r="A501" s="455" t="str">
        <f>" النتائج المدرسية  " &amp; Value!$F$35 &amp; " الأساسي  للعام الدراسي " &amp; Value!$F$10</f>
        <v xml:space="preserve"> النتائج المدرسية  للصفوف من الأول الى السابع الأساسي  للعام الدراسي 2021/2020</v>
      </c>
      <c r="B501" s="455"/>
      <c r="C501" s="455"/>
      <c r="D501" s="455"/>
      <c r="E501" s="455"/>
      <c r="F501" s="455"/>
      <c r="G501" s="455"/>
      <c r="H501" s="455"/>
      <c r="I501" s="455"/>
      <c r="J501" s="455"/>
      <c r="K501" s="455"/>
    </row>
    <row r="502" spans="1:17" ht="17.850000000000001" customHeight="1" x14ac:dyDescent="0.2">
      <c r="A502" s="455"/>
      <c r="B502" s="455"/>
      <c r="C502" s="455"/>
      <c r="D502" s="455"/>
      <c r="E502" s="455"/>
      <c r="F502" s="455"/>
      <c r="G502" s="455"/>
      <c r="H502" s="455"/>
      <c r="I502" s="455"/>
      <c r="J502" s="455"/>
      <c r="K502" s="455"/>
    </row>
    <row r="503" spans="1:17" ht="17.850000000000001" customHeight="1" x14ac:dyDescent="0.2">
      <c r="A503" s="86" t="s">
        <v>1</v>
      </c>
      <c r="B503" s="456" t="str">
        <f>Table!B22</f>
        <v xml:space="preserve"> بكر ايمن محمود قديري</v>
      </c>
      <c r="C503" s="457"/>
      <c r="D503" s="457"/>
      <c r="E503" s="362" t="s">
        <v>2</v>
      </c>
      <c r="F503" s="119" t="str">
        <f>Table!C22</f>
        <v>الأردنية</v>
      </c>
      <c r="G503" s="458" t="s">
        <v>3</v>
      </c>
      <c r="H503" s="458"/>
      <c r="I503" s="459" t="str">
        <f>Table!BT22</f>
        <v>السلط    6 / 8 / 2009</v>
      </c>
      <c r="J503" s="460"/>
      <c r="K503" s="460"/>
    </row>
    <row r="504" spans="1:17" ht="17.850000000000001" customHeight="1" x14ac:dyDescent="0.2">
      <c r="A504" s="70"/>
      <c r="B504" s="365"/>
      <c r="C504" s="365"/>
      <c r="D504" s="76"/>
      <c r="E504" s="365"/>
      <c r="F504" s="88"/>
      <c r="G504" s="76"/>
      <c r="H504" s="76"/>
      <c r="I504" s="89"/>
      <c r="J504" s="89"/>
      <c r="K504" s="90"/>
    </row>
    <row r="505" spans="1:17" ht="17.850000000000001" customHeight="1" x14ac:dyDescent="0.2">
      <c r="A505" s="458" t="s">
        <v>4</v>
      </c>
      <c r="B505" s="458"/>
      <c r="C505" s="483" t="str">
        <f>Value!$F$6 &amp; " ( "  &amp;  Value!$F$7  &amp; " ) "</f>
        <v xml:space="preserve">السادس ( أ ) </v>
      </c>
      <c r="D505" s="483"/>
      <c r="E505" s="362" t="s">
        <v>5</v>
      </c>
      <c r="F505" s="483" t="str">
        <f>Value!$F$5</f>
        <v>ذكور البقعة الاعدادية الرابعة</v>
      </c>
      <c r="G505" s="483"/>
      <c r="H505" s="483"/>
      <c r="I505" s="362" t="s">
        <v>6</v>
      </c>
      <c r="J505" s="460" t="str">
        <f>Value!$F$4</f>
        <v>البقعة</v>
      </c>
      <c r="K505" s="460"/>
      <c r="N505" s="262">
        <v>0</v>
      </c>
      <c r="O505" s="262"/>
      <c r="P505" s="262"/>
      <c r="Q505" s="262">
        <f>Value!$F$13</f>
        <v>50</v>
      </c>
    </row>
    <row r="506" spans="1:17" ht="17.850000000000001" customHeight="1" x14ac:dyDescent="0.2">
      <c r="A506" s="365"/>
      <c r="B506" s="365"/>
      <c r="C506" s="65"/>
      <c r="D506" s="91"/>
      <c r="E506" s="70"/>
      <c r="F506" s="89"/>
      <c r="G506" s="89"/>
      <c r="H506" s="89"/>
      <c r="I506" s="70"/>
      <c r="J506" s="89"/>
      <c r="K506" s="89"/>
    </row>
    <row r="507" spans="1:17" ht="17.850000000000001" customHeight="1" x14ac:dyDescent="0.2">
      <c r="A507" s="458" t="s">
        <v>7</v>
      </c>
      <c r="B507" s="458"/>
      <c r="C507" s="483" t="str">
        <f>Value!$F$3</f>
        <v>شمال عمان</v>
      </c>
      <c r="D507" s="483"/>
      <c r="E507" s="92"/>
      <c r="F507" s="92"/>
      <c r="G507" s="92"/>
      <c r="H507" s="92"/>
      <c r="I507" s="92"/>
      <c r="J507" s="92"/>
      <c r="K507" s="92"/>
    </row>
    <row r="508" spans="1:17" ht="17.850000000000001" customHeight="1" thickBot="1" x14ac:dyDescent="0.25">
      <c r="A508" s="93"/>
      <c r="B508" s="93"/>
      <c r="C508" s="93"/>
      <c r="D508" s="94"/>
      <c r="E508" s="93"/>
      <c r="F508" s="93"/>
      <c r="G508" s="93"/>
      <c r="H508" s="93"/>
      <c r="I508" s="93"/>
      <c r="J508" s="95"/>
      <c r="K508" s="95"/>
    </row>
    <row r="509" spans="1:17" ht="17.850000000000001" customHeight="1" thickBot="1" x14ac:dyDescent="0.25">
      <c r="A509" s="484" t="s">
        <v>8</v>
      </c>
      <c r="B509" s="484"/>
      <c r="C509" s="484"/>
      <c r="D509" s="485" t="s">
        <v>9</v>
      </c>
      <c r="E509" s="471" t="s">
        <v>10</v>
      </c>
      <c r="F509" s="472"/>
      <c r="G509" s="472"/>
      <c r="H509" s="472"/>
      <c r="I509" s="472"/>
      <c r="J509" s="472"/>
      <c r="K509" s="473"/>
    </row>
    <row r="510" spans="1:17" ht="17.850000000000001" customHeight="1" thickBot="1" x14ac:dyDescent="0.25">
      <c r="A510" s="484"/>
      <c r="B510" s="484"/>
      <c r="C510" s="484"/>
      <c r="D510" s="486"/>
      <c r="E510" s="96" t="s">
        <v>11</v>
      </c>
      <c r="F510" s="97" t="s">
        <v>12</v>
      </c>
      <c r="G510" s="474" t="s">
        <v>13</v>
      </c>
      <c r="H510" s="474"/>
      <c r="I510" s="474"/>
      <c r="J510" s="474"/>
      <c r="K510" s="475"/>
    </row>
    <row r="511" spans="1:17" ht="17.850000000000001" customHeight="1" thickBot="1" x14ac:dyDescent="0.25">
      <c r="A511" s="484"/>
      <c r="B511" s="484"/>
      <c r="C511" s="484"/>
      <c r="D511" s="487"/>
      <c r="E511" s="98" t="s">
        <v>383</v>
      </c>
      <c r="F511" s="364" t="s">
        <v>383</v>
      </c>
      <c r="G511" s="364" t="s">
        <v>14</v>
      </c>
      <c r="H511" s="476" t="s">
        <v>15</v>
      </c>
      <c r="I511" s="476"/>
      <c r="J511" s="476"/>
      <c r="K511" s="477"/>
    </row>
    <row r="512" spans="1:17" ht="17.850000000000001" customHeight="1" x14ac:dyDescent="0.2">
      <c r="A512" s="478" t="str">
        <f>Table!$H$6</f>
        <v>التربية الاسلامية</v>
      </c>
      <c r="B512" s="479"/>
      <c r="C512" s="479"/>
      <c r="D512" s="100">
        <f>Table!$J$10</f>
        <v>100</v>
      </c>
      <c r="E512" s="122">
        <f>Table!H22</f>
        <v>83</v>
      </c>
      <c r="F512" s="123">
        <f>Table!I22</f>
        <v>87</v>
      </c>
      <c r="G512" s="123">
        <f>Table!J22</f>
        <v>85</v>
      </c>
      <c r="H512" s="480" t="str">
        <f>SpellNumberA(IF(Value!$F$33="1",E512,G512),0,"علامة","علامتان","علامات")</f>
        <v xml:space="preserve">خمس وثمانون علامة </v>
      </c>
      <c r="I512" s="481"/>
      <c r="J512" s="481"/>
      <c r="K512" s="482"/>
    </row>
    <row r="513" spans="1:11" ht="17.850000000000001" customHeight="1" x14ac:dyDescent="0.2">
      <c r="A513" s="466" t="str">
        <f>Table!$K$6</f>
        <v>اللغة العربية</v>
      </c>
      <c r="B513" s="467"/>
      <c r="C513" s="467"/>
      <c r="D513" s="101">
        <f>Table!$M$10</f>
        <v>100</v>
      </c>
      <c r="E513" s="102">
        <f>Table!K22</f>
        <v>90</v>
      </c>
      <c r="F513" s="123">
        <f>Table!L22</f>
        <v>98</v>
      </c>
      <c r="G513" s="123">
        <f>Table!M22</f>
        <v>94</v>
      </c>
      <c r="H513" s="468" t="str">
        <f>SpellNumberA(IF(Value!$F$33="1",E513,G513),0,"علامة","علامتان","علامات")</f>
        <v xml:space="preserve">اربع وتسعون علامة </v>
      </c>
      <c r="I513" s="469"/>
      <c r="J513" s="469"/>
      <c r="K513" s="470"/>
    </row>
    <row r="514" spans="1:11" ht="17.850000000000001" customHeight="1" x14ac:dyDescent="0.2">
      <c r="A514" s="466" t="str">
        <f>Table!$N$6</f>
        <v>اللغة الانجليزية</v>
      </c>
      <c r="B514" s="467"/>
      <c r="C514" s="467"/>
      <c r="D514" s="101">
        <f>Table!$P$10</f>
        <v>100</v>
      </c>
      <c r="E514" s="102">
        <f>Table!N22</f>
        <v>75</v>
      </c>
      <c r="F514" s="123">
        <f>Table!O22</f>
        <v>66</v>
      </c>
      <c r="G514" s="123">
        <f>Table!P22</f>
        <v>71</v>
      </c>
      <c r="H514" s="468" t="str">
        <f>SpellNumberA(IF(Value!$F$33="1",E514,G514),0,"علامة","علامتان","علامات")</f>
        <v xml:space="preserve">واحدة وسبعون علامة </v>
      </c>
      <c r="I514" s="469"/>
      <c r="J514" s="469"/>
      <c r="K514" s="470"/>
    </row>
    <row r="515" spans="1:11" ht="17.850000000000001" customHeight="1" x14ac:dyDescent="0.2">
      <c r="A515" s="466" t="str">
        <f>Table!$Q$6</f>
        <v>الرياضيات</v>
      </c>
      <c r="B515" s="467"/>
      <c r="C515" s="467"/>
      <c r="D515" s="101">
        <f>Table!$S$10</f>
        <v>100</v>
      </c>
      <c r="E515" s="102">
        <f>Table!Q22</f>
        <v>88</v>
      </c>
      <c r="F515" s="123">
        <f>Table!R22</f>
        <v>95</v>
      </c>
      <c r="G515" s="123">
        <f>Table!S22</f>
        <v>92</v>
      </c>
      <c r="H515" s="468" t="str">
        <f>SpellNumberA(IF(Value!$F$33="1",E515,G515),0,"علامة","علامتان","علامات")</f>
        <v xml:space="preserve">اثنتان وتسعون علامة </v>
      </c>
      <c r="I515" s="469"/>
      <c r="J515" s="469"/>
      <c r="K515" s="470"/>
    </row>
    <row r="516" spans="1:11" ht="17.850000000000001" customHeight="1" x14ac:dyDescent="0.2">
      <c r="A516" s="466" t="str">
        <f>Table!$T$6</f>
        <v>التربية الاجتماعية والوطنية</v>
      </c>
      <c r="B516" s="467"/>
      <c r="C516" s="467"/>
      <c r="D516" s="101">
        <f>Table!$V$10</f>
        <v>100</v>
      </c>
      <c r="E516" s="102">
        <f>Table!T22</f>
        <v>83</v>
      </c>
      <c r="F516" s="123">
        <f>Table!U22</f>
        <v>82</v>
      </c>
      <c r="G516" s="123">
        <f>Table!V22</f>
        <v>83</v>
      </c>
      <c r="H516" s="468" t="str">
        <f>SpellNumberA(IF(Value!$F$33="1",E516,G516),0,"علامة","علامتان","علامات")</f>
        <v xml:space="preserve">ثلاث وثمانون علامة </v>
      </c>
      <c r="I516" s="469"/>
      <c r="J516" s="469"/>
      <c r="K516" s="470"/>
    </row>
    <row r="517" spans="1:11" ht="17.850000000000001" customHeight="1" x14ac:dyDescent="0.2">
      <c r="A517" s="466" t="str">
        <f>Table!$W$6</f>
        <v>العلـــوم</v>
      </c>
      <c r="B517" s="467"/>
      <c r="C517" s="467"/>
      <c r="D517" s="101">
        <f>Table!$Y$10</f>
        <v>100</v>
      </c>
      <c r="E517" s="102">
        <f>Table!W22</f>
        <v>91</v>
      </c>
      <c r="F517" s="123">
        <f>Table!X22</f>
        <v>78</v>
      </c>
      <c r="G517" s="123">
        <f>Table!Y22</f>
        <v>85</v>
      </c>
      <c r="H517" s="468" t="str">
        <f>SpellNumberA(IF(Value!$F$33="1",E517,G517),0,"علامة","علامتان","علامات")</f>
        <v xml:space="preserve">خمس وثمانون علامة </v>
      </c>
      <c r="I517" s="469"/>
      <c r="J517" s="469"/>
      <c r="K517" s="470"/>
    </row>
    <row r="518" spans="1:11" ht="17.850000000000001" customHeight="1" x14ac:dyDescent="0.2">
      <c r="A518" s="466" t="str">
        <f>Table!$Z$6</f>
        <v>التربية الفنية</v>
      </c>
      <c r="B518" s="467"/>
      <c r="C518" s="467"/>
      <c r="D518" s="101">
        <f>Table!$AB$10</f>
        <v>100</v>
      </c>
      <c r="E518" s="102">
        <f>Table!Z22</f>
        <v>97</v>
      </c>
      <c r="F518" s="123">
        <f>Table!AA22</f>
        <v>85</v>
      </c>
      <c r="G518" s="123">
        <f>Table!AB22</f>
        <v>91</v>
      </c>
      <c r="H518" s="468" t="str">
        <f>SpellNumberA(IF(Value!$F$33="1",E518,G518),0,"علامة","علامتان","علامات")</f>
        <v xml:space="preserve">واحدة وتسعون علامة </v>
      </c>
      <c r="I518" s="469"/>
      <c r="J518" s="469"/>
      <c r="K518" s="470"/>
    </row>
    <row r="519" spans="1:11" ht="17.850000000000001" customHeight="1" x14ac:dyDescent="0.2">
      <c r="A519" s="466" t="str">
        <f>Table!$AC$6</f>
        <v>التربية الرياضية</v>
      </c>
      <c r="B519" s="467"/>
      <c r="C519" s="467"/>
      <c r="D519" s="101">
        <f>Table!$AE$10</f>
        <v>100</v>
      </c>
      <c r="E519" s="102">
        <f>Table!AC22</f>
        <v>96</v>
      </c>
      <c r="F519" s="123">
        <f>Table!AD22</f>
        <v>93</v>
      </c>
      <c r="G519" s="123">
        <f>Table!AE22</f>
        <v>95</v>
      </c>
      <c r="H519" s="468" t="str">
        <f>SpellNumberA(IF(Value!$F$33="1",E519,G519),0,"علامة","علامتان","علامات")</f>
        <v xml:space="preserve">خمس وتسعون علامة </v>
      </c>
      <c r="I519" s="469"/>
      <c r="J519" s="469"/>
      <c r="K519" s="470"/>
    </row>
    <row r="520" spans="1:11" ht="17.850000000000001" customHeight="1" x14ac:dyDescent="0.2">
      <c r="A520" s="466" t="str">
        <f>Table!$AF$6</f>
        <v>الموسيقا والاناشيد</v>
      </c>
      <c r="B520" s="467"/>
      <c r="C520" s="467"/>
      <c r="D520" s="101">
        <f>Table!$AH$10</f>
        <v>100</v>
      </c>
      <c r="E520" s="124"/>
      <c r="F520" s="123"/>
      <c r="G520" s="123"/>
      <c r="H520" s="494" t="str">
        <f>SpellNumberA(IF(Value!$F$33="1",E520,G520),0,"علامة","علامتان","علامات")</f>
        <v/>
      </c>
      <c r="I520" s="495"/>
      <c r="J520" s="495"/>
      <c r="K520" s="496"/>
    </row>
    <row r="521" spans="1:11" ht="17.850000000000001" customHeight="1" x14ac:dyDescent="0.2">
      <c r="A521" s="466" t="str">
        <f>Table!$AI$6</f>
        <v>التربية المهنية</v>
      </c>
      <c r="B521" s="467"/>
      <c r="C521" s="467"/>
      <c r="D521" s="101">
        <f>Table!$AK$10</f>
        <v>100</v>
      </c>
      <c r="E521" s="124">
        <f>Table!AI22</f>
        <v>87</v>
      </c>
      <c r="F521" s="123">
        <f>Table!AJ22</f>
        <v>81</v>
      </c>
      <c r="G521" s="123">
        <f>Table!AK22</f>
        <v>84</v>
      </c>
      <c r="H521" s="494" t="str">
        <f>SpellNumberA(IF(Value!$F$33="1",E521,G521),0,"علامة","علامتان","علامات")</f>
        <v xml:space="preserve">اربع وثمانون علامة </v>
      </c>
      <c r="I521" s="495"/>
      <c r="J521" s="495"/>
      <c r="K521" s="496"/>
    </row>
    <row r="522" spans="1:11" ht="17.850000000000001" customHeight="1" x14ac:dyDescent="0.2">
      <c r="A522" s="466" t="str">
        <f>Table!$AL$6</f>
        <v>الحاسوب</v>
      </c>
      <c r="B522" s="467"/>
      <c r="C522" s="467"/>
      <c r="D522" s="101">
        <f>Table!$AN$10</f>
        <v>100</v>
      </c>
      <c r="E522" s="124">
        <f>Table!AL22</f>
        <v>0</v>
      </c>
      <c r="F522" s="123">
        <f>Table!AM22</f>
        <v>0</v>
      </c>
      <c r="G522" s="123">
        <f>Table!AN22</f>
        <v>0</v>
      </c>
      <c r="H522" s="494" t="str">
        <f>SpellNumberA(IF(Value!$F$33="1",E522,G522),0,"علامة","علامتان","علامات")</f>
        <v xml:space="preserve">صفر علامة </v>
      </c>
      <c r="I522" s="495"/>
      <c r="J522" s="495"/>
      <c r="K522" s="496"/>
    </row>
    <row r="523" spans="1:11" ht="17.850000000000001" customHeight="1" thickBot="1" x14ac:dyDescent="0.25">
      <c r="A523" s="466" t="str">
        <f>Table!$AO$6</f>
        <v>الثقافة المالية</v>
      </c>
      <c r="B523" s="467"/>
      <c r="C523" s="467"/>
      <c r="D523" s="103">
        <f>Table!$AQ$10</f>
        <v>100</v>
      </c>
      <c r="E523" s="125">
        <f>Table!AO22</f>
        <v>0</v>
      </c>
      <c r="F523" s="123">
        <f>Table!AP22</f>
        <v>0</v>
      </c>
      <c r="G523" s="126">
        <f>Table!AQ22</f>
        <v>0</v>
      </c>
      <c r="H523" s="488" t="str">
        <f>SpellNumberA(IF(Value!$F$33="1",E523,G523),0,"علامة","علامتان","علامات")</f>
        <v xml:space="preserve">صفر علامة </v>
      </c>
      <c r="I523" s="489"/>
      <c r="J523" s="489"/>
      <c r="K523" s="490"/>
    </row>
    <row r="524" spans="1:11" ht="17.850000000000001" customHeight="1" x14ac:dyDescent="0.2">
      <c r="A524" s="491" t="s">
        <v>384</v>
      </c>
      <c r="B524" s="492"/>
      <c r="C524" s="492"/>
      <c r="D524" s="351">
        <f>Table!BS22</f>
        <v>52.8</v>
      </c>
      <c r="E524" s="363" t="s">
        <v>385</v>
      </c>
      <c r="F524" s="493" t="str">
        <f>IF(D524&lt;&gt;"-",SpellNumberA(D524,0,"علامة","علامتان","علامات"),"")</f>
        <v>اثنتان وخمسون علامة وثمانون بالمئة من العلامة</v>
      </c>
      <c r="G524" s="493"/>
      <c r="H524" s="493"/>
      <c r="I524" s="493"/>
      <c r="J524" s="203"/>
      <c r="K524" s="204"/>
    </row>
    <row r="525" spans="1:11" ht="17.850000000000001" customHeight="1" x14ac:dyDescent="0.2">
      <c r="A525" s="517" t="s">
        <v>16</v>
      </c>
      <c r="B525" s="518" t="str">
        <f>Table!CS22</f>
        <v>ناجح و يرفع  لـ الصف السابع</v>
      </c>
      <c r="C525" s="519"/>
      <c r="D525" s="519"/>
      <c r="E525" s="519"/>
      <c r="F525" s="519"/>
      <c r="G525" s="519"/>
      <c r="H525" s="519"/>
      <c r="I525" s="519"/>
      <c r="J525" s="519"/>
      <c r="K525" s="520"/>
    </row>
    <row r="526" spans="1:11" ht="17.850000000000001" customHeight="1" thickBot="1" x14ac:dyDescent="0.25">
      <c r="A526" s="512"/>
      <c r="B526" s="505"/>
      <c r="C526" s="505"/>
      <c r="D526" s="505"/>
      <c r="E526" s="505"/>
      <c r="F526" s="505"/>
      <c r="G526" s="505"/>
      <c r="H526" s="505"/>
      <c r="I526" s="505"/>
      <c r="J526" s="505"/>
      <c r="K526" s="506"/>
    </row>
    <row r="527" spans="1:11" ht="17.850000000000001" customHeight="1" x14ac:dyDescent="0.2">
      <c r="A527" s="521" t="s">
        <v>17</v>
      </c>
      <c r="B527" s="522"/>
      <c r="C527" s="523" t="str">
        <f>Table!CT22</f>
        <v>عليه مضاعفة جهوده والاهتمام أكثر</v>
      </c>
      <c r="D527" s="524"/>
      <c r="E527" s="524"/>
      <c r="F527" s="524"/>
      <c r="G527" s="524"/>
      <c r="H527" s="524"/>
      <c r="I527" s="524"/>
      <c r="J527" s="524"/>
      <c r="K527" s="525"/>
    </row>
    <row r="528" spans="1:11" s="105" customFormat="1" ht="17.850000000000001" customHeight="1" x14ac:dyDescent="0.2">
      <c r="A528" s="507"/>
      <c r="B528" s="458"/>
      <c r="C528" s="483"/>
      <c r="D528" s="483"/>
      <c r="E528" s="483"/>
      <c r="F528" s="483"/>
      <c r="G528" s="483"/>
      <c r="H528" s="483"/>
      <c r="I528" s="483"/>
      <c r="J528" s="483"/>
      <c r="K528" s="504"/>
    </row>
    <row r="529" spans="1:13" ht="17.850000000000001" customHeight="1" x14ac:dyDescent="0.2">
      <c r="A529" s="507" t="s">
        <v>18</v>
      </c>
      <c r="B529" s="458"/>
      <c r="C529" s="510" t="str">
        <f>Table!AS22</f>
        <v>-</v>
      </c>
      <c r="D529" s="458" t="s">
        <v>19</v>
      </c>
      <c r="E529" s="458"/>
      <c r="F529" s="458"/>
      <c r="G529" s="510">
        <f>Table!$AS$10</f>
        <v>199</v>
      </c>
      <c r="H529" s="458" t="s">
        <v>20</v>
      </c>
      <c r="I529" s="458"/>
      <c r="J529" s="483" t="str">
        <f>Value!$F$8</f>
        <v>عادل اسماعيل ابو حميدان</v>
      </c>
      <c r="K529" s="504"/>
    </row>
    <row r="530" spans="1:13" s="105" customFormat="1" ht="17.850000000000001" customHeight="1" x14ac:dyDescent="0.2">
      <c r="A530" s="508"/>
      <c r="B530" s="509"/>
      <c r="C530" s="511"/>
      <c r="D530" s="509"/>
      <c r="E530" s="509"/>
      <c r="F530" s="509"/>
      <c r="G530" s="511"/>
      <c r="H530" s="509"/>
      <c r="I530" s="509"/>
      <c r="J530" s="511"/>
      <c r="K530" s="526"/>
    </row>
    <row r="531" spans="1:13" ht="17.850000000000001" customHeight="1" x14ac:dyDescent="0.2">
      <c r="A531" s="507" t="s">
        <v>21</v>
      </c>
      <c r="B531" s="513" t="str">
        <f>IF(Value!$F$33="2",Value!$F$14,Value!$F$25)</f>
        <v>2020/6/2</v>
      </c>
      <c r="C531" s="513"/>
      <c r="D531" s="458" t="s">
        <v>22</v>
      </c>
      <c r="E531" s="515"/>
      <c r="F531" s="515"/>
      <c r="G531" s="515" t="s">
        <v>23</v>
      </c>
      <c r="H531" s="458" t="s">
        <v>23</v>
      </c>
      <c r="I531" s="458"/>
      <c r="J531" s="483" t="str">
        <f>Value!$F$9</f>
        <v>فتحي محمد ابو فضة</v>
      </c>
      <c r="K531" s="504"/>
    </row>
    <row r="532" spans="1:13" s="105" customFormat="1" ht="17.850000000000001" customHeight="1" thickBot="1" x14ac:dyDescent="0.25">
      <c r="A532" s="512"/>
      <c r="B532" s="514"/>
      <c r="C532" s="514"/>
      <c r="D532" s="503"/>
      <c r="E532" s="516"/>
      <c r="F532" s="516"/>
      <c r="G532" s="516"/>
      <c r="H532" s="503"/>
      <c r="I532" s="503"/>
      <c r="J532" s="505"/>
      <c r="K532" s="506"/>
    </row>
    <row r="533" spans="1:13" s="108" customFormat="1" ht="17.850000000000001" customHeight="1" x14ac:dyDescent="0.25">
      <c r="A533" s="106" t="s">
        <v>24</v>
      </c>
      <c r="B533" s="497"/>
      <c r="C533" s="497"/>
      <c r="D533" s="497"/>
      <c r="E533" s="497"/>
      <c r="F533" s="497"/>
      <c r="G533" s="497"/>
      <c r="H533" s="497"/>
      <c r="I533" s="497"/>
      <c r="J533" s="497"/>
      <c r="K533" s="497"/>
      <c r="L533" s="107"/>
    </row>
    <row r="534" spans="1:13" s="108" customFormat="1" ht="17.850000000000001" customHeight="1" x14ac:dyDescent="0.25">
      <c r="A534" s="109" t="s">
        <v>25</v>
      </c>
      <c r="B534" s="498" t="s">
        <v>26</v>
      </c>
      <c r="C534" s="498"/>
      <c r="D534" s="498"/>
      <c r="E534" s="498"/>
      <c r="F534" s="498"/>
      <c r="G534" s="498"/>
      <c r="H534" s="498"/>
      <c r="I534" s="498"/>
      <c r="J534" s="498"/>
      <c r="K534" s="498"/>
      <c r="L534" s="107"/>
    </row>
    <row r="535" spans="1:13" s="108" customFormat="1" ht="17.850000000000001" customHeight="1" x14ac:dyDescent="0.25">
      <c r="A535" s="109"/>
      <c r="B535" s="110"/>
      <c r="C535" s="110"/>
      <c r="D535" s="361"/>
      <c r="E535" s="361"/>
      <c r="F535" s="361"/>
      <c r="G535" s="361"/>
      <c r="H535" s="361"/>
      <c r="I535" s="110"/>
      <c r="J535" s="110"/>
      <c r="K535" s="110"/>
      <c r="L535" s="107"/>
    </row>
    <row r="536" spans="1:13" s="108" customFormat="1" ht="17.850000000000001" customHeight="1" x14ac:dyDescent="0.25">
      <c r="A536" s="109" t="s">
        <v>27</v>
      </c>
      <c r="B536" s="499" t="s">
        <v>28</v>
      </c>
      <c r="C536" s="499"/>
      <c r="D536" s="499"/>
      <c r="E536" s="499"/>
      <c r="F536" s="499"/>
      <c r="G536" s="499"/>
      <c r="H536" s="499"/>
      <c r="I536" s="499"/>
      <c r="J536" s="499"/>
      <c r="K536" s="499"/>
      <c r="L536" s="107"/>
    </row>
    <row r="537" spans="1:13" s="108" customFormat="1" ht="17.850000000000001" customHeight="1" x14ac:dyDescent="0.25">
      <c r="A537" s="109"/>
      <c r="B537" s="112"/>
      <c r="C537" s="112"/>
      <c r="D537" s="112"/>
      <c r="E537" s="112"/>
      <c r="F537" s="112"/>
      <c r="G537" s="112"/>
      <c r="H537" s="112"/>
      <c r="I537" s="112"/>
      <c r="J537" s="112"/>
      <c r="K537" s="112"/>
      <c r="L537" s="107"/>
    </row>
    <row r="538" spans="1:13" s="108" customFormat="1" ht="17.850000000000001" customHeight="1" x14ac:dyDescent="0.25">
      <c r="A538" s="109" t="s">
        <v>29</v>
      </c>
      <c r="B538" s="500" t="s">
        <v>30</v>
      </c>
      <c r="C538" s="500"/>
      <c r="D538" s="500"/>
      <c r="E538" s="500"/>
      <c r="F538" s="501">
        <f>IF(Value!$F$33="1","",DATE(YEAR(Value!$F$22),MONTH(Value!$F$22),DAY(Value!$F$22)))</f>
        <v>43994</v>
      </c>
      <c r="G538" s="501"/>
      <c r="H538" s="114" t="s">
        <v>129</v>
      </c>
      <c r="I538" s="502" t="str">
        <f>IF(Value!$F$33="2",Value!$F$22,"")</f>
        <v>2020/6/12</v>
      </c>
      <c r="J538" s="502"/>
      <c r="K538" s="115"/>
      <c r="L538" s="115"/>
      <c r="M538" s="107"/>
    </row>
    <row r="539" spans="1:13" s="108" customFormat="1" ht="17.850000000000001" customHeight="1" x14ac:dyDescent="0.25">
      <c r="A539" s="109"/>
      <c r="B539" s="112"/>
      <c r="C539" s="112"/>
      <c r="D539" s="112"/>
      <c r="E539" s="112"/>
      <c r="F539" s="112"/>
      <c r="G539" s="116"/>
      <c r="H539" s="116"/>
      <c r="I539" s="116"/>
      <c r="J539" s="116"/>
      <c r="K539" s="116"/>
      <c r="L539" s="107"/>
    </row>
    <row r="540" spans="1:13" s="108" customFormat="1" ht="17.850000000000001" customHeight="1" x14ac:dyDescent="0.25">
      <c r="A540" s="109" t="s">
        <v>31</v>
      </c>
      <c r="B540" s="527" t="s">
        <v>32</v>
      </c>
      <c r="C540" s="527"/>
      <c r="D540" s="527"/>
      <c r="E540" s="527"/>
      <c r="F540" s="117" t="str">
        <f>IF(Value!$F$33="2",Value!$F$26,"")</f>
        <v>2023/2022</v>
      </c>
      <c r="G540" s="118" t="s">
        <v>379</v>
      </c>
      <c r="H540" s="113">
        <f>IF(Value!$F$33="1","",DATE(YEAR(Value!$F$23),MONTH(Value!$F$23),DAY(Value!$F$23)))</f>
        <v>44075</v>
      </c>
      <c r="I540" s="136" t="s">
        <v>129</v>
      </c>
      <c r="J540" s="528" t="str">
        <f>IF(Value!$F$33="2",Value!$F$23,"")</f>
        <v>2020/9/1</v>
      </c>
      <c r="K540" s="528"/>
      <c r="L540" s="107"/>
    </row>
    <row r="541" spans="1:13" ht="17.850000000000001" customHeight="1" x14ac:dyDescent="0.2">
      <c r="A541" s="461"/>
      <c r="B541" s="461"/>
      <c r="C541" s="461"/>
      <c r="D541" s="461"/>
      <c r="E541" s="462" t="s">
        <v>436</v>
      </c>
      <c r="F541" s="462"/>
      <c r="G541" s="462"/>
      <c r="H541" s="461"/>
      <c r="I541" s="461"/>
      <c r="J541" s="461"/>
      <c r="K541" s="461"/>
      <c r="L541" s="85" t="s">
        <v>310</v>
      </c>
    </row>
    <row r="542" spans="1:13" ht="17.850000000000001" customHeight="1" x14ac:dyDescent="0.2">
      <c r="A542" s="461"/>
      <c r="B542" s="461"/>
      <c r="C542" s="461"/>
      <c r="D542" s="461"/>
      <c r="E542" s="462"/>
      <c r="F542" s="462"/>
      <c r="G542" s="462"/>
      <c r="H542" s="461"/>
      <c r="I542" s="461"/>
      <c r="J542" s="461"/>
      <c r="K542" s="461"/>
    </row>
    <row r="543" spans="1:13" ht="17.850000000000001" customHeight="1" x14ac:dyDescent="0.2">
      <c r="A543" s="463" t="s">
        <v>755</v>
      </c>
      <c r="B543" s="463"/>
      <c r="C543" s="463"/>
      <c r="D543" s="463"/>
      <c r="E543" s="464"/>
      <c r="F543" s="464"/>
      <c r="G543" s="464"/>
      <c r="H543" s="464" t="s">
        <v>0</v>
      </c>
      <c r="I543" s="464"/>
      <c r="J543" s="464"/>
      <c r="K543" s="464"/>
    </row>
    <row r="544" spans="1:13" ht="17.850000000000001" customHeight="1" x14ac:dyDescent="0.2">
      <c r="A544" s="463" t="s">
        <v>756</v>
      </c>
      <c r="B544" s="463"/>
      <c r="C544" s="463"/>
      <c r="D544" s="463"/>
      <c r="E544" s="464"/>
      <c r="F544" s="464"/>
      <c r="G544" s="464"/>
      <c r="H544" s="464"/>
      <c r="I544" s="464"/>
      <c r="J544" s="464"/>
      <c r="K544" s="464"/>
    </row>
    <row r="545" spans="1:17" ht="17.850000000000001" customHeight="1" x14ac:dyDescent="0.2">
      <c r="A545" s="465"/>
      <c r="B545" s="465"/>
      <c r="C545" s="465"/>
      <c r="D545" s="465"/>
      <c r="E545" s="464"/>
      <c r="F545" s="464"/>
      <c r="G545" s="464"/>
      <c r="H545" s="464"/>
      <c r="I545" s="464"/>
      <c r="J545" s="464"/>
      <c r="K545" s="464"/>
    </row>
    <row r="546" spans="1:17" ht="17.850000000000001" customHeight="1" x14ac:dyDescent="0.2">
      <c r="A546" s="455" t="str">
        <f>" النتائج المدرسية  " &amp; Value!$F$35 &amp; " الأساسي  للعام الدراسي " &amp; Value!$F$10</f>
        <v xml:space="preserve"> النتائج المدرسية  للصفوف من الأول الى السابع الأساسي  للعام الدراسي 2021/2020</v>
      </c>
      <c r="B546" s="455"/>
      <c r="C546" s="455"/>
      <c r="D546" s="455"/>
      <c r="E546" s="455"/>
      <c r="F546" s="455"/>
      <c r="G546" s="455"/>
      <c r="H546" s="455"/>
      <c r="I546" s="455"/>
      <c r="J546" s="455"/>
      <c r="K546" s="455"/>
    </row>
    <row r="547" spans="1:17" ht="17.850000000000001" customHeight="1" x14ac:dyDescent="0.2">
      <c r="A547" s="455"/>
      <c r="B547" s="455"/>
      <c r="C547" s="455"/>
      <c r="D547" s="455"/>
      <c r="E547" s="455"/>
      <c r="F547" s="455"/>
      <c r="G547" s="455"/>
      <c r="H547" s="455"/>
      <c r="I547" s="455"/>
      <c r="J547" s="455"/>
      <c r="K547" s="455"/>
    </row>
    <row r="548" spans="1:17" ht="17.850000000000001" customHeight="1" x14ac:dyDescent="0.2">
      <c r="A548" s="86" t="s">
        <v>1</v>
      </c>
      <c r="B548" s="456" t="str">
        <f>Table!B23</f>
        <v xml:space="preserve"> خليل عبد اللطيف يوسف ابو عجميه</v>
      </c>
      <c r="C548" s="457"/>
      <c r="D548" s="457"/>
      <c r="E548" s="362" t="s">
        <v>2</v>
      </c>
      <c r="F548" s="119" t="str">
        <f>Table!C23</f>
        <v>الأردنية</v>
      </c>
      <c r="G548" s="458" t="s">
        <v>3</v>
      </c>
      <c r="H548" s="458"/>
      <c r="I548" s="459" t="str">
        <f>Table!BT23</f>
        <v>السلط/البلقاء    17 / 12 / 2009</v>
      </c>
      <c r="J548" s="460"/>
      <c r="K548" s="460"/>
    </row>
    <row r="549" spans="1:17" ht="17.850000000000001" customHeight="1" x14ac:dyDescent="0.2">
      <c r="A549" s="70"/>
      <c r="B549" s="365"/>
      <c r="C549" s="365"/>
      <c r="D549" s="76"/>
      <c r="E549" s="365"/>
      <c r="F549" s="88"/>
      <c r="G549" s="76"/>
      <c r="H549" s="76"/>
      <c r="I549" s="89"/>
      <c r="J549" s="89"/>
      <c r="K549" s="90"/>
    </row>
    <row r="550" spans="1:17" ht="17.850000000000001" customHeight="1" x14ac:dyDescent="0.2">
      <c r="A550" s="458" t="s">
        <v>4</v>
      </c>
      <c r="B550" s="458"/>
      <c r="C550" s="483" t="str">
        <f>Value!$F$6 &amp; " ( "  &amp;  Value!$F$7  &amp; " ) "</f>
        <v xml:space="preserve">السادس ( أ ) </v>
      </c>
      <c r="D550" s="483"/>
      <c r="E550" s="362" t="s">
        <v>5</v>
      </c>
      <c r="F550" s="483" t="str">
        <f>Value!$F$5</f>
        <v>ذكور البقعة الاعدادية الرابعة</v>
      </c>
      <c r="G550" s="483"/>
      <c r="H550" s="483"/>
      <c r="I550" s="362" t="s">
        <v>6</v>
      </c>
      <c r="J550" s="460" t="str">
        <f>Value!$F$4</f>
        <v>البقعة</v>
      </c>
      <c r="K550" s="460"/>
      <c r="N550" s="262">
        <v>0</v>
      </c>
      <c r="O550" s="262"/>
      <c r="P550" s="262"/>
      <c r="Q550" s="262">
        <f>Value!$F$13</f>
        <v>50</v>
      </c>
    </row>
    <row r="551" spans="1:17" ht="17.850000000000001" customHeight="1" x14ac:dyDescent="0.2">
      <c r="A551" s="365"/>
      <c r="B551" s="365"/>
      <c r="C551" s="65"/>
      <c r="D551" s="91"/>
      <c r="E551" s="70"/>
      <c r="F551" s="89"/>
      <c r="G551" s="89"/>
      <c r="H551" s="89"/>
      <c r="I551" s="70"/>
      <c r="J551" s="89"/>
      <c r="K551" s="89"/>
    </row>
    <row r="552" spans="1:17" ht="17.850000000000001" customHeight="1" x14ac:dyDescent="0.2">
      <c r="A552" s="458" t="s">
        <v>7</v>
      </c>
      <c r="B552" s="458"/>
      <c r="C552" s="483" t="str">
        <f>Value!$F$3</f>
        <v>شمال عمان</v>
      </c>
      <c r="D552" s="483"/>
      <c r="E552" s="92"/>
      <c r="F552" s="92"/>
      <c r="G552" s="92"/>
      <c r="H552" s="92"/>
      <c r="I552" s="92"/>
      <c r="J552" s="92"/>
      <c r="K552" s="92"/>
    </row>
    <row r="553" spans="1:17" ht="17.850000000000001" customHeight="1" thickBot="1" x14ac:dyDescent="0.25">
      <c r="A553" s="93"/>
      <c r="B553" s="93"/>
      <c r="C553" s="93"/>
      <c r="D553" s="94"/>
      <c r="E553" s="93"/>
      <c r="F553" s="93"/>
      <c r="G553" s="93"/>
      <c r="H553" s="93"/>
      <c r="I553" s="93"/>
      <c r="J553" s="95"/>
      <c r="K553" s="95"/>
    </row>
    <row r="554" spans="1:17" ht="17.850000000000001" customHeight="1" thickBot="1" x14ac:dyDescent="0.25">
      <c r="A554" s="484" t="s">
        <v>8</v>
      </c>
      <c r="B554" s="484"/>
      <c r="C554" s="484"/>
      <c r="D554" s="485" t="s">
        <v>9</v>
      </c>
      <c r="E554" s="471" t="s">
        <v>10</v>
      </c>
      <c r="F554" s="472"/>
      <c r="G554" s="472"/>
      <c r="H554" s="472"/>
      <c r="I554" s="472"/>
      <c r="J554" s="472"/>
      <c r="K554" s="473"/>
    </row>
    <row r="555" spans="1:17" ht="17.850000000000001" customHeight="1" thickBot="1" x14ac:dyDescent="0.25">
      <c r="A555" s="484"/>
      <c r="B555" s="484"/>
      <c r="C555" s="484"/>
      <c r="D555" s="486"/>
      <c r="E555" s="96" t="s">
        <v>11</v>
      </c>
      <c r="F555" s="97" t="s">
        <v>12</v>
      </c>
      <c r="G555" s="474" t="s">
        <v>13</v>
      </c>
      <c r="H555" s="474"/>
      <c r="I555" s="474"/>
      <c r="J555" s="474"/>
      <c r="K555" s="475"/>
    </row>
    <row r="556" spans="1:17" ht="17.850000000000001" customHeight="1" thickBot="1" x14ac:dyDescent="0.25">
      <c r="A556" s="484"/>
      <c r="B556" s="484"/>
      <c r="C556" s="484"/>
      <c r="D556" s="487"/>
      <c r="E556" s="98" t="s">
        <v>383</v>
      </c>
      <c r="F556" s="364" t="s">
        <v>383</v>
      </c>
      <c r="G556" s="364" t="s">
        <v>14</v>
      </c>
      <c r="H556" s="476" t="s">
        <v>15</v>
      </c>
      <c r="I556" s="476"/>
      <c r="J556" s="476"/>
      <c r="K556" s="477"/>
    </row>
    <row r="557" spans="1:17" ht="17.850000000000001" customHeight="1" x14ac:dyDescent="0.2">
      <c r="A557" s="478" t="str">
        <f>Table!$H$6</f>
        <v>التربية الاسلامية</v>
      </c>
      <c r="B557" s="479"/>
      <c r="C557" s="479"/>
      <c r="D557" s="100">
        <f>Table!$J$10</f>
        <v>100</v>
      </c>
      <c r="E557" s="122">
        <f>Table!H23</f>
        <v>86</v>
      </c>
      <c r="F557" s="123">
        <f>Table!I23</f>
        <v>86</v>
      </c>
      <c r="G557" s="123">
        <f>Table!J23</f>
        <v>86</v>
      </c>
      <c r="H557" s="480" t="str">
        <f>SpellNumberA(IF(Value!$F$33="1",E557,G557),0,"علامة","علامتان","علامات")</f>
        <v xml:space="preserve">ست وثمانون علامة </v>
      </c>
      <c r="I557" s="481"/>
      <c r="J557" s="481"/>
      <c r="K557" s="482"/>
    </row>
    <row r="558" spans="1:17" ht="17.850000000000001" customHeight="1" x14ac:dyDescent="0.2">
      <c r="A558" s="466" t="str">
        <f>Table!$K$6</f>
        <v>اللغة العربية</v>
      </c>
      <c r="B558" s="467"/>
      <c r="C558" s="467"/>
      <c r="D558" s="101">
        <f>Table!$M$10</f>
        <v>100</v>
      </c>
      <c r="E558" s="102">
        <f>Table!K23</f>
        <v>86</v>
      </c>
      <c r="F558" s="123">
        <f>Table!L23</f>
        <v>78</v>
      </c>
      <c r="G558" s="123">
        <f>Table!M23</f>
        <v>82</v>
      </c>
      <c r="H558" s="468" t="str">
        <f>SpellNumberA(IF(Value!$F$33="1",E558,G558),0,"علامة","علامتان","علامات")</f>
        <v xml:space="preserve">اثنتان وثمانون علامة </v>
      </c>
      <c r="I558" s="469"/>
      <c r="J558" s="469"/>
      <c r="K558" s="470"/>
    </row>
    <row r="559" spans="1:17" ht="17.850000000000001" customHeight="1" x14ac:dyDescent="0.2">
      <c r="A559" s="466" t="str">
        <f>Table!$N$6</f>
        <v>اللغة الانجليزية</v>
      </c>
      <c r="B559" s="467"/>
      <c r="C559" s="467"/>
      <c r="D559" s="101">
        <f>Table!$P$10</f>
        <v>100</v>
      </c>
      <c r="E559" s="102">
        <f>Table!N23</f>
        <v>84</v>
      </c>
      <c r="F559" s="123">
        <f>Table!O23</f>
        <v>79</v>
      </c>
      <c r="G559" s="123">
        <f>Table!P23</f>
        <v>82</v>
      </c>
      <c r="H559" s="468" t="str">
        <f>SpellNumberA(IF(Value!$F$33="1",E559,G559),0,"علامة","علامتان","علامات")</f>
        <v xml:space="preserve">اثنتان وثمانون علامة </v>
      </c>
      <c r="I559" s="469"/>
      <c r="J559" s="469"/>
      <c r="K559" s="470"/>
    </row>
    <row r="560" spans="1:17" ht="17.850000000000001" customHeight="1" x14ac:dyDescent="0.2">
      <c r="A560" s="466" t="str">
        <f>Table!$Q$6</f>
        <v>الرياضيات</v>
      </c>
      <c r="B560" s="467"/>
      <c r="C560" s="467"/>
      <c r="D560" s="101">
        <f>Table!$S$10</f>
        <v>100</v>
      </c>
      <c r="E560" s="102">
        <f>Table!Q23</f>
        <v>95</v>
      </c>
      <c r="F560" s="123">
        <f>Table!R23</f>
        <v>76</v>
      </c>
      <c r="G560" s="123">
        <f>Table!S23</f>
        <v>86</v>
      </c>
      <c r="H560" s="468" t="str">
        <f>SpellNumberA(IF(Value!$F$33="1",E560,G560),0,"علامة","علامتان","علامات")</f>
        <v xml:space="preserve">ست وثمانون علامة </v>
      </c>
      <c r="I560" s="469"/>
      <c r="J560" s="469"/>
      <c r="K560" s="470"/>
    </row>
    <row r="561" spans="1:11" ht="17.850000000000001" customHeight="1" x14ac:dyDescent="0.2">
      <c r="A561" s="466" t="str">
        <f>Table!$T$6</f>
        <v>التربية الاجتماعية والوطنية</v>
      </c>
      <c r="B561" s="467"/>
      <c r="C561" s="467"/>
      <c r="D561" s="101">
        <f>Table!$V$10</f>
        <v>100</v>
      </c>
      <c r="E561" s="102">
        <f>Table!T23</f>
        <v>89</v>
      </c>
      <c r="F561" s="123">
        <f>Table!U23</f>
        <v>81</v>
      </c>
      <c r="G561" s="123">
        <f>Table!V23</f>
        <v>85</v>
      </c>
      <c r="H561" s="468" t="str">
        <f>SpellNumberA(IF(Value!$F$33="1",E561,G561),0,"علامة","علامتان","علامات")</f>
        <v xml:space="preserve">خمس وثمانون علامة </v>
      </c>
      <c r="I561" s="469"/>
      <c r="J561" s="469"/>
      <c r="K561" s="470"/>
    </row>
    <row r="562" spans="1:11" ht="17.850000000000001" customHeight="1" x14ac:dyDescent="0.2">
      <c r="A562" s="466" t="str">
        <f>Table!$W$6</f>
        <v>العلـــوم</v>
      </c>
      <c r="B562" s="467"/>
      <c r="C562" s="467"/>
      <c r="D562" s="101">
        <f>Table!$Y$10</f>
        <v>100</v>
      </c>
      <c r="E562" s="102">
        <f>Table!W23</f>
        <v>70</v>
      </c>
      <c r="F562" s="123">
        <f>Table!X23</f>
        <v>78</v>
      </c>
      <c r="G562" s="123">
        <f>Table!Y23</f>
        <v>74</v>
      </c>
      <c r="H562" s="468" t="str">
        <f>SpellNumberA(IF(Value!$F$33="1",E562,G562),0,"علامة","علامتان","علامات")</f>
        <v xml:space="preserve">اربع وسبعون علامة </v>
      </c>
      <c r="I562" s="469"/>
      <c r="J562" s="469"/>
      <c r="K562" s="470"/>
    </row>
    <row r="563" spans="1:11" ht="17.850000000000001" customHeight="1" x14ac:dyDescent="0.2">
      <c r="A563" s="466" t="str">
        <f>Table!$Z$6</f>
        <v>التربية الفنية</v>
      </c>
      <c r="B563" s="467"/>
      <c r="C563" s="467"/>
      <c r="D563" s="101">
        <f>Table!$AB$10</f>
        <v>100</v>
      </c>
      <c r="E563" s="102">
        <f>Table!Z23</f>
        <v>96</v>
      </c>
      <c r="F563" s="123">
        <f>Table!AA23</f>
        <v>90</v>
      </c>
      <c r="G563" s="123">
        <f>Table!AB23</f>
        <v>93</v>
      </c>
      <c r="H563" s="468" t="str">
        <f>SpellNumberA(IF(Value!$F$33="1",E563,G563),0,"علامة","علامتان","علامات")</f>
        <v xml:space="preserve">ثلاث وتسعون علامة </v>
      </c>
      <c r="I563" s="469"/>
      <c r="J563" s="469"/>
      <c r="K563" s="470"/>
    </row>
    <row r="564" spans="1:11" ht="17.850000000000001" customHeight="1" x14ac:dyDescent="0.2">
      <c r="A564" s="466" t="str">
        <f>Table!$AC$6</f>
        <v>التربية الرياضية</v>
      </c>
      <c r="B564" s="467"/>
      <c r="C564" s="467"/>
      <c r="D564" s="101">
        <f>Table!$AE$10</f>
        <v>100</v>
      </c>
      <c r="E564" s="102">
        <f>Table!AC23</f>
        <v>94</v>
      </c>
      <c r="F564" s="123">
        <f>Table!AD23</f>
        <v>94</v>
      </c>
      <c r="G564" s="123">
        <f>Table!AE23</f>
        <v>94</v>
      </c>
      <c r="H564" s="468" t="str">
        <f>SpellNumberA(IF(Value!$F$33="1",E564,G564),0,"علامة","علامتان","علامات")</f>
        <v xml:space="preserve">اربع وتسعون علامة </v>
      </c>
      <c r="I564" s="469"/>
      <c r="J564" s="469"/>
      <c r="K564" s="470"/>
    </row>
    <row r="565" spans="1:11" ht="17.850000000000001" customHeight="1" x14ac:dyDescent="0.2">
      <c r="A565" s="466" t="str">
        <f>Table!$AF$6</f>
        <v>الموسيقا والاناشيد</v>
      </c>
      <c r="B565" s="467"/>
      <c r="C565" s="467"/>
      <c r="D565" s="101">
        <f>Table!$AH$10</f>
        <v>100</v>
      </c>
      <c r="E565" s="124"/>
      <c r="F565" s="123"/>
      <c r="G565" s="123"/>
      <c r="H565" s="494" t="str">
        <f>SpellNumberA(IF(Value!$F$33="1",E565,G565),0,"علامة","علامتان","علامات")</f>
        <v/>
      </c>
      <c r="I565" s="495"/>
      <c r="J565" s="495"/>
      <c r="K565" s="496"/>
    </row>
    <row r="566" spans="1:11" ht="17.850000000000001" customHeight="1" x14ac:dyDescent="0.2">
      <c r="A566" s="466" t="str">
        <f>Table!$AI$6</f>
        <v>التربية المهنية</v>
      </c>
      <c r="B566" s="467"/>
      <c r="C566" s="467"/>
      <c r="D566" s="101">
        <f>Table!$AK$10</f>
        <v>100</v>
      </c>
      <c r="E566" s="124">
        <f>Table!AI23</f>
        <v>86</v>
      </c>
      <c r="F566" s="123">
        <f>Table!AJ23</f>
        <v>77</v>
      </c>
      <c r="G566" s="123">
        <f>Table!AK23</f>
        <v>82</v>
      </c>
      <c r="H566" s="494" t="str">
        <f>SpellNumberA(IF(Value!$F$33="1",E566,G566),0,"علامة","علامتان","علامات")</f>
        <v xml:space="preserve">اثنتان وثمانون علامة </v>
      </c>
      <c r="I566" s="495"/>
      <c r="J566" s="495"/>
      <c r="K566" s="496"/>
    </row>
    <row r="567" spans="1:11" ht="17.850000000000001" customHeight="1" x14ac:dyDescent="0.2">
      <c r="A567" s="466" t="str">
        <f>Table!$AL$6</f>
        <v>الحاسوب</v>
      </c>
      <c r="B567" s="467"/>
      <c r="C567" s="467"/>
      <c r="D567" s="101">
        <f>Table!$AN$10</f>
        <v>100</v>
      </c>
      <c r="E567" s="124">
        <f>Table!AL23</f>
        <v>0</v>
      </c>
      <c r="F567" s="123">
        <f>Table!AM23</f>
        <v>0</v>
      </c>
      <c r="G567" s="123">
        <f>Table!AN23</f>
        <v>0</v>
      </c>
      <c r="H567" s="494" t="str">
        <f>SpellNumberA(IF(Value!$F$33="1",E567,G567),0,"علامة","علامتان","علامات")</f>
        <v xml:space="preserve">صفر علامة </v>
      </c>
      <c r="I567" s="495"/>
      <c r="J567" s="495"/>
      <c r="K567" s="496"/>
    </row>
    <row r="568" spans="1:11" ht="17.850000000000001" customHeight="1" thickBot="1" x14ac:dyDescent="0.25">
      <c r="A568" s="466" t="str">
        <f>Table!$AO$6</f>
        <v>الثقافة المالية</v>
      </c>
      <c r="B568" s="467"/>
      <c r="C568" s="467"/>
      <c r="D568" s="103">
        <f>Table!$AQ$10</f>
        <v>100</v>
      </c>
      <c r="E568" s="125">
        <f>Table!AO23</f>
        <v>0</v>
      </c>
      <c r="F568" s="123">
        <f>Table!AP23</f>
        <v>0</v>
      </c>
      <c r="G568" s="126">
        <f>Table!AQ23</f>
        <v>0</v>
      </c>
      <c r="H568" s="488" t="str">
        <f>SpellNumberA(IF(Value!$F$33="1",E568,G568),0,"علامة","علامتان","علامات")</f>
        <v xml:space="preserve">صفر علامة </v>
      </c>
      <c r="I568" s="489"/>
      <c r="J568" s="489"/>
      <c r="K568" s="490"/>
    </row>
    <row r="569" spans="1:11" ht="17.850000000000001" customHeight="1" x14ac:dyDescent="0.2">
      <c r="A569" s="491" t="s">
        <v>384</v>
      </c>
      <c r="B569" s="492"/>
      <c r="C569" s="492"/>
      <c r="D569" s="351">
        <f>Table!BS23</f>
        <v>72.7</v>
      </c>
      <c r="E569" s="363" t="s">
        <v>385</v>
      </c>
      <c r="F569" s="493" t="str">
        <f>IF(D569&lt;&gt;"-",SpellNumberA(D569,0,"علامة","علامتان","علامات"),"")</f>
        <v>اثنتان وسبعون علامة وسبعون بالمئة من العلامة</v>
      </c>
      <c r="G569" s="493"/>
      <c r="H569" s="493"/>
      <c r="I569" s="493"/>
      <c r="J569" s="203"/>
      <c r="K569" s="204"/>
    </row>
    <row r="570" spans="1:11" ht="17.850000000000001" customHeight="1" x14ac:dyDescent="0.2">
      <c r="A570" s="517" t="s">
        <v>16</v>
      </c>
      <c r="B570" s="518" t="str">
        <f>Table!CS23</f>
        <v>ناجح و يرفع  لـ الصف السابع</v>
      </c>
      <c r="C570" s="519"/>
      <c r="D570" s="519"/>
      <c r="E570" s="519"/>
      <c r="F570" s="519"/>
      <c r="G570" s="519"/>
      <c r="H570" s="519"/>
      <c r="I570" s="519"/>
      <c r="J570" s="519"/>
      <c r="K570" s="520"/>
    </row>
    <row r="571" spans="1:11" ht="17.850000000000001" customHeight="1" thickBot="1" x14ac:dyDescent="0.25">
      <c r="A571" s="512"/>
      <c r="B571" s="505"/>
      <c r="C571" s="505"/>
      <c r="D571" s="505"/>
      <c r="E571" s="505"/>
      <c r="F571" s="505"/>
      <c r="G571" s="505"/>
      <c r="H571" s="505"/>
      <c r="I571" s="505"/>
      <c r="J571" s="505"/>
      <c r="K571" s="506"/>
    </row>
    <row r="572" spans="1:11" ht="17.850000000000001" customHeight="1" x14ac:dyDescent="0.2">
      <c r="A572" s="521" t="s">
        <v>17</v>
      </c>
      <c r="B572" s="522"/>
      <c r="C572" s="523" t="str">
        <f>Table!CT23</f>
        <v>جيد في دروسه ، أتمنى له مزيدا من التقدم والنجاح</v>
      </c>
      <c r="D572" s="524"/>
      <c r="E572" s="524"/>
      <c r="F572" s="524"/>
      <c r="G572" s="524"/>
      <c r="H572" s="524"/>
      <c r="I572" s="524"/>
      <c r="J572" s="524"/>
      <c r="K572" s="525"/>
    </row>
    <row r="573" spans="1:11" s="105" customFormat="1" ht="17.850000000000001" customHeight="1" x14ac:dyDescent="0.2">
      <c r="A573" s="507"/>
      <c r="B573" s="458"/>
      <c r="C573" s="483"/>
      <c r="D573" s="483"/>
      <c r="E573" s="483"/>
      <c r="F573" s="483"/>
      <c r="G573" s="483"/>
      <c r="H573" s="483"/>
      <c r="I573" s="483"/>
      <c r="J573" s="483"/>
      <c r="K573" s="504"/>
    </row>
    <row r="574" spans="1:11" ht="17.850000000000001" customHeight="1" x14ac:dyDescent="0.2">
      <c r="A574" s="507" t="s">
        <v>18</v>
      </c>
      <c r="B574" s="458"/>
      <c r="C574" s="510" t="str">
        <f>Table!AS23</f>
        <v>-</v>
      </c>
      <c r="D574" s="458" t="s">
        <v>19</v>
      </c>
      <c r="E574" s="458"/>
      <c r="F574" s="458"/>
      <c r="G574" s="510">
        <f>Table!$AS$10</f>
        <v>199</v>
      </c>
      <c r="H574" s="458" t="s">
        <v>20</v>
      </c>
      <c r="I574" s="458"/>
      <c r="J574" s="483" t="str">
        <f>Value!$F$8</f>
        <v>عادل اسماعيل ابو حميدان</v>
      </c>
      <c r="K574" s="504"/>
    </row>
    <row r="575" spans="1:11" s="105" customFormat="1" ht="17.850000000000001" customHeight="1" x14ac:dyDescent="0.2">
      <c r="A575" s="508"/>
      <c r="B575" s="509"/>
      <c r="C575" s="511"/>
      <c r="D575" s="509"/>
      <c r="E575" s="509"/>
      <c r="F575" s="509"/>
      <c r="G575" s="511"/>
      <c r="H575" s="509"/>
      <c r="I575" s="509"/>
      <c r="J575" s="511"/>
      <c r="K575" s="526"/>
    </row>
    <row r="576" spans="1:11" ht="17.850000000000001" customHeight="1" x14ac:dyDescent="0.2">
      <c r="A576" s="507" t="s">
        <v>21</v>
      </c>
      <c r="B576" s="513" t="str">
        <f>IF(Value!$F$33="2",Value!$F$14,Value!$F$25)</f>
        <v>2020/6/2</v>
      </c>
      <c r="C576" s="513"/>
      <c r="D576" s="458" t="s">
        <v>22</v>
      </c>
      <c r="E576" s="515"/>
      <c r="F576" s="515"/>
      <c r="G576" s="515" t="s">
        <v>23</v>
      </c>
      <c r="H576" s="458" t="s">
        <v>23</v>
      </c>
      <c r="I576" s="458"/>
      <c r="J576" s="483" t="str">
        <f>Value!$F$9</f>
        <v>فتحي محمد ابو فضة</v>
      </c>
      <c r="K576" s="504"/>
    </row>
    <row r="577" spans="1:13" s="105" customFormat="1" ht="17.850000000000001" customHeight="1" thickBot="1" x14ac:dyDescent="0.25">
      <c r="A577" s="512"/>
      <c r="B577" s="514"/>
      <c r="C577" s="514"/>
      <c r="D577" s="503"/>
      <c r="E577" s="516"/>
      <c r="F577" s="516"/>
      <c r="G577" s="516"/>
      <c r="H577" s="503"/>
      <c r="I577" s="503"/>
      <c r="J577" s="505"/>
      <c r="K577" s="506"/>
    </row>
    <row r="578" spans="1:13" s="108" customFormat="1" ht="17.850000000000001" customHeight="1" x14ac:dyDescent="0.25">
      <c r="A578" s="106" t="s">
        <v>24</v>
      </c>
      <c r="B578" s="497"/>
      <c r="C578" s="497"/>
      <c r="D578" s="497"/>
      <c r="E578" s="497"/>
      <c r="F578" s="497"/>
      <c r="G578" s="497"/>
      <c r="H578" s="497"/>
      <c r="I578" s="497"/>
      <c r="J578" s="497"/>
      <c r="K578" s="497"/>
      <c r="L578" s="107"/>
    </row>
    <row r="579" spans="1:13" s="108" customFormat="1" ht="17.850000000000001" customHeight="1" x14ac:dyDescent="0.25">
      <c r="A579" s="109" t="s">
        <v>25</v>
      </c>
      <c r="B579" s="498" t="s">
        <v>26</v>
      </c>
      <c r="C579" s="498"/>
      <c r="D579" s="498"/>
      <c r="E579" s="498"/>
      <c r="F579" s="498"/>
      <c r="G579" s="498"/>
      <c r="H579" s="498"/>
      <c r="I579" s="498"/>
      <c r="J579" s="498"/>
      <c r="K579" s="498"/>
      <c r="L579" s="107"/>
    </row>
    <row r="580" spans="1:13" s="108" customFormat="1" ht="17.850000000000001" customHeight="1" x14ac:dyDescent="0.25">
      <c r="A580" s="109"/>
      <c r="B580" s="110"/>
      <c r="C580" s="110"/>
      <c r="D580" s="361"/>
      <c r="E580" s="361"/>
      <c r="F580" s="361"/>
      <c r="G580" s="361"/>
      <c r="H580" s="361"/>
      <c r="I580" s="110"/>
      <c r="J580" s="110"/>
      <c r="K580" s="110"/>
      <c r="L580" s="107"/>
    </row>
    <row r="581" spans="1:13" s="108" customFormat="1" ht="17.850000000000001" customHeight="1" x14ac:dyDescent="0.25">
      <c r="A581" s="109" t="s">
        <v>27</v>
      </c>
      <c r="B581" s="499" t="s">
        <v>28</v>
      </c>
      <c r="C581" s="499"/>
      <c r="D581" s="499"/>
      <c r="E581" s="499"/>
      <c r="F581" s="499"/>
      <c r="G581" s="499"/>
      <c r="H581" s="499"/>
      <c r="I581" s="499"/>
      <c r="J581" s="499"/>
      <c r="K581" s="499"/>
      <c r="L581" s="107"/>
    </row>
    <row r="582" spans="1:13" s="108" customFormat="1" ht="17.850000000000001" customHeight="1" x14ac:dyDescent="0.25">
      <c r="A582" s="109"/>
      <c r="B582" s="112"/>
      <c r="C582" s="112"/>
      <c r="D582" s="112"/>
      <c r="E582" s="112"/>
      <c r="F582" s="112"/>
      <c r="G582" s="112"/>
      <c r="H582" s="112"/>
      <c r="I582" s="112"/>
      <c r="J582" s="112"/>
      <c r="K582" s="112"/>
      <c r="L582" s="107"/>
    </row>
    <row r="583" spans="1:13" s="108" customFormat="1" ht="17.850000000000001" customHeight="1" x14ac:dyDescent="0.25">
      <c r="A583" s="109" t="s">
        <v>29</v>
      </c>
      <c r="B583" s="500" t="s">
        <v>30</v>
      </c>
      <c r="C583" s="500"/>
      <c r="D583" s="500"/>
      <c r="E583" s="500"/>
      <c r="F583" s="501">
        <f>IF(Value!$F$33="1","",DATE(YEAR(Value!$F$22),MONTH(Value!$F$22),DAY(Value!$F$22)))</f>
        <v>43994</v>
      </c>
      <c r="G583" s="501"/>
      <c r="H583" s="114" t="s">
        <v>129</v>
      </c>
      <c r="I583" s="502" t="str">
        <f>IF(Value!$F$33="2",Value!$F$22,"")</f>
        <v>2020/6/12</v>
      </c>
      <c r="J583" s="502"/>
      <c r="K583" s="115"/>
      <c r="L583" s="115"/>
      <c r="M583" s="107"/>
    </row>
    <row r="584" spans="1:13" s="108" customFormat="1" ht="17.850000000000001" customHeight="1" x14ac:dyDescent="0.25">
      <c r="A584" s="109"/>
      <c r="B584" s="112"/>
      <c r="C584" s="112"/>
      <c r="D584" s="112"/>
      <c r="E584" s="112"/>
      <c r="F584" s="112"/>
      <c r="G584" s="116"/>
      <c r="H584" s="116"/>
      <c r="I584" s="116"/>
      <c r="J584" s="116"/>
      <c r="K584" s="116"/>
      <c r="L584" s="107"/>
    </row>
    <row r="585" spans="1:13" s="108" customFormat="1" ht="17.850000000000001" customHeight="1" x14ac:dyDescent="0.25">
      <c r="A585" s="109" t="s">
        <v>31</v>
      </c>
      <c r="B585" s="527" t="s">
        <v>32</v>
      </c>
      <c r="C585" s="527"/>
      <c r="D585" s="527"/>
      <c r="E585" s="527"/>
      <c r="F585" s="117" t="str">
        <f>IF(Value!$F$33="2",Value!$F$26,"")</f>
        <v>2023/2022</v>
      </c>
      <c r="G585" s="118" t="s">
        <v>379</v>
      </c>
      <c r="H585" s="113">
        <f>IF(Value!$F$33="1","",DATE(YEAR(Value!$F$23),MONTH(Value!$F$23),DAY(Value!$F$23)))</f>
        <v>44075</v>
      </c>
      <c r="I585" s="136" t="s">
        <v>129</v>
      </c>
      <c r="J585" s="528" t="str">
        <f>IF(Value!$F$33="2",Value!$F$23,"")</f>
        <v>2020/9/1</v>
      </c>
      <c r="K585" s="528"/>
      <c r="L585" s="107"/>
    </row>
    <row r="586" spans="1:13" ht="17.850000000000001" customHeight="1" x14ac:dyDescent="0.2">
      <c r="A586" s="461"/>
      <c r="B586" s="461"/>
      <c r="C586" s="461"/>
      <c r="D586" s="461"/>
      <c r="E586" s="462" t="s">
        <v>436</v>
      </c>
      <c r="F586" s="462"/>
      <c r="G586" s="462"/>
      <c r="H586" s="461"/>
      <c r="I586" s="461"/>
      <c r="J586" s="461"/>
      <c r="K586" s="461"/>
      <c r="L586" s="85" t="s">
        <v>310</v>
      </c>
    </row>
    <row r="587" spans="1:13" ht="17.850000000000001" customHeight="1" x14ac:dyDescent="0.2">
      <c r="A587" s="461"/>
      <c r="B587" s="461"/>
      <c r="C587" s="461"/>
      <c r="D587" s="461"/>
      <c r="E587" s="462"/>
      <c r="F587" s="462"/>
      <c r="G587" s="462"/>
      <c r="H587" s="461"/>
      <c r="I587" s="461"/>
      <c r="J587" s="461"/>
      <c r="K587" s="461"/>
    </row>
    <row r="588" spans="1:13" ht="17.850000000000001" customHeight="1" x14ac:dyDescent="0.2">
      <c r="A588" s="463" t="s">
        <v>755</v>
      </c>
      <c r="B588" s="463"/>
      <c r="C588" s="463"/>
      <c r="D588" s="463"/>
      <c r="E588" s="464"/>
      <c r="F588" s="464"/>
      <c r="G588" s="464"/>
      <c r="H588" s="464" t="s">
        <v>0</v>
      </c>
      <c r="I588" s="464"/>
      <c r="J588" s="464"/>
      <c r="K588" s="464"/>
    </row>
    <row r="589" spans="1:13" ht="17.850000000000001" customHeight="1" x14ac:dyDescent="0.2">
      <c r="A589" s="463" t="s">
        <v>756</v>
      </c>
      <c r="B589" s="463"/>
      <c r="C589" s="463"/>
      <c r="D589" s="463"/>
      <c r="E589" s="464"/>
      <c r="F589" s="464"/>
      <c r="G589" s="464"/>
      <c r="H589" s="464"/>
      <c r="I589" s="464"/>
      <c r="J589" s="464"/>
      <c r="K589" s="464"/>
    </row>
    <row r="590" spans="1:13" ht="17.850000000000001" customHeight="1" x14ac:dyDescent="0.2">
      <c r="A590" s="465"/>
      <c r="B590" s="465"/>
      <c r="C590" s="465"/>
      <c r="D590" s="465"/>
      <c r="E590" s="464"/>
      <c r="F590" s="464"/>
      <c r="G590" s="464"/>
      <c r="H590" s="464"/>
      <c r="I590" s="464"/>
      <c r="J590" s="464"/>
      <c r="K590" s="464"/>
    </row>
    <row r="591" spans="1:13" ht="17.850000000000001" customHeight="1" x14ac:dyDescent="0.2">
      <c r="A591" s="455" t="str">
        <f>" النتائج المدرسية  " &amp; Value!$F$35 &amp; " الأساسي  للعام الدراسي " &amp; Value!$F$10</f>
        <v xml:space="preserve"> النتائج المدرسية  للصفوف من الأول الى السابع الأساسي  للعام الدراسي 2021/2020</v>
      </c>
      <c r="B591" s="455"/>
      <c r="C591" s="455"/>
      <c r="D591" s="455"/>
      <c r="E591" s="455"/>
      <c r="F591" s="455"/>
      <c r="G591" s="455"/>
      <c r="H591" s="455"/>
      <c r="I591" s="455"/>
      <c r="J591" s="455"/>
      <c r="K591" s="455"/>
    </row>
    <row r="592" spans="1:13" ht="17.850000000000001" customHeight="1" x14ac:dyDescent="0.2">
      <c r="A592" s="455"/>
      <c r="B592" s="455"/>
      <c r="C592" s="455"/>
      <c r="D592" s="455"/>
      <c r="E592" s="455"/>
      <c r="F592" s="455"/>
      <c r="G592" s="455"/>
      <c r="H592" s="455"/>
      <c r="I592" s="455"/>
      <c r="J592" s="455"/>
      <c r="K592" s="455"/>
    </row>
    <row r="593" spans="1:17" ht="17.850000000000001" customHeight="1" x14ac:dyDescent="0.2">
      <c r="A593" s="86" t="s">
        <v>1</v>
      </c>
      <c r="B593" s="456" t="str">
        <f>Table!B24</f>
        <v xml:space="preserve"> راشد عبدالحليم محمد ابو سردانة</v>
      </c>
      <c r="C593" s="457"/>
      <c r="D593" s="457"/>
      <c r="E593" s="362" t="s">
        <v>2</v>
      </c>
      <c r="F593" s="119" t="str">
        <f>Table!C24</f>
        <v>الأردنية</v>
      </c>
      <c r="G593" s="458" t="s">
        <v>3</v>
      </c>
      <c r="H593" s="458"/>
      <c r="I593" s="459" t="str">
        <f>Table!BT24</f>
        <v>السلط    13 / 6 / 2008</v>
      </c>
      <c r="J593" s="460"/>
      <c r="K593" s="460"/>
    </row>
    <row r="594" spans="1:17" ht="17.850000000000001" customHeight="1" x14ac:dyDescent="0.2">
      <c r="A594" s="70"/>
      <c r="B594" s="365"/>
      <c r="C594" s="365"/>
      <c r="D594" s="76"/>
      <c r="E594" s="365"/>
      <c r="F594" s="88"/>
      <c r="G594" s="76"/>
      <c r="H594" s="76"/>
      <c r="I594" s="89"/>
      <c r="J594" s="89"/>
      <c r="K594" s="90"/>
    </row>
    <row r="595" spans="1:17" ht="17.850000000000001" customHeight="1" x14ac:dyDescent="0.2">
      <c r="A595" s="458" t="s">
        <v>4</v>
      </c>
      <c r="B595" s="458"/>
      <c r="C595" s="483" t="str">
        <f>Value!$F$6 &amp; " ( "  &amp;  Value!$F$7  &amp; " ) "</f>
        <v xml:space="preserve">السادس ( أ ) </v>
      </c>
      <c r="D595" s="483"/>
      <c r="E595" s="362" t="s">
        <v>5</v>
      </c>
      <c r="F595" s="483" t="str">
        <f>Value!$F$5</f>
        <v>ذكور البقعة الاعدادية الرابعة</v>
      </c>
      <c r="G595" s="483"/>
      <c r="H595" s="483"/>
      <c r="I595" s="362" t="s">
        <v>6</v>
      </c>
      <c r="J595" s="460" t="str">
        <f>Value!$F$4</f>
        <v>البقعة</v>
      </c>
      <c r="K595" s="460"/>
      <c r="N595" s="262">
        <v>0</v>
      </c>
      <c r="O595" s="262"/>
      <c r="P595" s="262"/>
      <c r="Q595" s="262">
        <f>Value!$F$13</f>
        <v>50</v>
      </c>
    </row>
    <row r="596" spans="1:17" ht="17.850000000000001" customHeight="1" x14ac:dyDescent="0.2">
      <c r="A596" s="365"/>
      <c r="B596" s="365"/>
      <c r="C596" s="65"/>
      <c r="D596" s="91"/>
      <c r="E596" s="70"/>
      <c r="F596" s="89"/>
      <c r="G596" s="89"/>
      <c r="H596" s="89"/>
      <c r="I596" s="70"/>
      <c r="J596" s="89"/>
      <c r="K596" s="89"/>
    </row>
    <row r="597" spans="1:17" ht="17.850000000000001" customHeight="1" x14ac:dyDescent="0.2">
      <c r="A597" s="458" t="s">
        <v>7</v>
      </c>
      <c r="B597" s="458"/>
      <c r="C597" s="483" t="str">
        <f>Value!$F$3</f>
        <v>شمال عمان</v>
      </c>
      <c r="D597" s="483"/>
      <c r="E597" s="92"/>
      <c r="F597" s="92"/>
      <c r="G597" s="92"/>
      <c r="H597" s="92"/>
      <c r="I597" s="92"/>
      <c r="J597" s="92"/>
      <c r="K597" s="92"/>
    </row>
    <row r="598" spans="1:17" ht="17.850000000000001" customHeight="1" thickBot="1" x14ac:dyDescent="0.25">
      <c r="A598" s="93"/>
      <c r="B598" s="93"/>
      <c r="C598" s="93"/>
      <c r="D598" s="94"/>
      <c r="E598" s="93"/>
      <c r="F598" s="93"/>
      <c r="G598" s="93"/>
      <c r="H598" s="93"/>
      <c r="I598" s="93"/>
      <c r="J598" s="95"/>
      <c r="K598" s="95"/>
    </row>
    <row r="599" spans="1:17" ht="17.850000000000001" customHeight="1" thickBot="1" x14ac:dyDescent="0.25">
      <c r="A599" s="484" t="s">
        <v>8</v>
      </c>
      <c r="B599" s="484"/>
      <c r="C599" s="484"/>
      <c r="D599" s="485" t="s">
        <v>9</v>
      </c>
      <c r="E599" s="471" t="s">
        <v>10</v>
      </c>
      <c r="F599" s="472"/>
      <c r="G599" s="472"/>
      <c r="H599" s="472"/>
      <c r="I599" s="472"/>
      <c r="J599" s="472"/>
      <c r="K599" s="473"/>
    </row>
    <row r="600" spans="1:17" ht="17.850000000000001" customHeight="1" thickBot="1" x14ac:dyDescent="0.25">
      <c r="A600" s="484"/>
      <c r="B600" s="484"/>
      <c r="C600" s="484"/>
      <c r="D600" s="486"/>
      <c r="E600" s="96" t="s">
        <v>11</v>
      </c>
      <c r="F600" s="97" t="s">
        <v>12</v>
      </c>
      <c r="G600" s="474" t="s">
        <v>13</v>
      </c>
      <c r="H600" s="474"/>
      <c r="I600" s="474"/>
      <c r="J600" s="474"/>
      <c r="K600" s="475"/>
    </row>
    <row r="601" spans="1:17" ht="17.850000000000001" customHeight="1" thickBot="1" x14ac:dyDescent="0.25">
      <c r="A601" s="484"/>
      <c r="B601" s="484"/>
      <c r="C601" s="484"/>
      <c r="D601" s="487"/>
      <c r="E601" s="98" t="s">
        <v>383</v>
      </c>
      <c r="F601" s="364" t="s">
        <v>383</v>
      </c>
      <c r="G601" s="364" t="s">
        <v>14</v>
      </c>
      <c r="H601" s="476" t="s">
        <v>15</v>
      </c>
      <c r="I601" s="476"/>
      <c r="J601" s="476"/>
      <c r="K601" s="477"/>
    </row>
    <row r="602" spans="1:17" ht="17.850000000000001" customHeight="1" x14ac:dyDescent="0.2">
      <c r="A602" s="478" t="str">
        <f>Table!$H$6</f>
        <v>التربية الاسلامية</v>
      </c>
      <c r="B602" s="479"/>
      <c r="C602" s="479"/>
      <c r="D602" s="100">
        <f>Table!$J$10</f>
        <v>100</v>
      </c>
      <c r="E602" s="122">
        <f>Table!H24</f>
        <v>78</v>
      </c>
      <c r="F602" s="123">
        <f>Table!I24</f>
        <v>84</v>
      </c>
      <c r="G602" s="123">
        <f>Table!J24</f>
        <v>81</v>
      </c>
      <c r="H602" s="480" t="str">
        <f>SpellNumberA(IF(Value!$F$33="1",E602,G602),0,"علامة","علامتان","علامات")</f>
        <v xml:space="preserve">واحدة وثمانون علامة </v>
      </c>
      <c r="I602" s="481"/>
      <c r="J602" s="481"/>
      <c r="K602" s="482"/>
    </row>
    <row r="603" spans="1:17" ht="17.850000000000001" customHeight="1" x14ac:dyDescent="0.2">
      <c r="A603" s="466" t="str">
        <f>Table!$K$6</f>
        <v>اللغة العربية</v>
      </c>
      <c r="B603" s="467"/>
      <c r="C603" s="467"/>
      <c r="D603" s="101">
        <f>Table!$M$10</f>
        <v>100</v>
      </c>
      <c r="E603" s="102">
        <f>Table!K24</f>
        <v>88</v>
      </c>
      <c r="F603" s="123">
        <f>Table!L24</f>
        <v>79</v>
      </c>
      <c r="G603" s="123">
        <f>Table!M24</f>
        <v>84</v>
      </c>
      <c r="H603" s="468" t="str">
        <f>SpellNumberA(IF(Value!$F$33="1",E603,G603),0,"علامة","علامتان","علامات")</f>
        <v xml:space="preserve">اربع وثمانون علامة </v>
      </c>
      <c r="I603" s="469"/>
      <c r="J603" s="469"/>
      <c r="K603" s="470"/>
    </row>
    <row r="604" spans="1:17" ht="17.850000000000001" customHeight="1" x14ac:dyDescent="0.2">
      <c r="A604" s="466" t="str">
        <f>Table!$N$6</f>
        <v>اللغة الانجليزية</v>
      </c>
      <c r="B604" s="467"/>
      <c r="C604" s="467"/>
      <c r="D604" s="101">
        <f>Table!$P$10</f>
        <v>100</v>
      </c>
      <c r="E604" s="102">
        <f>Table!N24</f>
        <v>71</v>
      </c>
      <c r="F604" s="123">
        <f>Table!O24</f>
        <v>66</v>
      </c>
      <c r="G604" s="123">
        <f>Table!P24</f>
        <v>69</v>
      </c>
      <c r="H604" s="468" t="str">
        <f>SpellNumberA(IF(Value!$F$33="1",E604,G604),0,"علامة","علامتان","علامات")</f>
        <v xml:space="preserve">تسع وستون علامة </v>
      </c>
      <c r="I604" s="469"/>
      <c r="J604" s="469"/>
      <c r="K604" s="470"/>
    </row>
    <row r="605" spans="1:17" ht="17.850000000000001" customHeight="1" x14ac:dyDescent="0.2">
      <c r="A605" s="466" t="str">
        <f>Table!$Q$6</f>
        <v>الرياضيات</v>
      </c>
      <c r="B605" s="467"/>
      <c r="C605" s="467"/>
      <c r="D605" s="101">
        <f>Table!$S$10</f>
        <v>100</v>
      </c>
      <c r="E605" s="102">
        <f>Table!Q24</f>
        <v>80</v>
      </c>
      <c r="F605" s="123">
        <f>Table!R24</f>
        <v>69</v>
      </c>
      <c r="G605" s="123">
        <f>Table!S24</f>
        <v>75</v>
      </c>
      <c r="H605" s="468" t="str">
        <f>SpellNumberA(IF(Value!$F$33="1",E605,G605),0,"علامة","علامتان","علامات")</f>
        <v xml:space="preserve">خمس وسبعون علامة </v>
      </c>
      <c r="I605" s="469"/>
      <c r="J605" s="469"/>
      <c r="K605" s="470"/>
    </row>
    <row r="606" spans="1:17" ht="17.850000000000001" customHeight="1" x14ac:dyDescent="0.2">
      <c r="A606" s="466" t="str">
        <f>Table!$T$6</f>
        <v>التربية الاجتماعية والوطنية</v>
      </c>
      <c r="B606" s="467"/>
      <c r="C606" s="467"/>
      <c r="D606" s="101">
        <f>Table!$V$10</f>
        <v>100</v>
      </c>
      <c r="E606" s="102">
        <f>Table!T24</f>
        <v>77</v>
      </c>
      <c r="F606" s="123">
        <f>Table!U24</f>
        <v>82</v>
      </c>
      <c r="G606" s="123">
        <f>Table!V24</f>
        <v>80</v>
      </c>
      <c r="H606" s="468" t="str">
        <f>SpellNumberA(IF(Value!$F$33="1",E606,G606),0,"علامة","علامتان","علامات")</f>
        <v xml:space="preserve">ثمانون علامة </v>
      </c>
      <c r="I606" s="469"/>
      <c r="J606" s="469"/>
      <c r="K606" s="470"/>
    </row>
    <row r="607" spans="1:17" ht="17.850000000000001" customHeight="1" x14ac:dyDescent="0.2">
      <c r="A607" s="466" t="str">
        <f>Table!$W$6</f>
        <v>العلـــوم</v>
      </c>
      <c r="B607" s="467"/>
      <c r="C607" s="467"/>
      <c r="D607" s="101">
        <f>Table!$Y$10</f>
        <v>100</v>
      </c>
      <c r="E607" s="102">
        <f>Table!W24</f>
        <v>68</v>
      </c>
      <c r="F607" s="123">
        <f>Table!X24</f>
        <v>83</v>
      </c>
      <c r="G607" s="123">
        <f>Table!Y24</f>
        <v>76</v>
      </c>
      <c r="H607" s="468" t="str">
        <f>SpellNumberA(IF(Value!$F$33="1",E607,G607),0,"علامة","علامتان","علامات")</f>
        <v xml:space="preserve">ست وسبعون علامة </v>
      </c>
      <c r="I607" s="469"/>
      <c r="J607" s="469"/>
      <c r="K607" s="470"/>
    </row>
    <row r="608" spans="1:17" ht="17.850000000000001" customHeight="1" x14ac:dyDescent="0.2">
      <c r="A608" s="466" t="str">
        <f>Table!$Z$6</f>
        <v>التربية الفنية</v>
      </c>
      <c r="B608" s="467"/>
      <c r="C608" s="467"/>
      <c r="D608" s="101">
        <f>Table!$AB$10</f>
        <v>100</v>
      </c>
      <c r="E608" s="102">
        <f>Table!Z24</f>
        <v>94</v>
      </c>
      <c r="F608" s="123">
        <f>Table!AA24</f>
        <v>90</v>
      </c>
      <c r="G608" s="123">
        <f>Table!AB24</f>
        <v>92</v>
      </c>
      <c r="H608" s="468" t="str">
        <f>SpellNumberA(IF(Value!$F$33="1",E608,G608),0,"علامة","علامتان","علامات")</f>
        <v xml:space="preserve">اثنتان وتسعون علامة </v>
      </c>
      <c r="I608" s="469"/>
      <c r="J608" s="469"/>
      <c r="K608" s="470"/>
    </row>
    <row r="609" spans="1:12" ht="17.850000000000001" customHeight="1" x14ac:dyDescent="0.2">
      <c r="A609" s="466" t="str">
        <f>Table!$AC$6</f>
        <v>التربية الرياضية</v>
      </c>
      <c r="B609" s="467"/>
      <c r="C609" s="467"/>
      <c r="D609" s="101">
        <f>Table!$AE$10</f>
        <v>100</v>
      </c>
      <c r="E609" s="102">
        <f>Table!AC24</f>
        <v>92</v>
      </c>
      <c r="F609" s="123">
        <f>Table!AD24</f>
        <v>97</v>
      </c>
      <c r="G609" s="123">
        <f>Table!AE24</f>
        <v>95</v>
      </c>
      <c r="H609" s="468" t="str">
        <f>SpellNumberA(IF(Value!$F$33="1",E609,G609),0,"علامة","علامتان","علامات")</f>
        <v xml:space="preserve">خمس وتسعون علامة </v>
      </c>
      <c r="I609" s="469"/>
      <c r="J609" s="469"/>
      <c r="K609" s="470"/>
    </row>
    <row r="610" spans="1:12" ht="17.850000000000001" customHeight="1" x14ac:dyDescent="0.2">
      <c r="A610" s="466" t="str">
        <f>Table!$AF$6</f>
        <v>الموسيقا والاناشيد</v>
      </c>
      <c r="B610" s="467"/>
      <c r="C610" s="467"/>
      <c r="D610" s="101">
        <f>Table!$AH$10</f>
        <v>100</v>
      </c>
      <c r="E610" s="124"/>
      <c r="F610" s="123"/>
      <c r="G610" s="123"/>
      <c r="H610" s="494" t="str">
        <f>SpellNumberA(IF(Value!$F$33="1",E610,G610),0,"علامة","علامتان","علامات")</f>
        <v/>
      </c>
      <c r="I610" s="495"/>
      <c r="J610" s="495"/>
      <c r="K610" s="496"/>
    </row>
    <row r="611" spans="1:12" ht="17.850000000000001" customHeight="1" x14ac:dyDescent="0.2">
      <c r="A611" s="466" t="str">
        <f>Table!$AI$6</f>
        <v>التربية المهنية</v>
      </c>
      <c r="B611" s="467"/>
      <c r="C611" s="467"/>
      <c r="D611" s="101">
        <f>Table!$AK$10</f>
        <v>100</v>
      </c>
      <c r="E611" s="124">
        <f>Table!AI24</f>
        <v>85</v>
      </c>
      <c r="F611" s="123">
        <f>Table!AJ24</f>
        <v>79</v>
      </c>
      <c r="G611" s="123">
        <f>Table!AK24</f>
        <v>82</v>
      </c>
      <c r="H611" s="494" t="str">
        <f>SpellNumberA(IF(Value!$F$33="1",E611,G611),0,"علامة","علامتان","علامات")</f>
        <v xml:space="preserve">اثنتان وثمانون علامة </v>
      </c>
      <c r="I611" s="495"/>
      <c r="J611" s="495"/>
      <c r="K611" s="496"/>
    </row>
    <row r="612" spans="1:12" ht="17.850000000000001" customHeight="1" x14ac:dyDescent="0.2">
      <c r="A612" s="466" t="str">
        <f>Table!$AL$6</f>
        <v>الحاسوب</v>
      </c>
      <c r="B612" s="467"/>
      <c r="C612" s="467"/>
      <c r="D612" s="101">
        <f>Table!$AN$10</f>
        <v>100</v>
      </c>
      <c r="E612" s="124">
        <f>Table!AL24</f>
        <v>0</v>
      </c>
      <c r="F612" s="123">
        <f>Table!AM24</f>
        <v>0</v>
      </c>
      <c r="G612" s="123">
        <f>Table!AN24</f>
        <v>0</v>
      </c>
      <c r="H612" s="494" t="str">
        <f>SpellNumberA(IF(Value!$F$33="1",E612,G612),0,"علامة","علامتان","علامات")</f>
        <v xml:space="preserve">صفر علامة </v>
      </c>
      <c r="I612" s="495"/>
      <c r="J612" s="495"/>
      <c r="K612" s="496"/>
    </row>
    <row r="613" spans="1:12" ht="17.850000000000001" customHeight="1" thickBot="1" x14ac:dyDescent="0.25">
      <c r="A613" s="466" t="str">
        <f>Table!$AO$6</f>
        <v>الثقافة المالية</v>
      </c>
      <c r="B613" s="467"/>
      <c r="C613" s="467"/>
      <c r="D613" s="103">
        <f>Table!$AQ$10</f>
        <v>100</v>
      </c>
      <c r="E613" s="125">
        <f>Table!AO24</f>
        <v>0</v>
      </c>
      <c r="F613" s="123">
        <f>Table!AP24</f>
        <v>0</v>
      </c>
      <c r="G613" s="126">
        <f>Table!AQ24</f>
        <v>0</v>
      </c>
      <c r="H613" s="488" t="str">
        <f>SpellNumberA(IF(Value!$F$33="1",E613,G613),0,"علامة","علامتان","علامات")</f>
        <v xml:space="preserve">صفر علامة </v>
      </c>
      <c r="I613" s="489"/>
      <c r="J613" s="489"/>
      <c r="K613" s="490"/>
    </row>
    <row r="614" spans="1:12" ht="17.850000000000001" customHeight="1" x14ac:dyDescent="0.2">
      <c r="A614" s="491" t="s">
        <v>384</v>
      </c>
      <c r="B614" s="492"/>
      <c r="C614" s="492"/>
      <c r="D614" s="351">
        <f>Table!BS24</f>
        <v>68.8</v>
      </c>
      <c r="E614" s="363" t="s">
        <v>385</v>
      </c>
      <c r="F614" s="493" t="str">
        <f>IF(D614&lt;&gt;"-",SpellNumberA(D614,0,"علامة","علامتان","علامات"),"")</f>
        <v>ثمان وستون علامة وثمانون بالمئة من العلامة</v>
      </c>
      <c r="G614" s="493"/>
      <c r="H614" s="493"/>
      <c r="I614" s="493"/>
      <c r="J614" s="203"/>
      <c r="K614" s="204"/>
    </row>
    <row r="615" spans="1:12" ht="17.850000000000001" customHeight="1" x14ac:dyDescent="0.2">
      <c r="A615" s="517" t="s">
        <v>16</v>
      </c>
      <c r="B615" s="518" t="str">
        <f>Table!CS24</f>
        <v>ناجح و يرفع  لـ الصف السابع</v>
      </c>
      <c r="C615" s="519"/>
      <c r="D615" s="519"/>
      <c r="E615" s="519"/>
      <c r="F615" s="519"/>
      <c r="G615" s="519"/>
      <c r="H615" s="519"/>
      <c r="I615" s="519"/>
      <c r="J615" s="519"/>
      <c r="K615" s="520"/>
    </row>
    <row r="616" spans="1:12" ht="17.850000000000001" customHeight="1" thickBot="1" x14ac:dyDescent="0.25">
      <c r="A616" s="512"/>
      <c r="B616" s="505"/>
      <c r="C616" s="505"/>
      <c r="D616" s="505"/>
      <c r="E616" s="505"/>
      <c r="F616" s="505"/>
      <c r="G616" s="505"/>
      <c r="H616" s="505"/>
      <c r="I616" s="505"/>
      <c r="J616" s="505"/>
      <c r="K616" s="506"/>
    </row>
    <row r="617" spans="1:12" ht="17.850000000000001" customHeight="1" x14ac:dyDescent="0.2">
      <c r="A617" s="521" t="s">
        <v>17</v>
      </c>
      <c r="B617" s="522"/>
      <c r="C617" s="523" t="str">
        <f>Table!CT24</f>
        <v>يرجى من الوالدين مزيداً من المتابعة</v>
      </c>
      <c r="D617" s="524"/>
      <c r="E617" s="524"/>
      <c r="F617" s="524"/>
      <c r="G617" s="524"/>
      <c r="H617" s="524"/>
      <c r="I617" s="524"/>
      <c r="J617" s="524"/>
      <c r="K617" s="525"/>
    </row>
    <row r="618" spans="1:12" s="105" customFormat="1" ht="17.850000000000001" customHeight="1" x14ac:dyDescent="0.2">
      <c r="A618" s="507"/>
      <c r="B618" s="458"/>
      <c r="C618" s="483"/>
      <c r="D618" s="483"/>
      <c r="E618" s="483"/>
      <c r="F618" s="483"/>
      <c r="G618" s="483"/>
      <c r="H618" s="483"/>
      <c r="I618" s="483"/>
      <c r="J618" s="483"/>
      <c r="K618" s="504"/>
    </row>
    <row r="619" spans="1:12" ht="17.850000000000001" customHeight="1" x14ac:dyDescent="0.2">
      <c r="A619" s="507" t="s">
        <v>18</v>
      </c>
      <c r="B619" s="458"/>
      <c r="C619" s="510" t="str">
        <f>Table!AS24</f>
        <v>-</v>
      </c>
      <c r="D619" s="458" t="s">
        <v>19</v>
      </c>
      <c r="E619" s="458"/>
      <c r="F619" s="458"/>
      <c r="G619" s="510">
        <f>Table!$AS$10</f>
        <v>199</v>
      </c>
      <c r="H619" s="458" t="s">
        <v>20</v>
      </c>
      <c r="I619" s="458"/>
      <c r="J619" s="483" t="str">
        <f>Value!$F$8</f>
        <v>عادل اسماعيل ابو حميدان</v>
      </c>
      <c r="K619" s="504"/>
    </row>
    <row r="620" spans="1:12" s="105" customFormat="1" ht="17.850000000000001" customHeight="1" x14ac:dyDescent="0.2">
      <c r="A620" s="508"/>
      <c r="B620" s="509"/>
      <c r="C620" s="511"/>
      <c r="D620" s="509"/>
      <c r="E620" s="509"/>
      <c r="F620" s="509"/>
      <c r="G620" s="511"/>
      <c r="H620" s="509"/>
      <c r="I620" s="509"/>
      <c r="J620" s="511"/>
      <c r="K620" s="526"/>
    </row>
    <row r="621" spans="1:12" ht="17.850000000000001" customHeight="1" x14ac:dyDescent="0.2">
      <c r="A621" s="507" t="s">
        <v>21</v>
      </c>
      <c r="B621" s="513" t="str">
        <f>IF(Value!$F$33="2",Value!$F$14,Value!$F$25)</f>
        <v>2020/6/2</v>
      </c>
      <c r="C621" s="513"/>
      <c r="D621" s="458" t="s">
        <v>22</v>
      </c>
      <c r="E621" s="515"/>
      <c r="F621" s="515"/>
      <c r="G621" s="515" t="s">
        <v>23</v>
      </c>
      <c r="H621" s="458" t="s">
        <v>23</v>
      </c>
      <c r="I621" s="458"/>
      <c r="J621" s="483" t="str">
        <f>Value!$F$9</f>
        <v>فتحي محمد ابو فضة</v>
      </c>
      <c r="K621" s="504"/>
    </row>
    <row r="622" spans="1:12" s="105" customFormat="1" ht="17.850000000000001" customHeight="1" thickBot="1" x14ac:dyDescent="0.25">
      <c r="A622" s="512"/>
      <c r="B622" s="514"/>
      <c r="C622" s="514"/>
      <c r="D622" s="503"/>
      <c r="E622" s="516"/>
      <c r="F622" s="516"/>
      <c r="G622" s="516"/>
      <c r="H622" s="503"/>
      <c r="I622" s="503"/>
      <c r="J622" s="505"/>
      <c r="K622" s="506"/>
    </row>
    <row r="623" spans="1:12" s="108" customFormat="1" ht="17.850000000000001" customHeight="1" x14ac:dyDescent="0.25">
      <c r="A623" s="106" t="s">
        <v>24</v>
      </c>
      <c r="B623" s="497"/>
      <c r="C623" s="497"/>
      <c r="D623" s="497"/>
      <c r="E623" s="497"/>
      <c r="F623" s="497"/>
      <c r="G623" s="497"/>
      <c r="H623" s="497"/>
      <c r="I623" s="497"/>
      <c r="J623" s="497"/>
      <c r="K623" s="497"/>
      <c r="L623" s="107"/>
    </row>
    <row r="624" spans="1:12" s="108" customFormat="1" ht="17.850000000000001" customHeight="1" x14ac:dyDescent="0.25">
      <c r="A624" s="109" t="s">
        <v>25</v>
      </c>
      <c r="B624" s="498" t="s">
        <v>26</v>
      </c>
      <c r="C624" s="498"/>
      <c r="D624" s="498"/>
      <c r="E624" s="498"/>
      <c r="F624" s="498"/>
      <c r="G624" s="498"/>
      <c r="H624" s="498"/>
      <c r="I624" s="498"/>
      <c r="J624" s="498"/>
      <c r="K624" s="498"/>
      <c r="L624" s="107"/>
    </row>
    <row r="625" spans="1:17" s="108" customFormat="1" ht="17.850000000000001" customHeight="1" x14ac:dyDescent="0.25">
      <c r="A625" s="109"/>
      <c r="B625" s="110"/>
      <c r="C625" s="110"/>
      <c r="D625" s="361"/>
      <c r="E625" s="361"/>
      <c r="F625" s="361"/>
      <c r="G625" s="361"/>
      <c r="H625" s="361"/>
      <c r="I625" s="110"/>
      <c r="J625" s="110"/>
      <c r="K625" s="110"/>
      <c r="L625" s="107"/>
    </row>
    <row r="626" spans="1:17" s="108" customFormat="1" ht="17.850000000000001" customHeight="1" x14ac:dyDescent="0.25">
      <c r="A626" s="109" t="s">
        <v>27</v>
      </c>
      <c r="B626" s="499" t="s">
        <v>28</v>
      </c>
      <c r="C626" s="499"/>
      <c r="D626" s="499"/>
      <c r="E626" s="499"/>
      <c r="F626" s="499"/>
      <c r="G626" s="499"/>
      <c r="H626" s="499"/>
      <c r="I626" s="499"/>
      <c r="J626" s="499"/>
      <c r="K626" s="499"/>
      <c r="L626" s="107"/>
    </row>
    <row r="627" spans="1:17" s="108" customFormat="1" ht="17.850000000000001" customHeight="1" x14ac:dyDescent="0.25">
      <c r="A627" s="109"/>
      <c r="B627" s="112"/>
      <c r="C627" s="112"/>
      <c r="D627" s="112"/>
      <c r="E627" s="112"/>
      <c r="F627" s="112"/>
      <c r="G627" s="112"/>
      <c r="H627" s="112"/>
      <c r="I627" s="112"/>
      <c r="J627" s="112"/>
      <c r="K627" s="112"/>
      <c r="L627" s="107"/>
    </row>
    <row r="628" spans="1:17" s="108" customFormat="1" ht="17.850000000000001" customHeight="1" x14ac:dyDescent="0.25">
      <c r="A628" s="109" t="s">
        <v>29</v>
      </c>
      <c r="B628" s="500" t="s">
        <v>30</v>
      </c>
      <c r="C628" s="500"/>
      <c r="D628" s="500"/>
      <c r="E628" s="500"/>
      <c r="F628" s="501">
        <f>IF(Value!$F$33="1","",DATE(YEAR(Value!$F$22),MONTH(Value!$F$22),DAY(Value!$F$22)))</f>
        <v>43994</v>
      </c>
      <c r="G628" s="501"/>
      <c r="H628" s="114" t="s">
        <v>129</v>
      </c>
      <c r="I628" s="502" t="str">
        <f>IF(Value!$F$33="2",Value!$F$22,"")</f>
        <v>2020/6/12</v>
      </c>
      <c r="J628" s="502"/>
      <c r="K628" s="115"/>
      <c r="L628" s="115"/>
      <c r="M628" s="107"/>
    </row>
    <row r="629" spans="1:17" s="108" customFormat="1" ht="17.850000000000001" customHeight="1" x14ac:dyDescent="0.25">
      <c r="A629" s="109"/>
      <c r="B629" s="112"/>
      <c r="C629" s="112"/>
      <c r="D629" s="112"/>
      <c r="E629" s="112"/>
      <c r="F629" s="112"/>
      <c r="G629" s="116"/>
      <c r="H629" s="116"/>
      <c r="I629" s="116"/>
      <c r="J629" s="116"/>
      <c r="K629" s="116"/>
      <c r="L629" s="107"/>
    </row>
    <row r="630" spans="1:17" s="108" customFormat="1" ht="17.850000000000001" customHeight="1" x14ac:dyDescent="0.25">
      <c r="A630" s="109" t="s">
        <v>31</v>
      </c>
      <c r="B630" s="527" t="s">
        <v>32</v>
      </c>
      <c r="C630" s="527"/>
      <c r="D630" s="527"/>
      <c r="E630" s="527"/>
      <c r="F630" s="117" t="str">
        <f>IF(Value!$F$33="2",Value!$F$26,"")</f>
        <v>2023/2022</v>
      </c>
      <c r="G630" s="118" t="s">
        <v>379</v>
      </c>
      <c r="H630" s="113">
        <f>IF(Value!$F$33="1","",DATE(YEAR(Value!$F$23),MONTH(Value!$F$23),DAY(Value!$F$23)))</f>
        <v>44075</v>
      </c>
      <c r="I630" s="136" t="s">
        <v>129</v>
      </c>
      <c r="J630" s="528" t="str">
        <f>IF(Value!$F$33="2",Value!$F$23,"")</f>
        <v>2020/9/1</v>
      </c>
      <c r="K630" s="528"/>
      <c r="L630" s="107"/>
    </row>
    <row r="631" spans="1:17" ht="17.850000000000001" customHeight="1" x14ac:dyDescent="0.2">
      <c r="A631" s="461"/>
      <c r="B631" s="461"/>
      <c r="C631" s="461"/>
      <c r="D631" s="461"/>
      <c r="E631" s="462" t="s">
        <v>436</v>
      </c>
      <c r="F631" s="462"/>
      <c r="G631" s="462"/>
      <c r="H631" s="461"/>
      <c r="I631" s="461"/>
      <c r="J631" s="461"/>
      <c r="K631" s="461"/>
      <c r="L631" s="85" t="s">
        <v>310</v>
      </c>
    </row>
    <row r="632" spans="1:17" ht="17.850000000000001" customHeight="1" x14ac:dyDescent="0.2">
      <c r="A632" s="461"/>
      <c r="B632" s="461"/>
      <c r="C632" s="461"/>
      <c r="D632" s="461"/>
      <c r="E632" s="462"/>
      <c r="F632" s="462"/>
      <c r="G632" s="462"/>
      <c r="H632" s="461"/>
      <c r="I632" s="461"/>
      <c r="J632" s="461"/>
      <c r="K632" s="461"/>
    </row>
    <row r="633" spans="1:17" ht="17.850000000000001" customHeight="1" x14ac:dyDescent="0.2">
      <c r="A633" s="463" t="s">
        <v>755</v>
      </c>
      <c r="B633" s="463"/>
      <c r="C633" s="463"/>
      <c r="D633" s="463"/>
      <c r="E633" s="464"/>
      <c r="F633" s="464"/>
      <c r="G633" s="464"/>
      <c r="H633" s="464" t="s">
        <v>0</v>
      </c>
      <c r="I633" s="464"/>
      <c r="J633" s="464"/>
      <c r="K633" s="464"/>
    </row>
    <row r="634" spans="1:17" ht="17.850000000000001" customHeight="1" x14ac:dyDescent="0.2">
      <c r="A634" s="463" t="s">
        <v>756</v>
      </c>
      <c r="B634" s="463"/>
      <c r="C634" s="463"/>
      <c r="D634" s="463"/>
      <c r="E634" s="464"/>
      <c r="F634" s="464"/>
      <c r="G634" s="464"/>
      <c r="H634" s="464"/>
      <c r="I634" s="464"/>
      <c r="J634" s="464"/>
      <c r="K634" s="464"/>
    </row>
    <row r="635" spans="1:17" ht="17.850000000000001" customHeight="1" x14ac:dyDescent="0.2">
      <c r="A635" s="465"/>
      <c r="B635" s="465"/>
      <c r="C635" s="465"/>
      <c r="D635" s="465"/>
      <c r="E635" s="464"/>
      <c r="F635" s="464"/>
      <c r="G635" s="464"/>
      <c r="H635" s="464"/>
      <c r="I635" s="464"/>
      <c r="J635" s="464"/>
      <c r="K635" s="464"/>
    </row>
    <row r="636" spans="1:17" ht="17.850000000000001" customHeight="1" x14ac:dyDescent="0.2">
      <c r="A636" s="455" t="str">
        <f>" النتائج المدرسية  " &amp; Value!$F$35 &amp; " الأساسي  للعام الدراسي " &amp; Value!$F$10</f>
        <v xml:space="preserve"> النتائج المدرسية  للصفوف من الأول الى السابع الأساسي  للعام الدراسي 2021/2020</v>
      </c>
      <c r="B636" s="455"/>
      <c r="C636" s="455"/>
      <c r="D636" s="455"/>
      <c r="E636" s="455"/>
      <c r="F636" s="455"/>
      <c r="G636" s="455"/>
      <c r="H636" s="455"/>
      <c r="I636" s="455"/>
      <c r="J636" s="455"/>
      <c r="K636" s="455"/>
    </row>
    <row r="637" spans="1:17" ht="17.850000000000001" customHeight="1" x14ac:dyDescent="0.2">
      <c r="A637" s="455"/>
      <c r="B637" s="455"/>
      <c r="C637" s="455"/>
      <c r="D637" s="455"/>
      <c r="E637" s="455"/>
      <c r="F637" s="455"/>
      <c r="G637" s="455"/>
      <c r="H637" s="455"/>
      <c r="I637" s="455"/>
      <c r="J637" s="455"/>
      <c r="K637" s="455"/>
    </row>
    <row r="638" spans="1:17" ht="17.850000000000001" customHeight="1" x14ac:dyDescent="0.2">
      <c r="A638" s="86" t="s">
        <v>1</v>
      </c>
      <c r="B638" s="456" t="str">
        <f>Table!B25</f>
        <v xml:space="preserve"> رضا احمد محمود الحاج محمد</v>
      </c>
      <c r="C638" s="457"/>
      <c r="D638" s="457"/>
      <c r="E638" s="362" t="s">
        <v>2</v>
      </c>
      <c r="F638" s="119" t="str">
        <f>Table!C25</f>
        <v>الأردنية</v>
      </c>
      <c r="G638" s="458" t="s">
        <v>3</v>
      </c>
      <c r="H638" s="458"/>
      <c r="I638" s="459" t="str">
        <f>Table!BT25</f>
        <v>السلط    23 / 4 / 2009</v>
      </c>
      <c r="J638" s="460"/>
      <c r="K638" s="460"/>
    </row>
    <row r="639" spans="1:17" ht="17.850000000000001" customHeight="1" x14ac:dyDescent="0.2">
      <c r="A639" s="70"/>
      <c r="B639" s="365"/>
      <c r="C639" s="365"/>
      <c r="D639" s="76"/>
      <c r="E639" s="365"/>
      <c r="F639" s="88"/>
      <c r="G639" s="76"/>
      <c r="H639" s="76"/>
      <c r="I639" s="89"/>
      <c r="J639" s="89"/>
      <c r="K639" s="90"/>
    </row>
    <row r="640" spans="1:17" ht="17.850000000000001" customHeight="1" x14ac:dyDescent="0.2">
      <c r="A640" s="458" t="s">
        <v>4</v>
      </c>
      <c r="B640" s="458"/>
      <c r="C640" s="483" t="str">
        <f>Value!$F$6 &amp; " ( "  &amp;  Value!$F$7  &amp; " ) "</f>
        <v xml:space="preserve">السادس ( أ ) </v>
      </c>
      <c r="D640" s="483"/>
      <c r="E640" s="362" t="s">
        <v>5</v>
      </c>
      <c r="F640" s="483" t="str">
        <f>Value!$F$5</f>
        <v>ذكور البقعة الاعدادية الرابعة</v>
      </c>
      <c r="G640" s="483"/>
      <c r="H640" s="483"/>
      <c r="I640" s="362" t="s">
        <v>6</v>
      </c>
      <c r="J640" s="460" t="str">
        <f>Value!$F$4</f>
        <v>البقعة</v>
      </c>
      <c r="K640" s="460"/>
      <c r="N640" s="262">
        <v>0</v>
      </c>
      <c r="O640" s="262"/>
      <c r="P640" s="262"/>
      <c r="Q640" s="262">
        <f>Value!$F$13</f>
        <v>50</v>
      </c>
    </row>
    <row r="641" spans="1:11" ht="17.850000000000001" customHeight="1" x14ac:dyDescent="0.2">
      <c r="A641" s="365"/>
      <c r="B641" s="365"/>
      <c r="C641" s="65"/>
      <c r="D641" s="91"/>
      <c r="E641" s="70"/>
      <c r="F641" s="89"/>
      <c r="G641" s="89"/>
      <c r="H641" s="89"/>
      <c r="I641" s="70"/>
      <c r="J641" s="89"/>
      <c r="K641" s="89"/>
    </row>
    <row r="642" spans="1:11" ht="17.850000000000001" customHeight="1" x14ac:dyDescent="0.2">
      <c r="A642" s="458" t="s">
        <v>7</v>
      </c>
      <c r="B642" s="458"/>
      <c r="C642" s="483" t="str">
        <f>Value!$F$3</f>
        <v>شمال عمان</v>
      </c>
      <c r="D642" s="483"/>
      <c r="E642" s="92"/>
      <c r="F642" s="92"/>
      <c r="G642" s="92"/>
      <c r="H642" s="92"/>
      <c r="I642" s="92"/>
      <c r="J642" s="92"/>
      <c r="K642" s="92"/>
    </row>
    <row r="643" spans="1:11" ht="17.850000000000001" customHeight="1" thickBot="1" x14ac:dyDescent="0.25">
      <c r="A643" s="93"/>
      <c r="B643" s="93"/>
      <c r="C643" s="93"/>
      <c r="D643" s="94"/>
      <c r="E643" s="93"/>
      <c r="F643" s="93"/>
      <c r="G643" s="93"/>
      <c r="H643" s="93"/>
      <c r="I643" s="93"/>
      <c r="J643" s="95"/>
      <c r="K643" s="95"/>
    </row>
    <row r="644" spans="1:11" ht="17.850000000000001" customHeight="1" thickBot="1" x14ac:dyDescent="0.25">
      <c r="A644" s="484" t="s">
        <v>8</v>
      </c>
      <c r="B644" s="484"/>
      <c r="C644" s="484"/>
      <c r="D644" s="485" t="s">
        <v>9</v>
      </c>
      <c r="E644" s="471" t="s">
        <v>10</v>
      </c>
      <c r="F644" s="472"/>
      <c r="G644" s="472"/>
      <c r="H644" s="472"/>
      <c r="I644" s="472"/>
      <c r="J644" s="472"/>
      <c r="K644" s="473"/>
    </row>
    <row r="645" spans="1:11" ht="17.850000000000001" customHeight="1" thickBot="1" x14ac:dyDescent="0.25">
      <c r="A645" s="484"/>
      <c r="B645" s="484"/>
      <c r="C645" s="484"/>
      <c r="D645" s="486"/>
      <c r="E645" s="96" t="s">
        <v>11</v>
      </c>
      <c r="F645" s="97" t="s">
        <v>12</v>
      </c>
      <c r="G645" s="474" t="s">
        <v>13</v>
      </c>
      <c r="H645" s="474"/>
      <c r="I645" s="474"/>
      <c r="J645" s="474"/>
      <c r="K645" s="475"/>
    </row>
    <row r="646" spans="1:11" ht="17.850000000000001" customHeight="1" thickBot="1" x14ac:dyDescent="0.25">
      <c r="A646" s="484"/>
      <c r="B646" s="484"/>
      <c r="C646" s="484"/>
      <c r="D646" s="487"/>
      <c r="E646" s="98" t="s">
        <v>383</v>
      </c>
      <c r="F646" s="364" t="s">
        <v>383</v>
      </c>
      <c r="G646" s="364" t="s">
        <v>14</v>
      </c>
      <c r="H646" s="476" t="s">
        <v>15</v>
      </c>
      <c r="I646" s="476"/>
      <c r="J646" s="476"/>
      <c r="K646" s="477"/>
    </row>
    <row r="647" spans="1:11" ht="17.850000000000001" customHeight="1" x14ac:dyDescent="0.2">
      <c r="A647" s="478" t="str">
        <f>Table!$H$6</f>
        <v>التربية الاسلامية</v>
      </c>
      <c r="B647" s="479"/>
      <c r="C647" s="479"/>
      <c r="D647" s="100">
        <f>Table!$J$10</f>
        <v>100</v>
      </c>
      <c r="E647" s="122">
        <f>Table!H25</f>
        <v>79</v>
      </c>
      <c r="F647" s="123">
        <f>Table!I25</f>
        <v>88</v>
      </c>
      <c r="G647" s="123">
        <f>Table!J25</f>
        <v>84</v>
      </c>
      <c r="H647" s="480" t="str">
        <f>SpellNumberA(IF(Value!$F$33="1",E647,G647),0,"علامة","علامتان","علامات")</f>
        <v xml:space="preserve">اربع وثمانون علامة </v>
      </c>
      <c r="I647" s="481"/>
      <c r="J647" s="481"/>
      <c r="K647" s="482"/>
    </row>
    <row r="648" spans="1:11" ht="17.850000000000001" customHeight="1" x14ac:dyDescent="0.2">
      <c r="A648" s="466" t="str">
        <f>Table!$K$6</f>
        <v>اللغة العربية</v>
      </c>
      <c r="B648" s="467"/>
      <c r="C648" s="467"/>
      <c r="D648" s="101">
        <f>Table!$M$10</f>
        <v>100</v>
      </c>
      <c r="E648" s="102">
        <f>Table!K25</f>
        <v>87</v>
      </c>
      <c r="F648" s="123">
        <f>Table!L25</f>
        <v>78</v>
      </c>
      <c r="G648" s="123">
        <f>Table!M25</f>
        <v>83</v>
      </c>
      <c r="H648" s="468" t="str">
        <f>SpellNumberA(IF(Value!$F$33="1",E648,G648),0,"علامة","علامتان","علامات")</f>
        <v xml:space="preserve">ثلاث وثمانون علامة </v>
      </c>
      <c r="I648" s="469"/>
      <c r="J648" s="469"/>
      <c r="K648" s="470"/>
    </row>
    <row r="649" spans="1:11" ht="17.850000000000001" customHeight="1" x14ac:dyDescent="0.2">
      <c r="A649" s="466" t="str">
        <f>Table!$N$6</f>
        <v>اللغة الانجليزية</v>
      </c>
      <c r="B649" s="467"/>
      <c r="C649" s="467"/>
      <c r="D649" s="101">
        <f>Table!$P$10</f>
        <v>100</v>
      </c>
      <c r="E649" s="102">
        <f>Table!N25</f>
        <v>70</v>
      </c>
      <c r="F649" s="123">
        <f>Table!O25</f>
        <v>65</v>
      </c>
      <c r="G649" s="123">
        <f>Table!P25</f>
        <v>68</v>
      </c>
      <c r="H649" s="468" t="str">
        <f>SpellNumberA(IF(Value!$F$33="1",E649,G649),0,"علامة","علامتان","علامات")</f>
        <v xml:space="preserve">ثمان وستون علامة </v>
      </c>
      <c r="I649" s="469"/>
      <c r="J649" s="469"/>
      <c r="K649" s="470"/>
    </row>
    <row r="650" spans="1:11" ht="17.850000000000001" customHeight="1" x14ac:dyDescent="0.2">
      <c r="A650" s="466" t="str">
        <f>Table!$Q$6</f>
        <v>الرياضيات</v>
      </c>
      <c r="B650" s="467"/>
      <c r="C650" s="467"/>
      <c r="D650" s="101">
        <f>Table!$S$10</f>
        <v>100</v>
      </c>
      <c r="E650" s="102">
        <f>Table!Q25</f>
        <v>76</v>
      </c>
      <c r="F650" s="123">
        <f>Table!R25</f>
        <v>69</v>
      </c>
      <c r="G650" s="123">
        <f>Table!S25</f>
        <v>73</v>
      </c>
      <c r="H650" s="468" t="str">
        <f>SpellNumberA(IF(Value!$F$33="1",E650,G650),0,"علامة","علامتان","علامات")</f>
        <v xml:space="preserve">ثلاث وسبعون علامة </v>
      </c>
      <c r="I650" s="469"/>
      <c r="J650" s="469"/>
      <c r="K650" s="470"/>
    </row>
    <row r="651" spans="1:11" ht="17.850000000000001" customHeight="1" x14ac:dyDescent="0.2">
      <c r="A651" s="466" t="str">
        <f>Table!$T$6</f>
        <v>التربية الاجتماعية والوطنية</v>
      </c>
      <c r="B651" s="467"/>
      <c r="C651" s="467"/>
      <c r="D651" s="101">
        <f>Table!$V$10</f>
        <v>100</v>
      </c>
      <c r="E651" s="102">
        <f>Table!T25</f>
        <v>76</v>
      </c>
      <c r="F651" s="123">
        <f>Table!U25</f>
        <v>84</v>
      </c>
      <c r="G651" s="123">
        <f>Table!V25</f>
        <v>80</v>
      </c>
      <c r="H651" s="468" t="str">
        <f>SpellNumberA(IF(Value!$F$33="1",E651,G651),0,"علامة","علامتان","علامات")</f>
        <v xml:space="preserve">ثمانون علامة </v>
      </c>
      <c r="I651" s="469"/>
      <c r="J651" s="469"/>
      <c r="K651" s="470"/>
    </row>
    <row r="652" spans="1:11" ht="17.850000000000001" customHeight="1" x14ac:dyDescent="0.2">
      <c r="A652" s="466" t="str">
        <f>Table!$W$6</f>
        <v>العلـــوم</v>
      </c>
      <c r="B652" s="467"/>
      <c r="C652" s="467"/>
      <c r="D652" s="101">
        <f>Table!$Y$10</f>
        <v>100</v>
      </c>
      <c r="E652" s="102">
        <f>Table!W25</f>
        <v>66</v>
      </c>
      <c r="F652" s="123">
        <f>Table!X25</f>
        <v>76</v>
      </c>
      <c r="G652" s="123">
        <f>Table!Y25</f>
        <v>71</v>
      </c>
      <c r="H652" s="468" t="str">
        <f>SpellNumberA(IF(Value!$F$33="1",E652,G652),0,"علامة","علامتان","علامات")</f>
        <v xml:space="preserve">واحدة وسبعون علامة </v>
      </c>
      <c r="I652" s="469"/>
      <c r="J652" s="469"/>
      <c r="K652" s="470"/>
    </row>
    <row r="653" spans="1:11" ht="17.850000000000001" customHeight="1" x14ac:dyDescent="0.2">
      <c r="A653" s="466" t="str">
        <f>Table!$Z$6</f>
        <v>التربية الفنية</v>
      </c>
      <c r="B653" s="467"/>
      <c r="C653" s="467"/>
      <c r="D653" s="101">
        <f>Table!$AB$10</f>
        <v>100</v>
      </c>
      <c r="E653" s="102">
        <f>Table!Z25</f>
        <v>95</v>
      </c>
      <c r="F653" s="123">
        <f>Table!AA25</f>
        <v>88</v>
      </c>
      <c r="G653" s="123">
        <f>Table!AB25</f>
        <v>92</v>
      </c>
      <c r="H653" s="468" t="str">
        <f>SpellNumberA(IF(Value!$F$33="1",E653,G653),0,"علامة","علامتان","علامات")</f>
        <v xml:space="preserve">اثنتان وتسعون علامة </v>
      </c>
      <c r="I653" s="469"/>
      <c r="J653" s="469"/>
      <c r="K653" s="470"/>
    </row>
    <row r="654" spans="1:11" ht="17.850000000000001" customHeight="1" x14ac:dyDescent="0.2">
      <c r="A654" s="466" t="str">
        <f>Table!$AC$6</f>
        <v>التربية الرياضية</v>
      </c>
      <c r="B654" s="467"/>
      <c r="C654" s="467"/>
      <c r="D654" s="101">
        <f>Table!$AE$10</f>
        <v>100</v>
      </c>
      <c r="E654" s="102">
        <f>Table!AC25</f>
        <v>95</v>
      </c>
      <c r="F654" s="123">
        <f>Table!AD25</f>
        <v>90</v>
      </c>
      <c r="G654" s="123">
        <f>Table!AE25</f>
        <v>93</v>
      </c>
      <c r="H654" s="468" t="str">
        <f>SpellNumberA(IF(Value!$F$33="1",E654,G654),0,"علامة","علامتان","علامات")</f>
        <v xml:space="preserve">ثلاث وتسعون علامة </v>
      </c>
      <c r="I654" s="469"/>
      <c r="J654" s="469"/>
      <c r="K654" s="470"/>
    </row>
    <row r="655" spans="1:11" ht="17.850000000000001" customHeight="1" x14ac:dyDescent="0.2">
      <c r="A655" s="466" t="str">
        <f>Table!$AF$6</f>
        <v>الموسيقا والاناشيد</v>
      </c>
      <c r="B655" s="467"/>
      <c r="C655" s="467"/>
      <c r="D655" s="101">
        <f>Table!$AH$10</f>
        <v>100</v>
      </c>
      <c r="E655" s="124"/>
      <c r="F655" s="123"/>
      <c r="G655" s="123"/>
      <c r="H655" s="494" t="str">
        <f>SpellNumberA(IF(Value!$F$33="1",E655,G655),0,"علامة","علامتان","علامات")</f>
        <v/>
      </c>
      <c r="I655" s="495"/>
      <c r="J655" s="495"/>
      <c r="K655" s="496"/>
    </row>
    <row r="656" spans="1:11" ht="17.850000000000001" customHeight="1" x14ac:dyDescent="0.2">
      <c r="A656" s="466" t="str">
        <f>Table!$AI$6</f>
        <v>التربية المهنية</v>
      </c>
      <c r="B656" s="467"/>
      <c r="C656" s="467"/>
      <c r="D656" s="101">
        <f>Table!$AK$10</f>
        <v>100</v>
      </c>
      <c r="E656" s="124">
        <f>Table!AI25</f>
        <v>87</v>
      </c>
      <c r="F656" s="123">
        <f>Table!AJ25</f>
        <v>81</v>
      </c>
      <c r="G656" s="123">
        <f>Table!AK25</f>
        <v>84</v>
      </c>
      <c r="H656" s="494" t="str">
        <f>SpellNumberA(IF(Value!$F$33="1",E656,G656),0,"علامة","علامتان","علامات")</f>
        <v xml:space="preserve">اربع وثمانون علامة </v>
      </c>
      <c r="I656" s="495"/>
      <c r="J656" s="495"/>
      <c r="K656" s="496"/>
    </row>
    <row r="657" spans="1:12" ht="17.850000000000001" customHeight="1" x14ac:dyDescent="0.2">
      <c r="A657" s="466" t="str">
        <f>Table!$AL$6</f>
        <v>الحاسوب</v>
      </c>
      <c r="B657" s="467"/>
      <c r="C657" s="467"/>
      <c r="D657" s="101">
        <f>Table!$AN$10</f>
        <v>100</v>
      </c>
      <c r="E657" s="124">
        <f>Table!AL25</f>
        <v>0</v>
      </c>
      <c r="F657" s="123">
        <f>Table!AM25</f>
        <v>0</v>
      </c>
      <c r="G657" s="123">
        <f>Table!AN25</f>
        <v>0</v>
      </c>
      <c r="H657" s="494" t="str">
        <f>SpellNumberA(IF(Value!$F$33="1",E657,G657),0,"علامة","علامتان","علامات")</f>
        <v xml:space="preserve">صفر علامة </v>
      </c>
      <c r="I657" s="495"/>
      <c r="J657" s="495"/>
      <c r="K657" s="496"/>
    </row>
    <row r="658" spans="1:12" ht="17.850000000000001" customHeight="1" thickBot="1" x14ac:dyDescent="0.25">
      <c r="A658" s="466" t="str">
        <f>Table!$AO$6</f>
        <v>الثقافة المالية</v>
      </c>
      <c r="B658" s="467"/>
      <c r="C658" s="467"/>
      <c r="D658" s="103">
        <f>Table!$AQ$10</f>
        <v>100</v>
      </c>
      <c r="E658" s="125">
        <f>Table!AO25</f>
        <v>0</v>
      </c>
      <c r="F658" s="123">
        <f>Table!AP25</f>
        <v>0</v>
      </c>
      <c r="G658" s="126">
        <f>Table!AQ25</f>
        <v>0</v>
      </c>
      <c r="H658" s="488" t="str">
        <f>SpellNumberA(IF(Value!$F$33="1",E658,G658),0,"علامة","علامتان","علامات")</f>
        <v xml:space="preserve">صفر علامة </v>
      </c>
      <c r="I658" s="489"/>
      <c r="J658" s="489"/>
      <c r="K658" s="490"/>
    </row>
    <row r="659" spans="1:12" ht="17.850000000000001" customHeight="1" x14ac:dyDescent="0.2">
      <c r="A659" s="491" t="s">
        <v>384</v>
      </c>
      <c r="B659" s="492"/>
      <c r="C659" s="492"/>
      <c r="D659" s="351">
        <f>Table!BS25</f>
        <v>91.1</v>
      </c>
      <c r="E659" s="363" t="s">
        <v>385</v>
      </c>
      <c r="F659" s="493" t="str">
        <f>IF(D659&lt;&gt;"-",SpellNumberA(D659,0,"علامة","علامتان","علامات"),"")</f>
        <v>واحدة وتسعون علامة وعشر بالمئة من العلامة</v>
      </c>
      <c r="G659" s="493"/>
      <c r="H659" s="493"/>
      <c r="I659" s="493"/>
      <c r="J659" s="203"/>
      <c r="K659" s="204"/>
    </row>
    <row r="660" spans="1:12" ht="17.850000000000001" customHeight="1" x14ac:dyDescent="0.2">
      <c r="A660" s="517" t="s">
        <v>16</v>
      </c>
      <c r="B660" s="518" t="str">
        <f>Table!CS25</f>
        <v>ناجح و يرفع  لـ الصف السابع</v>
      </c>
      <c r="C660" s="519"/>
      <c r="D660" s="519"/>
      <c r="E660" s="519"/>
      <c r="F660" s="519"/>
      <c r="G660" s="519"/>
      <c r="H660" s="519"/>
      <c r="I660" s="519"/>
      <c r="J660" s="519"/>
      <c r="K660" s="520"/>
    </row>
    <row r="661" spans="1:12" ht="17.850000000000001" customHeight="1" thickBot="1" x14ac:dyDescent="0.25">
      <c r="A661" s="512"/>
      <c r="B661" s="505"/>
      <c r="C661" s="505"/>
      <c r="D661" s="505"/>
      <c r="E661" s="505"/>
      <c r="F661" s="505"/>
      <c r="G661" s="505"/>
      <c r="H661" s="505"/>
      <c r="I661" s="505"/>
      <c r="J661" s="505"/>
      <c r="K661" s="506"/>
    </row>
    <row r="662" spans="1:12" ht="17.850000000000001" customHeight="1" x14ac:dyDescent="0.2">
      <c r="A662" s="521" t="s">
        <v>17</v>
      </c>
      <c r="B662" s="522"/>
      <c r="C662" s="523" t="str">
        <f>Table!CT25</f>
        <v>مؤدب وخلوق ومجتهد ، هنيئاً لوالديك هذا التفوق المميز</v>
      </c>
      <c r="D662" s="524"/>
      <c r="E662" s="524"/>
      <c r="F662" s="524"/>
      <c r="G662" s="524"/>
      <c r="H662" s="524"/>
      <c r="I662" s="524"/>
      <c r="J662" s="524"/>
      <c r="K662" s="525"/>
    </row>
    <row r="663" spans="1:12" s="105" customFormat="1" ht="17.850000000000001" customHeight="1" x14ac:dyDescent="0.2">
      <c r="A663" s="507"/>
      <c r="B663" s="458"/>
      <c r="C663" s="483"/>
      <c r="D663" s="483"/>
      <c r="E663" s="483"/>
      <c r="F663" s="483"/>
      <c r="G663" s="483"/>
      <c r="H663" s="483"/>
      <c r="I663" s="483"/>
      <c r="J663" s="483"/>
      <c r="K663" s="504"/>
    </row>
    <row r="664" spans="1:12" ht="17.850000000000001" customHeight="1" x14ac:dyDescent="0.2">
      <c r="A664" s="507" t="s">
        <v>18</v>
      </c>
      <c r="B664" s="458"/>
      <c r="C664" s="510" t="str">
        <f>Table!AS25</f>
        <v>-</v>
      </c>
      <c r="D664" s="458" t="s">
        <v>19</v>
      </c>
      <c r="E664" s="458"/>
      <c r="F664" s="458"/>
      <c r="G664" s="510">
        <f>Table!$AS$10</f>
        <v>199</v>
      </c>
      <c r="H664" s="458" t="s">
        <v>20</v>
      </c>
      <c r="I664" s="458"/>
      <c r="J664" s="483" t="str">
        <f>Value!$F$8</f>
        <v>عادل اسماعيل ابو حميدان</v>
      </c>
      <c r="K664" s="504"/>
    </row>
    <row r="665" spans="1:12" s="105" customFormat="1" ht="17.850000000000001" customHeight="1" x14ac:dyDescent="0.2">
      <c r="A665" s="508"/>
      <c r="B665" s="509"/>
      <c r="C665" s="511"/>
      <c r="D665" s="509"/>
      <c r="E665" s="509"/>
      <c r="F665" s="509"/>
      <c r="G665" s="511"/>
      <c r="H665" s="509"/>
      <c r="I665" s="509"/>
      <c r="J665" s="511"/>
      <c r="K665" s="526"/>
    </row>
    <row r="666" spans="1:12" ht="17.850000000000001" customHeight="1" x14ac:dyDescent="0.2">
      <c r="A666" s="507" t="s">
        <v>21</v>
      </c>
      <c r="B666" s="513" t="str">
        <f>IF(Value!$F$33="2",Value!$F$14,Value!$F$25)</f>
        <v>2020/6/2</v>
      </c>
      <c r="C666" s="513"/>
      <c r="D666" s="458" t="s">
        <v>22</v>
      </c>
      <c r="E666" s="515"/>
      <c r="F666" s="515"/>
      <c r="G666" s="515" t="s">
        <v>23</v>
      </c>
      <c r="H666" s="458" t="s">
        <v>23</v>
      </c>
      <c r="I666" s="458"/>
      <c r="J666" s="483" t="str">
        <f>Value!$F$9</f>
        <v>فتحي محمد ابو فضة</v>
      </c>
      <c r="K666" s="504"/>
    </row>
    <row r="667" spans="1:12" s="105" customFormat="1" ht="17.850000000000001" customHeight="1" thickBot="1" x14ac:dyDescent="0.25">
      <c r="A667" s="512"/>
      <c r="B667" s="514"/>
      <c r="C667" s="514"/>
      <c r="D667" s="503"/>
      <c r="E667" s="516"/>
      <c r="F667" s="516"/>
      <c r="G667" s="516"/>
      <c r="H667" s="503"/>
      <c r="I667" s="503"/>
      <c r="J667" s="505"/>
      <c r="K667" s="506"/>
    </row>
    <row r="668" spans="1:12" s="108" customFormat="1" ht="17.850000000000001" customHeight="1" x14ac:dyDescent="0.25">
      <c r="A668" s="106" t="s">
        <v>24</v>
      </c>
      <c r="B668" s="497"/>
      <c r="C668" s="497"/>
      <c r="D668" s="497"/>
      <c r="E668" s="497"/>
      <c r="F668" s="497"/>
      <c r="G668" s="497"/>
      <c r="H668" s="497"/>
      <c r="I668" s="497"/>
      <c r="J668" s="497"/>
      <c r="K668" s="497"/>
      <c r="L668" s="107"/>
    </row>
    <row r="669" spans="1:12" s="108" customFormat="1" ht="17.850000000000001" customHeight="1" x14ac:dyDescent="0.25">
      <c r="A669" s="109" t="s">
        <v>25</v>
      </c>
      <c r="B669" s="498" t="s">
        <v>26</v>
      </c>
      <c r="C669" s="498"/>
      <c r="D669" s="498"/>
      <c r="E669" s="498"/>
      <c r="F669" s="498"/>
      <c r="G669" s="498"/>
      <c r="H669" s="498"/>
      <c r="I669" s="498"/>
      <c r="J669" s="498"/>
      <c r="K669" s="498"/>
      <c r="L669" s="107"/>
    </row>
    <row r="670" spans="1:12" s="108" customFormat="1" ht="17.850000000000001" customHeight="1" x14ac:dyDescent="0.25">
      <c r="A670" s="109"/>
      <c r="B670" s="110"/>
      <c r="C670" s="110"/>
      <c r="D670" s="361"/>
      <c r="E670" s="361"/>
      <c r="F670" s="361"/>
      <c r="G670" s="361"/>
      <c r="H670" s="361"/>
      <c r="I670" s="110"/>
      <c r="J670" s="110"/>
      <c r="K670" s="110"/>
      <c r="L670" s="107"/>
    </row>
    <row r="671" spans="1:12" s="108" customFormat="1" ht="17.850000000000001" customHeight="1" x14ac:dyDescent="0.25">
      <c r="A671" s="109" t="s">
        <v>27</v>
      </c>
      <c r="B671" s="499" t="s">
        <v>28</v>
      </c>
      <c r="C671" s="499"/>
      <c r="D671" s="499"/>
      <c r="E671" s="499"/>
      <c r="F671" s="499"/>
      <c r="G671" s="499"/>
      <c r="H671" s="499"/>
      <c r="I671" s="499"/>
      <c r="J671" s="499"/>
      <c r="K671" s="499"/>
      <c r="L671" s="107"/>
    </row>
    <row r="672" spans="1:12" s="108" customFormat="1" ht="17.850000000000001" customHeight="1" x14ac:dyDescent="0.25">
      <c r="A672" s="109"/>
      <c r="B672" s="112"/>
      <c r="C672" s="112"/>
      <c r="D672" s="112"/>
      <c r="E672" s="112"/>
      <c r="F672" s="112"/>
      <c r="G672" s="112"/>
      <c r="H672" s="112"/>
      <c r="I672" s="112"/>
      <c r="J672" s="112"/>
      <c r="K672" s="112"/>
      <c r="L672" s="107"/>
    </row>
    <row r="673" spans="1:17" s="108" customFormat="1" ht="17.850000000000001" customHeight="1" x14ac:dyDescent="0.25">
      <c r="A673" s="109" t="s">
        <v>29</v>
      </c>
      <c r="B673" s="500" t="s">
        <v>30</v>
      </c>
      <c r="C673" s="500"/>
      <c r="D673" s="500"/>
      <c r="E673" s="500"/>
      <c r="F673" s="501">
        <f>IF(Value!$F$33="1","",DATE(YEAR(Value!$F$22),MONTH(Value!$F$22),DAY(Value!$F$22)))</f>
        <v>43994</v>
      </c>
      <c r="G673" s="501"/>
      <c r="H673" s="114" t="s">
        <v>129</v>
      </c>
      <c r="I673" s="502" t="str">
        <f>IF(Value!$F$33="2",Value!$F$22,"")</f>
        <v>2020/6/12</v>
      </c>
      <c r="J673" s="502"/>
      <c r="K673" s="115"/>
      <c r="L673" s="115"/>
      <c r="M673" s="107"/>
    </row>
    <row r="674" spans="1:17" s="108" customFormat="1" ht="17.850000000000001" customHeight="1" x14ac:dyDescent="0.25">
      <c r="A674" s="109"/>
      <c r="B674" s="112"/>
      <c r="C674" s="112"/>
      <c r="D674" s="112"/>
      <c r="E674" s="112"/>
      <c r="F674" s="112"/>
      <c r="G674" s="116"/>
      <c r="H674" s="116"/>
      <c r="I674" s="116"/>
      <c r="J674" s="116"/>
      <c r="K674" s="116"/>
      <c r="L674" s="107"/>
    </row>
    <row r="675" spans="1:17" s="108" customFormat="1" ht="17.850000000000001" customHeight="1" x14ac:dyDescent="0.25">
      <c r="A675" s="109" t="s">
        <v>31</v>
      </c>
      <c r="B675" s="527" t="s">
        <v>32</v>
      </c>
      <c r="C675" s="527"/>
      <c r="D675" s="527"/>
      <c r="E675" s="527"/>
      <c r="F675" s="117" t="str">
        <f>IF(Value!$F$33="2",Value!$F$26,"")</f>
        <v>2023/2022</v>
      </c>
      <c r="G675" s="118" t="s">
        <v>379</v>
      </c>
      <c r="H675" s="113">
        <f>IF(Value!$F$33="1","",DATE(YEAR(Value!$F$23),MONTH(Value!$F$23),DAY(Value!$F$23)))</f>
        <v>44075</v>
      </c>
      <c r="I675" s="136" t="s">
        <v>129</v>
      </c>
      <c r="J675" s="528" t="str">
        <f>IF(Value!$F$33="2",Value!$F$23,"")</f>
        <v>2020/9/1</v>
      </c>
      <c r="K675" s="528"/>
      <c r="L675" s="107"/>
    </row>
    <row r="676" spans="1:17" ht="17.850000000000001" customHeight="1" x14ac:dyDescent="0.2">
      <c r="A676" s="461"/>
      <c r="B676" s="461"/>
      <c r="C676" s="461"/>
      <c r="D676" s="461"/>
      <c r="E676" s="462" t="s">
        <v>436</v>
      </c>
      <c r="F676" s="462"/>
      <c r="G676" s="462"/>
      <c r="H676" s="461"/>
      <c r="I676" s="461"/>
      <c r="J676" s="461"/>
      <c r="K676" s="461"/>
      <c r="L676" s="85" t="s">
        <v>310</v>
      </c>
    </row>
    <row r="677" spans="1:17" ht="17.850000000000001" customHeight="1" x14ac:dyDescent="0.2">
      <c r="A677" s="461"/>
      <c r="B677" s="461"/>
      <c r="C677" s="461"/>
      <c r="D677" s="461"/>
      <c r="E677" s="462"/>
      <c r="F677" s="462"/>
      <c r="G677" s="462"/>
      <c r="H677" s="461"/>
      <c r="I677" s="461"/>
      <c r="J677" s="461"/>
      <c r="K677" s="461"/>
    </row>
    <row r="678" spans="1:17" ht="17.850000000000001" customHeight="1" x14ac:dyDescent="0.2">
      <c r="A678" s="463" t="s">
        <v>755</v>
      </c>
      <c r="B678" s="463"/>
      <c r="C678" s="463"/>
      <c r="D678" s="463"/>
      <c r="E678" s="464"/>
      <c r="F678" s="464"/>
      <c r="G678" s="464"/>
      <c r="H678" s="464" t="s">
        <v>0</v>
      </c>
      <c r="I678" s="464"/>
      <c r="J678" s="464"/>
      <c r="K678" s="464"/>
    </row>
    <row r="679" spans="1:17" ht="17.850000000000001" customHeight="1" x14ac:dyDescent="0.2">
      <c r="A679" s="463" t="s">
        <v>756</v>
      </c>
      <c r="B679" s="463"/>
      <c r="C679" s="463"/>
      <c r="D679" s="463"/>
      <c r="E679" s="464"/>
      <c r="F679" s="464"/>
      <c r="G679" s="464"/>
      <c r="H679" s="464"/>
      <c r="I679" s="464"/>
      <c r="J679" s="464"/>
      <c r="K679" s="464"/>
    </row>
    <row r="680" spans="1:17" ht="17.850000000000001" customHeight="1" x14ac:dyDescent="0.2">
      <c r="A680" s="465"/>
      <c r="B680" s="465"/>
      <c r="C680" s="465"/>
      <c r="D680" s="465"/>
      <c r="E680" s="464"/>
      <c r="F680" s="464"/>
      <c r="G680" s="464"/>
      <c r="H680" s="464"/>
      <c r="I680" s="464"/>
      <c r="J680" s="464"/>
      <c r="K680" s="464"/>
    </row>
    <row r="681" spans="1:17" ht="17.850000000000001" customHeight="1" x14ac:dyDescent="0.2">
      <c r="A681" s="455" t="str">
        <f>" النتائج المدرسية  " &amp; Value!$F$35 &amp; " الأساسي  للعام الدراسي " &amp; Value!$F$10</f>
        <v xml:space="preserve"> النتائج المدرسية  للصفوف من الأول الى السابع الأساسي  للعام الدراسي 2021/2020</v>
      </c>
      <c r="B681" s="455"/>
      <c r="C681" s="455"/>
      <c r="D681" s="455"/>
      <c r="E681" s="455"/>
      <c r="F681" s="455"/>
      <c r="G681" s="455"/>
      <c r="H681" s="455"/>
      <c r="I681" s="455"/>
      <c r="J681" s="455"/>
      <c r="K681" s="455"/>
    </row>
    <row r="682" spans="1:17" ht="17.850000000000001" customHeight="1" x14ac:dyDescent="0.2">
      <c r="A682" s="455"/>
      <c r="B682" s="455"/>
      <c r="C682" s="455"/>
      <c r="D682" s="455"/>
      <c r="E682" s="455"/>
      <c r="F682" s="455"/>
      <c r="G682" s="455"/>
      <c r="H682" s="455"/>
      <c r="I682" s="455"/>
      <c r="J682" s="455"/>
      <c r="K682" s="455"/>
    </row>
    <row r="683" spans="1:17" ht="17.850000000000001" customHeight="1" x14ac:dyDescent="0.2">
      <c r="A683" s="86" t="s">
        <v>1</v>
      </c>
      <c r="B683" s="456" t="str">
        <f>Table!B26</f>
        <v xml:space="preserve"> زيد حسني فايز عبد الجليل</v>
      </c>
      <c r="C683" s="457"/>
      <c r="D683" s="457"/>
      <c r="E683" s="362" t="s">
        <v>2</v>
      </c>
      <c r="F683" s="119" t="str">
        <f>Table!C26</f>
        <v>الأردنية</v>
      </c>
      <c r="G683" s="458" t="s">
        <v>3</v>
      </c>
      <c r="H683" s="458"/>
      <c r="I683" s="459" t="str">
        <f>Table!BT26</f>
        <v>عمان    1 / 6 / 2009</v>
      </c>
      <c r="J683" s="460"/>
      <c r="K683" s="460"/>
    </row>
    <row r="684" spans="1:17" ht="17.850000000000001" customHeight="1" x14ac:dyDescent="0.2">
      <c r="A684" s="70"/>
      <c r="B684" s="365"/>
      <c r="C684" s="365"/>
      <c r="D684" s="76"/>
      <c r="E684" s="365"/>
      <c r="F684" s="88"/>
      <c r="G684" s="76"/>
      <c r="H684" s="76"/>
      <c r="I684" s="89"/>
      <c r="J684" s="89"/>
      <c r="K684" s="90"/>
    </row>
    <row r="685" spans="1:17" ht="17.850000000000001" customHeight="1" x14ac:dyDescent="0.2">
      <c r="A685" s="458" t="s">
        <v>4</v>
      </c>
      <c r="B685" s="458"/>
      <c r="C685" s="483" t="str">
        <f>Value!$F$6 &amp; " ( "  &amp;  Value!$F$7  &amp; " ) "</f>
        <v xml:space="preserve">السادس ( أ ) </v>
      </c>
      <c r="D685" s="483"/>
      <c r="E685" s="362" t="s">
        <v>5</v>
      </c>
      <c r="F685" s="483" t="str">
        <f>Value!$F$5</f>
        <v>ذكور البقعة الاعدادية الرابعة</v>
      </c>
      <c r="G685" s="483"/>
      <c r="H685" s="483"/>
      <c r="I685" s="362" t="s">
        <v>6</v>
      </c>
      <c r="J685" s="460" t="str">
        <f>Value!$F$4</f>
        <v>البقعة</v>
      </c>
      <c r="K685" s="460"/>
      <c r="N685" s="262">
        <v>0</v>
      </c>
      <c r="O685" s="262"/>
      <c r="P685" s="262"/>
      <c r="Q685" s="262">
        <f>Value!$F$13</f>
        <v>50</v>
      </c>
    </row>
    <row r="686" spans="1:17" ht="17.850000000000001" customHeight="1" x14ac:dyDescent="0.2">
      <c r="A686" s="365"/>
      <c r="B686" s="365"/>
      <c r="C686" s="65"/>
      <c r="D686" s="91"/>
      <c r="E686" s="70"/>
      <c r="F686" s="89"/>
      <c r="G686" s="89"/>
      <c r="H686" s="89"/>
      <c r="I686" s="70"/>
      <c r="J686" s="89"/>
      <c r="K686" s="89"/>
    </row>
    <row r="687" spans="1:17" ht="17.850000000000001" customHeight="1" x14ac:dyDescent="0.2">
      <c r="A687" s="458" t="s">
        <v>7</v>
      </c>
      <c r="B687" s="458"/>
      <c r="C687" s="483" t="str">
        <f>Value!$F$3</f>
        <v>شمال عمان</v>
      </c>
      <c r="D687" s="483"/>
      <c r="E687" s="92"/>
      <c r="F687" s="92"/>
      <c r="G687" s="92"/>
      <c r="H687" s="92"/>
      <c r="I687" s="92"/>
      <c r="J687" s="92"/>
      <c r="K687" s="92"/>
    </row>
    <row r="688" spans="1:17" ht="17.850000000000001" customHeight="1" thickBot="1" x14ac:dyDescent="0.25">
      <c r="A688" s="93"/>
      <c r="B688" s="93"/>
      <c r="C688" s="93"/>
      <c r="D688" s="94"/>
      <c r="E688" s="93"/>
      <c r="F688" s="93"/>
      <c r="G688" s="93"/>
      <c r="H688" s="93"/>
      <c r="I688" s="93"/>
      <c r="J688" s="95"/>
      <c r="K688" s="95"/>
    </row>
    <row r="689" spans="1:11" ht="17.850000000000001" customHeight="1" thickBot="1" x14ac:dyDescent="0.25">
      <c r="A689" s="484" t="s">
        <v>8</v>
      </c>
      <c r="B689" s="484"/>
      <c r="C689" s="484"/>
      <c r="D689" s="485" t="s">
        <v>9</v>
      </c>
      <c r="E689" s="471" t="s">
        <v>10</v>
      </c>
      <c r="F689" s="472"/>
      <c r="G689" s="472"/>
      <c r="H689" s="472"/>
      <c r="I689" s="472"/>
      <c r="J689" s="472"/>
      <c r="K689" s="473"/>
    </row>
    <row r="690" spans="1:11" ht="17.850000000000001" customHeight="1" thickBot="1" x14ac:dyDescent="0.25">
      <c r="A690" s="484"/>
      <c r="B690" s="484"/>
      <c r="C690" s="484"/>
      <c r="D690" s="486"/>
      <c r="E690" s="96" t="s">
        <v>11</v>
      </c>
      <c r="F690" s="97" t="s">
        <v>12</v>
      </c>
      <c r="G690" s="474" t="s">
        <v>13</v>
      </c>
      <c r="H690" s="474"/>
      <c r="I690" s="474"/>
      <c r="J690" s="474"/>
      <c r="K690" s="475"/>
    </row>
    <row r="691" spans="1:11" ht="17.850000000000001" customHeight="1" thickBot="1" x14ac:dyDescent="0.25">
      <c r="A691" s="484"/>
      <c r="B691" s="484"/>
      <c r="C691" s="484"/>
      <c r="D691" s="487"/>
      <c r="E691" s="98" t="s">
        <v>383</v>
      </c>
      <c r="F691" s="364" t="s">
        <v>383</v>
      </c>
      <c r="G691" s="364" t="s">
        <v>14</v>
      </c>
      <c r="H691" s="476" t="s">
        <v>15</v>
      </c>
      <c r="I691" s="476"/>
      <c r="J691" s="476"/>
      <c r="K691" s="477"/>
    </row>
    <row r="692" spans="1:11" ht="17.850000000000001" customHeight="1" x14ac:dyDescent="0.2">
      <c r="A692" s="478" t="str">
        <f>Table!$H$6</f>
        <v>التربية الاسلامية</v>
      </c>
      <c r="B692" s="479"/>
      <c r="C692" s="479"/>
      <c r="D692" s="100">
        <f>Table!$J$10</f>
        <v>100</v>
      </c>
      <c r="E692" s="122">
        <f>Table!H26</f>
        <v>79</v>
      </c>
      <c r="F692" s="123">
        <f>Table!I26</f>
        <v>86</v>
      </c>
      <c r="G692" s="123">
        <f>Table!J26</f>
        <v>83</v>
      </c>
      <c r="H692" s="480" t="str">
        <f>SpellNumberA(IF(Value!$F$33="1",E692,G692),0,"علامة","علامتان","علامات")</f>
        <v xml:space="preserve">ثلاث وثمانون علامة </v>
      </c>
      <c r="I692" s="481"/>
      <c r="J692" s="481"/>
      <c r="K692" s="482"/>
    </row>
    <row r="693" spans="1:11" ht="17.850000000000001" customHeight="1" x14ac:dyDescent="0.2">
      <c r="A693" s="466" t="str">
        <f>Table!$K$6</f>
        <v>اللغة العربية</v>
      </c>
      <c r="B693" s="467"/>
      <c r="C693" s="467"/>
      <c r="D693" s="101">
        <f>Table!$M$10</f>
        <v>100</v>
      </c>
      <c r="E693" s="102">
        <f>Table!K26</f>
        <v>82</v>
      </c>
      <c r="F693" s="123">
        <f>Table!L26</f>
        <v>93</v>
      </c>
      <c r="G693" s="123">
        <f>Table!M26</f>
        <v>88</v>
      </c>
      <c r="H693" s="468" t="str">
        <f>SpellNumberA(IF(Value!$F$33="1",E693,G693),0,"علامة","علامتان","علامات")</f>
        <v xml:space="preserve">ثمان وثمانون علامة </v>
      </c>
      <c r="I693" s="469"/>
      <c r="J693" s="469"/>
      <c r="K693" s="470"/>
    </row>
    <row r="694" spans="1:11" ht="17.850000000000001" customHeight="1" x14ac:dyDescent="0.2">
      <c r="A694" s="466" t="str">
        <f>Table!$N$6</f>
        <v>اللغة الانجليزية</v>
      </c>
      <c r="B694" s="467"/>
      <c r="C694" s="467"/>
      <c r="D694" s="101">
        <f>Table!$P$10</f>
        <v>100</v>
      </c>
      <c r="E694" s="102">
        <f>Table!N26</f>
        <v>72</v>
      </c>
      <c r="F694" s="123">
        <f>Table!O26</f>
        <v>65</v>
      </c>
      <c r="G694" s="123">
        <f>Table!P26</f>
        <v>69</v>
      </c>
      <c r="H694" s="468" t="str">
        <f>SpellNumberA(IF(Value!$F$33="1",E694,G694),0,"علامة","علامتان","علامات")</f>
        <v xml:space="preserve">تسع وستون علامة </v>
      </c>
      <c r="I694" s="469"/>
      <c r="J694" s="469"/>
      <c r="K694" s="470"/>
    </row>
    <row r="695" spans="1:11" ht="17.850000000000001" customHeight="1" x14ac:dyDescent="0.2">
      <c r="A695" s="466" t="str">
        <f>Table!$Q$6</f>
        <v>الرياضيات</v>
      </c>
      <c r="B695" s="467"/>
      <c r="C695" s="467"/>
      <c r="D695" s="101">
        <f>Table!$S$10</f>
        <v>100</v>
      </c>
      <c r="E695" s="102">
        <f>Table!Q26</f>
        <v>80</v>
      </c>
      <c r="F695" s="123">
        <f>Table!R26</f>
        <v>85</v>
      </c>
      <c r="G695" s="123">
        <f>Table!S26</f>
        <v>83</v>
      </c>
      <c r="H695" s="468" t="str">
        <f>SpellNumberA(IF(Value!$F$33="1",E695,G695),0,"علامة","علامتان","علامات")</f>
        <v xml:space="preserve">ثلاث وثمانون علامة </v>
      </c>
      <c r="I695" s="469"/>
      <c r="J695" s="469"/>
      <c r="K695" s="470"/>
    </row>
    <row r="696" spans="1:11" ht="17.850000000000001" customHeight="1" x14ac:dyDescent="0.2">
      <c r="A696" s="466" t="str">
        <f>Table!$T$6</f>
        <v>التربية الاجتماعية والوطنية</v>
      </c>
      <c r="B696" s="467"/>
      <c r="C696" s="467"/>
      <c r="D696" s="101">
        <f>Table!$V$10</f>
        <v>100</v>
      </c>
      <c r="E696" s="102">
        <f>Table!T26</f>
        <v>80</v>
      </c>
      <c r="F696" s="123">
        <f>Table!U26</f>
        <v>85</v>
      </c>
      <c r="G696" s="123">
        <f>Table!V26</f>
        <v>83</v>
      </c>
      <c r="H696" s="468" t="str">
        <f>SpellNumberA(IF(Value!$F$33="1",E696,G696),0,"علامة","علامتان","علامات")</f>
        <v xml:space="preserve">ثلاث وثمانون علامة </v>
      </c>
      <c r="I696" s="469"/>
      <c r="J696" s="469"/>
      <c r="K696" s="470"/>
    </row>
    <row r="697" spans="1:11" ht="17.850000000000001" customHeight="1" x14ac:dyDescent="0.2">
      <c r="A697" s="466" t="str">
        <f>Table!$W$6</f>
        <v>العلـــوم</v>
      </c>
      <c r="B697" s="467"/>
      <c r="C697" s="467"/>
      <c r="D697" s="101">
        <f>Table!$Y$10</f>
        <v>100</v>
      </c>
      <c r="E697" s="102">
        <f>Table!W26</f>
        <v>82</v>
      </c>
      <c r="F697" s="123">
        <f>Table!X26</f>
        <v>79</v>
      </c>
      <c r="G697" s="123">
        <f>Table!Y26</f>
        <v>81</v>
      </c>
      <c r="H697" s="468" t="str">
        <f>SpellNumberA(IF(Value!$F$33="1",E697,G697),0,"علامة","علامتان","علامات")</f>
        <v xml:space="preserve">واحدة وثمانون علامة </v>
      </c>
      <c r="I697" s="469"/>
      <c r="J697" s="469"/>
      <c r="K697" s="470"/>
    </row>
    <row r="698" spans="1:11" ht="17.850000000000001" customHeight="1" x14ac:dyDescent="0.2">
      <c r="A698" s="466" t="str">
        <f>Table!$Z$6</f>
        <v>التربية الفنية</v>
      </c>
      <c r="B698" s="467"/>
      <c r="C698" s="467"/>
      <c r="D698" s="101">
        <f>Table!$AB$10</f>
        <v>100</v>
      </c>
      <c r="E698" s="102">
        <f>Table!Z26</f>
        <v>91</v>
      </c>
      <c r="F698" s="123">
        <f>Table!AA26</f>
        <v>84</v>
      </c>
      <c r="G698" s="123">
        <f>Table!AB26</f>
        <v>88</v>
      </c>
      <c r="H698" s="468" t="str">
        <f>SpellNumberA(IF(Value!$F$33="1",E698,G698),0,"علامة","علامتان","علامات")</f>
        <v xml:space="preserve">ثمان وثمانون علامة </v>
      </c>
      <c r="I698" s="469"/>
      <c r="J698" s="469"/>
      <c r="K698" s="470"/>
    </row>
    <row r="699" spans="1:11" ht="17.850000000000001" customHeight="1" x14ac:dyDescent="0.2">
      <c r="A699" s="466" t="str">
        <f>Table!$AC$6</f>
        <v>التربية الرياضية</v>
      </c>
      <c r="B699" s="467"/>
      <c r="C699" s="467"/>
      <c r="D699" s="101">
        <f>Table!$AE$10</f>
        <v>100</v>
      </c>
      <c r="E699" s="102">
        <f>Table!AC26</f>
        <v>95</v>
      </c>
      <c r="F699" s="123">
        <f>Table!AD26</f>
        <v>93</v>
      </c>
      <c r="G699" s="123">
        <f>Table!AE26</f>
        <v>94</v>
      </c>
      <c r="H699" s="468" t="str">
        <f>SpellNumberA(IF(Value!$F$33="1",E699,G699),0,"علامة","علامتان","علامات")</f>
        <v xml:space="preserve">اربع وتسعون علامة </v>
      </c>
      <c r="I699" s="469"/>
      <c r="J699" s="469"/>
      <c r="K699" s="470"/>
    </row>
    <row r="700" spans="1:11" ht="17.850000000000001" customHeight="1" x14ac:dyDescent="0.2">
      <c r="A700" s="466" t="str">
        <f>Table!$AF$6</f>
        <v>الموسيقا والاناشيد</v>
      </c>
      <c r="B700" s="467"/>
      <c r="C700" s="467"/>
      <c r="D700" s="101">
        <f>Table!$AH$10</f>
        <v>100</v>
      </c>
      <c r="E700" s="124"/>
      <c r="F700" s="123"/>
      <c r="G700" s="123"/>
      <c r="H700" s="494" t="str">
        <f>SpellNumberA(IF(Value!$F$33="1",E700,G700),0,"علامة","علامتان","علامات")</f>
        <v/>
      </c>
      <c r="I700" s="495"/>
      <c r="J700" s="495"/>
      <c r="K700" s="496"/>
    </row>
    <row r="701" spans="1:11" ht="17.850000000000001" customHeight="1" x14ac:dyDescent="0.2">
      <c r="A701" s="466" t="str">
        <f>Table!$AI$6</f>
        <v>التربية المهنية</v>
      </c>
      <c r="B701" s="467"/>
      <c r="C701" s="467"/>
      <c r="D701" s="101">
        <f>Table!$AK$10</f>
        <v>100</v>
      </c>
      <c r="E701" s="124">
        <f>Table!AI26</f>
        <v>85</v>
      </c>
      <c r="F701" s="123">
        <f>Table!AJ26</f>
        <v>83</v>
      </c>
      <c r="G701" s="123">
        <f>Table!AK26</f>
        <v>84</v>
      </c>
      <c r="H701" s="494" t="str">
        <f>SpellNumberA(IF(Value!$F$33="1",E701,G701),0,"علامة","علامتان","علامات")</f>
        <v xml:space="preserve">اربع وثمانون علامة </v>
      </c>
      <c r="I701" s="495"/>
      <c r="J701" s="495"/>
      <c r="K701" s="496"/>
    </row>
    <row r="702" spans="1:11" ht="17.850000000000001" customHeight="1" x14ac:dyDescent="0.2">
      <c r="A702" s="466" t="str">
        <f>Table!$AL$6</f>
        <v>الحاسوب</v>
      </c>
      <c r="B702" s="467"/>
      <c r="C702" s="467"/>
      <c r="D702" s="101">
        <f>Table!$AN$10</f>
        <v>100</v>
      </c>
      <c r="E702" s="124">
        <f>Table!AL26</f>
        <v>0</v>
      </c>
      <c r="F702" s="123">
        <f>Table!AM26</f>
        <v>0</v>
      </c>
      <c r="G702" s="123">
        <f>Table!AN26</f>
        <v>0</v>
      </c>
      <c r="H702" s="494" t="str">
        <f>SpellNumberA(IF(Value!$F$33="1",E702,G702),0,"علامة","علامتان","علامات")</f>
        <v xml:space="preserve">صفر علامة </v>
      </c>
      <c r="I702" s="495"/>
      <c r="J702" s="495"/>
      <c r="K702" s="496"/>
    </row>
    <row r="703" spans="1:11" ht="17.850000000000001" customHeight="1" thickBot="1" x14ac:dyDescent="0.25">
      <c r="A703" s="466" t="str">
        <f>Table!$AO$6</f>
        <v>الثقافة المالية</v>
      </c>
      <c r="B703" s="467"/>
      <c r="C703" s="467"/>
      <c r="D703" s="103">
        <f>Table!$AQ$10</f>
        <v>100</v>
      </c>
      <c r="E703" s="125">
        <f>Table!AO26</f>
        <v>0</v>
      </c>
      <c r="F703" s="123">
        <f>Table!AP26</f>
        <v>0</v>
      </c>
      <c r="G703" s="126">
        <f>Table!AQ26</f>
        <v>0</v>
      </c>
      <c r="H703" s="488" t="str">
        <f>SpellNumberA(IF(Value!$F$33="1",E703,G703),0,"علامة","علامتان","علامات")</f>
        <v xml:space="preserve">صفر علامة </v>
      </c>
      <c r="I703" s="489"/>
      <c r="J703" s="489"/>
      <c r="K703" s="490"/>
    </row>
    <row r="704" spans="1:11" ht="17.850000000000001" customHeight="1" x14ac:dyDescent="0.2">
      <c r="A704" s="491" t="s">
        <v>384</v>
      </c>
      <c r="B704" s="492"/>
      <c r="C704" s="492"/>
      <c r="D704" s="351">
        <f>Table!BS26</f>
        <v>87.9</v>
      </c>
      <c r="E704" s="363" t="s">
        <v>385</v>
      </c>
      <c r="F704" s="493" t="str">
        <f>IF(D704&lt;&gt;"-",SpellNumberA(D704,0,"علامة","علامتان","علامات"),"")</f>
        <v>سبع وثمانون علامة وتسعون بالمئة من العلامة</v>
      </c>
      <c r="G704" s="493"/>
      <c r="H704" s="493"/>
      <c r="I704" s="493"/>
      <c r="J704" s="203"/>
      <c r="K704" s="204"/>
    </row>
    <row r="705" spans="1:13" ht="17.850000000000001" customHeight="1" x14ac:dyDescent="0.2">
      <c r="A705" s="517" t="s">
        <v>16</v>
      </c>
      <c r="B705" s="518" t="str">
        <f>Table!CS26</f>
        <v>ناجح و يرفع  لـ الصف السابع</v>
      </c>
      <c r="C705" s="519"/>
      <c r="D705" s="519"/>
      <c r="E705" s="519"/>
      <c r="F705" s="519"/>
      <c r="G705" s="519"/>
      <c r="H705" s="519"/>
      <c r="I705" s="519"/>
      <c r="J705" s="519"/>
      <c r="K705" s="520"/>
    </row>
    <row r="706" spans="1:13" ht="17.850000000000001" customHeight="1" thickBot="1" x14ac:dyDescent="0.25">
      <c r="A706" s="512"/>
      <c r="B706" s="505"/>
      <c r="C706" s="505"/>
      <c r="D706" s="505"/>
      <c r="E706" s="505"/>
      <c r="F706" s="505"/>
      <c r="G706" s="505"/>
      <c r="H706" s="505"/>
      <c r="I706" s="505"/>
      <c r="J706" s="505"/>
      <c r="K706" s="506"/>
    </row>
    <row r="707" spans="1:13" ht="17.850000000000001" customHeight="1" x14ac:dyDescent="0.2">
      <c r="A707" s="521" t="s">
        <v>17</v>
      </c>
      <c r="B707" s="522"/>
      <c r="C707" s="523" t="str">
        <f>Table!CT26</f>
        <v>خلوق ومتعاون وفعّال ، أجمل التهاني لك ولوالديك</v>
      </c>
      <c r="D707" s="524"/>
      <c r="E707" s="524"/>
      <c r="F707" s="524"/>
      <c r="G707" s="524"/>
      <c r="H707" s="524"/>
      <c r="I707" s="524"/>
      <c r="J707" s="524"/>
      <c r="K707" s="525"/>
    </row>
    <row r="708" spans="1:13" s="105" customFormat="1" ht="17.850000000000001" customHeight="1" x14ac:dyDescent="0.2">
      <c r="A708" s="507"/>
      <c r="B708" s="458"/>
      <c r="C708" s="483"/>
      <c r="D708" s="483"/>
      <c r="E708" s="483"/>
      <c r="F708" s="483"/>
      <c r="G708" s="483"/>
      <c r="H708" s="483"/>
      <c r="I708" s="483"/>
      <c r="J708" s="483"/>
      <c r="K708" s="504"/>
    </row>
    <row r="709" spans="1:13" ht="17.850000000000001" customHeight="1" x14ac:dyDescent="0.2">
      <c r="A709" s="507" t="s">
        <v>18</v>
      </c>
      <c r="B709" s="458"/>
      <c r="C709" s="510" t="str">
        <f>Table!AS26</f>
        <v>-</v>
      </c>
      <c r="D709" s="458" t="s">
        <v>19</v>
      </c>
      <c r="E709" s="458"/>
      <c r="F709" s="458"/>
      <c r="G709" s="510">
        <f>Table!$AS$10</f>
        <v>199</v>
      </c>
      <c r="H709" s="458" t="s">
        <v>20</v>
      </c>
      <c r="I709" s="458"/>
      <c r="J709" s="483" t="str">
        <f>Value!$F$8</f>
        <v>عادل اسماعيل ابو حميدان</v>
      </c>
      <c r="K709" s="504"/>
    </row>
    <row r="710" spans="1:13" s="105" customFormat="1" ht="17.850000000000001" customHeight="1" x14ac:dyDescent="0.2">
      <c r="A710" s="508"/>
      <c r="B710" s="509"/>
      <c r="C710" s="511"/>
      <c r="D710" s="509"/>
      <c r="E710" s="509"/>
      <c r="F710" s="509"/>
      <c r="G710" s="511"/>
      <c r="H710" s="509"/>
      <c r="I710" s="509"/>
      <c r="J710" s="511"/>
      <c r="K710" s="526"/>
    </row>
    <row r="711" spans="1:13" ht="17.850000000000001" customHeight="1" x14ac:dyDescent="0.2">
      <c r="A711" s="507" t="s">
        <v>21</v>
      </c>
      <c r="B711" s="513" t="str">
        <f>IF(Value!$F$33="2",Value!$F$14,Value!$F$25)</f>
        <v>2020/6/2</v>
      </c>
      <c r="C711" s="513"/>
      <c r="D711" s="458" t="s">
        <v>22</v>
      </c>
      <c r="E711" s="515"/>
      <c r="F711" s="515"/>
      <c r="G711" s="515" t="s">
        <v>23</v>
      </c>
      <c r="H711" s="458" t="s">
        <v>23</v>
      </c>
      <c r="I711" s="458"/>
      <c r="J711" s="483" t="str">
        <f>Value!$F$9</f>
        <v>فتحي محمد ابو فضة</v>
      </c>
      <c r="K711" s="504"/>
    </row>
    <row r="712" spans="1:13" s="105" customFormat="1" ht="17.850000000000001" customHeight="1" thickBot="1" x14ac:dyDescent="0.25">
      <c r="A712" s="512"/>
      <c r="B712" s="514"/>
      <c r="C712" s="514"/>
      <c r="D712" s="503"/>
      <c r="E712" s="516"/>
      <c r="F712" s="516"/>
      <c r="G712" s="516"/>
      <c r="H712" s="503"/>
      <c r="I712" s="503"/>
      <c r="J712" s="505"/>
      <c r="K712" s="506"/>
    </row>
    <row r="713" spans="1:13" s="108" customFormat="1" ht="17.850000000000001" customHeight="1" x14ac:dyDescent="0.25">
      <c r="A713" s="106" t="s">
        <v>24</v>
      </c>
      <c r="B713" s="497"/>
      <c r="C713" s="497"/>
      <c r="D713" s="497"/>
      <c r="E713" s="497"/>
      <c r="F713" s="497"/>
      <c r="G713" s="497"/>
      <c r="H713" s="497"/>
      <c r="I713" s="497"/>
      <c r="J713" s="497"/>
      <c r="K713" s="497"/>
      <c r="L713" s="107"/>
    </row>
    <row r="714" spans="1:13" s="108" customFormat="1" ht="17.850000000000001" customHeight="1" x14ac:dyDescent="0.25">
      <c r="A714" s="109" t="s">
        <v>25</v>
      </c>
      <c r="B714" s="498" t="s">
        <v>26</v>
      </c>
      <c r="C714" s="498"/>
      <c r="D714" s="498"/>
      <c r="E714" s="498"/>
      <c r="F714" s="498"/>
      <c r="G714" s="498"/>
      <c r="H714" s="498"/>
      <c r="I714" s="498"/>
      <c r="J714" s="498"/>
      <c r="K714" s="498"/>
      <c r="L714" s="107"/>
    </row>
    <row r="715" spans="1:13" s="108" customFormat="1" ht="17.850000000000001" customHeight="1" x14ac:dyDescent="0.25">
      <c r="A715" s="109"/>
      <c r="B715" s="110"/>
      <c r="C715" s="110"/>
      <c r="D715" s="361"/>
      <c r="E715" s="361"/>
      <c r="F715" s="361"/>
      <c r="G715" s="361"/>
      <c r="H715" s="361"/>
      <c r="I715" s="110"/>
      <c r="J715" s="110"/>
      <c r="K715" s="110"/>
      <c r="L715" s="107"/>
    </row>
    <row r="716" spans="1:13" s="108" customFormat="1" ht="17.850000000000001" customHeight="1" x14ac:dyDescent="0.25">
      <c r="A716" s="109" t="s">
        <v>27</v>
      </c>
      <c r="B716" s="499" t="s">
        <v>28</v>
      </c>
      <c r="C716" s="499"/>
      <c r="D716" s="499"/>
      <c r="E716" s="499"/>
      <c r="F716" s="499"/>
      <c r="G716" s="499"/>
      <c r="H716" s="499"/>
      <c r="I716" s="499"/>
      <c r="J716" s="499"/>
      <c r="K716" s="499"/>
      <c r="L716" s="107"/>
    </row>
    <row r="717" spans="1:13" s="108" customFormat="1" ht="17.850000000000001" customHeight="1" x14ac:dyDescent="0.25">
      <c r="A717" s="109"/>
      <c r="B717" s="112"/>
      <c r="C717" s="112"/>
      <c r="D717" s="112"/>
      <c r="E717" s="112"/>
      <c r="F717" s="112"/>
      <c r="G717" s="112"/>
      <c r="H717" s="112"/>
      <c r="I717" s="112"/>
      <c r="J717" s="112"/>
      <c r="K717" s="112"/>
      <c r="L717" s="107"/>
    </row>
    <row r="718" spans="1:13" s="108" customFormat="1" ht="17.850000000000001" customHeight="1" x14ac:dyDescent="0.25">
      <c r="A718" s="109" t="s">
        <v>29</v>
      </c>
      <c r="B718" s="500" t="s">
        <v>30</v>
      </c>
      <c r="C718" s="500"/>
      <c r="D718" s="500"/>
      <c r="E718" s="500"/>
      <c r="F718" s="501">
        <f>IF(Value!$F$33="1","",DATE(YEAR(Value!$F$22),MONTH(Value!$F$22),DAY(Value!$F$22)))</f>
        <v>43994</v>
      </c>
      <c r="G718" s="501"/>
      <c r="H718" s="114" t="s">
        <v>129</v>
      </c>
      <c r="I718" s="502" t="str">
        <f>IF(Value!$F$33="2",Value!$F$22,"")</f>
        <v>2020/6/12</v>
      </c>
      <c r="J718" s="502"/>
      <c r="K718" s="115"/>
      <c r="L718" s="115"/>
      <c r="M718" s="107"/>
    </row>
    <row r="719" spans="1:13" s="108" customFormat="1" ht="17.850000000000001" customHeight="1" x14ac:dyDescent="0.25">
      <c r="A719" s="109"/>
      <c r="B719" s="112"/>
      <c r="C719" s="112"/>
      <c r="D719" s="112"/>
      <c r="E719" s="112"/>
      <c r="F719" s="112"/>
      <c r="G719" s="116"/>
      <c r="H719" s="116"/>
      <c r="I719" s="116"/>
      <c r="J719" s="116"/>
      <c r="K719" s="116"/>
      <c r="L719" s="107"/>
    </row>
    <row r="720" spans="1:13" s="108" customFormat="1" ht="17.850000000000001" customHeight="1" x14ac:dyDescent="0.25">
      <c r="A720" s="109" t="s">
        <v>31</v>
      </c>
      <c r="B720" s="527" t="s">
        <v>32</v>
      </c>
      <c r="C720" s="527"/>
      <c r="D720" s="527"/>
      <c r="E720" s="527"/>
      <c r="F720" s="117" t="str">
        <f>IF(Value!$F$33="2",Value!$F$26,"")</f>
        <v>2023/2022</v>
      </c>
      <c r="G720" s="118" t="s">
        <v>379</v>
      </c>
      <c r="H720" s="113">
        <f>IF(Value!$F$33="1","",DATE(YEAR(Value!$F$23),MONTH(Value!$F$23),DAY(Value!$F$23)))</f>
        <v>44075</v>
      </c>
      <c r="I720" s="136" t="s">
        <v>129</v>
      </c>
      <c r="J720" s="528" t="str">
        <f>IF(Value!$F$33="2",Value!$F$23,"")</f>
        <v>2020/9/1</v>
      </c>
      <c r="K720" s="528"/>
      <c r="L720" s="107"/>
    </row>
    <row r="721" spans="1:17" ht="17.850000000000001" customHeight="1" x14ac:dyDescent="0.2">
      <c r="A721" s="461"/>
      <c r="B721" s="461"/>
      <c r="C721" s="461"/>
      <c r="D721" s="461"/>
      <c r="E721" s="462" t="s">
        <v>436</v>
      </c>
      <c r="F721" s="462"/>
      <c r="G721" s="462"/>
      <c r="H721" s="461"/>
      <c r="I721" s="461"/>
      <c r="J721" s="461"/>
      <c r="K721" s="461"/>
      <c r="L721" s="85" t="s">
        <v>310</v>
      </c>
    </row>
    <row r="722" spans="1:17" ht="17.850000000000001" customHeight="1" x14ac:dyDescent="0.2">
      <c r="A722" s="461"/>
      <c r="B722" s="461"/>
      <c r="C722" s="461"/>
      <c r="D722" s="461"/>
      <c r="E722" s="462"/>
      <c r="F722" s="462"/>
      <c r="G722" s="462"/>
      <c r="H722" s="461"/>
      <c r="I722" s="461"/>
      <c r="J722" s="461"/>
      <c r="K722" s="461"/>
    </row>
    <row r="723" spans="1:17" ht="17.850000000000001" customHeight="1" x14ac:dyDescent="0.2">
      <c r="A723" s="463" t="s">
        <v>755</v>
      </c>
      <c r="B723" s="463"/>
      <c r="C723" s="463"/>
      <c r="D723" s="463"/>
      <c r="E723" s="464"/>
      <c r="F723" s="464"/>
      <c r="G723" s="464"/>
      <c r="H723" s="464" t="s">
        <v>0</v>
      </c>
      <c r="I723" s="464"/>
      <c r="J723" s="464"/>
      <c r="K723" s="464"/>
    </row>
    <row r="724" spans="1:17" ht="17.850000000000001" customHeight="1" x14ac:dyDescent="0.2">
      <c r="A724" s="463" t="s">
        <v>756</v>
      </c>
      <c r="B724" s="463"/>
      <c r="C724" s="463"/>
      <c r="D724" s="463"/>
      <c r="E724" s="464"/>
      <c r="F724" s="464"/>
      <c r="G724" s="464"/>
      <c r="H724" s="464"/>
      <c r="I724" s="464"/>
      <c r="J724" s="464"/>
      <c r="K724" s="464"/>
    </row>
    <row r="725" spans="1:17" ht="17.850000000000001" customHeight="1" x14ac:dyDescent="0.2">
      <c r="A725" s="465"/>
      <c r="B725" s="465"/>
      <c r="C725" s="465"/>
      <c r="D725" s="465"/>
      <c r="E725" s="464"/>
      <c r="F725" s="464"/>
      <c r="G725" s="464"/>
      <c r="H725" s="464"/>
      <c r="I725" s="464"/>
      <c r="J725" s="464"/>
      <c r="K725" s="464"/>
    </row>
    <row r="726" spans="1:17" ht="17.850000000000001" customHeight="1" x14ac:dyDescent="0.2">
      <c r="A726" s="455" t="str">
        <f>" النتائج المدرسية  " &amp; Value!$F$35 &amp; " الأساسي  للعام الدراسي " &amp; Value!$F$10</f>
        <v xml:space="preserve"> النتائج المدرسية  للصفوف من الأول الى السابع الأساسي  للعام الدراسي 2021/2020</v>
      </c>
      <c r="B726" s="455"/>
      <c r="C726" s="455"/>
      <c r="D726" s="455"/>
      <c r="E726" s="455"/>
      <c r="F726" s="455"/>
      <c r="G726" s="455"/>
      <c r="H726" s="455"/>
      <c r="I726" s="455"/>
      <c r="J726" s="455"/>
      <c r="K726" s="455"/>
    </row>
    <row r="727" spans="1:17" ht="17.850000000000001" customHeight="1" x14ac:dyDescent="0.2">
      <c r="A727" s="455"/>
      <c r="B727" s="455"/>
      <c r="C727" s="455"/>
      <c r="D727" s="455"/>
      <c r="E727" s="455"/>
      <c r="F727" s="455"/>
      <c r="G727" s="455"/>
      <c r="H727" s="455"/>
      <c r="I727" s="455"/>
      <c r="J727" s="455"/>
      <c r="K727" s="455"/>
    </row>
    <row r="728" spans="1:17" ht="17.850000000000001" customHeight="1" x14ac:dyDescent="0.2">
      <c r="A728" s="86" t="s">
        <v>1</v>
      </c>
      <c r="B728" s="456" t="str">
        <f>Table!B27</f>
        <v xml:space="preserve"> سليم محمد عودة البدو</v>
      </c>
      <c r="C728" s="457"/>
      <c r="D728" s="457"/>
      <c r="E728" s="362" t="s">
        <v>2</v>
      </c>
      <c r="F728" s="119" t="str">
        <f>Table!C27</f>
        <v>الأردنية</v>
      </c>
      <c r="G728" s="458" t="s">
        <v>3</v>
      </c>
      <c r="H728" s="458"/>
      <c r="I728" s="459" t="str">
        <f>Table!BT27</f>
        <v>السلط    31 / 10 / 2009</v>
      </c>
      <c r="J728" s="460"/>
      <c r="K728" s="460"/>
    </row>
    <row r="729" spans="1:17" ht="17.850000000000001" customHeight="1" x14ac:dyDescent="0.2">
      <c r="A729" s="70"/>
      <c r="B729" s="365"/>
      <c r="C729" s="365"/>
      <c r="D729" s="76"/>
      <c r="E729" s="365"/>
      <c r="F729" s="88"/>
      <c r="G729" s="76"/>
      <c r="H729" s="76"/>
      <c r="I729" s="89"/>
      <c r="J729" s="89"/>
      <c r="K729" s="90"/>
    </row>
    <row r="730" spans="1:17" ht="17.850000000000001" customHeight="1" x14ac:dyDescent="0.2">
      <c r="A730" s="458" t="s">
        <v>4</v>
      </c>
      <c r="B730" s="458"/>
      <c r="C730" s="483" t="str">
        <f>Value!$F$6 &amp; " ( "  &amp;  Value!$F$7  &amp; " ) "</f>
        <v xml:space="preserve">السادس ( أ ) </v>
      </c>
      <c r="D730" s="483"/>
      <c r="E730" s="362" t="s">
        <v>5</v>
      </c>
      <c r="F730" s="483" t="str">
        <f>Value!$F$5</f>
        <v>ذكور البقعة الاعدادية الرابعة</v>
      </c>
      <c r="G730" s="483"/>
      <c r="H730" s="483"/>
      <c r="I730" s="362" t="s">
        <v>6</v>
      </c>
      <c r="J730" s="460" t="str">
        <f>Value!$F$4</f>
        <v>البقعة</v>
      </c>
      <c r="K730" s="460"/>
      <c r="N730" s="262">
        <v>0</v>
      </c>
      <c r="O730" s="262"/>
      <c r="P730" s="262"/>
      <c r="Q730" s="262">
        <f>Value!$F$13</f>
        <v>50</v>
      </c>
    </row>
    <row r="731" spans="1:17" ht="17.850000000000001" customHeight="1" x14ac:dyDescent="0.2">
      <c r="A731" s="365"/>
      <c r="B731" s="365"/>
      <c r="C731" s="65"/>
      <c r="D731" s="91"/>
      <c r="E731" s="70"/>
      <c r="F731" s="89"/>
      <c r="G731" s="89"/>
      <c r="H731" s="89"/>
      <c r="I731" s="70"/>
      <c r="J731" s="89"/>
      <c r="K731" s="89"/>
    </row>
    <row r="732" spans="1:17" ht="17.850000000000001" customHeight="1" x14ac:dyDescent="0.2">
      <c r="A732" s="458" t="s">
        <v>7</v>
      </c>
      <c r="B732" s="458"/>
      <c r="C732" s="483" t="str">
        <f>Value!$F$3</f>
        <v>شمال عمان</v>
      </c>
      <c r="D732" s="483"/>
      <c r="E732" s="92"/>
      <c r="F732" s="92"/>
      <c r="G732" s="92"/>
      <c r="H732" s="92"/>
      <c r="I732" s="92"/>
      <c r="J732" s="92"/>
      <c r="K732" s="92"/>
    </row>
    <row r="733" spans="1:17" ht="17.850000000000001" customHeight="1" thickBot="1" x14ac:dyDescent="0.25">
      <c r="A733" s="93"/>
      <c r="B733" s="93"/>
      <c r="C733" s="93"/>
      <c r="D733" s="94"/>
      <c r="E733" s="93"/>
      <c r="F733" s="93"/>
      <c r="G733" s="93"/>
      <c r="H733" s="93"/>
      <c r="I733" s="93"/>
      <c r="J733" s="95"/>
      <c r="K733" s="95"/>
    </row>
    <row r="734" spans="1:17" ht="17.850000000000001" customHeight="1" thickBot="1" x14ac:dyDescent="0.25">
      <c r="A734" s="484" t="s">
        <v>8</v>
      </c>
      <c r="B734" s="484"/>
      <c r="C734" s="484"/>
      <c r="D734" s="485" t="s">
        <v>9</v>
      </c>
      <c r="E734" s="471" t="s">
        <v>10</v>
      </c>
      <c r="F734" s="472"/>
      <c r="G734" s="472"/>
      <c r="H734" s="472"/>
      <c r="I734" s="472"/>
      <c r="J734" s="472"/>
      <c r="K734" s="473"/>
    </row>
    <row r="735" spans="1:17" ht="17.850000000000001" customHeight="1" thickBot="1" x14ac:dyDescent="0.25">
      <c r="A735" s="484"/>
      <c r="B735" s="484"/>
      <c r="C735" s="484"/>
      <c r="D735" s="486"/>
      <c r="E735" s="96" t="s">
        <v>11</v>
      </c>
      <c r="F735" s="97" t="s">
        <v>12</v>
      </c>
      <c r="G735" s="474" t="s">
        <v>13</v>
      </c>
      <c r="H735" s="474"/>
      <c r="I735" s="474"/>
      <c r="J735" s="474"/>
      <c r="K735" s="475"/>
    </row>
    <row r="736" spans="1:17" ht="17.850000000000001" customHeight="1" thickBot="1" x14ac:dyDescent="0.25">
      <c r="A736" s="484"/>
      <c r="B736" s="484"/>
      <c r="C736" s="484"/>
      <c r="D736" s="487"/>
      <c r="E736" s="98" t="s">
        <v>383</v>
      </c>
      <c r="F736" s="364" t="s">
        <v>383</v>
      </c>
      <c r="G736" s="364" t="s">
        <v>14</v>
      </c>
      <c r="H736" s="476" t="s">
        <v>15</v>
      </c>
      <c r="I736" s="476"/>
      <c r="J736" s="476"/>
      <c r="K736" s="477"/>
    </row>
    <row r="737" spans="1:11" ht="17.850000000000001" customHeight="1" x14ac:dyDescent="0.2">
      <c r="A737" s="478" t="str">
        <f>Table!$H$6</f>
        <v>التربية الاسلامية</v>
      </c>
      <c r="B737" s="479"/>
      <c r="C737" s="479"/>
      <c r="D737" s="100">
        <f>Table!$J$10</f>
        <v>100</v>
      </c>
      <c r="E737" s="122">
        <f>Table!H27</f>
        <v>78</v>
      </c>
      <c r="F737" s="123">
        <f>Table!I27</f>
        <v>85</v>
      </c>
      <c r="G737" s="123">
        <f>Table!J27</f>
        <v>82</v>
      </c>
      <c r="H737" s="480" t="str">
        <f>SpellNumberA(IF(Value!$F$33="1",E737,G737),0,"علامة","علامتان","علامات")</f>
        <v xml:space="preserve">اثنتان وثمانون علامة </v>
      </c>
      <c r="I737" s="481"/>
      <c r="J737" s="481"/>
      <c r="K737" s="482"/>
    </row>
    <row r="738" spans="1:11" ht="17.850000000000001" customHeight="1" x14ac:dyDescent="0.2">
      <c r="A738" s="466" t="str">
        <f>Table!$K$6</f>
        <v>اللغة العربية</v>
      </c>
      <c r="B738" s="467"/>
      <c r="C738" s="467"/>
      <c r="D738" s="101">
        <f>Table!$M$10</f>
        <v>100</v>
      </c>
      <c r="E738" s="102">
        <f>Table!K27</f>
        <v>87</v>
      </c>
      <c r="F738" s="123">
        <f>Table!L27</f>
        <v>91</v>
      </c>
      <c r="G738" s="123">
        <f>Table!M27</f>
        <v>89</v>
      </c>
      <c r="H738" s="468" t="str">
        <f>SpellNumberA(IF(Value!$F$33="1",E738,G738),0,"علامة","علامتان","علامات")</f>
        <v xml:space="preserve">تسع وثمانون علامة </v>
      </c>
      <c r="I738" s="469"/>
      <c r="J738" s="469"/>
      <c r="K738" s="470"/>
    </row>
    <row r="739" spans="1:11" ht="17.850000000000001" customHeight="1" x14ac:dyDescent="0.2">
      <c r="A739" s="466" t="str">
        <f>Table!$N$6</f>
        <v>اللغة الانجليزية</v>
      </c>
      <c r="B739" s="467"/>
      <c r="C739" s="467"/>
      <c r="D739" s="101">
        <f>Table!$P$10</f>
        <v>100</v>
      </c>
      <c r="E739" s="102">
        <f>Table!N27</f>
        <v>71</v>
      </c>
      <c r="F739" s="123">
        <f>Table!O27</f>
        <v>66</v>
      </c>
      <c r="G739" s="123">
        <f>Table!P27</f>
        <v>69</v>
      </c>
      <c r="H739" s="468" t="str">
        <f>SpellNumberA(IF(Value!$F$33="1",E739,G739),0,"علامة","علامتان","علامات")</f>
        <v xml:space="preserve">تسع وستون علامة </v>
      </c>
      <c r="I739" s="469"/>
      <c r="J739" s="469"/>
      <c r="K739" s="470"/>
    </row>
    <row r="740" spans="1:11" ht="17.850000000000001" customHeight="1" x14ac:dyDescent="0.2">
      <c r="A740" s="466" t="str">
        <f>Table!$Q$6</f>
        <v>الرياضيات</v>
      </c>
      <c r="B740" s="467"/>
      <c r="C740" s="467"/>
      <c r="D740" s="101">
        <f>Table!$S$10</f>
        <v>100</v>
      </c>
      <c r="E740" s="102">
        <f>Table!Q27</f>
        <v>78</v>
      </c>
      <c r="F740" s="123">
        <f>Table!R27</f>
        <v>80</v>
      </c>
      <c r="G740" s="123">
        <f>Table!S27</f>
        <v>79</v>
      </c>
      <c r="H740" s="468" t="str">
        <f>SpellNumberA(IF(Value!$F$33="1",E740,G740),0,"علامة","علامتان","علامات")</f>
        <v xml:space="preserve">تسع وسبعون علامة </v>
      </c>
      <c r="I740" s="469"/>
      <c r="J740" s="469"/>
      <c r="K740" s="470"/>
    </row>
    <row r="741" spans="1:11" ht="17.850000000000001" customHeight="1" x14ac:dyDescent="0.2">
      <c r="A741" s="466" t="str">
        <f>Table!$T$6</f>
        <v>التربية الاجتماعية والوطنية</v>
      </c>
      <c r="B741" s="467"/>
      <c r="C741" s="467"/>
      <c r="D741" s="101">
        <f>Table!$V$10</f>
        <v>100</v>
      </c>
      <c r="E741" s="102">
        <f>Table!T27</f>
        <v>78</v>
      </c>
      <c r="F741" s="123">
        <f>Table!U27</f>
        <v>84</v>
      </c>
      <c r="G741" s="123">
        <f>Table!V27</f>
        <v>81</v>
      </c>
      <c r="H741" s="468" t="str">
        <f>SpellNumberA(IF(Value!$F$33="1",E741,G741),0,"علامة","علامتان","علامات")</f>
        <v xml:space="preserve">واحدة وثمانون علامة </v>
      </c>
      <c r="I741" s="469"/>
      <c r="J741" s="469"/>
      <c r="K741" s="470"/>
    </row>
    <row r="742" spans="1:11" ht="17.850000000000001" customHeight="1" x14ac:dyDescent="0.2">
      <c r="A742" s="466" t="str">
        <f>Table!$W$6</f>
        <v>العلـــوم</v>
      </c>
      <c r="B742" s="467"/>
      <c r="C742" s="467"/>
      <c r="D742" s="101">
        <f>Table!$Y$10</f>
        <v>100</v>
      </c>
      <c r="E742" s="102">
        <f>Table!W27</f>
        <v>68</v>
      </c>
      <c r="F742" s="123">
        <f>Table!X27</f>
        <v>86</v>
      </c>
      <c r="G742" s="123">
        <f>Table!Y27</f>
        <v>77</v>
      </c>
      <c r="H742" s="468" t="str">
        <f>SpellNumberA(IF(Value!$F$33="1",E742,G742),0,"علامة","علامتان","علامات")</f>
        <v xml:space="preserve">سبع وسبعون علامة </v>
      </c>
      <c r="I742" s="469"/>
      <c r="J742" s="469"/>
      <c r="K742" s="470"/>
    </row>
    <row r="743" spans="1:11" ht="17.850000000000001" customHeight="1" x14ac:dyDescent="0.2">
      <c r="A743" s="466" t="str">
        <f>Table!$Z$6</f>
        <v>التربية الفنية</v>
      </c>
      <c r="B743" s="467"/>
      <c r="C743" s="467"/>
      <c r="D743" s="101">
        <f>Table!$AB$10</f>
        <v>100</v>
      </c>
      <c r="E743" s="102">
        <f>Table!Z27</f>
        <v>95</v>
      </c>
      <c r="F743" s="123">
        <f>Table!AA27</f>
        <v>81</v>
      </c>
      <c r="G743" s="123">
        <f>Table!AB27</f>
        <v>88</v>
      </c>
      <c r="H743" s="468" t="str">
        <f>SpellNumberA(IF(Value!$F$33="1",E743,G743),0,"علامة","علامتان","علامات")</f>
        <v xml:space="preserve">ثمان وثمانون علامة </v>
      </c>
      <c r="I743" s="469"/>
      <c r="J743" s="469"/>
      <c r="K743" s="470"/>
    </row>
    <row r="744" spans="1:11" ht="17.850000000000001" customHeight="1" x14ac:dyDescent="0.2">
      <c r="A744" s="466" t="str">
        <f>Table!$AC$6</f>
        <v>التربية الرياضية</v>
      </c>
      <c r="B744" s="467"/>
      <c r="C744" s="467"/>
      <c r="D744" s="101">
        <f>Table!$AE$10</f>
        <v>100</v>
      </c>
      <c r="E744" s="102">
        <f>Table!AC27</f>
        <v>94</v>
      </c>
      <c r="F744" s="123">
        <f>Table!AD27</f>
        <v>93</v>
      </c>
      <c r="G744" s="123">
        <f>Table!AE27</f>
        <v>94</v>
      </c>
      <c r="H744" s="468" t="str">
        <f>SpellNumberA(IF(Value!$F$33="1",E744,G744),0,"علامة","علامتان","علامات")</f>
        <v xml:space="preserve">اربع وتسعون علامة </v>
      </c>
      <c r="I744" s="469"/>
      <c r="J744" s="469"/>
      <c r="K744" s="470"/>
    </row>
    <row r="745" spans="1:11" ht="17.850000000000001" customHeight="1" x14ac:dyDescent="0.2">
      <c r="A745" s="466" t="str">
        <f>Table!$AF$6</f>
        <v>الموسيقا والاناشيد</v>
      </c>
      <c r="B745" s="467"/>
      <c r="C745" s="467"/>
      <c r="D745" s="101">
        <f>Table!$AH$10</f>
        <v>100</v>
      </c>
      <c r="E745" s="124"/>
      <c r="F745" s="123"/>
      <c r="G745" s="123"/>
      <c r="H745" s="494" t="str">
        <f>SpellNumberA(IF(Value!$F$33="1",E745,G745),0,"علامة","علامتان","علامات")</f>
        <v/>
      </c>
      <c r="I745" s="495"/>
      <c r="J745" s="495"/>
      <c r="K745" s="496"/>
    </row>
    <row r="746" spans="1:11" ht="17.850000000000001" customHeight="1" x14ac:dyDescent="0.2">
      <c r="A746" s="466" t="str">
        <f>Table!$AI$6</f>
        <v>التربية المهنية</v>
      </c>
      <c r="B746" s="467"/>
      <c r="C746" s="467"/>
      <c r="D746" s="101">
        <f>Table!$AK$10</f>
        <v>100</v>
      </c>
      <c r="E746" s="124">
        <f>Table!AI27</f>
        <v>89</v>
      </c>
      <c r="F746" s="123">
        <f>Table!AJ27</f>
        <v>85</v>
      </c>
      <c r="G746" s="123">
        <f>Table!AK27</f>
        <v>87</v>
      </c>
      <c r="H746" s="494" t="str">
        <f>SpellNumberA(IF(Value!$F$33="1",E746,G746),0,"علامة","علامتان","علامات")</f>
        <v xml:space="preserve">سبع وثمانون علامة </v>
      </c>
      <c r="I746" s="495"/>
      <c r="J746" s="495"/>
      <c r="K746" s="496"/>
    </row>
    <row r="747" spans="1:11" ht="17.850000000000001" customHeight="1" x14ac:dyDescent="0.2">
      <c r="A747" s="466" t="str">
        <f>Table!$AL$6</f>
        <v>الحاسوب</v>
      </c>
      <c r="B747" s="467"/>
      <c r="C747" s="467"/>
      <c r="D747" s="101">
        <f>Table!$AN$10</f>
        <v>100</v>
      </c>
      <c r="E747" s="124">
        <f>Table!AL27</f>
        <v>0</v>
      </c>
      <c r="F747" s="123">
        <f>Table!AM27</f>
        <v>0</v>
      </c>
      <c r="G747" s="123">
        <f>Table!AN27</f>
        <v>0</v>
      </c>
      <c r="H747" s="494" t="str">
        <f>SpellNumberA(IF(Value!$F$33="1",E747,G747),0,"علامة","علامتان","علامات")</f>
        <v xml:space="preserve">صفر علامة </v>
      </c>
      <c r="I747" s="495"/>
      <c r="J747" s="495"/>
      <c r="K747" s="496"/>
    </row>
    <row r="748" spans="1:11" ht="17.850000000000001" customHeight="1" thickBot="1" x14ac:dyDescent="0.25">
      <c r="A748" s="466" t="str">
        <f>Table!$AO$6</f>
        <v>الثقافة المالية</v>
      </c>
      <c r="B748" s="467"/>
      <c r="C748" s="467"/>
      <c r="D748" s="103">
        <f>Table!$AQ$10</f>
        <v>100</v>
      </c>
      <c r="E748" s="125">
        <f>Table!AO27</f>
        <v>0</v>
      </c>
      <c r="F748" s="123">
        <f>Table!AP27</f>
        <v>0</v>
      </c>
      <c r="G748" s="126">
        <f>Table!AQ27</f>
        <v>0</v>
      </c>
      <c r="H748" s="488" t="str">
        <f>SpellNumberA(IF(Value!$F$33="1",E748,G748),0,"علامة","علامتان","علامات")</f>
        <v xml:space="preserve">صفر علامة </v>
      </c>
      <c r="I748" s="489"/>
      <c r="J748" s="489"/>
      <c r="K748" s="490"/>
    </row>
    <row r="749" spans="1:11" ht="17.850000000000001" customHeight="1" x14ac:dyDescent="0.2">
      <c r="A749" s="491" t="s">
        <v>384</v>
      </c>
      <c r="B749" s="492"/>
      <c r="C749" s="492"/>
      <c r="D749" s="351">
        <f>Table!BS27</f>
        <v>95.3</v>
      </c>
      <c r="E749" s="363" t="s">
        <v>385</v>
      </c>
      <c r="F749" s="493" t="str">
        <f>IF(D749&lt;&gt;"-",SpellNumberA(D749,0,"علامة","علامتان","علامات"),"")</f>
        <v>خمس وتسعون علامة وثلاثون بالمئة من العلامة</v>
      </c>
      <c r="G749" s="493"/>
      <c r="H749" s="493"/>
      <c r="I749" s="493"/>
      <c r="J749" s="203"/>
      <c r="K749" s="204"/>
    </row>
    <row r="750" spans="1:11" ht="17.850000000000001" customHeight="1" x14ac:dyDescent="0.2">
      <c r="A750" s="517" t="s">
        <v>16</v>
      </c>
      <c r="B750" s="518" t="str">
        <f>Table!CS27</f>
        <v>ناجح و يرفع  لـ الصف السابع</v>
      </c>
      <c r="C750" s="519"/>
      <c r="D750" s="519"/>
      <c r="E750" s="519"/>
      <c r="F750" s="519"/>
      <c r="G750" s="519"/>
      <c r="H750" s="519"/>
      <c r="I750" s="519"/>
      <c r="J750" s="519"/>
      <c r="K750" s="520"/>
    </row>
    <row r="751" spans="1:11" ht="17.850000000000001" customHeight="1" thickBot="1" x14ac:dyDescent="0.25">
      <c r="A751" s="512"/>
      <c r="B751" s="505"/>
      <c r="C751" s="505"/>
      <c r="D751" s="505"/>
      <c r="E751" s="505"/>
      <c r="F751" s="505"/>
      <c r="G751" s="505"/>
      <c r="H751" s="505"/>
      <c r="I751" s="505"/>
      <c r="J751" s="505"/>
      <c r="K751" s="506"/>
    </row>
    <row r="752" spans="1:11" ht="17.850000000000001" customHeight="1" x14ac:dyDescent="0.2">
      <c r="A752" s="521" t="s">
        <v>17</v>
      </c>
      <c r="B752" s="522"/>
      <c r="C752" s="523" t="str">
        <f>Table!CT27</f>
        <v>مؤدب وخلوق ومجتهد ، هنيئاً لوالديك هذا التفوق المميز</v>
      </c>
      <c r="D752" s="524"/>
      <c r="E752" s="524"/>
      <c r="F752" s="524"/>
      <c r="G752" s="524"/>
      <c r="H752" s="524"/>
      <c r="I752" s="524"/>
      <c r="J752" s="524"/>
      <c r="K752" s="525"/>
    </row>
    <row r="753" spans="1:13" s="105" customFormat="1" ht="17.850000000000001" customHeight="1" x14ac:dyDescent="0.2">
      <c r="A753" s="507"/>
      <c r="B753" s="458"/>
      <c r="C753" s="483"/>
      <c r="D753" s="483"/>
      <c r="E753" s="483"/>
      <c r="F753" s="483"/>
      <c r="G753" s="483"/>
      <c r="H753" s="483"/>
      <c r="I753" s="483"/>
      <c r="J753" s="483"/>
      <c r="K753" s="504"/>
    </row>
    <row r="754" spans="1:13" ht="17.850000000000001" customHeight="1" x14ac:dyDescent="0.2">
      <c r="A754" s="507" t="s">
        <v>18</v>
      </c>
      <c r="B754" s="458"/>
      <c r="C754" s="510" t="str">
        <f>Table!AS27</f>
        <v>-</v>
      </c>
      <c r="D754" s="458" t="s">
        <v>19</v>
      </c>
      <c r="E754" s="458"/>
      <c r="F754" s="458"/>
      <c r="G754" s="510">
        <f>Table!$AS$10</f>
        <v>199</v>
      </c>
      <c r="H754" s="458" t="s">
        <v>20</v>
      </c>
      <c r="I754" s="458"/>
      <c r="J754" s="483" t="str">
        <f>Value!$F$8</f>
        <v>عادل اسماعيل ابو حميدان</v>
      </c>
      <c r="K754" s="504"/>
    </row>
    <row r="755" spans="1:13" s="105" customFormat="1" ht="17.850000000000001" customHeight="1" x14ac:dyDescent="0.2">
      <c r="A755" s="508"/>
      <c r="B755" s="509"/>
      <c r="C755" s="511"/>
      <c r="D755" s="509"/>
      <c r="E755" s="509"/>
      <c r="F755" s="509"/>
      <c r="G755" s="511"/>
      <c r="H755" s="509"/>
      <c r="I755" s="509"/>
      <c r="J755" s="511"/>
      <c r="K755" s="526"/>
    </row>
    <row r="756" spans="1:13" ht="17.850000000000001" customHeight="1" x14ac:dyDescent="0.2">
      <c r="A756" s="507" t="s">
        <v>21</v>
      </c>
      <c r="B756" s="513" t="str">
        <f>IF(Value!$F$33="2",Value!$F$14,Value!$F$25)</f>
        <v>2020/6/2</v>
      </c>
      <c r="C756" s="513"/>
      <c r="D756" s="458" t="s">
        <v>22</v>
      </c>
      <c r="E756" s="515"/>
      <c r="F756" s="515"/>
      <c r="G756" s="515" t="s">
        <v>23</v>
      </c>
      <c r="H756" s="458" t="s">
        <v>23</v>
      </c>
      <c r="I756" s="458"/>
      <c r="J756" s="483" t="str">
        <f>Value!$F$9</f>
        <v>فتحي محمد ابو فضة</v>
      </c>
      <c r="K756" s="504"/>
    </row>
    <row r="757" spans="1:13" s="105" customFormat="1" ht="17.850000000000001" customHeight="1" thickBot="1" x14ac:dyDescent="0.25">
      <c r="A757" s="512"/>
      <c r="B757" s="514"/>
      <c r="C757" s="514"/>
      <c r="D757" s="503"/>
      <c r="E757" s="516"/>
      <c r="F757" s="516"/>
      <c r="G757" s="516"/>
      <c r="H757" s="503"/>
      <c r="I757" s="503"/>
      <c r="J757" s="505"/>
      <c r="K757" s="506"/>
    </row>
    <row r="758" spans="1:13" s="108" customFormat="1" ht="17.850000000000001" customHeight="1" x14ac:dyDescent="0.25">
      <c r="A758" s="106" t="s">
        <v>24</v>
      </c>
      <c r="B758" s="497"/>
      <c r="C758" s="497"/>
      <c r="D758" s="497"/>
      <c r="E758" s="497"/>
      <c r="F758" s="497"/>
      <c r="G758" s="497"/>
      <c r="H758" s="497"/>
      <c r="I758" s="497"/>
      <c r="J758" s="497"/>
      <c r="K758" s="497"/>
      <c r="L758" s="107"/>
    </row>
    <row r="759" spans="1:13" s="108" customFormat="1" ht="17.850000000000001" customHeight="1" x14ac:dyDescent="0.25">
      <c r="A759" s="109" t="s">
        <v>25</v>
      </c>
      <c r="B759" s="498" t="s">
        <v>26</v>
      </c>
      <c r="C759" s="498"/>
      <c r="D759" s="498"/>
      <c r="E759" s="498"/>
      <c r="F759" s="498"/>
      <c r="G759" s="498"/>
      <c r="H759" s="498"/>
      <c r="I759" s="498"/>
      <c r="J759" s="498"/>
      <c r="K759" s="498"/>
      <c r="L759" s="107"/>
    </row>
    <row r="760" spans="1:13" s="108" customFormat="1" ht="17.850000000000001" customHeight="1" x14ac:dyDescent="0.25">
      <c r="A760" s="109"/>
      <c r="B760" s="110"/>
      <c r="C760" s="110"/>
      <c r="D760" s="361"/>
      <c r="E760" s="361"/>
      <c r="F760" s="361"/>
      <c r="G760" s="361"/>
      <c r="H760" s="361"/>
      <c r="I760" s="110"/>
      <c r="J760" s="110"/>
      <c r="K760" s="110"/>
      <c r="L760" s="107"/>
    </row>
    <row r="761" spans="1:13" s="108" customFormat="1" ht="17.850000000000001" customHeight="1" x14ac:dyDescent="0.25">
      <c r="A761" s="109" t="s">
        <v>27</v>
      </c>
      <c r="B761" s="499" t="s">
        <v>28</v>
      </c>
      <c r="C761" s="499"/>
      <c r="D761" s="499"/>
      <c r="E761" s="499"/>
      <c r="F761" s="499"/>
      <c r="G761" s="499"/>
      <c r="H761" s="499"/>
      <c r="I761" s="499"/>
      <c r="J761" s="499"/>
      <c r="K761" s="499"/>
      <c r="L761" s="107"/>
    </row>
    <row r="762" spans="1:13" s="108" customFormat="1" ht="17.850000000000001" customHeight="1" x14ac:dyDescent="0.25">
      <c r="A762" s="109"/>
      <c r="B762" s="112"/>
      <c r="C762" s="112"/>
      <c r="D762" s="112"/>
      <c r="E762" s="112"/>
      <c r="F762" s="112"/>
      <c r="G762" s="112"/>
      <c r="H762" s="112"/>
      <c r="I762" s="112"/>
      <c r="J762" s="112"/>
      <c r="K762" s="112"/>
      <c r="L762" s="107"/>
    </row>
    <row r="763" spans="1:13" s="108" customFormat="1" ht="17.850000000000001" customHeight="1" x14ac:dyDescent="0.25">
      <c r="A763" s="109" t="s">
        <v>29</v>
      </c>
      <c r="B763" s="500" t="s">
        <v>30</v>
      </c>
      <c r="C763" s="500"/>
      <c r="D763" s="500"/>
      <c r="E763" s="500"/>
      <c r="F763" s="501">
        <f>IF(Value!$F$33="1","",DATE(YEAR(Value!$F$22),MONTH(Value!$F$22),DAY(Value!$F$22)))</f>
        <v>43994</v>
      </c>
      <c r="G763" s="501"/>
      <c r="H763" s="114" t="s">
        <v>129</v>
      </c>
      <c r="I763" s="502" t="str">
        <f>IF(Value!$F$33="2",Value!$F$22,"")</f>
        <v>2020/6/12</v>
      </c>
      <c r="J763" s="502"/>
      <c r="K763" s="115"/>
      <c r="L763" s="115"/>
      <c r="M763" s="107"/>
    </row>
    <row r="764" spans="1:13" s="108" customFormat="1" ht="17.850000000000001" customHeight="1" x14ac:dyDescent="0.25">
      <c r="A764" s="109"/>
      <c r="B764" s="112"/>
      <c r="C764" s="112"/>
      <c r="D764" s="112"/>
      <c r="E764" s="112"/>
      <c r="F764" s="112"/>
      <c r="G764" s="116"/>
      <c r="H764" s="116"/>
      <c r="I764" s="116"/>
      <c r="J764" s="116"/>
      <c r="K764" s="116"/>
      <c r="L764" s="107"/>
    </row>
    <row r="765" spans="1:13" s="108" customFormat="1" ht="17.850000000000001" customHeight="1" x14ac:dyDescent="0.25">
      <c r="A765" s="109" t="s">
        <v>31</v>
      </c>
      <c r="B765" s="527" t="s">
        <v>32</v>
      </c>
      <c r="C765" s="527"/>
      <c r="D765" s="527"/>
      <c r="E765" s="527"/>
      <c r="F765" s="117" t="str">
        <f>IF(Value!$F$33="2",Value!$F$26,"")</f>
        <v>2023/2022</v>
      </c>
      <c r="G765" s="118" t="s">
        <v>379</v>
      </c>
      <c r="H765" s="113">
        <f>IF(Value!$F$33="1","",DATE(YEAR(Value!$F$23),MONTH(Value!$F$23),DAY(Value!$F$23)))</f>
        <v>44075</v>
      </c>
      <c r="I765" s="136" t="s">
        <v>129</v>
      </c>
      <c r="J765" s="528" t="str">
        <f>IF(Value!$F$33="2",Value!$F$23,"")</f>
        <v>2020/9/1</v>
      </c>
      <c r="K765" s="528"/>
      <c r="L765" s="107"/>
    </row>
    <row r="766" spans="1:13" ht="17.850000000000001" customHeight="1" x14ac:dyDescent="0.2">
      <c r="A766" s="461"/>
      <c r="B766" s="461"/>
      <c r="C766" s="461"/>
      <c r="D766" s="461"/>
      <c r="E766" s="462" t="s">
        <v>436</v>
      </c>
      <c r="F766" s="462"/>
      <c r="G766" s="462"/>
      <c r="H766" s="461"/>
      <c r="I766" s="461"/>
      <c r="J766" s="461"/>
      <c r="K766" s="461"/>
      <c r="L766" s="85" t="s">
        <v>310</v>
      </c>
    </row>
    <row r="767" spans="1:13" ht="17.850000000000001" customHeight="1" x14ac:dyDescent="0.2">
      <c r="A767" s="461"/>
      <c r="B767" s="461"/>
      <c r="C767" s="461"/>
      <c r="D767" s="461"/>
      <c r="E767" s="462"/>
      <c r="F767" s="462"/>
      <c r="G767" s="462"/>
      <c r="H767" s="461"/>
      <c r="I767" s="461"/>
      <c r="J767" s="461"/>
      <c r="K767" s="461"/>
    </row>
    <row r="768" spans="1:13" ht="17.850000000000001" customHeight="1" x14ac:dyDescent="0.2">
      <c r="A768" s="463" t="s">
        <v>755</v>
      </c>
      <c r="B768" s="463"/>
      <c r="C768" s="463"/>
      <c r="D768" s="463"/>
      <c r="E768" s="464"/>
      <c r="F768" s="464"/>
      <c r="G768" s="464"/>
      <c r="H768" s="464" t="s">
        <v>0</v>
      </c>
      <c r="I768" s="464"/>
      <c r="J768" s="464"/>
      <c r="K768" s="464"/>
    </row>
    <row r="769" spans="1:17" ht="17.850000000000001" customHeight="1" x14ac:dyDescent="0.2">
      <c r="A769" s="463" t="s">
        <v>756</v>
      </c>
      <c r="B769" s="463"/>
      <c r="C769" s="463"/>
      <c r="D769" s="463"/>
      <c r="E769" s="464"/>
      <c r="F769" s="464"/>
      <c r="G769" s="464"/>
      <c r="H769" s="464"/>
      <c r="I769" s="464"/>
      <c r="J769" s="464"/>
      <c r="K769" s="464"/>
    </row>
    <row r="770" spans="1:17" ht="17.850000000000001" customHeight="1" x14ac:dyDescent="0.2">
      <c r="A770" s="465"/>
      <c r="B770" s="465"/>
      <c r="C770" s="465"/>
      <c r="D770" s="465"/>
      <c r="E770" s="464"/>
      <c r="F770" s="464"/>
      <c r="G770" s="464"/>
      <c r="H770" s="464"/>
      <c r="I770" s="464"/>
      <c r="J770" s="464"/>
      <c r="K770" s="464"/>
    </row>
    <row r="771" spans="1:17" ht="17.850000000000001" customHeight="1" x14ac:dyDescent="0.2">
      <c r="A771" s="455" t="str">
        <f>" النتائج المدرسية  " &amp; Value!$F$35 &amp; " الأساسي  للعام الدراسي " &amp; Value!$F$10</f>
        <v xml:space="preserve"> النتائج المدرسية  للصفوف من الأول الى السابع الأساسي  للعام الدراسي 2021/2020</v>
      </c>
      <c r="B771" s="455"/>
      <c r="C771" s="455"/>
      <c r="D771" s="455"/>
      <c r="E771" s="455"/>
      <c r="F771" s="455"/>
      <c r="G771" s="455"/>
      <c r="H771" s="455"/>
      <c r="I771" s="455"/>
      <c r="J771" s="455"/>
      <c r="K771" s="455"/>
    </row>
    <row r="772" spans="1:17" ht="17.850000000000001" customHeight="1" x14ac:dyDescent="0.2">
      <c r="A772" s="455"/>
      <c r="B772" s="455"/>
      <c r="C772" s="455"/>
      <c r="D772" s="455"/>
      <c r="E772" s="455"/>
      <c r="F772" s="455"/>
      <c r="G772" s="455"/>
      <c r="H772" s="455"/>
      <c r="I772" s="455"/>
      <c r="J772" s="455"/>
      <c r="K772" s="455"/>
    </row>
    <row r="773" spans="1:17" ht="17.850000000000001" customHeight="1" x14ac:dyDescent="0.2">
      <c r="A773" s="86" t="s">
        <v>1</v>
      </c>
      <c r="B773" s="456" t="str">
        <f>Table!B28</f>
        <v xml:space="preserve"> صدام نائل محمد بدران</v>
      </c>
      <c r="C773" s="457"/>
      <c r="D773" s="457"/>
      <c r="E773" s="362" t="s">
        <v>2</v>
      </c>
      <c r="F773" s="119" t="str">
        <f>Table!C28</f>
        <v>الفلسطينية</v>
      </c>
      <c r="G773" s="458" t="s">
        <v>3</v>
      </c>
      <c r="H773" s="458"/>
      <c r="I773" s="459" t="str">
        <f>Table!BT28</f>
        <v>السلط    12 / 2 / 2009</v>
      </c>
      <c r="J773" s="460"/>
      <c r="K773" s="460"/>
    </row>
    <row r="774" spans="1:17" ht="17.850000000000001" customHeight="1" x14ac:dyDescent="0.2">
      <c r="A774" s="70"/>
      <c r="B774" s="365"/>
      <c r="C774" s="365"/>
      <c r="D774" s="76"/>
      <c r="E774" s="365"/>
      <c r="F774" s="88"/>
      <c r="G774" s="76"/>
      <c r="H774" s="76"/>
      <c r="I774" s="89"/>
      <c r="J774" s="89"/>
      <c r="K774" s="90"/>
    </row>
    <row r="775" spans="1:17" ht="17.850000000000001" customHeight="1" x14ac:dyDescent="0.2">
      <c r="A775" s="458" t="s">
        <v>4</v>
      </c>
      <c r="B775" s="458"/>
      <c r="C775" s="483" t="str">
        <f>Value!$F$6 &amp; " ( "  &amp;  Value!$F$7  &amp; " ) "</f>
        <v xml:space="preserve">السادس ( أ ) </v>
      </c>
      <c r="D775" s="483"/>
      <c r="E775" s="362" t="s">
        <v>5</v>
      </c>
      <c r="F775" s="483" t="str">
        <f>Value!$F$5</f>
        <v>ذكور البقعة الاعدادية الرابعة</v>
      </c>
      <c r="G775" s="483"/>
      <c r="H775" s="483"/>
      <c r="I775" s="362" t="s">
        <v>6</v>
      </c>
      <c r="J775" s="460" t="str">
        <f>Value!$F$4</f>
        <v>البقعة</v>
      </c>
      <c r="K775" s="460"/>
      <c r="N775" s="262">
        <v>0</v>
      </c>
      <c r="O775" s="262"/>
      <c r="P775" s="262"/>
      <c r="Q775" s="262">
        <f>Value!$F$13</f>
        <v>50</v>
      </c>
    </row>
    <row r="776" spans="1:17" ht="17.850000000000001" customHeight="1" x14ac:dyDescent="0.2">
      <c r="A776" s="365"/>
      <c r="B776" s="365"/>
      <c r="C776" s="65"/>
      <c r="D776" s="91"/>
      <c r="E776" s="70"/>
      <c r="F776" s="89"/>
      <c r="G776" s="89"/>
      <c r="H776" s="89"/>
      <c r="I776" s="70"/>
      <c r="J776" s="89"/>
      <c r="K776" s="89"/>
    </row>
    <row r="777" spans="1:17" ht="17.850000000000001" customHeight="1" x14ac:dyDescent="0.2">
      <c r="A777" s="458" t="s">
        <v>7</v>
      </c>
      <c r="B777" s="458"/>
      <c r="C777" s="483" t="str">
        <f>Value!$F$3</f>
        <v>شمال عمان</v>
      </c>
      <c r="D777" s="483"/>
      <c r="E777" s="92"/>
      <c r="F777" s="92"/>
      <c r="G777" s="92"/>
      <c r="H777" s="92"/>
      <c r="I777" s="92"/>
      <c r="J777" s="92"/>
      <c r="K777" s="92"/>
    </row>
    <row r="778" spans="1:17" ht="17.850000000000001" customHeight="1" thickBot="1" x14ac:dyDescent="0.25">
      <c r="A778" s="93"/>
      <c r="B778" s="93"/>
      <c r="C778" s="93"/>
      <c r="D778" s="94"/>
      <c r="E778" s="93"/>
      <c r="F778" s="93"/>
      <c r="G778" s="93"/>
      <c r="H778" s="93"/>
      <c r="I778" s="93"/>
      <c r="J778" s="95"/>
      <c r="K778" s="95"/>
    </row>
    <row r="779" spans="1:17" ht="17.850000000000001" customHeight="1" thickBot="1" x14ac:dyDescent="0.25">
      <c r="A779" s="484" t="s">
        <v>8</v>
      </c>
      <c r="B779" s="484"/>
      <c r="C779" s="484"/>
      <c r="D779" s="485" t="s">
        <v>9</v>
      </c>
      <c r="E779" s="471" t="s">
        <v>10</v>
      </c>
      <c r="F779" s="472"/>
      <c r="G779" s="472"/>
      <c r="H779" s="472"/>
      <c r="I779" s="472"/>
      <c r="J779" s="472"/>
      <c r="K779" s="473"/>
    </row>
    <row r="780" spans="1:17" ht="17.850000000000001" customHeight="1" thickBot="1" x14ac:dyDescent="0.25">
      <c r="A780" s="484"/>
      <c r="B780" s="484"/>
      <c r="C780" s="484"/>
      <c r="D780" s="486"/>
      <c r="E780" s="96" t="s">
        <v>11</v>
      </c>
      <c r="F780" s="97" t="s">
        <v>12</v>
      </c>
      <c r="G780" s="474" t="s">
        <v>13</v>
      </c>
      <c r="H780" s="474"/>
      <c r="I780" s="474"/>
      <c r="J780" s="474"/>
      <c r="K780" s="475"/>
    </row>
    <row r="781" spans="1:17" ht="17.850000000000001" customHeight="1" thickBot="1" x14ac:dyDescent="0.25">
      <c r="A781" s="484"/>
      <c r="B781" s="484"/>
      <c r="C781" s="484"/>
      <c r="D781" s="487"/>
      <c r="E781" s="98" t="s">
        <v>383</v>
      </c>
      <c r="F781" s="364" t="s">
        <v>383</v>
      </c>
      <c r="G781" s="364" t="s">
        <v>14</v>
      </c>
      <c r="H781" s="476" t="s">
        <v>15</v>
      </c>
      <c r="I781" s="476"/>
      <c r="J781" s="476"/>
      <c r="K781" s="477"/>
    </row>
    <row r="782" spans="1:17" ht="17.850000000000001" customHeight="1" x14ac:dyDescent="0.2">
      <c r="A782" s="478" t="str">
        <f>Table!$H$6</f>
        <v>التربية الاسلامية</v>
      </c>
      <c r="B782" s="479"/>
      <c r="C782" s="479"/>
      <c r="D782" s="100">
        <f>Table!$J$10</f>
        <v>100</v>
      </c>
      <c r="E782" s="122">
        <f>Table!H28</f>
        <v>83</v>
      </c>
      <c r="F782" s="123">
        <f>Table!I28</f>
        <v>85</v>
      </c>
      <c r="G782" s="123">
        <f>Table!J28</f>
        <v>84</v>
      </c>
      <c r="H782" s="480" t="str">
        <f>SpellNumberA(IF(Value!$F$33="1",E782,G782),0,"علامة","علامتان","علامات")</f>
        <v xml:space="preserve">اربع وثمانون علامة </v>
      </c>
      <c r="I782" s="481"/>
      <c r="J782" s="481"/>
      <c r="K782" s="482"/>
    </row>
    <row r="783" spans="1:17" ht="17.850000000000001" customHeight="1" x14ac:dyDescent="0.2">
      <c r="A783" s="466" t="str">
        <f>Table!$K$6</f>
        <v>اللغة العربية</v>
      </c>
      <c r="B783" s="467"/>
      <c r="C783" s="467"/>
      <c r="D783" s="101">
        <f>Table!$M$10</f>
        <v>100</v>
      </c>
      <c r="E783" s="102">
        <f>Table!K28</f>
        <v>90</v>
      </c>
      <c r="F783" s="123">
        <f>Table!L28</f>
        <v>82</v>
      </c>
      <c r="G783" s="123">
        <f>Table!M28</f>
        <v>86</v>
      </c>
      <c r="H783" s="468" t="str">
        <f>SpellNumberA(IF(Value!$F$33="1",E783,G783),0,"علامة","علامتان","علامات")</f>
        <v xml:space="preserve">ست وثمانون علامة </v>
      </c>
      <c r="I783" s="469"/>
      <c r="J783" s="469"/>
      <c r="K783" s="470"/>
    </row>
    <row r="784" spans="1:17" ht="17.850000000000001" customHeight="1" x14ac:dyDescent="0.2">
      <c r="A784" s="466" t="str">
        <f>Table!$N$6</f>
        <v>اللغة الانجليزية</v>
      </c>
      <c r="B784" s="467"/>
      <c r="C784" s="467"/>
      <c r="D784" s="101">
        <f>Table!$P$10</f>
        <v>100</v>
      </c>
      <c r="E784" s="102">
        <f>Table!N28</f>
        <v>76</v>
      </c>
      <c r="F784" s="123">
        <f>Table!O28</f>
        <v>65</v>
      </c>
      <c r="G784" s="123">
        <f>Table!P28</f>
        <v>71</v>
      </c>
      <c r="H784" s="468" t="str">
        <f>SpellNumberA(IF(Value!$F$33="1",E784,G784),0,"علامة","علامتان","علامات")</f>
        <v xml:space="preserve">واحدة وسبعون علامة </v>
      </c>
      <c r="I784" s="469"/>
      <c r="J784" s="469"/>
      <c r="K784" s="470"/>
    </row>
    <row r="785" spans="1:11" ht="17.850000000000001" customHeight="1" x14ac:dyDescent="0.2">
      <c r="A785" s="466" t="str">
        <f>Table!$Q$6</f>
        <v>الرياضيات</v>
      </c>
      <c r="B785" s="467"/>
      <c r="C785" s="467"/>
      <c r="D785" s="101">
        <f>Table!$S$10</f>
        <v>100</v>
      </c>
      <c r="E785" s="102">
        <f>Table!Q28</f>
        <v>86</v>
      </c>
      <c r="F785" s="123">
        <f>Table!R28</f>
        <v>89</v>
      </c>
      <c r="G785" s="123">
        <f>Table!S28</f>
        <v>88</v>
      </c>
      <c r="H785" s="468" t="str">
        <f>SpellNumberA(IF(Value!$F$33="1",E785,G785),0,"علامة","علامتان","علامات")</f>
        <v xml:space="preserve">ثمان وثمانون علامة </v>
      </c>
      <c r="I785" s="469"/>
      <c r="J785" s="469"/>
      <c r="K785" s="470"/>
    </row>
    <row r="786" spans="1:11" ht="17.850000000000001" customHeight="1" x14ac:dyDescent="0.2">
      <c r="A786" s="466" t="str">
        <f>Table!$T$6</f>
        <v>التربية الاجتماعية والوطنية</v>
      </c>
      <c r="B786" s="467"/>
      <c r="C786" s="467"/>
      <c r="D786" s="101">
        <f>Table!$V$10</f>
        <v>100</v>
      </c>
      <c r="E786" s="102">
        <f>Table!T28</f>
        <v>78</v>
      </c>
      <c r="F786" s="123">
        <f>Table!U28</f>
        <v>85</v>
      </c>
      <c r="G786" s="123">
        <f>Table!V28</f>
        <v>82</v>
      </c>
      <c r="H786" s="468" t="str">
        <f>SpellNumberA(IF(Value!$F$33="1",E786,G786),0,"علامة","علامتان","علامات")</f>
        <v xml:space="preserve">اثنتان وثمانون علامة </v>
      </c>
      <c r="I786" s="469"/>
      <c r="J786" s="469"/>
      <c r="K786" s="470"/>
    </row>
    <row r="787" spans="1:11" ht="17.850000000000001" customHeight="1" x14ac:dyDescent="0.2">
      <c r="A787" s="466" t="str">
        <f>Table!$W$6</f>
        <v>العلـــوم</v>
      </c>
      <c r="B787" s="467"/>
      <c r="C787" s="467"/>
      <c r="D787" s="101">
        <f>Table!$Y$10</f>
        <v>100</v>
      </c>
      <c r="E787" s="102">
        <f>Table!W28</f>
        <v>68</v>
      </c>
      <c r="F787" s="123">
        <f>Table!X28</f>
        <v>78</v>
      </c>
      <c r="G787" s="123">
        <f>Table!Y28</f>
        <v>73</v>
      </c>
      <c r="H787" s="468" t="str">
        <f>SpellNumberA(IF(Value!$F$33="1",E787,G787),0,"علامة","علامتان","علامات")</f>
        <v xml:space="preserve">ثلاث وسبعون علامة </v>
      </c>
      <c r="I787" s="469"/>
      <c r="J787" s="469"/>
      <c r="K787" s="470"/>
    </row>
    <row r="788" spans="1:11" ht="17.850000000000001" customHeight="1" x14ac:dyDescent="0.2">
      <c r="A788" s="466" t="str">
        <f>Table!$Z$6</f>
        <v>التربية الفنية</v>
      </c>
      <c r="B788" s="467"/>
      <c r="C788" s="467"/>
      <c r="D788" s="101">
        <f>Table!$AB$10</f>
        <v>100</v>
      </c>
      <c r="E788" s="102">
        <f>Table!Z28</f>
        <v>98</v>
      </c>
      <c r="F788" s="123">
        <f>Table!AA28</f>
        <v>90</v>
      </c>
      <c r="G788" s="123">
        <f>Table!AB28</f>
        <v>94</v>
      </c>
      <c r="H788" s="468" t="str">
        <f>SpellNumberA(IF(Value!$F$33="1",E788,G788),0,"علامة","علامتان","علامات")</f>
        <v xml:space="preserve">اربع وتسعون علامة </v>
      </c>
      <c r="I788" s="469"/>
      <c r="J788" s="469"/>
      <c r="K788" s="470"/>
    </row>
    <row r="789" spans="1:11" ht="17.850000000000001" customHeight="1" x14ac:dyDescent="0.2">
      <c r="A789" s="466" t="str">
        <f>Table!$AC$6</f>
        <v>التربية الرياضية</v>
      </c>
      <c r="B789" s="467"/>
      <c r="C789" s="467"/>
      <c r="D789" s="101">
        <f>Table!$AE$10</f>
        <v>100</v>
      </c>
      <c r="E789" s="102">
        <f>Table!AC28</f>
        <v>97</v>
      </c>
      <c r="F789" s="123">
        <f>Table!AD28</f>
        <v>88</v>
      </c>
      <c r="G789" s="123">
        <f>Table!AE28</f>
        <v>93</v>
      </c>
      <c r="H789" s="468" t="str">
        <f>SpellNumberA(IF(Value!$F$33="1",E789,G789),0,"علامة","علامتان","علامات")</f>
        <v xml:space="preserve">ثلاث وتسعون علامة </v>
      </c>
      <c r="I789" s="469"/>
      <c r="J789" s="469"/>
      <c r="K789" s="470"/>
    </row>
    <row r="790" spans="1:11" ht="17.850000000000001" customHeight="1" x14ac:dyDescent="0.2">
      <c r="A790" s="466" t="str">
        <f>Table!$AF$6</f>
        <v>الموسيقا والاناشيد</v>
      </c>
      <c r="B790" s="467"/>
      <c r="C790" s="467"/>
      <c r="D790" s="101">
        <f>Table!$AH$10</f>
        <v>100</v>
      </c>
      <c r="E790" s="124"/>
      <c r="F790" s="123"/>
      <c r="G790" s="123"/>
      <c r="H790" s="494" t="str">
        <f>SpellNumberA(IF(Value!$F$33="1",E790,G790),0,"علامة","علامتان","علامات")</f>
        <v/>
      </c>
      <c r="I790" s="495"/>
      <c r="J790" s="495"/>
      <c r="K790" s="496"/>
    </row>
    <row r="791" spans="1:11" ht="17.850000000000001" customHeight="1" x14ac:dyDescent="0.2">
      <c r="A791" s="466" t="str">
        <f>Table!$AI$6</f>
        <v>التربية المهنية</v>
      </c>
      <c r="B791" s="467"/>
      <c r="C791" s="467"/>
      <c r="D791" s="101">
        <f>Table!$AK$10</f>
        <v>100</v>
      </c>
      <c r="E791" s="124">
        <f>Table!AI28</f>
        <v>86</v>
      </c>
      <c r="F791" s="123">
        <f>Table!AJ28</f>
        <v>87</v>
      </c>
      <c r="G791" s="123">
        <f>Table!AK28</f>
        <v>87</v>
      </c>
      <c r="H791" s="494" t="str">
        <f>SpellNumberA(IF(Value!$F$33="1",E791,G791),0,"علامة","علامتان","علامات")</f>
        <v xml:space="preserve">سبع وثمانون علامة </v>
      </c>
      <c r="I791" s="495"/>
      <c r="J791" s="495"/>
      <c r="K791" s="496"/>
    </row>
    <row r="792" spans="1:11" ht="17.850000000000001" customHeight="1" x14ac:dyDescent="0.2">
      <c r="A792" s="466" t="str">
        <f>Table!$AL$6</f>
        <v>الحاسوب</v>
      </c>
      <c r="B792" s="467"/>
      <c r="C792" s="467"/>
      <c r="D792" s="101">
        <f>Table!$AN$10</f>
        <v>100</v>
      </c>
      <c r="E792" s="124">
        <f>Table!AL28</f>
        <v>0</v>
      </c>
      <c r="F792" s="123">
        <f>Table!AM28</f>
        <v>0</v>
      </c>
      <c r="G792" s="123">
        <f>Table!AN28</f>
        <v>0</v>
      </c>
      <c r="H792" s="494" t="str">
        <f>SpellNumberA(IF(Value!$F$33="1",E792,G792),0,"علامة","علامتان","علامات")</f>
        <v xml:space="preserve">صفر علامة </v>
      </c>
      <c r="I792" s="495"/>
      <c r="J792" s="495"/>
      <c r="K792" s="496"/>
    </row>
    <row r="793" spans="1:11" ht="17.850000000000001" customHeight="1" thickBot="1" x14ac:dyDescent="0.25">
      <c r="A793" s="466" t="str">
        <f>Table!$AO$6</f>
        <v>الثقافة المالية</v>
      </c>
      <c r="B793" s="467"/>
      <c r="C793" s="467"/>
      <c r="D793" s="103">
        <f>Table!$AQ$10</f>
        <v>100</v>
      </c>
      <c r="E793" s="125">
        <f>Table!AO28</f>
        <v>0</v>
      </c>
      <c r="F793" s="123">
        <f>Table!AP28</f>
        <v>0</v>
      </c>
      <c r="G793" s="126">
        <f>Table!AQ28</f>
        <v>0</v>
      </c>
      <c r="H793" s="488" t="str">
        <f>SpellNumberA(IF(Value!$F$33="1",E793,G793),0,"علامة","علامتان","علامات")</f>
        <v xml:space="preserve">صفر علامة </v>
      </c>
      <c r="I793" s="489"/>
      <c r="J793" s="489"/>
      <c r="K793" s="490"/>
    </row>
    <row r="794" spans="1:11" ht="17.850000000000001" customHeight="1" x14ac:dyDescent="0.2">
      <c r="A794" s="491" t="s">
        <v>384</v>
      </c>
      <c r="B794" s="492"/>
      <c r="C794" s="492"/>
      <c r="D794" s="351">
        <f>Table!BS28</f>
        <v>71.099999999999994</v>
      </c>
      <c r="E794" s="363" t="s">
        <v>385</v>
      </c>
      <c r="F794" s="493" t="str">
        <f>IF(D794&lt;&gt;"-",SpellNumberA(D794,0,"علامة","علامتان","علامات"),"")</f>
        <v>واحدة وسبعون علامة وعشر بالمئة من العلامة</v>
      </c>
      <c r="G794" s="493"/>
      <c r="H794" s="493"/>
      <c r="I794" s="493"/>
      <c r="J794" s="203"/>
      <c r="K794" s="204"/>
    </row>
    <row r="795" spans="1:11" ht="17.850000000000001" customHeight="1" x14ac:dyDescent="0.2">
      <c r="A795" s="517" t="s">
        <v>16</v>
      </c>
      <c r="B795" s="518" t="str">
        <f>Table!CS28</f>
        <v>ناجح و يرفع  لـ الصف السابع</v>
      </c>
      <c r="C795" s="519"/>
      <c r="D795" s="519"/>
      <c r="E795" s="519"/>
      <c r="F795" s="519"/>
      <c r="G795" s="519"/>
      <c r="H795" s="519"/>
      <c r="I795" s="519"/>
      <c r="J795" s="519"/>
      <c r="K795" s="520"/>
    </row>
    <row r="796" spans="1:11" ht="17.850000000000001" customHeight="1" thickBot="1" x14ac:dyDescent="0.25">
      <c r="A796" s="512"/>
      <c r="B796" s="505"/>
      <c r="C796" s="505"/>
      <c r="D796" s="505"/>
      <c r="E796" s="505"/>
      <c r="F796" s="505"/>
      <c r="G796" s="505"/>
      <c r="H796" s="505"/>
      <c r="I796" s="505"/>
      <c r="J796" s="505"/>
      <c r="K796" s="506"/>
    </row>
    <row r="797" spans="1:11" ht="17.850000000000001" customHeight="1" x14ac:dyDescent="0.2">
      <c r="A797" s="521" t="s">
        <v>17</v>
      </c>
      <c r="B797" s="522"/>
      <c r="C797" s="523" t="str">
        <f>Table!CT28</f>
        <v>جيد في دروسه ، أتمنى له مزيدا من التقدم والنجاح</v>
      </c>
      <c r="D797" s="524"/>
      <c r="E797" s="524"/>
      <c r="F797" s="524"/>
      <c r="G797" s="524"/>
      <c r="H797" s="524"/>
      <c r="I797" s="524"/>
      <c r="J797" s="524"/>
      <c r="K797" s="525"/>
    </row>
    <row r="798" spans="1:11" s="105" customFormat="1" ht="17.850000000000001" customHeight="1" x14ac:dyDescent="0.2">
      <c r="A798" s="507"/>
      <c r="B798" s="458"/>
      <c r="C798" s="483"/>
      <c r="D798" s="483"/>
      <c r="E798" s="483"/>
      <c r="F798" s="483"/>
      <c r="G798" s="483"/>
      <c r="H798" s="483"/>
      <c r="I798" s="483"/>
      <c r="J798" s="483"/>
      <c r="K798" s="504"/>
    </row>
    <row r="799" spans="1:11" ht="17.850000000000001" customHeight="1" x14ac:dyDescent="0.2">
      <c r="A799" s="507" t="s">
        <v>18</v>
      </c>
      <c r="B799" s="458"/>
      <c r="C799" s="510" t="str">
        <f>Table!AS28</f>
        <v>-</v>
      </c>
      <c r="D799" s="458" t="s">
        <v>19</v>
      </c>
      <c r="E799" s="458"/>
      <c r="F799" s="458"/>
      <c r="G799" s="510">
        <f>Table!$AS$10</f>
        <v>199</v>
      </c>
      <c r="H799" s="458" t="s">
        <v>20</v>
      </c>
      <c r="I799" s="458"/>
      <c r="J799" s="483" t="str">
        <f>Value!$F$8</f>
        <v>عادل اسماعيل ابو حميدان</v>
      </c>
      <c r="K799" s="504"/>
    </row>
    <row r="800" spans="1:11" s="105" customFormat="1" ht="17.850000000000001" customHeight="1" x14ac:dyDescent="0.2">
      <c r="A800" s="508"/>
      <c r="B800" s="509"/>
      <c r="C800" s="511"/>
      <c r="D800" s="509"/>
      <c r="E800" s="509"/>
      <c r="F800" s="509"/>
      <c r="G800" s="511"/>
      <c r="H800" s="509"/>
      <c r="I800" s="509"/>
      <c r="J800" s="511"/>
      <c r="K800" s="526"/>
    </row>
    <row r="801" spans="1:13" ht="17.850000000000001" customHeight="1" x14ac:dyDescent="0.2">
      <c r="A801" s="507" t="s">
        <v>21</v>
      </c>
      <c r="B801" s="513" t="str">
        <f>IF(Value!$F$33="2",Value!$F$14,Value!$F$25)</f>
        <v>2020/6/2</v>
      </c>
      <c r="C801" s="513"/>
      <c r="D801" s="458" t="s">
        <v>22</v>
      </c>
      <c r="E801" s="515"/>
      <c r="F801" s="515"/>
      <c r="G801" s="515" t="s">
        <v>23</v>
      </c>
      <c r="H801" s="458" t="s">
        <v>23</v>
      </c>
      <c r="I801" s="458"/>
      <c r="J801" s="483" t="str">
        <f>Value!$F$9</f>
        <v>فتحي محمد ابو فضة</v>
      </c>
      <c r="K801" s="504"/>
    </row>
    <row r="802" spans="1:13" s="105" customFormat="1" ht="17.850000000000001" customHeight="1" thickBot="1" x14ac:dyDescent="0.25">
      <c r="A802" s="512"/>
      <c r="B802" s="514"/>
      <c r="C802" s="514"/>
      <c r="D802" s="503"/>
      <c r="E802" s="516"/>
      <c r="F802" s="516"/>
      <c r="G802" s="516"/>
      <c r="H802" s="503"/>
      <c r="I802" s="503"/>
      <c r="J802" s="505"/>
      <c r="K802" s="506"/>
    </row>
    <row r="803" spans="1:13" s="108" customFormat="1" ht="17.850000000000001" customHeight="1" x14ac:dyDescent="0.25">
      <c r="A803" s="106" t="s">
        <v>24</v>
      </c>
      <c r="B803" s="497"/>
      <c r="C803" s="497"/>
      <c r="D803" s="497"/>
      <c r="E803" s="497"/>
      <c r="F803" s="497"/>
      <c r="G803" s="497"/>
      <c r="H803" s="497"/>
      <c r="I803" s="497"/>
      <c r="J803" s="497"/>
      <c r="K803" s="497"/>
      <c r="L803" s="107"/>
    </row>
    <row r="804" spans="1:13" s="108" customFormat="1" ht="17.850000000000001" customHeight="1" x14ac:dyDescent="0.25">
      <c r="A804" s="109" t="s">
        <v>25</v>
      </c>
      <c r="B804" s="498" t="s">
        <v>26</v>
      </c>
      <c r="C804" s="498"/>
      <c r="D804" s="498"/>
      <c r="E804" s="498"/>
      <c r="F804" s="498"/>
      <c r="G804" s="498"/>
      <c r="H804" s="498"/>
      <c r="I804" s="498"/>
      <c r="J804" s="498"/>
      <c r="K804" s="498"/>
      <c r="L804" s="107"/>
    </row>
    <row r="805" spans="1:13" s="108" customFormat="1" ht="17.850000000000001" customHeight="1" x14ac:dyDescent="0.25">
      <c r="A805" s="109"/>
      <c r="B805" s="110"/>
      <c r="C805" s="110"/>
      <c r="D805" s="361"/>
      <c r="E805" s="361"/>
      <c r="F805" s="361"/>
      <c r="G805" s="361"/>
      <c r="H805" s="361"/>
      <c r="I805" s="110"/>
      <c r="J805" s="110"/>
      <c r="K805" s="110"/>
      <c r="L805" s="107"/>
    </row>
    <row r="806" spans="1:13" s="108" customFormat="1" ht="17.850000000000001" customHeight="1" x14ac:dyDescent="0.25">
      <c r="A806" s="109" t="s">
        <v>27</v>
      </c>
      <c r="B806" s="499" t="s">
        <v>28</v>
      </c>
      <c r="C806" s="499"/>
      <c r="D806" s="499"/>
      <c r="E806" s="499"/>
      <c r="F806" s="499"/>
      <c r="G806" s="499"/>
      <c r="H806" s="499"/>
      <c r="I806" s="499"/>
      <c r="J806" s="499"/>
      <c r="K806" s="499"/>
      <c r="L806" s="107"/>
    </row>
    <row r="807" spans="1:13" s="108" customFormat="1" ht="17.850000000000001" customHeight="1" x14ac:dyDescent="0.25">
      <c r="A807" s="109"/>
      <c r="B807" s="112"/>
      <c r="C807" s="112"/>
      <c r="D807" s="112"/>
      <c r="E807" s="112"/>
      <c r="F807" s="112"/>
      <c r="G807" s="112"/>
      <c r="H807" s="112"/>
      <c r="I807" s="112"/>
      <c r="J807" s="112"/>
      <c r="K807" s="112"/>
      <c r="L807" s="107"/>
    </row>
    <row r="808" spans="1:13" s="108" customFormat="1" ht="17.850000000000001" customHeight="1" x14ac:dyDescent="0.25">
      <c r="A808" s="109" t="s">
        <v>29</v>
      </c>
      <c r="B808" s="500" t="s">
        <v>30</v>
      </c>
      <c r="C808" s="500"/>
      <c r="D808" s="500"/>
      <c r="E808" s="500"/>
      <c r="F808" s="501">
        <f>IF(Value!$F$33="1","",DATE(YEAR(Value!$F$22),MONTH(Value!$F$22),DAY(Value!$F$22)))</f>
        <v>43994</v>
      </c>
      <c r="G808" s="501"/>
      <c r="H808" s="114" t="s">
        <v>129</v>
      </c>
      <c r="I808" s="502" t="str">
        <f>IF(Value!$F$33="2",Value!$F$22,"")</f>
        <v>2020/6/12</v>
      </c>
      <c r="J808" s="502"/>
      <c r="K808" s="115"/>
      <c r="L808" s="115"/>
      <c r="M808" s="107"/>
    </row>
    <row r="809" spans="1:13" s="108" customFormat="1" ht="17.850000000000001" customHeight="1" x14ac:dyDescent="0.25">
      <c r="A809" s="109"/>
      <c r="B809" s="112"/>
      <c r="C809" s="112"/>
      <c r="D809" s="112"/>
      <c r="E809" s="112"/>
      <c r="F809" s="112"/>
      <c r="G809" s="116"/>
      <c r="H809" s="116"/>
      <c r="I809" s="116"/>
      <c r="J809" s="116"/>
      <c r="K809" s="116"/>
      <c r="L809" s="107"/>
    </row>
    <row r="810" spans="1:13" s="108" customFormat="1" ht="17.850000000000001" customHeight="1" x14ac:dyDescent="0.25">
      <c r="A810" s="109" t="s">
        <v>31</v>
      </c>
      <c r="B810" s="527" t="s">
        <v>32</v>
      </c>
      <c r="C810" s="527"/>
      <c r="D810" s="527"/>
      <c r="E810" s="527"/>
      <c r="F810" s="117" t="str">
        <f>IF(Value!$F$33="2",Value!$F$26,"")</f>
        <v>2023/2022</v>
      </c>
      <c r="G810" s="118" t="s">
        <v>379</v>
      </c>
      <c r="H810" s="113">
        <f>IF(Value!$F$33="1","",DATE(YEAR(Value!$F$23),MONTH(Value!$F$23),DAY(Value!$F$23)))</f>
        <v>44075</v>
      </c>
      <c r="I810" s="136" t="s">
        <v>129</v>
      </c>
      <c r="J810" s="528" t="str">
        <f>IF(Value!$F$33="2",Value!$F$23,"")</f>
        <v>2020/9/1</v>
      </c>
      <c r="K810" s="528"/>
      <c r="L810" s="107"/>
    </row>
    <row r="811" spans="1:13" ht="17.850000000000001" customHeight="1" x14ac:dyDescent="0.2">
      <c r="A811" s="461"/>
      <c r="B811" s="461"/>
      <c r="C811" s="461"/>
      <c r="D811" s="461"/>
      <c r="E811" s="462" t="s">
        <v>436</v>
      </c>
      <c r="F811" s="462"/>
      <c r="G811" s="462"/>
      <c r="H811" s="461"/>
      <c r="I811" s="461"/>
      <c r="J811" s="461"/>
      <c r="K811" s="461"/>
      <c r="L811" s="85" t="s">
        <v>310</v>
      </c>
    </row>
    <row r="812" spans="1:13" ht="17.850000000000001" customHeight="1" x14ac:dyDescent="0.2">
      <c r="A812" s="461"/>
      <c r="B812" s="461"/>
      <c r="C812" s="461"/>
      <c r="D812" s="461"/>
      <c r="E812" s="462"/>
      <c r="F812" s="462"/>
      <c r="G812" s="462"/>
      <c r="H812" s="461"/>
      <c r="I812" s="461"/>
      <c r="J812" s="461"/>
      <c r="K812" s="461"/>
    </row>
    <row r="813" spans="1:13" ht="17.850000000000001" customHeight="1" x14ac:dyDescent="0.2">
      <c r="A813" s="463" t="s">
        <v>755</v>
      </c>
      <c r="B813" s="463"/>
      <c r="C813" s="463"/>
      <c r="D813" s="463"/>
      <c r="E813" s="464"/>
      <c r="F813" s="464"/>
      <c r="G813" s="464"/>
      <c r="H813" s="464" t="s">
        <v>0</v>
      </c>
      <c r="I813" s="464"/>
      <c r="J813" s="464"/>
      <c r="K813" s="464"/>
    </row>
    <row r="814" spans="1:13" ht="17.850000000000001" customHeight="1" x14ac:dyDescent="0.2">
      <c r="A814" s="463" t="s">
        <v>756</v>
      </c>
      <c r="B814" s="463"/>
      <c r="C814" s="463"/>
      <c r="D814" s="463"/>
      <c r="E814" s="464"/>
      <c r="F814" s="464"/>
      <c r="G814" s="464"/>
      <c r="H814" s="464"/>
      <c r="I814" s="464"/>
      <c r="J814" s="464"/>
      <c r="K814" s="464"/>
    </row>
    <row r="815" spans="1:13" ht="17.850000000000001" customHeight="1" x14ac:dyDescent="0.2">
      <c r="A815" s="465"/>
      <c r="B815" s="465"/>
      <c r="C815" s="465"/>
      <c r="D815" s="465"/>
      <c r="E815" s="464"/>
      <c r="F815" s="464"/>
      <c r="G815" s="464"/>
      <c r="H815" s="464"/>
      <c r="I815" s="464"/>
      <c r="J815" s="464"/>
      <c r="K815" s="464"/>
    </row>
    <row r="816" spans="1:13" ht="17.850000000000001" customHeight="1" x14ac:dyDescent="0.2">
      <c r="A816" s="455" t="str">
        <f>" النتائج المدرسية  " &amp; Value!$F$35 &amp; " الأساسي  للعام الدراسي " &amp; Value!$F$10</f>
        <v xml:space="preserve"> النتائج المدرسية  للصفوف من الأول الى السابع الأساسي  للعام الدراسي 2021/2020</v>
      </c>
      <c r="B816" s="455"/>
      <c r="C816" s="455"/>
      <c r="D816" s="455"/>
      <c r="E816" s="455"/>
      <c r="F816" s="455"/>
      <c r="G816" s="455"/>
      <c r="H816" s="455"/>
      <c r="I816" s="455"/>
      <c r="J816" s="455"/>
      <c r="K816" s="455"/>
    </row>
    <row r="817" spans="1:17" ht="17.850000000000001" customHeight="1" x14ac:dyDescent="0.2">
      <c r="A817" s="455"/>
      <c r="B817" s="455"/>
      <c r="C817" s="455"/>
      <c r="D817" s="455"/>
      <c r="E817" s="455"/>
      <c r="F817" s="455"/>
      <c r="G817" s="455"/>
      <c r="H817" s="455"/>
      <c r="I817" s="455"/>
      <c r="J817" s="455"/>
      <c r="K817" s="455"/>
    </row>
    <row r="818" spans="1:17" ht="17.850000000000001" customHeight="1" x14ac:dyDescent="0.2">
      <c r="A818" s="86" t="s">
        <v>1</v>
      </c>
      <c r="B818" s="456" t="str">
        <f>Table!B29</f>
        <v xml:space="preserve"> عامر عايد سعدي الشطرات</v>
      </c>
      <c r="C818" s="457"/>
      <c r="D818" s="457"/>
      <c r="E818" s="362" t="s">
        <v>2</v>
      </c>
      <c r="F818" s="119" t="str">
        <f>Table!C29</f>
        <v>الأردنية</v>
      </c>
      <c r="G818" s="458" t="s">
        <v>3</v>
      </c>
      <c r="H818" s="458"/>
      <c r="I818" s="459" t="str">
        <f>Table!BT29</f>
        <v>السلط    9 / 8 / 2009</v>
      </c>
      <c r="J818" s="460"/>
      <c r="K818" s="460"/>
    </row>
    <row r="819" spans="1:17" ht="17.850000000000001" customHeight="1" x14ac:dyDescent="0.2">
      <c r="A819" s="70"/>
      <c r="B819" s="365"/>
      <c r="C819" s="365"/>
      <c r="D819" s="76"/>
      <c r="E819" s="365"/>
      <c r="F819" s="88"/>
      <c r="G819" s="76"/>
      <c r="H819" s="76"/>
      <c r="I819" s="89"/>
      <c r="J819" s="89"/>
      <c r="K819" s="90"/>
    </row>
    <row r="820" spans="1:17" ht="17.850000000000001" customHeight="1" x14ac:dyDescent="0.2">
      <c r="A820" s="458" t="s">
        <v>4</v>
      </c>
      <c r="B820" s="458"/>
      <c r="C820" s="483" t="str">
        <f>Value!$F$6 &amp; " ( "  &amp;  Value!$F$7  &amp; " ) "</f>
        <v xml:space="preserve">السادس ( أ ) </v>
      </c>
      <c r="D820" s="483"/>
      <c r="E820" s="362" t="s">
        <v>5</v>
      </c>
      <c r="F820" s="483" t="str">
        <f>Value!$F$5</f>
        <v>ذكور البقعة الاعدادية الرابعة</v>
      </c>
      <c r="G820" s="483"/>
      <c r="H820" s="483"/>
      <c r="I820" s="362" t="s">
        <v>6</v>
      </c>
      <c r="J820" s="460" t="str">
        <f>Value!$F$4</f>
        <v>البقعة</v>
      </c>
      <c r="K820" s="460"/>
      <c r="N820" s="262">
        <v>0</v>
      </c>
      <c r="O820" s="262"/>
      <c r="P820" s="262"/>
      <c r="Q820" s="262">
        <f>Value!$F$13</f>
        <v>50</v>
      </c>
    </row>
    <row r="821" spans="1:17" ht="17.850000000000001" customHeight="1" x14ac:dyDescent="0.2">
      <c r="A821" s="365"/>
      <c r="B821" s="365"/>
      <c r="C821" s="65"/>
      <c r="D821" s="91"/>
      <c r="E821" s="70"/>
      <c r="F821" s="89"/>
      <c r="G821" s="89"/>
      <c r="H821" s="89"/>
      <c r="I821" s="70"/>
      <c r="J821" s="89"/>
      <c r="K821" s="89"/>
    </row>
    <row r="822" spans="1:17" ht="17.850000000000001" customHeight="1" x14ac:dyDescent="0.2">
      <c r="A822" s="458" t="s">
        <v>7</v>
      </c>
      <c r="B822" s="458"/>
      <c r="C822" s="483" t="str">
        <f>Value!$F$3</f>
        <v>شمال عمان</v>
      </c>
      <c r="D822" s="483"/>
      <c r="E822" s="92"/>
      <c r="F822" s="92"/>
      <c r="G822" s="92"/>
      <c r="H822" s="92"/>
      <c r="I822" s="92"/>
      <c r="J822" s="92"/>
      <c r="K822" s="92"/>
    </row>
    <row r="823" spans="1:17" ht="17.850000000000001" customHeight="1" thickBot="1" x14ac:dyDescent="0.25">
      <c r="A823" s="93"/>
      <c r="B823" s="93"/>
      <c r="C823" s="93"/>
      <c r="D823" s="94"/>
      <c r="E823" s="93"/>
      <c r="F823" s="93"/>
      <c r="G823" s="93"/>
      <c r="H823" s="93"/>
      <c r="I823" s="93"/>
      <c r="J823" s="95"/>
      <c r="K823" s="95"/>
    </row>
    <row r="824" spans="1:17" ht="17.850000000000001" customHeight="1" thickBot="1" x14ac:dyDescent="0.25">
      <c r="A824" s="484" t="s">
        <v>8</v>
      </c>
      <c r="B824" s="484"/>
      <c r="C824" s="484"/>
      <c r="D824" s="485" t="s">
        <v>9</v>
      </c>
      <c r="E824" s="471" t="s">
        <v>10</v>
      </c>
      <c r="F824" s="472"/>
      <c r="G824" s="472"/>
      <c r="H824" s="472"/>
      <c r="I824" s="472"/>
      <c r="J824" s="472"/>
      <c r="K824" s="473"/>
    </row>
    <row r="825" spans="1:17" ht="17.850000000000001" customHeight="1" thickBot="1" x14ac:dyDescent="0.25">
      <c r="A825" s="484"/>
      <c r="B825" s="484"/>
      <c r="C825" s="484"/>
      <c r="D825" s="486"/>
      <c r="E825" s="96" t="s">
        <v>11</v>
      </c>
      <c r="F825" s="97" t="s">
        <v>12</v>
      </c>
      <c r="G825" s="474" t="s">
        <v>13</v>
      </c>
      <c r="H825" s="474"/>
      <c r="I825" s="474"/>
      <c r="J825" s="474"/>
      <c r="K825" s="475"/>
    </row>
    <row r="826" spans="1:17" ht="17.850000000000001" customHeight="1" thickBot="1" x14ac:dyDescent="0.25">
      <c r="A826" s="484"/>
      <c r="B826" s="484"/>
      <c r="C826" s="484"/>
      <c r="D826" s="487"/>
      <c r="E826" s="98" t="s">
        <v>383</v>
      </c>
      <c r="F826" s="364" t="s">
        <v>383</v>
      </c>
      <c r="G826" s="364" t="s">
        <v>14</v>
      </c>
      <c r="H826" s="476" t="s">
        <v>15</v>
      </c>
      <c r="I826" s="476"/>
      <c r="J826" s="476"/>
      <c r="K826" s="477"/>
    </row>
    <row r="827" spans="1:17" ht="17.850000000000001" customHeight="1" x14ac:dyDescent="0.2">
      <c r="A827" s="478" t="str">
        <f>Table!$H$6</f>
        <v>التربية الاسلامية</v>
      </c>
      <c r="B827" s="479"/>
      <c r="C827" s="479"/>
      <c r="D827" s="100">
        <f>Table!$J$10</f>
        <v>100</v>
      </c>
      <c r="E827" s="122">
        <f>Table!H29</f>
        <v>83</v>
      </c>
      <c r="F827" s="123">
        <f>Table!I29</f>
        <v>92</v>
      </c>
      <c r="G827" s="123">
        <f>Table!J29</f>
        <v>88</v>
      </c>
      <c r="H827" s="480" t="str">
        <f>SpellNumberA(IF(Value!$F$33="1",E827,G827),0,"علامة","علامتان","علامات")</f>
        <v xml:space="preserve">ثمان وثمانون علامة </v>
      </c>
      <c r="I827" s="481"/>
      <c r="J827" s="481"/>
      <c r="K827" s="482"/>
    </row>
    <row r="828" spans="1:17" ht="17.850000000000001" customHeight="1" x14ac:dyDescent="0.2">
      <c r="A828" s="466" t="str">
        <f>Table!$K$6</f>
        <v>اللغة العربية</v>
      </c>
      <c r="B828" s="467"/>
      <c r="C828" s="467"/>
      <c r="D828" s="101">
        <f>Table!$M$10</f>
        <v>100</v>
      </c>
      <c r="E828" s="102">
        <f>Table!K29</f>
        <v>92</v>
      </c>
      <c r="F828" s="123">
        <f>Table!L29</f>
        <v>93</v>
      </c>
      <c r="G828" s="123">
        <f>Table!M29</f>
        <v>93</v>
      </c>
      <c r="H828" s="468" t="str">
        <f>SpellNumberA(IF(Value!$F$33="1",E828,G828),0,"علامة","علامتان","علامات")</f>
        <v xml:space="preserve">ثلاث وتسعون علامة </v>
      </c>
      <c r="I828" s="469"/>
      <c r="J828" s="469"/>
      <c r="K828" s="470"/>
    </row>
    <row r="829" spans="1:17" ht="17.850000000000001" customHeight="1" x14ac:dyDescent="0.2">
      <c r="A829" s="466" t="str">
        <f>Table!$N$6</f>
        <v>اللغة الانجليزية</v>
      </c>
      <c r="B829" s="467"/>
      <c r="C829" s="467"/>
      <c r="D829" s="101">
        <f>Table!$P$10</f>
        <v>100</v>
      </c>
      <c r="E829" s="102">
        <f>Table!N29</f>
        <v>77</v>
      </c>
      <c r="F829" s="123">
        <f>Table!O29</f>
        <v>66</v>
      </c>
      <c r="G829" s="123">
        <f>Table!P29</f>
        <v>72</v>
      </c>
      <c r="H829" s="468" t="str">
        <f>SpellNumberA(IF(Value!$F$33="1",E829,G829),0,"علامة","علامتان","علامات")</f>
        <v xml:space="preserve">اثنتان وسبعون علامة </v>
      </c>
      <c r="I829" s="469"/>
      <c r="J829" s="469"/>
      <c r="K829" s="470"/>
    </row>
    <row r="830" spans="1:17" ht="17.850000000000001" customHeight="1" x14ac:dyDescent="0.2">
      <c r="A830" s="466" t="str">
        <f>Table!$Q$6</f>
        <v>الرياضيات</v>
      </c>
      <c r="B830" s="467"/>
      <c r="C830" s="467"/>
      <c r="D830" s="101">
        <f>Table!$S$10</f>
        <v>100</v>
      </c>
      <c r="E830" s="102">
        <f>Table!Q29</f>
        <v>89</v>
      </c>
      <c r="F830" s="123">
        <f>Table!R29</f>
        <v>89</v>
      </c>
      <c r="G830" s="123">
        <f>Table!S29</f>
        <v>89</v>
      </c>
      <c r="H830" s="468" t="str">
        <f>SpellNumberA(IF(Value!$F$33="1",E830,G830),0,"علامة","علامتان","علامات")</f>
        <v xml:space="preserve">تسع وثمانون علامة </v>
      </c>
      <c r="I830" s="469"/>
      <c r="J830" s="469"/>
      <c r="K830" s="470"/>
    </row>
    <row r="831" spans="1:17" ht="17.850000000000001" customHeight="1" x14ac:dyDescent="0.2">
      <c r="A831" s="466" t="str">
        <f>Table!$T$6</f>
        <v>التربية الاجتماعية والوطنية</v>
      </c>
      <c r="B831" s="467"/>
      <c r="C831" s="467"/>
      <c r="D831" s="101">
        <f>Table!$V$10</f>
        <v>100</v>
      </c>
      <c r="E831" s="102">
        <f>Table!T29</f>
        <v>82</v>
      </c>
      <c r="F831" s="123">
        <f>Table!U29</f>
        <v>78</v>
      </c>
      <c r="G831" s="123">
        <f>Table!V29</f>
        <v>80</v>
      </c>
      <c r="H831" s="468" t="str">
        <f>SpellNumberA(IF(Value!$F$33="1",E831,G831),0,"علامة","علامتان","علامات")</f>
        <v xml:space="preserve">ثمانون علامة </v>
      </c>
      <c r="I831" s="469"/>
      <c r="J831" s="469"/>
      <c r="K831" s="470"/>
    </row>
    <row r="832" spans="1:17" ht="17.850000000000001" customHeight="1" x14ac:dyDescent="0.2">
      <c r="A832" s="466" t="str">
        <f>Table!$W$6</f>
        <v>العلـــوم</v>
      </c>
      <c r="B832" s="467"/>
      <c r="C832" s="467"/>
      <c r="D832" s="101">
        <f>Table!$Y$10</f>
        <v>100</v>
      </c>
      <c r="E832" s="102">
        <f>Table!W29</f>
        <v>85</v>
      </c>
      <c r="F832" s="123">
        <f>Table!X29</f>
        <v>85</v>
      </c>
      <c r="G832" s="123">
        <f>Table!Y29</f>
        <v>85</v>
      </c>
      <c r="H832" s="468" t="str">
        <f>SpellNumberA(IF(Value!$F$33="1",E832,G832),0,"علامة","علامتان","علامات")</f>
        <v xml:space="preserve">خمس وثمانون علامة </v>
      </c>
      <c r="I832" s="469"/>
      <c r="J832" s="469"/>
      <c r="K832" s="470"/>
    </row>
    <row r="833" spans="1:12" ht="17.850000000000001" customHeight="1" x14ac:dyDescent="0.2">
      <c r="A833" s="466" t="str">
        <f>Table!$Z$6</f>
        <v>التربية الفنية</v>
      </c>
      <c r="B833" s="467"/>
      <c r="C833" s="467"/>
      <c r="D833" s="101">
        <f>Table!$AB$10</f>
        <v>100</v>
      </c>
      <c r="E833" s="102">
        <f>Table!Z29</f>
        <v>95</v>
      </c>
      <c r="F833" s="123">
        <f>Table!AA29</f>
        <v>88</v>
      </c>
      <c r="G833" s="123">
        <f>Table!AB29</f>
        <v>92</v>
      </c>
      <c r="H833" s="468" t="str">
        <f>SpellNumberA(IF(Value!$F$33="1",E833,G833),0,"علامة","علامتان","علامات")</f>
        <v xml:space="preserve">اثنتان وتسعون علامة </v>
      </c>
      <c r="I833" s="469"/>
      <c r="J833" s="469"/>
      <c r="K833" s="470"/>
    </row>
    <row r="834" spans="1:12" ht="17.850000000000001" customHeight="1" x14ac:dyDescent="0.2">
      <c r="A834" s="466" t="str">
        <f>Table!$AC$6</f>
        <v>التربية الرياضية</v>
      </c>
      <c r="B834" s="467"/>
      <c r="C834" s="467"/>
      <c r="D834" s="101">
        <f>Table!$AE$10</f>
        <v>100</v>
      </c>
      <c r="E834" s="102">
        <f>Table!AC29</f>
        <v>98</v>
      </c>
      <c r="F834" s="123">
        <f>Table!AD29</f>
        <v>89</v>
      </c>
      <c r="G834" s="123">
        <f>Table!AE29</f>
        <v>94</v>
      </c>
      <c r="H834" s="468" t="str">
        <f>SpellNumberA(IF(Value!$F$33="1",E834,G834),0,"علامة","علامتان","علامات")</f>
        <v xml:space="preserve">اربع وتسعون علامة </v>
      </c>
      <c r="I834" s="469"/>
      <c r="J834" s="469"/>
      <c r="K834" s="470"/>
    </row>
    <row r="835" spans="1:12" ht="17.850000000000001" customHeight="1" x14ac:dyDescent="0.2">
      <c r="A835" s="466" t="str">
        <f>Table!$AF$6</f>
        <v>الموسيقا والاناشيد</v>
      </c>
      <c r="B835" s="467"/>
      <c r="C835" s="467"/>
      <c r="D835" s="101">
        <f>Table!$AH$10</f>
        <v>100</v>
      </c>
      <c r="E835" s="124"/>
      <c r="F835" s="123"/>
      <c r="G835" s="123"/>
      <c r="H835" s="494" t="str">
        <f>SpellNumberA(IF(Value!$F$33="1",E835,G835),0,"علامة","علامتان","علامات")</f>
        <v/>
      </c>
      <c r="I835" s="495"/>
      <c r="J835" s="495"/>
      <c r="K835" s="496"/>
    </row>
    <row r="836" spans="1:12" ht="17.850000000000001" customHeight="1" x14ac:dyDescent="0.2">
      <c r="A836" s="466" t="str">
        <f>Table!$AI$6</f>
        <v>التربية المهنية</v>
      </c>
      <c r="B836" s="467"/>
      <c r="C836" s="467"/>
      <c r="D836" s="101">
        <f>Table!$AK$10</f>
        <v>100</v>
      </c>
      <c r="E836" s="124">
        <f>Table!AI29</f>
        <v>88</v>
      </c>
      <c r="F836" s="123">
        <f>Table!AJ29</f>
        <v>83</v>
      </c>
      <c r="G836" s="123">
        <f>Table!AK29</f>
        <v>86</v>
      </c>
      <c r="H836" s="494" t="str">
        <f>SpellNumberA(IF(Value!$F$33="1",E836,G836),0,"علامة","علامتان","علامات")</f>
        <v xml:space="preserve">ست وثمانون علامة </v>
      </c>
      <c r="I836" s="495"/>
      <c r="J836" s="495"/>
      <c r="K836" s="496"/>
    </row>
    <row r="837" spans="1:12" ht="17.850000000000001" customHeight="1" x14ac:dyDescent="0.2">
      <c r="A837" s="466" t="str">
        <f>Table!$AL$6</f>
        <v>الحاسوب</v>
      </c>
      <c r="B837" s="467"/>
      <c r="C837" s="467"/>
      <c r="D837" s="101">
        <f>Table!$AN$10</f>
        <v>100</v>
      </c>
      <c r="E837" s="124">
        <f>Table!AL29</f>
        <v>0</v>
      </c>
      <c r="F837" s="123">
        <f>Table!AM29</f>
        <v>0</v>
      </c>
      <c r="G837" s="123">
        <f>Table!AN29</f>
        <v>0</v>
      </c>
      <c r="H837" s="494" t="str">
        <f>SpellNumberA(IF(Value!$F$33="1",E837,G837),0,"علامة","علامتان","علامات")</f>
        <v xml:space="preserve">صفر علامة </v>
      </c>
      <c r="I837" s="495"/>
      <c r="J837" s="495"/>
      <c r="K837" s="496"/>
    </row>
    <row r="838" spans="1:12" ht="17.850000000000001" customHeight="1" thickBot="1" x14ac:dyDescent="0.25">
      <c r="A838" s="466" t="str">
        <f>Table!$AO$6</f>
        <v>الثقافة المالية</v>
      </c>
      <c r="B838" s="467"/>
      <c r="C838" s="467"/>
      <c r="D838" s="103">
        <f>Table!$AQ$10</f>
        <v>100</v>
      </c>
      <c r="E838" s="125">
        <f>Table!AO29</f>
        <v>0</v>
      </c>
      <c r="F838" s="123">
        <f>Table!AP29</f>
        <v>0</v>
      </c>
      <c r="G838" s="126">
        <f>Table!AQ29</f>
        <v>0</v>
      </c>
      <c r="H838" s="488" t="str">
        <f>SpellNumberA(IF(Value!$F$33="1",E838,G838),0,"علامة","علامتان","علامات")</f>
        <v xml:space="preserve">صفر علامة </v>
      </c>
      <c r="I838" s="489"/>
      <c r="J838" s="489"/>
      <c r="K838" s="490"/>
    </row>
    <row r="839" spans="1:12" ht="17.850000000000001" customHeight="1" x14ac:dyDescent="0.2">
      <c r="A839" s="491" t="s">
        <v>384</v>
      </c>
      <c r="B839" s="492"/>
      <c r="C839" s="492"/>
      <c r="D839" s="351">
        <f>Table!BS29</f>
        <v>74.099999999999994</v>
      </c>
      <c r="E839" s="363" t="s">
        <v>385</v>
      </c>
      <c r="F839" s="493" t="str">
        <f>IF(D839&lt;&gt;"-",SpellNumberA(D839,0,"علامة","علامتان","علامات"),"")</f>
        <v>اربع وسبعون علامة وعشر بالمئة من العلامة</v>
      </c>
      <c r="G839" s="493"/>
      <c r="H839" s="493"/>
      <c r="I839" s="493"/>
      <c r="J839" s="203"/>
      <c r="K839" s="204"/>
    </row>
    <row r="840" spans="1:12" ht="17.850000000000001" customHeight="1" x14ac:dyDescent="0.2">
      <c r="A840" s="517" t="s">
        <v>16</v>
      </c>
      <c r="B840" s="518" t="str">
        <f>Table!CS29</f>
        <v>ناجح و يرفع  لـ الصف السابع</v>
      </c>
      <c r="C840" s="519"/>
      <c r="D840" s="519"/>
      <c r="E840" s="519"/>
      <c r="F840" s="519"/>
      <c r="G840" s="519"/>
      <c r="H840" s="519"/>
      <c r="I840" s="519"/>
      <c r="J840" s="519"/>
      <c r="K840" s="520"/>
    </row>
    <row r="841" spans="1:12" ht="17.850000000000001" customHeight="1" thickBot="1" x14ac:dyDescent="0.25">
      <c r="A841" s="512"/>
      <c r="B841" s="505"/>
      <c r="C841" s="505"/>
      <c r="D841" s="505"/>
      <c r="E841" s="505"/>
      <c r="F841" s="505"/>
      <c r="G841" s="505"/>
      <c r="H841" s="505"/>
      <c r="I841" s="505"/>
      <c r="J841" s="505"/>
      <c r="K841" s="506"/>
    </row>
    <row r="842" spans="1:12" ht="17.850000000000001" customHeight="1" x14ac:dyDescent="0.2">
      <c r="A842" s="521" t="s">
        <v>17</v>
      </c>
      <c r="B842" s="522"/>
      <c r="C842" s="523" t="str">
        <f>Table!CT29</f>
        <v>جيد في دروسه ، أتمنى له مزيدا من التقدم والنجاح</v>
      </c>
      <c r="D842" s="524"/>
      <c r="E842" s="524"/>
      <c r="F842" s="524"/>
      <c r="G842" s="524"/>
      <c r="H842" s="524"/>
      <c r="I842" s="524"/>
      <c r="J842" s="524"/>
      <c r="K842" s="525"/>
    </row>
    <row r="843" spans="1:12" s="105" customFormat="1" ht="17.850000000000001" customHeight="1" x14ac:dyDescent="0.2">
      <c r="A843" s="507"/>
      <c r="B843" s="458"/>
      <c r="C843" s="483"/>
      <c r="D843" s="483"/>
      <c r="E843" s="483"/>
      <c r="F843" s="483"/>
      <c r="G843" s="483"/>
      <c r="H843" s="483"/>
      <c r="I843" s="483"/>
      <c r="J843" s="483"/>
      <c r="K843" s="504"/>
    </row>
    <row r="844" spans="1:12" ht="17.850000000000001" customHeight="1" x14ac:dyDescent="0.2">
      <c r="A844" s="507" t="s">
        <v>18</v>
      </c>
      <c r="B844" s="458"/>
      <c r="C844" s="510" t="str">
        <f>Table!AS29</f>
        <v>-</v>
      </c>
      <c r="D844" s="458" t="s">
        <v>19</v>
      </c>
      <c r="E844" s="458"/>
      <c r="F844" s="458"/>
      <c r="G844" s="510">
        <f>Table!$AS$10</f>
        <v>199</v>
      </c>
      <c r="H844" s="458" t="s">
        <v>20</v>
      </c>
      <c r="I844" s="458"/>
      <c r="J844" s="483" t="str">
        <f>Value!$F$8</f>
        <v>عادل اسماعيل ابو حميدان</v>
      </c>
      <c r="K844" s="504"/>
    </row>
    <row r="845" spans="1:12" s="105" customFormat="1" ht="17.850000000000001" customHeight="1" x14ac:dyDescent="0.2">
      <c r="A845" s="508"/>
      <c r="B845" s="509"/>
      <c r="C845" s="511"/>
      <c r="D845" s="509"/>
      <c r="E845" s="509"/>
      <c r="F845" s="509"/>
      <c r="G845" s="511"/>
      <c r="H845" s="509"/>
      <c r="I845" s="509"/>
      <c r="J845" s="511"/>
      <c r="K845" s="526"/>
    </row>
    <row r="846" spans="1:12" ht="17.850000000000001" customHeight="1" x14ac:dyDescent="0.2">
      <c r="A846" s="507" t="s">
        <v>21</v>
      </c>
      <c r="B846" s="513" t="str">
        <f>IF(Value!$F$33="2",Value!$F$14,Value!$F$25)</f>
        <v>2020/6/2</v>
      </c>
      <c r="C846" s="513"/>
      <c r="D846" s="458" t="s">
        <v>22</v>
      </c>
      <c r="E846" s="515"/>
      <c r="F846" s="515"/>
      <c r="G846" s="515" t="s">
        <v>23</v>
      </c>
      <c r="H846" s="458" t="s">
        <v>23</v>
      </c>
      <c r="I846" s="458"/>
      <c r="J846" s="483" t="str">
        <f>Value!$F$9</f>
        <v>فتحي محمد ابو فضة</v>
      </c>
      <c r="K846" s="504"/>
    </row>
    <row r="847" spans="1:12" s="105" customFormat="1" ht="17.850000000000001" customHeight="1" thickBot="1" x14ac:dyDescent="0.25">
      <c r="A847" s="512"/>
      <c r="B847" s="514"/>
      <c r="C847" s="514"/>
      <c r="D847" s="503"/>
      <c r="E847" s="516"/>
      <c r="F847" s="516"/>
      <c r="G847" s="516"/>
      <c r="H847" s="503"/>
      <c r="I847" s="503"/>
      <c r="J847" s="505"/>
      <c r="K847" s="506"/>
    </row>
    <row r="848" spans="1:12" s="108" customFormat="1" ht="17.850000000000001" customHeight="1" x14ac:dyDescent="0.25">
      <c r="A848" s="106" t="s">
        <v>24</v>
      </c>
      <c r="B848" s="497"/>
      <c r="C848" s="497"/>
      <c r="D848" s="497"/>
      <c r="E848" s="497"/>
      <c r="F848" s="497"/>
      <c r="G848" s="497"/>
      <c r="H848" s="497"/>
      <c r="I848" s="497"/>
      <c r="J848" s="497"/>
      <c r="K848" s="497"/>
      <c r="L848" s="107"/>
    </row>
    <row r="849" spans="1:13" s="108" customFormat="1" ht="17.850000000000001" customHeight="1" x14ac:dyDescent="0.25">
      <c r="A849" s="109" t="s">
        <v>25</v>
      </c>
      <c r="B849" s="498" t="s">
        <v>26</v>
      </c>
      <c r="C849" s="498"/>
      <c r="D849" s="498"/>
      <c r="E849" s="498"/>
      <c r="F849" s="498"/>
      <c r="G849" s="498"/>
      <c r="H849" s="498"/>
      <c r="I849" s="498"/>
      <c r="J849" s="498"/>
      <c r="K849" s="498"/>
      <c r="L849" s="107"/>
    </row>
    <row r="850" spans="1:13" s="108" customFormat="1" ht="17.850000000000001" customHeight="1" x14ac:dyDescent="0.25">
      <c r="A850" s="109"/>
      <c r="B850" s="110"/>
      <c r="C850" s="110"/>
      <c r="D850" s="361"/>
      <c r="E850" s="361"/>
      <c r="F850" s="361"/>
      <c r="G850" s="361"/>
      <c r="H850" s="361"/>
      <c r="I850" s="110"/>
      <c r="J850" s="110"/>
      <c r="K850" s="110"/>
      <c r="L850" s="107"/>
    </row>
    <row r="851" spans="1:13" s="108" customFormat="1" ht="17.850000000000001" customHeight="1" x14ac:dyDescent="0.25">
      <c r="A851" s="109" t="s">
        <v>27</v>
      </c>
      <c r="B851" s="499" t="s">
        <v>28</v>
      </c>
      <c r="C851" s="499"/>
      <c r="D851" s="499"/>
      <c r="E851" s="499"/>
      <c r="F851" s="499"/>
      <c r="G851" s="499"/>
      <c r="H851" s="499"/>
      <c r="I851" s="499"/>
      <c r="J851" s="499"/>
      <c r="K851" s="499"/>
      <c r="L851" s="107"/>
    </row>
    <row r="852" spans="1:13" s="108" customFormat="1" ht="17.850000000000001" customHeight="1" x14ac:dyDescent="0.25">
      <c r="A852" s="109"/>
      <c r="B852" s="112"/>
      <c r="C852" s="112"/>
      <c r="D852" s="112"/>
      <c r="E852" s="112"/>
      <c r="F852" s="112"/>
      <c r="G852" s="112"/>
      <c r="H852" s="112"/>
      <c r="I852" s="112"/>
      <c r="J852" s="112"/>
      <c r="K852" s="112"/>
      <c r="L852" s="107"/>
    </row>
    <row r="853" spans="1:13" s="108" customFormat="1" ht="17.850000000000001" customHeight="1" x14ac:dyDescent="0.25">
      <c r="A853" s="109" t="s">
        <v>29</v>
      </c>
      <c r="B853" s="500" t="s">
        <v>30</v>
      </c>
      <c r="C853" s="500"/>
      <c r="D853" s="500"/>
      <c r="E853" s="500"/>
      <c r="F853" s="501">
        <f>IF(Value!$F$33="1","",DATE(YEAR(Value!$F$22),MONTH(Value!$F$22),DAY(Value!$F$22)))</f>
        <v>43994</v>
      </c>
      <c r="G853" s="501"/>
      <c r="H853" s="114" t="s">
        <v>129</v>
      </c>
      <c r="I853" s="502" t="str">
        <f>IF(Value!$F$33="2",Value!$F$22,"")</f>
        <v>2020/6/12</v>
      </c>
      <c r="J853" s="502"/>
      <c r="K853" s="115"/>
      <c r="L853" s="115"/>
      <c r="M853" s="107"/>
    </row>
    <row r="854" spans="1:13" s="108" customFormat="1" ht="17.850000000000001" customHeight="1" x14ac:dyDescent="0.25">
      <c r="A854" s="109"/>
      <c r="B854" s="112"/>
      <c r="C854" s="112"/>
      <c r="D854" s="112"/>
      <c r="E854" s="112"/>
      <c r="F854" s="112"/>
      <c r="G854" s="116"/>
      <c r="H854" s="116"/>
      <c r="I854" s="116"/>
      <c r="J854" s="116"/>
      <c r="K854" s="116"/>
      <c r="L854" s="107"/>
    </row>
    <row r="855" spans="1:13" s="108" customFormat="1" ht="17.850000000000001" customHeight="1" x14ac:dyDescent="0.25">
      <c r="A855" s="109" t="s">
        <v>31</v>
      </c>
      <c r="B855" s="527" t="s">
        <v>32</v>
      </c>
      <c r="C855" s="527"/>
      <c r="D855" s="527"/>
      <c r="E855" s="527"/>
      <c r="F855" s="117" t="str">
        <f>IF(Value!$F$33="2",Value!$F$26,"")</f>
        <v>2023/2022</v>
      </c>
      <c r="G855" s="118" t="s">
        <v>379</v>
      </c>
      <c r="H855" s="113">
        <f>IF(Value!$F$33="1","",DATE(YEAR(Value!$F$23),MONTH(Value!$F$23),DAY(Value!$F$23)))</f>
        <v>44075</v>
      </c>
      <c r="I855" s="136" t="s">
        <v>129</v>
      </c>
      <c r="J855" s="528" t="str">
        <f>IF(Value!$F$33="2",Value!$F$23,"")</f>
        <v>2020/9/1</v>
      </c>
      <c r="K855" s="528"/>
      <c r="L855" s="107"/>
    </row>
    <row r="856" spans="1:13" ht="17.850000000000001" customHeight="1" x14ac:dyDescent="0.2">
      <c r="A856" s="461"/>
      <c r="B856" s="461"/>
      <c r="C856" s="461"/>
      <c r="D856" s="461"/>
      <c r="E856" s="462" t="s">
        <v>436</v>
      </c>
      <c r="F856" s="462"/>
      <c r="G856" s="462"/>
      <c r="H856" s="461"/>
      <c r="I856" s="461"/>
      <c r="J856" s="461"/>
      <c r="K856" s="461"/>
      <c r="L856" s="85" t="s">
        <v>310</v>
      </c>
    </row>
    <row r="857" spans="1:13" ht="17.850000000000001" customHeight="1" x14ac:dyDescent="0.2">
      <c r="A857" s="461"/>
      <c r="B857" s="461"/>
      <c r="C857" s="461"/>
      <c r="D857" s="461"/>
      <c r="E857" s="462"/>
      <c r="F857" s="462"/>
      <c r="G857" s="462"/>
      <c r="H857" s="461"/>
      <c r="I857" s="461"/>
      <c r="J857" s="461"/>
      <c r="K857" s="461"/>
    </row>
    <row r="858" spans="1:13" ht="17.850000000000001" customHeight="1" x14ac:dyDescent="0.2">
      <c r="A858" s="463" t="s">
        <v>755</v>
      </c>
      <c r="B858" s="463"/>
      <c r="C858" s="463"/>
      <c r="D858" s="463"/>
      <c r="E858" s="464"/>
      <c r="F858" s="464"/>
      <c r="G858" s="464"/>
      <c r="H858" s="464" t="s">
        <v>0</v>
      </c>
      <c r="I858" s="464"/>
      <c r="J858" s="464"/>
      <c r="K858" s="464"/>
    </row>
    <row r="859" spans="1:13" ht="17.850000000000001" customHeight="1" x14ac:dyDescent="0.2">
      <c r="A859" s="463" t="s">
        <v>756</v>
      </c>
      <c r="B859" s="463"/>
      <c r="C859" s="463"/>
      <c r="D859" s="463"/>
      <c r="E859" s="464"/>
      <c r="F859" s="464"/>
      <c r="G859" s="464"/>
      <c r="H859" s="464"/>
      <c r="I859" s="464"/>
      <c r="J859" s="464"/>
      <c r="K859" s="464"/>
    </row>
    <row r="860" spans="1:13" ht="17.850000000000001" customHeight="1" x14ac:dyDescent="0.2">
      <c r="A860" s="465"/>
      <c r="B860" s="465"/>
      <c r="C860" s="465"/>
      <c r="D860" s="465"/>
      <c r="E860" s="464"/>
      <c r="F860" s="464"/>
      <c r="G860" s="464"/>
      <c r="H860" s="464"/>
      <c r="I860" s="464"/>
      <c r="J860" s="464"/>
      <c r="K860" s="464"/>
    </row>
    <row r="861" spans="1:13" ht="17.850000000000001" customHeight="1" x14ac:dyDescent="0.2">
      <c r="A861" s="455" t="str">
        <f>" النتائج المدرسية  " &amp; Value!$F$35 &amp; " الأساسي  للعام الدراسي " &amp; Value!$F$10</f>
        <v xml:space="preserve"> النتائج المدرسية  للصفوف من الأول الى السابع الأساسي  للعام الدراسي 2021/2020</v>
      </c>
      <c r="B861" s="455"/>
      <c r="C861" s="455"/>
      <c r="D861" s="455"/>
      <c r="E861" s="455"/>
      <c r="F861" s="455"/>
      <c r="G861" s="455"/>
      <c r="H861" s="455"/>
      <c r="I861" s="455"/>
      <c r="J861" s="455"/>
      <c r="K861" s="455"/>
    </row>
    <row r="862" spans="1:13" ht="17.850000000000001" customHeight="1" x14ac:dyDescent="0.2">
      <c r="A862" s="455"/>
      <c r="B862" s="455"/>
      <c r="C862" s="455"/>
      <c r="D862" s="455"/>
      <c r="E862" s="455"/>
      <c r="F862" s="455"/>
      <c r="G862" s="455"/>
      <c r="H862" s="455"/>
      <c r="I862" s="455"/>
      <c r="J862" s="455"/>
      <c r="K862" s="455"/>
    </row>
    <row r="863" spans="1:13" ht="17.850000000000001" customHeight="1" x14ac:dyDescent="0.2">
      <c r="A863" s="86" t="s">
        <v>1</v>
      </c>
      <c r="B863" s="456" t="str">
        <f>Table!B30</f>
        <v xml:space="preserve"> عبد الرحمن عبدالله عثمان حمدان</v>
      </c>
      <c r="C863" s="457"/>
      <c r="D863" s="457"/>
      <c r="E863" s="362" t="s">
        <v>2</v>
      </c>
      <c r="F863" s="119" t="str">
        <f>Table!C30</f>
        <v>الأردنية</v>
      </c>
      <c r="G863" s="458" t="s">
        <v>3</v>
      </c>
      <c r="H863" s="458"/>
      <c r="I863" s="459" t="str">
        <f>Table!BT30</f>
        <v>السلط    11 / 7 / 2009</v>
      </c>
      <c r="J863" s="460"/>
      <c r="K863" s="460"/>
    </row>
    <row r="864" spans="1:13" ht="17.850000000000001" customHeight="1" x14ac:dyDescent="0.2">
      <c r="A864" s="70"/>
      <c r="B864" s="365"/>
      <c r="C864" s="365"/>
      <c r="D864" s="76"/>
      <c r="E864" s="365"/>
      <c r="F864" s="88"/>
      <c r="G864" s="76"/>
      <c r="H864" s="76"/>
      <c r="I864" s="89"/>
      <c r="J864" s="89"/>
      <c r="K864" s="90"/>
    </row>
    <row r="865" spans="1:17" ht="17.850000000000001" customHeight="1" x14ac:dyDescent="0.2">
      <c r="A865" s="458" t="s">
        <v>4</v>
      </c>
      <c r="B865" s="458"/>
      <c r="C865" s="483" t="str">
        <f>Value!$F$6 &amp; " ( "  &amp;  Value!$F$7  &amp; " ) "</f>
        <v xml:space="preserve">السادس ( أ ) </v>
      </c>
      <c r="D865" s="483"/>
      <c r="E865" s="362" t="s">
        <v>5</v>
      </c>
      <c r="F865" s="483" t="str">
        <f>Value!$F$5</f>
        <v>ذكور البقعة الاعدادية الرابعة</v>
      </c>
      <c r="G865" s="483"/>
      <c r="H865" s="483"/>
      <c r="I865" s="362" t="s">
        <v>6</v>
      </c>
      <c r="J865" s="460" t="str">
        <f>Value!$F$4</f>
        <v>البقعة</v>
      </c>
      <c r="K865" s="460"/>
      <c r="N865" s="262">
        <v>0</v>
      </c>
      <c r="O865" s="262"/>
      <c r="P865" s="262"/>
      <c r="Q865" s="262">
        <f>Value!$F$13</f>
        <v>50</v>
      </c>
    </row>
    <row r="866" spans="1:17" ht="17.850000000000001" customHeight="1" x14ac:dyDescent="0.2">
      <c r="A866" s="365"/>
      <c r="B866" s="365"/>
      <c r="C866" s="65"/>
      <c r="D866" s="91"/>
      <c r="E866" s="70"/>
      <c r="F866" s="89"/>
      <c r="G866" s="89"/>
      <c r="H866" s="89"/>
      <c r="I866" s="70"/>
      <c r="J866" s="89"/>
      <c r="K866" s="89"/>
    </row>
    <row r="867" spans="1:17" ht="17.850000000000001" customHeight="1" x14ac:dyDescent="0.2">
      <c r="A867" s="458" t="s">
        <v>7</v>
      </c>
      <c r="B867" s="458"/>
      <c r="C867" s="483" t="str">
        <f>Value!$F$3</f>
        <v>شمال عمان</v>
      </c>
      <c r="D867" s="483"/>
      <c r="E867" s="92"/>
      <c r="F867" s="92"/>
      <c r="G867" s="92"/>
      <c r="H867" s="92"/>
      <c r="I867" s="92"/>
      <c r="J867" s="92"/>
      <c r="K867" s="92"/>
    </row>
    <row r="868" spans="1:17" ht="17.850000000000001" customHeight="1" thickBot="1" x14ac:dyDescent="0.25">
      <c r="A868" s="93"/>
      <c r="B868" s="93"/>
      <c r="C868" s="93"/>
      <c r="D868" s="94"/>
      <c r="E868" s="93"/>
      <c r="F868" s="93"/>
      <c r="G868" s="93"/>
      <c r="H868" s="93"/>
      <c r="I868" s="93"/>
      <c r="J868" s="95"/>
      <c r="K868" s="95"/>
    </row>
    <row r="869" spans="1:17" ht="17.850000000000001" customHeight="1" thickBot="1" x14ac:dyDescent="0.25">
      <c r="A869" s="484" t="s">
        <v>8</v>
      </c>
      <c r="B869" s="484"/>
      <c r="C869" s="484"/>
      <c r="D869" s="485" t="s">
        <v>9</v>
      </c>
      <c r="E869" s="471" t="s">
        <v>10</v>
      </c>
      <c r="F869" s="472"/>
      <c r="G869" s="472"/>
      <c r="H869" s="472"/>
      <c r="I869" s="472"/>
      <c r="J869" s="472"/>
      <c r="K869" s="473"/>
    </row>
    <row r="870" spans="1:17" ht="17.850000000000001" customHeight="1" thickBot="1" x14ac:dyDescent="0.25">
      <c r="A870" s="484"/>
      <c r="B870" s="484"/>
      <c r="C870" s="484"/>
      <c r="D870" s="486"/>
      <c r="E870" s="96" t="s">
        <v>11</v>
      </c>
      <c r="F870" s="97" t="s">
        <v>12</v>
      </c>
      <c r="G870" s="474" t="s">
        <v>13</v>
      </c>
      <c r="H870" s="474"/>
      <c r="I870" s="474"/>
      <c r="J870" s="474"/>
      <c r="K870" s="475"/>
    </row>
    <row r="871" spans="1:17" ht="17.850000000000001" customHeight="1" thickBot="1" x14ac:dyDescent="0.25">
      <c r="A871" s="484"/>
      <c r="B871" s="484"/>
      <c r="C871" s="484"/>
      <c r="D871" s="487"/>
      <c r="E871" s="98" t="s">
        <v>383</v>
      </c>
      <c r="F871" s="364" t="s">
        <v>383</v>
      </c>
      <c r="G871" s="364" t="s">
        <v>14</v>
      </c>
      <c r="H871" s="476" t="s">
        <v>15</v>
      </c>
      <c r="I871" s="476"/>
      <c r="J871" s="476"/>
      <c r="K871" s="477"/>
    </row>
    <row r="872" spans="1:17" ht="17.850000000000001" customHeight="1" x14ac:dyDescent="0.2">
      <c r="A872" s="478" t="str">
        <f>Table!$H$6</f>
        <v>التربية الاسلامية</v>
      </c>
      <c r="B872" s="479"/>
      <c r="C872" s="479"/>
      <c r="D872" s="100">
        <f>Table!$J$10</f>
        <v>100</v>
      </c>
      <c r="E872" s="122">
        <f>Table!H30</f>
        <v>82</v>
      </c>
      <c r="F872" s="123">
        <f>Table!I30</f>
        <v>87</v>
      </c>
      <c r="G872" s="123">
        <f>Table!J30</f>
        <v>85</v>
      </c>
      <c r="H872" s="480" t="str">
        <f>SpellNumberA(IF(Value!$F$33="1",E872,G872),0,"علامة","علامتان","علامات")</f>
        <v xml:space="preserve">خمس وثمانون علامة </v>
      </c>
      <c r="I872" s="481"/>
      <c r="J872" s="481"/>
      <c r="K872" s="482"/>
    </row>
    <row r="873" spans="1:17" ht="17.850000000000001" customHeight="1" x14ac:dyDescent="0.2">
      <c r="A873" s="466" t="str">
        <f>Table!$K$6</f>
        <v>اللغة العربية</v>
      </c>
      <c r="B873" s="467"/>
      <c r="C873" s="467"/>
      <c r="D873" s="101">
        <f>Table!$M$10</f>
        <v>100</v>
      </c>
      <c r="E873" s="102">
        <f>Table!K30</f>
        <v>85</v>
      </c>
      <c r="F873" s="123">
        <f>Table!L30</f>
        <v>94</v>
      </c>
      <c r="G873" s="123">
        <f>Table!M30</f>
        <v>90</v>
      </c>
      <c r="H873" s="468" t="str">
        <f>SpellNumberA(IF(Value!$F$33="1",E873,G873),0,"علامة","علامتان","علامات")</f>
        <v xml:space="preserve">تسعون علامة </v>
      </c>
      <c r="I873" s="469"/>
      <c r="J873" s="469"/>
      <c r="K873" s="470"/>
    </row>
    <row r="874" spans="1:17" ht="17.850000000000001" customHeight="1" x14ac:dyDescent="0.2">
      <c r="A874" s="466" t="str">
        <f>Table!$N$6</f>
        <v>اللغة الانجليزية</v>
      </c>
      <c r="B874" s="467"/>
      <c r="C874" s="467"/>
      <c r="D874" s="101">
        <f>Table!$P$10</f>
        <v>100</v>
      </c>
      <c r="E874" s="102">
        <f>Table!N30</f>
        <v>80</v>
      </c>
      <c r="F874" s="123">
        <f>Table!O30</f>
        <v>65</v>
      </c>
      <c r="G874" s="123">
        <f>Table!P30</f>
        <v>73</v>
      </c>
      <c r="H874" s="468" t="str">
        <f>SpellNumberA(IF(Value!$F$33="1",E874,G874),0,"علامة","علامتان","علامات")</f>
        <v xml:space="preserve">ثلاث وسبعون علامة </v>
      </c>
      <c r="I874" s="469"/>
      <c r="J874" s="469"/>
      <c r="K874" s="470"/>
    </row>
    <row r="875" spans="1:17" ht="17.850000000000001" customHeight="1" x14ac:dyDescent="0.2">
      <c r="A875" s="466" t="str">
        <f>Table!$Q$6</f>
        <v>الرياضيات</v>
      </c>
      <c r="B875" s="467"/>
      <c r="C875" s="467"/>
      <c r="D875" s="101">
        <f>Table!$S$10</f>
        <v>100</v>
      </c>
      <c r="E875" s="102">
        <f>Table!Q30</f>
        <v>90</v>
      </c>
      <c r="F875" s="123">
        <f>Table!R30</f>
        <v>94</v>
      </c>
      <c r="G875" s="123">
        <f>Table!S30</f>
        <v>92</v>
      </c>
      <c r="H875" s="468" t="str">
        <f>SpellNumberA(IF(Value!$F$33="1",E875,G875),0,"علامة","علامتان","علامات")</f>
        <v xml:space="preserve">اثنتان وتسعون علامة </v>
      </c>
      <c r="I875" s="469"/>
      <c r="J875" s="469"/>
      <c r="K875" s="470"/>
    </row>
    <row r="876" spans="1:17" ht="17.850000000000001" customHeight="1" x14ac:dyDescent="0.2">
      <c r="A876" s="466" t="str">
        <f>Table!$T$6</f>
        <v>التربية الاجتماعية والوطنية</v>
      </c>
      <c r="B876" s="467"/>
      <c r="C876" s="467"/>
      <c r="D876" s="101">
        <f>Table!$V$10</f>
        <v>100</v>
      </c>
      <c r="E876" s="102">
        <f>Table!T30</f>
        <v>82</v>
      </c>
      <c r="F876" s="123">
        <f>Table!U30</f>
        <v>80</v>
      </c>
      <c r="G876" s="123">
        <f>Table!V30</f>
        <v>81</v>
      </c>
      <c r="H876" s="468" t="str">
        <f>SpellNumberA(IF(Value!$F$33="1",E876,G876),0,"علامة","علامتان","علامات")</f>
        <v xml:space="preserve">واحدة وثمانون علامة </v>
      </c>
      <c r="I876" s="469"/>
      <c r="J876" s="469"/>
      <c r="K876" s="470"/>
    </row>
    <row r="877" spans="1:17" ht="17.850000000000001" customHeight="1" x14ac:dyDescent="0.2">
      <c r="A877" s="466" t="str">
        <f>Table!$W$6</f>
        <v>العلـــوم</v>
      </c>
      <c r="B877" s="467"/>
      <c r="C877" s="467"/>
      <c r="D877" s="101">
        <f>Table!$Y$10</f>
        <v>100</v>
      </c>
      <c r="E877" s="102">
        <f>Table!W30</f>
        <v>76</v>
      </c>
      <c r="F877" s="123">
        <f>Table!X30</f>
        <v>83</v>
      </c>
      <c r="G877" s="123">
        <f>Table!Y30</f>
        <v>80</v>
      </c>
      <c r="H877" s="468" t="str">
        <f>SpellNumberA(IF(Value!$F$33="1",E877,G877),0,"علامة","علامتان","علامات")</f>
        <v xml:space="preserve">ثمانون علامة </v>
      </c>
      <c r="I877" s="469"/>
      <c r="J877" s="469"/>
      <c r="K877" s="470"/>
    </row>
    <row r="878" spans="1:17" ht="17.850000000000001" customHeight="1" x14ac:dyDescent="0.2">
      <c r="A878" s="466" t="str">
        <f>Table!$Z$6</f>
        <v>التربية الفنية</v>
      </c>
      <c r="B878" s="467"/>
      <c r="C878" s="467"/>
      <c r="D878" s="101">
        <f>Table!$AB$10</f>
        <v>100</v>
      </c>
      <c r="E878" s="102">
        <f>Table!Z30</f>
        <v>97</v>
      </c>
      <c r="F878" s="123">
        <f>Table!AA30</f>
        <v>87</v>
      </c>
      <c r="G878" s="123">
        <f>Table!AB30</f>
        <v>92</v>
      </c>
      <c r="H878" s="468" t="str">
        <f>SpellNumberA(IF(Value!$F$33="1",E878,G878),0,"علامة","علامتان","علامات")</f>
        <v xml:space="preserve">اثنتان وتسعون علامة </v>
      </c>
      <c r="I878" s="469"/>
      <c r="J878" s="469"/>
      <c r="K878" s="470"/>
    </row>
    <row r="879" spans="1:17" ht="17.850000000000001" customHeight="1" x14ac:dyDescent="0.2">
      <c r="A879" s="466" t="str">
        <f>Table!$AC$6</f>
        <v>التربية الرياضية</v>
      </c>
      <c r="B879" s="467"/>
      <c r="C879" s="467"/>
      <c r="D879" s="101">
        <f>Table!$AE$10</f>
        <v>100</v>
      </c>
      <c r="E879" s="102">
        <f>Table!AC30</f>
        <v>92</v>
      </c>
      <c r="F879" s="123">
        <f>Table!AD30</f>
        <v>89</v>
      </c>
      <c r="G879" s="123">
        <f>Table!AE30</f>
        <v>91</v>
      </c>
      <c r="H879" s="468" t="str">
        <f>SpellNumberA(IF(Value!$F$33="1",E879,G879),0,"علامة","علامتان","علامات")</f>
        <v xml:space="preserve">واحدة وتسعون علامة </v>
      </c>
      <c r="I879" s="469"/>
      <c r="J879" s="469"/>
      <c r="K879" s="470"/>
    </row>
    <row r="880" spans="1:17" ht="17.850000000000001" customHeight="1" x14ac:dyDescent="0.2">
      <c r="A880" s="466" t="str">
        <f>Table!$AF$6</f>
        <v>الموسيقا والاناشيد</v>
      </c>
      <c r="B880" s="467"/>
      <c r="C880" s="467"/>
      <c r="D880" s="101">
        <f>Table!$AH$10</f>
        <v>100</v>
      </c>
      <c r="E880" s="124"/>
      <c r="F880" s="123"/>
      <c r="G880" s="123"/>
      <c r="H880" s="494" t="str">
        <f>SpellNumberA(IF(Value!$F$33="1",E880,G880),0,"علامة","علامتان","علامات")</f>
        <v/>
      </c>
      <c r="I880" s="495"/>
      <c r="J880" s="495"/>
      <c r="K880" s="496"/>
    </row>
    <row r="881" spans="1:12" ht="17.850000000000001" customHeight="1" x14ac:dyDescent="0.2">
      <c r="A881" s="466" t="str">
        <f>Table!$AI$6</f>
        <v>التربية المهنية</v>
      </c>
      <c r="B881" s="467"/>
      <c r="C881" s="467"/>
      <c r="D881" s="101">
        <f>Table!$AK$10</f>
        <v>100</v>
      </c>
      <c r="E881" s="124">
        <f>Table!AI30</f>
        <v>90</v>
      </c>
      <c r="F881" s="123">
        <f>Table!AJ30</f>
        <v>85</v>
      </c>
      <c r="G881" s="123">
        <f>Table!AK30</f>
        <v>88</v>
      </c>
      <c r="H881" s="494" t="str">
        <f>SpellNumberA(IF(Value!$F$33="1",E881,G881),0,"علامة","علامتان","علامات")</f>
        <v xml:space="preserve">ثمان وثمانون علامة </v>
      </c>
      <c r="I881" s="495"/>
      <c r="J881" s="495"/>
      <c r="K881" s="496"/>
    </row>
    <row r="882" spans="1:12" ht="17.850000000000001" customHeight="1" x14ac:dyDescent="0.2">
      <c r="A882" s="466" t="str">
        <f>Table!$AL$6</f>
        <v>الحاسوب</v>
      </c>
      <c r="B882" s="467"/>
      <c r="C882" s="467"/>
      <c r="D882" s="101">
        <f>Table!$AN$10</f>
        <v>100</v>
      </c>
      <c r="E882" s="124">
        <f>Table!AL30</f>
        <v>0</v>
      </c>
      <c r="F882" s="123">
        <f>Table!AM30</f>
        <v>0</v>
      </c>
      <c r="G882" s="123">
        <f>Table!AN30</f>
        <v>0</v>
      </c>
      <c r="H882" s="494" t="str">
        <f>SpellNumberA(IF(Value!$F$33="1",E882,G882),0,"علامة","علامتان","علامات")</f>
        <v xml:space="preserve">صفر علامة </v>
      </c>
      <c r="I882" s="495"/>
      <c r="J882" s="495"/>
      <c r="K882" s="496"/>
    </row>
    <row r="883" spans="1:12" ht="17.850000000000001" customHeight="1" thickBot="1" x14ac:dyDescent="0.25">
      <c r="A883" s="466" t="str">
        <f>Table!$AO$6</f>
        <v>الثقافة المالية</v>
      </c>
      <c r="B883" s="467"/>
      <c r="C883" s="467"/>
      <c r="D883" s="103">
        <f>Table!$AQ$10</f>
        <v>100</v>
      </c>
      <c r="E883" s="125">
        <f>Table!AO30</f>
        <v>0</v>
      </c>
      <c r="F883" s="123">
        <f>Table!AP30</f>
        <v>0</v>
      </c>
      <c r="G883" s="126">
        <f>Table!AQ30</f>
        <v>0</v>
      </c>
      <c r="H883" s="488" t="str">
        <f>SpellNumberA(IF(Value!$F$33="1",E883,G883),0,"علامة","علامتان","علامات")</f>
        <v xml:space="preserve">صفر علامة </v>
      </c>
      <c r="I883" s="489"/>
      <c r="J883" s="489"/>
      <c r="K883" s="490"/>
    </row>
    <row r="884" spans="1:12" ht="17.850000000000001" customHeight="1" x14ac:dyDescent="0.2">
      <c r="A884" s="491" t="s">
        <v>384</v>
      </c>
      <c r="B884" s="492"/>
      <c r="C884" s="492"/>
      <c r="D884" s="351">
        <f>Table!BS30</f>
        <v>76.400000000000006</v>
      </c>
      <c r="E884" s="363" t="s">
        <v>385</v>
      </c>
      <c r="F884" s="493" t="str">
        <f>IF(D884&lt;&gt;"-",SpellNumberA(D884,0,"علامة","علامتان","علامات"),"")</f>
        <v>ست وسبعون علامة واربعون بالمئة من العلامة</v>
      </c>
      <c r="G884" s="493"/>
      <c r="H884" s="493"/>
      <c r="I884" s="493"/>
      <c r="J884" s="203"/>
      <c r="K884" s="204"/>
    </row>
    <row r="885" spans="1:12" ht="17.850000000000001" customHeight="1" x14ac:dyDescent="0.2">
      <c r="A885" s="517" t="s">
        <v>16</v>
      </c>
      <c r="B885" s="518" t="str">
        <f>Table!CS30</f>
        <v>ناجح و يرفع  لـ الصف السابع</v>
      </c>
      <c r="C885" s="519"/>
      <c r="D885" s="519"/>
      <c r="E885" s="519"/>
      <c r="F885" s="519"/>
      <c r="G885" s="519"/>
      <c r="H885" s="519"/>
      <c r="I885" s="519"/>
      <c r="J885" s="519"/>
      <c r="K885" s="520"/>
    </row>
    <row r="886" spans="1:12" ht="17.850000000000001" customHeight="1" thickBot="1" x14ac:dyDescent="0.25">
      <c r="A886" s="512"/>
      <c r="B886" s="505"/>
      <c r="C886" s="505"/>
      <c r="D886" s="505"/>
      <c r="E886" s="505"/>
      <c r="F886" s="505"/>
      <c r="G886" s="505"/>
      <c r="H886" s="505"/>
      <c r="I886" s="505"/>
      <c r="J886" s="505"/>
      <c r="K886" s="506"/>
    </row>
    <row r="887" spans="1:12" ht="17.850000000000001" customHeight="1" x14ac:dyDescent="0.2">
      <c r="A887" s="521" t="s">
        <v>17</v>
      </c>
      <c r="B887" s="522"/>
      <c r="C887" s="523" t="str">
        <f>Table!CT30</f>
        <v>جيد في دروسه ، أتمنى له مزيدا من التقدم والنجاح</v>
      </c>
      <c r="D887" s="524"/>
      <c r="E887" s="524"/>
      <c r="F887" s="524"/>
      <c r="G887" s="524"/>
      <c r="H887" s="524"/>
      <c r="I887" s="524"/>
      <c r="J887" s="524"/>
      <c r="K887" s="525"/>
    </row>
    <row r="888" spans="1:12" s="105" customFormat="1" ht="17.850000000000001" customHeight="1" x14ac:dyDescent="0.2">
      <c r="A888" s="507"/>
      <c r="B888" s="458"/>
      <c r="C888" s="483"/>
      <c r="D888" s="483"/>
      <c r="E888" s="483"/>
      <c r="F888" s="483"/>
      <c r="G888" s="483"/>
      <c r="H888" s="483"/>
      <c r="I888" s="483"/>
      <c r="J888" s="483"/>
      <c r="K888" s="504"/>
    </row>
    <row r="889" spans="1:12" ht="17.850000000000001" customHeight="1" x14ac:dyDescent="0.2">
      <c r="A889" s="507" t="s">
        <v>18</v>
      </c>
      <c r="B889" s="458"/>
      <c r="C889" s="510" t="str">
        <f>Table!AS30</f>
        <v>-</v>
      </c>
      <c r="D889" s="458" t="s">
        <v>19</v>
      </c>
      <c r="E889" s="458"/>
      <c r="F889" s="458"/>
      <c r="G889" s="510">
        <f>Table!$AS$10</f>
        <v>199</v>
      </c>
      <c r="H889" s="458" t="s">
        <v>20</v>
      </c>
      <c r="I889" s="458"/>
      <c r="J889" s="483" t="str">
        <f>Value!$F$8</f>
        <v>عادل اسماعيل ابو حميدان</v>
      </c>
      <c r="K889" s="504"/>
    </row>
    <row r="890" spans="1:12" s="105" customFormat="1" ht="17.850000000000001" customHeight="1" x14ac:dyDescent="0.2">
      <c r="A890" s="508"/>
      <c r="B890" s="509"/>
      <c r="C890" s="511"/>
      <c r="D890" s="509"/>
      <c r="E890" s="509"/>
      <c r="F890" s="509"/>
      <c r="G890" s="511"/>
      <c r="H890" s="509"/>
      <c r="I890" s="509"/>
      <c r="J890" s="511"/>
      <c r="K890" s="526"/>
    </row>
    <row r="891" spans="1:12" ht="17.850000000000001" customHeight="1" x14ac:dyDescent="0.2">
      <c r="A891" s="507" t="s">
        <v>21</v>
      </c>
      <c r="B891" s="513" t="str">
        <f>IF(Value!$F$33="2",Value!$F$14,Value!$F$25)</f>
        <v>2020/6/2</v>
      </c>
      <c r="C891" s="513"/>
      <c r="D891" s="458" t="s">
        <v>22</v>
      </c>
      <c r="E891" s="515"/>
      <c r="F891" s="515"/>
      <c r="G891" s="515" t="s">
        <v>23</v>
      </c>
      <c r="H891" s="458" t="s">
        <v>23</v>
      </c>
      <c r="I891" s="458"/>
      <c r="J891" s="483" t="str">
        <f>Value!$F$9</f>
        <v>فتحي محمد ابو فضة</v>
      </c>
      <c r="K891" s="504"/>
    </row>
    <row r="892" spans="1:12" s="105" customFormat="1" ht="17.850000000000001" customHeight="1" thickBot="1" x14ac:dyDescent="0.25">
      <c r="A892" s="512"/>
      <c r="B892" s="514"/>
      <c r="C892" s="514"/>
      <c r="D892" s="503"/>
      <c r="E892" s="516"/>
      <c r="F892" s="516"/>
      <c r="G892" s="516"/>
      <c r="H892" s="503"/>
      <c r="I892" s="503"/>
      <c r="J892" s="505"/>
      <c r="K892" s="506"/>
    </row>
    <row r="893" spans="1:12" s="108" customFormat="1" ht="17.850000000000001" customHeight="1" x14ac:dyDescent="0.25">
      <c r="A893" s="106" t="s">
        <v>24</v>
      </c>
      <c r="B893" s="497"/>
      <c r="C893" s="497"/>
      <c r="D893" s="497"/>
      <c r="E893" s="497"/>
      <c r="F893" s="497"/>
      <c r="G893" s="497"/>
      <c r="H893" s="497"/>
      <c r="I893" s="497"/>
      <c r="J893" s="497"/>
      <c r="K893" s="497"/>
      <c r="L893" s="107"/>
    </row>
    <row r="894" spans="1:12" s="108" customFormat="1" ht="17.850000000000001" customHeight="1" x14ac:dyDescent="0.25">
      <c r="A894" s="109" t="s">
        <v>25</v>
      </c>
      <c r="B894" s="498" t="s">
        <v>26</v>
      </c>
      <c r="C894" s="498"/>
      <c r="D894" s="498"/>
      <c r="E894" s="498"/>
      <c r="F894" s="498"/>
      <c r="G894" s="498"/>
      <c r="H894" s="498"/>
      <c r="I894" s="498"/>
      <c r="J894" s="498"/>
      <c r="K894" s="498"/>
      <c r="L894" s="107"/>
    </row>
    <row r="895" spans="1:12" s="108" customFormat="1" ht="17.850000000000001" customHeight="1" x14ac:dyDescent="0.25">
      <c r="A895" s="109"/>
      <c r="B895" s="110"/>
      <c r="C895" s="110"/>
      <c r="D895" s="361"/>
      <c r="E895" s="361"/>
      <c r="F895" s="361"/>
      <c r="G895" s="361"/>
      <c r="H895" s="361"/>
      <c r="I895" s="110"/>
      <c r="J895" s="110"/>
      <c r="K895" s="110"/>
      <c r="L895" s="107"/>
    </row>
    <row r="896" spans="1:12" s="108" customFormat="1" ht="17.850000000000001" customHeight="1" x14ac:dyDescent="0.25">
      <c r="A896" s="109" t="s">
        <v>27</v>
      </c>
      <c r="B896" s="499" t="s">
        <v>28</v>
      </c>
      <c r="C896" s="499"/>
      <c r="D896" s="499"/>
      <c r="E896" s="499"/>
      <c r="F896" s="499"/>
      <c r="G896" s="499"/>
      <c r="H896" s="499"/>
      <c r="I896" s="499"/>
      <c r="J896" s="499"/>
      <c r="K896" s="499"/>
      <c r="L896" s="107"/>
    </row>
    <row r="897" spans="1:17" s="108" customFormat="1" ht="17.850000000000001" customHeight="1" x14ac:dyDescent="0.25">
      <c r="A897" s="109"/>
      <c r="B897" s="112"/>
      <c r="C897" s="112"/>
      <c r="D897" s="112"/>
      <c r="E897" s="112"/>
      <c r="F897" s="112"/>
      <c r="G897" s="112"/>
      <c r="H897" s="112"/>
      <c r="I897" s="112"/>
      <c r="J897" s="112"/>
      <c r="K897" s="112"/>
      <c r="L897" s="107"/>
    </row>
    <row r="898" spans="1:17" s="108" customFormat="1" ht="17.850000000000001" customHeight="1" x14ac:dyDescent="0.25">
      <c r="A898" s="109" t="s">
        <v>29</v>
      </c>
      <c r="B898" s="500" t="s">
        <v>30</v>
      </c>
      <c r="C898" s="500"/>
      <c r="D898" s="500"/>
      <c r="E898" s="500"/>
      <c r="F898" s="501">
        <f>IF(Value!$F$33="1","",DATE(YEAR(Value!$F$22),MONTH(Value!$F$22),DAY(Value!$F$22)))</f>
        <v>43994</v>
      </c>
      <c r="G898" s="501"/>
      <c r="H898" s="114" t="s">
        <v>129</v>
      </c>
      <c r="I898" s="502" t="str">
        <f>IF(Value!$F$33="2",Value!$F$22,"")</f>
        <v>2020/6/12</v>
      </c>
      <c r="J898" s="502"/>
      <c r="K898" s="115"/>
      <c r="L898" s="115"/>
      <c r="M898" s="107"/>
    </row>
    <row r="899" spans="1:17" s="108" customFormat="1" ht="17.850000000000001" customHeight="1" x14ac:dyDescent="0.25">
      <c r="A899" s="109"/>
      <c r="B899" s="112"/>
      <c r="C899" s="112"/>
      <c r="D899" s="112"/>
      <c r="E899" s="112"/>
      <c r="F899" s="112"/>
      <c r="G899" s="116"/>
      <c r="H899" s="116"/>
      <c r="I899" s="116"/>
      <c r="J899" s="116"/>
      <c r="K899" s="116"/>
      <c r="L899" s="107"/>
    </row>
    <row r="900" spans="1:17" s="108" customFormat="1" ht="17.850000000000001" customHeight="1" x14ac:dyDescent="0.25">
      <c r="A900" s="109" t="s">
        <v>31</v>
      </c>
      <c r="B900" s="527" t="s">
        <v>32</v>
      </c>
      <c r="C900" s="527"/>
      <c r="D900" s="527"/>
      <c r="E900" s="527"/>
      <c r="F900" s="117" t="str">
        <f>IF(Value!$F$33="2",Value!$F$26,"")</f>
        <v>2023/2022</v>
      </c>
      <c r="G900" s="118" t="s">
        <v>379</v>
      </c>
      <c r="H900" s="113">
        <f>IF(Value!$F$33="1","",DATE(YEAR(Value!$F$23),MONTH(Value!$F$23),DAY(Value!$F$23)))</f>
        <v>44075</v>
      </c>
      <c r="I900" s="136" t="s">
        <v>129</v>
      </c>
      <c r="J900" s="528" t="str">
        <f>IF(Value!$F$33="2",Value!$F$23,"")</f>
        <v>2020/9/1</v>
      </c>
      <c r="K900" s="528"/>
      <c r="L900" s="107"/>
    </row>
    <row r="901" spans="1:17" ht="17.850000000000001" customHeight="1" x14ac:dyDescent="0.2">
      <c r="A901" s="461"/>
      <c r="B901" s="461"/>
      <c r="C901" s="461"/>
      <c r="D901" s="461"/>
      <c r="E901" s="462" t="s">
        <v>436</v>
      </c>
      <c r="F901" s="462"/>
      <c r="G901" s="462"/>
      <c r="H901" s="461"/>
      <c r="I901" s="461"/>
      <c r="J901" s="461"/>
      <c r="K901" s="461"/>
      <c r="L901" s="85" t="s">
        <v>310</v>
      </c>
    </row>
    <row r="902" spans="1:17" ht="17.850000000000001" customHeight="1" x14ac:dyDescent="0.2">
      <c r="A902" s="461"/>
      <c r="B902" s="461"/>
      <c r="C902" s="461"/>
      <c r="D902" s="461"/>
      <c r="E902" s="462"/>
      <c r="F902" s="462"/>
      <c r="G902" s="462"/>
      <c r="H902" s="461"/>
      <c r="I902" s="461"/>
      <c r="J902" s="461"/>
      <c r="K902" s="461"/>
    </row>
    <row r="903" spans="1:17" ht="17.850000000000001" customHeight="1" x14ac:dyDescent="0.2">
      <c r="A903" s="463" t="s">
        <v>755</v>
      </c>
      <c r="B903" s="463"/>
      <c r="C903" s="463"/>
      <c r="D903" s="463"/>
      <c r="E903" s="464"/>
      <c r="F903" s="464"/>
      <c r="G903" s="464"/>
      <c r="H903" s="464" t="s">
        <v>0</v>
      </c>
      <c r="I903" s="464"/>
      <c r="J903" s="464"/>
      <c r="K903" s="464"/>
    </row>
    <row r="904" spans="1:17" ht="17.850000000000001" customHeight="1" x14ac:dyDescent="0.2">
      <c r="A904" s="463" t="s">
        <v>756</v>
      </c>
      <c r="B904" s="463"/>
      <c r="C904" s="463"/>
      <c r="D904" s="463"/>
      <c r="E904" s="464"/>
      <c r="F904" s="464"/>
      <c r="G904" s="464"/>
      <c r="H904" s="464"/>
      <c r="I904" s="464"/>
      <c r="J904" s="464"/>
      <c r="K904" s="464"/>
    </row>
    <row r="905" spans="1:17" ht="17.850000000000001" customHeight="1" x14ac:dyDescent="0.2">
      <c r="A905" s="465"/>
      <c r="B905" s="465"/>
      <c r="C905" s="465"/>
      <c r="D905" s="465"/>
      <c r="E905" s="464"/>
      <c r="F905" s="464"/>
      <c r="G905" s="464"/>
      <c r="H905" s="464"/>
      <c r="I905" s="464"/>
      <c r="J905" s="464"/>
      <c r="K905" s="464"/>
    </row>
    <row r="906" spans="1:17" ht="17.850000000000001" customHeight="1" x14ac:dyDescent="0.2">
      <c r="A906" s="455" t="str">
        <f>" النتائج المدرسية  " &amp; Value!$F$35 &amp; " الأساسي  للعام الدراسي " &amp; Value!$F$10</f>
        <v xml:space="preserve"> النتائج المدرسية  للصفوف من الأول الى السابع الأساسي  للعام الدراسي 2021/2020</v>
      </c>
      <c r="B906" s="455"/>
      <c r="C906" s="455"/>
      <c r="D906" s="455"/>
      <c r="E906" s="455"/>
      <c r="F906" s="455"/>
      <c r="G906" s="455"/>
      <c r="H906" s="455"/>
      <c r="I906" s="455"/>
      <c r="J906" s="455"/>
      <c r="K906" s="455"/>
    </row>
    <row r="907" spans="1:17" ht="17.850000000000001" customHeight="1" x14ac:dyDescent="0.2">
      <c r="A907" s="455"/>
      <c r="B907" s="455"/>
      <c r="C907" s="455"/>
      <c r="D907" s="455"/>
      <c r="E907" s="455"/>
      <c r="F907" s="455"/>
      <c r="G907" s="455"/>
      <c r="H907" s="455"/>
      <c r="I907" s="455"/>
      <c r="J907" s="455"/>
      <c r="K907" s="455"/>
    </row>
    <row r="908" spans="1:17" ht="17.850000000000001" customHeight="1" x14ac:dyDescent="0.2">
      <c r="A908" s="86" t="s">
        <v>1</v>
      </c>
      <c r="B908" s="456" t="str">
        <f>Table!B31</f>
        <v xml:space="preserve"> عبد الرحمن عمر حمّاد ابو مزروع</v>
      </c>
      <c r="C908" s="457"/>
      <c r="D908" s="457"/>
      <c r="E908" s="362" t="s">
        <v>2</v>
      </c>
      <c r="F908" s="119" t="str">
        <f>Table!C31</f>
        <v>الأردنية</v>
      </c>
      <c r="G908" s="458" t="s">
        <v>3</v>
      </c>
      <c r="H908" s="458"/>
      <c r="I908" s="459" t="str">
        <f>Table!BT31</f>
        <v>السلط    24 / 11 / 2009</v>
      </c>
      <c r="J908" s="460"/>
      <c r="K908" s="460"/>
    </row>
    <row r="909" spans="1:17" ht="17.850000000000001" customHeight="1" x14ac:dyDescent="0.2">
      <c r="A909" s="70"/>
      <c r="B909" s="365"/>
      <c r="C909" s="365"/>
      <c r="D909" s="76"/>
      <c r="E909" s="365"/>
      <c r="F909" s="88"/>
      <c r="G909" s="76"/>
      <c r="H909" s="76"/>
      <c r="I909" s="89"/>
      <c r="J909" s="89"/>
      <c r="K909" s="90"/>
    </row>
    <row r="910" spans="1:17" ht="17.850000000000001" customHeight="1" x14ac:dyDescent="0.2">
      <c r="A910" s="458" t="s">
        <v>4</v>
      </c>
      <c r="B910" s="458"/>
      <c r="C910" s="483" t="str">
        <f>Value!$F$6 &amp; " ( "  &amp;  Value!$F$7  &amp; " ) "</f>
        <v xml:space="preserve">السادس ( أ ) </v>
      </c>
      <c r="D910" s="483"/>
      <c r="E910" s="362" t="s">
        <v>5</v>
      </c>
      <c r="F910" s="483" t="str">
        <f>Value!$F$5</f>
        <v>ذكور البقعة الاعدادية الرابعة</v>
      </c>
      <c r="G910" s="483"/>
      <c r="H910" s="483"/>
      <c r="I910" s="362" t="s">
        <v>6</v>
      </c>
      <c r="J910" s="460" t="str">
        <f>Value!$F$4</f>
        <v>البقعة</v>
      </c>
      <c r="K910" s="460"/>
      <c r="N910" s="262">
        <v>0</v>
      </c>
      <c r="O910" s="262"/>
      <c r="P910" s="262"/>
      <c r="Q910" s="262">
        <f>Value!$F$13</f>
        <v>50</v>
      </c>
    </row>
    <row r="911" spans="1:17" ht="17.850000000000001" customHeight="1" x14ac:dyDescent="0.2">
      <c r="A911" s="365"/>
      <c r="B911" s="365"/>
      <c r="C911" s="65"/>
      <c r="D911" s="91"/>
      <c r="E911" s="70"/>
      <c r="F911" s="89"/>
      <c r="G911" s="89"/>
      <c r="H911" s="89"/>
      <c r="I911" s="70"/>
      <c r="J911" s="89"/>
      <c r="K911" s="89"/>
    </row>
    <row r="912" spans="1:17" ht="17.850000000000001" customHeight="1" x14ac:dyDescent="0.2">
      <c r="A912" s="458" t="s">
        <v>7</v>
      </c>
      <c r="B912" s="458"/>
      <c r="C912" s="483" t="str">
        <f>Value!$F$3</f>
        <v>شمال عمان</v>
      </c>
      <c r="D912" s="483"/>
      <c r="E912" s="92"/>
      <c r="F912" s="92"/>
      <c r="G912" s="92"/>
      <c r="H912" s="92"/>
      <c r="I912" s="92"/>
      <c r="J912" s="92"/>
      <c r="K912" s="92"/>
    </row>
    <row r="913" spans="1:11" ht="17.850000000000001" customHeight="1" thickBot="1" x14ac:dyDescent="0.25">
      <c r="A913" s="93"/>
      <c r="B913" s="93"/>
      <c r="C913" s="93"/>
      <c r="D913" s="94"/>
      <c r="E913" s="93"/>
      <c r="F913" s="93"/>
      <c r="G913" s="93"/>
      <c r="H913" s="93"/>
      <c r="I913" s="93"/>
      <c r="J913" s="95"/>
      <c r="K913" s="95"/>
    </row>
    <row r="914" spans="1:11" ht="17.850000000000001" customHeight="1" thickBot="1" x14ac:dyDescent="0.25">
      <c r="A914" s="484" t="s">
        <v>8</v>
      </c>
      <c r="B914" s="484"/>
      <c r="C914" s="484"/>
      <c r="D914" s="485" t="s">
        <v>9</v>
      </c>
      <c r="E914" s="471" t="s">
        <v>10</v>
      </c>
      <c r="F914" s="472"/>
      <c r="G914" s="472"/>
      <c r="H914" s="472"/>
      <c r="I914" s="472"/>
      <c r="J914" s="472"/>
      <c r="K914" s="473"/>
    </row>
    <row r="915" spans="1:11" ht="17.850000000000001" customHeight="1" thickBot="1" x14ac:dyDescent="0.25">
      <c r="A915" s="484"/>
      <c r="B915" s="484"/>
      <c r="C915" s="484"/>
      <c r="D915" s="486"/>
      <c r="E915" s="96" t="s">
        <v>11</v>
      </c>
      <c r="F915" s="97" t="s">
        <v>12</v>
      </c>
      <c r="G915" s="474" t="s">
        <v>13</v>
      </c>
      <c r="H915" s="474"/>
      <c r="I915" s="474"/>
      <c r="J915" s="474"/>
      <c r="K915" s="475"/>
    </row>
    <row r="916" spans="1:11" ht="17.850000000000001" customHeight="1" thickBot="1" x14ac:dyDescent="0.25">
      <c r="A916" s="484"/>
      <c r="B916" s="484"/>
      <c r="C916" s="484"/>
      <c r="D916" s="487"/>
      <c r="E916" s="98" t="s">
        <v>383</v>
      </c>
      <c r="F916" s="364" t="s">
        <v>383</v>
      </c>
      <c r="G916" s="364" t="s">
        <v>14</v>
      </c>
      <c r="H916" s="476" t="s">
        <v>15</v>
      </c>
      <c r="I916" s="476"/>
      <c r="J916" s="476"/>
      <c r="K916" s="477"/>
    </row>
    <row r="917" spans="1:11" ht="17.850000000000001" customHeight="1" x14ac:dyDescent="0.2">
      <c r="A917" s="478" t="str">
        <f>Table!$H$6</f>
        <v>التربية الاسلامية</v>
      </c>
      <c r="B917" s="479"/>
      <c r="C917" s="479"/>
      <c r="D917" s="100">
        <f>Table!$J$10</f>
        <v>100</v>
      </c>
      <c r="E917" s="122">
        <f>Table!H31</f>
        <v>77</v>
      </c>
      <c r="F917" s="123">
        <f>Table!I31</f>
        <v>85</v>
      </c>
      <c r="G917" s="123">
        <f>Table!J31</f>
        <v>81</v>
      </c>
      <c r="H917" s="480" t="str">
        <f>SpellNumberA(IF(Value!$F$33="1",E917,G917),0,"علامة","علامتان","علامات")</f>
        <v xml:space="preserve">واحدة وثمانون علامة </v>
      </c>
      <c r="I917" s="481"/>
      <c r="J917" s="481"/>
      <c r="K917" s="482"/>
    </row>
    <row r="918" spans="1:11" ht="17.850000000000001" customHeight="1" x14ac:dyDescent="0.2">
      <c r="A918" s="466" t="str">
        <f>Table!$K$6</f>
        <v>اللغة العربية</v>
      </c>
      <c r="B918" s="467"/>
      <c r="C918" s="467"/>
      <c r="D918" s="101">
        <f>Table!$M$10</f>
        <v>100</v>
      </c>
      <c r="E918" s="102">
        <f>Table!K31</f>
        <v>85</v>
      </c>
      <c r="F918" s="123">
        <f>Table!L31</f>
        <v>63</v>
      </c>
      <c r="G918" s="123">
        <f>Table!M31</f>
        <v>74</v>
      </c>
      <c r="H918" s="468" t="str">
        <f>SpellNumberA(IF(Value!$F$33="1",E918,G918),0,"علامة","علامتان","علامات")</f>
        <v xml:space="preserve">اربع وسبعون علامة </v>
      </c>
      <c r="I918" s="469"/>
      <c r="J918" s="469"/>
      <c r="K918" s="470"/>
    </row>
    <row r="919" spans="1:11" ht="17.850000000000001" customHeight="1" x14ac:dyDescent="0.2">
      <c r="A919" s="466" t="str">
        <f>Table!$N$6</f>
        <v>اللغة الانجليزية</v>
      </c>
      <c r="B919" s="467"/>
      <c r="C919" s="467"/>
      <c r="D919" s="101">
        <f>Table!$P$10</f>
        <v>100</v>
      </c>
      <c r="E919" s="102">
        <f>Table!N31</f>
        <v>69</v>
      </c>
      <c r="F919" s="123">
        <f>Table!O31</f>
        <v>66</v>
      </c>
      <c r="G919" s="123">
        <f>Table!P31</f>
        <v>68</v>
      </c>
      <c r="H919" s="468" t="str">
        <f>SpellNumberA(IF(Value!$F$33="1",E919,G919),0,"علامة","علامتان","علامات")</f>
        <v xml:space="preserve">ثمان وستون علامة </v>
      </c>
      <c r="I919" s="469"/>
      <c r="J919" s="469"/>
      <c r="K919" s="470"/>
    </row>
    <row r="920" spans="1:11" ht="17.850000000000001" customHeight="1" x14ac:dyDescent="0.2">
      <c r="A920" s="466" t="str">
        <f>Table!$Q$6</f>
        <v>الرياضيات</v>
      </c>
      <c r="B920" s="467"/>
      <c r="C920" s="467"/>
      <c r="D920" s="101">
        <f>Table!$S$10</f>
        <v>100</v>
      </c>
      <c r="E920" s="102">
        <f>Table!Q31</f>
        <v>79</v>
      </c>
      <c r="F920" s="123">
        <f>Table!R31</f>
        <v>67</v>
      </c>
      <c r="G920" s="123">
        <f>Table!S31</f>
        <v>73</v>
      </c>
      <c r="H920" s="468" t="str">
        <f>SpellNumberA(IF(Value!$F$33="1",E920,G920),0,"علامة","علامتان","علامات")</f>
        <v xml:space="preserve">ثلاث وسبعون علامة </v>
      </c>
      <c r="I920" s="469"/>
      <c r="J920" s="469"/>
      <c r="K920" s="470"/>
    </row>
    <row r="921" spans="1:11" ht="17.850000000000001" customHeight="1" x14ac:dyDescent="0.2">
      <c r="A921" s="466" t="str">
        <f>Table!$T$6</f>
        <v>التربية الاجتماعية والوطنية</v>
      </c>
      <c r="B921" s="467"/>
      <c r="C921" s="467"/>
      <c r="D921" s="101">
        <f>Table!$V$10</f>
        <v>100</v>
      </c>
      <c r="E921" s="102">
        <f>Table!T31</f>
        <v>78</v>
      </c>
      <c r="F921" s="123">
        <f>Table!U31</f>
        <v>81</v>
      </c>
      <c r="G921" s="123">
        <f>Table!V31</f>
        <v>80</v>
      </c>
      <c r="H921" s="468" t="str">
        <f>SpellNumberA(IF(Value!$F$33="1",E921,G921),0,"علامة","علامتان","علامات")</f>
        <v xml:space="preserve">ثمانون علامة </v>
      </c>
      <c r="I921" s="469"/>
      <c r="J921" s="469"/>
      <c r="K921" s="470"/>
    </row>
    <row r="922" spans="1:11" ht="17.850000000000001" customHeight="1" x14ac:dyDescent="0.2">
      <c r="A922" s="466" t="str">
        <f>Table!$W$6</f>
        <v>العلـــوم</v>
      </c>
      <c r="B922" s="467"/>
      <c r="C922" s="467"/>
      <c r="D922" s="101">
        <f>Table!$Y$10</f>
        <v>100</v>
      </c>
      <c r="E922" s="102">
        <f>Table!W31</f>
        <v>68</v>
      </c>
      <c r="F922" s="123">
        <f>Table!X31</f>
        <v>80</v>
      </c>
      <c r="G922" s="123">
        <f>Table!Y31</f>
        <v>74</v>
      </c>
      <c r="H922" s="468" t="str">
        <f>SpellNumberA(IF(Value!$F$33="1",E922,G922),0,"علامة","علامتان","علامات")</f>
        <v xml:space="preserve">اربع وسبعون علامة </v>
      </c>
      <c r="I922" s="469"/>
      <c r="J922" s="469"/>
      <c r="K922" s="470"/>
    </row>
    <row r="923" spans="1:11" ht="17.850000000000001" customHeight="1" x14ac:dyDescent="0.2">
      <c r="A923" s="466" t="str">
        <f>Table!$Z$6</f>
        <v>التربية الفنية</v>
      </c>
      <c r="B923" s="467"/>
      <c r="C923" s="467"/>
      <c r="D923" s="101">
        <f>Table!$AB$10</f>
        <v>100</v>
      </c>
      <c r="E923" s="102">
        <f>Table!Z31</f>
        <v>95</v>
      </c>
      <c r="F923" s="123">
        <f>Table!AA31</f>
        <v>87</v>
      </c>
      <c r="G923" s="123">
        <f>Table!AB31</f>
        <v>91</v>
      </c>
      <c r="H923" s="468" t="str">
        <f>SpellNumberA(IF(Value!$F$33="1",E923,G923),0,"علامة","علامتان","علامات")</f>
        <v xml:space="preserve">واحدة وتسعون علامة </v>
      </c>
      <c r="I923" s="469"/>
      <c r="J923" s="469"/>
      <c r="K923" s="470"/>
    </row>
    <row r="924" spans="1:11" ht="17.850000000000001" customHeight="1" x14ac:dyDescent="0.2">
      <c r="A924" s="466" t="str">
        <f>Table!$AC$6</f>
        <v>التربية الرياضية</v>
      </c>
      <c r="B924" s="467"/>
      <c r="C924" s="467"/>
      <c r="D924" s="101">
        <f>Table!$AE$10</f>
        <v>100</v>
      </c>
      <c r="E924" s="102">
        <f>Table!AC31</f>
        <v>91</v>
      </c>
      <c r="F924" s="123">
        <f>Table!AD31</f>
        <v>92</v>
      </c>
      <c r="G924" s="123">
        <f>Table!AE31</f>
        <v>92</v>
      </c>
      <c r="H924" s="468" t="str">
        <f>SpellNumberA(IF(Value!$F$33="1",E924,G924),0,"علامة","علامتان","علامات")</f>
        <v xml:space="preserve">اثنتان وتسعون علامة </v>
      </c>
      <c r="I924" s="469"/>
      <c r="J924" s="469"/>
      <c r="K924" s="470"/>
    </row>
    <row r="925" spans="1:11" ht="17.850000000000001" customHeight="1" x14ac:dyDescent="0.2">
      <c r="A925" s="466" t="str">
        <f>Table!$AF$6</f>
        <v>الموسيقا والاناشيد</v>
      </c>
      <c r="B925" s="467"/>
      <c r="C925" s="467"/>
      <c r="D925" s="101">
        <f>Table!$AH$10</f>
        <v>100</v>
      </c>
      <c r="E925" s="124"/>
      <c r="F925" s="123"/>
      <c r="G925" s="123"/>
      <c r="H925" s="494" t="str">
        <f>SpellNumberA(IF(Value!$F$33="1",E925,G925),0,"علامة","علامتان","علامات")</f>
        <v/>
      </c>
      <c r="I925" s="495"/>
      <c r="J925" s="495"/>
      <c r="K925" s="496"/>
    </row>
    <row r="926" spans="1:11" ht="17.850000000000001" customHeight="1" x14ac:dyDescent="0.2">
      <c r="A926" s="466" t="str">
        <f>Table!$AI$6</f>
        <v>التربية المهنية</v>
      </c>
      <c r="B926" s="467"/>
      <c r="C926" s="467"/>
      <c r="D926" s="101">
        <f>Table!$AK$10</f>
        <v>100</v>
      </c>
      <c r="E926" s="124">
        <f>Table!AI31</f>
        <v>86</v>
      </c>
      <c r="F926" s="123">
        <f>Table!AJ31</f>
        <v>77</v>
      </c>
      <c r="G926" s="123">
        <f>Table!AK31</f>
        <v>82</v>
      </c>
      <c r="H926" s="494" t="str">
        <f>SpellNumberA(IF(Value!$F$33="1",E926,G926),0,"علامة","علامتان","علامات")</f>
        <v xml:space="preserve">اثنتان وثمانون علامة </v>
      </c>
      <c r="I926" s="495"/>
      <c r="J926" s="495"/>
      <c r="K926" s="496"/>
    </row>
    <row r="927" spans="1:11" ht="17.850000000000001" customHeight="1" x14ac:dyDescent="0.2">
      <c r="A927" s="466" t="str">
        <f>Table!$AL$6</f>
        <v>الحاسوب</v>
      </c>
      <c r="B927" s="467"/>
      <c r="C927" s="467"/>
      <c r="D927" s="101">
        <f>Table!$AN$10</f>
        <v>100</v>
      </c>
      <c r="E927" s="124">
        <f>Table!AL31</f>
        <v>0</v>
      </c>
      <c r="F927" s="123">
        <f>Table!AM31</f>
        <v>0</v>
      </c>
      <c r="G927" s="123">
        <f>Table!AN31</f>
        <v>0</v>
      </c>
      <c r="H927" s="494" t="str">
        <f>SpellNumberA(IF(Value!$F$33="1",E927,G927),0,"علامة","علامتان","علامات")</f>
        <v xml:space="preserve">صفر علامة </v>
      </c>
      <c r="I927" s="495"/>
      <c r="J927" s="495"/>
      <c r="K927" s="496"/>
    </row>
    <row r="928" spans="1:11" ht="17.850000000000001" customHeight="1" thickBot="1" x14ac:dyDescent="0.25">
      <c r="A928" s="466" t="str">
        <f>Table!$AO$6</f>
        <v>الثقافة المالية</v>
      </c>
      <c r="B928" s="467"/>
      <c r="C928" s="467"/>
      <c r="D928" s="103">
        <f>Table!$AQ$10</f>
        <v>100</v>
      </c>
      <c r="E928" s="125">
        <f>Table!AO31</f>
        <v>0</v>
      </c>
      <c r="F928" s="123">
        <f>Table!AP31</f>
        <v>0</v>
      </c>
      <c r="G928" s="126">
        <f>Table!AQ31</f>
        <v>0</v>
      </c>
      <c r="H928" s="488" t="str">
        <f>SpellNumberA(IF(Value!$F$33="1",E928,G928),0,"علامة","علامتان","علامات")</f>
        <v xml:space="preserve">صفر علامة </v>
      </c>
      <c r="I928" s="489"/>
      <c r="J928" s="489"/>
      <c r="K928" s="490"/>
    </row>
    <row r="929" spans="1:13" ht="17.850000000000001" customHeight="1" x14ac:dyDescent="0.2">
      <c r="A929" s="491" t="s">
        <v>384</v>
      </c>
      <c r="B929" s="492"/>
      <c r="C929" s="492"/>
      <c r="D929" s="351">
        <f>Table!BS31</f>
        <v>79.400000000000006</v>
      </c>
      <c r="E929" s="363" t="s">
        <v>385</v>
      </c>
      <c r="F929" s="493" t="str">
        <f>IF(D929&lt;&gt;"-",SpellNumberA(D929,0,"علامة","علامتان","علامات"),"")</f>
        <v>تسع وسبعون علامة واربعون بالمئة من العلامة</v>
      </c>
      <c r="G929" s="493"/>
      <c r="H929" s="493"/>
      <c r="I929" s="493"/>
      <c r="J929" s="203"/>
      <c r="K929" s="204"/>
    </row>
    <row r="930" spans="1:13" ht="17.850000000000001" customHeight="1" x14ac:dyDescent="0.2">
      <c r="A930" s="517" t="s">
        <v>16</v>
      </c>
      <c r="B930" s="518" t="str">
        <f>Table!CS31</f>
        <v>ناجح و يرفع  لـ الصف السابع</v>
      </c>
      <c r="C930" s="519"/>
      <c r="D930" s="519"/>
      <c r="E930" s="519"/>
      <c r="F930" s="519"/>
      <c r="G930" s="519"/>
      <c r="H930" s="519"/>
      <c r="I930" s="519"/>
      <c r="J930" s="519"/>
      <c r="K930" s="520"/>
    </row>
    <row r="931" spans="1:13" ht="17.850000000000001" customHeight="1" thickBot="1" x14ac:dyDescent="0.25">
      <c r="A931" s="512"/>
      <c r="B931" s="505"/>
      <c r="C931" s="505"/>
      <c r="D931" s="505"/>
      <c r="E931" s="505"/>
      <c r="F931" s="505"/>
      <c r="G931" s="505"/>
      <c r="H931" s="505"/>
      <c r="I931" s="505"/>
      <c r="J931" s="505"/>
      <c r="K931" s="506"/>
    </row>
    <row r="932" spans="1:13" ht="17.850000000000001" customHeight="1" x14ac:dyDescent="0.2">
      <c r="A932" s="521" t="s">
        <v>17</v>
      </c>
      <c r="B932" s="522"/>
      <c r="C932" s="523" t="str">
        <f>Table!CT31</f>
        <v>جيد في دروسه ، أتمنى له مزيدا من التقدم والنجاح</v>
      </c>
      <c r="D932" s="524"/>
      <c r="E932" s="524"/>
      <c r="F932" s="524"/>
      <c r="G932" s="524"/>
      <c r="H932" s="524"/>
      <c r="I932" s="524"/>
      <c r="J932" s="524"/>
      <c r="K932" s="525"/>
    </row>
    <row r="933" spans="1:13" s="105" customFormat="1" ht="17.850000000000001" customHeight="1" x14ac:dyDescent="0.2">
      <c r="A933" s="507"/>
      <c r="B933" s="458"/>
      <c r="C933" s="483"/>
      <c r="D933" s="483"/>
      <c r="E933" s="483"/>
      <c r="F933" s="483"/>
      <c r="G933" s="483"/>
      <c r="H933" s="483"/>
      <c r="I933" s="483"/>
      <c r="J933" s="483"/>
      <c r="K933" s="504"/>
    </row>
    <row r="934" spans="1:13" ht="17.850000000000001" customHeight="1" x14ac:dyDescent="0.2">
      <c r="A934" s="507" t="s">
        <v>18</v>
      </c>
      <c r="B934" s="458"/>
      <c r="C934" s="510" t="str">
        <f>Table!AS31</f>
        <v>-</v>
      </c>
      <c r="D934" s="458" t="s">
        <v>19</v>
      </c>
      <c r="E934" s="458"/>
      <c r="F934" s="458"/>
      <c r="G934" s="510">
        <f>Table!$AS$10</f>
        <v>199</v>
      </c>
      <c r="H934" s="458" t="s">
        <v>20</v>
      </c>
      <c r="I934" s="458"/>
      <c r="J934" s="483" t="str">
        <f>Value!$F$8</f>
        <v>عادل اسماعيل ابو حميدان</v>
      </c>
      <c r="K934" s="504"/>
    </row>
    <row r="935" spans="1:13" s="105" customFormat="1" ht="17.850000000000001" customHeight="1" x14ac:dyDescent="0.2">
      <c r="A935" s="508"/>
      <c r="B935" s="509"/>
      <c r="C935" s="511"/>
      <c r="D935" s="509"/>
      <c r="E935" s="509"/>
      <c r="F935" s="509"/>
      <c r="G935" s="511"/>
      <c r="H935" s="509"/>
      <c r="I935" s="509"/>
      <c r="J935" s="511"/>
      <c r="K935" s="526"/>
    </row>
    <row r="936" spans="1:13" ht="17.850000000000001" customHeight="1" x14ac:dyDescent="0.2">
      <c r="A936" s="507" t="s">
        <v>21</v>
      </c>
      <c r="B936" s="513" t="str">
        <f>IF(Value!$F$33="2",Value!$F$14,Value!$F$25)</f>
        <v>2020/6/2</v>
      </c>
      <c r="C936" s="513"/>
      <c r="D936" s="458" t="s">
        <v>22</v>
      </c>
      <c r="E936" s="515"/>
      <c r="F936" s="515"/>
      <c r="G936" s="515" t="s">
        <v>23</v>
      </c>
      <c r="H936" s="458" t="s">
        <v>23</v>
      </c>
      <c r="I936" s="458"/>
      <c r="J936" s="483" t="str">
        <f>Value!$F$9</f>
        <v>فتحي محمد ابو فضة</v>
      </c>
      <c r="K936" s="504"/>
    </row>
    <row r="937" spans="1:13" s="105" customFormat="1" ht="17.850000000000001" customHeight="1" thickBot="1" x14ac:dyDescent="0.25">
      <c r="A937" s="512"/>
      <c r="B937" s="514"/>
      <c r="C937" s="514"/>
      <c r="D937" s="503"/>
      <c r="E937" s="516"/>
      <c r="F937" s="516"/>
      <c r="G937" s="516"/>
      <c r="H937" s="503"/>
      <c r="I937" s="503"/>
      <c r="J937" s="505"/>
      <c r="K937" s="506"/>
    </row>
    <row r="938" spans="1:13" s="108" customFormat="1" ht="17.850000000000001" customHeight="1" x14ac:dyDescent="0.25">
      <c r="A938" s="106" t="s">
        <v>24</v>
      </c>
      <c r="B938" s="497"/>
      <c r="C938" s="497"/>
      <c r="D938" s="497"/>
      <c r="E938" s="497"/>
      <c r="F938" s="497"/>
      <c r="G938" s="497"/>
      <c r="H938" s="497"/>
      <c r="I938" s="497"/>
      <c r="J938" s="497"/>
      <c r="K938" s="497"/>
      <c r="L938" s="107"/>
    </row>
    <row r="939" spans="1:13" s="108" customFormat="1" ht="17.850000000000001" customHeight="1" x14ac:dyDescent="0.25">
      <c r="A939" s="109" t="s">
        <v>25</v>
      </c>
      <c r="B939" s="498" t="s">
        <v>26</v>
      </c>
      <c r="C939" s="498"/>
      <c r="D939" s="498"/>
      <c r="E939" s="498"/>
      <c r="F939" s="498"/>
      <c r="G939" s="498"/>
      <c r="H939" s="498"/>
      <c r="I939" s="498"/>
      <c r="J939" s="498"/>
      <c r="K939" s="498"/>
      <c r="L939" s="107"/>
    </row>
    <row r="940" spans="1:13" s="108" customFormat="1" ht="17.850000000000001" customHeight="1" x14ac:dyDescent="0.25">
      <c r="A940" s="109"/>
      <c r="B940" s="110"/>
      <c r="C940" s="110"/>
      <c r="D940" s="361"/>
      <c r="E940" s="361"/>
      <c r="F940" s="361"/>
      <c r="G940" s="361"/>
      <c r="H940" s="361"/>
      <c r="I940" s="110"/>
      <c r="J940" s="110"/>
      <c r="K940" s="110"/>
      <c r="L940" s="107"/>
    </row>
    <row r="941" spans="1:13" s="108" customFormat="1" ht="17.850000000000001" customHeight="1" x14ac:dyDescent="0.25">
      <c r="A941" s="109" t="s">
        <v>27</v>
      </c>
      <c r="B941" s="499" t="s">
        <v>28</v>
      </c>
      <c r="C941" s="499"/>
      <c r="D941" s="499"/>
      <c r="E941" s="499"/>
      <c r="F941" s="499"/>
      <c r="G941" s="499"/>
      <c r="H941" s="499"/>
      <c r="I941" s="499"/>
      <c r="J941" s="499"/>
      <c r="K941" s="499"/>
      <c r="L941" s="107"/>
    </row>
    <row r="942" spans="1:13" s="108" customFormat="1" ht="17.850000000000001" customHeight="1" x14ac:dyDescent="0.25">
      <c r="A942" s="109"/>
      <c r="B942" s="112"/>
      <c r="C942" s="112"/>
      <c r="D942" s="112"/>
      <c r="E942" s="112"/>
      <c r="F942" s="112"/>
      <c r="G942" s="112"/>
      <c r="H942" s="112"/>
      <c r="I942" s="112"/>
      <c r="J942" s="112"/>
      <c r="K942" s="112"/>
      <c r="L942" s="107"/>
    </row>
    <row r="943" spans="1:13" s="108" customFormat="1" ht="17.850000000000001" customHeight="1" x14ac:dyDescent="0.25">
      <c r="A943" s="109" t="s">
        <v>29</v>
      </c>
      <c r="B943" s="500" t="s">
        <v>30</v>
      </c>
      <c r="C943" s="500"/>
      <c r="D943" s="500"/>
      <c r="E943" s="500"/>
      <c r="F943" s="501">
        <f>IF(Value!$F$33="1","",DATE(YEAR(Value!$F$22),MONTH(Value!$F$22),DAY(Value!$F$22)))</f>
        <v>43994</v>
      </c>
      <c r="G943" s="501"/>
      <c r="H943" s="114" t="s">
        <v>129</v>
      </c>
      <c r="I943" s="502" t="str">
        <f>IF(Value!$F$33="2",Value!$F$22,"")</f>
        <v>2020/6/12</v>
      </c>
      <c r="J943" s="502"/>
      <c r="K943" s="115"/>
      <c r="L943" s="115"/>
      <c r="M943" s="107"/>
    </row>
    <row r="944" spans="1:13" s="108" customFormat="1" ht="17.850000000000001" customHeight="1" x14ac:dyDescent="0.25">
      <c r="A944" s="109"/>
      <c r="B944" s="112"/>
      <c r="C944" s="112"/>
      <c r="D944" s="112"/>
      <c r="E944" s="112"/>
      <c r="F944" s="112"/>
      <c r="G944" s="116"/>
      <c r="H944" s="116"/>
      <c r="I944" s="116"/>
      <c r="J944" s="116"/>
      <c r="K944" s="116"/>
      <c r="L944" s="107"/>
    </row>
    <row r="945" spans="1:17" s="108" customFormat="1" ht="17.850000000000001" customHeight="1" x14ac:dyDescent="0.25">
      <c r="A945" s="109" t="s">
        <v>31</v>
      </c>
      <c r="B945" s="527" t="s">
        <v>32</v>
      </c>
      <c r="C945" s="527"/>
      <c r="D945" s="527"/>
      <c r="E945" s="527"/>
      <c r="F945" s="117" t="str">
        <f>IF(Value!$F$33="2",Value!$F$26,"")</f>
        <v>2023/2022</v>
      </c>
      <c r="G945" s="118" t="s">
        <v>379</v>
      </c>
      <c r="H945" s="113">
        <f>IF(Value!$F$33="1","",DATE(YEAR(Value!$F$23),MONTH(Value!$F$23),DAY(Value!$F$23)))</f>
        <v>44075</v>
      </c>
      <c r="I945" s="136" t="s">
        <v>129</v>
      </c>
      <c r="J945" s="528" t="str">
        <f>IF(Value!$F$33="2",Value!$F$23,"")</f>
        <v>2020/9/1</v>
      </c>
      <c r="K945" s="528"/>
      <c r="L945" s="107"/>
    </row>
    <row r="946" spans="1:17" ht="17.850000000000001" customHeight="1" x14ac:dyDescent="0.2">
      <c r="A946" s="461"/>
      <c r="B946" s="461"/>
      <c r="C946" s="461"/>
      <c r="D946" s="461"/>
      <c r="E946" s="462" t="s">
        <v>436</v>
      </c>
      <c r="F946" s="462"/>
      <c r="G946" s="462"/>
      <c r="H946" s="461"/>
      <c r="I946" s="461"/>
      <c r="J946" s="461"/>
      <c r="K946" s="461"/>
      <c r="L946" s="85" t="s">
        <v>310</v>
      </c>
    </row>
    <row r="947" spans="1:17" ht="17.850000000000001" customHeight="1" x14ac:dyDescent="0.2">
      <c r="A947" s="461"/>
      <c r="B947" s="461"/>
      <c r="C947" s="461"/>
      <c r="D947" s="461"/>
      <c r="E947" s="462"/>
      <c r="F947" s="462"/>
      <c r="G947" s="462"/>
      <c r="H947" s="461"/>
      <c r="I947" s="461"/>
      <c r="J947" s="461"/>
      <c r="K947" s="461"/>
    </row>
    <row r="948" spans="1:17" ht="17.850000000000001" customHeight="1" x14ac:dyDescent="0.2">
      <c r="A948" s="463" t="s">
        <v>755</v>
      </c>
      <c r="B948" s="463"/>
      <c r="C948" s="463"/>
      <c r="D948" s="463"/>
      <c r="E948" s="464"/>
      <c r="F948" s="464"/>
      <c r="G948" s="464"/>
      <c r="H948" s="464" t="s">
        <v>0</v>
      </c>
      <c r="I948" s="464"/>
      <c r="J948" s="464"/>
      <c r="K948" s="464"/>
    </row>
    <row r="949" spans="1:17" ht="17.850000000000001" customHeight="1" x14ac:dyDescent="0.2">
      <c r="A949" s="463" t="s">
        <v>756</v>
      </c>
      <c r="B949" s="463"/>
      <c r="C949" s="463"/>
      <c r="D949" s="463"/>
      <c r="E949" s="464"/>
      <c r="F949" s="464"/>
      <c r="G949" s="464"/>
      <c r="H949" s="464"/>
      <c r="I949" s="464"/>
      <c r="J949" s="464"/>
      <c r="K949" s="464"/>
    </row>
    <row r="950" spans="1:17" ht="17.850000000000001" customHeight="1" x14ac:dyDescent="0.2">
      <c r="A950" s="465"/>
      <c r="B950" s="465"/>
      <c r="C950" s="465"/>
      <c r="D950" s="465"/>
      <c r="E950" s="464"/>
      <c r="F950" s="464"/>
      <c r="G950" s="464"/>
      <c r="H950" s="464"/>
      <c r="I950" s="464"/>
      <c r="J950" s="464"/>
      <c r="K950" s="464"/>
    </row>
    <row r="951" spans="1:17" ht="17.850000000000001" customHeight="1" x14ac:dyDescent="0.2">
      <c r="A951" s="455" t="str">
        <f>" النتائج المدرسية  " &amp; Value!$F$35 &amp; " الأساسي  للعام الدراسي " &amp; Value!$F$10</f>
        <v xml:space="preserve"> النتائج المدرسية  للصفوف من الأول الى السابع الأساسي  للعام الدراسي 2021/2020</v>
      </c>
      <c r="B951" s="455"/>
      <c r="C951" s="455"/>
      <c r="D951" s="455"/>
      <c r="E951" s="455"/>
      <c r="F951" s="455"/>
      <c r="G951" s="455"/>
      <c r="H951" s="455"/>
      <c r="I951" s="455"/>
      <c r="J951" s="455"/>
      <c r="K951" s="455"/>
    </row>
    <row r="952" spans="1:17" ht="17.850000000000001" customHeight="1" x14ac:dyDescent="0.2">
      <c r="A952" s="455"/>
      <c r="B952" s="455"/>
      <c r="C952" s="455"/>
      <c r="D952" s="455"/>
      <c r="E952" s="455"/>
      <c r="F952" s="455"/>
      <c r="G952" s="455"/>
      <c r="H952" s="455"/>
      <c r="I952" s="455"/>
      <c r="J952" s="455"/>
      <c r="K952" s="455"/>
    </row>
    <row r="953" spans="1:17" ht="17.850000000000001" customHeight="1" x14ac:dyDescent="0.2">
      <c r="A953" s="86" t="s">
        <v>1</v>
      </c>
      <c r="B953" s="456" t="str">
        <f>Table!B32</f>
        <v xml:space="preserve"> عبد الرحمن غالب محمد أبوشملة</v>
      </c>
      <c r="C953" s="457"/>
      <c r="D953" s="457"/>
      <c r="E953" s="362" t="s">
        <v>2</v>
      </c>
      <c r="F953" s="119" t="str">
        <f>Table!C32</f>
        <v>الأردنية</v>
      </c>
      <c r="G953" s="458" t="s">
        <v>3</v>
      </c>
      <c r="H953" s="458"/>
      <c r="I953" s="459" t="str">
        <f>Table!BT32</f>
        <v>السلط    6 / 2 / 2009</v>
      </c>
      <c r="J953" s="460"/>
      <c r="K953" s="460"/>
    </row>
    <row r="954" spans="1:17" ht="17.850000000000001" customHeight="1" x14ac:dyDescent="0.2">
      <c r="A954" s="70"/>
      <c r="B954" s="365"/>
      <c r="C954" s="365"/>
      <c r="D954" s="76"/>
      <c r="E954" s="365"/>
      <c r="F954" s="88"/>
      <c r="G954" s="76"/>
      <c r="H954" s="76"/>
      <c r="I954" s="89"/>
      <c r="J954" s="89"/>
      <c r="K954" s="90"/>
    </row>
    <row r="955" spans="1:17" ht="17.850000000000001" customHeight="1" x14ac:dyDescent="0.2">
      <c r="A955" s="458" t="s">
        <v>4</v>
      </c>
      <c r="B955" s="458"/>
      <c r="C955" s="483" t="str">
        <f>Value!$F$6 &amp; " ( "  &amp;  Value!$F$7  &amp; " ) "</f>
        <v xml:space="preserve">السادس ( أ ) </v>
      </c>
      <c r="D955" s="483"/>
      <c r="E955" s="362" t="s">
        <v>5</v>
      </c>
      <c r="F955" s="483" t="str">
        <f>Value!$F$5</f>
        <v>ذكور البقعة الاعدادية الرابعة</v>
      </c>
      <c r="G955" s="483"/>
      <c r="H955" s="483"/>
      <c r="I955" s="362" t="s">
        <v>6</v>
      </c>
      <c r="J955" s="460" t="str">
        <f>Value!$F$4</f>
        <v>البقعة</v>
      </c>
      <c r="K955" s="460"/>
      <c r="N955" s="262">
        <v>0</v>
      </c>
      <c r="O955" s="262"/>
      <c r="P955" s="262"/>
      <c r="Q955" s="262">
        <f>Value!$F$13</f>
        <v>50</v>
      </c>
    </row>
    <row r="956" spans="1:17" ht="17.850000000000001" customHeight="1" x14ac:dyDescent="0.2">
      <c r="A956" s="365"/>
      <c r="B956" s="365"/>
      <c r="C956" s="65"/>
      <c r="D956" s="91"/>
      <c r="E956" s="70"/>
      <c r="F956" s="89"/>
      <c r="G956" s="89"/>
      <c r="H956" s="89"/>
      <c r="I956" s="70"/>
      <c r="J956" s="89"/>
      <c r="K956" s="89"/>
    </row>
    <row r="957" spans="1:17" ht="17.850000000000001" customHeight="1" x14ac:dyDescent="0.2">
      <c r="A957" s="458" t="s">
        <v>7</v>
      </c>
      <c r="B957" s="458"/>
      <c r="C957" s="483" t="str">
        <f>Value!$F$3</f>
        <v>شمال عمان</v>
      </c>
      <c r="D957" s="483"/>
      <c r="E957" s="92"/>
      <c r="F957" s="92"/>
      <c r="G957" s="92"/>
      <c r="H957" s="92"/>
      <c r="I957" s="92"/>
      <c r="J957" s="92"/>
      <c r="K957" s="92"/>
    </row>
    <row r="958" spans="1:17" ht="17.850000000000001" customHeight="1" thickBot="1" x14ac:dyDescent="0.25">
      <c r="A958" s="93"/>
      <c r="B958" s="93"/>
      <c r="C958" s="93"/>
      <c r="D958" s="94"/>
      <c r="E958" s="93"/>
      <c r="F958" s="93"/>
      <c r="G958" s="93"/>
      <c r="H958" s="93"/>
      <c r="I958" s="93"/>
      <c r="J958" s="95"/>
      <c r="K958" s="95"/>
    </row>
    <row r="959" spans="1:17" ht="17.850000000000001" customHeight="1" thickBot="1" x14ac:dyDescent="0.25">
      <c r="A959" s="484" t="s">
        <v>8</v>
      </c>
      <c r="B959" s="484"/>
      <c r="C959" s="484"/>
      <c r="D959" s="485" t="s">
        <v>9</v>
      </c>
      <c r="E959" s="471" t="s">
        <v>10</v>
      </c>
      <c r="F959" s="472"/>
      <c r="G959" s="472"/>
      <c r="H959" s="472"/>
      <c r="I959" s="472"/>
      <c r="J959" s="472"/>
      <c r="K959" s="473"/>
    </row>
    <row r="960" spans="1:17" ht="17.850000000000001" customHeight="1" thickBot="1" x14ac:dyDescent="0.25">
      <c r="A960" s="484"/>
      <c r="B960" s="484"/>
      <c r="C960" s="484"/>
      <c r="D960" s="486"/>
      <c r="E960" s="96" t="s">
        <v>11</v>
      </c>
      <c r="F960" s="97" t="s">
        <v>12</v>
      </c>
      <c r="G960" s="474" t="s">
        <v>13</v>
      </c>
      <c r="H960" s="474"/>
      <c r="I960" s="474"/>
      <c r="J960" s="474"/>
      <c r="K960" s="475"/>
    </row>
    <row r="961" spans="1:11" ht="17.850000000000001" customHeight="1" thickBot="1" x14ac:dyDescent="0.25">
      <c r="A961" s="484"/>
      <c r="B961" s="484"/>
      <c r="C961" s="484"/>
      <c r="D961" s="487"/>
      <c r="E961" s="98" t="s">
        <v>383</v>
      </c>
      <c r="F961" s="364" t="s">
        <v>383</v>
      </c>
      <c r="G961" s="364" t="s">
        <v>14</v>
      </c>
      <c r="H961" s="476" t="s">
        <v>15</v>
      </c>
      <c r="I961" s="476"/>
      <c r="J961" s="476"/>
      <c r="K961" s="477"/>
    </row>
    <row r="962" spans="1:11" ht="17.850000000000001" customHeight="1" x14ac:dyDescent="0.2">
      <c r="A962" s="478" t="str">
        <f>Table!$H$6</f>
        <v>التربية الاسلامية</v>
      </c>
      <c r="B962" s="479"/>
      <c r="C962" s="479"/>
      <c r="D962" s="100">
        <f>Table!$J$10</f>
        <v>100</v>
      </c>
      <c r="E962" s="122">
        <f>Table!H32</f>
        <v>89</v>
      </c>
      <c r="F962" s="123">
        <f>Table!I32</f>
        <v>88</v>
      </c>
      <c r="G962" s="123">
        <f>Table!J32</f>
        <v>89</v>
      </c>
      <c r="H962" s="480" t="str">
        <f>SpellNumberA(IF(Value!$F$33="1",E962,G962),0,"علامة","علامتان","علامات")</f>
        <v xml:space="preserve">تسع وثمانون علامة </v>
      </c>
      <c r="I962" s="481"/>
      <c r="J962" s="481"/>
      <c r="K962" s="482"/>
    </row>
    <row r="963" spans="1:11" ht="17.850000000000001" customHeight="1" x14ac:dyDescent="0.2">
      <c r="A963" s="466" t="str">
        <f>Table!$K$6</f>
        <v>اللغة العربية</v>
      </c>
      <c r="B963" s="467"/>
      <c r="C963" s="467"/>
      <c r="D963" s="101">
        <f>Table!$M$10</f>
        <v>100</v>
      </c>
      <c r="E963" s="102">
        <f>Table!K32</f>
        <v>88</v>
      </c>
      <c r="F963" s="123">
        <f>Table!L32</f>
        <v>80</v>
      </c>
      <c r="G963" s="123">
        <f>Table!M32</f>
        <v>84</v>
      </c>
      <c r="H963" s="468" t="str">
        <f>SpellNumberA(IF(Value!$F$33="1",E963,G963),0,"علامة","علامتان","علامات")</f>
        <v xml:space="preserve">اربع وثمانون علامة </v>
      </c>
      <c r="I963" s="469"/>
      <c r="J963" s="469"/>
      <c r="K963" s="470"/>
    </row>
    <row r="964" spans="1:11" ht="17.850000000000001" customHeight="1" x14ac:dyDescent="0.2">
      <c r="A964" s="466" t="str">
        <f>Table!$N$6</f>
        <v>اللغة الانجليزية</v>
      </c>
      <c r="B964" s="467"/>
      <c r="C964" s="467"/>
      <c r="D964" s="101">
        <f>Table!$P$10</f>
        <v>100</v>
      </c>
      <c r="E964" s="102">
        <f>Table!N32</f>
        <v>96</v>
      </c>
      <c r="F964" s="123">
        <f>Table!O32</f>
        <v>97</v>
      </c>
      <c r="G964" s="123">
        <f>Table!P32</f>
        <v>97</v>
      </c>
      <c r="H964" s="468" t="str">
        <f>SpellNumberA(IF(Value!$F$33="1",E964,G964),0,"علامة","علامتان","علامات")</f>
        <v xml:space="preserve">سبع وتسعون علامة </v>
      </c>
      <c r="I964" s="469"/>
      <c r="J964" s="469"/>
      <c r="K964" s="470"/>
    </row>
    <row r="965" spans="1:11" ht="17.850000000000001" customHeight="1" x14ac:dyDescent="0.2">
      <c r="A965" s="466" t="str">
        <f>Table!$Q$6</f>
        <v>الرياضيات</v>
      </c>
      <c r="B965" s="467"/>
      <c r="C965" s="467"/>
      <c r="D965" s="101">
        <f>Table!$S$10</f>
        <v>100</v>
      </c>
      <c r="E965" s="102">
        <f>Table!Q32</f>
        <v>95</v>
      </c>
      <c r="F965" s="123">
        <f>Table!R32</f>
        <v>94</v>
      </c>
      <c r="G965" s="123">
        <f>Table!S32</f>
        <v>95</v>
      </c>
      <c r="H965" s="468" t="str">
        <f>SpellNumberA(IF(Value!$F$33="1",E965,G965),0,"علامة","علامتان","علامات")</f>
        <v xml:space="preserve">خمس وتسعون علامة </v>
      </c>
      <c r="I965" s="469"/>
      <c r="J965" s="469"/>
      <c r="K965" s="470"/>
    </row>
    <row r="966" spans="1:11" ht="17.850000000000001" customHeight="1" x14ac:dyDescent="0.2">
      <c r="A966" s="466" t="str">
        <f>Table!$T$6</f>
        <v>التربية الاجتماعية والوطنية</v>
      </c>
      <c r="B966" s="467"/>
      <c r="C966" s="467"/>
      <c r="D966" s="101">
        <f>Table!$V$10</f>
        <v>100</v>
      </c>
      <c r="E966" s="102">
        <f>Table!T32</f>
        <v>87</v>
      </c>
      <c r="F966" s="123">
        <f>Table!U32</f>
        <v>82</v>
      </c>
      <c r="G966" s="123">
        <f>Table!V32</f>
        <v>85</v>
      </c>
      <c r="H966" s="468" t="str">
        <f>SpellNumberA(IF(Value!$F$33="1",E966,G966),0,"علامة","علامتان","علامات")</f>
        <v xml:space="preserve">خمس وثمانون علامة </v>
      </c>
      <c r="I966" s="469"/>
      <c r="J966" s="469"/>
      <c r="K966" s="470"/>
    </row>
    <row r="967" spans="1:11" ht="17.850000000000001" customHeight="1" x14ac:dyDescent="0.2">
      <c r="A967" s="466" t="str">
        <f>Table!$W$6</f>
        <v>العلـــوم</v>
      </c>
      <c r="B967" s="467"/>
      <c r="C967" s="467"/>
      <c r="D967" s="101">
        <f>Table!$Y$10</f>
        <v>100</v>
      </c>
      <c r="E967" s="102">
        <f>Table!W32</f>
        <v>88</v>
      </c>
      <c r="F967" s="123">
        <f>Table!X32</f>
        <v>83</v>
      </c>
      <c r="G967" s="123">
        <f>Table!Y32</f>
        <v>86</v>
      </c>
      <c r="H967" s="468" t="str">
        <f>SpellNumberA(IF(Value!$F$33="1",E967,G967),0,"علامة","علامتان","علامات")</f>
        <v xml:space="preserve">ست وثمانون علامة </v>
      </c>
      <c r="I967" s="469"/>
      <c r="J967" s="469"/>
      <c r="K967" s="470"/>
    </row>
    <row r="968" spans="1:11" ht="17.850000000000001" customHeight="1" x14ac:dyDescent="0.2">
      <c r="A968" s="466" t="str">
        <f>Table!$Z$6</f>
        <v>التربية الفنية</v>
      </c>
      <c r="B968" s="467"/>
      <c r="C968" s="467"/>
      <c r="D968" s="101">
        <f>Table!$AB$10</f>
        <v>100</v>
      </c>
      <c r="E968" s="102">
        <f>Table!Z32</f>
        <v>94</v>
      </c>
      <c r="F968" s="123">
        <f>Table!AA32</f>
        <v>69</v>
      </c>
      <c r="G968" s="123">
        <f>Table!AB32</f>
        <v>82</v>
      </c>
      <c r="H968" s="468" t="str">
        <f>SpellNumberA(IF(Value!$F$33="1",E968,G968),0,"علامة","علامتان","علامات")</f>
        <v xml:space="preserve">اثنتان وثمانون علامة </v>
      </c>
      <c r="I968" s="469"/>
      <c r="J968" s="469"/>
      <c r="K968" s="470"/>
    </row>
    <row r="969" spans="1:11" ht="17.850000000000001" customHeight="1" x14ac:dyDescent="0.2">
      <c r="A969" s="466" t="str">
        <f>Table!$AC$6</f>
        <v>التربية الرياضية</v>
      </c>
      <c r="B969" s="467"/>
      <c r="C969" s="467"/>
      <c r="D969" s="101">
        <f>Table!$AE$10</f>
        <v>100</v>
      </c>
      <c r="E969" s="102">
        <f>Table!AC32</f>
        <v>90</v>
      </c>
      <c r="F969" s="123">
        <f>Table!AD32</f>
        <v>94</v>
      </c>
      <c r="G969" s="123">
        <f>Table!AE32</f>
        <v>92</v>
      </c>
      <c r="H969" s="468" t="str">
        <f>SpellNumberA(IF(Value!$F$33="1",E969,G969),0,"علامة","علامتان","علامات")</f>
        <v xml:space="preserve">اثنتان وتسعون علامة </v>
      </c>
      <c r="I969" s="469"/>
      <c r="J969" s="469"/>
      <c r="K969" s="470"/>
    </row>
    <row r="970" spans="1:11" ht="17.850000000000001" customHeight="1" x14ac:dyDescent="0.2">
      <c r="A970" s="466" t="str">
        <f>Table!$AF$6</f>
        <v>الموسيقا والاناشيد</v>
      </c>
      <c r="B970" s="467"/>
      <c r="C970" s="467"/>
      <c r="D970" s="101">
        <f>Table!$AH$10</f>
        <v>100</v>
      </c>
      <c r="E970" s="124"/>
      <c r="F970" s="123"/>
      <c r="G970" s="123"/>
      <c r="H970" s="494" t="str">
        <f>SpellNumberA(IF(Value!$F$33="1",E970,G970),0,"علامة","علامتان","علامات")</f>
        <v/>
      </c>
      <c r="I970" s="495"/>
      <c r="J970" s="495"/>
      <c r="K970" s="496"/>
    </row>
    <row r="971" spans="1:11" ht="17.850000000000001" customHeight="1" x14ac:dyDescent="0.2">
      <c r="A971" s="466" t="str">
        <f>Table!$AI$6</f>
        <v>التربية المهنية</v>
      </c>
      <c r="B971" s="467"/>
      <c r="C971" s="467"/>
      <c r="D971" s="101">
        <f>Table!$AK$10</f>
        <v>100</v>
      </c>
      <c r="E971" s="124">
        <f>Table!AI32</f>
        <v>87</v>
      </c>
      <c r="F971" s="123">
        <f>Table!AJ32</f>
        <v>79</v>
      </c>
      <c r="G971" s="123">
        <f>Table!AK32</f>
        <v>83</v>
      </c>
      <c r="H971" s="494" t="str">
        <f>SpellNumberA(IF(Value!$F$33="1",E971,G971),0,"علامة","علامتان","علامات")</f>
        <v xml:space="preserve">ثلاث وثمانون علامة </v>
      </c>
      <c r="I971" s="495"/>
      <c r="J971" s="495"/>
      <c r="K971" s="496"/>
    </row>
    <row r="972" spans="1:11" ht="17.850000000000001" customHeight="1" x14ac:dyDescent="0.2">
      <c r="A972" s="466" t="str">
        <f>Table!$AL$6</f>
        <v>الحاسوب</v>
      </c>
      <c r="B972" s="467"/>
      <c r="C972" s="467"/>
      <c r="D972" s="101">
        <f>Table!$AN$10</f>
        <v>100</v>
      </c>
      <c r="E972" s="124">
        <f>Table!AL32</f>
        <v>0</v>
      </c>
      <c r="F972" s="123">
        <f>Table!AM32</f>
        <v>0</v>
      </c>
      <c r="G972" s="123">
        <f>Table!AN32</f>
        <v>0</v>
      </c>
      <c r="H972" s="494" t="str">
        <f>SpellNumberA(IF(Value!$F$33="1",E972,G972),0,"علامة","علامتان","علامات")</f>
        <v xml:space="preserve">صفر علامة </v>
      </c>
      <c r="I972" s="495"/>
      <c r="J972" s="495"/>
      <c r="K972" s="496"/>
    </row>
    <row r="973" spans="1:11" ht="17.850000000000001" customHeight="1" thickBot="1" x14ac:dyDescent="0.25">
      <c r="A973" s="466" t="str">
        <f>Table!$AO$6</f>
        <v>الثقافة المالية</v>
      </c>
      <c r="B973" s="467"/>
      <c r="C973" s="467"/>
      <c r="D973" s="103">
        <f>Table!$AQ$10</f>
        <v>100</v>
      </c>
      <c r="E973" s="125">
        <f>Table!AO32</f>
        <v>0</v>
      </c>
      <c r="F973" s="123">
        <f>Table!AP32</f>
        <v>0</v>
      </c>
      <c r="G973" s="126">
        <f>Table!AQ32</f>
        <v>0</v>
      </c>
      <c r="H973" s="488" t="str">
        <f>SpellNumberA(IF(Value!$F$33="1",E973,G973),0,"علامة","علامتان","علامات")</f>
        <v xml:space="preserve">صفر علامة </v>
      </c>
      <c r="I973" s="489"/>
      <c r="J973" s="489"/>
      <c r="K973" s="490"/>
    </row>
    <row r="974" spans="1:11" ht="17.850000000000001" customHeight="1" x14ac:dyDescent="0.2">
      <c r="A974" s="491" t="s">
        <v>384</v>
      </c>
      <c r="B974" s="492"/>
      <c r="C974" s="492"/>
      <c r="D974" s="351">
        <f>Table!BS32</f>
        <v>77.900000000000006</v>
      </c>
      <c r="E974" s="363" t="s">
        <v>385</v>
      </c>
      <c r="F974" s="493" t="str">
        <f>IF(D974&lt;&gt;"-",SpellNumberA(D974,0,"علامة","علامتان","علامات"),"")</f>
        <v>سبع وسبعون علامة وتسعون بالمئة من العلامة</v>
      </c>
      <c r="G974" s="493"/>
      <c r="H974" s="493"/>
      <c r="I974" s="493"/>
      <c r="J974" s="203"/>
      <c r="K974" s="204"/>
    </row>
    <row r="975" spans="1:11" ht="17.850000000000001" customHeight="1" x14ac:dyDescent="0.2">
      <c r="A975" s="517" t="s">
        <v>16</v>
      </c>
      <c r="B975" s="518" t="str">
        <f>Table!CS32</f>
        <v>ناجح و يرفع  لـ الصف السابع</v>
      </c>
      <c r="C975" s="519"/>
      <c r="D975" s="519"/>
      <c r="E975" s="519"/>
      <c r="F975" s="519"/>
      <c r="G975" s="519"/>
      <c r="H975" s="519"/>
      <c r="I975" s="519"/>
      <c r="J975" s="519"/>
      <c r="K975" s="520"/>
    </row>
    <row r="976" spans="1:11" ht="17.850000000000001" customHeight="1" thickBot="1" x14ac:dyDescent="0.25">
      <c r="A976" s="512"/>
      <c r="B976" s="505"/>
      <c r="C976" s="505"/>
      <c r="D976" s="505"/>
      <c r="E976" s="505"/>
      <c r="F976" s="505"/>
      <c r="G976" s="505"/>
      <c r="H976" s="505"/>
      <c r="I976" s="505"/>
      <c r="J976" s="505"/>
      <c r="K976" s="506"/>
    </row>
    <row r="977" spans="1:13" ht="17.850000000000001" customHeight="1" x14ac:dyDescent="0.2">
      <c r="A977" s="521" t="s">
        <v>17</v>
      </c>
      <c r="B977" s="522"/>
      <c r="C977" s="523" t="str">
        <f>Table!CT32</f>
        <v>جيد في دروسه ، أتمنى له مزيدا من التقدم والنجاح</v>
      </c>
      <c r="D977" s="524"/>
      <c r="E977" s="524"/>
      <c r="F977" s="524"/>
      <c r="G977" s="524"/>
      <c r="H977" s="524"/>
      <c r="I977" s="524"/>
      <c r="J977" s="524"/>
      <c r="K977" s="525"/>
    </row>
    <row r="978" spans="1:13" s="105" customFormat="1" ht="17.850000000000001" customHeight="1" x14ac:dyDescent="0.2">
      <c r="A978" s="507"/>
      <c r="B978" s="458"/>
      <c r="C978" s="483"/>
      <c r="D978" s="483"/>
      <c r="E978" s="483"/>
      <c r="F978" s="483"/>
      <c r="G978" s="483"/>
      <c r="H978" s="483"/>
      <c r="I978" s="483"/>
      <c r="J978" s="483"/>
      <c r="K978" s="504"/>
    </row>
    <row r="979" spans="1:13" ht="17.850000000000001" customHeight="1" x14ac:dyDescent="0.2">
      <c r="A979" s="507" t="s">
        <v>18</v>
      </c>
      <c r="B979" s="458"/>
      <c r="C979" s="510" t="str">
        <f>Table!AS32</f>
        <v>-</v>
      </c>
      <c r="D979" s="458" t="s">
        <v>19</v>
      </c>
      <c r="E979" s="458"/>
      <c r="F979" s="458"/>
      <c r="G979" s="510">
        <f>Table!$AS$10</f>
        <v>199</v>
      </c>
      <c r="H979" s="458" t="s">
        <v>20</v>
      </c>
      <c r="I979" s="458"/>
      <c r="J979" s="483" t="str">
        <f>Value!$F$8</f>
        <v>عادل اسماعيل ابو حميدان</v>
      </c>
      <c r="K979" s="504"/>
    </row>
    <row r="980" spans="1:13" s="105" customFormat="1" ht="17.850000000000001" customHeight="1" x14ac:dyDescent="0.2">
      <c r="A980" s="508"/>
      <c r="B980" s="509"/>
      <c r="C980" s="511"/>
      <c r="D980" s="509"/>
      <c r="E980" s="509"/>
      <c r="F980" s="509"/>
      <c r="G980" s="511"/>
      <c r="H980" s="509"/>
      <c r="I980" s="509"/>
      <c r="J980" s="511"/>
      <c r="K980" s="526"/>
    </row>
    <row r="981" spans="1:13" ht="17.850000000000001" customHeight="1" x14ac:dyDescent="0.2">
      <c r="A981" s="507" t="s">
        <v>21</v>
      </c>
      <c r="B981" s="513" t="str">
        <f>IF(Value!$F$33="2",Value!$F$14,Value!$F$25)</f>
        <v>2020/6/2</v>
      </c>
      <c r="C981" s="513"/>
      <c r="D981" s="458" t="s">
        <v>22</v>
      </c>
      <c r="E981" s="515"/>
      <c r="F981" s="515"/>
      <c r="G981" s="515" t="s">
        <v>23</v>
      </c>
      <c r="H981" s="458" t="s">
        <v>23</v>
      </c>
      <c r="I981" s="458"/>
      <c r="J981" s="483" t="str">
        <f>Value!$F$9</f>
        <v>فتحي محمد ابو فضة</v>
      </c>
      <c r="K981" s="504"/>
    </row>
    <row r="982" spans="1:13" s="105" customFormat="1" ht="17.850000000000001" customHeight="1" thickBot="1" x14ac:dyDescent="0.25">
      <c r="A982" s="512"/>
      <c r="B982" s="514"/>
      <c r="C982" s="514"/>
      <c r="D982" s="503"/>
      <c r="E982" s="516"/>
      <c r="F982" s="516"/>
      <c r="G982" s="516"/>
      <c r="H982" s="503"/>
      <c r="I982" s="503"/>
      <c r="J982" s="505"/>
      <c r="K982" s="506"/>
    </row>
    <row r="983" spans="1:13" s="108" customFormat="1" ht="17.850000000000001" customHeight="1" x14ac:dyDescent="0.25">
      <c r="A983" s="106" t="s">
        <v>24</v>
      </c>
      <c r="B983" s="497"/>
      <c r="C983" s="497"/>
      <c r="D983" s="497"/>
      <c r="E983" s="497"/>
      <c r="F983" s="497"/>
      <c r="G983" s="497"/>
      <c r="H983" s="497"/>
      <c r="I983" s="497"/>
      <c r="J983" s="497"/>
      <c r="K983" s="497"/>
      <c r="L983" s="107"/>
    </row>
    <row r="984" spans="1:13" s="108" customFormat="1" ht="17.850000000000001" customHeight="1" x14ac:dyDescent="0.25">
      <c r="A984" s="109" t="s">
        <v>25</v>
      </c>
      <c r="B984" s="498" t="s">
        <v>26</v>
      </c>
      <c r="C984" s="498"/>
      <c r="D984" s="498"/>
      <c r="E984" s="498"/>
      <c r="F984" s="498"/>
      <c r="G984" s="498"/>
      <c r="H984" s="498"/>
      <c r="I984" s="498"/>
      <c r="J984" s="498"/>
      <c r="K984" s="498"/>
      <c r="L984" s="107"/>
    </row>
    <row r="985" spans="1:13" s="108" customFormat="1" ht="17.850000000000001" customHeight="1" x14ac:dyDescent="0.25">
      <c r="A985" s="109"/>
      <c r="B985" s="110"/>
      <c r="C985" s="110"/>
      <c r="D985" s="361"/>
      <c r="E985" s="361"/>
      <c r="F985" s="361"/>
      <c r="G985" s="361"/>
      <c r="H985" s="361"/>
      <c r="I985" s="110"/>
      <c r="J985" s="110"/>
      <c r="K985" s="110"/>
      <c r="L985" s="107"/>
    </row>
    <row r="986" spans="1:13" s="108" customFormat="1" ht="17.850000000000001" customHeight="1" x14ac:dyDescent="0.25">
      <c r="A986" s="109" t="s">
        <v>27</v>
      </c>
      <c r="B986" s="499" t="s">
        <v>28</v>
      </c>
      <c r="C986" s="499"/>
      <c r="D986" s="499"/>
      <c r="E986" s="499"/>
      <c r="F986" s="499"/>
      <c r="G986" s="499"/>
      <c r="H986" s="499"/>
      <c r="I986" s="499"/>
      <c r="J986" s="499"/>
      <c r="K986" s="499"/>
      <c r="L986" s="107"/>
    </row>
    <row r="987" spans="1:13" s="108" customFormat="1" ht="17.850000000000001" customHeight="1" x14ac:dyDescent="0.25">
      <c r="A987" s="109"/>
      <c r="B987" s="112"/>
      <c r="C987" s="112"/>
      <c r="D987" s="112"/>
      <c r="E987" s="112"/>
      <c r="F987" s="112"/>
      <c r="G987" s="112"/>
      <c r="H987" s="112"/>
      <c r="I987" s="112"/>
      <c r="J987" s="112"/>
      <c r="K987" s="112"/>
      <c r="L987" s="107"/>
    </row>
    <row r="988" spans="1:13" s="108" customFormat="1" ht="17.850000000000001" customHeight="1" x14ac:dyDescent="0.25">
      <c r="A988" s="109" t="s">
        <v>29</v>
      </c>
      <c r="B988" s="500" t="s">
        <v>30</v>
      </c>
      <c r="C988" s="500"/>
      <c r="D988" s="500"/>
      <c r="E988" s="500"/>
      <c r="F988" s="501">
        <f>IF(Value!$F$33="1","",DATE(YEAR(Value!$F$22),MONTH(Value!$F$22),DAY(Value!$F$22)))</f>
        <v>43994</v>
      </c>
      <c r="G988" s="501"/>
      <c r="H988" s="114" t="s">
        <v>129</v>
      </c>
      <c r="I988" s="502" t="str">
        <f>IF(Value!$F$33="2",Value!$F$22,"")</f>
        <v>2020/6/12</v>
      </c>
      <c r="J988" s="502"/>
      <c r="K988" s="115"/>
      <c r="L988" s="115"/>
      <c r="M988" s="107"/>
    </row>
    <row r="989" spans="1:13" s="108" customFormat="1" ht="17.850000000000001" customHeight="1" x14ac:dyDescent="0.25">
      <c r="A989" s="109"/>
      <c r="B989" s="112"/>
      <c r="C989" s="112"/>
      <c r="D989" s="112"/>
      <c r="E989" s="112"/>
      <c r="F989" s="112"/>
      <c r="G989" s="116"/>
      <c r="H989" s="116"/>
      <c r="I989" s="116"/>
      <c r="J989" s="116"/>
      <c r="K989" s="116"/>
      <c r="L989" s="107"/>
    </row>
    <row r="990" spans="1:13" s="108" customFormat="1" ht="17.850000000000001" customHeight="1" x14ac:dyDescent="0.25">
      <c r="A990" s="109" t="s">
        <v>31</v>
      </c>
      <c r="B990" s="527" t="s">
        <v>32</v>
      </c>
      <c r="C990" s="527"/>
      <c r="D990" s="527"/>
      <c r="E990" s="527"/>
      <c r="F990" s="117" t="str">
        <f>IF(Value!$F$33="2",Value!$F$26,"")</f>
        <v>2023/2022</v>
      </c>
      <c r="G990" s="118" t="s">
        <v>379</v>
      </c>
      <c r="H990" s="113">
        <f>IF(Value!$F$33="1","",DATE(YEAR(Value!$F$23),MONTH(Value!$F$23),DAY(Value!$F$23)))</f>
        <v>44075</v>
      </c>
      <c r="I990" s="136" t="s">
        <v>129</v>
      </c>
      <c r="J990" s="528" t="str">
        <f>IF(Value!$F$33="2",Value!$F$23,"")</f>
        <v>2020/9/1</v>
      </c>
      <c r="K990" s="528"/>
      <c r="L990" s="107"/>
    </row>
    <row r="991" spans="1:13" ht="17.850000000000001" customHeight="1" x14ac:dyDescent="0.2">
      <c r="A991" s="461"/>
      <c r="B991" s="461"/>
      <c r="C991" s="461"/>
      <c r="D991" s="461"/>
      <c r="E991" s="462" t="s">
        <v>436</v>
      </c>
      <c r="F991" s="462"/>
      <c r="G991" s="462"/>
      <c r="H991" s="461"/>
      <c r="I991" s="461"/>
      <c r="J991" s="461"/>
      <c r="K991" s="461"/>
      <c r="L991" s="85" t="s">
        <v>310</v>
      </c>
    </row>
    <row r="992" spans="1:13" ht="17.850000000000001" customHeight="1" x14ac:dyDescent="0.2">
      <c r="A992" s="461"/>
      <c r="B992" s="461"/>
      <c r="C992" s="461"/>
      <c r="D992" s="461"/>
      <c r="E992" s="462"/>
      <c r="F992" s="462"/>
      <c r="G992" s="462"/>
      <c r="H992" s="461"/>
      <c r="I992" s="461"/>
      <c r="J992" s="461"/>
      <c r="K992" s="461"/>
    </row>
    <row r="993" spans="1:17" ht="17.850000000000001" customHeight="1" x14ac:dyDescent="0.2">
      <c r="A993" s="463" t="s">
        <v>755</v>
      </c>
      <c r="B993" s="463"/>
      <c r="C993" s="463"/>
      <c r="D993" s="463"/>
      <c r="E993" s="464"/>
      <c r="F993" s="464"/>
      <c r="G993" s="464"/>
      <c r="H993" s="464" t="s">
        <v>0</v>
      </c>
      <c r="I993" s="464"/>
      <c r="J993" s="464"/>
      <c r="K993" s="464"/>
    </row>
    <row r="994" spans="1:17" ht="17.850000000000001" customHeight="1" x14ac:dyDescent="0.2">
      <c r="A994" s="463" t="s">
        <v>756</v>
      </c>
      <c r="B994" s="463"/>
      <c r="C994" s="463"/>
      <c r="D994" s="463"/>
      <c r="E994" s="464"/>
      <c r="F994" s="464"/>
      <c r="G994" s="464"/>
      <c r="H994" s="464"/>
      <c r="I994" s="464"/>
      <c r="J994" s="464"/>
      <c r="K994" s="464"/>
    </row>
    <row r="995" spans="1:17" ht="17.850000000000001" customHeight="1" x14ac:dyDescent="0.2">
      <c r="A995" s="465"/>
      <c r="B995" s="465"/>
      <c r="C995" s="465"/>
      <c r="D995" s="465"/>
      <c r="E995" s="464"/>
      <c r="F995" s="464"/>
      <c r="G995" s="464"/>
      <c r="H995" s="464"/>
      <c r="I995" s="464"/>
      <c r="J995" s="464"/>
      <c r="K995" s="464"/>
    </row>
    <row r="996" spans="1:17" ht="17.850000000000001" customHeight="1" x14ac:dyDescent="0.2">
      <c r="A996" s="455" t="str">
        <f>" النتائج المدرسية  " &amp; Value!$F$35 &amp; " الأساسي  للعام الدراسي " &amp; Value!$F$10</f>
        <v xml:space="preserve"> النتائج المدرسية  للصفوف من الأول الى السابع الأساسي  للعام الدراسي 2021/2020</v>
      </c>
      <c r="B996" s="455"/>
      <c r="C996" s="455"/>
      <c r="D996" s="455"/>
      <c r="E996" s="455"/>
      <c r="F996" s="455"/>
      <c r="G996" s="455"/>
      <c r="H996" s="455"/>
      <c r="I996" s="455"/>
      <c r="J996" s="455"/>
      <c r="K996" s="455"/>
    </row>
    <row r="997" spans="1:17" ht="17.850000000000001" customHeight="1" x14ac:dyDescent="0.2">
      <c r="A997" s="455"/>
      <c r="B997" s="455"/>
      <c r="C997" s="455"/>
      <c r="D997" s="455"/>
      <c r="E997" s="455"/>
      <c r="F997" s="455"/>
      <c r="G997" s="455"/>
      <c r="H997" s="455"/>
      <c r="I997" s="455"/>
      <c r="J997" s="455"/>
      <c r="K997" s="455"/>
    </row>
    <row r="998" spans="1:17" ht="17.850000000000001" customHeight="1" x14ac:dyDescent="0.2">
      <c r="A998" s="86" t="s">
        <v>1</v>
      </c>
      <c r="B998" s="456" t="str">
        <f>Table!B33</f>
        <v xml:space="preserve"> عبد اللطيف نبيل احمد جوهر</v>
      </c>
      <c r="C998" s="457"/>
      <c r="D998" s="457"/>
      <c r="E998" s="362" t="s">
        <v>2</v>
      </c>
      <c r="F998" s="119" t="str">
        <f>Table!C33</f>
        <v>الأردنية</v>
      </c>
      <c r="G998" s="458" t="s">
        <v>3</v>
      </c>
      <c r="H998" s="458"/>
      <c r="I998" s="459" t="str">
        <f>Table!BT33</f>
        <v>السلط    15 / 9 / 2009</v>
      </c>
      <c r="J998" s="460"/>
      <c r="K998" s="460"/>
    </row>
    <row r="999" spans="1:17" ht="17.850000000000001" customHeight="1" x14ac:dyDescent="0.2">
      <c r="A999" s="70"/>
      <c r="B999" s="365"/>
      <c r="C999" s="365"/>
      <c r="D999" s="76"/>
      <c r="E999" s="365"/>
      <c r="F999" s="88"/>
      <c r="G999" s="76"/>
      <c r="H999" s="76"/>
      <c r="I999" s="89"/>
      <c r="J999" s="89"/>
      <c r="K999" s="90"/>
    </row>
    <row r="1000" spans="1:17" ht="17.850000000000001" customHeight="1" x14ac:dyDescent="0.2">
      <c r="A1000" s="458" t="s">
        <v>4</v>
      </c>
      <c r="B1000" s="458"/>
      <c r="C1000" s="483" t="str">
        <f>Value!$F$6 &amp; " ( "  &amp;  Value!$F$7  &amp; " ) "</f>
        <v xml:space="preserve">السادس ( أ ) </v>
      </c>
      <c r="D1000" s="483"/>
      <c r="E1000" s="362" t="s">
        <v>5</v>
      </c>
      <c r="F1000" s="483" t="str">
        <f>Value!$F$5</f>
        <v>ذكور البقعة الاعدادية الرابعة</v>
      </c>
      <c r="G1000" s="483"/>
      <c r="H1000" s="483"/>
      <c r="I1000" s="362" t="s">
        <v>6</v>
      </c>
      <c r="J1000" s="460" t="str">
        <f>Value!$F$4</f>
        <v>البقعة</v>
      </c>
      <c r="K1000" s="460"/>
      <c r="N1000" s="262">
        <v>0</v>
      </c>
      <c r="O1000" s="262"/>
      <c r="P1000" s="262"/>
      <c r="Q1000" s="262">
        <f>Value!$F$13</f>
        <v>50</v>
      </c>
    </row>
    <row r="1001" spans="1:17" ht="17.850000000000001" customHeight="1" x14ac:dyDescent="0.2">
      <c r="A1001" s="365"/>
      <c r="B1001" s="365"/>
      <c r="C1001" s="65"/>
      <c r="D1001" s="91"/>
      <c r="E1001" s="70"/>
      <c r="F1001" s="89"/>
      <c r="G1001" s="89"/>
      <c r="H1001" s="89"/>
      <c r="I1001" s="70"/>
      <c r="J1001" s="89"/>
      <c r="K1001" s="89"/>
    </row>
    <row r="1002" spans="1:17" ht="17.850000000000001" customHeight="1" x14ac:dyDescent="0.2">
      <c r="A1002" s="458" t="s">
        <v>7</v>
      </c>
      <c r="B1002" s="458"/>
      <c r="C1002" s="483" t="str">
        <f>Value!$F$3</f>
        <v>شمال عمان</v>
      </c>
      <c r="D1002" s="483"/>
      <c r="E1002" s="92"/>
      <c r="F1002" s="92"/>
      <c r="G1002" s="92"/>
      <c r="H1002" s="92"/>
      <c r="I1002" s="92"/>
      <c r="J1002" s="92"/>
      <c r="K1002" s="92"/>
    </row>
    <row r="1003" spans="1:17" ht="17.850000000000001" customHeight="1" thickBot="1" x14ac:dyDescent="0.25">
      <c r="A1003" s="93"/>
      <c r="B1003" s="93"/>
      <c r="C1003" s="93"/>
      <c r="D1003" s="94"/>
      <c r="E1003" s="93"/>
      <c r="F1003" s="93"/>
      <c r="G1003" s="93"/>
      <c r="H1003" s="93"/>
      <c r="I1003" s="93"/>
      <c r="J1003" s="95"/>
      <c r="K1003" s="95"/>
    </row>
    <row r="1004" spans="1:17" ht="17.850000000000001" customHeight="1" thickBot="1" x14ac:dyDescent="0.25">
      <c r="A1004" s="484" t="s">
        <v>8</v>
      </c>
      <c r="B1004" s="484"/>
      <c r="C1004" s="484"/>
      <c r="D1004" s="485" t="s">
        <v>9</v>
      </c>
      <c r="E1004" s="471" t="s">
        <v>10</v>
      </c>
      <c r="F1004" s="472"/>
      <c r="G1004" s="472"/>
      <c r="H1004" s="472"/>
      <c r="I1004" s="472"/>
      <c r="J1004" s="472"/>
      <c r="K1004" s="473"/>
    </row>
    <row r="1005" spans="1:17" ht="17.850000000000001" customHeight="1" thickBot="1" x14ac:dyDescent="0.25">
      <c r="A1005" s="484"/>
      <c r="B1005" s="484"/>
      <c r="C1005" s="484"/>
      <c r="D1005" s="486"/>
      <c r="E1005" s="96" t="s">
        <v>11</v>
      </c>
      <c r="F1005" s="97" t="s">
        <v>12</v>
      </c>
      <c r="G1005" s="474" t="s">
        <v>13</v>
      </c>
      <c r="H1005" s="474"/>
      <c r="I1005" s="474"/>
      <c r="J1005" s="474"/>
      <c r="K1005" s="475"/>
    </row>
    <row r="1006" spans="1:17" ht="17.850000000000001" customHeight="1" thickBot="1" x14ac:dyDescent="0.25">
      <c r="A1006" s="484"/>
      <c r="B1006" s="484"/>
      <c r="C1006" s="484"/>
      <c r="D1006" s="487"/>
      <c r="E1006" s="98" t="s">
        <v>383</v>
      </c>
      <c r="F1006" s="364" t="s">
        <v>383</v>
      </c>
      <c r="G1006" s="364" t="s">
        <v>14</v>
      </c>
      <c r="H1006" s="476" t="s">
        <v>15</v>
      </c>
      <c r="I1006" s="476"/>
      <c r="J1006" s="476"/>
      <c r="K1006" s="477"/>
    </row>
    <row r="1007" spans="1:17" ht="17.850000000000001" customHeight="1" x14ac:dyDescent="0.2">
      <c r="A1007" s="478" t="str">
        <f>Table!$H$6</f>
        <v>التربية الاسلامية</v>
      </c>
      <c r="B1007" s="479"/>
      <c r="C1007" s="479"/>
      <c r="D1007" s="100">
        <f>Table!$J$10</f>
        <v>100</v>
      </c>
      <c r="E1007" s="122">
        <f>Table!H33</f>
        <v>95</v>
      </c>
      <c r="F1007" s="123">
        <f>Table!I33</f>
        <v>87</v>
      </c>
      <c r="G1007" s="123">
        <f>Table!J33</f>
        <v>91</v>
      </c>
      <c r="H1007" s="480" t="str">
        <f>SpellNumberA(IF(Value!$F$33="1",E1007,G1007),0,"علامة","علامتان","علامات")</f>
        <v xml:space="preserve">واحدة وتسعون علامة </v>
      </c>
      <c r="I1007" s="481"/>
      <c r="J1007" s="481"/>
      <c r="K1007" s="482"/>
    </row>
    <row r="1008" spans="1:17" ht="17.850000000000001" customHeight="1" x14ac:dyDescent="0.2">
      <c r="A1008" s="466" t="str">
        <f>Table!$K$6</f>
        <v>اللغة العربية</v>
      </c>
      <c r="B1008" s="467"/>
      <c r="C1008" s="467"/>
      <c r="D1008" s="101">
        <f>Table!$M$10</f>
        <v>100</v>
      </c>
      <c r="E1008" s="102">
        <f>Table!K33</f>
        <v>90</v>
      </c>
      <c r="F1008" s="123">
        <f>Table!L33</f>
        <v>77</v>
      </c>
      <c r="G1008" s="123">
        <f>Table!M33</f>
        <v>84</v>
      </c>
      <c r="H1008" s="468" t="str">
        <f>SpellNumberA(IF(Value!$F$33="1",E1008,G1008),0,"علامة","علامتان","علامات")</f>
        <v xml:space="preserve">اربع وثمانون علامة </v>
      </c>
      <c r="I1008" s="469"/>
      <c r="J1008" s="469"/>
      <c r="K1008" s="470"/>
    </row>
    <row r="1009" spans="1:11" ht="17.850000000000001" customHeight="1" x14ac:dyDescent="0.2">
      <c r="A1009" s="466" t="str">
        <f>Table!$N$6</f>
        <v>اللغة الانجليزية</v>
      </c>
      <c r="B1009" s="467"/>
      <c r="C1009" s="467"/>
      <c r="D1009" s="101">
        <f>Table!$P$10</f>
        <v>100</v>
      </c>
      <c r="E1009" s="102">
        <f>Table!N33</f>
        <v>85</v>
      </c>
      <c r="F1009" s="123">
        <f>Table!O33</f>
        <v>79</v>
      </c>
      <c r="G1009" s="123">
        <f>Table!P33</f>
        <v>82</v>
      </c>
      <c r="H1009" s="468" t="str">
        <f>SpellNumberA(IF(Value!$F$33="1",E1009,G1009),0,"علامة","علامتان","علامات")</f>
        <v xml:space="preserve">اثنتان وثمانون علامة </v>
      </c>
      <c r="I1009" s="469"/>
      <c r="J1009" s="469"/>
      <c r="K1009" s="470"/>
    </row>
    <row r="1010" spans="1:11" ht="17.850000000000001" customHeight="1" x14ac:dyDescent="0.2">
      <c r="A1010" s="466" t="str">
        <f>Table!$Q$6</f>
        <v>الرياضيات</v>
      </c>
      <c r="B1010" s="467"/>
      <c r="C1010" s="467"/>
      <c r="D1010" s="101">
        <f>Table!$S$10</f>
        <v>100</v>
      </c>
      <c r="E1010" s="102">
        <f>Table!Q33</f>
        <v>98</v>
      </c>
      <c r="F1010" s="123">
        <f>Table!R33</f>
        <v>98</v>
      </c>
      <c r="G1010" s="123">
        <f>Table!S33</f>
        <v>98</v>
      </c>
      <c r="H1010" s="468" t="str">
        <f>SpellNumberA(IF(Value!$F$33="1",E1010,G1010),0,"علامة","علامتان","علامات")</f>
        <v xml:space="preserve">ثمان وتسعون علامة </v>
      </c>
      <c r="I1010" s="469"/>
      <c r="J1010" s="469"/>
      <c r="K1010" s="470"/>
    </row>
    <row r="1011" spans="1:11" ht="17.850000000000001" customHeight="1" x14ac:dyDescent="0.2">
      <c r="A1011" s="466" t="str">
        <f>Table!$T$6</f>
        <v>التربية الاجتماعية والوطنية</v>
      </c>
      <c r="B1011" s="467"/>
      <c r="C1011" s="467"/>
      <c r="D1011" s="101">
        <f>Table!$V$10</f>
        <v>100</v>
      </c>
      <c r="E1011" s="102">
        <f>Table!T33</f>
        <v>92</v>
      </c>
      <c r="F1011" s="123">
        <f>Table!U33</f>
        <v>84</v>
      </c>
      <c r="G1011" s="123">
        <f>Table!V33</f>
        <v>88</v>
      </c>
      <c r="H1011" s="468" t="str">
        <f>SpellNumberA(IF(Value!$F$33="1",E1011,G1011),0,"علامة","علامتان","علامات")</f>
        <v xml:space="preserve">ثمان وثمانون علامة </v>
      </c>
      <c r="I1011" s="469"/>
      <c r="J1011" s="469"/>
      <c r="K1011" s="470"/>
    </row>
    <row r="1012" spans="1:11" ht="17.850000000000001" customHeight="1" x14ac:dyDescent="0.2">
      <c r="A1012" s="466" t="str">
        <f>Table!$W$6</f>
        <v>العلـــوم</v>
      </c>
      <c r="B1012" s="467"/>
      <c r="C1012" s="467"/>
      <c r="D1012" s="101">
        <f>Table!$Y$10</f>
        <v>100</v>
      </c>
      <c r="E1012" s="102">
        <f>Table!W33</f>
        <v>76</v>
      </c>
      <c r="F1012" s="123">
        <f>Table!X33</f>
        <v>84</v>
      </c>
      <c r="G1012" s="123">
        <f>Table!Y33</f>
        <v>80</v>
      </c>
      <c r="H1012" s="468" t="str">
        <f>SpellNumberA(IF(Value!$F$33="1",E1012,G1012),0,"علامة","علامتان","علامات")</f>
        <v xml:space="preserve">ثمانون علامة </v>
      </c>
      <c r="I1012" s="469"/>
      <c r="J1012" s="469"/>
      <c r="K1012" s="470"/>
    </row>
    <row r="1013" spans="1:11" ht="17.850000000000001" customHeight="1" x14ac:dyDescent="0.2">
      <c r="A1013" s="466" t="str">
        <f>Table!$Z$6</f>
        <v>التربية الفنية</v>
      </c>
      <c r="B1013" s="467"/>
      <c r="C1013" s="467"/>
      <c r="D1013" s="101">
        <f>Table!$AB$10</f>
        <v>100</v>
      </c>
      <c r="E1013" s="102">
        <f>Table!Z33</f>
        <v>93</v>
      </c>
      <c r="F1013" s="123">
        <f>Table!AA33</f>
        <v>89</v>
      </c>
      <c r="G1013" s="123">
        <f>Table!AB33</f>
        <v>91</v>
      </c>
      <c r="H1013" s="468" t="str">
        <f>SpellNumberA(IF(Value!$F$33="1",E1013,G1013),0,"علامة","علامتان","علامات")</f>
        <v xml:space="preserve">واحدة وتسعون علامة </v>
      </c>
      <c r="I1013" s="469"/>
      <c r="J1013" s="469"/>
      <c r="K1013" s="470"/>
    </row>
    <row r="1014" spans="1:11" ht="17.850000000000001" customHeight="1" x14ac:dyDescent="0.2">
      <c r="A1014" s="466" t="str">
        <f>Table!$AC$6</f>
        <v>التربية الرياضية</v>
      </c>
      <c r="B1014" s="467"/>
      <c r="C1014" s="467"/>
      <c r="D1014" s="101">
        <f>Table!$AE$10</f>
        <v>100</v>
      </c>
      <c r="E1014" s="102">
        <f>Table!AC33</f>
        <v>90</v>
      </c>
      <c r="F1014" s="123">
        <f>Table!AD33</f>
        <v>95</v>
      </c>
      <c r="G1014" s="123">
        <f>Table!AE33</f>
        <v>93</v>
      </c>
      <c r="H1014" s="468" t="str">
        <f>SpellNumberA(IF(Value!$F$33="1",E1014,G1014),0,"علامة","علامتان","علامات")</f>
        <v xml:space="preserve">ثلاث وتسعون علامة </v>
      </c>
      <c r="I1014" s="469"/>
      <c r="J1014" s="469"/>
      <c r="K1014" s="470"/>
    </row>
    <row r="1015" spans="1:11" ht="17.850000000000001" customHeight="1" x14ac:dyDescent="0.2">
      <c r="A1015" s="466" t="str">
        <f>Table!$AF$6</f>
        <v>الموسيقا والاناشيد</v>
      </c>
      <c r="B1015" s="467"/>
      <c r="C1015" s="467"/>
      <c r="D1015" s="101">
        <f>Table!$AH$10</f>
        <v>100</v>
      </c>
      <c r="E1015" s="124"/>
      <c r="F1015" s="123"/>
      <c r="G1015" s="123"/>
      <c r="H1015" s="494" t="str">
        <f>SpellNumberA(IF(Value!$F$33="1",E1015,G1015),0,"علامة","علامتان","علامات")</f>
        <v/>
      </c>
      <c r="I1015" s="495"/>
      <c r="J1015" s="495"/>
      <c r="K1015" s="496"/>
    </row>
    <row r="1016" spans="1:11" ht="17.850000000000001" customHeight="1" x14ac:dyDescent="0.2">
      <c r="A1016" s="466" t="str">
        <f>Table!$AI$6</f>
        <v>التربية المهنية</v>
      </c>
      <c r="B1016" s="467"/>
      <c r="C1016" s="467"/>
      <c r="D1016" s="101">
        <f>Table!$AK$10</f>
        <v>100</v>
      </c>
      <c r="E1016" s="124">
        <f>Table!AI33</f>
        <v>92</v>
      </c>
      <c r="F1016" s="123">
        <f>Table!AJ33</f>
        <v>81</v>
      </c>
      <c r="G1016" s="123">
        <f>Table!AK33</f>
        <v>87</v>
      </c>
      <c r="H1016" s="494" t="str">
        <f>SpellNumberA(IF(Value!$F$33="1",E1016,G1016),0,"علامة","علامتان","علامات")</f>
        <v xml:space="preserve">سبع وثمانون علامة </v>
      </c>
      <c r="I1016" s="495"/>
      <c r="J1016" s="495"/>
      <c r="K1016" s="496"/>
    </row>
    <row r="1017" spans="1:11" ht="17.850000000000001" customHeight="1" x14ac:dyDescent="0.2">
      <c r="A1017" s="466" t="str">
        <f>Table!$AL$6</f>
        <v>الحاسوب</v>
      </c>
      <c r="B1017" s="467"/>
      <c r="C1017" s="467"/>
      <c r="D1017" s="101">
        <f>Table!$AN$10</f>
        <v>100</v>
      </c>
      <c r="E1017" s="124">
        <f>Table!AL33</f>
        <v>0</v>
      </c>
      <c r="F1017" s="123">
        <f>Table!AM33</f>
        <v>0</v>
      </c>
      <c r="G1017" s="123">
        <f>Table!AN33</f>
        <v>0</v>
      </c>
      <c r="H1017" s="494" t="str">
        <f>SpellNumberA(IF(Value!$F$33="1",E1017,G1017),0,"علامة","علامتان","علامات")</f>
        <v xml:space="preserve">صفر علامة </v>
      </c>
      <c r="I1017" s="495"/>
      <c r="J1017" s="495"/>
      <c r="K1017" s="496"/>
    </row>
    <row r="1018" spans="1:11" ht="17.850000000000001" customHeight="1" thickBot="1" x14ac:dyDescent="0.25">
      <c r="A1018" s="466" t="str">
        <f>Table!$AO$6</f>
        <v>الثقافة المالية</v>
      </c>
      <c r="B1018" s="467"/>
      <c r="C1018" s="467"/>
      <c r="D1018" s="103">
        <f>Table!$AQ$10</f>
        <v>100</v>
      </c>
      <c r="E1018" s="125">
        <f>Table!AO33</f>
        <v>0</v>
      </c>
      <c r="F1018" s="123">
        <f>Table!AP33</f>
        <v>0</v>
      </c>
      <c r="G1018" s="126">
        <f>Table!AQ33</f>
        <v>0</v>
      </c>
      <c r="H1018" s="488" t="str">
        <f>SpellNumberA(IF(Value!$F$33="1",E1018,G1018),0,"علامة","علامتان","علامات")</f>
        <v xml:space="preserve">صفر علامة </v>
      </c>
      <c r="I1018" s="489"/>
      <c r="J1018" s="489"/>
      <c r="K1018" s="490"/>
    </row>
    <row r="1019" spans="1:11" ht="17.850000000000001" customHeight="1" x14ac:dyDescent="0.2">
      <c r="A1019" s="491" t="s">
        <v>384</v>
      </c>
      <c r="B1019" s="492"/>
      <c r="C1019" s="492"/>
      <c r="D1019" s="351">
        <f>Table!BS33</f>
        <v>74.5</v>
      </c>
      <c r="E1019" s="363" t="s">
        <v>385</v>
      </c>
      <c r="F1019" s="493" t="str">
        <f>IF(D1019&lt;&gt;"-",SpellNumberA(D1019,0,"علامة","علامتان","علامات"),"")</f>
        <v>اربع وسبعون علامة وخمسون بالمئة من العلامة</v>
      </c>
      <c r="G1019" s="493"/>
      <c r="H1019" s="493"/>
      <c r="I1019" s="493"/>
      <c r="J1019" s="203"/>
      <c r="K1019" s="204"/>
    </row>
    <row r="1020" spans="1:11" ht="17.850000000000001" customHeight="1" x14ac:dyDescent="0.2">
      <c r="A1020" s="517" t="s">
        <v>16</v>
      </c>
      <c r="B1020" s="518" t="str">
        <f>Table!CS33</f>
        <v>ناجح و يرفع  لـ الصف السابع</v>
      </c>
      <c r="C1020" s="519"/>
      <c r="D1020" s="519"/>
      <c r="E1020" s="519"/>
      <c r="F1020" s="519"/>
      <c r="G1020" s="519"/>
      <c r="H1020" s="519"/>
      <c r="I1020" s="519"/>
      <c r="J1020" s="519"/>
      <c r="K1020" s="520"/>
    </row>
    <row r="1021" spans="1:11" ht="17.850000000000001" customHeight="1" thickBot="1" x14ac:dyDescent="0.25">
      <c r="A1021" s="512"/>
      <c r="B1021" s="505"/>
      <c r="C1021" s="505"/>
      <c r="D1021" s="505"/>
      <c r="E1021" s="505"/>
      <c r="F1021" s="505"/>
      <c r="G1021" s="505"/>
      <c r="H1021" s="505"/>
      <c r="I1021" s="505"/>
      <c r="J1021" s="505"/>
      <c r="K1021" s="506"/>
    </row>
    <row r="1022" spans="1:11" ht="17.850000000000001" customHeight="1" x14ac:dyDescent="0.2">
      <c r="A1022" s="521" t="s">
        <v>17</v>
      </c>
      <c r="B1022" s="522"/>
      <c r="C1022" s="523" t="str">
        <f>Table!CT33</f>
        <v>جيد في دروسه ، أتمنى له مزيدا من التقدم والنجاح</v>
      </c>
      <c r="D1022" s="524"/>
      <c r="E1022" s="524"/>
      <c r="F1022" s="524"/>
      <c r="G1022" s="524"/>
      <c r="H1022" s="524"/>
      <c r="I1022" s="524"/>
      <c r="J1022" s="524"/>
      <c r="K1022" s="525"/>
    </row>
    <row r="1023" spans="1:11" s="105" customFormat="1" ht="17.850000000000001" customHeight="1" x14ac:dyDescent="0.2">
      <c r="A1023" s="507"/>
      <c r="B1023" s="458"/>
      <c r="C1023" s="483"/>
      <c r="D1023" s="483"/>
      <c r="E1023" s="483"/>
      <c r="F1023" s="483"/>
      <c r="G1023" s="483"/>
      <c r="H1023" s="483"/>
      <c r="I1023" s="483"/>
      <c r="J1023" s="483"/>
      <c r="K1023" s="504"/>
    </row>
    <row r="1024" spans="1:11" ht="17.850000000000001" customHeight="1" x14ac:dyDescent="0.2">
      <c r="A1024" s="507" t="s">
        <v>18</v>
      </c>
      <c r="B1024" s="458"/>
      <c r="C1024" s="510" t="str">
        <f>Table!AS33</f>
        <v>-</v>
      </c>
      <c r="D1024" s="458" t="s">
        <v>19</v>
      </c>
      <c r="E1024" s="458"/>
      <c r="F1024" s="458"/>
      <c r="G1024" s="510">
        <f>Table!$AS$10</f>
        <v>199</v>
      </c>
      <c r="H1024" s="458" t="s">
        <v>20</v>
      </c>
      <c r="I1024" s="458"/>
      <c r="J1024" s="483" t="str">
        <f>Value!$F$8</f>
        <v>عادل اسماعيل ابو حميدان</v>
      </c>
      <c r="K1024" s="504"/>
    </row>
    <row r="1025" spans="1:13" s="105" customFormat="1" ht="17.850000000000001" customHeight="1" x14ac:dyDescent="0.2">
      <c r="A1025" s="508"/>
      <c r="B1025" s="509"/>
      <c r="C1025" s="511"/>
      <c r="D1025" s="509"/>
      <c r="E1025" s="509"/>
      <c r="F1025" s="509"/>
      <c r="G1025" s="511"/>
      <c r="H1025" s="509"/>
      <c r="I1025" s="509"/>
      <c r="J1025" s="511"/>
      <c r="K1025" s="526"/>
    </row>
    <row r="1026" spans="1:13" ht="17.850000000000001" customHeight="1" x14ac:dyDescent="0.2">
      <c r="A1026" s="507" t="s">
        <v>21</v>
      </c>
      <c r="B1026" s="513" t="str">
        <f>IF(Value!$F$33="2",Value!$F$14,Value!$F$25)</f>
        <v>2020/6/2</v>
      </c>
      <c r="C1026" s="513"/>
      <c r="D1026" s="458" t="s">
        <v>22</v>
      </c>
      <c r="E1026" s="515"/>
      <c r="F1026" s="515"/>
      <c r="G1026" s="515" t="s">
        <v>23</v>
      </c>
      <c r="H1026" s="458" t="s">
        <v>23</v>
      </c>
      <c r="I1026" s="458"/>
      <c r="J1026" s="483" t="str">
        <f>Value!$F$9</f>
        <v>فتحي محمد ابو فضة</v>
      </c>
      <c r="K1026" s="504"/>
    </row>
    <row r="1027" spans="1:13" s="105" customFormat="1" ht="17.850000000000001" customHeight="1" thickBot="1" x14ac:dyDescent="0.25">
      <c r="A1027" s="512"/>
      <c r="B1027" s="514"/>
      <c r="C1027" s="514"/>
      <c r="D1027" s="503"/>
      <c r="E1027" s="516"/>
      <c r="F1027" s="516"/>
      <c r="G1027" s="516"/>
      <c r="H1027" s="503"/>
      <c r="I1027" s="503"/>
      <c r="J1027" s="505"/>
      <c r="K1027" s="506"/>
    </row>
    <row r="1028" spans="1:13" s="108" customFormat="1" ht="17.850000000000001" customHeight="1" x14ac:dyDescent="0.25">
      <c r="A1028" s="106" t="s">
        <v>24</v>
      </c>
      <c r="B1028" s="497"/>
      <c r="C1028" s="497"/>
      <c r="D1028" s="497"/>
      <c r="E1028" s="497"/>
      <c r="F1028" s="497"/>
      <c r="G1028" s="497"/>
      <c r="H1028" s="497"/>
      <c r="I1028" s="497"/>
      <c r="J1028" s="497"/>
      <c r="K1028" s="497"/>
      <c r="L1028" s="107"/>
    </row>
    <row r="1029" spans="1:13" s="108" customFormat="1" ht="17.850000000000001" customHeight="1" x14ac:dyDescent="0.25">
      <c r="A1029" s="109" t="s">
        <v>25</v>
      </c>
      <c r="B1029" s="498" t="s">
        <v>26</v>
      </c>
      <c r="C1029" s="498"/>
      <c r="D1029" s="498"/>
      <c r="E1029" s="498"/>
      <c r="F1029" s="498"/>
      <c r="G1029" s="498"/>
      <c r="H1029" s="498"/>
      <c r="I1029" s="498"/>
      <c r="J1029" s="498"/>
      <c r="K1029" s="498"/>
      <c r="L1029" s="107"/>
    </row>
    <row r="1030" spans="1:13" s="108" customFormat="1" ht="17.850000000000001" customHeight="1" x14ac:dyDescent="0.25">
      <c r="A1030" s="109"/>
      <c r="B1030" s="110"/>
      <c r="C1030" s="110"/>
      <c r="D1030" s="361"/>
      <c r="E1030" s="361"/>
      <c r="F1030" s="361"/>
      <c r="G1030" s="361"/>
      <c r="H1030" s="361"/>
      <c r="I1030" s="110"/>
      <c r="J1030" s="110"/>
      <c r="K1030" s="110"/>
      <c r="L1030" s="107"/>
    </row>
    <row r="1031" spans="1:13" s="108" customFormat="1" ht="17.850000000000001" customHeight="1" x14ac:dyDescent="0.25">
      <c r="A1031" s="109" t="s">
        <v>27</v>
      </c>
      <c r="B1031" s="499" t="s">
        <v>28</v>
      </c>
      <c r="C1031" s="499"/>
      <c r="D1031" s="499"/>
      <c r="E1031" s="499"/>
      <c r="F1031" s="499"/>
      <c r="G1031" s="499"/>
      <c r="H1031" s="499"/>
      <c r="I1031" s="499"/>
      <c r="J1031" s="499"/>
      <c r="K1031" s="499"/>
      <c r="L1031" s="107"/>
    </row>
    <row r="1032" spans="1:13" s="108" customFormat="1" ht="17.850000000000001" customHeight="1" x14ac:dyDescent="0.25">
      <c r="A1032" s="109"/>
      <c r="B1032" s="112"/>
      <c r="C1032" s="112"/>
      <c r="D1032" s="112"/>
      <c r="E1032" s="112"/>
      <c r="F1032" s="112"/>
      <c r="G1032" s="112"/>
      <c r="H1032" s="112"/>
      <c r="I1032" s="112"/>
      <c r="J1032" s="112"/>
      <c r="K1032" s="112"/>
      <c r="L1032" s="107"/>
    </row>
    <row r="1033" spans="1:13" s="108" customFormat="1" ht="17.850000000000001" customHeight="1" x14ac:dyDescent="0.25">
      <c r="A1033" s="109" t="s">
        <v>29</v>
      </c>
      <c r="B1033" s="500" t="s">
        <v>30</v>
      </c>
      <c r="C1033" s="500"/>
      <c r="D1033" s="500"/>
      <c r="E1033" s="500"/>
      <c r="F1033" s="501">
        <f>IF(Value!$F$33="1","",DATE(YEAR(Value!$F$22),MONTH(Value!$F$22),DAY(Value!$F$22)))</f>
        <v>43994</v>
      </c>
      <c r="G1033" s="501"/>
      <c r="H1033" s="114" t="s">
        <v>129</v>
      </c>
      <c r="I1033" s="502" t="str">
        <f>IF(Value!$F$33="2",Value!$F$22,"")</f>
        <v>2020/6/12</v>
      </c>
      <c r="J1033" s="502"/>
      <c r="K1033" s="115"/>
      <c r="L1033" s="115"/>
      <c r="M1033" s="107"/>
    </row>
    <row r="1034" spans="1:13" s="108" customFormat="1" ht="17.850000000000001" customHeight="1" x14ac:dyDescent="0.25">
      <c r="A1034" s="109"/>
      <c r="B1034" s="112"/>
      <c r="C1034" s="112"/>
      <c r="D1034" s="112"/>
      <c r="E1034" s="112"/>
      <c r="F1034" s="112"/>
      <c r="G1034" s="116"/>
      <c r="H1034" s="116"/>
      <c r="I1034" s="116"/>
      <c r="J1034" s="116"/>
      <c r="K1034" s="116"/>
      <c r="L1034" s="107"/>
    </row>
    <row r="1035" spans="1:13" s="108" customFormat="1" ht="17.850000000000001" customHeight="1" x14ac:dyDescent="0.25">
      <c r="A1035" s="109" t="s">
        <v>31</v>
      </c>
      <c r="B1035" s="527" t="s">
        <v>32</v>
      </c>
      <c r="C1035" s="527"/>
      <c r="D1035" s="527"/>
      <c r="E1035" s="527"/>
      <c r="F1035" s="117" t="str">
        <f>IF(Value!$F$33="2",Value!$F$26,"")</f>
        <v>2023/2022</v>
      </c>
      <c r="G1035" s="118" t="s">
        <v>379</v>
      </c>
      <c r="H1035" s="113">
        <f>IF(Value!$F$33="1","",DATE(YEAR(Value!$F$23),MONTH(Value!$F$23),DAY(Value!$F$23)))</f>
        <v>44075</v>
      </c>
      <c r="I1035" s="136" t="s">
        <v>129</v>
      </c>
      <c r="J1035" s="528" t="str">
        <f>IF(Value!$F$33="2",Value!$F$23,"")</f>
        <v>2020/9/1</v>
      </c>
      <c r="K1035" s="528"/>
      <c r="L1035" s="107"/>
    </row>
    <row r="1036" spans="1:13" ht="17.850000000000001" customHeight="1" x14ac:dyDescent="0.2">
      <c r="A1036" s="461"/>
      <c r="B1036" s="461"/>
      <c r="C1036" s="461"/>
      <c r="D1036" s="461"/>
      <c r="E1036" s="462" t="s">
        <v>436</v>
      </c>
      <c r="F1036" s="462"/>
      <c r="G1036" s="462"/>
      <c r="H1036" s="461"/>
      <c r="I1036" s="461"/>
      <c r="J1036" s="461"/>
      <c r="K1036" s="461"/>
      <c r="L1036" s="85" t="s">
        <v>310</v>
      </c>
    </row>
    <row r="1037" spans="1:13" ht="17.850000000000001" customHeight="1" x14ac:dyDescent="0.2">
      <c r="A1037" s="461"/>
      <c r="B1037" s="461"/>
      <c r="C1037" s="461"/>
      <c r="D1037" s="461"/>
      <c r="E1037" s="462"/>
      <c r="F1037" s="462"/>
      <c r="G1037" s="462"/>
      <c r="H1037" s="461"/>
      <c r="I1037" s="461"/>
      <c r="J1037" s="461"/>
      <c r="K1037" s="461"/>
    </row>
    <row r="1038" spans="1:13" ht="17.850000000000001" customHeight="1" x14ac:dyDescent="0.2">
      <c r="A1038" s="463" t="s">
        <v>755</v>
      </c>
      <c r="B1038" s="463"/>
      <c r="C1038" s="463"/>
      <c r="D1038" s="463"/>
      <c r="E1038" s="464"/>
      <c r="F1038" s="464"/>
      <c r="G1038" s="464"/>
      <c r="H1038" s="464" t="s">
        <v>0</v>
      </c>
      <c r="I1038" s="464"/>
      <c r="J1038" s="464"/>
      <c r="K1038" s="464"/>
    </row>
    <row r="1039" spans="1:13" ht="17.850000000000001" customHeight="1" x14ac:dyDescent="0.2">
      <c r="A1039" s="463" t="s">
        <v>756</v>
      </c>
      <c r="B1039" s="463"/>
      <c r="C1039" s="463"/>
      <c r="D1039" s="463"/>
      <c r="E1039" s="464"/>
      <c r="F1039" s="464"/>
      <c r="G1039" s="464"/>
      <c r="H1039" s="464"/>
      <c r="I1039" s="464"/>
      <c r="J1039" s="464"/>
      <c r="K1039" s="464"/>
    </row>
    <row r="1040" spans="1:13" ht="17.850000000000001" customHeight="1" x14ac:dyDescent="0.2">
      <c r="A1040" s="465"/>
      <c r="B1040" s="465"/>
      <c r="C1040" s="465"/>
      <c r="D1040" s="465"/>
      <c r="E1040" s="464"/>
      <c r="F1040" s="464"/>
      <c r="G1040" s="464"/>
      <c r="H1040" s="464"/>
      <c r="I1040" s="464"/>
      <c r="J1040" s="464"/>
      <c r="K1040" s="464"/>
    </row>
    <row r="1041" spans="1:17" ht="17.850000000000001" customHeight="1" x14ac:dyDescent="0.2">
      <c r="A1041" s="455" t="str">
        <f>" النتائج المدرسية  " &amp; Value!$F$35 &amp; " الأساسي  للعام الدراسي " &amp; Value!$F$10</f>
        <v xml:space="preserve"> النتائج المدرسية  للصفوف من الأول الى السابع الأساسي  للعام الدراسي 2021/2020</v>
      </c>
      <c r="B1041" s="455"/>
      <c r="C1041" s="455"/>
      <c r="D1041" s="455"/>
      <c r="E1041" s="455"/>
      <c r="F1041" s="455"/>
      <c r="G1041" s="455"/>
      <c r="H1041" s="455"/>
      <c r="I1041" s="455"/>
      <c r="J1041" s="455"/>
      <c r="K1041" s="455"/>
    </row>
    <row r="1042" spans="1:17" ht="17.850000000000001" customHeight="1" x14ac:dyDescent="0.2">
      <c r="A1042" s="455"/>
      <c r="B1042" s="455"/>
      <c r="C1042" s="455"/>
      <c r="D1042" s="455"/>
      <c r="E1042" s="455"/>
      <c r="F1042" s="455"/>
      <c r="G1042" s="455"/>
      <c r="H1042" s="455"/>
      <c r="I1042" s="455"/>
      <c r="J1042" s="455"/>
      <c r="K1042" s="455"/>
    </row>
    <row r="1043" spans="1:17" ht="17.850000000000001" customHeight="1" x14ac:dyDescent="0.2">
      <c r="A1043" s="86" t="s">
        <v>1</v>
      </c>
      <c r="B1043" s="456" t="str">
        <f>Table!B34</f>
        <v xml:space="preserve"> عبدالله عبد الحفيظ جبر عليان</v>
      </c>
      <c r="C1043" s="457"/>
      <c r="D1043" s="457"/>
      <c r="E1043" s="362" t="s">
        <v>2</v>
      </c>
      <c r="F1043" s="119" t="str">
        <f>Table!C34</f>
        <v>الأردنية</v>
      </c>
      <c r="G1043" s="458" t="s">
        <v>3</v>
      </c>
      <c r="H1043" s="458"/>
      <c r="I1043" s="459" t="str">
        <f>Table!BT34</f>
        <v>عمان    4 / 7 / 2009</v>
      </c>
      <c r="J1043" s="460"/>
      <c r="K1043" s="460"/>
    </row>
    <row r="1044" spans="1:17" ht="17.850000000000001" customHeight="1" x14ac:dyDescent="0.2">
      <c r="A1044" s="70"/>
      <c r="B1044" s="365"/>
      <c r="C1044" s="365"/>
      <c r="D1044" s="76"/>
      <c r="E1044" s="365"/>
      <c r="F1044" s="88"/>
      <c r="G1044" s="76"/>
      <c r="H1044" s="76"/>
      <c r="I1044" s="89"/>
      <c r="J1044" s="89"/>
      <c r="K1044" s="90"/>
    </row>
    <row r="1045" spans="1:17" ht="17.850000000000001" customHeight="1" x14ac:dyDescent="0.2">
      <c r="A1045" s="458" t="s">
        <v>4</v>
      </c>
      <c r="B1045" s="458"/>
      <c r="C1045" s="483" t="str">
        <f>Value!$F$6 &amp; " ( "  &amp;  Value!$F$7  &amp; " ) "</f>
        <v xml:space="preserve">السادس ( أ ) </v>
      </c>
      <c r="D1045" s="483"/>
      <c r="E1045" s="362" t="s">
        <v>5</v>
      </c>
      <c r="F1045" s="483" t="str">
        <f>Value!$F$5</f>
        <v>ذكور البقعة الاعدادية الرابعة</v>
      </c>
      <c r="G1045" s="483"/>
      <c r="H1045" s="483"/>
      <c r="I1045" s="362" t="s">
        <v>6</v>
      </c>
      <c r="J1045" s="460" t="str">
        <f>Value!$F$4</f>
        <v>البقعة</v>
      </c>
      <c r="K1045" s="460"/>
      <c r="N1045" s="262">
        <v>0</v>
      </c>
      <c r="O1045" s="262"/>
      <c r="P1045" s="262"/>
      <c r="Q1045" s="262">
        <f>Value!$F$13</f>
        <v>50</v>
      </c>
    </row>
    <row r="1046" spans="1:17" ht="17.850000000000001" customHeight="1" x14ac:dyDescent="0.2">
      <c r="A1046" s="365"/>
      <c r="B1046" s="365"/>
      <c r="C1046" s="65"/>
      <c r="D1046" s="91"/>
      <c r="E1046" s="70"/>
      <c r="F1046" s="89"/>
      <c r="G1046" s="89"/>
      <c r="H1046" s="89"/>
      <c r="I1046" s="70"/>
      <c r="J1046" s="89"/>
      <c r="K1046" s="89"/>
    </row>
    <row r="1047" spans="1:17" ht="17.850000000000001" customHeight="1" x14ac:dyDescent="0.2">
      <c r="A1047" s="458" t="s">
        <v>7</v>
      </c>
      <c r="B1047" s="458"/>
      <c r="C1047" s="483" t="str">
        <f>Value!$F$3</f>
        <v>شمال عمان</v>
      </c>
      <c r="D1047" s="483"/>
      <c r="E1047" s="92"/>
      <c r="F1047" s="92"/>
      <c r="G1047" s="92"/>
      <c r="H1047" s="92"/>
      <c r="I1047" s="92"/>
      <c r="J1047" s="92"/>
      <c r="K1047" s="92"/>
    </row>
    <row r="1048" spans="1:17" ht="17.850000000000001" customHeight="1" thickBot="1" x14ac:dyDescent="0.25">
      <c r="A1048" s="93"/>
      <c r="B1048" s="93"/>
      <c r="C1048" s="93"/>
      <c r="D1048" s="94"/>
      <c r="E1048" s="93"/>
      <c r="F1048" s="93"/>
      <c r="G1048" s="93"/>
      <c r="H1048" s="93"/>
      <c r="I1048" s="93"/>
      <c r="J1048" s="95"/>
      <c r="K1048" s="95"/>
    </row>
    <row r="1049" spans="1:17" ht="17.850000000000001" customHeight="1" thickBot="1" x14ac:dyDescent="0.25">
      <c r="A1049" s="484" t="s">
        <v>8</v>
      </c>
      <c r="B1049" s="484"/>
      <c r="C1049" s="484"/>
      <c r="D1049" s="485" t="s">
        <v>9</v>
      </c>
      <c r="E1049" s="471" t="s">
        <v>10</v>
      </c>
      <c r="F1049" s="472"/>
      <c r="G1049" s="472"/>
      <c r="H1049" s="472"/>
      <c r="I1049" s="472"/>
      <c r="J1049" s="472"/>
      <c r="K1049" s="473"/>
    </row>
    <row r="1050" spans="1:17" ht="17.850000000000001" customHeight="1" thickBot="1" x14ac:dyDescent="0.25">
      <c r="A1050" s="484"/>
      <c r="B1050" s="484"/>
      <c r="C1050" s="484"/>
      <c r="D1050" s="486"/>
      <c r="E1050" s="96" t="s">
        <v>11</v>
      </c>
      <c r="F1050" s="97" t="s">
        <v>12</v>
      </c>
      <c r="G1050" s="474" t="s">
        <v>13</v>
      </c>
      <c r="H1050" s="474"/>
      <c r="I1050" s="474"/>
      <c r="J1050" s="474"/>
      <c r="K1050" s="475"/>
    </row>
    <row r="1051" spans="1:17" ht="17.850000000000001" customHeight="1" thickBot="1" x14ac:dyDescent="0.25">
      <c r="A1051" s="484"/>
      <c r="B1051" s="484"/>
      <c r="C1051" s="484"/>
      <c r="D1051" s="487"/>
      <c r="E1051" s="98" t="s">
        <v>383</v>
      </c>
      <c r="F1051" s="364" t="s">
        <v>383</v>
      </c>
      <c r="G1051" s="364" t="s">
        <v>14</v>
      </c>
      <c r="H1051" s="476" t="s">
        <v>15</v>
      </c>
      <c r="I1051" s="476"/>
      <c r="J1051" s="476"/>
      <c r="K1051" s="477"/>
    </row>
    <row r="1052" spans="1:17" ht="17.850000000000001" customHeight="1" x14ac:dyDescent="0.2">
      <c r="A1052" s="478" t="str">
        <f>Table!$H$6</f>
        <v>التربية الاسلامية</v>
      </c>
      <c r="B1052" s="479"/>
      <c r="C1052" s="479"/>
      <c r="D1052" s="100">
        <f>Table!$J$10</f>
        <v>100</v>
      </c>
      <c r="E1052" s="122">
        <f>Table!H34</f>
        <v>88</v>
      </c>
      <c r="F1052" s="123">
        <f>Table!I34</f>
        <v>85</v>
      </c>
      <c r="G1052" s="123">
        <f>Table!J34</f>
        <v>87</v>
      </c>
      <c r="H1052" s="480" t="str">
        <f>SpellNumberA(IF(Value!$F$33="1",E1052,G1052),0,"علامة","علامتان","علامات")</f>
        <v xml:space="preserve">سبع وثمانون علامة </v>
      </c>
      <c r="I1052" s="481"/>
      <c r="J1052" s="481"/>
      <c r="K1052" s="482"/>
    </row>
    <row r="1053" spans="1:17" ht="17.850000000000001" customHeight="1" x14ac:dyDescent="0.2">
      <c r="A1053" s="466" t="str">
        <f>Table!$K$6</f>
        <v>اللغة العربية</v>
      </c>
      <c r="B1053" s="467"/>
      <c r="C1053" s="467"/>
      <c r="D1053" s="101">
        <f>Table!$M$10</f>
        <v>100</v>
      </c>
      <c r="E1053" s="102">
        <f>Table!K34</f>
        <v>89</v>
      </c>
      <c r="F1053" s="123">
        <f>Table!L34</f>
        <v>63</v>
      </c>
      <c r="G1053" s="123">
        <f>Table!M34</f>
        <v>76</v>
      </c>
      <c r="H1053" s="468" t="str">
        <f>SpellNumberA(IF(Value!$F$33="1",E1053,G1053),0,"علامة","علامتان","علامات")</f>
        <v xml:space="preserve">ست وسبعون علامة </v>
      </c>
      <c r="I1053" s="469"/>
      <c r="J1053" s="469"/>
      <c r="K1053" s="470"/>
    </row>
    <row r="1054" spans="1:17" ht="17.850000000000001" customHeight="1" x14ac:dyDescent="0.2">
      <c r="A1054" s="466" t="str">
        <f>Table!$N$6</f>
        <v>اللغة الانجليزية</v>
      </c>
      <c r="B1054" s="467"/>
      <c r="C1054" s="467"/>
      <c r="D1054" s="101">
        <f>Table!$P$10</f>
        <v>100</v>
      </c>
      <c r="E1054" s="102">
        <f>Table!N34</f>
        <v>82</v>
      </c>
      <c r="F1054" s="123">
        <f>Table!O34</f>
        <v>65</v>
      </c>
      <c r="G1054" s="123">
        <f>Table!P34</f>
        <v>74</v>
      </c>
      <c r="H1054" s="468" t="str">
        <f>SpellNumberA(IF(Value!$F$33="1",E1054,G1054),0,"علامة","علامتان","علامات")</f>
        <v xml:space="preserve">اربع وسبعون علامة </v>
      </c>
      <c r="I1054" s="469"/>
      <c r="J1054" s="469"/>
      <c r="K1054" s="470"/>
    </row>
    <row r="1055" spans="1:17" ht="17.850000000000001" customHeight="1" x14ac:dyDescent="0.2">
      <c r="A1055" s="466" t="str">
        <f>Table!$Q$6</f>
        <v>الرياضيات</v>
      </c>
      <c r="B1055" s="467"/>
      <c r="C1055" s="467"/>
      <c r="D1055" s="101">
        <f>Table!$S$10</f>
        <v>100</v>
      </c>
      <c r="E1055" s="102">
        <f>Table!Q34</f>
        <v>94</v>
      </c>
      <c r="F1055" s="123">
        <f>Table!R34</f>
        <v>79</v>
      </c>
      <c r="G1055" s="123">
        <f>Table!S34</f>
        <v>87</v>
      </c>
      <c r="H1055" s="468" t="str">
        <f>SpellNumberA(IF(Value!$F$33="1",E1055,G1055),0,"علامة","علامتان","علامات")</f>
        <v xml:space="preserve">سبع وثمانون علامة </v>
      </c>
      <c r="I1055" s="469"/>
      <c r="J1055" s="469"/>
      <c r="K1055" s="470"/>
    </row>
    <row r="1056" spans="1:17" ht="17.850000000000001" customHeight="1" x14ac:dyDescent="0.2">
      <c r="A1056" s="466" t="str">
        <f>Table!$T$6</f>
        <v>التربية الاجتماعية والوطنية</v>
      </c>
      <c r="B1056" s="467"/>
      <c r="C1056" s="467"/>
      <c r="D1056" s="101">
        <f>Table!$V$10</f>
        <v>100</v>
      </c>
      <c r="E1056" s="102">
        <f>Table!T34</f>
        <v>87</v>
      </c>
      <c r="F1056" s="123">
        <f>Table!U34</f>
        <v>85</v>
      </c>
      <c r="G1056" s="123">
        <f>Table!V34</f>
        <v>86</v>
      </c>
      <c r="H1056" s="468" t="str">
        <f>SpellNumberA(IF(Value!$F$33="1",E1056,G1056),0,"علامة","علامتان","علامات")</f>
        <v xml:space="preserve">ست وثمانون علامة </v>
      </c>
      <c r="I1056" s="469"/>
      <c r="J1056" s="469"/>
      <c r="K1056" s="470"/>
    </row>
    <row r="1057" spans="1:11" ht="17.850000000000001" customHeight="1" x14ac:dyDescent="0.2">
      <c r="A1057" s="466" t="str">
        <f>Table!$W$6</f>
        <v>العلـــوم</v>
      </c>
      <c r="B1057" s="467"/>
      <c r="C1057" s="467"/>
      <c r="D1057" s="101">
        <f>Table!$Y$10</f>
        <v>100</v>
      </c>
      <c r="E1057" s="102">
        <f>Table!W34</f>
        <v>66</v>
      </c>
      <c r="F1057" s="123">
        <f>Table!X34</f>
        <v>81</v>
      </c>
      <c r="G1057" s="123">
        <f>Table!Y34</f>
        <v>74</v>
      </c>
      <c r="H1057" s="468" t="str">
        <f>SpellNumberA(IF(Value!$F$33="1",E1057,G1057),0,"علامة","علامتان","علامات")</f>
        <v xml:space="preserve">اربع وسبعون علامة </v>
      </c>
      <c r="I1057" s="469"/>
      <c r="J1057" s="469"/>
      <c r="K1057" s="470"/>
    </row>
    <row r="1058" spans="1:11" ht="17.850000000000001" customHeight="1" x14ac:dyDescent="0.2">
      <c r="A1058" s="466" t="str">
        <f>Table!$Z$6</f>
        <v>التربية الفنية</v>
      </c>
      <c r="B1058" s="467"/>
      <c r="C1058" s="467"/>
      <c r="D1058" s="101">
        <f>Table!$AB$10</f>
        <v>100</v>
      </c>
      <c r="E1058" s="102">
        <f>Table!Z34</f>
        <v>98</v>
      </c>
      <c r="F1058" s="123">
        <f>Table!AA34</f>
        <v>88</v>
      </c>
      <c r="G1058" s="123">
        <f>Table!AB34</f>
        <v>93</v>
      </c>
      <c r="H1058" s="468" t="str">
        <f>SpellNumberA(IF(Value!$F$33="1",E1058,G1058),0,"علامة","علامتان","علامات")</f>
        <v xml:space="preserve">ثلاث وتسعون علامة </v>
      </c>
      <c r="I1058" s="469"/>
      <c r="J1058" s="469"/>
      <c r="K1058" s="470"/>
    </row>
    <row r="1059" spans="1:11" ht="17.850000000000001" customHeight="1" x14ac:dyDescent="0.2">
      <c r="A1059" s="466" t="str">
        <f>Table!$AC$6</f>
        <v>التربية الرياضية</v>
      </c>
      <c r="B1059" s="467"/>
      <c r="C1059" s="467"/>
      <c r="D1059" s="101">
        <f>Table!$AE$10</f>
        <v>100</v>
      </c>
      <c r="E1059" s="102">
        <f>Table!AC34</f>
        <v>95</v>
      </c>
      <c r="F1059" s="123">
        <f>Table!AD34</f>
        <v>92</v>
      </c>
      <c r="G1059" s="123">
        <f>Table!AE34</f>
        <v>94</v>
      </c>
      <c r="H1059" s="468" t="str">
        <f>SpellNumberA(IF(Value!$F$33="1",E1059,G1059),0,"علامة","علامتان","علامات")</f>
        <v xml:space="preserve">اربع وتسعون علامة </v>
      </c>
      <c r="I1059" s="469"/>
      <c r="J1059" s="469"/>
      <c r="K1059" s="470"/>
    </row>
    <row r="1060" spans="1:11" ht="17.850000000000001" customHeight="1" x14ac:dyDescent="0.2">
      <c r="A1060" s="466" t="str">
        <f>Table!$AF$6</f>
        <v>الموسيقا والاناشيد</v>
      </c>
      <c r="B1060" s="467"/>
      <c r="C1060" s="467"/>
      <c r="D1060" s="101">
        <f>Table!$AH$10</f>
        <v>100</v>
      </c>
      <c r="E1060" s="124"/>
      <c r="F1060" s="123"/>
      <c r="G1060" s="123"/>
      <c r="H1060" s="494" t="str">
        <f>SpellNumberA(IF(Value!$F$33="1",E1060,G1060),0,"علامة","علامتان","علامات")</f>
        <v/>
      </c>
      <c r="I1060" s="495"/>
      <c r="J1060" s="495"/>
      <c r="K1060" s="496"/>
    </row>
    <row r="1061" spans="1:11" ht="17.850000000000001" customHeight="1" x14ac:dyDescent="0.2">
      <c r="A1061" s="466" t="str">
        <f>Table!$AI$6</f>
        <v>التربية المهنية</v>
      </c>
      <c r="B1061" s="467"/>
      <c r="C1061" s="467"/>
      <c r="D1061" s="101">
        <f>Table!$AK$10</f>
        <v>100</v>
      </c>
      <c r="E1061" s="124">
        <f>Table!AI34</f>
        <v>90</v>
      </c>
      <c r="F1061" s="123">
        <f>Table!AJ34</f>
        <v>83</v>
      </c>
      <c r="G1061" s="123">
        <f>Table!AK34</f>
        <v>87</v>
      </c>
      <c r="H1061" s="494" t="str">
        <f>SpellNumberA(IF(Value!$F$33="1",E1061,G1061),0,"علامة","علامتان","علامات")</f>
        <v xml:space="preserve">سبع وثمانون علامة </v>
      </c>
      <c r="I1061" s="495"/>
      <c r="J1061" s="495"/>
      <c r="K1061" s="496"/>
    </row>
    <row r="1062" spans="1:11" ht="17.850000000000001" customHeight="1" x14ac:dyDescent="0.2">
      <c r="A1062" s="466" t="str">
        <f>Table!$AL$6</f>
        <v>الحاسوب</v>
      </c>
      <c r="B1062" s="467"/>
      <c r="C1062" s="467"/>
      <c r="D1062" s="101">
        <f>Table!$AN$10</f>
        <v>100</v>
      </c>
      <c r="E1062" s="124">
        <f>Table!AL34</f>
        <v>0</v>
      </c>
      <c r="F1062" s="123">
        <f>Table!AM34</f>
        <v>0</v>
      </c>
      <c r="G1062" s="123">
        <f>Table!AN34</f>
        <v>0</v>
      </c>
      <c r="H1062" s="494" t="str">
        <f>SpellNumberA(IF(Value!$F$33="1",E1062,G1062),0,"علامة","علامتان","علامات")</f>
        <v xml:space="preserve">صفر علامة </v>
      </c>
      <c r="I1062" s="495"/>
      <c r="J1062" s="495"/>
      <c r="K1062" s="496"/>
    </row>
    <row r="1063" spans="1:11" ht="17.850000000000001" customHeight="1" thickBot="1" x14ac:dyDescent="0.25">
      <c r="A1063" s="466" t="str">
        <f>Table!$AO$6</f>
        <v>الثقافة المالية</v>
      </c>
      <c r="B1063" s="467"/>
      <c r="C1063" s="467"/>
      <c r="D1063" s="103">
        <f>Table!$AQ$10</f>
        <v>100</v>
      </c>
      <c r="E1063" s="125">
        <f>Table!AO34</f>
        <v>0</v>
      </c>
      <c r="F1063" s="123">
        <f>Table!AP34</f>
        <v>0</v>
      </c>
      <c r="G1063" s="126">
        <f>Table!AQ34</f>
        <v>0</v>
      </c>
      <c r="H1063" s="488" t="str">
        <f>SpellNumberA(IF(Value!$F$33="1",E1063,G1063),0,"علامة","علامتان","علامات")</f>
        <v xml:space="preserve">صفر علامة </v>
      </c>
      <c r="I1063" s="489"/>
      <c r="J1063" s="489"/>
      <c r="K1063" s="490"/>
    </row>
    <row r="1064" spans="1:11" ht="17.850000000000001" customHeight="1" x14ac:dyDescent="0.2">
      <c r="A1064" s="491" t="s">
        <v>384</v>
      </c>
      <c r="B1064" s="492"/>
      <c r="C1064" s="492"/>
      <c r="D1064" s="351">
        <f>Table!BS34</f>
        <v>60.3</v>
      </c>
      <c r="E1064" s="363" t="s">
        <v>385</v>
      </c>
      <c r="F1064" s="493" t="str">
        <f>IF(D1064&lt;&gt;"-",SpellNumberA(D1064,0,"علامة","علامتان","علامات"),"")</f>
        <v>ستون علامة وثلاثون بالمئة من العلامة</v>
      </c>
      <c r="G1064" s="493"/>
      <c r="H1064" s="493"/>
      <c r="I1064" s="493"/>
      <c r="J1064" s="203"/>
      <c r="K1064" s="204"/>
    </row>
    <row r="1065" spans="1:11" ht="17.850000000000001" customHeight="1" x14ac:dyDescent="0.2">
      <c r="A1065" s="517" t="s">
        <v>16</v>
      </c>
      <c r="B1065" s="518" t="str">
        <f>Table!CS34</f>
        <v>ناجح و يرفع  لـ الصف السابع</v>
      </c>
      <c r="C1065" s="519"/>
      <c r="D1065" s="519"/>
      <c r="E1065" s="519"/>
      <c r="F1065" s="519"/>
      <c r="G1065" s="519"/>
      <c r="H1065" s="519"/>
      <c r="I1065" s="519"/>
      <c r="J1065" s="519"/>
      <c r="K1065" s="520"/>
    </row>
    <row r="1066" spans="1:11" ht="17.850000000000001" customHeight="1" thickBot="1" x14ac:dyDescent="0.25">
      <c r="A1066" s="512"/>
      <c r="B1066" s="505"/>
      <c r="C1066" s="505"/>
      <c r="D1066" s="505"/>
      <c r="E1066" s="505"/>
      <c r="F1066" s="505"/>
      <c r="G1066" s="505"/>
      <c r="H1066" s="505"/>
      <c r="I1066" s="505"/>
      <c r="J1066" s="505"/>
      <c r="K1066" s="506"/>
    </row>
    <row r="1067" spans="1:11" ht="17.850000000000001" customHeight="1" x14ac:dyDescent="0.2">
      <c r="A1067" s="521" t="s">
        <v>17</v>
      </c>
      <c r="B1067" s="522"/>
      <c r="C1067" s="523" t="str">
        <f>Table!CT34</f>
        <v>يرجى من الوالدين مزيداً من المتابعة</v>
      </c>
      <c r="D1067" s="524"/>
      <c r="E1067" s="524"/>
      <c r="F1067" s="524"/>
      <c r="G1067" s="524"/>
      <c r="H1067" s="524"/>
      <c r="I1067" s="524"/>
      <c r="J1067" s="524"/>
      <c r="K1067" s="525"/>
    </row>
    <row r="1068" spans="1:11" s="105" customFormat="1" ht="17.850000000000001" customHeight="1" x14ac:dyDescent="0.2">
      <c r="A1068" s="507"/>
      <c r="B1068" s="458"/>
      <c r="C1068" s="483"/>
      <c r="D1068" s="483"/>
      <c r="E1068" s="483"/>
      <c r="F1068" s="483"/>
      <c r="G1068" s="483"/>
      <c r="H1068" s="483"/>
      <c r="I1068" s="483"/>
      <c r="J1068" s="483"/>
      <c r="K1068" s="504"/>
    </row>
    <row r="1069" spans="1:11" ht="17.850000000000001" customHeight="1" x14ac:dyDescent="0.2">
      <c r="A1069" s="507" t="s">
        <v>18</v>
      </c>
      <c r="B1069" s="458"/>
      <c r="C1069" s="510" t="str">
        <f>Table!AS34</f>
        <v>-</v>
      </c>
      <c r="D1069" s="458" t="s">
        <v>19</v>
      </c>
      <c r="E1069" s="458"/>
      <c r="F1069" s="458"/>
      <c r="G1069" s="510">
        <f>Table!$AS$10</f>
        <v>199</v>
      </c>
      <c r="H1069" s="458" t="s">
        <v>20</v>
      </c>
      <c r="I1069" s="458"/>
      <c r="J1069" s="483" t="str">
        <f>Value!$F$8</f>
        <v>عادل اسماعيل ابو حميدان</v>
      </c>
      <c r="K1069" s="504"/>
    </row>
    <row r="1070" spans="1:11" s="105" customFormat="1" ht="17.850000000000001" customHeight="1" x14ac:dyDescent="0.2">
      <c r="A1070" s="508"/>
      <c r="B1070" s="509"/>
      <c r="C1070" s="511"/>
      <c r="D1070" s="509"/>
      <c r="E1070" s="509"/>
      <c r="F1070" s="509"/>
      <c r="G1070" s="511"/>
      <c r="H1070" s="509"/>
      <c r="I1070" s="509"/>
      <c r="J1070" s="511"/>
      <c r="K1070" s="526"/>
    </row>
    <row r="1071" spans="1:11" ht="17.850000000000001" customHeight="1" x14ac:dyDescent="0.2">
      <c r="A1071" s="507" t="s">
        <v>21</v>
      </c>
      <c r="B1071" s="513" t="str">
        <f>IF(Value!$F$33="2",Value!$F$14,Value!$F$25)</f>
        <v>2020/6/2</v>
      </c>
      <c r="C1071" s="513"/>
      <c r="D1071" s="458" t="s">
        <v>22</v>
      </c>
      <c r="E1071" s="515"/>
      <c r="F1071" s="515"/>
      <c r="G1071" s="515" t="s">
        <v>23</v>
      </c>
      <c r="H1071" s="458" t="s">
        <v>23</v>
      </c>
      <c r="I1071" s="458"/>
      <c r="J1071" s="483" t="str">
        <f>Value!$F$9</f>
        <v>فتحي محمد ابو فضة</v>
      </c>
      <c r="K1071" s="504"/>
    </row>
    <row r="1072" spans="1:11" s="105" customFormat="1" ht="17.850000000000001" customHeight="1" thickBot="1" x14ac:dyDescent="0.25">
      <c r="A1072" s="512"/>
      <c r="B1072" s="514"/>
      <c r="C1072" s="514"/>
      <c r="D1072" s="503"/>
      <c r="E1072" s="516"/>
      <c r="F1072" s="516"/>
      <c r="G1072" s="516"/>
      <c r="H1072" s="503"/>
      <c r="I1072" s="503"/>
      <c r="J1072" s="505"/>
      <c r="K1072" s="506"/>
    </row>
    <row r="1073" spans="1:13" s="108" customFormat="1" ht="17.850000000000001" customHeight="1" x14ac:dyDescent="0.25">
      <c r="A1073" s="106" t="s">
        <v>24</v>
      </c>
      <c r="B1073" s="497"/>
      <c r="C1073" s="497"/>
      <c r="D1073" s="497"/>
      <c r="E1073" s="497"/>
      <c r="F1073" s="497"/>
      <c r="G1073" s="497"/>
      <c r="H1073" s="497"/>
      <c r="I1073" s="497"/>
      <c r="J1073" s="497"/>
      <c r="K1073" s="497"/>
      <c r="L1073" s="107"/>
    </row>
    <row r="1074" spans="1:13" s="108" customFormat="1" ht="17.850000000000001" customHeight="1" x14ac:dyDescent="0.25">
      <c r="A1074" s="109" t="s">
        <v>25</v>
      </c>
      <c r="B1074" s="498" t="s">
        <v>26</v>
      </c>
      <c r="C1074" s="498"/>
      <c r="D1074" s="498"/>
      <c r="E1074" s="498"/>
      <c r="F1074" s="498"/>
      <c r="G1074" s="498"/>
      <c r="H1074" s="498"/>
      <c r="I1074" s="498"/>
      <c r="J1074" s="498"/>
      <c r="K1074" s="498"/>
      <c r="L1074" s="107"/>
    </row>
    <row r="1075" spans="1:13" s="108" customFormat="1" ht="17.850000000000001" customHeight="1" x14ac:dyDescent="0.25">
      <c r="A1075" s="109"/>
      <c r="B1075" s="110"/>
      <c r="C1075" s="110"/>
      <c r="D1075" s="361"/>
      <c r="E1075" s="361"/>
      <c r="F1075" s="361"/>
      <c r="G1075" s="361"/>
      <c r="H1075" s="361"/>
      <c r="I1075" s="110"/>
      <c r="J1075" s="110"/>
      <c r="K1075" s="110"/>
      <c r="L1075" s="107"/>
    </row>
    <row r="1076" spans="1:13" s="108" customFormat="1" ht="17.850000000000001" customHeight="1" x14ac:dyDescent="0.25">
      <c r="A1076" s="109" t="s">
        <v>27</v>
      </c>
      <c r="B1076" s="499" t="s">
        <v>28</v>
      </c>
      <c r="C1076" s="499"/>
      <c r="D1076" s="499"/>
      <c r="E1076" s="499"/>
      <c r="F1076" s="499"/>
      <c r="G1076" s="499"/>
      <c r="H1076" s="499"/>
      <c r="I1076" s="499"/>
      <c r="J1076" s="499"/>
      <c r="K1076" s="499"/>
      <c r="L1076" s="107"/>
    </row>
    <row r="1077" spans="1:13" s="108" customFormat="1" ht="17.850000000000001" customHeight="1" x14ac:dyDescent="0.25">
      <c r="A1077" s="109"/>
      <c r="B1077" s="112"/>
      <c r="C1077" s="112"/>
      <c r="D1077" s="112"/>
      <c r="E1077" s="112"/>
      <c r="F1077" s="112"/>
      <c r="G1077" s="112"/>
      <c r="H1077" s="112"/>
      <c r="I1077" s="112"/>
      <c r="J1077" s="112"/>
      <c r="K1077" s="112"/>
      <c r="L1077" s="107"/>
    </row>
    <row r="1078" spans="1:13" s="108" customFormat="1" ht="17.850000000000001" customHeight="1" x14ac:dyDescent="0.25">
      <c r="A1078" s="109" t="s">
        <v>29</v>
      </c>
      <c r="B1078" s="500" t="s">
        <v>30</v>
      </c>
      <c r="C1078" s="500"/>
      <c r="D1078" s="500"/>
      <c r="E1078" s="500"/>
      <c r="F1078" s="501">
        <f>IF(Value!$F$33="1","",DATE(YEAR(Value!$F$22),MONTH(Value!$F$22),DAY(Value!$F$22)))</f>
        <v>43994</v>
      </c>
      <c r="G1078" s="501"/>
      <c r="H1078" s="114" t="s">
        <v>129</v>
      </c>
      <c r="I1078" s="502" t="str">
        <f>IF(Value!$F$33="2",Value!$F$22,"")</f>
        <v>2020/6/12</v>
      </c>
      <c r="J1078" s="502"/>
      <c r="K1078" s="115"/>
      <c r="L1078" s="115"/>
      <c r="M1078" s="107"/>
    </row>
    <row r="1079" spans="1:13" s="108" customFormat="1" ht="17.850000000000001" customHeight="1" x14ac:dyDescent="0.25">
      <c r="A1079" s="109"/>
      <c r="B1079" s="112"/>
      <c r="C1079" s="112"/>
      <c r="D1079" s="112"/>
      <c r="E1079" s="112"/>
      <c r="F1079" s="112"/>
      <c r="G1079" s="116"/>
      <c r="H1079" s="116"/>
      <c r="I1079" s="116"/>
      <c r="J1079" s="116"/>
      <c r="K1079" s="116"/>
      <c r="L1079" s="107"/>
    </row>
    <row r="1080" spans="1:13" s="108" customFormat="1" ht="17.850000000000001" customHeight="1" x14ac:dyDescent="0.25">
      <c r="A1080" s="109" t="s">
        <v>31</v>
      </c>
      <c r="B1080" s="527" t="s">
        <v>32</v>
      </c>
      <c r="C1080" s="527"/>
      <c r="D1080" s="527"/>
      <c r="E1080" s="527"/>
      <c r="F1080" s="117" t="str">
        <f>IF(Value!$F$33="2",Value!$F$26,"")</f>
        <v>2023/2022</v>
      </c>
      <c r="G1080" s="118" t="s">
        <v>379</v>
      </c>
      <c r="H1080" s="113">
        <f>IF(Value!$F$33="1","",DATE(YEAR(Value!$F$23),MONTH(Value!$F$23),DAY(Value!$F$23)))</f>
        <v>44075</v>
      </c>
      <c r="I1080" s="136" t="s">
        <v>129</v>
      </c>
      <c r="J1080" s="528" t="str">
        <f>IF(Value!$F$33="2",Value!$F$23,"")</f>
        <v>2020/9/1</v>
      </c>
      <c r="K1080" s="528"/>
      <c r="L1080" s="107"/>
    </row>
    <row r="1081" spans="1:13" ht="17.850000000000001" customHeight="1" x14ac:dyDescent="0.2">
      <c r="A1081" s="461"/>
      <c r="B1081" s="461"/>
      <c r="C1081" s="461"/>
      <c r="D1081" s="461"/>
      <c r="E1081" s="462" t="s">
        <v>436</v>
      </c>
      <c r="F1081" s="462"/>
      <c r="G1081" s="462"/>
      <c r="H1081" s="461"/>
      <c r="I1081" s="461"/>
      <c r="J1081" s="461"/>
      <c r="K1081" s="461"/>
      <c r="L1081" s="85" t="s">
        <v>310</v>
      </c>
    </row>
    <row r="1082" spans="1:13" ht="17.850000000000001" customHeight="1" x14ac:dyDescent="0.2">
      <c r="A1082" s="461"/>
      <c r="B1082" s="461"/>
      <c r="C1082" s="461"/>
      <c r="D1082" s="461"/>
      <c r="E1082" s="462"/>
      <c r="F1082" s="462"/>
      <c r="G1082" s="462"/>
      <c r="H1082" s="461"/>
      <c r="I1082" s="461"/>
      <c r="J1082" s="461"/>
      <c r="K1082" s="461"/>
    </row>
    <row r="1083" spans="1:13" ht="17.850000000000001" customHeight="1" x14ac:dyDescent="0.2">
      <c r="A1083" s="463" t="s">
        <v>755</v>
      </c>
      <c r="B1083" s="463"/>
      <c r="C1083" s="463"/>
      <c r="D1083" s="463"/>
      <c r="E1083" s="464"/>
      <c r="F1083" s="464"/>
      <c r="G1083" s="464"/>
      <c r="H1083" s="464" t="s">
        <v>0</v>
      </c>
      <c r="I1083" s="464"/>
      <c r="J1083" s="464"/>
      <c r="K1083" s="464"/>
    </row>
    <row r="1084" spans="1:13" ht="17.850000000000001" customHeight="1" x14ac:dyDescent="0.2">
      <c r="A1084" s="463" t="s">
        <v>756</v>
      </c>
      <c r="B1084" s="463"/>
      <c r="C1084" s="463"/>
      <c r="D1084" s="463"/>
      <c r="E1084" s="464"/>
      <c r="F1084" s="464"/>
      <c r="G1084" s="464"/>
      <c r="H1084" s="464"/>
      <c r="I1084" s="464"/>
      <c r="J1084" s="464"/>
      <c r="K1084" s="464"/>
    </row>
    <row r="1085" spans="1:13" ht="17.850000000000001" customHeight="1" x14ac:dyDescent="0.2">
      <c r="A1085" s="465"/>
      <c r="B1085" s="465"/>
      <c r="C1085" s="465"/>
      <c r="D1085" s="465"/>
      <c r="E1085" s="464"/>
      <c r="F1085" s="464"/>
      <c r="G1085" s="464"/>
      <c r="H1085" s="464"/>
      <c r="I1085" s="464"/>
      <c r="J1085" s="464"/>
      <c r="K1085" s="464"/>
    </row>
    <row r="1086" spans="1:13" ht="17.850000000000001" customHeight="1" x14ac:dyDescent="0.2">
      <c r="A1086" s="455" t="str">
        <f>" النتائج المدرسية  " &amp; Value!$F$35 &amp; " الأساسي  للعام الدراسي " &amp; Value!$F$10</f>
        <v xml:space="preserve"> النتائج المدرسية  للصفوف من الأول الى السابع الأساسي  للعام الدراسي 2021/2020</v>
      </c>
      <c r="B1086" s="455"/>
      <c r="C1086" s="455"/>
      <c r="D1086" s="455"/>
      <c r="E1086" s="455"/>
      <c r="F1086" s="455"/>
      <c r="G1086" s="455"/>
      <c r="H1086" s="455"/>
      <c r="I1086" s="455"/>
      <c r="J1086" s="455"/>
      <c r="K1086" s="455"/>
    </row>
    <row r="1087" spans="1:13" ht="17.850000000000001" customHeight="1" x14ac:dyDescent="0.2">
      <c r="A1087" s="455"/>
      <c r="B1087" s="455"/>
      <c r="C1087" s="455"/>
      <c r="D1087" s="455"/>
      <c r="E1087" s="455"/>
      <c r="F1087" s="455"/>
      <c r="G1087" s="455"/>
      <c r="H1087" s="455"/>
      <c r="I1087" s="455"/>
      <c r="J1087" s="455"/>
      <c r="K1087" s="455"/>
    </row>
    <row r="1088" spans="1:13" ht="17.850000000000001" customHeight="1" x14ac:dyDescent="0.2">
      <c r="A1088" s="86" t="s">
        <v>1</v>
      </c>
      <c r="B1088" s="456" t="str">
        <f>Table!B35</f>
        <v xml:space="preserve"> عدي علي زكي الدرباشي</v>
      </c>
      <c r="C1088" s="457"/>
      <c r="D1088" s="457"/>
      <c r="E1088" s="362" t="s">
        <v>2</v>
      </c>
      <c r="F1088" s="119" t="str">
        <f>Table!C35</f>
        <v>الأردنية</v>
      </c>
      <c r="G1088" s="458" t="s">
        <v>3</v>
      </c>
      <c r="H1088" s="458"/>
      <c r="I1088" s="459" t="str">
        <f>Table!BT35</f>
        <v>السلط    27 / 2 / 2009</v>
      </c>
      <c r="J1088" s="460"/>
      <c r="K1088" s="460"/>
    </row>
    <row r="1089" spans="1:17" ht="17.850000000000001" customHeight="1" x14ac:dyDescent="0.2">
      <c r="A1089" s="70"/>
      <c r="B1089" s="365"/>
      <c r="C1089" s="365"/>
      <c r="D1089" s="76"/>
      <c r="E1089" s="365"/>
      <c r="F1089" s="88"/>
      <c r="G1089" s="76"/>
      <c r="H1089" s="76"/>
      <c r="I1089" s="89"/>
      <c r="J1089" s="89"/>
      <c r="K1089" s="90"/>
    </row>
    <row r="1090" spans="1:17" ht="17.850000000000001" customHeight="1" x14ac:dyDescent="0.2">
      <c r="A1090" s="458" t="s">
        <v>4</v>
      </c>
      <c r="B1090" s="458"/>
      <c r="C1090" s="483" t="str">
        <f>Value!$F$6 &amp; " ( "  &amp;  Value!$F$7  &amp; " ) "</f>
        <v xml:space="preserve">السادس ( أ ) </v>
      </c>
      <c r="D1090" s="483"/>
      <c r="E1090" s="362" t="s">
        <v>5</v>
      </c>
      <c r="F1090" s="483" t="str">
        <f>Value!$F$5</f>
        <v>ذكور البقعة الاعدادية الرابعة</v>
      </c>
      <c r="G1090" s="483"/>
      <c r="H1090" s="483"/>
      <c r="I1090" s="362" t="s">
        <v>6</v>
      </c>
      <c r="J1090" s="460" t="str">
        <f>Value!$F$4</f>
        <v>البقعة</v>
      </c>
      <c r="K1090" s="460"/>
      <c r="N1090" s="262">
        <v>0</v>
      </c>
      <c r="O1090" s="262"/>
      <c r="P1090" s="262"/>
      <c r="Q1090" s="262">
        <f>Value!$F$13</f>
        <v>50</v>
      </c>
    </row>
    <row r="1091" spans="1:17" ht="17.850000000000001" customHeight="1" x14ac:dyDescent="0.2">
      <c r="A1091" s="365"/>
      <c r="B1091" s="365"/>
      <c r="C1091" s="65"/>
      <c r="D1091" s="91"/>
      <c r="E1091" s="70"/>
      <c r="F1091" s="89"/>
      <c r="G1091" s="89"/>
      <c r="H1091" s="89"/>
      <c r="I1091" s="70"/>
      <c r="J1091" s="89"/>
      <c r="K1091" s="89"/>
    </row>
    <row r="1092" spans="1:17" ht="17.850000000000001" customHeight="1" x14ac:dyDescent="0.2">
      <c r="A1092" s="458" t="s">
        <v>7</v>
      </c>
      <c r="B1092" s="458"/>
      <c r="C1092" s="483" t="str">
        <f>Value!$F$3</f>
        <v>شمال عمان</v>
      </c>
      <c r="D1092" s="483"/>
      <c r="E1092" s="92"/>
      <c r="F1092" s="92"/>
      <c r="G1092" s="92"/>
      <c r="H1092" s="92"/>
      <c r="I1092" s="92"/>
      <c r="J1092" s="92"/>
      <c r="K1092" s="92"/>
    </row>
    <row r="1093" spans="1:17" ht="17.850000000000001" customHeight="1" thickBot="1" x14ac:dyDescent="0.25">
      <c r="A1093" s="93"/>
      <c r="B1093" s="93"/>
      <c r="C1093" s="93"/>
      <c r="D1093" s="94"/>
      <c r="E1093" s="93"/>
      <c r="F1093" s="93"/>
      <c r="G1093" s="93"/>
      <c r="H1093" s="93"/>
      <c r="I1093" s="93"/>
      <c r="J1093" s="95"/>
      <c r="K1093" s="95"/>
    </row>
    <row r="1094" spans="1:17" ht="17.850000000000001" customHeight="1" thickBot="1" x14ac:dyDescent="0.25">
      <c r="A1094" s="484" t="s">
        <v>8</v>
      </c>
      <c r="B1094" s="484"/>
      <c r="C1094" s="484"/>
      <c r="D1094" s="485" t="s">
        <v>9</v>
      </c>
      <c r="E1094" s="471" t="s">
        <v>10</v>
      </c>
      <c r="F1094" s="472"/>
      <c r="G1094" s="472"/>
      <c r="H1094" s="472"/>
      <c r="I1094" s="472"/>
      <c r="J1094" s="472"/>
      <c r="K1094" s="473"/>
    </row>
    <row r="1095" spans="1:17" ht="17.850000000000001" customHeight="1" thickBot="1" x14ac:dyDescent="0.25">
      <c r="A1095" s="484"/>
      <c r="B1095" s="484"/>
      <c r="C1095" s="484"/>
      <c r="D1095" s="486"/>
      <c r="E1095" s="96" t="s">
        <v>11</v>
      </c>
      <c r="F1095" s="97" t="s">
        <v>12</v>
      </c>
      <c r="G1095" s="474" t="s">
        <v>13</v>
      </c>
      <c r="H1095" s="474"/>
      <c r="I1095" s="474"/>
      <c r="J1095" s="474"/>
      <c r="K1095" s="475"/>
    </row>
    <row r="1096" spans="1:17" ht="17.850000000000001" customHeight="1" thickBot="1" x14ac:dyDescent="0.25">
      <c r="A1096" s="484"/>
      <c r="B1096" s="484"/>
      <c r="C1096" s="484"/>
      <c r="D1096" s="487"/>
      <c r="E1096" s="98" t="s">
        <v>383</v>
      </c>
      <c r="F1096" s="364" t="s">
        <v>383</v>
      </c>
      <c r="G1096" s="364" t="s">
        <v>14</v>
      </c>
      <c r="H1096" s="476" t="s">
        <v>15</v>
      </c>
      <c r="I1096" s="476"/>
      <c r="J1096" s="476"/>
      <c r="K1096" s="477"/>
    </row>
    <row r="1097" spans="1:17" ht="17.850000000000001" customHeight="1" x14ac:dyDescent="0.2">
      <c r="A1097" s="478" t="str">
        <f>Table!$H$6</f>
        <v>التربية الاسلامية</v>
      </c>
      <c r="B1097" s="479"/>
      <c r="C1097" s="479"/>
      <c r="D1097" s="100">
        <f>Table!$J$10</f>
        <v>100</v>
      </c>
      <c r="E1097" s="122">
        <f>Table!H35</f>
        <v>85</v>
      </c>
      <c r="F1097" s="123">
        <f>Table!I35</f>
        <v>87</v>
      </c>
      <c r="G1097" s="123">
        <f>Table!J35</f>
        <v>86</v>
      </c>
      <c r="H1097" s="480" t="str">
        <f>SpellNumberA(IF(Value!$F$33="1",E1097,G1097),0,"علامة","علامتان","علامات")</f>
        <v xml:space="preserve">ست وثمانون علامة </v>
      </c>
      <c r="I1097" s="481"/>
      <c r="J1097" s="481"/>
      <c r="K1097" s="482"/>
    </row>
    <row r="1098" spans="1:17" ht="17.850000000000001" customHeight="1" x14ac:dyDescent="0.2">
      <c r="A1098" s="466" t="str">
        <f>Table!$K$6</f>
        <v>اللغة العربية</v>
      </c>
      <c r="B1098" s="467"/>
      <c r="C1098" s="467"/>
      <c r="D1098" s="101">
        <f>Table!$M$10</f>
        <v>100</v>
      </c>
      <c r="E1098" s="102">
        <f>Table!K35</f>
        <v>89</v>
      </c>
      <c r="F1098" s="123">
        <f>Table!L35</f>
        <v>93</v>
      </c>
      <c r="G1098" s="123">
        <f>Table!M35</f>
        <v>91</v>
      </c>
      <c r="H1098" s="468" t="str">
        <f>SpellNumberA(IF(Value!$F$33="1",E1098,G1098),0,"علامة","علامتان","علامات")</f>
        <v xml:space="preserve">واحدة وتسعون علامة </v>
      </c>
      <c r="I1098" s="469"/>
      <c r="J1098" s="469"/>
      <c r="K1098" s="470"/>
    </row>
    <row r="1099" spans="1:17" ht="17.850000000000001" customHeight="1" x14ac:dyDescent="0.2">
      <c r="A1099" s="466" t="str">
        <f>Table!$N$6</f>
        <v>اللغة الانجليزية</v>
      </c>
      <c r="B1099" s="467"/>
      <c r="C1099" s="467"/>
      <c r="D1099" s="101">
        <f>Table!$P$10</f>
        <v>100</v>
      </c>
      <c r="E1099" s="102">
        <f>Table!N35</f>
        <v>75</v>
      </c>
      <c r="F1099" s="123">
        <f>Table!O35</f>
        <v>66</v>
      </c>
      <c r="G1099" s="123">
        <f>Table!P35</f>
        <v>71</v>
      </c>
      <c r="H1099" s="468" t="str">
        <f>SpellNumberA(IF(Value!$F$33="1",E1099,G1099),0,"علامة","علامتان","علامات")</f>
        <v xml:space="preserve">واحدة وسبعون علامة </v>
      </c>
      <c r="I1099" s="469"/>
      <c r="J1099" s="469"/>
      <c r="K1099" s="470"/>
    </row>
    <row r="1100" spans="1:17" ht="17.850000000000001" customHeight="1" x14ac:dyDescent="0.2">
      <c r="A1100" s="466" t="str">
        <f>Table!$Q$6</f>
        <v>الرياضيات</v>
      </c>
      <c r="B1100" s="467"/>
      <c r="C1100" s="467"/>
      <c r="D1100" s="101">
        <f>Table!$S$10</f>
        <v>100</v>
      </c>
      <c r="E1100" s="102">
        <f>Table!Q35</f>
        <v>86</v>
      </c>
      <c r="F1100" s="123">
        <f>Table!R35</f>
        <v>87</v>
      </c>
      <c r="G1100" s="123">
        <f>Table!S35</f>
        <v>87</v>
      </c>
      <c r="H1100" s="468" t="str">
        <f>SpellNumberA(IF(Value!$F$33="1",E1100,G1100),0,"علامة","علامتان","علامات")</f>
        <v xml:space="preserve">سبع وثمانون علامة </v>
      </c>
      <c r="I1100" s="469"/>
      <c r="J1100" s="469"/>
      <c r="K1100" s="470"/>
    </row>
    <row r="1101" spans="1:17" ht="17.850000000000001" customHeight="1" x14ac:dyDescent="0.2">
      <c r="A1101" s="466" t="str">
        <f>Table!$T$6</f>
        <v>التربية الاجتماعية والوطنية</v>
      </c>
      <c r="B1101" s="467"/>
      <c r="C1101" s="467"/>
      <c r="D1101" s="101">
        <f>Table!$V$10</f>
        <v>100</v>
      </c>
      <c r="E1101" s="102">
        <f>Table!T35</f>
        <v>83</v>
      </c>
      <c r="F1101" s="123">
        <f>Table!U35</f>
        <v>82</v>
      </c>
      <c r="G1101" s="123">
        <f>Table!V35</f>
        <v>83</v>
      </c>
      <c r="H1101" s="468" t="str">
        <f>SpellNumberA(IF(Value!$F$33="1",E1101,G1101),0,"علامة","علامتان","علامات")</f>
        <v xml:space="preserve">ثلاث وثمانون علامة </v>
      </c>
      <c r="I1101" s="469"/>
      <c r="J1101" s="469"/>
      <c r="K1101" s="470"/>
    </row>
    <row r="1102" spans="1:17" ht="17.850000000000001" customHeight="1" x14ac:dyDescent="0.2">
      <c r="A1102" s="466" t="str">
        <f>Table!$W$6</f>
        <v>العلـــوم</v>
      </c>
      <c r="B1102" s="467"/>
      <c r="C1102" s="467"/>
      <c r="D1102" s="101">
        <f>Table!$Y$10</f>
        <v>100</v>
      </c>
      <c r="E1102" s="102">
        <f>Table!W35</f>
        <v>69</v>
      </c>
      <c r="F1102" s="123">
        <f>Table!X35</f>
        <v>77</v>
      </c>
      <c r="G1102" s="123">
        <f>Table!Y35</f>
        <v>73</v>
      </c>
      <c r="H1102" s="468" t="str">
        <f>SpellNumberA(IF(Value!$F$33="1",E1102,G1102),0,"علامة","علامتان","علامات")</f>
        <v xml:space="preserve">ثلاث وسبعون علامة </v>
      </c>
      <c r="I1102" s="469"/>
      <c r="J1102" s="469"/>
      <c r="K1102" s="470"/>
    </row>
    <row r="1103" spans="1:17" ht="17.850000000000001" customHeight="1" x14ac:dyDescent="0.2">
      <c r="A1103" s="466" t="str">
        <f>Table!$Z$6</f>
        <v>التربية الفنية</v>
      </c>
      <c r="B1103" s="467"/>
      <c r="C1103" s="467"/>
      <c r="D1103" s="101">
        <f>Table!$AB$10</f>
        <v>100</v>
      </c>
      <c r="E1103" s="102">
        <f>Table!Z35</f>
        <v>95</v>
      </c>
      <c r="F1103" s="123">
        <f>Table!AA35</f>
        <v>90</v>
      </c>
      <c r="G1103" s="123">
        <f>Table!AB35</f>
        <v>93</v>
      </c>
      <c r="H1103" s="468" t="str">
        <f>SpellNumberA(IF(Value!$F$33="1",E1103,G1103),0,"علامة","علامتان","علامات")</f>
        <v xml:space="preserve">ثلاث وتسعون علامة </v>
      </c>
      <c r="I1103" s="469"/>
      <c r="J1103" s="469"/>
      <c r="K1103" s="470"/>
    </row>
    <row r="1104" spans="1:17" ht="17.850000000000001" customHeight="1" x14ac:dyDescent="0.2">
      <c r="A1104" s="466" t="str">
        <f>Table!$AC$6</f>
        <v>التربية الرياضية</v>
      </c>
      <c r="B1104" s="467"/>
      <c r="C1104" s="467"/>
      <c r="D1104" s="101">
        <f>Table!$AE$10</f>
        <v>100</v>
      </c>
      <c r="E1104" s="102">
        <f>Table!AC35</f>
        <v>92</v>
      </c>
      <c r="F1104" s="123">
        <f>Table!AD35</f>
        <v>92</v>
      </c>
      <c r="G1104" s="123">
        <f>Table!AE35</f>
        <v>92</v>
      </c>
      <c r="H1104" s="468" t="str">
        <f>SpellNumberA(IF(Value!$F$33="1",E1104,G1104),0,"علامة","علامتان","علامات")</f>
        <v xml:space="preserve">اثنتان وتسعون علامة </v>
      </c>
      <c r="I1104" s="469"/>
      <c r="J1104" s="469"/>
      <c r="K1104" s="470"/>
    </row>
    <row r="1105" spans="1:12" ht="17.850000000000001" customHeight="1" x14ac:dyDescent="0.2">
      <c r="A1105" s="466" t="str">
        <f>Table!$AF$6</f>
        <v>الموسيقا والاناشيد</v>
      </c>
      <c r="B1105" s="467"/>
      <c r="C1105" s="467"/>
      <c r="D1105" s="101">
        <f>Table!$AH$10</f>
        <v>100</v>
      </c>
      <c r="E1105" s="124"/>
      <c r="F1105" s="123"/>
      <c r="G1105" s="123"/>
      <c r="H1105" s="494" t="str">
        <f>SpellNumberA(IF(Value!$F$33="1",E1105,G1105),0,"علامة","علامتان","علامات")</f>
        <v/>
      </c>
      <c r="I1105" s="495"/>
      <c r="J1105" s="495"/>
      <c r="K1105" s="496"/>
    </row>
    <row r="1106" spans="1:12" ht="17.850000000000001" customHeight="1" x14ac:dyDescent="0.2">
      <c r="A1106" s="466" t="str">
        <f>Table!$AI$6</f>
        <v>التربية المهنية</v>
      </c>
      <c r="B1106" s="467"/>
      <c r="C1106" s="467"/>
      <c r="D1106" s="101">
        <f>Table!$AK$10</f>
        <v>100</v>
      </c>
      <c r="E1106" s="124">
        <f>Table!AI35</f>
        <v>94</v>
      </c>
      <c r="F1106" s="123">
        <f>Table!AJ35</f>
        <v>79</v>
      </c>
      <c r="G1106" s="123">
        <f>Table!AK35</f>
        <v>87</v>
      </c>
      <c r="H1106" s="494" t="str">
        <f>SpellNumberA(IF(Value!$F$33="1",E1106,G1106),0,"علامة","علامتان","علامات")</f>
        <v xml:space="preserve">سبع وثمانون علامة </v>
      </c>
      <c r="I1106" s="495"/>
      <c r="J1106" s="495"/>
      <c r="K1106" s="496"/>
    </row>
    <row r="1107" spans="1:12" ht="17.850000000000001" customHeight="1" x14ac:dyDescent="0.2">
      <c r="A1107" s="466" t="str">
        <f>Table!$AL$6</f>
        <v>الحاسوب</v>
      </c>
      <c r="B1107" s="467"/>
      <c r="C1107" s="467"/>
      <c r="D1107" s="101">
        <f>Table!$AN$10</f>
        <v>100</v>
      </c>
      <c r="E1107" s="124">
        <f>Table!AL35</f>
        <v>0</v>
      </c>
      <c r="F1107" s="123">
        <f>Table!AM35</f>
        <v>0</v>
      </c>
      <c r="G1107" s="123">
        <f>Table!AN35</f>
        <v>0</v>
      </c>
      <c r="H1107" s="494" t="str">
        <f>SpellNumberA(IF(Value!$F$33="1",E1107,G1107),0,"علامة","علامتان","علامات")</f>
        <v xml:space="preserve">صفر علامة </v>
      </c>
      <c r="I1107" s="495"/>
      <c r="J1107" s="495"/>
      <c r="K1107" s="496"/>
    </row>
    <row r="1108" spans="1:12" ht="17.850000000000001" customHeight="1" thickBot="1" x14ac:dyDescent="0.25">
      <c r="A1108" s="466" t="str">
        <f>Table!$AO$6</f>
        <v>الثقافة المالية</v>
      </c>
      <c r="B1108" s="467"/>
      <c r="C1108" s="467"/>
      <c r="D1108" s="103">
        <f>Table!$AQ$10</f>
        <v>100</v>
      </c>
      <c r="E1108" s="125">
        <f>Table!AO35</f>
        <v>0</v>
      </c>
      <c r="F1108" s="123">
        <f>Table!AP35</f>
        <v>0</v>
      </c>
      <c r="G1108" s="126">
        <f>Table!AQ35</f>
        <v>0</v>
      </c>
      <c r="H1108" s="488" t="str">
        <f>SpellNumberA(IF(Value!$F$33="1",E1108,G1108),0,"علامة","علامتان","علامات")</f>
        <v xml:space="preserve">صفر علامة </v>
      </c>
      <c r="I1108" s="489"/>
      <c r="J1108" s="489"/>
      <c r="K1108" s="490"/>
    </row>
    <row r="1109" spans="1:12" ht="17.850000000000001" customHeight="1" x14ac:dyDescent="0.2">
      <c r="A1109" s="491" t="s">
        <v>384</v>
      </c>
      <c r="B1109" s="492"/>
      <c r="C1109" s="492"/>
      <c r="D1109" s="351">
        <f>Table!BS35</f>
        <v>83</v>
      </c>
      <c r="E1109" s="363" t="s">
        <v>385</v>
      </c>
      <c r="F1109" s="493" t="str">
        <f>IF(D1109&lt;&gt;"-",SpellNumberA(D1109,0,"علامة","علامتان","علامات"),"")</f>
        <v xml:space="preserve">ثلاث وثمانون علامة </v>
      </c>
      <c r="G1109" s="493"/>
      <c r="H1109" s="493"/>
      <c r="I1109" s="493"/>
      <c r="J1109" s="203"/>
      <c r="K1109" s="204"/>
    </row>
    <row r="1110" spans="1:12" ht="17.850000000000001" customHeight="1" x14ac:dyDescent="0.2">
      <c r="A1110" s="517" t="s">
        <v>16</v>
      </c>
      <c r="B1110" s="518" t="str">
        <f>Table!CS35</f>
        <v>ناجح و يرفع  لـ الصف السابع</v>
      </c>
      <c r="C1110" s="519"/>
      <c r="D1110" s="519"/>
      <c r="E1110" s="519"/>
      <c r="F1110" s="519"/>
      <c r="G1110" s="519"/>
      <c r="H1110" s="519"/>
      <c r="I1110" s="519"/>
      <c r="J1110" s="519"/>
      <c r="K1110" s="520"/>
    </row>
    <row r="1111" spans="1:12" ht="17.850000000000001" customHeight="1" thickBot="1" x14ac:dyDescent="0.25">
      <c r="A1111" s="512"/>
      <c r="B1111" s="505"/>
      <c r="C1111" s="505"/>
      <c r="D1111" s="505"/>
      <c r="E1111" s="505"/>
      <c r="F1111" s="505"/>
      <c r="G1111" s="505"/>
      <c r="H1111" s="505"/>
      <c r="I1111" s="505"/>
      <c r="J1111" s="505"/>
      <c r="K1111" s="506"/>
    </row>
    <row r="1112" spans="1:12" ht="17.850000000000001" customHeight="1" x14ac:dyDescent="0.2">
      <c r="A1112" s="521" t="s">
        <v>17</v>
      </c>
      <c r="B1112" s="522"/>
      <c r="C1112" s="523" t="str">
        <f>Table!CT35</f>
        <v>خلوق ومتعاون وفعّال ، أجمل التهاني لك ولوالديك</v>
      </c>
      <c r="D1112" s="524"/>
      <c r="E1112" s="524"/>
      <c r="F1112" s="524"/>
      <c r="G1112" s="524"/>
      <c r="H1112" s="524"/>
      <c r="I1112" s="524"/>
      <c r="J1112" s="524"/>
      <c r="K1112" s="525"/>
    </row>
    <row r="1113" spans="1:12" s="105" customFormat="1" ht="17.850000000000001" customHeight="1" x14ac:dyDescent="0.2">
      <c r="A1113" s="507"/>
      <c r="B1113" s="458"/>
      <c r="C1113" s="483"/>
      <c r="D1113" s="483"/>
      <c r="E1113" s="483"/>
      <c r="F1113" s="483"/>
      <c r="G1113" s="483"/>
      <c r="H1113" s="483"/>
      <c r="I1113" s="483"/>
      <c r="J1113" s="483"/>
      <c r="K1113" s="504"/>
    </row>
    <row r="1114" spans="1:12" ht="17.850000000000001" customHeight="1" x14ac:dyDescent="0.2">
      <c r="A1114" s="507" t="s">
        <v>18</v>
      </c>
      <c r="B1114" s="458"/>
      <c r="C1114" s="510" t="str">
        <f>Table!AS35</f>
        <v>-</v>
      </c>
      <c r="D1114" s="458" t="s">
        <v>19</v>
      </c>
      <c r="E1114" s="458"/>
      <c r="F1114" s="458"/>
      <c r="G1114" s="510">
        <f>Table!$AS$10</f>
        <v>199</v>
      </c>
      <c r="H1114" s="458" t="s">
        <v>20</v>
      </c>
      <c r="I1114" s="458"/>
      <c r="J1114" s="483" t="str">
        <f>Value!$F$8</f>
        <v>عادل اسماعيل ابو حميدان</v>
      </c>
      <c r="K1114" s="504"/>
    </row>
    <row r="1115" spans="1:12" s="105" customFormat="1" ht="17.850000000000001" customHeight="1" x14ac:dyDescent="0.2">
      <c r="A1115" s="508"/>
      <c r="B1115" s="509"/>
      <c r="C1115" s="511"/>
      <c r="D1115" s="509"/>
      <c r="E1115" s="509"/>
      <c r="F1115" s="509"/>
      <c r="G1115" s="511"/>
      <c r="H1115" s="509"/>
      <c r="I1115" s="509"/>
      <c r="J1115" s="511"/>
      <c r="K1115" s="526"/>
    </row>
    <row r="1116" spans="1:12" ht="17.850000000000001" customHeight="1" x14ac:dyDescent="0.2">
      <c r="A1116" s="507" t="s">
        <v>21</v>
      </c>
      <c r="B1116" s="513" t="str">
        <f>IF(Value!$F$33="2",Value!$F$14,Value!$F$25)</f>
        <v>2020/6/2</v>
      </c>
      <c r="C1116" s="513"/>
      <c r="D1116" s="458" t="s">
        <v>22</v>
      </c>
      <c r="E1116" s="515"/>
      <c r="F1116" s="515"/>
      <c r="G1116" s="515" t="s">
        <v>23</v>
      </c>
      <c r="H1116" s="458" t="s">
        <v>23</v>
      </c>
      <c r="I1116" s="458"/>
      <c r="J1116" s="483" t="str">
        <f>Value!$F$9</f>
        <v>فتحي محمد ابو فضة</v>
      </c>
      <c r="K1116" s="504"/>
    </row>
    <row r="1117" spans="1:12" s="105" customFormat="1" ht="17.850000000000001" customHeight="1" thickBot="1" x14ac:dyDescent="0.25">
      <c r="A1117" s="512"/>
      <c r="B1117" s="514"/>
      <c r="C1117" s="514"/>
      <c r="D1117" s="503"/>
      <c r="E1117" s="516"/>
      <c r="F1117" s="516"/>
      <c r="G1117" s="516"/>
      <c r="H1117" s="503"/>
      <c r="I1117" s="503"/>
      <c r="J1117" s="505"/>
      <c r="K1117" s="506"/>
    </row>
    <row r="1118" spans="1:12" s="108" customFormat="1" ht="17.850000000000001" customHeight="1" x14ac:dyDescent="0.25">
      <c r="A1118" s="106" t="s">
        <v>24</v>
      </c>
      <c r="B1118" s="497"/>
      <c r="C1118" s="497"/>
      <c r="D1118" s="497"/>
      <c r="E1118" s="497"/>
      <c r="F1118" s="497"/>
      <c r="G1118" s="497"/>
      <c r="H1118" s="497"/>
      <c r="I1118" s="497"/>
      <c r="J1118" s="497"/>
      <c r="K1118" s="497"/>
      <c r="L1118" s="107"/>
    </row>
    <row r="1119" spans="1:12" s="108" customFormat="1" ht="17.850000000000001" customHeight="1" x14ac:dyDescent="0.25">
      <c r="A1119" s="109" t="s">
        <v>25</v>
      </c>
      <c r="B1119" s="498" t="s">
        <v>26</v>
      </c>
      <c r="C1119" s="498"/>
      <c r="D1119" s="498"/>
      <c r="E1119" s="498"/>
      <c r="F1119" s="498"/>
      <c r="G1119" s="498"/>
      <c r="H1119" s="498"/>
      <c r="I1119" s="498"/>
      <c r="J1119" s="498"/>
      <c r="K1119" s="498"/>
      <c r="L1119" s="107"/>
    </row>
    <row r="1120" spans="1:12" s="108" customFormat="1" ht="17.850000000000001" customHeight="1" x14ac:dyDescent="0.25">
      <c r="A1120" s="109"/>
      <c r="B1120" s="110"/>
      <c r="C1120" s="110"/>
      <c r="D1120" s="361"/>
      <c r="E1120" s="361"/>
      <c r="F1120" s="361"/>
      <c r="G1120" s="361"/>
      <c r="H1120" s="361"/>
      <c r="I1120" s="110"/>
      <c r="J1120" s="110"/>
      <c r="K1120" s="110"/>
      <c r="L1120" s="107"/>
    </row>
    <row r="1121" spans="1:17" s="108" customFormat="1" ht="17.850000000000001" customHeight="1" x14ac:dyDescent="0.25">
      <c r="A1121" s="109" t="s">
        <v>27</v>
      </c>
      <c r="B1121" s="499" t="s">
        <v>28</v>
      </c>
      <c r="C1121" s="499"/>
      <c r="D1121" s="499"/>
      <c r="E1121" s="499"/>
      <c r="F1121" s="499"/>
      <c r="G1121" s="499"/>
      <c r="H1121" s="499"/>
      <c r="I1121" s="499"/>
      <c r="J1121" s="499"/>
      <c r="K1121" s="499"/>
      <c r="L1121" s="107"/>
    </row>
    <row r="1122" spans="1:17" s="108" customFormat="1" ht="17.850000000000001" customHeight="1" x14ac:dyDescent="0.25">
      <c r="A1122" s="109"/>
      <c r="B1122" s="112"/>
      <c r="C1122" s="112"/>
      <c r="D1122" s="112"/>
      <c r="E1122" s="112"/>
      <c r="F1122" s="112"/>
      <c r="G1122" s="112"/>
      <c r="H1122" s="112"/>
      <c r="I1122" s="112"/>
      <c r="J1122" s="112"/>
      <c r="K1122" s="112"/>
      <c r="L1122" s="107"/>
    </row>
    <row r="1123" spans="1:17" s="108" customFormat="1" ht="17.850000000000001" customHeight="1" x14ac:dyDescent="0.25">
      <c r="A1123" s="109" t="s">
        <v>29</v>
      </c>
      <c r="B1123" s="500" t="s">
        <v>30</v>
      </c>
      <c r="C1123" s="500"/>
      <c r="D1123" s="500"/>
      <c r="E1123" s="500"/>
      <c r="F1123" s="501">
        <f>IF(Value!$F$33="1","",DATE(YEAR(Value!$F$22),MONTH(Value!$F$22),DAY(Value!$F$22)))</f>
        <v>43994</v>
      </c>
      <c r="G1123" s="501"/>
      <c r="H1123" s="114" t="s">
        <v>129</v>
      </c>
      <c r="I1123" s="502" t="str">
        <f>IF(Value!$F$33="2",Value!$F$22,"")</f>
        <v>2020/6/12</v>
      </c>
      <c r="J1123" s="502"/>
      <c r="K1123" s="115"/>
      <c r="L1123" s="115"/>
      <c r="M1123" s="107"/>
    </row>
    <row r="1124" spans="1:17" s="108" customFormat="1" ht="17.850000000000001" customHeight="1" x14ac:dyDescent="0.25">
      <c r="A1124" s="109"/>
      <c r="B1124" s="112"/>
      <c r="C1124" s="112"/>
      <c r="D1124" s="112"/>
      <c r="E1124" s="112"/>
      <c r="F1124" s="112"/>
      <c r="G1124" s="116"/>
      <c r="H1124" s="116"/>
      <c r="I1124" s="116"/>
      <c r="J1124" s="116"/>
      <c r="K1124" s="116"/>
      <c r="L1124" s="107"/>
    </row>
    <row r="1125" spans="1:17" s="108" customFormat="1" ht="17.850000000000001" customHeight="1" x14ac:dyDescent="0.25">
      <c r="A1125" s="109" t="s">
        <v>31</v>
      </c>
      <c r="B1125" s="527" t="s">
        <v>32</v>
      </c>
      <c r="C1125" s="527"/>
      <c r="D1125" s="527"/>
      <c r="E1125" s="527"/>
      <c r="F1125" s="117" t="str">
        <f>IF(Value!$F$33="2",Value!$F$26,"")</f>
        <v>2023/2022</v>
      </c>
      <c r="G1125" s="118" t="s">
        <v>379</v>
      </c>
      <c r="H1125" s="113">
        <f>IF(Value!$F$33="1","",DATE(YEAR(Value!$F$23),MONTH(Value!$F$23),DAY(Value!$F$23)))</f>
        <v>44075</v>
      </c>
      <c r="I1125" s="136" t="s">
        <v>129</v>
      </c>
      <c r="J1125" s="528" t="str">
        <f>IF(Value!$F$33="2",Value!$F$23,"")</f>
        <v>2020/9/1</v>
      </c>
      <c r="K1125" s="528"/>
      <c r="L1125" s="107"/>
    </row>
    <row r="1126" spans="1:17" ht="17.850000000000001" customHeight="1" x14ac:dyDescent="0.2">
      <c r="A1126" s="461"/>
      <c r="B1126" s="461"/>
      <c r="C1126" s="461"/>
      <c r="D1126" s="461"/>
      <c r="E1126" s="462" t="s">
        <v>436</v>
      </c>
      <c r="F1126" s="462"/>
      <c r="G1126" s="462"/>
      <c r="H1126" s="461"/>
      <c r="I1126" s="461"/>
      <c r="J1126" s="461"/>
      <c r="K1126" s="461"/>
      <c r="L1126" s="85" t="s">
        <v>310</v>
      </c>
    </row>
    <row r="1127" spans="1:17" ht="17.850000000000001" customHeight="1" x14ac:dyDescent="0.2">
      <c r="A1127" s="461"/>
      <c r="B1127" s="461"/>
      <c r="C1127" s="461"/>
      <c r="D1127" s="461"/>
      <c r="E1127" s="462"/>
      <c r="F1127" s="462"/>
      <c r="G1127" s="462"/>
      <c r="H1127" s="461"/>
      <c r="I1127" s="461"/>
      <c r="J1127" s="461"/>
      <c r="K1127" s="461"/>
    </row>
    <row r="1128" spans="1:17" ht="17.850000000000001" customHeight="1" x14ac:dyDescent="0.2">
      <c r="A1128" s="463" t="s">
        <v>755</v>
      </c>
      <c r="B1128" s="463"/>
      <c r="C1128" s="463"/>
      <c r="D1128" s="463"/>
      <c r="E1128" s="464"/>
      <c r="F1128" s="464"/>
      <c r="G1128" s="464"/>
      <c r="H1128" s="464" t="s">
        <v>0</v>
      </c>
      <c r="I1128" s="464"/>
      <c r="J1128" s="464"/>
      <c r="K1128" s="464"/>
    </row>
    <row r="1129" spans="1:17" ht="17.850000000000001" customHeight="1" x14ac:dyDescent="0.2">
      <c r="A1129" s="463" t="s">
        <v>756</v>
      </c>
      <c r="B1129" s="463"/>
      <c r="C1129" s="463"/>
      <c r="D1129" s="463"/>
      <c r="E1129" s="464"/>
      <c r="F1129" s="464"/>
      <c r="G1129" s="464"/>
      <c r="H1129" s="464"/>
      <c r="I1129" s="464"/>
      <c r="J1129" s="464"/>
      <c r="K1129" s="464"/>
    </row>
    <row r="1130" spans="1:17" ht="17.850000000000001" customHeight="1" x14ac:dyDescent="0.2">
      <c r="A1130" s="465"/>
      <c r="B1130" s="465"/>
      <c r="C1130" s="465"/>
      <c r="D1130" s="465"/>
      <c r="E1130" s="464"/>
      <c r="F1130" s="464"/>
      <c r="G1130" s="464"/>
      <c r="H1130" s="464"/>
      <c r="I1130" s="464"/>
      <c r="J1130" s="464"/>
      <c r="K1130" s="464"/>
    </row>
    <row r="1131" spans="1:17" ht="17.850000000000001" customHeight="1" x14ac:dyDescent="0.2">
      <c r="A1131" s="455" t="str">
        <f>" النتائج المدرسية  " &amp; Value!$F$35 &amp; " الأساسي  للعام الدراسي " &amp; Value!$F$10</f>
        <v xml:space="preserve"> النتائج المدرسية  للصفوف من الأول الى السابع الأساسي  للعام الدراسي 2021/2020</v>
      </c>
      <c r="B1131" s="455"/>
      <c r="C1131" s="455"/>
      <c r="D1131" s="455"/>
      <c r="E1131" s="455"/>
      <c r="F1131" s="455"/>
      <c r="G1131" s="455"/>
      <c r="H1131" s="455"/>
      <c r="I1131" s="455"/>
      <c r="J1131" s="455"/>
      <c r="K1131" s="455"/>
    </row>
    <row r="1132" spans="1:17" ht="17.850000000000001" customHeight="1" x14ac:dyDescent="0.2">
      <c r="A1132" s="455"/>
      <c r="B1132" s="455"/>
      <c r="C1132" s="455"/>
      <c r="D1132" s="455"/>
      <c r="E1132" s="455"/>
      <c r="F1132" s="455"/>
      <c r="G1132" s="455"/>
      <c r="H1132" s="455"/>
      <c r="I1132" s="455"/>
      <c r="J1132" s="455"/>
      <c r="K1132" s="455"/>
    </row>
    <row r="1133" spans="1:17" ht="17.850000000000001" customHeight="1" x14ac:dyDescent="0.2">
      <c r="A1133" s="86" t="s">
        <v>1</v>
      </c>
      <c r="B1133" s="456" t="str">
        <f>Table!B36</f>
        <v xml:space="preserve"> عز الدين عبدالله محمد ابو دلاخ</v>
      </c>
      <c r="C1133" s="457"/>
      <c r="D1133" s="457"/>
      <c r="E1133" s="362" t="s">
        <v>2</v>
      </c>
      <c r="F1133" s="119" t="str">
        <f>Table!C36</f>
        <v>الأردنية</v>
      </c>
      <c r="G1133" s="458" t="s">
        <v>3</v>
      </c>
      <c r="H1133" s="458"/>
      <c r="I1133" s="459" t="str">
        <f>Table!BT36</f>
        <v>عمان    3 / 3 / 2009</v>
      </c>
      <c r="J1133" s="460"/>
      <c r="K1133" s="460"/>
    </row>
    <row r="1134" spans="1:17" ht="17.850000000000001" customHeight="1" x14ac:dyDescent="0.2">
      <c r="A1134" s="70"/>
      <c r="B1134" s="365"/>
      <c r="C1134" s="365"/>
      <c r="D1134" s="76"/>
      <c r="E1134" s="365"/>
      <c r="F1134" s="88"/>
      <c r="G1134" s="76"/>
      <c r="H1134" s="76"/>
      <c r="I1134" s="89"/>
      <c r="J1134" s="89"/>
      <c r="K1134" s="90"/>
    </row>
    <row r="1135" spans="1:17" ht="17.850000000000001" customHeight="1" x14ac:dyDescent="0.2">
      <c r="A1135" s="458" t="s">
        <v>4</v>
      </c>
      <c r="B1135" s="458"/>
      <c r="C1135" s="483" t="str">
        <f>Value!$F$6 &amp; " ( "  &amp;  Value!$F$7  &amp; " ) "</f>
        <v xml:space="preserve">السادس ( أ ) </v>
      </c>
      <c r="D1135" s="483"/>
      <c r="E1135" s="362" t="s">
        <v>5</v>
      </c>
      <c r="F1135" s="483" t="str">
        <f>Value!$F$5</f>
        <v>ذكور البقعة الاعدادية الرابعة</v>
      </c>
      <c r="G1135" s="483"/>
      <c r="H1135" s="483"/>
      <c r="I1135" s="362" t="s">
        <v>6</v>
      </c>
      <c r="J1135" s="460" t="str">
        <f>Value!$F$4</f>
        <v>البقعة</v>
      </c>
      <c r="K1135" s="460"/>
      <c r="N1135" s="262">
        <v>0</v>
      </c>
      <c r="O1135" s="262"/>
      <c r="P1135" s="262"/>
      <c r="Q1135" s="262">
        <f>Value!$F$13</f>
        <v>50</v>
      </c>
    </row>
    <row r="1136" spans="1:17" ht="17.850000000000001" customHeight="1" x14ac:dyDescent="0.2">
      <c r="A1136" s="365"/>
      <c r="B1136" s="365"/>
      <c r="C1136" s="65"/>
      <c r="D1136" s="91"/>
      <c r="E1136" s="70"/>
      <c r="F1136" s="89"/>
      <c r="G1136" s="89"/>
      <c r="H1136" s="89"/>
      <c r="I1136" s="70"/>
      <c r="J1136" s="89"/>
      <c r="K1136" s="89"/>
    </row>
    <row r="1137" spans="1:11" ht="17.850000000000001" customHeight="1" x14ac:dyDescent="0.2">
      <c r="A1137" s="458" t="s">
        <v>7</v>
      </c>
      <c r="B1137" s="458"/>
      <c r="C1137" s="483" t="str">
        <f>Value!$F$3</f>
        <v>شمال عمان</v>
      </c>
      <c r="D1137" s="483"/>
      <c r="E1137" s="92"/>
      <c r="F1137" s="92"/>
      <c r="G1137" s="92"/>
      <c r="H1137" s="92"/>
      <c r="I1137" s="92"/>
      <c r="J1137" s="92"/>
      <c r="K1137" s="92"/>
    </row>
    <row r="1138" spans="1:11" ht="17.850000000000001" customHeight="1" thickBot="1" x14ac:dyDescent="0.25">
      <c r="A1138" s="93"/>
      <c r="B1138" s="93"/>
      <c r="C1138" s="93"/>
      <c r="D1138" s="94"/>
      <c r="E1138" s="93"/>
      <c r="F1138" s="93"/>
      <c r="G1138" s="93"/>
      <c r="H1138" s="93"/>
      <c r="I1138" s="93"/>
      <c r="J1138" s="95"/>
      <c r="K1138" s="95"/>
    </row>
    <row r="1139" spans="1:11" ht="17.850000000000001" customHeight="1" thickBot="1" x14ac:dyDescent="0.25">
      <c r="A1139" s="484" t="s">
        <v>8</v>
      </c>
      <c r="B1139" s="484"/>
      <c r="C1139" s="484"/>
      <c r="D1139" s="485" t="s">
        <v>9</v>
      </c>
      <c r="E1139" s="471" t="s">
        <v>10</v>
      </c>
      <c r="F1139" s="472"/>
      <c r="G1139" s="472"/>
      <c r="H1139" s="472"/>
      <c r="I1139" s="472"/>
      <c r="J1139" s="472"/>
      <c r="K1139" s="473"/>
    </row>
    <row r="1140" spans="1:11" ht="17.850000000000001" customHeight="1" thickBot="1" x14ac:dyDescent="0.25">
      <c r="A1140" s="484"/>
      <c r="B1140" s="484"/>
      <c r="C1140" s="484"/>
      <c r="D1140" s="486"/>
      <c r="E1140" s="96" t="s">
        <v>11</v>
      </c>
      <c r="F1140" s="97" t="s">
        <v>12</v>
      </c>
      <c r="G1140" s="474" t="s">
        <v>13</v>
      </c>
      <c r="H1140" s="474"/>
      <c r="I1140" s="474"/>
      <c r="J1140" s="474"/>
      <c r="K1140" s="475"/>
    </row>
    <row r="1141" spans="1:11" ht="17.850000000000001" customHeight="1" thickBot="1" x14ac:dyDescent="0.25">
      <c r="A1141" s="484"/>
      <c r="B1141" s="484"/>
      <c r="C1141" s="484"/>
      <c r="D1141" s="487"/>
      <c r="E1141" s="98" t="s">
        <v>383</v>
      </c>
      <c r="F1141" s="364" t="s">
        <v>383</v>
      </c>
      <c r="G1141" s="364" t="s">
        <v>14</v>
      </c>
      <c r="H1141" s="476" t="s">
        <v>15</v>
      </c>
      <c r="I1141" s="476"/>
      <c r="J1141" s="476"/>
      <c r="K1141" s="477"/>
    </row>
    <row r="1142" spans="1:11" ht="17.850000000000001" customHeight="1" x14ac:dyDescent="0.2">
      <c r="A1142" s="478" t="str">
        <f>Table!$H$6</f>
        <v>التربية الاسلامية</v>
      </c>
      <c r="B1142" s="479"/>
      <c r="C1142" s="479"/>
      <c r="D1142" s="100">
        <f>Table!$J$10</f>
        <v>100</v>
      </c>
      <c r="E1142" s="122">
        <f>Table!H36</f>
        <v>94</v>
      </c>
      <c r="F1142" s="123">
        <f>Table!I36</f>
        <v>91</v>
      </c>
      <c r="G1142" s="123">
        <f>Table!J36</f>
        <v>93</v>
      </c>
      <c r="H1142" s="480" t="str">
        <f>SpellNumberA(IF(Value!$F$33="1",E1142,G1142),0,"علامة","علامتان","علامات")</f>
        <v xml:space="preserve">ثلاث وتسعون علامة </v>
      </c>
      <c r="I1142" s="481"/>
      <c r="J1142" s="481"/>
      <c r="K1142" s="482"/>
    </row>
    <row r="1143" spans="1:11" ht="17.850000000000001" customHeight="1" x14ac:dyDescent="0.2">
      <c r="A1143" s="466" t="str">
        <f>Table!$K$6</f>
        <v>اللغة العربية</v>
      </c>
      <c r="B1143" s="467"/>
      <c r="C1143" s="467"/>
      <c r="D1143" s="101">
        <f>Table!$M$10</f>
        <v>100</v>
      </c>
      <c r="E1143" s="102">
        <f>Table!K36</f>
        <v>87</v>
      </c>
      <c r="F1143" s="123">
        <f>Table!L36</f>
        <v>100</v>
      </c>
      <c r="G1143" s="123">
        <f>Table!M36</f>
        <v>94</v>
      </c>
      <c r="H1143" s="468" t="str">
        <f>SpellNumberA(IF(Value!$F$33="1",E1143,G1143),0,"علامة","علامتان","علامات")</f>
        <v xml:space="preserve">اربع وتسعون علامة </v>
      </c>
      <c r="I1143" s="469"/>
      <c r="J1143" s="469"/>
      <c r="K1143" s="470"/>
    </row>
    <row r="1144" spans="1:11" ht="17.850000000000001" customHeight="1" x14ac:dyDescent="0.2">
      <c r="A1144" s="466" t="str">
        <f>Table!$N$6</f>
        <v>اللغة الانجليزية</v>
      </c>
      <c r="B1144" s="467"/>
      <c r="C1144" s="467"/>
      <c r="D1144" s="101">
        <f>Table!$P$10</f>
        <v>100</v>
      </c>
      <c r="E1144" s="102">
        <f>Table!N36</f>
        <v>94</v>
      </c>
      <c r="F1144" s="123">
        <f>Table!O36</f>
        <v>89</v>
      </c>
      <c r="G1144" s="123">
        <f>Table!P36</f>
        <v>92</v>
      </c>
      <c r="H1144" s="468" t="str">
        <f>SpellNumberA(IF(Value!$F$33="1",E1144,G1144),0,"علامة","علامتان","علامات")</f>
        <v xml:space="preserve">اثنتان وتسعون علامة </v>
      </c>
      <c r="I1144" s="469"/>
      <c r="J1144" s="469"/>
      <c r="K1144" s="470"/>
    </row>
    <row r="1145" spans="1:11" ht="17.850000000000001" customHeight="1" x14ac:dyDescent="0.2">
      <c r="A1145" s="466" t="str">
        <f>Table!$Q$6</f>
        <v>الرياضيات</v>
      </c>
      <c r="B1145" s="467"/>
      <c r="C1145" s="467"/>
      <c r="D1145" s="101">
        <f>Table!$S$10</f>
        <v>100</v>
      </c>
      <c r="E1145" s="102">
        <f>Table!Q36</f>
        <v>98</v>
      </c>
      <c r="F1145" s="123">
        <f>Table!R36</f>
        <v>98</v>
      </c>
      <c r="G1145" s="123">
        <f>Table!S36</f>
        <v>98</v>
      </c>
      <c r="H1145" s="468" t="str">
        <f>SpellNumberA(IF(Value!$F$33="1",E1145,G1145),0,"علامة","علامتان","علامات")</f>
        <v xml:space="preserve">ثمان وتسعون علامة </v>
      </c>
      <c r="I1145" s="469"/>
      <c r="J1145" s="469"/>
      <c r="K1145" s="470"/>
    </row>
    <row r="1146" spans="1:11" ht="17.850000000000001" customHeight="1" x14ac:dyDescent="0.2">
      <c r="A1146" s="466" t="str">
        <f>Table!$T$6</f>
        <v>التربية الاجتماعية والوطنية</v>
      </c>
      <c r="B1146" s="467"/>
      <c r="C1146" s="467"/>
      <c r="D1146" s="101">
        <f>Table!$V$10</f>
        <v>100</v>
      </c>
      <c r="E1146" s="102">
        <f>Table!T36</f>
        <v>91</v>
      </c>
      <c r="F1146" s="123">
        <f>Table!U36</f>
        <v>83</v>
      </c>
      <c r="G1146" s="123">
        <f>Table!V36</f>
        <v>87</v>
      </c>
      <c r="H1146" s="468" t="str">
        <f>SpellNumberA(IF(Value!$F$33="1",E1146,G1146),0,"علامة","علامتان","علامات")</f>
        <v xml:space="preserve">سبع وثمانون علامة </v>
      </c>
      <c r="I1146" s="469"/>
      <c r="J1146" s="469"/>
      <c r="K1146" s="470"/>
    </row>
    <row r="1147" spans="1:11" ht="17.850000000000001" customHeight="1" x14ac:dyDescent="0.2">
      <c r="A1147" s="466" t="str">
        <f>Table!$W$6</f>
        <v>العلـــوم</v>
      </c>
      <c r="B1147" s="467"/>
      <c r="C1147" s="467"/>
      <c r="D1147" s="101">
        <f>Table!$Y$10</f>
        <v>100</v>
      </c>
      <c r="E1147" s="102">
        <f>Table!W36</f>
        <v>88</v>
      </c>
      <c r="F1147" s="123">
        <f>Table!X36</f>
        <v>88</v>
      </c>
      <c r="G1147" s="123">
        <f>Table!Y36</f>
        <v>88</v>
      </c>
      <c r="H1147" s="468" t="str">
        <f>SpellNumberA(IF(Value!$F$33="1",E1147,G1147),0,"علامة","علامتان","علامات")</f>
        <v xml:space="preserve">ثمان وثمانون علامة </v>
      </c>
      <c r="I1147" s="469"/>
      <c r="J1147" s="469"/>
      <c r="K1147" s="470"/>
    </row>
    <row r="1148" spans="1:11" ht="17.850000000000001" customHeight="1" x14ac:dyDescent="0.2">
      <c r="A1148" s="466" t="str">
        <f>Table!$Z$6</f>
        <v>التربية الفنية</v>
      </c>
      <c r="B1148" s="467"/>
      <c r="C1148" s="467"/>
      <c r="D1148" s="101">
        <f>Table!$AB$10</f>
        <v>100</v>
      </c>
      <c r="E1148" s="102">
        <f>Table!Z36</f>
        <v>99</v>
      </c>
      <c r="F1148" s="123">
        <f>Table!AA36</f>
        <v>91</v>
      </c>
      <c r="G1148" s="123">
        <f>Table!AB36</f>
        <v>95</v>
      </c>
      <c r="H1148" s="468" t="str">
        <f>SpellNumberA(IF(Value!$F$33="1",E1148,G1148),0,"علامة","علامتان","علامات")</f>
        <v xml:space="preserve">خمس وتسعون علامة </v>
      </c>
      <c r="I1148" s="469"/>
      <c r="J1148" s="469"/>
      <c r="K1148" s="470"/>
    </row>
    <row r="1149" spans="1:11" ht="17.850000000000001" customHeight="1" x14ac:dyDescent="0.2">
      <c r="A1149" s="466" t="str">
        <f>Table!$AC$6</f>
        <v>التربية الرياضية</v>
      </c>
      <c r="B1149" s="467"/>
      <c r="C1149" s="467"/>
      <c r="D1149" s="101">
        <f>Table!$AE$10</f>
        <v>100</v>
      </c>
      <c r="E1149" s="102">
        <f>Table!AC36</f>
        <v>95</v>
      </c>
      <c r="F1149" s="123">
        <f>Table!AD36</f>
        <v>91</v>
      </c>
      <c r="G1149" s="123">
        <f>Table!AE36</f>
        <v>93</v>
      </c>
      <c r="H1149" s="468" t="str">
        <f>SpellNumberA(IF(Value!$F$33="1",E1149,G1149),0,"علامة","علامتان","علامات")</f>
        <v xml:space="preserve">ثلاث وتسعون علامة </v>
      </c>
      <c r="I1149" s="469"/>
      <c r="J1149" s="469"/>
      <c r="K1149" s="470"/>
    </row>
    <row r="1150" spans="1:11" ht="17.850000000000001" customHeight="1" x14ac:dyDescent="0.2">
      <c r="A1150" s="466" t="str">
        <f>Table!$AF$6</f>
        <v>الموسيقا والاناشيد</v>
      </c>
      <c r="B1150" s="467"/>
      <c r="C1150" s="467"/>
      <c r="D1150" s="101">
        <f>Table!$AH$10</f>
        <v>100</v>
      </c>
      <c r="E1150" s="124"/>
      <c r="F1150" s="123"/>
      <c r="G1150" s="123"/>
      <c r="H1150" s="494" t="str">
        <f>SpellNumberA(IF(Value!$F$33="1",E1150,G1150),0,"علامة","علامتان","علامات")</f>
        <v/>
      </c>
      <c r="I1150" s="495"/>
      <c r="J1150" s="495"/>
      <c r="K1150" s="496"/>
    </row>
    <row r="1151" spans="1:11" ht="17.850000000000001" customHeight="1" x14ac:dyDescent="0.2">
      <c r="A1151" s="466" t="str">
        <f>Table!$AI$6</f>
        <v>التربية المهنية</v>
      </c>
      <c r="B1151" s="467"/>
      <c r="C1151" s="467"/>
      <c r="D1151" s="101">
        <f>Table!$AK$10</f>
        <v>100</v>
      </c>
      <c r="E1151" s="124">
        <f>Table!AI36</f>
        <v>93</v>
      </c>
      <c r="F1151" s="123">
        <f>Table!AJ36</f>
        <v>81</v>
      </c>
      <c r="G1151" s="123">
        <f>Table!AK36</f>
        <v>87</v>
      </c>
      <c r="H1151" s="494" t="str">
        <f>SpellNumberA(IF(Value!$F$33="1",E1151,G1151),0,"علامة","علامتان","علامات")</f>
        <v xml:space="preserve">سبع وثمانون علامة </v>
      </c>
      <c r="I1151" s="495"/>
      <c r="J1151" s="495"/>
      <c r="K1151" s="496"/>
    </row>
    <row r="1152" spans="1:11" ht="17.850000000000001" customHeight="1" x14ac:dyDescent="0.2">
      <c r="A1152" s="466" t="str">
        <f>Table!$AL$6</f>
        <v>الحاسوب</v>
      </c>
      <c r="B1152" s="467"/>
      <c r="C1152" s="467"/>
      <c r="D1152" s="101">
        <f>Table!$AN$10</f>
        <v>100</v>
      </c>
      <c r="E1152" s="124">
        <f>Table!AL36</f>
        <v>0</v>
      </c>
      <c r="F1152" s="123">
        <f>Table!AM36</f>
        <v>0</v>
      </c>
      <c r="G1152" s="123">
        <f>Table!AN36</f>
        <v>0</v>
      </c>
      <c r="H1152" s="494" t="str">
        <f>SpellNumberA(IF(Value!$F$33="1",E1152,G1152),0,"علامة","علامتان","علامات")</f>
        <v xml:space="preserve">صفر علامة </v>
      </c>
      <c r="I1152" s="495"/>
      <c r="J1152" s="495"/>
      <c r="K1152" s="496"/>
    </row>
    <row r="1153" spans="1:13" ht="17.850000000000001" customHeight="1" thickBot="1" x14ac:dyDescent="0.25">
      <c r="A1153" s="466" t="str">
        <f>Table!$AO$6</f>
        <v>الثقافة المالية</v>
      </c>
      <c r="B1153" s="467"/>
      <c r="C1153" s="467"/>
      <c r="D1153" s="103">
        <f>Table!$AQ$10</f>
        <v>100</v>
      </c>
      <c r="E1153" s="125">
        <f>Table!AO36</f>
        <v>0</v>
      </c>
      <c r="F1153" s="123">
        <f>Table!AP36</f>
        <v>0</v>
      </c>
      <c r="G1153" s="126">
        <f>Table!AQ36</f>
        <v>0</v>
      </c>
      <c r="H1153" s="488" t="str">
        <f>SpellNumberA(IF(Value!$F$33="1",E1153,G1153),0,"علامة","علامتان","علامات")</f>
        <v xml:space="preserve">صفر علامة </v>
      </c>
      <c r="I1153" s="489"/>
      <c r="J1153" s="489"/>
      <c r="K1153" s="490"/>
    </row>
    <row r="1154" spans="1:13" ht="17.850000000000001" customHeight="1" x14ac:dyDescent="0.2">
      <c r="A1154" s="491" t="s">
        <v>384</v>
      </c>
      <c r="B1154" s="492"/>
      <c r="C1154" s="492"/>
      <c r="D1154" s="351">
        <f>Table!BS36</f>
        <v>56.9</v>
      </c>
      <c r="E1154" s="363" t="s">
        <v>385</v>
      </c>
      <c r="F1154" s="493" t="str">
        <f>IF(D1154&lt;&gt;"-",SpellNumberA(D1154,0,"علامة","علامتان","علامات"),"")</f>
        <v>ست وخمسون علامة وتسعون بالمئة من العلامة</v>
      </c>
      <c r="G1154" s="493"/>
      <c r="H1154" s="493"/>
      <c r="I1154" s="493"/>
      <c r="J1154" s="203"/>
      <c r="K1154" s="204"/>
    </row>
    <row r="1155" spans="1:13" ht="17.850000000000001" customHeight="1" x14ac:dyDescent="0.2">
      <c r="A1155" s="517" t="s">
        <v>16</v>
      </c>
      <c r="B1155" s="518" t="str">
        <f>Table!CS36</f>
        <v>ناجح و يرفع  لـ الصف السابع</v>
      </c>
      <c r="C1155" s="519"/>
      <c r="D1155" s="519"/>
      <c r="E1155" s="519"/>
      <c r="F1155" s="519"/>
      <c r="G1155" s="519"/>
      <c r="H1155" s="519"/>
      <c r="I1155" s="519"/>
      <c r="J1155" s="519"/>
      <c r="K1155" s="520"/>
    </row>
    <row r="1156" spans="1:13" ht="17.850000000000001" customHeight="1" thickBot="1" x14ac:dyDescent="0.25">
      <c r="A1156" s="512"/>
      <c r="B1156" s="505"/>
      <c r="C1156" s="505"/>
      <c r="D1156" s="505"/>
      <c r="E1156" s="505"/>
      <c r="F1156" s="505"/>
      <c r="G1156" s="505"/>
      <c r="H1156" s="505"/>
      <c r="I1156" s="505"/>
      <c r="J1156" s="505"/>
      <c r="K1156" s="506"/>
    </row>
    <row r="1157" spans="1:13" ht="17.850000000000001" customHeight="1" x14ac:dyDescent="0.2">
      <c r="A1157" s="521" t="s">
        <v>17</v>
      </c>
      <c r="B1157" s="522"/>
      <c r="C1157" s="523" t="str">
        <f>Table!CT36</f>
        <v>عليه مضاعفة جهوده والاهتمام أكثر</v>
      </c>
      <c r="D1157" s="524"/>
      <c r="E1157" s="524"/>
      <c r="F1157" s="524"/>
      <c r="G1157" s="524"/>
      <c r="H1157" s="524"/>
      <c r="I1157" s="524"/>
      <c r="J1157" s="524"/>
      <c r="K1157" s="525"/>
    </row>
    <row r="1158" spans="1:13" s="105" customFormat="1" ht="17.850000000000001" customHeight="1" x14ac:dyDescent="0.2">
      <c r="A1158" s="507"/>
      <c r="B1158" s="458"/>
      <c r="C1158" s="483"/>
      <c r="D1158" s="483"/>
      <c r="E1158" s="483"/>
      <c r="F1158" s="483"/>
      <c r="G1158" s="483"/>
      <c r="H1158" s="483"/>
      <c r="I1158" s="483"/>
      <c r="J1158" s="483"/>
      <c r="K1158" s="504"/>
    </row>
    <row r="1159" spans="1:13" ht="17.850000000000001" customHeight="1" x14ac:dyDescent="0.2">
      <c r="A1159" s="507" t="s">
        <v>18</v>
      </c>
      <c r="B1159" s="458"/>
      <c r="C1159" s="510" t="str">
        <f>Table!AS36</f>
        <v>-</v>
      </c>
      <c r="D1159" s="458" t="s">
        <v>19</v>
      </c>
      <c r="E1159" s="458"/>
      <c r="F1159" s="458"/>
      <c r="G1159" s="510">
        <f>Table!$AS$10</f>
        <v>199</v>
      </c>
      <c r="H1159" s="458" t="s">
        <v>20</v>
      </c>
      <c r="I1159" s="458"/>
      <c r="J1159" s="483" t="str">
        <f>Value!$F$8</f>
        <v>عادل اسماعيل ابو حميدان</v>
      </c>
      <c r="K1159" s="504"/>
    </row>
    <row r="1160" spans="1:13" s="105" customFormat="1" ht="17.850000000000001" customHeight="1" x14ac:dyDescent="0.2">
      <c r="A1160" s="508"/>
      <c r="B1160" s="509"/>
      <c r="C1160" s="511"/>
      <c r="D1160" s="509"/>
      <c r="E1160" s="509"/>
      <c r="F1160" s="509"/>
      <c r="G1160" s="511"/>
      <c r="H1160" s="509"/>
      <c r="I1160" s="509"/>
      <c r="J1160" s="511"/>
      <c r="K1160" s="526"/>
    </row>
    <row r="1161" spans="1:13" ht="17.850000000000001" customHeight="1" x14ac:dyDescent="0.2">
      <c r="A1161" s="507" t="s">
        <v>21</v>
      </c>
      <c r="B1161" s="513" t="str">
        <f>IF(Value!$F$33="2",Value!$F$14,Value!$F$25)</f>
        <v>2020/6/2</v>
      </c>
      <c r="C1161" s="513"/>
      <c r="D1161" s="458" t="s">
        <v>22</v>
      </c>
      <c r="E1161" s="515"/>
      <c r="F1161" s="515"/>
      <c r="G1161" s="515" t="s">
        <v>23</v>
      </c>
      <c r="H1161" s="458" t="s">
        <v>23</v>
      </c>
      <c r="I1161" s="458"/>
      <c r="J1161" s="483" t="str">
        <f>Value!$F$9</f>
        <v>فتحي محمد ابو فضة</v>
      </c>
      <c r="K1161" s="504"/>
    </row>
    <row r="1162" spans="1:13" s="105" customFormat="1" ht="17.850000000000001" customHeight="1" thickBot="1" x14ac:dyDescent="0.25">
      <c r="A1162" s="512"/>
      <c r="B1162" s="514"/>
      <c r="C1162" s="514"/>
      <c r="D1162" s="503"/>
      <c r="E1162" s="516"/>
      <c r="F1162" s="516"/>
      <c r="G1162" s="516"/>
      <c r="H1162" s="503"/>
      <c r="I1162" s="503"/>
      <c r="J1162" s="505"/>
      <c r="K1162" s="506"/>
    </row>
    <row r="1163" spans="1:13" s="108" customFormat="1" ht="17.850000000000001" customHeight="1" x14ac:dyDescent="0.25">
      <c r="A1163" s="106" t="s">
        <v>24</v>
      </c>
      <c r="B1163" s="497"/>
      <c r="C1163" s="497"/>
      <c r="D1163" s="497"/>
      <c r="E1163" s="497"/>
      <c r="F1163" s="497"/>
      <c r="G1163" s="497"/>
      <c r="H1163" s="497"/>
      <c r="I1163" s="497"/>
      <c r="J1163" s="497"/>
      <c r="K1163" s="497"/>
      <c r="L1163" s="107"/>
    </row>
    <row r="1164" spans="1:13" s="108" customFormat="1" ht="17.850000000000001" customHeight="1" x14ac:dyDescent="0.25">
      <c r="A1164" s="109" t="s">
        <v>25</v>
      </c>
      <c r="B1164" s="498" t="s">
        <v>26</v>
      </c>
      <c r="C1164" s="498"/>
      <c r="D1164" s="498"/>
      <c r="E1164" s="498"/>
      <c r="F1164" s="498"/>
      <c r="G1164" s="498"/>
      <c r="H1164" s="498"/>
      <c r="I1164" s="498"/>
      <c r="J1164" s="498"/>
      <c r="K1164" s="498"/>
      <c r="L1164" s="107"/>
    </row>
    <row r="1165" spans="1:13" s="108" customFormat="1" ht="17.850000000000001" customHeight="1" x14ac:dyDescent="0.25">
      <c r="A1165" s="109"/>
      <c r="B1165" s="110"/>
      <c r="C1165" s="110"/>
      <c r="D1165" s="361"/>
      <c r="E1165" s="361"/>
      <c r="F1165" s="361"/>
      <c r="G1165" s="361"/>
      <c r="H1165" s="361"/>
      <c r="I1165" s="110"/>
      <c r="J1165" s="110"/>
      <c r="K1165" s="110"/>
      <c r="L1165" s="107"/>
    </row>
    <row r="1166" spans="1:13" s="108" customFormat="1" ht="17.850000000000001" customHeight="1" x14ac:dyDescent="0.25">
      <c r="A1166" s="109" t="s">
        <v>27</v>
      </c>
      <c r="B1166" s="499" t="s">
        <v>28</v>
      </c>
      <c r="C1166" s="499"/>
      <c r="D1166" s="499"/>
      <c r="E1166" s="499"/>
      <c r="F1166" s="499"/>
      <c r="G1166" s="499"/>
      <c r="H1166" s="499"/>
      <c r="I1166" s="499"/>
      <c r="J1166" s="499"/>
      <c r="K1166" s="499"/>
      <c r="L1166" s="107"/>
    </row>
    <row r="1167" spans="1:13" s="108" customFormat="1" ht="17.850000000000001" customHeight="1" x14ac:dyDescent="0.25">
      <c r="A1167" s="109"/>
      <c r="B1167" s="112"/>
      <c r="C1167" s="112"/>
      <c r="D1167" s="112"/>
      <c r="E1167" s="112"/>
      <c r="F1167" s="112"/>
      <c r="G1167" s="112"/>
      <c r="H1167" s="112"/>
      <c r="I1167" s="112"/>
      <c r="J1167" s="112"/>
      <c r="K1167" s="112"/>
      <c r="L1167" s="107"/>
    </row>
    <row r="1168" spans="1:13" s="108" customFormat="1" ht="17.850000000000001" customHeight="1" x14ac:dyDescent="0.25">
      <c r="A1168" s="109" t="s">
        <v>29</v>
      </c>
      <c r="B1168" s="500" t="s">
        <v>30</v>
      </c>
      <c r="C1168" s="500"/>
      <c r="D1168" s="500"/>
      <c r="E1168" s="500"/>
      <c r="F1168" s="501">
        <f>IF(Value!$F$33="1","",DATE(YEAR(Value!$F$22),MONTH(Value!$F$22),DAY(Value!$F$22)))</f>
        <v>43994</v>
      </c>
      <c r="G1168" s="501"/>
      <c r="H1168" s="114" t="s">
        <v>129</v>
      </c>
      <c r="I1168" s="502" t="str">
        <f>IF(Value!$F$33="2",Value!$F$22,"")</f>
        <v>2020/6/12</v>
      </c>
      <c r="J1168" s="502"/>
      <c r="K1168" s="115"/>
      <c r="L1168" s="115"/>
      <c r="M1168" s="107"/>
    </row>
    <row r="1169" spans="1:17" s="108" customFormat="1" ht="17.850000000000001" customHeight="1" x14ac:dyDescent="0.25">
      <c r="A1169" s="109"/>
      <c r="B1169" s="112"/>
      <c r="C1169" s="112"/>
      <c r="D1169" s="112"/>
      <c r="E1169" s="112"/>
      <c r="F1169" s="112"/>
      <c r="G1169" s="116"/>
      <c r="H1169" s="116"/>
      <c r="I1169" s="116"/>
      <c r="J1169" s="116"/>
      <c r="K1169" s="116"/>
      <c r="L1169" s="107"/>
    </row>
    <row r="1170" spans="1:17" s="108" customFormat="1" ht="17.850000000000001" customHeight="1" x14ac:dyDescent="0.25">
      <c r="A1170" s="109" t="s">
        <v>31</v>
      </c>
      <c r="B1170" s="527" t="s">
        <v>32</v>
      </c>
      <c r="C1170" s="527"/>
      <c r="D1170" s="527"/>
      <c r="E1170" s="527"/>
      <c r="F1170" s="117" t="str">
        <f>IF(Value!$F$33="2",Value!$F$26,"")</f>
        <v>2023/2022</v>
      </c>
      <c r="G1170" s="118" t="s">
        <v>379</v>
      </c>
      <c r="H1170" s="113">
        <f>IF(Value!$F$33="1","",DATE(YEAR(Value!$F$23),MONTH(Value!$F$23),DAY(Value!$F$23)))</f>
        <v>44075</v>
      </c>
      <c r="I1170" s="136" t="s">
        <v>129</v>
      </c>
      <c r="J1170" s="528" t="str">
        <f>IF(Value!$F$33="2",Value!$F$23,"")</f>
        <v>2020/9/1</v>
      </c>
      <c r="K1170" s="528"/>
      <c r="L1170" s="107"/>
    </row>
    <row r="1171" spans="1:17" ht="17.850000000000001" customHeight="1" x14ac:dyDescent="0.2">
      <c r="A1171" s="461"/>
      <c r="B1171" s="461"/>
      <c r="C1171" s="461"/>
      <c r="D1171" s="461"/>
      <c r="E1171" s="462" t="s">
        <v>436</v>
      </c>
      <c r="F1171" s="462"/>
      <c r="G1171" s="462"/>
      <c r="H1171" s="461"/>
      <c r="I1171" s="461"/>
      <c r="J1171" s="461"/>
      <c r="K1171" s="461"/>
      <c r="L1171" s="85" t="s">
        <v>310</v>
      </c>
    </row>
    <row r="1172" spans="1:17" ht="17.850000000000001" customHeight="1" x14ac:dyDescent="0.2">
      <c r="A1172" s="461"/>
      <c r="B1172" s="461"/>
      <c r="C1172" s="461"/>
      <c r="D1172" s="461"/>
      <c r="E1172" s="462"/>
      <c r="F1172" s="462"/>
      <c r="G1172" s="462"/>
      <c r="H1172" s="461"/>
      <c r="I1172" s="461"/>
      <c r="J1172" s="461"/>
      <c r="K1172" s="461"/>
    </row>
    <row r="1173" spans="1:17" ht="17.850000000000001" customHeight="1" x14ac:dyDescent="0.2">
      <c r="A1173" s="463" t="s">
        <v>755</v>
      </c>
      <c r="B1173" s="463"/>
      <c r="C1173" s="463"/>
      <c r="D1173" s="463"/>
      <c r="E1173" s="464"/>
      <c r="F1173" s="464"/>
      <c r="G1173" s="464"/>
      <c r="H1173" s="464" t="s">
        <v>0</v>
      </c>
      <c r="I1173" s="464"/>
      <c r="J1173" s="464"/>
      <c r="K1173" s="464"/>
    </row>
    <row r="1174" spans="1:17" ht="17.850000000000001" customHeight="1" x14ac:dyDescent="0.2">
      <c r="A1174" s="463" t="s">
        <v>756</v>
      </c>
      <c r="B1174" s="463"/>
      <c r="C1174" s="463"/>
      <c r="D1174" s="463"/>
      <c r="E1174" s="464"/>
      <c r="F1174" s="464"/>
      <c r="G1174" s="464"/>
      <c r="H1174" s="464"/>
      <c r="I1174" s="464"/>
      <c r="J1174" s="464"/>
      <c r="K1174" s="464"/>
    </row>
    <row r="1175" spans="1:17" ht="17.850000000000001" customHeight="1" x14ac:dyDescent="0.2">
      <c r="A1175" s="465"/>
      <c r="B1175" s="465"/>
      <c r="C1175" s="465"/>
      <c r="D1175" s="465"/>
      <c r="E1175" s="464"/>
      <c r="F1175" s="464"/>
      <c r="G1175" s="464"/>
      <c r="H1175" s="464"/>
      <c r="I1175" s="464"/>
      <c r="J1175" s="464"/>
      <c r="K1175" s="464"/>
    </row>
    <row r="1176" spans="1:17" ht="17.850000000000001" customHeight="1" x14ac:dyDescent="0.2">
      <c r="A1176" s="455" t="str">
        <f>" النتائج المدرسية  " &amp; Value!$F$35 &amp; " الأساسي  للعام الدراسي " &amp; Value!$F$10</f>
        <v xml:space="preserve"> النتائج المدرسية  للصفوف من الأول الى السابع الأساسي  للعام الدراسي 2021/2020</v>
      </c>
      <c r="B1176" s="455"/>
      <c r="C1176" s="455"/>
      <c r="D1176" s="455"/>
      <c r="E1176" s="455"/>
      <c r="F1176" s="455"/>
      <c r="G1176" s="455"/>
      <c r="H1176" s="455"/>
      <c r="I1176" s="455"/>
      <c r="J1176" s="455"/>
      <c r="K1176" s="455"/>
    </row>
    <row r="1177" spans="1:17" ht="17.850000000000001" customHeight="1" x14ac:dyDescent="0.2">
      <c r="A1177" s="455"/>
      <c r="B1177" s="455"/>
      <c r="C1177" s="455"/>
      <c r="D1177" s="455"/>
      <c r="E1177" s="455"/>
      <c r="F1177" s="455"/>
      <c r="G1177" s="455"/>
      <c r="H1177" s="455"/>
      <c r="I1177" s="455"/>
      <c r="J1177" s="455"/>
      <c r="K1177" s="455"/>
    </row>
    <row r="1178" spans="1:17" ht="17.850000000000001" customHeight="1" x14ac:dyDescent="0.2">
      <c r="A1178" s="86" t="s">
        <v>1</v>
      </c>
      <c r="B1178" s="456" t="str">
        <f>Table!B37</f>
        <v xml:space="preserve"> عمار احمد موسى النشاش</v>
      </c>
      <c r="C1178" s="457"/>
      <c r="D1178" s="457"/>
      <c r="E1178" s="362" t="s">
        <v>2</v>
      </c>
      <c r="F1178" s="119" t="str">
        <f>Table!C37</f>
        <v>الأردنية</v>
      </c>
      <c r="G1178" s="458" t="s">
        <v>3</v>
      </c>
      <c r="H1178" s="458"/>
      <c r="I1178" s="459" t="str">
        <f>Table!BT37</f>
        <v>السلط    31 / 12 / 2009</v>
      </c>
      <c r="J1178" s="460"/>
      <c r="K1178" s="460"/>
    </row>
    <row r="1179" spans="1:17" ht="17.850000000000001" customHeight="1" x14ac:dyDescent="0.2">
      <c r="A1179" s="70"/>
      <c r="B1179" s="365"/>
      <c r="C1179" s="365"/>
      <c r="D1179" s="76"/>
      <c r="E1179" s="365"/>
      <c r="F1179" s="88"/>
      <c r="G1179" s="76"/>
      <c r="H1179" s="76"/>
      <c r="I1179" s="89"/>
      <c r="J1179" s="89"/>
      <c r="K1179" s="90"/>
    </row>
    <row r="1180" spans="1:17" ht="17.850000000000001" customHeight="1" x14ac:dyDescent="0.2">
      <c r="A1180" s="458" t="s">
        <v>4</v>
      </c>
      <c r="B1180" s="458"/>
      <c r="C1180" s="483" t="str">
        <f>Value!$F$6 &amp; " ( "  &amp;  Value!$F$7  &amp; " ) "</f>
        <v xml:space="preserve">السادس ( أ ) </v>
      </c>
      <c r="D1180" s="483"/>
      <c r="E1180" s="362" t="s">
        <v>5</v>
      </c>
      <c r="F1180" s="483" t="str">
        <f>Value!$F$5</f>
        <v>ذكور البقعة الاعدادية الرابعة</v>
      </c>
      <c r="G1180" s="483"/>
      <c r="H1180" s="483"/>
      <c r="I1180" s="362" t="s">
        <v>6</v>
      </c>
      <c r="J1180" s="460" t="str">
        <f>Value!$F$4</f>
        <v>البقعة</v>
      </c>
      <c r="K1180" s="460"/>
      <c r="N1180" s="262">
        <v>0</v>
      </c>
      <c r="O1180" s="262"/>
      <c r="P1180" s="262"/>
      <c r="Q1180" s="262">
        <f>Value!$F$13</f>
        <v>50</v>
      </c>
    </row>
    <row r="1181" spans="1:17" ht="17.850000000000001" customHeight="1" x14ac:dyDescent="0.2">
      <c r="A1181" s="365"/>
      <c r="B1181" s="365"/>
      <c r="C1181" s="65"/>
      <c r="D1181" s="91"/>
      <c r="E1181" s="70"/>
      <c r="F1181" s="89"/>
      <c r="G1181" s="89"/>
      <c r="H1181" s="89"/>
      <c r="I1181" s="70"/>
      <c r="J1181" s="89"/>
      <c r="K1181" s="89"/>
    </row>
    <row r="1182" spans="1:17" ht="17.850000000000001" customHeight="1" x14ac:dyDescent="0.2">
      <c r="A1182" s="458" t="s">
        <v>7</v>
      </c>
      <c r="B1182" s="458"/>
      <c r="C1182" s="483" t="str">
        <f>Value!$F$3</f>
        <v>شمال عمان</v>
      </c>
      <c r="D1182" s="483"/>
      <c r="E1182" s="92"/>
      <c r="F1182" s="92"/>
      <c r="G1182" s="92"/>
      <c r="H1182" s="92"/>
      <c r="I1182" s="92"/>
      <c r="J1182" s="92"/>
      <c r="K1182" s="92"/>
    </row>
    <row r="1183" spans="1:17" ht="17.850000000000001" customHeight="1" thickBot="1" x14ac:dyDescent="0.25">
      <c r="A1183" s="93"/>
      <c r="B1183" s="93"/>
      <c r="C1183" s="93"/>
      <c r="D1183" s="94"/>
      <c r="E1183" s="93"/>
      <c r="F1183" s="93"/>
      <c r="G1183" s="93"/>
      <c r="H1183" s="93"/>
      <c r="I1183" s="93"/>
      <c r="J1183" s="95"/>
      <c r="K1183" s="95"/>
    </row>
    <row r="1184" spans="1:17" ht="17.850000000000001" customHeight="1" thickBot="1" x14ac:dyDescent="0.25">
      <c r="A1184" s="484" t="s">
        <v>8</v>
      </c>
      <c r="B1184" s="484"/>
      <c r="C1184" s="484"/>
      <c r="D1184" s="485" t="s">
        <v>9</v>
      </c>
      <c r="E1184" s="471" t="s">
        <v>10</v>
      </c>
      <c r="F1184" s="472"/>
      <c r="G1184" s="472"/>
      <c r="H1184" s="472"/>
      <c r="I1184" s="472"/>
      <c r="J1184" s="472"/>
      <c r="K1184" s="473"/>
    </row>
    <row r="1185" spans="1:11" ht="17.850000000000001" customHeight="1" thickBot="1" x14ac:dyDescent="0.25">
      <c r="A1185" s="484"/>
      <c r="B1185" s="484"/>
      <c r="C1185" s="484"/>
      <c r="D1185" s="486"/>
      <c r="E1185" s="96" t="s">
        <v>11</v>
      </c>
      <c r="F1185" s="97" t="s">
        <v>12</v>
      </c>
      <c r="G1185" s="474" t="s">
        <v>13</v>
      </c>
      <c r="H1185" s="474"/>
      <c r="I1185" s="474"/>
      <c r="J1185" s="474"/>
      <c r="K1185" s="475"/>
    </row>
    <row r="1186" spans="1:11" ht="17.850000000000001" customHeight="1" thickBot="1" x14ac:dyDescent="0.25">
      <c r="A1186" s="484"/>
      <c r="B1186" s="484"/>
      <c r="C1186" s="484"/>
      <c r="D1186" s="487"/>
      <c r="E1186" s="98" t="s">
        <v>383</v>
      </c>
      <c r="F1186" s="364" t="s">
        <v>383</v>
      </c>
      <c r="G1186" s="364" t="s">
        <v>14</v>
      </c>
      <c r="H1186" s="476" t="s">
        <v>15</v>
      </c>
      <c r="I1186" s="476"/>
      <c r="J1186" s="476"/>
      <c r="K1186" s="477"/>
    </row>
    <row r="1187" spans="1:11" ht="17.850000000000001" customHeight="1" x14ac:dyDescent="0.2">
      <c r="A1187" s="478" t="str">
        <f>Table!$H$6</f>
        <v>التربية الاسلامية</v>
      </c>
      <c r="B1187" s="479"/>
      <c r="C1187" s="479"/>
      <c r="D1187" s="100">
        <f>Table!$J$10</f>
        <v>100</v>
      </c>
      <c r="E1187" s="122">
        <f>Table!H37</f>
        <v>76</v>
      </c>
      <c r="F1187" s="123">
        <f>Table!I37</f>
        <v>85</v>
      </c>
      <c r="G1187" s="123">
        <f>Table!J37</f>
        <v>81</v>
      </c>
      <c r="H1187" s="480" t="str">
        <f>SpellNumberA(IF(Value!$F$33="1",E1187,G1187),0,"علامة","علامتان","علامات")</f>
        <v xml:space="preserve">واحدة وثمانون علامة </v>
      </c>
      <c r="I1187" s="481"/>
      <c r="J1187" s="481"/>
      <c r="K1187" s="482"/>
    </row>
    <row r="1188" spans="1:11" ht="17.850000000000001" customHeight="1" x14ac:dyDescent="0.2">
      <c r="A1188" s="466" t="str">
        <f>Table!$K$6</f>
        <v>اللغة العربية</v>
      </c>
      <c r="B1188" s="467"/>
      <c r="C1188" s="467"/>
      <c r="D1188" s="101">
        <f>Table!$M$10</f>
        <v>100</v>
      </c>
      <c r="E1188" s="102">
        <f>Table!K37</f>
        <v>89</v>
      </c>
      <c r="F1188" s="123">
        <f>Table!L37</f>
        <v>82</v>
      </c>
      <c r="G1188" s="123">
        <f>Table!M37</f>
        <v>86</v>
      </c>
      <c r="H1188" s="468" t="str">
        <f>SpellNumberA(IF(Value!$F$33="1",E1188,G1188),0,"علامة","علامتان","علامات")</f>
        <v xml:space="preserve">ست وثمانون علامة </v>
      </c>
      <c r="I1188" s="469"/>
      <c r="J1188" s="469"/>
      <c r="K1188" s="470"/>
    </row>
    <row r="1189" spans="1:11" ht="17.850000000000001" customHeight="1" x14ac:dyDescent="0.2">
      <c r="A1189" s="466" t="str">
        <f>Table!$N$6</f>
        <v>اللغة الانجليزية</v>
      </c>
      <c r="B1189" s="467"/>
      <c r="C1189" s="467"/>
      <c r="D1189" s="101">
        <f>Table!$P$10</f>
        <v>100</v>
      </c>
      <c r="E1189" s="102">
        <f>Table!N37</f>
        <v>72</v>
      </c>
      <c r="F1189" s="123">
        <f>Table!O37</f>
        <v>65</v>
      </c>
      <c r="G1189" s="123">
        <f>Table!P37</f>
        <v>69</v>
      </c>
      <c r="H1189" s="468" t="str">
        <f>SpellNumberA(IF(Value!$F$33="1",E1189,G1189),0,"علامة","علامتان","علامات")</f>
        <v xml:space="preserve">تسع وستون علامة </v>
      </c>
      <c r="I1189" s="469"/>
      <c r="J1189" s="469"/>
      <c r="K1189" s="470"/>
    </row>
    <row r="1190" spans="1:11" ht="17.850000000000001" customHeight="1" x14ac:dyDescent="0.2">
      <c r="A1190" s="466" t="str">
        <f>Table!$Q$6</f>
        <v>الرياضيات</v>
      </c>
      <c r="B1190" s="467"/>
      <c r="C1190" s="467"/>
      <c r="D1190" s="101">
        <f>Table!$S$10</f>
        <v>100</v>
      </c>
      <c r="E1190" s="102">
        <f>Table!Q37</f>
        <v>78</v>
      </c>
      <c r="F1190" s="123">
        <f>Table!R37</f>
        <v>80</v>
      </c>
      <c r="G1190" s="123">
        <f>Table!S37</f>
        <v>79</v>
      </c>
      <c r="H1190" s="468" t="str">
        <f>SpellNumberA(IF(Value!$F$33="1",E1190,G1190),0,"علامة","علامتان","علامات")</f>
        <v xml:space="preserve">تسع وسبعون علامة </v>
      </c>
      <c r="I1190" s="469"/>
      <c r="J1190" s="469"/>
      <c r="K1190" s="470"/>
    </row>
    <row r="1191" spans="1:11" ht="17.850000000000001" customHeight="1" x14ac:dyDescent="0.2">
      <c r="A1191" s="466" t="str">
        <f>Table!$T$6</f>
        <v>التربية الاجتماعية والوطنية</v>
      </c>
      <c r="B1191" s="467"/>
      <c r="C1191" s="467"/>
      <c r="D1191" s="101">
        <f>Table!$V$10</f>
        <v>100</v>
      </c>
      <c r="E1191" s="102">
        <f>Table!T37</f>
        <v>77</v>
      </c>
      <c r="F1191" s="123">
        <f>Table!U37</f>
        <v>84</v>
      </c>
      <c r="G1191" s="123">
        <f>Table!V37</f>
        <v>81</v>
      </c>
      <c r="H1191" s="468" t="str">
        <f>SpellNumberA(IF(Value!$F$33="1",E1191,G1191),0,"علامة","علامتان","علامات")</f>
        <v xml:space="preserve">واحدة وثمانون علامة </v>
      </c>
      <c r="I1191" s="469"/>
      <c r="J1191" s="469"/>
      <c r="K1191" s="470"/>
    </row>
    <row r="1192" spans="1:11" ht="17.850000000000001" customHeight="1" x14ac:dyDescent="0.2">
      <c r="A1192" s="466" t="str">
        <f>Table!$W$6</f>
        <v>العلـــوم</v>
      </c>
      <c r="B1192" s="467"/>
      <c r="C1192" s="467"/>
      <c r="D1192" s="101">
        <f>Table!$Y$10</f>
        <v>100</v>
      </c>
      <c r="E1192" s="102">
        <f>Table!W37</f>
        <v>87</v>
      </c>
      <c r="F1192" s="123">
        <f>Table!X37</f>
        <v>79</v>
      </c>
      <c r="G1192" s="123">
        <f>Table!Y37</f>
        <v>83</v>
      </c>
      <c r="H1192" s="468" t="str">
        <f>SpellNumberA(IF(Value!$F$33="1",E1192,G1192),0,"علامة","علامتان","علامات")</f>
        <v xml:space="preserve">ثلاث وثمانون علامة </v>
      </c>
      <c r="I1192" s="469"/>
      <c r="J1192" s="469"/>
      <c r="K1192" s="470"/>
    </row>
    <row r="1193" spans="1:11" ht="17.850000000000001" customHeight="1" x14ac:dyDescent="0.2">
      <c r="A1193" s="466" t="str">
        <f>Table!$Z$6</f>
        <v>التربية الفنية</v>
      </c>
      <c r="B1193" s="467"/>
      <c r="C1193" s="467"/>
      <c r="D1193" s="101">
        <f>Table!$AB$10</f>
        <v>100</v>
      </c>
      <c r="E1193" s="102">
        <f>Table!Z37</f>
        <v>99</v>
      </c>
      <c r="F1193" s="123">
        <f>Table!AA37</f>
        <v>85</v>
      </c>
      <c r="G1193" s="123">
        <f>Table!AB37</f>
        <v>92</v>
      </c>
      <c r="H1193" s="468" t="str">
        <f>SpellNumberA(IF(Value!$F$33="1",E1193,G1193),0,"علامة","علامتان","علامات")</f>
        <v xml:space="preserve">اثنتان وتسعون علامة </v>
      </c>
      <c r="I1193" s="469"/>
      <c r="J1193" s="469"/>
      <c r="K1193" s="470"/>
    </row>
    <row r="1194" spans="1:11" ht="17.850000000000001" customHeight="1" x14ac:dyDescent="0.2">
      <c r="A1194" s="466" t="str">
        <f>Table!$AC$6</f>
        <v>التربية الرياضية</v>
      </c>
      <c r="B1194" s="467"/>
      <c r="C1194" s="467"/>
      <c r="D1194" s="101">
        <f>Table!$AE$10</f>
        <v>100</v>
      </c>
      <c r="E1194" s="102">
        <f>Table!AC37</f>
        <v>96</v>
      </c>
      <c r="F1194" s="123">
        <f>Table!AD37</f>
        <v>92</v>
      </c>
      <c r="G1194" s="123">
        <f>Table!AE37</f>
        <v>94</v>
      </c>
      <c r="H1194" s="468" t="str">
        <f>SpellNumberA(IF(Value!$F$33="1",E1194,G1194),0,"علامة","علامتان","علامات")</f>
        <v xml:space="preserve">اربع وتسعون علامة </v>
      </c>
      <c r="I1194" s="469"/>
      <c r="J1194" s="469"/>
      <c r="K1194" s="470"/>
    </row>
    <row r="1195" spans="1:11" ht="17.850000000000001" customHeight="1" x14ac:dyDescent="0.2">
      <c r="A1195" s="466" t="str">
        <f>Table!$AF$6</f>
        <v>الموسيقا والاناشيد</v>
      </c>
      <c r="B1195" s="467"/>
      <c r="C1195" s="467"/>
      <c r="D1195" s="101">
        <f>Table!$AH$10</f>
        <v>100</v>
      </c>
      <c r="E1195" s="124"/>
      <c r="F1195" s="123"/>
      <c r="G1195" s="123"/>
      <c r="H1195" s="494" t="str">
        <f>SpellNumberA(IF(Value!$F$33="1",E1195,G1195),0,"علامة","علامتان","علامات")</f>
        <v/>
      </c>
      <c r="I1195" s="495"/>
      <c r="J1195" s="495"/>
      <c r="K1195" s="496"/>
    </row>
    <row r="1196" spans="1:11" ht="17.850000000000001" customHeight="1" x14ac:dyDescent="0.2">
      <c r="A1196" s="466" t="str">
        <f>Table!$AI$6</f>
        <v>التربية المهنية</v>
      </c>
      <c r="B1196" s="467"/>
      <c r="C1196" s="467"/>
      <c r="D1196" s="101">
        <f>Table!$AK$10</f>
        <v>100</v>
      </c>
      <c r="E1196" s="124">
        <f>Table!AI37</f>
        <v>90</v>
      </c>
      <c r="F1196" s="123">
        <f>Table!AJ37</f>
        <v>83</v>
      </c>
      <c r="G1196" s="123">
        <f>Table!AK37</f>
        <v>87</v>
      </c>
      <c r="H1196" s="494" t="str">
        <f>SpellNumberA(IF(Value!$F$33="1",E1196,G1196),0,"علامة","علامتان","علامات")</f>
        <v xml:space="preserve">سبع وثمانون علامة </v>
      </c>
      <c r="I1196" s="495"/>
      <c r="J1196" s="495"/>
      <c r="K1196" s="496"/>
    </row>
    <row r="1197" spans="1:11" ht="17.850000000000001" customHeight="1" x14ac:dyDescent="0.2">
      <c r="A1197" s="466" t="str">
        <f>Table!$AL$6</f>
        <v>الحاسوب</v>
      </c>
      <c r="B1197" s="467"/>
      <c r="C1197" s="467"/>
      <c r="D1197" s="101">
        <f>Table!$AN$10</f>
        <v>100</v>
      </c>
      <c r="E1197" s="124">
        <f>Table!AL37</f>
        <v>0</v>
      </c>
      <c r="F1197" s="123">
        <f>Table!AM37</f>
        <v>0</v>
      </c>
      <c r="G1197" s="123">
        <f>Table!AN37</f>
        <v>0</v>
      </c>
      <c r="H1197" s="494" t="str">
        <f>SpellNumberA(IF(Value!$F$33="1",E1197,G1197),0,"علامة","علامتان","علامات")</f>
        <v xml:space="preserve">صفر علامة </v>
      </c>
      <c r="I1197" s="495"/>
      <c r="J1197" s="495"/>
      <c r="K1197" s="496"/>
    </row>
    <row r="1198" spans="1:11" ht="17.850000000000001" customHeight="1" thickBot="1" x14ac:dyDescent="0.25">
      <c r="A1198" s="466" t="str">
        <f>Table!$AO$6</f>
        <v>الثقافة المالية</v>
      </c>
      <c r="B1198" s="467"/>
      <c r="C1198" s="467"/>
      <c r="D1198" s="103">
        <f>Table!$AQ$10</f>
        <v>100</v>
      </c>
      <c r="E1198" s="125">
        <f>Table!AO37</f>
        <v>0</v>
      </c>
      <c r="F1198" s="123">
        <f>Table!AP37</f>
        <v>0</v>
      </c>
      <c r="G1198" s="126">
        <f>Table!AQ37</f>
        <v>0</v>
      </c>
      <c r="H1198" s="488" t="str">
        <f>SpellNumberA(IF(Value!$F$33="1",E1198,G1198),0,"علامة","علامتان","علامات")</f>
        <v xml:space="preserve">صفر علامة </v>
      </c>
      <c r="I1198" s="489"/>
      <c r="J1198" s="489"/>
      <c r="K1198" s="490"/>
    </row>
    <row r="1199" spans="1:11" ht="17.850000000000001" customHeight="1" x14ac:dyDescent="0.2">
      <c r="A1199" s="491" t="s">
        <v>384</v>
      </c>
      <c r="B1199" s="492"/>
      <c r="C1199" s="492"/>
      <c r="D1199" s="351">
        <f>Table!BS37</f>
        <v>66.3</v>
      </c>
      <c r="E1199" s="363" t="s">
        <v>385</v>
      </c>
      <c r="F1199" s="493" t="str">
        <f>IF(D1199&lt;&gt;"-",SpellNumberA(D1199,0,"علامة","علامتان","علامات"),"")</f>
        <v>ست وستون علامة وثلاثون بالمئة من العلامة</v>
      </c>
      <c r="G1199" s="493"/>
      <c r="H1199" s="493"/>
      <c r="I1199" s="493"/>
      <c r="J1199" s="203"/>
      <c r="K1199" s="204"/>
    </row>
    <row r="1200" spans="1:11" ht="17.850000000000001" customHeight="1" x14ac:dyDescent="0.2">
      <c r="A1200" s="517" t="s">
        <v>16</v>
      </c>
      <c r="B1200" s="518" t="str">
        <f>Table!CS37</f>
        <v>ناجح و يرفع  لـ الصف السابع</v>
      </c>
      <c r="C1200" s="519"/>
      <c r="D1200" s="519"/>
      <c r="E1200" s="519"/>
      <c r="F1200" s="519"/>
      <c r="G1200" s="519"/>
      <c r="H1200" s="519"/>
      <c r="I1200" s="519"/>
      <c r="J1200" s="519"/>
      <c r="K1200" s="520"/>
    </row>
    <row r="1201" spans="1:13" ht="17.850000000000001" customHeight="1" thickBot="1" x14ac:dyDescent="0.25">
      <c r="A1201" s="512"/>
      <c r="B1201" s="505"/>
      <c r="C1201" s="505"/>
      <c r="D1201" s="505"/>
      <c r="E1201" s="505"/>
      <c r="F1201" s="505"/>
      <c r="G1201" s="505"/>
      <c r="H1201" s="505"/>
      <c r="I1201" s="505"/>
      <c r="J1201" s="505"/>
      <c r="K1201" s="506"/>
    </row>
    <row r="1202" spans="1:13" ht="17.850000000000001" customHeight="1" x14ac:dyDescent="0.2">
      <c r="A1202" s="521" t="s">
        <v>17</v>
      </c>
      <c r="B1202" s="522"/>
      <c r="C1202" s="523" t="str">
        <f>Table!CT37</f>
        <v>يرجى من الوالدين مزيداً من المتابعة</v>
      </c>
      <c r="D1202" s="524"/>
      <c r="E1202" s="524"/>
      <c r="F1202" s="524"/>
      <c r="G1202" s="524"/>
      <c r="H1202" s="524"/>
      <c r="I1202" s="524"/>
      <c r="J1202" s="524"/>
      <c r="K1202" s="525"/>
    </row>
    <row r="1203" spans="1:13" s="105" customFormat="1" ht="17.850000000000001" customHeight="1" x14ac:dyDescent="0.2">
      <c r="A1203" s="507"/>
      <c r="B1203" s="458"/>
      <c r="C1203" s="483"/>
      <c r="D1203" s="483"/>
      <c r="E1203" s="483"/>
      <c r="F1203" s="483"/>
      <c r="G1203" s="483"/>
      <c r="H1203" s="483"/>
      <c r="I1203" s="483"/>
      <c r="J1203" s="483"/>
      <c r="K1203" s="504"/>
    </row>
    <row r="1204" spans="1:13" ht="17.850000000000001" customHeight="1" x14ac:dyDescent="0.2">
      <c r="A1204" s="507" t="s">
        <v>18</v>
      </c>
      <c r="B1204" s="458"/>
      <c r="C1204" s="510" t="str">
        <f>Table!AS37</f>
        <v>-</v>
      </c>
      <c r="D1204" s="458" t="s">
        <v>19</v>
      </c>
      <c r="E1204" s="458"/>
      <c r="F1204" s="458"/>
      <c r="G1204" s="510">
        <f>Table!$AS$10</f>
        <v>199</v>
      </c>
      <c r="H1204" s="458" t="s">
        <v>20</v>
      </c>
      <c r="I1204" s="458"/>
      <c r="J1204" s="483" t="str">
        <f>Value!$F$8</f>
        <v>عادل اسماعيل ابو حميدان</v>
      </c>
      <c r="K1204" s="504"/>
    </row>
    <row r="1205" spans="1:13" s="105" customFormat="1" ht="17.850000000000001" customHeight="1" x14ac:dyDescent="0.2">
      <c r="A1205" s="508"/>
      <c r="B1205" s="509"/>
      <c r="C1205" s="511"/>
      <c r="D1205" s="509"/>
      <c r="E1205" s="509"/>
      <c r="F1205" s="509"/>
      <c r="G1205" s="511"/>
      <c r="H1205" s="509"/>
      <c r="I1205" s="509"/>
      <c r="J1205" s="511"/>
      <c r="K1205" s="526"/>
    </row>
    <row r="1206" spans="1:13" ht="17.850000000000001" customHeight="1" x14ac:dyDescent="0.2">
      <c r="A1206" s="507" t="s">
        <v>21</v>
      </c>
      <c r="B1206" s="513" t="str">
        <f>IF(Value!$F$33="2",Value!$F$14,Value!$F$25)</f>
        <v>2020/6/2</v>
      </c>
      <c r="C1206" s="513"/>
      <c r="D1206" s="458" t="s">
        <v>22</v>
      </c>
      <c r="E1206" s="515"/>
      <c r="F1206" s="515"/>
      <c r="G1206" s="515" t="s">
        <v>23</v>
      </c>
      <c r="H1206" s="458" t="s">
        <v>23</v>
      </c>
      <c r="I1206" s="458"/>
      <c r="J1206" s="483" t="str">
        <f>Value!$F$9</f>
        <v>فتحي محمد ابو فضة</v>
      </c>
      <c r="K1206" s="504"/>
    </row>
    <row r="1207" spans="1:13" s="105" customFormat="1" ht="17.850000000000001" customHeight="1" thickBot="1" x14ac:dyDescent="0.25">
      <c r="A1207" s="512"/>
      <c r="B1207" s="514"/>
      <c r="C1207" s="514"/>
      <c r="D1207" s="503"/>
      <c r="E1207" s="516"/>
      <c r="F1207" s="516"/>
      <c r="G1207" s="516"/>
      <c r="H1207" s="503"/>
      <c r="I1207" s="503"/>
      <c r="J1207" s="505"/>
      <c r="K1207" s="506"/>
    </row>
    <row r="1208" spans="1:13" s="108" customFormat="1" ht="17.850000000000001" customHeight="1" x14ac:dyDescent="0.25">
      <c r="A1208" s="106" t="s">
        <v>24</v>
      </c>
      <c r="B1208" s="497"/>
      <c r="C1208" s="497"/>
      <c r="D1208" s="497"/>
      <c r="E1208" s="497"/>
      <c r="F1208" s="497"/>
      <c r="G1208" s="497"/>
      <c r="H1208" s="497"/>
      <c r="I1208" s="497"/>
      <c r="J1208" s="497"/>
      <c r="K1208" s="497"/>
      <c r="L1208" s="107"/>
    </row>
    <row r="1209" spans="1:13" s="108" customFormat="1" ht="17.850000000000001" customHeight="1" x14ac:dyDescent="0.25">
      <c r="A1209" s="109" t="s">
        <v>25</v>
      </c>
      <c r="B1209" s="498" t="s">
        <v>26</v>
      </c>
      <c r="C1209" s="498"/>
      <c r="D1209" s="498"/>
      <c r="E1209" s="498"/>
      <c r="F1209" s="498"/>
      <c r="G1209" s="498"/>
      <c r="H1209" s="498"/>
      <c r="I1209" s="498"/>
      <c r="J1209" s="498"/>
      <c r="K1209" s="498"/>
      <c r="L1209" s="107"/>
    </row>
    <row r="1210" spans="1:13" s="108" customFormat="1" ht="17.850000000000001" customHeight="1" x14ac:dyDescent="0.25">
      <c r="A1210" s="109"/>
      <c r="B1210" s="110"/>
      <c r="C1210" s="110"/>
      <c r="D1210" s="361"/>
      <c r="E1210" s="361"/>
      <c r="F1210" s="361"/>
      <c r="G1210" s="361"/>
      <c r="H1210" s="361"/>
      <c r="I1210" s="110"/>
      <c r="J1210" s="110"/>
      <c r="K1210" s="110"/>
      <c r="L1210" s="107"/>
    </row>
    <row r="1211" spans="1:13" s="108" customFormat="1" ht="17.850000000000001" customHeight="1" x14ac:dyDescent="0.25">
      <c r="A1211" s="109" t="s">
        <v>27</v>
      </c>
      <c r="B1211" s="499" t="s">
        <v>28</v>
      </c>
      <c r="C1211" s="499"/>
      <c r="D1211" s="499"/>
      <c r="E1211" s="499"/>
      <c r="F1211" s="499"/>
      <c r="G1211" s="499"/>
      <c r="H1211" s="499"/>
      <c r="I1211" s="499"/>
      <c r="J1211" s="499"/>
      <c r="K1211" s="499"/>
      <c r="L1211" s="107"/>
    </row>
    <row r="1212" spans="1:13" s="108" customFormat="1" ht="17.850000000000001" customHeight="1" x14ac:dyDescent="0.25">
      <c r="A1212" s="109"/>
      <c r="B1212" s="112"/>
      <c r="C1212" s="112"/>
      <c r="D1212" s="112"/>
      <c r="E1212" s="112"/>
      <c r="F1212" s="112"/>
      <c r="G1212" s="112"/>
      <c r="H1212" s="112"/>
      <c r="I1212" s="112"/>
      <c r="J1212" s="112"/>
      <c r="K1212" s="112"/>
      <c r="L1212" s="107"/>
    </row>
    <row r="1213" spans="1:13" s="108" customFormat="1" ht="17.850000000000001" customHeight="1" x14ac:dyDescent="0.25">
      <c r="A1213" s="109" t="s">
        <v>29</v>
      </c>
      <c r="B1213" s="500" t="s">
        <v>30</v>
      </c>
      <c r="C1213" s="500"/>
      <c r="D1213" s="500"/>
      <c r="E1213" s="500"/>
      <c r="F1213" s="501">
        <f>IF(Value!$F$33="1","",DATE(YEAR(Value!$F$22),MONTH(Value!$F$22),DAY(Value!$F$22)))</f>
        <v>43994</v>
      </c>
      <c r="G1213" s="501"/>
      <c r="H1213" s="114" t="s">
        <v>129</v>
      </c>
      <c r="I1213" s="502" t="str">
        <f>IF(Value!$F$33="2",Value!$F$22,"")</f>
        <v>2020/6/12</v>
      </c>
      <c r="J1213" s="502"/>
      <c r="K1213" s="115"/>
      <c r="L1213" s="115"/>
      <c r="M1213" s="107"/>
    </row>
    <row r="1214" spans="1:13" s="108" customFormat="1" ht="17.850000000000001" customHeight="1" x14ac:dyDescent="0.25">
      <c r="A1214" s="109"/>
      <c r="B1214" s="112"/>
      <c r="C1214" s="112"/>
      <c r="D1214" s="112"/>
      <c r="E1214" s="112"/>
      <c r="F1214" s="112"/>
      <c r="G1214" s="116"/>
      <c r="H1214" s="116"/>
      <c r="I1214" s="116"/>
      <c r="J1214" s="116"/>
      <c r="K1214" s="116"/>
      <c r="L1214" s="107"/>
    </row>
    <row r="1215" spans="1:13" s="108" customFormat="1" ht="17.850000000000001" customHeight="1" x14ac:dyDescent="0.25">
      <c r="A1215" s="109" t="s">
        <v>31</v>
      </c>
      <c r="B1215" s="527" t="s">
        <v>32</v>
      </c>
      <c r="C1215" s="527"/>
      <c r="D1215" s="527"/>
      <c r="E1215" s="527"/>
      <c r="F1215" s="117" t="str">
        <f>IF(Value!$F$33="2",Value!$F$26,"")</f>
        <v>2023/2022</v>
      </c>
      <c r="G1215" s="118" t="s">
        <v>379</v>
      </c>
      <c r="H1215" s="113">
        <f>IF(Value!$F$33="1","",DATE(YEAR(Value!$F$23),MONTH(Value!$F$23),DAY(Value!$F$23)))</f>
        <v>44075</v>
      </c>
      <c r="I1215" s="136" t="s">
        <v>129</v>
      </c>
      <c r="J1215" s="528" t="str">
        <f>IF(Value!$F$33="2",Value!$F$23,"")</f>
        <v>2020/9/1</v>
      </c>
      <c r="K1215" s="528"/>
      <c r="L1215" s="107"/>
    </row>
    <row r="1216" spans="1:13" ht="17.850000000000001" customHeight="1" x14ac:dyDescent="0.2">
      <c r="A1216" s="461"/>
      <c r="B1216" s="461"/>
      <c r="C1216" s="461"/>
      <c r="D1216" s="461"/>
      <c r="E1216" s="462" t="s">
        <v>436</v>
      </c>
      <c r="F1216" s="462"/>
      <c r="G1216" s="462"/>
      <c r="H1216" s="461"/>
      <c r="I1216" s="461"/>
      <c r="J1216" s="461"/>
      <c r="K1216" s="461"/>
      <c r="L1216" s="85" t="s">
        <v>310</v>
      </c>
    </row>
    <row r="1217" spans="1:17" ht="17.850000000000001" customHeight="1" x14ac:dyDescent="0.2">
      <c r="A1217" s="461"/>
      <c r="B1217" s="461"/>
      <c r="C1217" s="461"/>
      <c r="D1217" s="461"/>
      <c r="E1217" s="462"/>
      <c r="F1217" s="462"/>
      <c r="G1217" s="462"/>
      <c r="H1217" s="461"/>
      <c r="I1217" s="461"/>
      <c r="J1217" s="461"/>
      <c r="K1217" s="461"/>
    </row>
    <row r="1218" spans="1:17" ht="17.850000000000001" customHeight="1" x14ac:dyDescent="0.2">
      <c r="A1218" s="463" t="s">
        <v>755</v>
      </c>
      <c r="B1218" s="463"/>
      <c r="C1218" s="463"/>
      <c r="D1218" s="463"/>
      <c r="E1218" s="464"/>
      <c r="F1218" s="464"/>
      <c r="G1218" s="464"/>
      <c r="H1218" s="464" t="s">
        <v>0</v>
      </c>
      <c r="I1218" s="464"/>
      <c r="J1218" s="464"/>
      <c r="K1218" s="464"/>
    </row>
    <row r="1219" spans="1:17" ht="17.850000000000001" customHeight="1" x14ac:dyDescent="0.2">
      <c r="A1219" s="463" t="s">
        <v>756</v>
      </c>
      <c r="B1219" s="463"/>
      <c r="C1219" s="463"/>
      <c r="D1219" s="463"/>
      <c r="E1219" s="464"/>
      <c r="F1219" s="464"/>
      <c r="G1219" s="464"/>
      <c r="H1219" s="464"/>
      <c r="I1219" s="464"/>
      <c r="J1219" s="464"/>
      <c r="K1219" s="464"/>
    </row>
    <row r="1220" spans="1:17" ht="17.850000000000001" customHeight="1" x14ac:dyDescent="0.2">
      <c r="A1220" s="465"/>
      <c r="B1220" s="465"/>
      <c r="C1220" s="465"/>
      <c r="D1220" s="465"/>
      <c r="E1220" s="464"/>
      <c r="F1220" s="464"/>
      <c r="G1220" s="464"/>
      <c r="H1220" s="464"/>
      <c r="I1220" s="464"/>
      <c r="J1220" s="464"/>
      <c r="K1220" s="464"/>
    </row>
    <row r="1221" spans="1:17" ht="17.850000000000001" customHeight="1" x14ac:dyDescent="0.2">
      <c r="A1221" s="455" t="str">
        <f>" النتائج المدرسية  " &amp; Value!$F$35 &amp; " الأساسي  للعام الدراسي " &amp; Value!$F$10</f>
        <v xml:space="preserve"> النتائج المدرسية  للصفوف من الأول الى السابع الأساسي  للعام الدراسي 2021/2020</v>
      </c>
      <c r="B1221" s="455"/>
      <c r="C1221" s="455"/>
      <c r="D1221" s="455"/>
      <c r="E1221" s="455"/>
      <c r="F1221" s="455"/>
      <c r="G1221" s="455"/>
      <c r="H1221" s="455"/>
      <c r="I1221" s="455"/>
      <c r="J1221" s="455"/>
      <c r="K1221" s="455"/>
    </row>
    <row r="1222" spans="1:17" ht="17.850000000000001" customHeight="1" x14ac:dyDescent="0.2">
      <c r="A1222" s="455"/>
      <c r="B1222" s="455"/>
      <c r="C1222" s="455"/>
      <c r="D1222" s="455"/>
      <c r="E1222" s="455"/>
      <c r="F1222" s="455"/>
      <c r="G1222" s="455"/>
      <c r="H1222" s="455"/>
      <c r="I1222" s="455"/>
      <c r="J1222" s="455"/>
      <c r="K1222" s="455"/>
    </row>
    <row r="1223" spans="1:17" ht="17.850000000000001" customHeight="1" x14ac:dyDescent="0.2">
      <c r="A1223" s="86" t="s">
        <v>1</v>
      </c>
      <c r="B1223" s="456" t="str">
        <f>Table!B38</f>
        <v xml:space="preserve"> عمر معتصم جمعة محيسن</v>
      </c>
      <c r="C1223" s="457"/>
      <c r="D1223" s="457"/>
      <c r="E1223" s="362" t="s">
        <v>2</v>
      </c>
      <c r="F1223" s="119" t="str">
        <f>Table!C38</f>
        <v>الأردنية</v>
      </c>
      <c r="G1223" s="458" t="s">
        <v>3</v>
      </c>
      <c r="H1223" s="458"/>
      <c r="I1223" s="459" t="str">
        <f>Table!BT38</f>
        <v>السلط    7 / 1 / 2009</v>
      </c>
      <c r="J1223" s="460"/>
      <c r="K1223" s="460"/>
    </row>
    <row r="1224" spans="1:17" ht="17.850000000000001" customHeight="1" x14ac:dyDescent="0.2">
      <c r="A1224" s="70"/>
      <c r="B1224" s="365"/>
      <c r="C1224" s="365"/>
      <c r="D1224" s="76"/>
      <c r="E1224" s="365"/>
      <c r="F1224" s="88"/>
      <c r="G1224" s="76"/>
      <c r="H1224" s="76"/>
      <c r="I1224" s="89"/>
      <c r="J1224" s="89"/>
      <c r="K1224" s="90"/>
    </row>
    <row r="1225" spans="1:17" ht="17.850000000000001" customHeight="1" x14ac:dyDescent="0.2">
      <c r="A1225" s="458" t="s">
        <v>4</v>
      </c>
      <c r="B1225" s="458"/>
      <c r="C1225" s="483" t="str">
        <f>Value!$F$6 &amp; " ( "  &amp;  Value!$F$7  &amp; " ) "</f>
        <v xml:space="preserve">السادس ( أ ) </v>
      </c>
      <c r="D1225" s="483"/>
      <c r="E1225" s="362" t="s">
        <v>5</v>
      </c>
      <c r="F1225" s="483" t="str">
        <f>Value!$F$5</f>
        <v>ذكور البقعة الاعدادية الرابعة</v>
      </c>
      <c r="G1225" s="483"/>
      <c r="H1225" s="483"/>
      <c r="I1225" s="362" t="s">
        <v>6</v>
      </c>
      <c r="J1225" s="460" t="str">
        <f>Value!$F$4</f>
        <v>البقعة</v>
      </c>
      <c r="K1225" s="460"/>
      <c r="N1225" s="262">
        <v>0</v>
      </c>
      <c r="O1225" s="262"/>
      <c r="P1225" s="262"/>
      <c r="Q1225" s="262">
        <f>Value!$F$13</f>
        <v>50</v>
      </c>
    </row>
    <row r="1226" spans="1:17" ht="17.850000000000001" customHeight="1" x14ac:dyDescent="0.2">
      <c r="A1226" s="365"/>
      <c r="B1226" s="365"/>
      <c r="C1226" s="65"/>
      <c r="D1226" s="91"/>
      <c r="E1226" s="70"/>
      <c r="F1226" s="89"/>
      <c r="G1226" s="89"/>
      <c r="H1226" s="89"/>
      <c r="I1226" s="70"/>
      <c r="J1226" s="89"/>
      <c r="K1226" s="89"/>
    </row>
    <row r="1227" spans="1:17" ht="17.850000000000001" customHeight="1" x14ac:dyDescent="0.2">
      <c r="A1227" s="458" t="s">
        <v>7</v>
      </c>
      <c r="B1227" s="458"/>
      <c r="C1227" s="483" t="str">
        <f>Value!$F$3</f>
        <v>شمال عمان</v>
      </c>
      <c r="D1227" s="483"/>
      <c r="E1227" s="92"/>
      <c r="F1227" s="92"/>
      <c r="G1227" s="92"/>
      <c r="H1227" s="92"/>
      <c r="I1227" s="92"/>
      <c r="J1227" s="92"/>
      <c r="K1227" s="92"/>
    </row>
    <row r="1228" spans="1:17" ht="17.850000000000001" customHeight="1" thickBot="1" x14ac:dyDescent="0.25">
      <c r="A1228" s="93"/>
      <c r="B1228" s="93"/>
      <c r="C1228" s="93"/>
      <c r="D1228" s="94"/>
      <c r="E1228" s="93"/>
      <c r="F1228" s="93"/>
      <c r="G1228" s="93"/>
      <c r="H1228" s="93"/>
      <c r="I1228" s="93"/>
      <c r="J1228" s="95"/>
      <c r="K1228" s="95"/>
    </row>
    <row r="1229" spans="1:17" ht="17.850000000000001" customHeight="1" thickBot="1" x14ac:dyDescent="0.25">
      <c r="A1229" s="484" t="s">
        <v>8</v>
      </c>
      <c r="B1229" s="484"/>
      <c r="C1229" s="484"/>
      <c r="D1229" s="485" t="s">
        <v>9</v>
      </c>
      <c r="E1229" s="471" t="s">
        <v>10</v>
      </c>
      <c r="F1229" s="472"/>
      <c r="G1229" s="472"/>
      <c r="H1229" s="472"/>
      <c r="I1229" s="472"/>
      <c r="J1229" s="472"/>
      <c r="K1229" s="473"/>
    </row>
    <row r="1230" spans="1:17" ht="17.850000000000001" customHeight="1" thickBot="1" x14ac:dyDescent="0.25">
      <c r="A1230" s="484"/>
      <c r="B1230" s="484"/>
      <c r="C1230" s="484"/>
      <c r="D1230" s="486"/>
      <c r="E1230" s="96" t="s">
        <v>11</v>
      </c>
      <c r="F1230" s="97" t="s">
        <v>12</v>
      </c>
      <c r="G1230" s="474" t="s">
        <v>13</v>
      </c>
      <c r="H1230" s="474"/>
      <c r="I1230" s="474"/>
      <c r="J1230" s="474"/>
      <c r="K1230" s="475"/>
    </row>
    <row r="1231" spans="1:17" ht="17.850000000000001" customHeight="1" thickBot="1" x14ac:dyDescent="0.25">
      <c r="A1231" s="484"/>
      <c r="B1231" s="484"/>
      <c r="C1231" s="484"/>
      <c r="D1231" s="487"/>
      <c r="E1231" s="98" t="s">
        <v>383</v>
      </c>
      <c r="F1231" s="364" t="s">
        <v>383</v>
      </c>
      <c r="G1231" s="364" t="s">
        <v>14</v>
      </c>
      <c r="H1231" s="476" t="s">
        <v>15</v>
      </c>
      <c r="I1231" s="476"/>
      <c r="J1231" s="476"/>
      <c r="K1231" s="477"/>
    </row>
    <row r="1232" spans="1:17" ht="17.850000000000001" customHeight="1" x14ac:dyDescent="0.2">
      <c r="A1232" s="478" t="str">
        <f>Table!$H$6</f>
        <v>التربية الاسلامية</v>
      </c>
      <c r="B1232" s="479"/>
      <c r="C1232" s="479"/>
      <c r="D1232" s="100">
        <f>Table!$J$10</f>
        <v>100</v>
      </c>
      <c r="E1232" s="122">
        <f>Table!H38</f>
        <v>81</v>
      </c>
      <c r="F1232" s="123">
        <f>Table!I38</f>
        <v>87</v>
      </c>
      <c r="G1232" s="123">
        <f>Table!J38</f>
        <v>84</v>
      </c>
      <c r="H1232" s="480" t="str">
        <f>SpellNumberA(IF(Value!$F$33="1",E1232,G1232),0,"علامة","علامتان","علامات")</f>
        <v xml:space="preserve">اربع وثمانون علامة </v>
      </c>
      <c r="I1232" s="481"/>
      <c r="J1232" s="481"/>
      <c r="K1232" s="482"/>
    </row>
    <row r="1233" spans="1:11" ht="17.850000000000001" customHeight="1" x14ac:dyDescent="0.2">
      <c r="A1233" s="466" t="str">
        <f>Table!$K$6</f>
        <v>اللغة العربية</v>
      </c>
      <c r="B1233" s="467"/>
      <c r="C1233" s="467"/>
      <c r="D1233" s="101">
        <f>Table!$M$10</f>
        <v>100</v>
      </c>
      <c r="E1233" s="102">
        <f>Table!K38</f>
        <v>91</v>
      </c>
      <c r="F1233" s="123">
        <f>Table!L38</f>
        <v>70</v>
      </c>
      <c r="G1233" s="123">
        <f>Table!M38</f>
        <v>81</v>
      </c>
      <c r="H1233" s="468" t="str">
        <f>SpellNumberA(IF(Value!$F$33="1",E1233,G1233),0,"علامة","علامتان","علامات")</f>
        <v xml:space="preserve">واحدة وثمانون علامة </v>
      </c>
      <c r="I1233" s="469"/>
      <c r="J1233" s="469"/>
      <c r="K1233" s="470"/>
    </row>
    <row r="1234" spans="1:11" ht="17.850000000000001" customHeight="1" x14ac:dyDescent="0.2">
      <c r="A1234" s="466" t="str">
        <f>Table!$N$6</f>
        <v>اللغة الانجليزية</v>
      </c>
      <c r="B1234" s="467"/>
      <c r="C1234" s="467"/>
      <c r="D1234" s="101">
        <f>Table!$P$10</f>
        <v>100</v>
      </c>
      <c r="E1234" s="102">
        <f>Table!N38</f>
        <v>79</v>
      </c>
      <c r="F1234" s="123">
        <f>Table!O38</f>
        <v>66</v>
      </c>
      <c r="G1234" s="123">
        <f>Table!P38</f>
        <v>73</v>
      </c>
      <c r="H1234" s="468" t="str">
        <f>SpellNumberA(IF(Value!$F$33="1",E1234,G1234),0,"علامة","علامتان","علامات")</f>
        <v xml:space="preserve">ثلاث وسبعون علامة </v>
      </c>
      <c r="I1234" s="469"/>
      <c r="J1234" s="469"/>
      <c r="K1234" s="470"/>
    </row>
    <row r="1235" spans="1:11" ht="17.850000000000001" customHeight="1" x14ac:dyDescent="0.2">
      <c r="A1235" s="466" t="str">
        <f>Table!$Q$6</f>
        <v>الرياضيات</v>
      </c>
      <c r="B1235" s="467"/>
      <c r="C1235" s="467"/>
      <c r="D1235" s="101">
        <f>Table!$S$10</f>
        <v>100</v>
      </c>
      <c r="E1235" s="102">
        <f>Table!Q38</f>
        <v>87</v>
      </c>
      <c r="F1235" s="123">
        <f>Table!R38</f>
        <v>73</v>
      </c>
      <c r="G1235" s="123">
        <f>Table!S38</f>
        <v>80</v>
      </c>
      <c r="H1235" s="468" t="str">
        <f>SpellNumberA(IF(Value!$F$33="1",E1235,G1235),0,"علامة","علامتان","علامات")</f>
        <v xml:space="preserve">ثمانون علامة </v>
      </c>
      <c r="I1235" s="469"/>
      <c r="J1235" s="469"/>
      <c r="K1235" s="470"/>
    </row>
    <row r="1236" spans="1:11" ht="17.850000000000001" customHeight="1" x14ac:dyDescent="0.2">
      <c r="A1236" s="466" t="str">
        <f>Table!$T$6</f>
        <v>التربية الاجتماعية والوطنية</v>
      </c>
      <c r="B1236" s="467"/>
      <c r="C1236" s="467"/>
      <c r="D1236" s="101">
        <f>Table!$V$10</f>
        <v>100</v>
      </c>
      <c r="E1236" s="102">
        <f>Table!T38</f>
        <v>76</v>
      </c>
      <c r="F1236" s="123">
        <f>Table!U38</f>
        <v>80</v>
      </c>
      <c r="G1236" s="123">
        <f>Table!V38</f>
        <v>78</v>
      </c>
      <c r="H1236" s="468" t="str">
        <f>SpellNumberA(IF(Value!$F$33="1",E1236,G1236),0,"علامة","علامتان","علامات")</f>
        <v xml:space="preserve">ثمان وسبعون علامة </v>
      </c>
      <c r="I1236" s="469"/>
      <c r="J1236" s="469"/>
      <c r="K1236" s="470"/>
    </row>
    <row r="1237" spans="1:11" ht="17.850000000000001" customHeight="1" x14ac:dyDescent="0.2">
      <c r="A1237" s="466" t="str">
        <f>Table!$W$6</f>
        <v>العلـــوم</v>
      </c>
      <c r="B1237" s="467"/>
      <c r="C1237" s="467"/>
      <c r="D1237" s="101">
        <f>Table!$Y$10</f>
        <v>100</v>
      </c>
      <c r="E1237" s="102">
        <f>Table!W38</f>
        <v>71</v>
      </c>
      <c r="F1237" s="123">
        <f>Table!X38</f>
        <v>79</v>
      </c>
      <c r="G1237" s="123">
        <f>Table!Y38</f>
        <v>75</v>
      </c>
      <c r="H1237" s="468" t="str">
        <f>SpellNumberA(IF(Value!$F$33="1",E1237,G1237),0,"علامة","علامتان","علامات")</f>
        <v xml:space="preserve">خمس وسبعون علامة </v>
      </c>
      <c r="I1237" s="469"/>
      <c r="J1237" s="469"/>
      <c r="K1237" s="470"/>
    </row>
    <row r="1238" spans="1:11" ht="17.850000000000001" customHeight="1" x14ac:dyDescent="0.2">
      <c r="A1238" s="466" t="str">
        <f>Table!$Z$6</f>
        <v>التربية الفنية</v>
      </c>
      <c r="B1238" s="467"/>
      <c r="C1238" s="467"/>
      <c r="D1238" s="101">
        <f>Table!$AB$10</f>
        <v>100</v>
      </c>
      <c r="E1238" s="102">
        <f>Table!Z38</f>
        <v>99</v>
      </c>
      <c r="F1238" s="123">
        <f>Table!AA38</f>
        <v>87</v>
      </c>
      <c r="G1238" s="123">
        <f>Table!AB38</f>
        <v>93</v>
      </c>
      <c r="H1238" s="468" t="str">
        <f>SpellNumberA(IF(Value!$F$33="1",E1238,G1238),0,"علامة","علامتان","علامات")</f>
        <v xml:space="preserve">ثلاث وتسعون علامة </v>
      </c>
      <c r="I1238" s="469"/>
      <c r="J1238" s="469"/>
      <c r="K1238" s="470"/>
    </row>
    <row r="1239" spans="1:11" ht="17.850000000000001" customHeight="1" x14ac:dyDescent="0.2">
      <c r="A1239" s="466" t="str">
        <f>Table!$AC$6</f>
        <v>التربية الرياضية</v>
      </c>
      <c r="B1239" s="467"/>
      <c r="C1239" s="467"/>
      <c r="D1239" s="101">
        <f>Table!$AE$10</f>
        <v>100</v>
      </c>
      <c r="E1239" s="102">
        <f>Table!AC38</f>
        <v>98</v>
      </c>
      <c r="F1239" s="123">
        <f>Table!AD38</f>
        <v>87</v>
      </c>
      <c r="G1239" s="123">
        <f>Table!AE38</f>
        <v>93</v>
      </c>
      <c r="H1239" s="468" t="str">
        <f>SpellNumberA(IF(Value!$F$33="1",E1239,G1239),0,"علامة","علامتان","علامات")</f>
        <v xml:space="preserve">ثلاث وتسعون علامة </v>
      </c>
      <c r="I1239" s="469"/>
      <c r="J1239" s="469"/>
      <c r="K1239" s="470"/>
    </row>
    <row r="1240" spans="1:11" ht="17.850000000000001" customHeight="1" x14ac:dyDescent="0.2">
      <c r="A1240" s="466" t="str">
        <f>Table!$AF$6</f>
        <v>الموسيقا والاناشيد</v>
      </c>
      <c r="B1240" s="467"/>
      <c r="C1240" s="467"/>
      <c r="D1240" s="101">
        <f>Table!$AH$10</f>
        <v>100</v>
      </c>
      <c r="E1240" s="124"/>
      <c r="F1240" s="123"/>
      <c r="G1240" s="123"/>
      <c r="H1240" s="494" t="str">
        <f>SpellNumberA(IF(Value!$F$33="1",E1240,G1240),0,"علامة","علامتان","علامات")</f>
        <v/>
      </c>
      <c r="I1240" s="495"/>
      <c r="J1240" s="495"/>
      <c r="K1240" s="496"/>
    </row>
    <row r="1241" spans="1:11" ht="17.850000000000001" customHeight="1" x14ac:dyDescent="0.2">
      <c r="A1241" s="466" t="str">
        <f>Table!$AI$6</f>
        <v>التربية المهنية</v>
      </c>
      <c r="B1241" s="467"/>
      <c r="C1241" s="467"/>
      <c r="D1241" s="101">
        <f>Table!$AK$10</f>
        <v>100</v>
      </c>
      <c r="E1241" s="124">
        <f>Table!AI38</f>
        <v>94</v>
      </c>
      <c r="F1241" s="123">
        <f>Table!AJ38</f>
        <v>85</v>
      </c>
      <c r="G1241" s="123">
        <f>Table!AK38</f>
        <v>90</v>
      </c>
      <c r="H1241" s="494" t="str">
        <f>SpellNumberA(IF(Value!$F$33="1",E1241,G1241),0,"علامة","علامتان","علامات")</f>
        <v xml:space="preserve">تسعون علامة </v>
      </c>
      <c r="I1241" s="495"/>
      <c r="J1241" s="495"/>
      <c r="K1241" s="496"/>
    </row>
    <row r="1242" spans="1:11" ht="17.850000000000001" customHeight="1" x14ac:dyDescent="0.2">
      <c r="A1242" s="466" t="str">
        <f>Table!$AL$6</f>
        <v>الحاسوب</v>
      </c>
      <c r="B1242" s="467"/>
      <c r="C1242" s="467"/>
      <c r="D1242" s="101">
        <f>Table!$AN$10</f>
        <v>100</v>
      </c>
      <c r="E1242" s="124">
        <f>Table!AL38</f>
        <v>0</v>
      </c>
      <c r="F1242" s="123">
        <f>Table!AM38</f>
        <v>0</v>
      </c>
      <c r="G1242" s="123">
        <f>Table!AN38</f>
        <v>0</v>
      </c>
      <c r="H1242" s="494" t="str">
        <f>SpellNumberA(IF(Value!$F$33="1",E1242,G1242),0,"علامة","علامتان","علامات")</f>
        <v xml:space="preserve">صفر علامة </v>
      </c>
      <c r="I1242" s="495"/>
      <c r="J1242" s="495"/>
      <c r="K1242" s="496"/>
    </row>
    <row r="1243" spans="1:11" ht="17.850000000000001" customHeight="1" thickBot="1" x14ac:dyDescent="0.25">
      <c r="A1243" s="466" t="str">
        <f>Table!$AO$6</f>
        <v>الثقافة المالية</v>
      </c>
      <c r="B1243" s="467"/>
      <c r="C1243" s="467"/>
      <c r="D1243" s="103">
        <f>Table!$AQ$10</f>
        <v>100</v>
      </c>
      <c r="E1243" s="125">
        <f>Table!AO38</f>
        <v>0</v>
      </c>
      <c r="F1243" s="123">
        <f>Table!AP38</f>
        <v>0</v>
      </c>
      <c r="G1243" s="126">
        <f>Table!AQ38</f>
        <v>0</v>
      </c>
      <c r="H1243" s="488" t="str">
        <f>SpellNumberA(IF(Value!$F$33="1",E1243,G1243),0,"علامة","علامتان","علامات")</f>
        <v xml:space="preserve">صفر علامة </v>
      </c>
      <c r="I1243" s="489"/>
      <c r="J1243" s="489"/>
      <c r="K1243" s="490"/>
    </row>
    <row r="1244" spans="1:11" ht="17.850000000000001" customHeight="1" x14ac:dyDescent="0.2">
      <c r="A1244" s="491" t="s">
        <v>384</v>
      </c>
      <c r="B1244" s="492"/>
      <c r="C1244" s="492"/>
      <c r="D1244" s="351">
        <f>Table!BS38</f>
        <v>77.099999999999994</v>
      </c>
      <c r="E1244" s="363" t="s">
        <v>385</v>
      </c>
      <c r="F1244" s="493" t="str">
        <f>IF(D1244&lt;&gt;"-",SpellNumberA(D1244,0,"علامة","علامتان","علامات"),"")</f>
        <v>سبع وسبعون علامة وعشر بالمئة من العلامة</v>
      </c>
      <c r="G1244" s="493"/>
      <c r="H1244" s="493"/>
      <c r="I1244" s="493"/>
      <c r="J1244" s="203"/>
      <c r="K1244" s="204"/>
    </row>
    <row r="1245" spans="1:11" ht="17.850000000000001" customHeight="1" x14ac:dyDescent="0.2">
      <c r="A1245" s="517" t="s">
        <v>16</v>
      </c>
      <c r="B1245" s="518" t="str">
        <f>Table!CS38</f>
        <v>ناجح و يرفع  لـ الصف السابع</v>
      </c>
      <c r="C1245" s="519"/>
      <c r="D1245" s="519"/>
      <c r="E1245" s="519"/>
      <c r="F1245" s="519"/>
      <c r="G1245" s="519"/>
      <c r="H1245" s="519"/>
      <c r="I1245" s="519"/>
      <c r="J1245" s="519"/>
      <c r="K1245" s="520"/>
    </row>
    <row r="1246" spans="1:11" ht="17.850000000000001" customHeight="1" thickBot="1" x14ac:dyDescent="0.25">
      <c r="A1246" s="512"/>
      <c r="B1246" s="505"/>
      <c r="C1246" s="505"/>
      <c r="D1246" s="505"/>
      <c r="E1246" s="505"/>
      <c r="F1246" s="505"/>
      <c r="G1246" s="505"/>
      <c r="H1246" s="505"/>
      <c r="I1246" s="505"/>
      <c r="J1246" s="505"/>
      <c r="K1246" s="506"/>
    </row>
    <row r="1247" spans="1:11" ht="17.850000000000001" customHeight="1" x14ac:dyDescent="0.2">
      <c r="A1247" s="521" t="s">
        <v>17</v>
      </c>
      <c r="B1247" s="522"/>
      <c r="C1247" s="523" t="str">
        <f>Table!CT38</f>
        <v>جيد في دروسه ، أتمنى له مزيدا من التقدم والنجاح</v>
      </c>
      <c r="D1247" s="524"/>
      <c r="E1247" s="524"/>
      <c r="F1247" s="524"/>
      <c r="G1247" s="524"/>
      <c r="H1247" s="524"/>
      <c r="I1247" s="524"/>
      <c r="J1247" s="524"/>
      <c r="K1247" s="525"/>
    </row>
    <row r="1248" spans="1:11" s="105" customFormat="1" ht="17.850000000000001" customHeight="1" x14ac:dyDescent="0.2">
      <c r="A1248" s="507"/>
      <c r="B1248" s="458"/>
      <c r="C1248" s="483"/>
      <c r="D1248" s="483"/>
      <c r="E1248" s="483"/>
      <c r="F1248" s="483"/>
      <c r="G1248" s="483"/>
      <c r="H1248" s="483"/>
      <c r="I1248" s="483"/>
      <c r="J1248" s="483"/>
      <c r="K1248" s="504"/>
    </row>
    <row r="1249" spans="1:13" ht="17.850000000000001" customHeight="1" x14ac:dyDescent="0.2">
      <c r="A1249" s="507" t="s">
        <v>18</v>
      </c>
      <c r="B1249" s="458"/>
      <c r="C1249" s="510" t="str">
        <f>Table!AS38</f>
        <v>-</v>
      </c>
      <c r="D1249" s="458" t="s">
        <v>19</v>
      </c>
      <c r="E1249" s="458"/>
      <c r="F1249" s="458"/>
      <c r="G1249" s="510">
        <f>Table!$AS$10</f>
        <v>199</v>
      </c>
      <c r="H1249" s="458" t="s">
        <v>20</v>
      </c>
      <c r="I1249" s="458"/>
      <c r="J1249" s="483" t="str">
        <f>Value!$F$8</f>
        <v>عادل اسماعيل ابو حميدان</v>
      </c>
      <c r="K1249" s="504"/>
    </row>
    <row r="1250" spans="1:13" s="105" customFormat="1" ht="17.850000000000001" customHeight="1" x14ac:dyDescent="0.2">
      <c r="A1250" s="508"/>
      <c r="B1250" s="509"/>
      <c r="C1250" s="511"/>
      <c r="D1250" s="509"/>
      <c r="E1250" s="509"/>
      <c r="F1250" s="509"/>
      <c r="G1250" s="511"/>
      <c r="H1250" s="509"/>
      <c r="I1250" s="509"/>
      <c r="J1250" s="511"/>
      <c r="K1250" s="526"/>
    </row>
    <row r="1251" spans="1:13" ht="17.850000000000001" customHeight="1" x14ac:dyDescent="0.2">
      <c r="A1251" s="507" t="s">
        <v>21</v>
      </c>
      <c r="B1251" s="513" t="str">
        <f>IF(Value!$F$33="2",Value!$F$14,Value!$F$25)</f>
        <v>2020/6/2</v>
      </c>
      <c r="C1251" s="513"/>
      <c r="D1251" s="458" t="s">
        <v>22</v>
      </c>
      <c r="E1251" s="515"/>
      <c r="F1251" s="515"/>
      <c r="G1251" s="515" t="s">
        <v>23</v>
      </c>
      <c r="H1251" s="458" t="s">
        <v>23</v>
      </c>
      <c r="I1251" s="458"/>
      <c r="J1251" s="483" t="str">
        <f>Value!$F$9</f>
        <v>فتحي محمد ابو فضة</v>
      </c>
      <c r="K1251" s="504"/>
    </row>
    <row r="1252" spans="1:13" s="105" customFormat="1" ht="17.850000000000001" customHeight="1" thickBot="1" x14ac:dyDescent="0.25">
      <c r="A1252" s="512"/>
      <c r="B1252" s="514"/>
      <c r="C1252" s="514"/>
      <c r="D1252" s="503"/>
      <c r="E1252" s="516"/>
      <c r="F1252" s="516"/>
      <c r="G1252" s="516"/>
      <c r="H1252" s="503"/>
      <c r="I1252" s="503"/>
      <c r="J1252" s="505"/>
      <c r="K1252" s="506"/>
    </row>
    <row r="1253" spans="1:13" s="108" customFormat="1" ht="17.850000000000001" customHeight="1" x14ac:dyDescent="0.25">
      <c r="A1253" s="106" t="s">
        <v>24</v>
      </c>
      <c r="B1253" s="497"/>
      <c r="C1253" s="497"/>
      <c r="D1253" s="497"/>
      <c r="E1253" s="497"/>
      <c r="F1253" s="497"/>
      <c r="G1253" s="497"/>
      <c r="H1253" s="497"/>
      <c r="I1253" s="497"/>
      <c r="J1253" s="497"/>
      <c r="K1253" s="497"/>
      <c r="L1253" s="107"/>
    </row>
    <row r="1254" spans="1:13" s="108" customFormat="1" ht="17.850000000000001" customHeight="1" x14ac:dyDescent="0.25">
      <c r="A1254" s="109" t="s">
        <v>25</v>
      </c>
      <c r="B1254" s="498" t="s">
        <v>26</v>
      </c>
      <c r="C1254" s="498"/>
      <c r="D1254" s="498"/>
      <c r="E1254" s="498"/>
      <c r="F1254" s="498"/>
      <c r="G1254" s="498"/>
      <c r="H1254" s="498"/>
      <c r="I1254" s="498"/>
      <c r="J1254" s="498"/>
      <c r="K1254" s="498"/>
      <c r="L1254" s="107"/>
    </row>
    <row r="1255" spans="1:13" s="108" customFormat="1" ht="17.850000000000001" customHeight="1" x14ac:dyDescent="0.25">
      <c r="A1255" s="109"/>
      <c r="B1255" s="110"/>
      <c r="C1255" s="110"/>
      <c r="D1255" s="361"/>
      <c r="E1255" s="361"/>
      <c r="F1255" s="361"/>
      <c r="G1255" s="361"/>
      <c r="H1255" s="361"/>
      <c r="I1255" s="110"/>
      <c r="J1255" s="110"/>
      <c r="K1255" s="110"/>
      <c r="L1255" s="107"/>
    </row>
    <row r="1256" spans="1:13" s="108" customFormat="1" ht="17.850000000000001" customHeight="1" x14ac:dyDescent="0.25">
      <c r="A1256" s="109" t="s">
        <v>27</v>
      </c>
      <c r="B1256" s="499" t="s">
        <v>28</v>
      </c>
      <c r="C1256" s="499"/>
      <c r="D1256" s="499"/>
      <c r="E1256" s="499"/>
      <c r="F1256" s="499"/>
      <c r="G1256" s="499"/>
      <c r="H1256" s="499"/>
      <c r="I1256" s="499"/>
      <c r="J1256" s="499"/>
      <c r="K1256" s="499"/>
      <c r="L1256" s="107"/>
    </row>
    <row r="1257" spans="1:13" s="108" customFormat="1" ht="17.850000000000001" customHeight="1" x14ac:dyDescent="0.25">
      <c r="A1257" s="109"/>
      <c r="B1257" s="112"/>
      <c r="C1257" s="112"/>
      <c r="D1257" s="112"/>
      <c r="E1257" s="112"/>
      <c r="F1257" s="112"/>
      <c r="G1257" s="112"/>
      <c r="H1257" s="112"/>
      <c r="I1257" s="112"/>
      <c r="J1257" s="112"/>
      <c r="K1257" s="112"/>
      <c r="L1257" s="107"/>
    </row>
    <row r="1258" spans="1:13" s="108" customFormat="1" ht="17.850000000000001" customHeight="1" x14ac:dyDescent="0.25">
      <c r="A1258" s="109" t="s">
        <v>29</v>
      </c>
      <c r="B1258" s="500" t="s">
        <v>30</v>
      </c>
      <c r="C1258" s="500"/>
      <c r="D1258" s="500"/>
      <c r="E1258" s="500"/>
      <c r="F1258" s="501">
        <f>IF(Value!$F$33="1","",DATE(YEAR(Value!$F$22),MONTH(Value!$F$22),DAY(Value!$F$22)))</f>
        <v>43994</v>
      </c>
      <c r="G1258" s="501"/>
      <c r="H1258" s="114" t="s">
        <v>129</v>
      </c>
      <c r="I1258" s="502" t="str">
        <f>IF(Value!$F$33="2",Value!$F$22,"")</f>
        <v>2020/6/12</v>
      </c>
      <c r="J1258" s="502"/>
      <c r="K1258" s="115"/>
      <c r="L1258" s="115"/>
      <c r="M1258" s="107"/>
    </row>
    <row r="1259" spans="1:13" s="108" customFormat="1" ht="17.850000000000001" customHeight="1" x14ac:dyDescent="0.25">
      <c r="A1259" s="109"/>
      <c r="B1259" s="112"/>
      <c r="C1259" s="112"/>
      <c r="D1259" s="112"/>
      <c r="E1259" s="112"/>
      <c r="F1259" s="112"/>
      <c r="G1259" s="116"/>
      <c r="H1259" s="116"/>
      <c r="I1259" s="116"/>
      <c r="J1259" s="116"/>
      <c r="K1259" s="116"/>
      <c r="L1259" s="107"/>
    </row>
    <row r="1260" spans="1:13" s="108" customFormat="1" ht="17.850000000000001" customHeight="1" x14ac:dyDescent="0.25">
      <c r="A1260" s="109" t="s">
        <v>31</v>
      </c>
      <c r="B1260" s="527" t="s">
        <v>32</v>
      </c>
      <c r="C1260" s="527"/>
      <c r="D1260" s="527"/>
      <c r="E1260" s="527"/>
      <c r="F1260" s="117" t="str">
        <f>IF(Value!$F$33="2",Value!$F$26,"")</f>
        <v>2023/2022</v>
      </c>
      <c r="G1260" s="118" t="s">
        <v>379</v>
      </c>
      <c r="H1260" s="113">
        <f>IF(Value!$F$33="1","",DATE(YEAR(Value!$F$23),MONTH(Value!$F$23),DAY(Value!$F$23)))</f>
        <v>44075</v>
      </c>
      <c r="I1260" s="136" t="s">
        <v>129</v>
      </c>
      <c r="J1260" s="528" t="str">
        <f>IF(Value!$F$33="2",Value!$F$23,"")</f>
        <v>2020/9/1</v>
      </c>
      <c r="K1260" s="528"/>
      <c r="L1260" s="107"/>
    </row>
    <row r="1261" spans="1:13" ht="17.850000000000001" customHeight="1" x14ac:dyDescent="0.2">
      <c r="A1261" s="461"/>
      <c r="B1261" s="461"/>
      <c r="C1261" s="461"/>
      <c r="D1261" s="461"/>
      <c r="E1261" s="462" t="s">
        <v>436</v>
      </c>
      <c r="F1261" s="462"/>
      <c r="G1261" s="462"/>
      <c r="H1261" s="461"/>
      <c r="I1261" s="461"/>
      <c r="J1261" s="461"/>
      <c r="K1261" s="461"/>
      <c r="L1261" s="85" t="s">
        <v>310</v>
      </c>
    </row>
    <row r="1262" spans="1:13" ht="17.850000000000001" customHeight="1" x14ac:dyDescent="0.2">
      <c r="A1262" s="461"/>
      <c r="B1262" s="461"/>
      <c r="C1262" s="461"/>
      <c r="D1262" s="461"/>
      <c r="E1262" s="462"/>
      <c r="F1262" s="462"/>
      <c r="G1262" s="462"/>
      <c r="H1262" s="461"/>
      <c r="I1262" s="461"/>
      <c r="J1262" s="461"/>
      <c r="K1262" s="461"/>
    </row>
    <row r="1263" spans="1:13" ht="17.850000000000001" customHeight="1" x14ac:dyDescent="0.2">
      <c r="A1263" s="463" t="s">
        <v>755</v>
      </c>
      <c r="B1263" s="463"/>
      <c r="C1263" s="463"/>
      <c r="D1263" s="463"/>
      <c r="E1263" s="464"/>
      <c r="F1263" s="464"/>
      <c r="G1263" s="464"/>
      <c r="H1263" s="464" t="s">
        <v>0</v>
      </c>
      <c r="I1263" s="464"/>
      <c r="J1263" s="464"/>
      <c r="K1263" s="464"/>
    </row>
    <row r="1264" spans="1:13" ht="17.850000000000001" customHeight="1" x14ac:dyDescent="0.2">
      <c r="A1264" s="463" t="s">
        <v>756</v>
      </c>
      <c r="B1264" s="463"/>
      <c r="C1264" s="463"/>
      <c r="D1264" s="463"/>
      <c r="E1264" s="464"/>
      <c r="F1264" s="464"/>
      <c r="G1264" s="464"/>
      <c r="H1264" s="464"/>
      <c r="I1264" s="464"/>
      <c r="J1264" s="464"/>
      <c r="K1264" s="464"/>
    </row>
    <row r="1265" spans="1:17" ht="17.850000000000001" customHeight="1" x14ac:dyDescent="0.2">
      <c r="A1265" s="465"/>
      <c r="B1265" s="465"/>
      <c r="C1265" s="465"/>
      <c r="D1265" s="465"/>
      <c r="E1265" s="464"/>
      <c r="F1265" s="464"/>
      <c r="G1265" s="464"/>
      <c r="H1265" s="464"/>
      <c r="I1265" s="464"/>
      <c r="J1265" s="464"/>
      <c r="K1265" s="464"/>
    </row>
    <row r="1266" spans="1:17" ht="17.850000000000001" customHeight="1" x14ac:dyDescent="0.2">
      <c r="A1266" s="455" t="str">
        <f>" النتائج المدرسية  " &amp; Value!$F$35 &amp; " الأساسي  للعام الدراسي " &amp; Value!$F$10</f>
        <v xml:space="preserve"> النتائج المدرسية  للصفوف من الأول الى السابع الأساسي  للعام الدراسي 2021/2020</v>
      </c>
      <c r="B1266" s="455"/>
      <c r="C1266" s="455"/>
      <c r="D1266" s="455"/>
      <c r="E1266" s="455"/>
      <c r="F1266" s="455"/>
      <c r="G1266" s="455"/>
      <c r="H1266" s="455"/>
      <c r="I1266" s="455"/>
      <c r="J1266" s="455"/>
      <c r="K1266" s="455"/>
    </row>
    <row r="1267" spans="1:17" ht="17.850000000000001" customHeight="1" x14ac:dyDescent="0.2">
      <c r="A1267" s="455"/>
      <c r="B1267" s="455"/>
      <c r="C1267" s="455"/>
      <c r="D1267" s="455"/>
      <c r="E1267" s="455"/>
      <c r="F1267" s="455"/>
      <c r="G1267" s="455"/>
      <c r="H1267" s="455"/>
      <c r="I1267" s="455"/>
      <c r="J1267" s="455"/>
      <c r="K1267" s="455"/>
    </row>
    <row r="1268" spans="1:17" ht="17.850000000000001" customHeight="1" x14ac:dyDescent="0.2">
      <c r="A1268" s="86" t="s">
        <v>1</v>
      </c>
      <c r="B1268" s="456" t="str">
        <f>Table!B39</f>
        <v xml:space="preserve"> قصي بسام عبدالله داغر</v>
      </c>
      <c r="C1268" s="457"/>
      <c r="D1268" s="457"/>
      <c r="E1268" s="362" t="s">
        <v>2</v>
      </c>
      <c r="F1268" s="119" t="str">
        <f>Table!C39</f>
        <v>الأردنية</v>
      </c>
      <c r="G1268" s="458" t="s">
        <v>3</v>
      </c>
      <c r="H1268" s="458"/>
      <c r="I1268" s="459" t="str">
        <f>Table!BT39</f>
        <v>عمان    23 / 3 / 2009</v>
      </c>
      <c r="J1268" s="460"/>
      <c r="K1268" s="460"/>
    </row>
    <row r="1269" spans="1:17" ht="17.850000000000001" customHeight="1" x14ac:dyDescent="0.2">
      <c r="A1269" s="70"/>
      <c r="B1269" s="365"/>
      <c r="C1269" s="365"/>
      <c r="D1269" s="76"/>
      <c r="E1269" s="365"/>
      <c r="F1269" s="88"/>
      <c r="G1269" s="76"/>
      <c r="H1269" s="76"/>
      <c r="I1269" s="89"/>
      <c r="J1269" s="89"/>
      <c r="K1269" s="90"/>
    </row>
    <row r="1270" spans="1:17" ht="17.850000000000001" customHeight="1" x14ac:dyDescent="0.2">
      <c r="A1270" s="458" t="s">
        <v>4</v>
      </c>
      <c r="B1270" s="458"/>
      <c r="C1270" s="483" t="str">
        <f>Value!$F$6 &amp; " ( "  &amp;  Value!$F$7  &amp; " ) "</f>
        <v xml:space="preserve">السادس ( أ ) </v>
      </c>
      <c r="D1270" s="483"/>
      <c r="E1270" s="362" t="s">
        <v>5</v>
      </c>
      <c r="F1270" s="483" t="str">
        <f>Value!$F$5</f>
        <v>ذكور البقعة الاعدادية الرابعة</v>
      </c>
      <c r="G1270" s="483"/>
      <c r="H1270" s="483"/>
      <c r="I1270" s="362" t="s">
        <v>6</v>
      </c>
      <c r="J1270" s="460" t="str">
        <f>Value!$F$4</f>
        <v>البقعة</v>
      </c>
      <c r="K1270" s="460"/>
      <c r="N1270" s="262">
        <v>0</v>
      </c>
      <c r="O1270" s="262"/>
      <c r="P1270" s="262"/>
      <c r="Q1270" s="262">
        <f>Value!$F$13</f>
        <v>50</v>
      </c>
    </row>
    <row r="1271" spans="1:17" ht="17.850000000000001" customHeight="1" x14ac:dyDescent="0.2">
      <c r="A1271" s="365"/>
      <c r="B1271" s="365"/>
      <c r="C1271" s="65"/>
      <c r="D1271" s="91"/>
      <c r="E1271" s="70"/>
      <c r="F1271" s="89"/>
      <c r="G1271" s="89"/>
      <c r="H1271" s="89"/>
      <c r="I1271" s="70"/>
      <c r="J1271" s="89"/>
      <c r="K1271" s="89"/>
    </row>
    <row r="1272" spans="1:17" ht="17.850000000000001" customHeight="1" x14ac:dyDescent="0.2">
      <c r="A1272" s="458" t="s">
        <v>7</v>
      </c>
      <c r="B1272" s="458"/>
      <c r="C1272" s="483" t="str">
        <f>Value!$F$3</f>
        <v>شمال عمان</v>
      </c>
      <c r="D1272" s="483"/>
      <c r="E1272" s="92"/>
      <c r="F1272" s="92"/>
      <c r="G1272" s="92"/>
      <c r="H1272" s="92"/>
      <c r="I1272" s="92"/>
      <c r="J1272" s="92"/>
      <c r="K1272" s="92"/>
    </row>
    <row r="1273" spans="1:17" ht="17.850000000000001" customHeight="1" thickBot="1" x14ac:dyDescent="0.25">
      <c r="A1273" s="93"/>
      <c r="B1273" s="93"/>
      <c r="C1273" s="93"/>
      <c r="D1273" s="94"/>
      <c r="E1273" s="93"/>
      <c r="F1273" s="93"/>
      <c r="G1273" s="93"/>
      <c r="H1273" s="93"/>
      <c r="I1273" s="93"/>
      <c r="J1273" s="95"/>
      <c r="K1273" s="95"/>
    </row>
    <row r="1274" spans="1:17" ht="17.850000000000001" customHeight="1" thickBot="1" x14ac:dyDescent="0.25">
      <c r="A1274" s="484" t="s">
        <v>8</v>
      </c>
      <c r="B1274" s="484"/>
      <c r="C1274" s="484"/>
      <c r="D1274" s="485" t="s">
        <v>9</v>
      </c>
      <c r="E1274" s="471" t="s">
        <v>10</v>
      </c>
      <c r="F1274" s="472"/>
      <c r="G1274" s="472"/>
      <c r="H1274" s="472"/>
      <c r="I1274" s="472"/>
      <c r="J1274" s="472"/>
      <c r="K1274" s="473"/>
    </row>
    <row r="1275" spans="1:17" ht="17.850000000000001" customHeight="1" thickBot="1" x14ac:dyDescent="0.25">
      <c r="A1275" s="484"/>
      <c r="B1275" s="484"/>
      <c r="C1275" s="484"/>
      <c r="D1275" s="486"/>
      <c r="E1275" s="96" t="s">
        <v>11</v>
      </c>
      <c r="F1275" s="97" t="s">
        <v>12</v>
      </c>
      <c r="G1275" s="474" t="s">
        <v>13</v>
      </c>
      <c r="H1275" s="474"/>
      <c r="I1275" s="474"/>
      <c r="J1275" s="474"/>
      <c r="K1275" s="475"/>
    </row>
    <row r="1276" spans="1:17" ht="17.850000000000001" customHeight="1" thickBot="1" x14ac:dyDescent="0.25">
      <c r="A1276" s="484"/>
      <c r="B1276" s="484"/>
      <c r="C1276" s="484"/>
      <c r="D1276" s="487"/>
      <c r="E1276" s="98" t="s">
        <v>383</v>
      </c>
      <c r="F1276" s="364" t="s">
        <v>383</v>
      </c>
      <c r="G1276" s="364" t="s">
        <v>14</v>
      </c>
      <c r="H1276" s="476" t="s">
        <v>15</v>
      </c>
      <c r="I1276" s="476"/>
      <c r="J1276" s="476"/>
      <c r="K1276" s="477"/>
    </row>
    <row r="1277" spans="1:17" ht="17.850000000000001" customHeight="1" x14ac:dyDescent="0.2">
      <c r="A1277" s="478" t="str">
        <f>Table!$H$6</f>
        <v>التربية الاسلامية</v>
      </c>
      <c r="B1277" s="479"/>
      <c r="C1277" s="479"/>
      <c r="D1277" s="100">
        <f>Table!$J$10</f>
        <v>100</v>
      </c>
      <c r="E1277" s="122">
        <f>Table!H39</f>
        <v>97</v>
      </c>
      <c r="F1277" s="123">
        <f>Table!I39</f>
        <v>86</v>
      </c>
      <c r="G1277" s="123">
        <f>Table!J39</f>
        <v>92</v>
      </c>
      <c r="H1277" s="480" t="str">
        <f>SpellNumberA(IF(Value!$F$33="1",E1277,G1277),0,"علامة","علامتان","علامات")</f>
        <v xml:space="preserve">اثنتان وتسعون علامة </v>
      </c>
      <c r="I1277" s="481"/>
      <c r="J1277" s="481"/>
      <c r="K1277" s="482"/>
    </row>
    <row r="1278" spans="1:17" ht="17.850000000000001" customHeight="1" x14ac:dyDescent="0.2">
      <c r="A1278" s="466" t="str">
        <f>Table!$K$6</f>
        <v>اللغة العربية</v>
      </c>
      <c r="B1278" s="467"/>
      <c r="C1278" s="467"/>
      <c r="D1278" s="101">
        <f>Table!$M$10</f>
        <v>100</v>
      </c>
      <c r="E1278" s="102">
        <f>Table!K39</f>
        <v>85</v>
      </c>
      <c r="F1278" s="123">
        <f>Table!L39</f>
        <v>98</v>
      </c>
      <c r="G1278" s="123">
        <f>Table!M39</f>
        <v>92</v>
      </c>
      <c r="H1278" s="468" t="str">
        <f>SpellNumberA(IF(Value!$F$33="1",E1278,G1278),0,"علامة","علامتان","علامات")</f>
        <v xml:space="preserve">اثنتان وتسعون علامة </v>
      </c>
      <c r="I1278" s="469"/>
      <c r="J1278" s="469"/>
      <c r="K1278" s="470"/>
    </row>
    <row r="1279" spans="1:17" ht="17.850000000000001" customHeight="1" x14ac:dyDescent="0.2">
      <c r="A1279" s="466" t="str">
        <f>Table!$N$6</f>
        <v>اللغة الانجليزية</v>
      </c>
      <c r="B1279" s="467"/>
      <c r="C1279" s="467"/>
      <c r="D1279" s="101">
        <f>Table!$P$10</f>
        <v>100</v>
      </c>
      <c r="E1279" s="102">
        <f>Table!N39</f>
        <v>93</v>
      </c>
      <c r="F1279" s="123">
        <f>Table!O39</f>
        <v>91</v>
      </c>
      <c r="G1279" s="123">
        <f>Table!P39</f>
        <v>92</v>
      </c>
      <c r="H1279" s="468" t="str">
        <f>SpellNumberA(IF(Value!$F$33="1",E1279,G1279),0,"علامة","علامتان","علامات")</f>
        <v xml:space="preserve">اثنتان وتسعون علامة </v>
      </c>
      <c r="I1279" s="469"/>
      <c r="J1279" s="469"/>
      <c r="K1279" s="470"/>
    </row>
    <row r="1280" spans="1:17" ht="17.850000000000001" customHeight="1" x14ac:dyDescent="0.2">
      <c r="A1280" s="466" t="str">
        <f>Table!$Q$6</f>
        <v>الرياضيات</v>
      </c>
      <c r="B1280" s="467"/>
      <c r="C1280" s="467"/>
      <c r="D1280" s="101">
        <f>Table!$S$10</f>
        <v>100</v>
      </c>
      <c r="E1280" s="102">
        <f>Table!Q39</f>
        <v>98</v>
      </c>
      <c r="F1280" s="123">
        <f>Table!R39</f>
        <v>98</v>
      </c>
      <c r="G1280" s="123">
        <f>Table!S39</f>
        <v>98</v>
      </c>
      <c r="H1280" s="468" t="str">
        <f>SpellNumberA(IF(Value!$F$33="1",E1280,G1280),0,"علامة","علامتان","علامات")</f>
        <v xml:space="preserve">ثمان وتسعون علامة </v>
      </c>
      <c r="I1280" s="469"/>
      <c r="J1280" s="469"/>
      <c r="K1280" s="470"/>
    </row>
    <row r="1281" spans="1:11" ht="17.850000000000001" customHeight="1" x14ac:dyDescent="0.2">
      <c r="A1281" s="466" t="str">
        <f>Table!$T$6</f>
        <v>التربية الاجتماعية والوطنية</v>
      </c>
      <c r="B1281" s="467"/>
      <c r="C1281" s="467"/>
      <c r="D1281" s="101">
        <f>Table!$V$10</f>
        <v>100</v>
      </c>
      <c r="E1281" s="102">
        <f>Table!T39</f>
        <v>92</v>
      </c>
      <c r="F1281" s="123">
        <f>Table!U39</f>
        <v>81</v>
      </c>
      <c r="G1281" s="123">
        <f>Table!V39</f>
        <v>87</v>
      </c>
      <c r="H1281" s="468" t="str">
        <f>SpellNumberA(IF(Value!$F$33="1",E1281,G1281),0,"علامة","علامتان","علامات")</f>
        <v xml:space="preserve">سبع وثمانون علامة </v>
      </c>
      <c r="I1281" s="469"/>
      <c r="J1281" s="469"/>
      <c r="K1281" s="470"/>
    </row>
    <row r="1282" spans="1:11" ht="17.850000000000001" customHeight="1" x14ac:dyDescent="0.2">
      <c r="A1282" s="466" t="str">
        <f>Table!$W$6</f>
        <v>العلـــوم</v>
      </c>
      <c r="B1282" s="467"/>
      <c r="C1282" s="467"/>
      <c r="D1282" s="101">
        <f>Table!$Y$10</f>
        <v>100</v>
      </c>
      <c r="E1282" s="102">
        <f>Table!W39</f>
        <v>83</v>
      </c>
      <c r="F1282" s="123">
        <f>Table!X39</f>
        <v>80</v>
      </c>
      <c r="G1282" s="123">
        <f>Table!Y39</f>
        <v>82</v>
      </c>
      <c r="H1282" s="468" t="str">
        <f>SpellNumberA(IF(Value!$F$33="1",E1282,G1282),0,"علامة","علامتان","علامات")</f>
        <v xml:space="preserve">اثنتان وثمانون علامة </v>
      </c>
      <c r="I1282" s="469"/>
      <c r="J1282" s="469"/>
      <c r="K1282" s="470"/>
    </row>
    <row r="1283" spans="1:11" ht="17.850000000000001" customHeight="1" x14ac:dyDescent="0.2">
      <c r="A1283" s="466" t="str">
        <f>Table!$Z$6</f>
        <v>التربية الفنية</v>
      </c>
      <c r="B1283" s="467"/>
      <c r="C1283" s="467"/>
      <c r="D1283" s="101">
        <f>Table!$AB$10</f>
        <v>100</v>
      </c>
      <c r="E1283" s="102">
        <f>Table!Z39</f>
        <v>99</v>
      </c>
      <c r="F1283" s="123">
        <f>Table!AA39</f>
        <v>89</v>
      </c>
      <c r="G1283" s="123">
        <f>Table!AB39</f>
        <v>94</v>
      </c>
      <c r="H1283" s="468" t="str">
        <f>SpellNumberA(IF(Value!$F$33="1",E1283,G1283),0,"علامة","علامتان","علامات")</f>
        <v xml:space="preserve">اربع وتسعون علامة </v>
      </c>
      <c r="I1283" s="469"/>
      <c r="J1283" s="469"/>
      <c r="K1283" s="470"/>
    </row>
    <row r="1284" spans="1:11" ht="17.850000000000001" customHeight="1" x14ac:dyDescent="0.2">
      <c r="A1284" s="466" t="str">
        <f>Table!$AC$6</f>
        <v>التربية الرياضية</v>
      </c>
      <c r="B1284" s="467"/>
      <c r="C1284" s="467"/>
      <c r="D1284" s="101">
        <f>Table!$AE$10</f>
        <v>100</v>
      </c>
      <c r="E1284" s="102">
        <f>Table!AC39</f>
        <v>97</v>
      </c>
      <c r="F1284" s="123">
        <f>Table!AD39</f>
        <v>87</v>
      </c>
      <c r="G1284" s="123">
        <f>Table!AE39</f>
        <v>92</v>
      </c>
      <c r="H1284" s="468" t="str">
        <f>SpellNumberA(IF(Value!$F$33="1",E1284,G1284),0,"علامة","علامتان","علامات")</f>
        <v xml:space="preserve">اثنتان وتسعون علامة </v>
      </c>
      <c r="I1284" s="469"/>
      <c r="J1284" s="469"/>
      <c r="K1284" s="470"/>
    </row>
    <row r="1285" spans="1:11" ht="17.850000000000001" customHeight="1" x14ac:dyDescent="0.2">
      <c r="A1285" s="466" t="str">
        <f>Table!$AF$6</f>
        <v>الموسيقا والاناشيد</v>
      </c>
      <c r="B1285" s="467"/>
      <c r="C1285" s="467"/>
      <c r="D1285" s="101">
        <f>Table!$AH$10</f>
        <v>100</v>
      </c>
      <c r="E1285" s="124"/>
      <c r="F1285" s="123"/>
      <c r="G1285" s="123"/>
      <c r="H1285" s="494" t="str">
        <f>SpellNumberA(IF(Value!$F$33="1",E1285,G1285),0,"علامة","علامتان","علامات")</f>
        <v/>
      </c>
      <c r="I1285" s="495"/>
      <c r="J1285" s="495"/>
      <c r="K1285" s="496"/>
    </row>
    <row r="1286" spans="1:11" ht="17.850000000000001" customHeight="1" x14ac:dyDescent="0.2">
      <c r="A1286" s="466" t="str">
        <f>Table!$AI$6</f>
        <v>التربية المهنية</v>
      </c>
      <c r="B1286" s="467"/>
      <c r="C1286" s="467"/>
      <c r="D1286" s="101">
        <f>Table!$AK$10</f>
        <v>100</v>
      </c>
      <c r="E1286" s="124">
        <f>Table!AI39</f>
        <v>92</v>
      </c>
      <c r="F1286" s="123">
        <f>Table!AJ39</f>
        <v>87</v>
      </c>
      <c r="G1286" s="123">
        <f>Table!AK39</f>
        <v>90</v>
      </c>
      <c r="H1286" s="494" t="str">
        <f>SpellNumberA(IF(Value!$F$33="1",E1286,G1286),0,"علامة","علامتان","علامات")</f>
        <v xml:space="preserve">تسعون علامة </v>
      </c>
      <c r="I1286" s="495"/>
      <c r="J1286" s="495"/>
      <c r="K1286" s="496"/>
    </row>
    <row r="1287" spans="1:11" ht="17.850000000000001" customHeight="1" x14ac:dyDescent="0.2">
      <c r="A1287" s="466" t="str">
        <f>Table!$AL$6</f>
        <v>الحاسوب</v>
      </c>
      <c r="B1287" s="467"/>
      <c r="C1287" s="467"/>
      <c r="D1287" s="101">
        <f>Table!$AN$10</f>
        <v>100</v>
      </c>
      <c r="E1287" s="124">
        <f>Table!AL39</f>
        <v>0</v>
      </c>
      <c r="F1287" s="123">
        <f>Table!AM39</f>
        <v>0</v>
      </c>
      <c r="G1287" s="123">
        <f>Table!AN39</f>
        <v>0</v>
      </c>
      <c r="H1287" s="494" t="str">
        <f>SpellNumberA(IF(Value!$F$33="1",E1287,G1287),0,"علامة","علامتان","علامات")</f>
        <v xml:space="preserve">صفر علامة </v>
      </c>
      <c r="I1287" s="495"/>
      <c r="J1287" s="495"/>
      <c r="K1287" s="496"/>
    </row>
    <row r="1288" spans="1:11" ht="17.850000000000001" customHeight="1" thickBot="1" x14ac:dyDescent="0.25">
      <c r="A1288" s="466" t="str">
        <f>Table!$AO$6</f>
        <v>الثقافة المالية</v>
      </c>
      <c r="B1288" s="467"/>
      <c r="C1288" s="467"/>
      <c r="D1288" s="103">
        <f>Table!$AQ$10</f>
        <v>100</v>
      </c>
      <c r="E1288" s="125">
        <f>Table!AO39</f>
        <v>0</v>
      </c>
      <c r="F1288" s="123">
        <f>Table!AP39</f>
        <v>0</v>
      </c>
      <c r="G1288" s="126">
        <f>Table!AQ39</f>
        <v>0</v>
      </c>
      <c r="H1288" s="488" t="str">
        <f>SpellNumberA(IF(Value!$F$33="1",E1288,G1288),0,"علامة","علامتان","علامات")</f>
        <v xml:space="preserve">صفر علامة </v>
      </c>
      <c r="I1288" s="489"/>
      <c r="J1288" s="489"/>
      <c r="K1288" s="490"/>
    </row>
    <row r="1289" spans="1:11" ht="17.850000000000001" customHeight="1" x14ac:dyDescent="0.2">
      <c r="A1289" s="491" t="s">
        <v>384</v>
      </c>
      <c r="B1289" s="492"/>
      <c r="C1289" s="492"/>
      <c r="D1289" s="351">
        <f>Table!BS39</f>
        <v>75.5</v>
      </c>
      <c r="E1289" s="363" t="s">
        <v>385</v>
      </c>
      <c r="F1289" s="493" t="str">
        <f>IF(D1289&lt;&gt;"-",SpellNumberA(D1289,0,"علامة","علامتان","علامات"),"")</f>
        <v>خمس وسبعون علامة وخمسون بالمئة من العلامة</v>
      </c>
      <c r="G1289" s="493"/>
      <c r="H1289" s="493"/>
      <c r="I1289" s="493"/>
      <c r="J1289" s="203"/>
      <c r="K1289" s="204"/>
    </row>
    <row r="1290" spans="1:11" ht="17.850000000000001" customHeight="1" x14ac:dyDescent="0.2">
      <c r="A1290" s="517" t="s">
        <v>16</v>
      </c>
      <c r="B1290" s="518" t="str">
        <f>Table!CS39</f>
        <v>ناجح و يرفع  لـ الصف السابع</v>
      </c>
      <c r="C1290" s="519"/>
      <c r="D1290" s="519"/>
      <c r="E1290" s="519"/>
      <c r="F1290" s="519"/>
      <c r="G1290" s="519"/>
      <c r="H1290" s="519"/>
      <c r="I1290" s="519"/>
      <c r="J1290" s="519"/>
      <c r="K1290" s="520"/>
    </row>
    <row r="1291" spans="1:11" ht="17.850000000000001" customHeight="1" thickBot="1" x14ac:dyDescent="0.25">
      <c r="A1291" s="512"/>
      <c r="B1291" s="505"/>
      <c r="C1291" s="505"/>
      <c r="D1291" s="505"/>
      <c r="E1291" s="505"/>
      <c r="F1291" s="505"/>
      <c r="G1291" s="505"/>
      <c r="H1291" s="505"/>
      <c r="I1291" s="505"/>
      <c r="J1291" s="505"/>
      <c r="K1291" s="506"/>
    </row>
    <row r="1292" spans="1:11" ht="17.850000000000001" customHeight="1" x14ac:dyDescent="0.2">
      <c r="A1292" s="521" t="s">
        <v>17</v>
      </c>
      <c r="B1292" s="522"/>
      <c r="C1292" s="523" t="str">
        <f>Table!CT39</f>
        <v>جيد في دروسه ، أتمنى له مزيدا من التقدم والنجاح</v>
      </c>
      <c r="D1292" s="524"/>
      <c r="E1292" s="524"/>
      <c r="F1292" s="524"/>
      <c r="G1292" s="524"/>
      <c r="H1292" s="524"/>
      <c r="I1292" s="524"/>
      <c r="J1292" s="524"/>
      <c r="K1292" s="525"/>
    </row>
    <row r="1293" spans="1:11" s="105" customFormat="1" ht="17.850000000000001" customHeight="1" x14ac:dyDescent="0.2">
      <c r="A1293" s="507"/>
      <c r="B1293" s="458"/>
      <c r="C1293" s="483"/>
      <c r="D1293" s="483"/>
      <c r="E1293" s="483"/>
      <c r="F1293" s="483"/>
      <c r="G1293" s="483"/>
      <c r="H1293" s="483"/>
      <c r="I1293" s="483"/>
      <c r="J1293" s="483"/>
      <c r="K1293" s="504"/>
    </row>
    <row r="1294" spans="1:11" ht="17.850000000000001" customHeight="1" x14ac:dyDescent="0.2">
      <c r="A1294" s="507" t="s">
        <v>18</v>
      </c>
      <c r="B1294" s="458"/>
      <c r="C1294" s="510" t="str">
        <f>Table!AS39</f>
        <v>-</v>
      </c>
      <c r="D1294" s="458" t="s">
        <v>19</v>
      </c>
      <c r="E1294" s="458"/>
      <c r="F1294" s="458"/>
      <c r="G1294" s="510">
        <f>Table!$AS$10</f>
        <v>199</v>
      </c>
      <c r="H1294" s="458" t="s">
        <v>20</v>
      </c>
      <c r="I1294" s="458"/>
      <c r="J1294" s="483" t="str">
        <f>Value!$F$8</f>
        <v>عادل اسماعيل ابو حميدان</v>
      </c>
      <c r="K1294" s="504"/>
    </row>
    <row r="1295" spans="1:11" s="105" customFormat="1" ht="17.850000000000001" customHeight="1" x14ac:dyDescent="0.2">
      <c r="A1295" s="508"/>
      <c r="B1295" s="509"/>
      <c r="C1295" s="511"/>
      <c r="D1295" s="509"/>
      <c r="E1295" s="509"/>
      <c r="F1295" s="509"/>
      <c r="G1295" s="511"/>
      <c r="H1295" s="509"/>
      <c r="I1295" s="509"/>
      <c r="J1295" s="511"/>
      <c r="K1295" s="526"/>
    </row>
    <row r="1296" spans="1:11" ht="17.850000000000001" customHeight="1" x14ac:dyDescent="0.2">
      <c r="A1296" s="507" t="s">
        <v>21</v>
      </c>
      <c r="B1296" s="513" t="str">
        <f>IF(Value!$F$33="2",Value!$F$14,Value!$F$25)</f>
        <v>2020/6/2</v>
      </c>
      <c r="C1296" s="513"/>
      <c r="D1296" s="458" t="s">
        <v>22</v>
      </c>
      <c r="E1296" s="515"/>
      <c r="F1296" s="515"/>
      <c r="G1296" s="515" t="s">
        <v>23</v>
      </c>
      <c r="H1296" s="458" t="s">
        <v>23</v>
      </c>
      <c r="I1296" s="458"/>
      <c r="J1296" s="483" t="str">
        <f>Value!$F$9</f>
        <v>فتحي محمد ابو فضة</v>
      </c>
      <c r="K1296" s="504"/>
    </row>
    <row r="1297" spans="1:13" s="105" customFormat="1" ht="17.850000000000001" customHeight="1" thickBot="1" x14ac:dyDescent="0.25">
      <c r="A1297" s="512"/>
      <c r="B1297" s="514"/>
      <c r="C1297" s="514"/>
      <c r="D1297" s="503"/>
      <c r="E1297" s="516"/>
      <c r="F1297" s="516"/>
      <c r="G1297" s="516"/>
      <c r="H1297" s="503"/>
      <c r="I1297" s="503"/>
      <c r="J1297" s="505"/>
      <c r="K1297" s="506"/>
    </row>
    <row r="1298" spans="1:13" s="108" customFormat="1" ht="17.850000000000001" customHeight="1" x14ac:dyDescent="0.25">
      <c r="A1298" s="106" t="s">
        <v>24</v>
      </c>
      <c r="B1298" s="497"/>
      <c r="C1298" s="497"/>
      <c r="D1298" s="497"/>
      <c r="E1298" s="497"/>
      <c r="F1298" s="497"/>
      <c r="G1298" s="497"/>
      <c r="H1298" s="497"/>
      <c r="I1298" s="497"/>
      <c r="J1298" s="497"/>
      <c r="K1298" s="497"/>
      <c r="L1298" s="107"/>
    </row>
    <row r="1299" spans="1:13" s="108" customFormat="1" ht="17.850000000000001" customHeight="1" x14ac:dyDescent="0.25">
      <c r="A1299" s="109" t="s">
        <v>25</v>
      </c>
      <c r="B1299" s="498" t="s">
        <v>26</v>
      </c>
      <c r="C1299" s="498"/>
      <c r="D1299" s="498"/>
      <c r="E1299" s="498"/>
      <c r="F1299" s="498"/>
      <c r="G1299" s="498"/>
      <c r="H1299" s="498"/>
      <c r="I1299" s="498"/>
      <c r="J1299" s="498"/>
      <c r="K1299" s="498"/>
      <c r="L1299" s="107"/>
    </row>
    <row r="1300" spans="1:13" s="108" customFormat="1" ht="17.850000000000001" customHeight="1" x14ac:dyDescent="0.25">
      <c r="A1300" s="109"/>
      <c r="B1300" s="110"/>
      <c r="C1300" s="110"/>
      <c r="D1300" s="361"/>
      <c r="E1300" s="361"/>
      <c r="F1300" s="361"/>
      <c r="G1300" s="361"/>
      <c r="H1300" s="361"/>
      <c r="I1300" s="110"/>
      <c r="J1300" s="110"/>
      <c r="K1300" s="110"/>
      <c r="L1300" s="107"/>
    </row>
    <row r="1301" spans="1:13" s="108" customFormat="1" ht="17.850000000000001" customHeight="1" x14ac:dyDescent="0.25">
      <c r="A1301" s="109" t="s">
        <v>27</v>
      </c>
      <c r="B1301" s="499" t="s">
        <v>28</v>
      </c>
      <c r="C1301" s="499"/>
      <c r="D1301" s="499"/>
      <c r="E1301" s="499"/>
      <c r="F1301" s="499"/>
      <c r="G1301" s="499"/>
      <c r="H1301" s="499"/>
      <c r="I1301" s="499"/>
      <c r="J1301" s="499"/>
      <c r="K1301" s="499"/>
      <c r="L1301" s="107"/>
    </row>
    <row r="1302" spans="1:13" s="108" customFormat="1" ht="17.850000000000001" customHeight="1" x14ac:dyDescent="0.25">
      <c r="A1302" s="109"/>
      <c r="B1302" s="112"/>
      <c r="C1302" s="112"/>
      <c r="D1302" s="112"/>
      <c r="E1302" s="112"/>
      <c r="F1302" s="112"/>
      <c r="G1302" s="112"/>
      <c r="H1302" s="112"/>
      <c r="I1302" s="112"/>
      <c r="J1302" s="112"/>
      <c r="K1302" s="112"/>
      <c r="L1302" s="107"/>
    </row>
    <row r="1303" spans="1:13" s="108" customFormat="1" ht="17.850000000000001" customHeight="1" x14ac:dyDescent="0.25">
      <c r="A1303" s="109" t="s">
        <v>29</v>
      </c>
      <c r="B1303" s="500" t="s">
        <v>30</v>
      </c>
      <c r="C1303" s="500"/>
      <c r="D1303" s="500"/>
      <c r="E1303" s="500"/>
      <c r="F1303" s="501">
        <f>IF(Value!$F$33="1","",DATE(YEAR(Value!$F$22),MONTH(Value!$F$22),DAY(Value!$F$22)))</f>
        <v>43994</v>
      </c>
      <c r="G1303" s="501"/>
      <c r="H1303" s="114" t="s">
        <v>129</v>
      </c>
      <c r="I1303" s="502" t="str">
        <f>IF(Value!$F$33="2",Value!$F$22,"")</f>
        <v>2020/6/12</v>
      </c>
      <c r="J1303" s="502"/>
      <c r="K1303" s="115"/>
      <c r="L1303" s="115"/>
      <c r="M1303" s="107"/>
    </row>
    <row r="1304" spans="1:13" s="108" customFormat="1" ht="17.850000000000001" customHeight="1" x14ac:dyDescent="0.25">
      <c r="A1304" s="109"/>
      <c r="B1304" s="112"/>
      <c r="C1304" s="112"/>
      <c r="D1304" s="112"/>
      <c r="E1304" s="112"/>
      <c r="F1304" s="112"/>
      <c r="G1304" s="116"/>
      <c r="H1304" s="116"/>
      <c r="I1304" s="116"/>
      <c r="J1304" s="116"/>
      <c r="K1304" s="116"/>
      <c r="L1304" s="107"/>
    </row>
    <row r="1305" spans="1:13" s="108" customFormat="1" ht="17.850000000000001" customHeight="1" x14ac:dyDescent="0.25">
      <c r="A1305" s="109" t="s">
        <v>31</v>
      </c>
      <c r="B1305" s="527" t="s">
        <v>32</v>
      </c>
      <c r="C1305" s="527"/>
      <c r="D1305" s="527"/>
      <c r="E1305" s="527"/>
      <c r="F1305" s="117" t="str">
        <f>IF(Value!$F$33="2",Value!$F$26,"")</f>
        <v>2023/2022</v>
      </c>
      <c r="G1305" s="118" t="s">
        <v>379</v>
      </c>
      <c r="H1305" s="113">
        <f>IF(Value!$F$33="1","",DATE(YEAR(Value!$F$23),MONTH(Value!$F$23),DAY(Value!$F$23)))</f>
        <v>44075</v>
      </c>
      <c r="I1305" s="136" t="s">
        <v>129</v>
      </c>
      <c r="J1305" s="528" t="str">
        <f>IF(Value!$F$33="2",Value!$F$23,"")</f>
        <v>2020/9/1</v>
      </c>
      <c r="K1305" s="528"/>
      <c r="L1305" s="107"/>
    </row>
    <row r="1306" spans="1:13" ht="17.850000000000001" customHeight="1" x14ac:dyDescent="0.2">
      <c r="A1306" s="461"/>
      <c r="B1306" s="461"/>
      <c r="C1306" s="461"/>
      <c r="D1306" s="461"/>
      <c r="E1306" s="462" t="s">
        <v>436</v>
      </c>
      <c r="F1306" s="462"/>
      <c r="G1306" s="462"/>
      <c r="H1306" s="461"/>
      <c r="I1306" s="461"/>
      <c r="J1306" s="461"/>
      <c r="K1306" s="461"/>
      <c r="L1306" s="85" t="s">
        <v>310</v>
      </c>
    </row>
    <row r="1307" spans="1:13" ht="17.850000000000001" customHeight="1" x14ac:dyDescent="0.2">
      <c r="A1307" s="461"/>
      <c r="B1307" s="461"/>
      <c r="C1307" s="461"/>
      <c r="D1307" s="461"/>
      <c r="E1307" s="462"/>
      <c r="F1307" s="462"/>
      <c r="G1307" s="462"/>
      <c r="H1307" s="461"/>
      <c r="I1307" s="461"/>
      <c r="J1307" s="461"/>
      <c r="K1307" s="461"/>
    </row>
    <row r="1308" spans="1:13" ht="17.850000000000001" customHeight="1" x14ac:dyDescent="0.2">
      <c r="A1308" s="463" t="s">
        <v>755</v>
      </c>
      <c r="B1308" s="463"/>
      <c r="C1308" s="463"/>
      <c r="D1308" s="463"/>
      <c r="E1308" s="464"/>
      <c r="F1308" s="464"/>
      <c r="G1308" s="464"/>
      <c r="H1308" s="464" t="s">
        <v>0</v>
      </c>
      <c r="I1308" s="464"/>
      <c r="J1308" s="464"/>
      <c r="K1308" s="464"/>
    </row>
    <row r="1309" spans="1:13" ht="17.850000000000001" customHeight="1" x14ac:dyDescent="0.2">
      <c r="A1309" s="463" t="s">
        <v>756</v>
      </c>
      <c r="B1309" s="463"/>
      <c r="C1309" s="463"/>
      <c r="D1309" s="463"/>
      <c r="E1309" s="464"/>
      <c r="F1309" s="464"/>
      <c r="G1309" s="464"/>
      <c r="H1309" s="464"/>
      <c r="I1309" s="464"/>
      <c r="J1309" s="464"/>
      <c r="K1309" s="464"/>
    </row>
    <row r="1310" spans="1:13" ht="17.850000000000001" customHeight="1" x14ac:dyDescent="0.2">
      <c r="A1310" s="465"/>
      <c r="B1310" s="465"/>
      <c r="C1310" s="465"/>
      <c r="D1310" s="465"/>
      <c r="E1310" s="464"/>
      <c r="F1310" s="464"/>
      <c r="G1310" s="464"/>
      <c r="H1310" s="464"/>
      <c r="I1310" s="464"/>
      <c r="J1310" s="464"/>
      <c r="K1310" s="464"/>
    </row>
    <row r="1311" spans="1:13" ht="17.850000000000001" customHeight="1" x14ac:dyDescent="0.2">
      <c r="A1311" s="455" t="str">
        <f>" النتائج المدرسية  " &amp; Value!$F$35 &amp; " الأساسي  للعام الدراسي " &amp; Value!$F$10</f>
        <v xml:space="preserve"> النتائج المدرسية  للصفوف من الأول الى السابع الأساسي  للعام الدراسي 2021/2020</v>
      </c>
      <c r="B1311" s="455"/>
      <c r="C1311" s="455"/>
      <c r="D1311" s="455"/>
      <c r="E1311" s="455"/>
      <c r="F1311" s="455"/>
      <c r="G1311" s="455"/>
      <c r="H1311" s="455"/>
      <c r="I1311" s="455"/>
      <c r="J1311" s="455"/>
      <c r="K1311" s="455"/>
    </row>
    <row r="1312" spans="1:13" ht="17.850000000000001" customHeight="1" x14ac:dyDescent="0.2">
      <c r="A1312" s="455"/>
      <c r="B1312" s="455"/>
      <c r="C1312" s="455"/>
      <c r="D1312" s="455"/>
      <c r="E1312" s="455"/>
      <c r="F1312" s="455"/>
      <c r="G1312" s="455"/>
      <c r="H1312" s="455"/>
      <c r="I1312" s="455"/>
      <c r="J1312" s="455"/>
      <c r="K1312" s="455"/>
    </row>
    <row r="1313" spans="1:17" ht="17.850000000000001" customHeight="1" x14ac:dyDescent="0.2">
      <c r="A1313" s="86" t="s">
        <v>1</v>
      </c>
      <c r="B1313" s="456" t="str">
        <f>Table!B40</f>
        <v xml:space="preserve"> قصي علي ابراهيم ابو شعيره</v>
      </c>
      <c r="C1313" s="457"/>
      <c r="D1313" s="457"/>
      <c r="E1313" s="362" t="s">
        <v>2</v>
      </c>
      <c r="F1313" s="119" t="str">
        <f>Table!C40</f>
        <v>الأردنية</v>
      </c>
      <c r="G1313" s="458" t="s">
        <v>3</v>
      </c>
      <c r="H1313" s="458"/>
      <c r="I1313" s="459" t="str">
        <f>Table!BT40</f>
        <v>السلط    25 / 12 / 2009</v>
      </c>
      <c r="J1313" s="460"/>
      <c r="K1313" s="460"/>
    </row>
    <row r="1314" spans="1:17" ht="17.850000000000001" customHeight="1" x14ac:dyDescent="0.2">
      <c r="A1314" s="70"/>
      <c r="B1314" s="365"/>
      <c r="C1314" s="365"/>
      <c r="D1314" s="76"/>
      <c r="E1314" s="365"/>
      <c r="F1314" s="88"/>
      <c r="G1314" s="76"/>
      <c r="H1314" s="76"/>
      <c r="I1314" s="89"/>
      <c r="J1314" s="89"/>
      <c r="K1314" s="90"/>
    </row>
    <row r="1315" spans="1:17" ht="17.850000000000001" customHeight="1" x14ac:dyDescent="0.2">
      <c r="A1315" s="458" t="s">
        <v>4</v>
      </c>
      <c r="B1315" s="458"/>
      <c r="C1315" s="483" t="str">
        <f>Value!$F$6 &amp; " ( "  &amp;  Value!$F$7  &amp; " ) "</f>
        <v xml:space="preserve">السادس ( أ ) </v>
      </c>
      <c r="D1315" s="483"/>
      <c r="E1315" s="362" t="s">
        <v>5</v>
      </c>
      <c r="F1315" s="483" t="str">
        <f>Value!$F$5</f>
        <v>ذكور البقعة الاعدادية الرابعة</v>
      </c>
      <c r="G1315" s="483"/>
      <c r="H1315" s="483"/>
      <c r="I1315" s="362" t="s">
        <v>6</v>
      </c>
      <c r="J1315" s="460" t="str">
        <f>Value!$F$4</f>
        <v>البقعة</v>
      </c>
      <c r="K1315" s="460"/>
      <c r="N1315" s="262">
        <v>0</v>
      </c>
      <c r="O1315" s="262"/>
      <c r="P1315" s="262"/>
      <c r="Q1315" s="262">
        <f>Value!$F$13</f>
        <v>50</v>
      </c>
    </row>
    <row r="1316" spans="1:17" ht="17.850000000000001" customHeight="1" x14ac:dyDescent="0.2">
      <c r="A1316" s="365"/>
      <c r="B1316" s="365"/>
      <c r="C1316" s="65"/>
      <c r="D1316" s="91"/>
      <c r="E1316" s="70"/>
      <c r="F1316" s="89"/>
      <c r="G1316" s="89"/>
      <c r="H1316" s="89"/>
      <c r="I1316" s="70"/>
      <c r="J1316" s="89"/>
      <c r="K1316" s="89"/>
    </row>
    <row r="1317" spans="1:17" ht="17.850000000000001" customHeight="1" x14ac:dyDescent="0.2">
      <c r="A1317" s="458" t="s">
        <v>7</v>
      </c>
      <c r="B1317" s="458"/>
      <c r="C1317" s="483" t="str">
        <f>Value!$F$3</f>
        <v>شمال عمان</v>
      </c>
      <c r="D1317" s="483"/>
      <c r="E1317" s="92"/>
      <c r="F1317" s="92"/>
      <c r="G1317" s="92"/>
      <c r="H1317" s="92"/>
      <c r="I1317" s="92"/>
      <c r="J1317" s="92"/>
      <c r="K1317" s="92"/>
    </row>
    <row r="1318" spans="1:17" ht="17.850000000000001" customHeight="1" thickBot="1" x14ac:dyDescent="0.25">
      <c r="A1318" s="93"/>
      <c r="B1318" s="93"/>
      <c r="C1318" s="93"/>
      <c r="D1318" s="94"/>
      <c r="E1318" s="93"/>
      <c r="F1318" s="93"/>
      <c r="G1318" s="93"/>
      <c r="H1318" s="93"/>
      <c r="I1318" s="93"/>
      <c r="J1318" s="95"/>
      <c r="K1318" s="95"/>
    </row>
    <row r="1319" spans="1:17" ht="17.850000000000001" customHeight="1" thickBot="1" x14ac:dyDescent="0.25">
      <c r="A1319" s="484" t="s">
        <v>8</v>
      </c>
      <c r="B1319" s="484"/>
      <c r="C1319" s="484"/>
      <c r="D1319" s="485" t="s">
        <v>9</v>
      </c>
      <c r="E1319" s="471" t="s">
        <v>10</v>
      </c>
      <c r="F1319" s="472"/>
      <c r="G1319" s="472"/>
      <c r="H1319" s="472"/>
      <c r="I1319" s="472"/>
      <c r="J1319" s="472"/>
      <c r="K1319" s="473"/>
    </row>
    <row r="1320" spans="1:17" ht="17.850000000000001" customHeight="1" thickBot="1" x14ac:dyDescent="0.25">
      <c r="A1320" s="484"/>
      <c r="B1320" s="484"/>
      <c r="C1320" s="484"/>
      <c r="D1320" s="486"/>
      <c r="E1320" s="96" t="s">
        <v>11</v>
      </c>
      <c r="F1320" s="97" t="s">
        <v>12</v>
      </c>
      <c r="G1320" s="474" t="s">
        <v>13</v>
      </c>
      <c r="H1320" s="474"/>
      <c r="I1320" s="474"/>
      <c r="J1320" s="474"/>
      <c r="K1320" s="475"/>
    </row>
    <row r="1321" spans="1:17" ht="17.850000000000001" customHeight="1" thickBot="1" x14ac:dyDescent="0.25">
      <c r="A1321" s="484"/>
      <c r="B1321" s="484"/>
      <c r="C1321" s="484"/>
      <c r="D1321" s="487"/>
      <c r="E1321" s="98" t="s">
        <v>383</v>
      </c>
      <c r="F1321" s="364" t="s">
        <v>383</v>
      </c>
      <c r="G1321" s="364" t="s">
        <v>14</v>
      </c>
      <c r="H1321" s="476" t="s">
        <v>15</v>
      </c>
      <c r="I1321" s="476"/>
      <c r="J1321" s="476"/>
      <c r="K1321" s="477"/>
    </row>
    <row r="1322" spans="1:17" ht="17.850000000000001" customHeight="1" x14ac:dyDescent="0.2">
      <c r="A1322" s="478" t="str">
        <f>Table!$H$6</f>
        <v>التربية الاسلامية</v>
      </c>
      <c r="B1322" s="479"/>
      <c r="C1322" s="479"/>
      <c r="D1322" s="100">
        <f>Table!$J$10</f>
        <v>100</v>
      </c>
      <c r="E1322" s="122">
        <f>Table!H40</f>
        <v>75</v>
      </c>
      <c r="F1322" s="123">
        <f>Table!I40</f>
        <v>85</v>
      </c>
      <c r="G1322" s="123">
        <f>Table!J40</f>
        <v>80</v>
      </c>
      <c r="H1322" s="480" t="str">
        <f>SpellNumberA(IF(Value!$F$33="1",E1322,G1322),0,"علامة","علامتان","علامات")</f>
        <v xml:space="preserve">ثمانون علامة </v>
      </c>
      <c r="I1322" s="481"/>
      <c r="J1322" s="481"/>
      <c r="K1322" s="482"/>
    </row>
    <row r="1323" spans="1:17" ht="17.850000000000001" customHeight="1" x14ac:dyDescent="0.2">
      <c r="A1323" s="466" t="str">
        <f>Table!$K$6</f>
        <v>اللغة العربية</v>
      </c>
      <c r="B1323" s="467"/>
      <c r="C1323" s="467"/>
      <c r="D1323" s="101">
        <f>Table!$M$10</f>
        <v>100</v>
      </c>
      <c r="E1323" s="102">
        <f>Table!K40</f>
        <v>92</v>
      </c>
      <c r="F1323" s="123">
        <f>Table!L40</f>
        <v>80</v>
      </c>
      <c r="G1323" s="123">
        <f>Table!M40</f>
        <v>86</v>
      </c>
      <c r="H1323" s="468" t="str">
        <f>SpellNumberA(IF(Value!$F$33="1",E1323,G1323),0,"علامة","علامتان","علامات")</f>
        <v xml:space="preserve">ست وثمانون علامة </v>
      </c>
      <c r="I1323" s="469"/>
      <c r="J1323" s="469"/>
      <c r="K1323" s="470"/>
    </row>
    <row r="1324" spans="1:17" ht="17.850000000000001" customHeight="1" x14ac:dyDescent="0.2">
      <c r="A1324" s="466" t="str">
        <f>Table!$N$6</f>
        <v>اللغة الانجليزية</v>
      </c>
      <c r="B1324" s="467"/>
      <c r="C1324" s="467"/>
      <c r="D1324" s="101">
        <f>Table!$P$10</f>
        <v>100</v>
      </c>
      <c r="E1324" s="102">
        <f>Table!N40</f>
        <v>70</v>
      </c>
      <c r="F1324" s="123">
        <f>Table!O40</f>
        <v>66</v>
      </c>
      <c r="G1324" s="123">
        <f>Table!P40</f>
        <v>68</v>
      </c>
      <c r="H1324" s="468" t="str">
        <f>SpellNumberA(IF(Value!$F$33="1",E1324,G1324),0,"علامة","علامتان","علامات")</f>
        <v xml:space="preserve">ثمان وستون علامة </v>
      </c>
      <c r="I1324" s="469"/>
      <c r="J1324" s="469"/>
      <c r="K1324" s="470"/>
    </row>
    <row r="1325" spans="1:17" ht="17.850000000000001" customHeight="1" x14ac:dyDescent="0.2">
      <c r="A1325" s="466" t="str">
        <f>Table!$Q$6</f>
        <v>الرياضيات</v>
      </c>
      <c r="B1325" s="467"/>
      <c r="C1325" s="467"/>
      <c r="D1325" s="101">
        <f>Table!$S$10</f>
        <v>100</v>
      </c>
      <c r="E1325" s="102">
        <f>Table!Q40</f>
        <v>75</v>
      </c>
      <c r="F1325" s="123">
        <f>Table!R40</f>
        <v>67</v>
      </c>
      <c r="G1325" s="123">
        <f>Table!S40</f>
        <v>71</v>
      </c>
      <c r="H1325" s="468" t="str">
        <f>SpellNumberA(IF(Value!$F$33="1",E1325,G1325),0,"علامة","علامتان","علامات")</f>
        <v xml:space="preserve">واحدة وسبعون علامة </v>
      </c>
      <c r="I1325" s="469"/>
      <c r="J1325" s="469"/>
      <c r="K1325" s="470"/>
    </row>
    <row r="1326" spans="1:17" ht="17.850000000000001" customHeight="1" x14ac:dyDescent="0.2">
      <c r="A1326" s="466" t="str">
        <f>Table!$T$6</f>
        <v>التربية الاجتماعية والوطنية</v>
      </c>
      <c r="B1326" s="467"/>
      <c r="C1326" s="467"/>
      <c r="D1326" s="101">
        <f>Table!$V$10</f>
        <v>100</v>
      </c>
      <c r="E1326" s="102">
        <f>Table!T40</f>
        <v>78</v>
      </c>
      <c r="F1326" s="123">
        <f>Table!U40</f>
        <v>82</v>
      </c>
      <c r="G1326" s="123">
        <f>Table!V40</f>
        <v>80</v>
      </c>
      <c r="H1326" s="468" t="str">
        <f>SpellNumberA(IF(Value!$F$33="1",E1326,G1326),0,"علامة","علامتان","علامات")</f>
        <v xml:space="preserve">ثمانون علامة </v>
      </c>
      <c r="I1326" s="469"/>
      <c r="J1326" s="469"/>
      <c r="K1326" s="470"/>
    </row>
    <row r="1327" spans="1:17" ht="17.850000000000001" customHeight="1" x14ac:dyDescent="0.2">
      <c r="A1327" s="466" t="str">
        <f>Table!$W$6</f>
        <v>العلـــوم</v>
      </c>
      <c r="B1327" s="467"/>
      <c r="C1327" s="467"/>
      <c r="D1327" s="101">
        <f>Table!$Y$10</f>
        <v>100</v>
      </c>
      <c r="E1327" s="102">
        <f>Table!W40</f>
        <v>71</v>
      </c>
      <c r="F1327" s="123">
        <f>Table!X40</f>
        <v>78</v>
      </c>
      <c r="G1327" s="123">
        <f>Table!Y40</f>
        <v>75</v>
      </c>
      <c r="H1327" s="468" t="str">
        <f>SpellNumberA(IF(Value!$F$33="1",E1327,G1327),0,"علامة","علامتان","علامات")</f>
        <v xml:space="preserve">خمس وسبعون علامة </v>
      </c>
      <c r="I1327" s="469"/>
      <c r="J1327" s="469"/>
      <c r="K1327" s="470"/>
    </row>
    <row r="1328" spans="1:17" ht="17.850000000000001" customHeight="1" x14ac:dyDescent="0.2">
      <c r="A1328" s="466" t="str">
        <f>Table!$Z$6</f>
        <v>التربية الفنية</v>
      </c>
      <c r="B1328" s="467"/>
      <c r="C1328" s="467"/>
      <c r="D1328" s="101">
        <f>Table!$AB$10</f>
        <v>100</v>
      </c>
      <c r="E1328" s="102">
        <f>Table!Z40</f>
        <v>99</v>
      </c>
      <c r="F1328" s="123">
        <f>Table!AA40</f>
        <v>85</v>
      </c>
      <c r="G1328" s="123">
        <f>Table!AB40</f>
        <v>92</v>
      </c>
      <c r="H1328" s="468" t="str">
        <f>SpellNumberA(IF(Value!$F$33="1",E1328,G1328),0,"علامة","علامتان","علامات")</f>
        <v xml:space="preserve">اثنتان وتسعون علامة </v>
      </c>
      <c r="I1328" s="469"/>
      <c r="J1328" s="469"/>
      <c r="K1328" s="470"/>
    </row>
    <row r="1329" spans="1:12" ht="17.850000000000001" customHeight="1" x14ac:dyDescent="0.2">
      <c r="A1329" s="466" t="str">
        <f>Table!$AC$6</f>
        <v>التربية الرياضية</v>
      </c>
      <c r="B1329" s="467"/>
      <c r="C1329" s="467"/>
      <c r="D1329" s="101">
        <f>Table!$AE$10</f>
        <v>100</v>
      </c>
      <c r="E1329" s="102">
        <f>Table!AC40</f>
        <v>94</v>
      </c>
      <c r="F1329" s="123">
        <f>Table!AD40</f>
        <v>90</v>
      </c>
      <c r="G1329" s="123">
        <f>Table!AE40</f>
        <v>92</v>
      </c>
      <c r="H1329" s="468" t="str">
        <f>SpellNumberA(IF(Value!$F$33="1",E1329,G1329),0,"علامة","علامتان","علامات")</f>
        <v xml:space="preserve">اثنتان وتسعون علامة </v>
      </c>
      <c r="I1329" s="469"/>
      <c r="J1329" s="469"/>
      <c r="K1329" s="470"/>
    </row>
    <row r="1330" spans="1:12" ht="17.850000000000001" customHeight="1" x14ac:dyDescent="0.2">
      <c r="A1330" s="466" t="str">
        <f>Table!$AF$6</f>
        <v>الموسيقا والاناشيد</v>
      </c>
      <c r="B1330" s="467"/>
      <c r="C1330" s="467"/>
      <c r="D1330" s="101">
        <f>Table!$AH$10</f>
        <v>100</v>
      </c>
      <c r="E1330" s="124"/>
      <c r="F1330" s="123"/>
      <c r="G1330" s="123"/>
      <c r="H1330" s="494" t="str">
        <f>SpellNumberA(IF(Value!$F$33="1",E1330,G1330),0,"علامة","علامتان","علامات")</f>
        <v/>
      </c>
      <c r="I1330" s="495"/>
      <c r="J1330" s="495"/>
      <c r="K1330" s="496"/>
    </row>
    <row r="1331" spans="1:12" ht="17.850000000000001" customHeight="1" x14ac:dyDescent="0.2">
      <c r="A1331" s="466" t="str">
        <f>Table!$AI$6</f>
        <v>التربية المهنية</v>
      </c>
      <c r="B1331" s="467"/>
      <c r="C1331" s="467"/>
      <c r="D1331" s="101">
        <f>Table!$AK$10</f>
        <v>100</v>
      </c>
      <c r="E1331" s="124">
        <f>Table!AI40</f>
        <v>90</v>
      </c>
      <c r="F1331" s="123">
        <f>Table!AJ40</f>
        <v>89</v>
      </c>
      <c r="G1331" s="123">
        <f>Table!AK40</f>
        <v>90</v>
      </c>
      <c r="H1331" s="494" t="str">
        <f>SpellNumberA(IF(Value!$F$33="1",E1331,G1331),0,"علامة","علامتان","علامات")</f>
        <v xml:space="preserve">تسعون علامة </v>
      </c>
      <c r="I1331" s="495"/>
      <c r="J1331" s="495"/>
      <c r="K1331" s="496"/>
    </row>
    <row r="1332" spans="1:12" ht="17.850000000000001" customHeight="1" x14ac:dyDescent="0.2">
      <c r="A1332" s="466" t="str">
        <f>Table!$AL$6</f>
        <v>الحاسوب</v>
      </c>
      <c r="B1332" s="467"/>
      <c r="C1332" s="467"/>
      <c r="D1332" s="101">
        <f>Table!$AN$10</f>
        <v>100</v>
      </c>
      <c r="E1332" s="124">
        <f>Table!AL40</f>
        <v>0</v>
      </c>
      <c r="F1332" s="123">
        <f>Table!AM40</f>
        <v>0</v>
      </c>
      <c r="G1332" s="123">
        <f>Table!AN40</f>
        <v>0</v>
      </c>
      <c r="H1332" s="494" t="str">
        <f>SpellNumberA(IF(Value!$F$33="1",E1332,G1332),0,"علامة","علامتان","علامات")</f>
        <v xml:space="preserve">صفر علامة </v>
      </c>
      <c r="I1332" s="495"/>
      <c r="J1332" s="495"/>
      <c r="K1332" s="496"/>
    </row>
    <row r="1333" spans="1:12" ht="17.850000000000001" customHeight="1" thickBot="1" x14ac:dyDescent="0.25">
      <c r="A1333" s="466" t="str">
        <f>Table!$AO$6</f>
        <v>الثقافة المالية</v>
      </c>
      <c r="B1333" s="467"/>
      <c r="C1333" s="467"/>
      <c r="D1333" s="103">
        <f>Table!$AQ$10</f>
        <v>100</v>
      </c>
      <c r="E1333" s="125">
        <f>Table!AO40</f>
        <v>0</v>
      </c>
      <c r="F1333" s="123">
        <f>Table!AP40</f>
        <v>0</v>
      </c>
      <c r="G1333" s="126">
        <f>Table!AQ40</f>
        <v>0</v>
      </c>
      <c r="H1333" s="488" t="str">
        <f>SpellNumberA(IF(Value!$F$33="1",E1333,G1333),0,"علامة","علامتان","علامات")</f>
        <v xml:space="preserve">صفر علامة </v>
      </c>
      <c r="I1333" s="489"/>
      <c r="J1333" s="489"/>
      <c r="K1333" s="490"/>
    </row>
    <row r="1334" spans="1:12" ht="17.850000000000001" customHeight="1" x14ac:dyDescent="0.2">
      <c r="A1334" s="491" t="s">
        <v>384</v>
      </c>
      <c r="B1334" s="492"/>
      <c r="C1334" s="492"/>
      <c r="D1334" s="351">
        <f>Table!BS40</f>
        <v>80.400000000000006</v>
      </c>
      <c r="E1334" s="363" t="s">
        <v>385</v>
      </c>
      <c r="F1334" s="493" t="str">
        <f>IF(D1334&lt;&gt;"-",SpellNumberA(D1334,0,"علامة","علامتان","علامات"),"")</f>
        <v>ثمانون علامة واربعون بالمئة من العلامة</v>
      </c>
      <c r="G1334" s="493"/>
      <c r="H1334" s="493"/>
      <c r="I1334" s="493"/>
      <c r="J1334" s="203"/>
      <c r="K1334" s="204"/>
    </row>
    <row r="1335" spans="1:12" ht="17.850000000000001" customHeight="1" x14ac:dyDescent="0.2">
      <c r="A1335" s="517" t="s">
        <v>16</v>
      </c>
      <c r="B1335" s="518" t="str">
        <f>Table!CS40</f>
        <v>ناجح و يرفع  لـ الصف السابع</v>
      </c>
      <c r="C1335" s="519"/>
      <c r="D1335" s="519"/>
      <c r="E1335" s="519"/>
      <c r="F1335" s="519"/>
      <c r="G1335" s="519"/>
      <c r="H1335" s="519"/>
      <c r="I1335" s="519"/>
      <c r="J1335" s="519"/>
      <c r="K1335" s="520"/>
    </row>
    <row r="1336" spans="1:12" ht="17.850000000000001" customHeight="1" thickBot="1" x14ac:dyDescent="0.25">
      <c r="A1336" s="512"/>
      <c r="B1336" s="505"/>
      <c r="C1336" s="505"/>
      <c r="D1336" s="505"/>
      <c r="E1336" s="505"/>
      <c r="F1336" s="505"/>
      <c r="G1336" s="505"/>
      <c r="H1336" s="505"/>
      <c r="I1336" s="505"/>
      <c r="J1336" s="505"/>
      <c r="K1336" s="506"/>
    </row>
    <row r="1337" spans="1:12" ht="17.850000000000001" customHeight="1" x14ac:dyDescent="0.2">
      <c r="A1337" s="521" t="s">
        <v>17</v>
      </c>
      <c r="B1337" s="522"/>
      <c r="C1337" s="523" t="str">
        <f>Table!CT40</f>
        <v>خلوق ومتعاون وفعّال ، أجمل التهاني لك ولوالديك</v>
      </c>
      <c r="D1337" s="524"/>
      <c r="E1337" s="524"/>
      <c r="F1337" s="524"/>
      <c r="G1337" s="524"/>
      <c r="H1337" s="524"/>
      <c r="I1337" s="524"/>
      <c r="J1337" s="524"/>
      <c r="K1337" s="525"/>
    </row>
    <row r="1338" spans="1:12" s="105" customFormat="1" ht="17.850000000000001" customHeight="1" x14ac:dyDescent="0.2">
      <c r="A1338" s="507"/>
      <c r="B1338" s="458"/>
      <c r="C1338" s="483"/>
      <c r="D1338" s="483"/>
      <c r="E1338" s="483"/>
      <c r="F1338" s="483"/>
      <c r="G1338" s="483"/>
      <c r="H1338" s="483"/>
      <c r="I1338" s="483"/>
      <c r="J1338" s="483"/>
      <c r="K1338" s="504"/>
    </row>
    <row r="1339" spans="1:12" ht="17.850000000000001" customHeight="1" x14ac:dyDescent="0.2">
      <c r="A1339" s="507" t="s">
        <v>18</v>
      </c>
      <c r="B1339" s="458"/>
      <c r="C1339" s="510" t="str">
        <f>Table!AS40</f>
        <v>-</v>
      </c>
      <c r="D1339" s="458" t="s">
        <v>19</v>
      </c>
      <c r="E1339" s="458"/>
      <c r="F1339" s="458"/>
      <c r="G1339" s="510">
        <f>Table!$AS$10</f>
        <v>199</v>
      </c>
      <c r="H1339" s="458" t="s">
        <v>20</v>
      </c>
      <c r="I1339" s="458"/>
      <c r="J1339" s="483" t="str">
        <f>Value!$F$8</f>
        <v>عادل اسماعيل ابو حميدان</v>
      </c>
      <c r="K1339" s="504"/>
    </row>
    <row r="1340" spans="1:12" s="105" customFormat="1" ht="17.850000000000001" customHeight="1" x14ac:dyDescent="0.2">
      <c r="A1340" s="508"/>
      <c r="B1340" s="509"/>
      <c r="C1340" s="511"/>
      <c r="D1340" s="509"/>
      <c r="E1340" s="509"/>
      <c r="F1340" s="509"/>
      <c r="G1340" s="511"/>
      <c r="H1340" s="509"/>
      <c r="I1340" s="509"/>
      <c r="J1340" s="511"/>
      <c r="K1340" s="526"/>
    </row>
    <row r="1341" spans="1:12" ht="17.850000000000001" customHeight="1" x14ac:dyDescent="0.2">
      <c r="A1341" s="507" t="s">
        <v>21</v>
      </c>
      <c r="B1341" s="513" t="str">
        <f>IF(Value!$F$33="2",Value!$F$14,Value!$F$25)</f>
        <v>2020/6/2</v>
      </c>
      <c r="C1341" s="513"/>
      <c r="D1341" s="458" t="s">
        <v>22</v>
      </c>
      <c r="E1341" s="515"/>
      <c r="F1341" s="515"/>
      <c r="G1341" s="515" t="s">
        <v>23</v>
      </c>
      <c r="H1341" s="458" t="s">
        <v>23</v>
      </c>
      <c r="I1341" s="458"/>
      <c r="J1341" s="483" t="str">
        <f>Value!$F$9</f>
        <v>فتحي محمد ابو فضة</v>
      </c>
      <c r="K1341" s="504"/>
    </row>
    <row r="1342" spans="1:12" s="105" customFormat="1" ht="17.850000000000001" customHeight="1" thickBot="1" x14ac:dyDescent="0.25">
      <c r="A1342" s="512"/>
      <c r="B1342" s="514"/>
      <c r="C1342" s="514"/>
      <c r="D1342" s="503"/>
      <c r="E1342" s="516"/>
      <c r="F1342" s="516"/>
      <c r="G1342" s="516"/>
      <c r="H1342" s="503"/>
      <c r="I1342" s="503"/>
      <c r="J1342" s="505"/>
      <c r="K1342" s="506"/>
    </row>
    <row r="1343" spans="1:12" s="108" customFormat="1" ht="17.850000000000001" customHeight="1" x14ac:dyDescent="0.25">
      <c r="A1343" s="106" t="s">
        <v>24</v>
      </c>
      <c r="B1343" s="497"/>
      <c r="C1343" s="497"/>
      <c r="D1343" s="497"/>
      <c r="E1343" s="497"/>
      <c r="F1343" s="497"/>
      <c r="G1343" s="497"/>
      <c r="H1343" s="497"/>
      <c r="I1343" s="497"/>
      <c r="J1343" s="497"/>
      <c r="K1343" s="497"/>
      <c r="L1343" s="107"/>
    </row>
    <row r="1344" spans="1:12" s="108" customFormat="1" ht="17.850000000000001" customHeight="1" x14ac:dyDescent="0.25">
      <c r="A1344" s="109" t="s">
        <v>25</v>
      </c>
      <c r="B1344" s="498" t="s">
        <v>26</v>
      </c>
      <c r="C1344" s="498"/>
      <c r="D1344" s="498"/>
      <c r="E1344" s="498"/>
      <c r="F1344" s="498"/>
      <c r="G1344" s="498"/>
      <c r="H1344" s="498"/>
      <c r="I1344" s="498"/>
      <c r="J1344" s="498"/>
      <c r="K1344" s="498"/>
      <c r="L1344" s="107"/>
    </row>
    <row r="1345" spans="1:17" s="108" customFormat="1" ht="17.850000000000001" customHeight="1" x14ac:dyDescent="0.25">
      <c r="A1345" s="109"/>
      <c r="B1345" s="110"/>
      <c r="C1345" s="110"/>
      <c r="D1345" s="361"/>
      <c r="E1345" s="361"/>
      <c r="F1345" s="361"/>
      <c r="G1345" s="361"/>
      <c r="H1345" s="361"/>
      <c r="I1345" s="110"/>
      <c r="J1345" s="110"/>
      <c r="K1345" s="110"/>
      <c r="L1345" s="107"/>
    </row>
    <row r="1346" spans="1:17" s="108" customFormat="1" ht="17.850000000000001" customHeight="1" x14ac:dyDescent="0.25">
      <c r="A1346" s="109" t="s">
        <v>27</v>
      </c>
      <c r="B1346" s="499" t="s">
        <v>28</v>
      </c>
      <c r="C1346" s="499"/>
      <c r="D1346" s="499"/>
      <c r="E1346" s="499"/>
      <c r="F1346" s="499"/>
      <c r="G1346" s="499"/>
      <c r="H1346" s="499"/>
      <c r="I1346" s="499"/>
      <c r="J1346" s="499"/>
      <c r="K1346" s="499"/>
      <c r="L1346" s="107"/>
    </row>
    <row r="1347" spans="1:17" s="108" customFormat="1" ht="17.850000000000001" customHeight="1" x14ac:dyDescent="0.25">
      <c r="A1347" s="109"/>
      <c r="B1347" s="112"/>
      <c r="C1347" s="112"/>
      <c r="D1347" s="112"/>
      <c r="E1347" s="112"/>
      <c r="F1347" s="112"/>
      <c r="G1347" s="112"/>
      <c r="H1347" s="112"/>
      <c r="I1347" s="112"/>
      <c r="J1347" s="112"/>
      <c r="K1347" s="112"/>
      <c r="L1347" s="107"/>
    </row>
    <row r="1348" spans="1:17" s="108" customFormat="1" ht="17.850000000000001" customHeight="1" x14ac:dyDescent="0.25">
      <c r="A1348" s="109" t="s">
        <v>29</v>
      </c>
      <c r="B1348" s="500" t="s">
        <v>30</v>
      </c>
      <c r="C1348" s="500"/>
      <c r="D1348" s="500"/>
      <c r="E1348" s="500"/>
      <c r="F1348" s="501">
        <f>IF(Value!$F$33="1","",DATE(YEAR(Value!$F$22),MONTH(Value!$F$22),DAY(Value!$F$22)))</f>
        <v>43994</v>
      </c>
      <c r="G1348" s="501"/>
      <c r="H1348" s="114" t="s">
        <v>129</v>
      </c>
      <c r="I1348" s="502" t="str">
        <f>IF(Value!$F$33="2",Value!$F$22,"")</f>
        <v>2020/6/12</v>
      </c>
      <c r="J1348" s="502"/>
      <c r="K1348" s="115"/>
      <c r="L1348" s="115"/>
      <c r="M1348" s="107"/>
    </row>
    <row r="1349" spans="1:17" s="108" customFormat="1" ht="17.850000000000001" customHeight="1" x14ac:dyDescent="0.25">
      <c r="A1349" s="109"/>
      <c r="B1349" s="112"/>
      <c r="C1349" s="112"/>
      <c r="D1349" s="112"/>
      <c r="E1349" s="112"/>
      <c r="F1349" s="112"/>
      <c r="G1349" s="116"/>
      <c r="H1349" s="116"/>
      <c r="I1349" s="116"/>
      <c r="J1349" s="116"/>
      <c r="K1349" s="116"/>
      <c r="L1349" s="107"/>
    </row>
    <row r="1350" spans="1:17" s="108" customFormat="1" ht="17.850000000000001" customHeight="1" x14ac:dyDescent="0.25">
      <c r="A1350" s="109" t="s">
        <v>31</v>
      </c>
      <c r="B1350" s="527" t="s">
        <v>32</v>
      </c>
      <c r="C1350" s="527"/>
      <c r="D1350" s="527"/>
      <c r="E1350" s="527"/>
      <c r="F1350" s="117" t="str">
        <f>IF(Value!$F$33="2",Value!$F$26,"")</f>
        <v>2023/2022</v>
      </c>
      <c r="G1350" s="118" t="s">
        <v>379</v>
      </c>
      <c r="H1350" s="113">
        <f>IF(Value!$F$33="1","",DATE(YEAR(Value!$F$23),MONTH(Value!$F$23),DAY(Value!$F$23)))</f>
        <v>44075</v>
      </c>
      <c r="I1350" s="136" t="s">
        <v>129</v>
      </c>
      <c r="J1350" s="528" t="str">
        <f>IF(Value!$F$33="2",Value!$F$23,"")</f>
        <v>2020/9/1</v>
      </c>
      <c r="K1350" s="528"/>
      <c r="L1350" s="107"/>
    </row>
    <row r="1351" spans="1:17" ht="17.850000000000001" customHeight="1" x14ac:dyDescent="0.2">
      <c r="A1351" s="461"/>
      <c r="B1351" s="461"/>
      <c r="C1351" s="461"/>
      <c r="D1351" s="461"/>
      <c r="E1351" s="462" t="s">
        <v>436</v>
      </c>
      <c r="F1351" s="462"/>
      <c r="G1351" s="462"/>
      <c r="H1351" s="461"/>
      <c r="I1351" s="461"/>
      <c r="J1351" s="461"/>
      <c r="K1351" s="461"/>
      <c r="L1351" s="85" t="s">
        <v>310</v>
      </c>
    </row>
    <row r="1352" spans="1:17" ht="17.850000000000001" customHeight="1" x14ac:dyDescent="0.2">
      <c r="A1352" s="461"/>
      <c r="B1352" s="461"/>
      <c r="C1352" s="461"/>
      <c r="D1352" s="461"/>
      <c r="E1352" s="462"/>
      <c r="F1352" s="462"/>
      <c r="G1352" s="462"/>
      <c r="H1352" s="461"/>
      <c r="I1352" s="461"/>
      <c r="J1352" s="461"/>
      <c r="K1352" s="461"/>
    </row>
    <row r="1353" spans="1:17" ht="17.850000000000001" customHeight="1" x14ac:dyDescent="0.2">
      <c r="A1353" s="463" t="s">
        <v>755</v>
      </c>
      <c r="B1353" s="463"/>
      <c r="C1353" s="463"/>
      <c r="D1353" s="463"/>
      <c r="E1353" s="464"/>
      <c r="F1353" s="464"/>
      <c r="G1353" s="464"/>
      <c r="H1353" s="464" t="s">
        <v>0</v>
      </c>
      <c r="I1353" s="464"/>
      <c r="J1353" s="464"/>
      <c r="K1353" s="464"/>
    </row>
    <row r="1354" spans="1:17" ht="17.850000000000001" customHeight="1" x14ac:dyDescent="0.2">
      <c r="A1354" s="463" t="s">
        <v>756</v>
      </c>
      <c r="B1354" s="463"/>
      <c r="C1354" s="463"/>
      <c r="D1354" s="463"/>
      <c r="E1354" s="464"/>
      <c r="F1354" s="464"/>
      <c r="G1354" s="464"/>
      <c r="H1354" s="464"/>
      <c r="I1354" s="464"/>
      <c r="J1354" s="464"/>
      <c r="K1354" s="464"/>
    </row>
    <row r="1355" spans="1:17" ht="17.850000000000001" customHeight="1" x14ac:dyDescent="0.2">
      <c r="A1355" s="465"/>
      <c r="B1355" s="465"/>
      <c r="C1355" s="465"/>
      <c r="D1355" s="465"/>
      <c r="E1355" s="464"/>
      <c r="F1355" s="464"/>
      <c r="G1355" s="464"/>
      <c r="H1355" s="464"/>
      <c r="I1355" s="464"/>
      <c r="J1355" s="464"/>
      <c r="K1355" s="464"/>
    </row>
    <row r="1356" spans="1:17" ht="17.850000000000001" customHeight="1" x14ac:dyDescent="0.2">
      <c r="A1356" s="455" t="str">
        <f>" النتائج المدرسية  " &amp; Value!$F$35 &amp; " الأساسي  للعام الدراسي " &amp; Value!$F$10</f>
        <v xml:space="preserve"> النتائج المدرسية  للصفوف من الأول الى السابع الأساسي  للعام الدراسي 2021/2020</v>
      </c>
      <c r="B1356" s="455"/>
      <c r="C1356" s="455"/>
      <c r="D1356" s="455"/>
      <c r="E1356" s="455"/>
      <c r="F1356" s="455"/>
      <c r="G1356" s="455"/>
      <c r="H1356" s="455"/>
      <c r="I1356" s="455"/>
      <c r="J1356" s="455"/>
      <c r="K1356" s="455"/>
    </row>
    <row r="1357" spans="1:17" ht="17.850000000000001" customHeight="1" x14ac:dyDescent="0.2">
      <c r="A1357" s="455"/>
      <c r="B1357" s="455"/>
      <c r="C1357" s="455"/>
      <c r="D1357" s="455"/>
      <c r="E1357" s="455"/>
      <c r="F1357" s="455"/>
      <c r="G1357" s="455"/>
      <c r="H1357" s="455"/>
      <c r="I1357" s="455"/>
      <c r="J1357" s="455"/>
      <c r="K1357" s="455"/>
    </row>
    <row r="1358" spans="1:17" ht="17.850000000000001" customHeight="1" x14ac:dyDescent="0.2">
      <c r="A1358" s="86" t="s">
        <v>1</v>
      </c>
      <c r="B1358" s="456" t="str">
        <f>Table!B41</f>
        <v xml:space="preserve"> لورنس سلطان عودة ابو طاحون</v>
      </c>
      <c r="C1358" s="457"/>
      <c r="D1358" s="457"/>
      <c r="E1358" s="362" t="s">
        <v>2</v>
      </c>
      <c r="F1358" s="119" t="str">
        <f>Table!C41</f>
        <v>الأردنية</v>
      </c>
      <c r="G1358" s="458" t="s">
        <v>3</v>
      </c>
      <c r="H1358" s="458"/>
      <c r="I1358" s="459" t="str">
        <f>Table!BT41</f>
        <v>مادبا    29 / 7 / 2009</v>
      </c>
      <c r="J1358" s="460"/>
      <c r="K1358" s="460"/>
    </row>
    <row r="1359" spans="1:17" ht="17.850000000000001" customHeight="1" x14ac:dyDescent="0.2">
      <c r="A1359" s="70"/>
      <c r="B1359" s="365"/>
      <c r="C1359" s="365"/>
      <c r="D1359" s="76"/>
      <c r="E1359" s="365"/>
      <c r="F1359" s="88"/>
      <c r="G1359" s="76"/>
      <c r="H1359" s="76"/>
      <c r="I1359" s="89"/>
      <c r="J1359" s="89"/>
      <c r="K1359" s="90"/>
    </row>
    <row r="1360" spans="1:17" ht="17.850000000000001" customHeight="1" x14ac:dyDescent="0.2">
      <c r="A1360" s="458" t="s">
        <v>4</v>
      </c>
      <c r="B1360" s="458"/>
      <c r="C1360" s="483" t="str">
        <f>Value!$F$6 &amp; " ( "  &amp;  Value!$F$7  &amp; " ) "</f>
        <v xml:space="preserve">السادس ( أ ) </v>
      </c>
      <c r="D1360" s="483"/>
      <c r="E1360" s="362" t="s">
        <v>5</v>
      </c>
      <c r="F1360" s="483" t="str">
        <f>Value!$F$5</f>
        <v>ذكور البقعة الاعدادية الرابعة</v>
      </c>
      <c r="G1360" s="483"/>
      <c r="H1360" s="483"/>
      <c r="I1360" s="362" t="s">
        <v>6</v>
      </c>
      <c r="J1360" s="460" t="str">
        <f>Value!$F$4</f>
        <v>البقعة</v>
      </c>
      <c r="K1360" s="460"/>
      <c r="N1360" s="262">
        <v>0</v>
      </c>
      <c r="O1360" s="262"/>
      <c r="P1360" s="262"/>
      <c r="Q1360" s="262">
        <f>Value!$F$13</f>
        <v>50</v>
      </c>
    </row>
    <row r="1361" spans="1:11" ht="17.850000000000001" customHeight="1" x14ac:dyDescent="0.2">
      <c r="A1361" s="365"/>
      <c r="B1361" s="365"/>
      <c r="C1361" s="65"/>
      <c r="D1361" s="91"/>
      <c r="E1361" s="70"/>
      <c r="F1361" s="89"/>
      <c r="G1361" s="89"/>
      <c r="H1361" s="89"/>
      <c r="I1361" s="70"/>
      <c r="J1361" s="89"/>
      <c r="K1361" s="89"/>
    </row>
    <row r="1362" spans="1:11" ht="17.850000000000001" customHeight="1" x14ac:dyDescent="0.2">
      <c r="A1362" s="458" t="s">
        <v>7</v>
      </c>
      <c r="B1362" s="458"/>
      <c r="C1362" s="483" t="str">
        <f>Value!$F$3</f>
        <v>شمال عمان</v>
      </c>
      <c r="D1362" s="483"/>
      <c r="E1362" s="92"/>
      <c r="F1362" s="92"/>
      <c r="G1362" s="92"/>
      <c r="H1362" s="92"/>
      <c r="I1362" s="92"/>
      <c r="J1362" s="92"/>
      <c r="K1362" s="92"/>
    </row>
    <row r="1363" spans="1:11" ht="17.850000000000001" customHeight="1" thickBot="1" x14ac:dyDescent="0.25">
      <c r="A1363" s="93"/>
      <c r="B1363" s="93"/>
      <c r="C1363" s="93"/>
      <c r="D1363" s="94"/>
      <c r="E1363" s="93"/>
      <c r="F1363" s="93"/>
      <c r="G1363" s="93"/>
      <c r="H1363" s="93"/>
      <c r="I1363" s="93"/>
      <c r="J1363" s="95"/>
      <c r="K1363" s="95"/>
    </row>
    <row r="1364" spans="1:11" ht="17.850000000000001" customHeight="1" thickBot="1" x14ac:dyDescent="0.25">
      <c r="A1364" s="484" t="s">
        <v>8</v>
      </c>
      <c r="B1364" s="484"/>
      <c r="C1364" s="484"/>
      <c r="D1364" s="485" t="s">
        <v>9</v>
      </c>
      <c r="E1364" s="471" t="s">
        <v>10</v>
      </c>
      <c r="F1364" s="472"/>
      <c r="G1364" s="472"/>
      <c r="H1364" s="472"/>
      <c r="I1364" s="472"/>
      <c r="J1364" s="472"/>
      <c r="K1364" s="473"/>
    </row>
    <row r="1365" spans="1:11" ht="17.850000000000001" customHeight="1" thickBot="1" x14ac:dyDescent="0.25">
      <c r="A1365" s="484"/>
      <c r="B1365" s="484"/>
      <c r="C1365" s="484"/>
      <c r="D1365" s="486"/>
      <c r="E1365" s="96" t="s">
        <v>11</v>
      </c>
      <c r="F1365" s="97" t="s">
        <v>12</v>
      </c>
      <c r="G1365" s="474" t="s">
        <v>13</v>
      </c>
      <c r="H1365" s="474"/>
      <c r="I1365" s="474"/>
      <c r="J1365" s="474"/>
      <c r="K1365" s="475"/>
    </row>
    <row r="1366" spans="1:11" ht="17.850000000000001" customHeight="1" thickBot="1" x14ac:dyDescent="0.25">
      <c r="A1366" s="484"/>
      <c r="B1366" s="484"/>
      <c r="C1366" s="484"/>
      <c r="D1366" s="487"/>
      <c r="E1366" s="98" t="s">
        <v>383</v>
      </c>
      <c r="F1366" s="364" t="s">
        <v>383</v>
      </c>
      <c r="G1366" s="364" t="s">
        <v>14</v>
      </c>
      <c r="H1366" s="476" t="s">
        <v>15</v>
      </c>
      <c r="I1366" s="476"/>
      <c r="J1366" s="476"/>
      <c r="K1366" s="477"/>
    </row>
    <row r="1367" spans="1:11" ht="17.850000000000001" customHeight="1" x14ac:dyDescent="0.2">
      <c r="A1367" s="478" t="str">
        <f>Table!$H$6</f>
        <v>التربية الاسلامية</v>
      </c>
      <c r="B1367" s="479"/>
      <c r="C1367" s="479"/>
      <c r="D1367" s="100">
        <f>Table!$J$10</f>
        <v>100</v>
      </c>
      <c r="E1367" s="122">
        <f>Table!H41</f>
        <v>75</v>
      </c>
      <c r="F1367" s="123">
        <f>Table!I41</f>
        <v>85</v>
      </c>
      <c r="G1367" s="123">
        <f>Table!J41</f>
        <v>80</v>
      </c>
      <c r="H1367" s="480" t="str">
        <f>SpellNumberA(IF(Value!$F$33="1",E1367,G1367),0,"علامة","علامتان","علامات")</f>
        <v xml:space="preserve">ثمانون علامة </v>
      </c>
      <c r="I1367" s="481"/>
      <c r="J1367" s="481"/>
      <c r="K1367" s="482"/>
    </row>
    <row r="1368" spans="1:11" ht="17.850000000000001" customHeight="1" x14ac:dyDescent="0.2">
      <c r="A1368" s="466" t="str">
        <f>Table!$K$6</f>
        <v>اللغة العربية</v>
      </c>
      <c r="B1368" s="467"/>
      <c r="C1368" s="467"/>
      <c r="D1368" s="101">
        <f>Table!$M$10</f>
        <v>100</v>
      </c>
      <c r="E1368" s="102">
        <f>Table!K41</f>
        <v>88</v>
      </c>
      <c r="F1368" s="123">
        <f>Table!L41</f>
        <v>60</v>
      </c>
      <c r="G1368" s="123">
        <f>Table!M41</f>
        <v>74</v>
      </c>
      <c r="H1368" s="468" t="str">
        <f>SpellNumberA(IF(Value!$F$33="1",E1368,G1368),0,"علامة","علامتان","علامات")</f>
        <v xml:space="preserve">اربع وسبعون علامة </v>
      </c>
      <c r="I1368" s="469"/>
      <c r="J1368" s="469"/>
      <c r="K1368" s="470"/>
    </row>
    <row r="1369" spans="1:11" ht="17.850000000000001" customHeight="1" x14ac:dyDescent="0.2">
      <c r="A1369" s="466" t="str">
        <f>Table!$N$6</f>
        <v>اللغة الانجليزية</v>
      </c>
      <c r="B1369" s="467"/>
      <c r="C1369" s="467"/>
      <c r="D1369" s="101">
        <f>Table!$P$10</f>
        <v>100</v>
      </c>
      <c r="E1369" s="102">
        <f>Table!N41</f>
        <v>68</v>
      </c>
      <c r="F1369" s="123">
        <f>Table!O41</f>
        <v>65</v>
      </c>
      <c r="G1369" s="123">
        <f>Table!P41</f>
        <v>67</v>
      </c>
      <c r="H1369" s="468" t="str">
        <f>SpellNumberA(IF(Value!$F$33="1",E1369,G1369),0,"علامة","علامتان","علامات")</f>
        <v xml:space="preserve">سبع وستون علامة </v>
      </c>
      <c r="I1369" s="469"/>
      <c r="J1369" s="469"/>
      <c r="K1369" s="470"/>
    </row>
    <row r="1370" spans="1:11" ht="17.850000000000001" customHeight="1" x14ac:dyDescent="0.2">
      <c r="A1370" s="466" t="str">
        <f>Table!$Q$6</f>
        <v>الرياضيات</v>
      </c>
      <c r="B1370" s="467"/>
      <c r="C1370" s="467"/>
      <c r="D1370" s="101">
        <f>Table!$S$10</f>
        <v>100</v>
      </c>
      <c r="E1370" s="102">
        <f>Table!Q41</f>
        <v>75</v>
      </c>
      <c r="F1370" s="123">
        <f>Table!R41</f>
        <v>67</v>
      </c>
      <c r="G1370" s="123">
        <f>Table!S41</f>
        <v>71</v>
      </c>
      <c r="H1370" s="468" t="str">
        <f>SpellNumberA(IF(Value!$F$33="1",E1370,G1370),0,"علامة","علامتان","علامات")</f>
        <v xml:space="preserve">واحدة وسبعون علامة </v>
      </c>
      <c r="I1370" s="469"/>
      <c r="J1370" s="469"/>
      <c r="K1370" s="470"/>
    </row>
    <row r="1371" spans="1:11" ht="17.850000000000001" customHeight="1" x14ac:dyDescent="0.2">
      <c r="A1371" s="466" t="str">
        <f>Table!$T$6</f>
        <v>التربية الاجتماعية والوطنية</v>
      </c>
      <c r="B1371" s="467"/>
      <c r="C1371" s="467"/>
      <c r="D1371" s="101">
        <f>Table!$V$10</f>
        <v>100</v>
      </c>
      <c r="E1371" s="102">
        <f>Table!T41</f>
        <v>75</v>
      </c>
      <c r="F1371" s="123">
        <f>Table!U41</f>
        <v>82</v>
      </c>
      <c r="G1371" s="123">
        <f>Table!V41</f>
        <v>79</v>
      </c>
      <c r="H1371" s="468" t="str">
        <f>SpellNumberA(IF(Value!$F$33="1",E1371,G1371),0,"علامة","علامتان","علامات")</f>
        <v xml:space="preserve">تسع وسبعون علامة </v>
      </c>
      <c r="I1371" s="469"/>
      <c r="J1371" s="469"/>
      <c r="K1371" s="470"/>
    </row>
    <row r="1372" spans="1:11" ht="17.850000000000001" customHeight="1" x14ac:dyDescent="0.2">
      <c r="A1372" s="466" t="str">
        <f>Table!$W$6</f>
        <v>العلـــوم</v>
      </c>
      <c r="B1372" s="467"/>
      <c r="C1372" s="467"/>
      <c r="D1372" s="101">
        <f>Table!$Y$10</f>
        <v>100</v>
      </c>
      <c r="E1372" s="102">
        <f>Table!W41</f>
        <v>68</v>
      </c>
      <c r="F1372" s="123">
        <f>Table!X41</f>
        <v>84</v>
      </c>
      <c r="G1372" s="123">
        <f>Table!Y41</f>
        <v>76</v>
      </c>
      <c r="H1372" s="468" t="str">
        <f>SpellNumberA(IF(Value!$F$33="1",E1372,G1372),0,"علامة","علامتان","علامات")</f>
        <v xml:space="preserve">ست وسبعون علامة </v>
      </c>
      <c r="I1372" s="469"/>
      <c r="J1372" s="469"/>
      <c r="K1372" s="470"/>
    </row>
    <row r="1373" spans="1:11" ht="17.850000000000001" customHeight="1" x14ac:dyDescent="0.2">
      <c r="A1373" s="466" t="str">
        <f>Table!$Z$6</f>
        <v>التربية الفنية</v>
      </c>
      <c r="B1373" s="467"/>
      <c r="C1373" s="467"/>
      <c r="D1373" s="101">
        <f>Table!$AB$10</f>
        <v>100</v>
      </c>
      <c r="E1373" s="102">
        <f>Table!Z41</f>
        <v>99</v>
      </c>
      <c r="F1373" s="123">
        <f>Table!AA41</f>
        <v>88</v>
      </c>
      <c r="G1373" s="123">
        <f>Table!AB41</f>
        <v>94</v>
      </c>
      <c r="H1373" s="468" t="str">
        <f>SpellNumberA(IF(Value!$F$33="1",E1373,G1373),0,"علامة","علامتان","علامات")</f>
        <v xml:space="preserve">اربع وتسعون علامة </v>
      </c>
      <c r="I1373" s="469"/>
      <c r="J1373" s="469"/>
      <c r="K1373" s="470"/>
    </row>
    <row r="1374" spans="1:11" ht="17.850000000000001" customHeight="1" x14ac:dyDescent="0.2">
      <c r="A1374" s="466" t="str">
        <f>Table!$AC$6</f>
        <v>التربية الرياضية</v>
      </c>
      <c r="B1374" s="467"/>
      <c r="C1374" s="467"/>
      <c r="D1374" s="101">
        <f>Table!$AE$10</f>
        <v>100</v>
      </c>
      <c r="E1374" s="102">
        <f>Table!AC41</f>
        <v>95</v>
      </c>
      <c r="F1374" s="123">
        <f>Table!AD41</f>
        <v>94</v>
      </c>
      <c r="G1374" s="123">
        <f>Table!AE41</f>
        <v>95</v>
      </c>
      <c r="H1374" s="468" t="str">
        <f>SpellNumberA(IF(Value!$F$33="1",E1374,G1374),0,"علامة","علامتان","علامات")</f>
        <v xml:space="preserve">خمس وتسعون علامة </v>
      </c>
      <c r="I1374" s="469"/>
      <c r="J1374" s="469"/>
      <c r="K1374" s="470"/>
    </row>
    <row r="1375" spans="1:11" ht="17.850000000000001" customHeight="1" x14ac:dyDescent="0.2">
      <c r="A1375" s="466" t="str">
        <f>Table!$AF$6</f>
        <v>الموسيقا والاناشيد</v>
      </c>
      <c r="B1375" s="467"/>
      <c r="C1375" s="467"/>
      <c r="D1375" s="101">
        <f>Table!$AH$10</f>
        <v>100</v>
      </c>
      <c r="E1375" s="124"/>
      <c r="F1375" s="123"/>
      <c r="G1375" s="123"/>
      <c r="H1375" s="494" t="str">
        <f>SpellNumberA(IF(Value!$F$33="1",E1375,G1375),0,"علامة","علامتان","علامات")</f>
        <v/>
      </c>
      <c r="I1375" s="495"/>
      <c r="J1375" s="495"/>
      <c r="K1375" s="496"/>
    </row>
    <row r="1376" spans="1:11" ht="17.850000000000001" customHeight="1" x14ac:dyDescent="0.2">
      <c r="A1376" s="466" t="str">
        <f>Table!$AI$6</f>
        <v>التربية المهنية</v>
      </c>
      <c r="B1376" s="467"/>
      <c r="C1376" s="467"/>
      <c r="D1376" s="101">
        <f>Table!$AK$10</f>
        <v>100</v>
      </c>
      <c r="E1376" s="124">
        <f>Table!AI41</f>
        <v>95</v>
      </c>
      <c r="F1376" s="123">
        <f>Table!AJ41</f>
        <v>76</v>
      </c>
      <c r="G1376" s="123">
        <f>Table!AK41</f>
        <v>86</v>
      </c>
      <c r="H1376" s="494" t="str">
        <f>SpellNumberA(IF(Value!$F$33="1",E1376,G1376),0,"علامة","علامتان","علامات")</f>
        <v xml:space="preserve">ست وثمانون علامة </v>
      </c>
      <c r="I1376" s="495"/>
      <c r="J1376" s="495"/>
      <c r="K1376" s="496"/>
    </row>
    <row r="1377" spans="1:12" ht="17.850000000000001" customHeight="1" x14ac:dyDescent="0.2">
      <c r="A1377" s="466" t="str">
        <f>Table!$AL$6</f>
        <v>الحاسوب</v>
      </c>
      <c r="B1377" s="467"/>
      <c r="C1377" s="467"/>
      <c r="D1377" s="101">
        <f>Table!$AN$10</f>
        <v>100</v>
      </c>
      <c r="E1377" s="124">
        <f>Table!AL41</f>
        <v>0</v>
      </c>
      <c r="F1377" s="123">
        <f>Table!AM41</f>
        <v>0</v>
      </c>
      <c r="G1377" s="123">
        <f>Table!AN41</f>
        <v>0</v>
      </c>
      <c r="H1377" s="494" t="str">
        <f>SpellNumberA(IF(Value!$F$33="1",E1377,G1377),0,"علامة","علامتان","علامات")</f>
        <v xml:space="preserve">صفر علامة </v>
      </c>
      <c r="I1377" s="495"/>
      <c r="J1377" s="495"/>
      <c r="K1377" s="496"/>
    </row>
    <row r="1378" spans="1:12" ht="17.850000000000001" customHeight="1" thickBot="1" x14ac:dyDescent="0.25">
      <c r="A1378" s="466" t="str">
        <f>Table!$AO$6</f>
        <v>الثقافة المالية</v>
      </c>
      <c r="B1378" s="467"/>
      <c r="C1378" s="467"/>
      <c r="D1378" s="103">
        <f>Table!$AQ$10</f>
        <v>100</v>
      </c>
      <c r="E1378" s="125">
        <f>Table!AO41</f>
        <v>0</v>
      </c>
      <c r="F1378" s="123">
        <f>Table!AP41</f>
        <v>0</v>
      </c>
      <c r="G1378" s="126">
        <f>Table!AQ41</f>
        <v>0</v>
      </c>
      <c r="H1378" s="488" t="str">
        <f>SpellNumberA(IF(Value!$F$33="1",E1378,G1378),0,"علامة","علامتان","علامات")</f>
        <v xml:space="preserve">صفر علامة </v>
      </c>
      <c r="I1378" s="489"/>
      <c r="J1378" s="489"/>
      <c r="K1378" s="490"/>
    </row>
    <row r="1379" spans="1:12" ht="17.850000000000001" customHeight="1" x14ac:dyDescent="0.2">
      <c r="A1379" s="491" t="s">
        <v>384</v>
      </c>
      <c r="B1379" s="492"/>
      <c r="C1379" s="492"/>
      <c r="D1379" s="351">
        <f>Table!BS41</f>
        <v>78.7</v>
      </c>
      <c r="E1379" s="363" t="s">
        <v>385</v>
      </c>
      <c r="F1379" s="493" t="str">
        <f>IF(D1379&lt;&gt;"-",SpellNumberA(D1379,0,"علامة","علامتان","علامات"),"")</f>
        <v>ثمان وسبعون علامة وسبعون بالمئة من العلامة</v>
      </c>
      <c r="G1379" s="493"/>
      <c r="H1379" s="493"/>
      <c r="I1379" s="493"/>
      <c r="J1379" s="203"/>
      <c r="K1379" s="204"/>
    </row>
    <row r="1380" spans="1:12" ht="17.850000000000001" customHeight="1" x14ac:dyDescent="0.2">
      <c r="A1380" s="517" t="s">
        <v>16</v>
      </c>
      <c r="B1380" s="518" t="str">
        <f>Table!CS41</f>
        <v>ناجح و يرفع  لـ الصف السابع</v>
      </c>
      <c r="C1380" s="519"/>
      <c r="D1380" s="519"/>
      <c r="E1380" s="519"/>
      <c r="F1380" s="519"/>
      <c r="G1380" s="519"/>
      <c r="H1380" s="519"/>
      <c r="I1380" s="519"/>
      <c r="J1380" s="519"/>
      <c r="K1380" s="520"/>
    </row>
    <row r="1381" spans="1:12" ht="17.850000000000001" customHeight="1" thickBot="1" x14ac:dyDescent="0.25">
      <c r="A1381" s="512"/>
      <c r="B1381" s="505"/>
      <c r="C1381" s="505"/>
      <c r="D1381" s="505"/>
      <c r="E1381" s="505"/>
      <c r="F1381" s="505"/>
      <c r="G1381" s="505"/>
      <c r="H1381" s="505"/>
      <c r="I1381" s="505"/>
      <c r="J1381" s="505"/>
      <c r="K1381" s="506"/>
    </row>
    <row r="1382" spans="1:12" ht="17.850000000000001" customHeight="1" x14ac:dyDescent="0.2">
      <c r="A1382" s="521" t="s">
        <v>17</v>
      </c>
      <c r="B1382" s="522"/>
      <c r="C1382" s="523" t="str">
        <f>Table!CT41</f>
        <v>جيد في دروسه ، أتمنى له مزيدا من التقدم والنجاح</v>
      </c>
      <c r="D1382" s="524"/>
      <c r="E1382" s="524"/>
      <c r="F1382" s="524"/>
      <c r="G1382" s="524"/>
      <c r="H1382" s="524"/>
      <c r="I1382" s="524"/>
      <c r="J1382" s="524"/>
      <c r="K1382" s="525"/>
    </row>
    <row r="1383" spans="1:12" s="105" customFormat="1" ht="17.850000000000001" customHeight="1" x14ac:dyDescent="0.2">
      <c r="A1383" s="507"/>
      <c r="B1383" s="458"/>
      <c r="C1383" s="483"/>
      <c r="D1383" s="483"/>
      <c r="E1383" s="483"/>
      <c r="F1383" s="483"/>
      <c r="G1383" s="483"/>
      <c r="H1383" s="483"/>
      <c r="I1383" s="483"/>
      <c r="J1383" s="483"/>
      <c r="K1383" s="504"/>
    </row>
    <row r="1384" spans="1:12" ht="17.850000000000001" customHeight="1" x14ac:dyDescent="0.2">
      <c r="A1384" s="507" t="s">
        <v>18</v>
      </c>
      <c r="B1384" s="458"/>
      <c r="C1384" s="510" t="str">
        <f>Table!AS41</f>
        <v>-</v>
      </c>
      <c r="D1384" s="458" t="s">
        <v>19</v>
      </c>
      <c r="E1384" s="458"/>
      <c r="F1384" s="458"/>
      <c r="G1384" s="510">
        <f>Table!$AS$10</f>
        <v>199</v>
      </c>
      <c r="H1384" s="458" t="s">
        <v>20</v>
      </c>
      <c r="I1384" s="458"/>
      <c r="J1384" s="483" t="str">
        <f>Value!$F$8</f>
        <v>عادل اسماعيل ابو حميدان</v>
      </c>
      <c r="K1384" s="504"/>
    </row>
    <row r="1385" spans="1:12" s="105" customFormat="1" ht="17.850000000000001" customHeight="1" x14ac:dyDescent="0.2">
      <c r="A1385" s="508"/>
      <c r="B1385" s="509"/>
      <c r="C1385" s="511"/>
      <c r="D1385" s="509"/>
      <c r="E1385" s="509"/>
      <c r="F1385" s="509"/>
      <c r="G1385" s="511"/>
      <c r="H1385" s="509"/>
      <c r="I1385" s="509"/>
      <c r="J1385" s="511"/>
      <c r="K1385" s="526"/>
    </row>
    <row r="1386" spans="1:12" ht="17.850000000000001" customHeight="1" x14ac:dyDescent="0.2">
      <c r="A1386" s="507" t="s">
        <v>21</v>
      </c>
      <c r="B1386" s="513" t="str">
        <f>IF(Value!$F$33="2",Value!$F$14,Value!$F$25)</f>
        <v>2020/6/2</v>
      </c>
      <c r="C1386" s="513"/>
      <c r="D1386" s="458" t="s">
        <v>22</v>
      </c>
      <c r="E1386" s="515"/>
      <c r="F1386" s="515"/>
      <c r="G1386" s="515" t="s">
        <v>23</v>
      </c>
      <c r="H1386" s="458" t="s">
        <v>23</v>
      </c>
      <c r="I1386" s="458"/>
      <c r="J1386" s="483" t="str">
        <f>Value!$F$9</f>
        <v>فتحي محمد ابو فضة</v>
      </c>
      <c r="K1386" s="504"/>
    </row>
    <row r="1387" spans="1:12" s="105" customFormat="1" ht="17.850000000000001" customHeight="1" thickBot="1" x14ac:dyDescent="0.25">
      <c r="A1387" s="512"/>
      <c r="B1387" s="514"/>
      <c r="C1387" s="514"/>
      <c r="D1387" s="503"/>
      <c r="E1387" s="516"/>
      <c r="F1387" s="516"/>
      <c r="G1387" s="516"/>
      <c r="H1387" s="503"/>
      <c r="I1387" s="503"/>
      <c r="J1387" s="505"/>
      <c r="K1387" s="506"/>
    </row>
    <row r="1388" spans="1:12" s="108" customFormat="1" ht="17.850000000000001" customHeight="1" x14ac:dyDescent="0.25">
      <c r="A1388" s="106" t="s">
        <v>24</v>
      </c>
      <c r="B1388" s="497"/>
      <c r="C1388" s="497"/>
      <c r="D1388" s="497"/>
      <c r="E1388" s="497"/>
      <c r="F1388" s="497"/>
      <c r="G1388" s="497"/>
      <c r="H1388" s="497"/>
      <c r="I1388" s="497"/>
      <c r="J1388" s="497"/>
      <c r="K1388" s="497"/>
      <c r="L1388" s="107"/>
    </row>
    <row r="1389" spans="1:12" s="108" customFormat="1" ht="17.850000000000001" customHeight="1" x14ac:dyDescent="0.25">
      <c r="A1389" s="109" t="s">
        <v>25</v>
      </c>
      <c r="B1389" s="498" t="s">
        <v>26</v>
      </c>
      <c r="C1389" s="498"/>
      <c r="D1389" s="498"/>
      <c r="E1389" s="498"/>
      <c r="F1389" s="498"/>
      <c r="G1389" s="498"/>
      <c r="H1389" s="498"/>
      <c r="I1389" s="498"/>
      <c r="J1389" s="498"/>
      <c r="K1389" s="498"/>
      <c r="L1389" s="107"/>
    </row>
    <row r="1390" spans="1:12" s="108" customFormat="1" ht="17.850000000000001" customHeight="1" x14ac:dyDescent="0.25">
      <c r="A1390" s="109"/>
      <c r="B1390" s="110"/>
      <c r="C1390" s="110"/>
      <c r="D1390" s="361"/>
      <c r="E1390" s="361"/>
      <c r="F1390" s="361"/>
      <c r="G1390" s="361"/>
      <c r="H1390" s="361"/>
      <c r="I1390" s="110"/>
      <c r="J1390" s="110"/>
      <c r="K1390" s="110"/>
      <c r="L1390" s="107"/>
    </row>
    <row r="1391" spans="1:12" s="108" customFormat="1" ht="17.850000000000001" customHeight="1" x14ac:dyDescent="0.25">
      <c r="A1391" s="109" t="s">
        <v>27</v>
      </c>
      <c r="B1391" s="499" t="s">
        <v>28</v>
      </c>
      <c r="C1391" s="499"/>
      <c r="D1391" s="499"/>
      <c r="E1391" s="499"/>
      <c r="F1391" s="499"/>
      <c r="G1391" s="499"/>
      <c r="H1391" s="499"/>
      <c r="I1391" s="499"/>
      <c r="J1391" s="499"/>
      <c r="K1391" s="499"/>
      <c r="L1391" s="107"/>
    </row>
    <row r="1392" spans="1:12" s="108" customFormat="1" ht="17.850000000000001" customHeight="1" x14ac:dyDescent="0.25">
      <c r="A1392" s="109"/>
      <c r="B1392" s="112"/>
      <c r="C1392" s="112"/>
      <c r="D1392" s="112"/>
      <c r="E1392" s="112"/>
      <c r="F1392" s="112"/>
      <c r="G1392" s="112"/>
      <c r="H1392" s="112"/>
      <c r="I1392" s="112"/>
      <c r="J1392" s="112"/>
      <c r="K1392" s="112"/>
      <c r="L1392" s="107"/>
    </row>
    <row r="1393" spans="1:17" s="108" customFormat="1" ht="17.850000000000001" customHeight="1" x14ac:dyDescent="0.25">
      <c r="A1393" s="109" t="s">
        <v>29</v>
      </c>
      <c r="B1393" s="500" t="s">
        <v>30</v>
      </c>
      <c r="C1393" s="500"/>
      <c r="D1393" s="500"/>
      <c r="E1393" s="500"/>
      <c r="F1393" s="501">
        <f>IF(Value!$F$33="1","",DATE(YEAR(Value!$F$22),MONTH(Value!$F$22),DAY(Value!$F$22)))</f>
        <v>43994</v>
      </c>
      <c r="G1393" s="501"/>
      <c r="H1393" s="114" t="s">
        <v>129</v>
      </c>
      <c r="I1393" s="502" t="str">
        <f>IF(Value!$F$33="2",Value!$F$22,"")</f>
        <v>2020/6/12</v>
      </c>
      <c r="J1393" s="502"/>
      <c r="K1393" s="115"/>
      <c r="L1393" s="115"/>
      <c r="M1393" s="107"/>
    </row>
    <row r="1394" spans="1:17" s="108" customFormat="1" ht="17.850000000000001" customHeight="1" x14ac:dyDescent="0.25">
      <c r="A1394" s="109"/>
      <c r="B1394" s="112"/>
      <c r="C1394" s="112"/>
      <c r="D1394" s="112"/>
      <c r="E1394" s="112"/>
      <c r="F1394" s="112"/>
      <c r="G1394" s="116"/>
      <c r="H1394" s="116"/>
      <c r="I1394" s="116"/>
      <c r="J1394" s="116"/>
      <c r="K1394" s="116"/>
      <c r="L1394" s="107"/>
    </row>
    <row r="1395" spans="1:17" s="108" customFormat="1" ht="17.850000000000001" customHeight="1" x14ac:dyDescent="0.25">
      <c r="A1395" s="109" t="s">
        <v>31</v>
      </c>
      <c r="B1395" s="527" t="s">
        <v>32</v>
      </c>
      <c r="C1395" s="527"/>
      <c r="D1395" s="527"/>
      <c r="E1395" s="527"/>
      <c r="F1395" s="117" t="str">
        <f>IF(Value!$F$33="2",Value!$F$26,"")</f>
        <v>2023/2022</v>
      </c>
      <c r="G1395" s="118" t="s">
        <v>379</v>
      </c>
      <c r="H1395" s="113">
        <f>IF(Value!$F$33="1","",DATE(YEAR(Value!$F$23),MONTH(Value!$F$23),DAY(Value!$F$23)))</f>
        <v>44075</v>
      </c>
      <c r="I1395" s="136" t="s">
        <v>129</v>
      </c>
      <c r="J1395" s="528" t="str">
        <f>IF(Value!$F$33="2",Value!$F$23,"")</f>
        <v>2020/9/1</v>
      </c>
      <c r="K1395" s="528"/>
      <c r="L1395" s="107"/>
    </row>
    <row r="1396" spans="1:17" ht="17.850000000000001" customHeight="1" x14ac:dyDescent="0.2">
      <c r="A1396" s="461"/>
      <c r="B1396" s="461"/>
      <c r="C1396" s="461"/>
      <c r="D1396" s="461"/>
      <c r="E1396" s="462" t="s">
        <v>436</v>
      </c>
      <c r="F1396" s="462"/>
      <c r="G1396" s="462"/>
      <c r="H1396" s="461"/>
      <c r="I1396" s="461"/>
      <c r="J1396" s="461"/>
      <c r="K1396" s="461"/>
      <c r="L1396" s="85" t="s">
        <v>310</v>
      </c>
    </row>
    <row r="1397" spans="1:17" ht="17.850000000000001" customHeight="1" x14ac:dyDescent="0.2">
      <c r="A1397" s="461"/>
      <c r="B1397" s="461"/>
      <c r="C1397" s="461"/>
      <c r="D1397" s="461"/>
      <c r="E1397" s="462"/>
      <c r="F1397" s="462"/>
      <c r="G1397" s="462"/>
      <c r="H1397" s="461"/>
      <c r="I1397" s="461"/>
      <c r="J1397" s="461"/>
      <c r="K1397" s="461"/>
    </row>
    <row r="1398" spans="1:17" ht="17.850000000000001" customHeight="1" x14ac:dyDescent="0.2">
      <c r="A1398" s="463" t="s">
        <v>755</v>
      </c>
      <c r="B1398" s="463"/>
      <c r="C1398" s="463"/>
      <c r="D1398" s="463"/>
      <c r="E1398" s="464"/>
      <c r="F1398" s="464"/>
      <c r="G1398" s="464"/>
      <c r="H1398" s="464" t="s">
        <v>0</v>
      </c>
      <c r="I1398" s="464"/>
      <c r="J1398" s="464"/>
      <c r="K1398" s="464"/>
    </row>
    <row r="1399" spans="1:17" ht="17.850000000000001" customHeight="1" x14ac:dyDescent="0.2">
      <c r="A1399" s="463" t="s">
        <v>756</v>
      </c>
      <c r="B1399" s="463"/>
      <c r="C1399" s="463"/>
      <c r="D1399" s="463"/>
      <c r="E1399" s="464"/>
      <c r="F1399" s="464"/>
      <c r="G1399" s="464"/>
      <c r="H1399" s="464"/>
      <c r="I1399" s="464"/>
      <c r="J1399" s="464"/>
      <c r="K1399" s="464"/>
    </row>
    <row r="1400" spans="1:17" ht="17.850000000000001" customHeight="1" x14ac:dyDescent="0.2">
      <c r="A1400" s="465"/>
      <c r="B1400" s="465"/>
      <c r="C1400" s="465"/>
      <c r="D1400" s="465"/>
      <c r="E1400" s="464"/>
      <c r="F1400" s="464"/>
      <c r="G1400" s="464"/>
      <c r="H1400" s="464"/>
      <c r="I1400" s="464"/>
      <c r="J1400" s="464"/>
      <c r="K1400" s="464"/>
    </row>
    <row r="1401" spans="1:17" ht="17.850000000000001" customHeight="1" x14ac:dyDescent="0.2">
      <c r="A1401" s="455" t="str">
        <f>" النتائج المدرسية  " &amp; Value!$F$35 &amp; " الأساسي  للعام الدراسي " &amp; Value!$F$10</f>
        <v xml:space="preserve"> النتائج المدرسية  للصفوف من الأول الى السابع الأساسي  للعام الدراسي 2021/2020</v>
      </c>
      <c r="B1401" s="455"/>
      <c r="C1401" s="455"/>
      <c r="D1401" s="455"/>
      <c r="E1401" s="455"/>
      <c r="F1401" s="455"/>
      <c r="G1401" s="455"/>
      <c r="H1401" s="455"/>
      <c r="I1401" s="455"/>
      <c r="J1401" s="455"/>
      <c r="K1401" s="455"/>
    </row>
    <row r="1402" spans="1:17" ht="17.850000000000001" customHeight="1" x14ac:dyDescent="0.2">
      <c r="A1402" s="455"/>
      <c r="B1402" s="455"/>
      <c r="C1402" s="455"/>
      <c r="D1402" s="455"/>
      <c r="E1402" s="455"/>
      <c r="F1402" s="455"/>
      <c r="G1402" s="455"/>
      <c r="H1402" s="455"/>
      <c r="I1402" s="455"/>
      <c r="J1402" s="455"/>
      <c r="K1402" s="455"/>
    </row>
    <row r="1403" spans="1:17" ht="17.850000000000001" customHeight="1" x14ac:dyDescent="0.2">
      <c r="A1403" s="86" t="s">
        <v>1</v>
      </c>
      <c r="B1403" s="456" t="str">
        <f>Table!B42</f>
        <v xml:space="preserve"> ليث مراد امين الخوار</v>
      </c>
      <c r="C1403" s="457"/>
      <c r="D1403" s="457"/>
      <c r="E1403" s="362" t="s">
        <v>2</v>
      </c>
      <c r="F1403" s="119" t="str">
        <f>Table!C42</f>
        <v>الأردنية</v>
      </c>
      <c r="G1403" s="458" t="s">
        <v>3</v>
      </c>
      <c r="H1403" s="458"/>
      <c r="I1403" s="459" t="str">
        <f>Table!BT42</f>
        <v>السلط    21 / 7 / 2009</v>
      </c>
      <c r="J1403" s="460"/>
      <c r="K1403" s="460"/>
    </row>
    <row r="1404" spans="1:17" ht="17.850000000000001" customHeight="1" x14ac:dyDescent="0.2">
      <c r="A1404" s="70"/>
      <c r="B1404" s="365"/>
      <c r="C1404" s="365"/>
      <c r="D1404" s="76"/>
      <c r="E1404" s="365"/>
      <c r="F1404" s="88"/>
      <c r="G1404" s="76"/>
      <c r="H1404" s="76"/>
      <c r="I1404" s="89"/>
      <c r="J1404" s="89"/>
      <c r="K1404" s="90"/>
    </row>
    <row r="1405" spans="1:17" ht="17.850000000000001" customHeight="1" x14ac:dyDescent="0.2">
      <c r="A1405" s="458" t="s">
        <v>4</v>
      </c>
      <c r="B1405" s="458"/>
      <c r="C1405" s="483" t="str">
        <f>Value!$F$6 &amp; " ( "  &amp;  Value!$F$7  &amp; " ) "</f>
        <v xml:space="preserve">السادس ( أ ) </v>
      </c>
      <c r="D1405" s="483"/>
      <c r="E1405" s="362" t="s">
        <v>5</v>
      </c>
      <c r="F1405" s="483" t="str">
        <f>Value!$F$5</f>
        <v>ذكور البقعة الاعدادية الرابعة</v>
      </c>
      <c r="G1405" s="483"/>
      <c r="H1405" s="483"/>
      <c r="I1405" s="362" t="s">
        <v>6</v>
      </c>
      <c r="J1405" s="460" t="str">
        <f>Value!$F$4</f>
        <v>البقعة</v>
      </c>
      <c r="K1405" s="460"/>
      <c r="N1405" s="262">
        <v>0</v>
      </c>
      <c r="O1405" s="262"/>
      <c r="P1405" s="262"/>
      <c r="Q1405" s="262">
        <f>Value!$F$13</f>
        <v>50</v>
      </c>
    </row>
    <row r="1406" spans="1:17" ht="17.850000000000001" customHeight="1" x14ac:dyDescent="0.2">
      <c r="A1406" s="365"/>
      <c r="B1406" s="365"/>
      <c r="C1406" s="65"/>
      <c r="D1406" s="91"/>
      <c r="E1406" s="70"/>
      <c r="F1406" s="89"/>
      <c r="G1406" s="89"/>
      <c r="H1406" s="89"/>
      <c r="I1406" s="70"/>
      <c r="J1406" s="89"/>
      <c r="K1406" s="89"/>
    </row>
    <row r="1407" spans="1:17" ht="17.850000000000001" customHeight="1" x14ac:dyDescent="0.2">
      <c r="A1407" s="458" t="s">
        <v>7</v>
      </c>
      <c r="B1407" s="458"/>
      <c r="C1407" s="483" t="str">
        <f>Value!$F$3</f>
        <v>شمال عمان</v>
      </c>
      <c r="D1407" s="483"/>
      <c r="E1407" s="92"/>
      <c r="F1407" s="92"/>
      <c r="G1407" s="92"/>
      <c r="H1407" s="92"/>
      <c r="I1407" s="92"/>
      <c r="J1407" s="92"/>
      <c r="K1407" s="92"/>
    </row>
    <row r="1408" spans="1:17" ht="17.850000000000001" customHeight="1" thickBot="1" x14ac:dyDescent="0.25">
      <c r="A1408" s="93"/>
      <c r="B1408" s="93"/>
      <c r="C1408" s="93"/>
      <c r="D1408" s="94"/>
      <c r="E1408" s="93"/>
      <c r="F1408" s="93"/>
      <c r="G1408" s="93"/>
      <c r="H1408" s="93"/>
      <c r="I1408" s="93"/>
      <c r="J1408" s="95"/>
      <c r="K1408" s="95"/>
    </row>
    <row r="1409" spans="1:11" ht="17.850000000000001" customHeight="1" thickBot="1" x14ac:dyDescent="0.25">
      <c r="A1409" s="484" t="s">
        <v>8</v>
      </c>
      <c r="B1409" s="484"/>
      <c r="C1409" s="484"/>
      <c r="D1409" s="485" t="s">
        <v>9</v>
      </c>
      <c r="E1409" s="471" t="s">
        <v>10</v>
      </c>
      <c r="F1409" s="472"/>
      <c r="G1409" s="472"/>
      <c r="H1409" s="472"/>
      <c r="I1409" s="472"/>
      <c r="J1409" s="472"/>
      <c r="K1409" s="473"/>
    </row>
    <row r="1410" spans="1:11" ht="17.850000000000001" customHeight="1" thickBot="1" x14ac:dyDescent="0.25">
      <c r="A1410" s="484"/>
      <c r="B1410" s="484"/>
      <c r="C1410" s="484"/>
      <c r="D1410" s="486"/>
      <c r="E1410" s="96" t="s">
        <v>11</v>
      </c>
      <c r="F1410" s="97" t="s">
        <v>12</v>
      </c>
      <c r="G1410" s="474" t="s">
        <v>13</v>
      </c>
      <c r="H1410" s="474"/>
      <c r="I1410" s="474"/>
      <c r="J1410" s="474"/>
      <c r="K1410" s="475"/>
    </row>
    <row r="1411" spans="1:11" ht="17.850000000000001" customHeight="1" thickBot="1" x14ac:dyDescent="0.25">
      <c r="A1411" s="484"/>
      <c r="B1411" s="484"/>
      <c r="C1411" s="484"/>
      <c r="D1411" s="487"/>
      <c r="E1411" s="98" t="s">
        <v>383</v>
      </c>
      <c r="F1411" s="364" t="s">
        <v>383</v>
      </c>
      <c r="G1411" s="364" t="s">
        <v>14</v>
      </c>
      <c r="H1411" s="476" t="s">
        <v>15</v>
      </c>
      <c r="I1411" s="476"/>
      <c r="J1411" s="476"/>
      <c r="K1411" s="477"/>
    </row>
    <row r="1412" spans="1:11" ht="17.850000000000001" customHeight="1" x14ac:dyDescent="0.2">
      <c r="A1412" s="478" t="str">
        <f>Table!$H$6</f>
        <v>التربية الاسلامية</v>
      </c>
      <c r="B1412" s="479"/>
      <c r="C1412" s="479"/>
      <c r="D1412" s="100">
        <f>Table!$J$10</f>
        <v>100</v>
      </c>
      <c r="E1412" s="122">
        <f>Table!H42</f>
        <v>77</v>
      </c>
      <c r="F1412" s="123">
        <f>Table!I42</f>
        <v>87</v>
      </c>
      <c r="G1412" s="123">
        <f>Table!J42</f>
        <v>82</v>
      </c>
      <c r="H1412" s="480" t="str">
        <f>SpellNumberA(IF(Value!$F$33="1",E1412,G1412),0,"علامة","علامتان","علامات")</f>
        <v xml:space="preserve">اثنتان وثمانون علامة </v>
      </c>
      <c r="I1412" s="481"/>
      <c r="J1412" s="481"/>
      <c r="K1412" s="482"/>
    </row>
    <row r="1413" spans="1:11" ht="17.850000000000001" customHeight="1" x14ac:dyDescent="0.2">
      <c r="A1413" s="466" t="str">
        <f>Table!$K$6</f>
        <v>اللغة العربية</v>
      </c>
      <c r="B1413" s="467"/>
      <c r="C1413" s="467"/>
      <c r="D1413" s="101">
        <f>Table!$M$10</f>
        <v>100</v>
      </c>
      <c r="E1413" s="102">
        <f>Table!K42</f>
        <v>90</v>
      </c>
      <c r="F1413" s="123">
        <f>Table!L42</f>
        <v>68</v>
      </c>
      <c r="G1413" s="123">
        <f>Table!M42</f>
        <v>79</v>
      </c>
      <c r="H1413" s="468" t="str">
        <f>SpellNumberA(IF(Value!$F$33="1",E1413,G1413),0,"علامة","علامتان","علامات")</f>
        <v xml:space="preserve">تسع وسبعون علامة </v>
      </c>
      <c r="I1413" s="469"/>
      <c r="J1413" s="469"/>
      <c r="K1413" s="470"/>
    </row>
    <row r="1414" spans="1:11" ht="17.850000000000001" customHeight="1" x14ac:dyDescent="0.2">
      <c r="A1414" s="466" t="str">
        <f>Table!$N$6</f>
        <v>اللغة الانجليزية</v>
      </c>
      <c r="B1414" s="467"/>
      <c r="C1414" s="467"/>
      <c r="D1414" s="101">
        <f>Table!$P$10</f>
        <v>100</v>
      </c>
      <c r="E1414" s="102">
        <f>Table!N42</f>
        <v>72</v>
      </c>
      <c r="F1414" s="123">
        <f>Table!O42</f>
        <v>67</v>
      </c>
      <c r="G1414" s="123">
        <f>Table!P42</f>
        <v>70</v>
      </c>
      <c r="H1414" s="468" t="str">
        <f>SpellNumberA(IF(Value!$F$33="1",E1414,G1414),0,"علامة","علامتان","علامات")</f>
        <v xml:space="preserve">سبعون علامة </v>
      </c>
      <c r="I1414" s="469"/>
      <c r="J1414" s="469"/>
      <c r="K1414" s="470"/>
    </row>
    <row r="1415" spans="1:11" ht="17.850000000000001" customHeight="1" x14ac:dyDescent="0.2">
      <c r="A1415" s="466" t="str">
        <f>Table!$Q$6</f>
        <v>الرياضيات</v>
      </c>
      <c r="B1415" s="467"/>
      <c r="C1415" s="467"/>
      <c r="D1415" s="101">
        <f>Table!$S$10</f>
        <v>100</v>
      </c>
      <c r="E1415" s="102">
        <f>Table!Q42</f>
        <v>76</v>
      </c>
      <c r="F1415" s="123">
        <f>Table!R42</f>
        <v>78</v>
      </c>
      <c r="G1415" s="123">
        <f>Table!S42</f>
        <v>77</v>
      </c>
      <c r="H1415" s="468" t="str">
        <f>SpellNumberA(IF(Value!$F$33="1",E1415,G1415),0,"علامة","علامتان","علامات")</f>
        <v xml:space="preserve">سبع وسبعون علامة </v>
      </c>
      <c r="I1415" s="469"/>
      <c r="J1415" s="469"/>
      <c r="K1415" s="470"/>
    </row>
    <row r="1416" spans="1:11" ht="17.850000000000001" customHeight="1" x14ac:dyDescent="0.2">
      <c r="A1416" s="466" t="str">
        <f>Table!$T$6</f>
        <v>التربية الاجتماعية والوطنية</v>
      </c>
      <c r="B1416" s="467"/>
      <c r="C1416" s="467"/>
      <c r="D1416" s="101">
        <f>Table!$V$10</f>
        <v>100</v>
      </c>
      <c r="E1416" s="102">
        <f>Table!T42</f>
        <v>77</v>
      </c>
      <c r="F1416" s="123">
        <f>Table!U42</f>
        <v>83</v>
      </c>
      <c r="G1416" s="123">
        <f>Table!V42</f>
        <v>80</v>
      </c>
      <c r="H1416" s="468" t="str">
        <f>SpellNumberA(IF(Value!$F$33="1",E1416,G1416),0,"علامة","علامتان","علامات")</f>
        <v xml:space="preserve">ثمانون علامة </v>
      </c>
      <c r="I1416" s="469"/>
      <c r="J1416" s="469"/>
      <c r="K1416" s="470"/>
    </row>
    <row r="1417" spans="1:11" ht="17.850000000000001" customHeight="1" x14ac:dyDescent="0.2">
      <c r="A1417" s="466" t="str">
        <f>Table!$W$6</f>
        <v>العلـــوم</v>
      </c>
      <c r="B1417" s="467"/>
      <c r="C1417" s="467"/>
      <c r="D1417" s="101">
        <f>Table!$Y$10</f>
        <v>100</v>
      </c>
      <c r="E1417" s="102">
        <f>Table!W42</f>
        <v>69</v>
      </c>
      <c r="F1417" s="123">
        <f>Table!X42</f>
        <v>83</v>
      </c>
      <c r="G1417" s="123">
        <f>Table!Y42</f>
        <v>76</v>
      </c>
      <c r="H1417" s="468" t="str">
        <f>SpellNumberA(IF(Value!$F$33="1",E1417,G1417),0,"علامة","علامتان","علامات")</f>
        <v xml:space="preserve">ست وسبعون علامة </v>
      </c>
      <c r="I1417" s="469"/>
      <c r="J1417" s="469"/>
      <c r="K1417" s="470"/>
    </row>
    <row r="1418" spans="1:11" ht="17.850000000000001" customHeight="1" x14ac:dyDescent="0.2">
      <c r="A1418" s="466" t="str">
        <f>Table!$Z$6</f>
        <v>التربية الفنية</v>
      </c>
      <c r="B1418" s="467"/>
      <c r="C1418" s="467"/>
      <c r="D1418" s="101">
        <f>Table!$AB$10</f>
        <v>100</v>
      </c>
      <c r="E1418" s="102">
        <f>Table!Z42</f>
        <v>99</v>
      </c>
      <c r="F1418" s="123">
        <f>Table!AA42</f>
        <v>84</v>
      </c>
      <c r="G1418" s="123">
        <f>Table!AB42</f>
        <v>92</v>
      </c>
      <c r="H1418" s="468" t="str">
        <f>SpellNumberA(IF(Value!$F$33="1",E1418,G1418),0,"علامة","علامتان","علامات")</f>
        <v xml:space="preserve">اثنتان وتسعون علامة </v>
      </c>
      <c r="I1418" s="469"/>
      <c r="J1418" s="469"/>
      <c r="K1418" s="470"/>
    </row>
    <row r="1419" spans="1:11" ht="17.850000000000001" customHeight="1" x14ac:dyDescent="0.2">
      <c r="A1419" s="466" t="str">
        <f>Table!$AC$6</f>
        <v>التربية الرياضية</v>
      </c>
      <c r="B1419" s="467"/>
      <c r="C1419" s="467"/>
      <c r="D1419" s="101">
        <f>Table!$AE$10</f>
        <v>100</v>
      </c>
      <c r="E1419" s="102">
        <f>Table!AC42</f>
        <v>92</v>
      </c>
      <c r="F1419" s="123">
        <f>Table!AD42</f>
        <v>90</v>
      </c>
      <c r="G1419" s="123">
        <f>Table!AE42</f>
        <v>91</v>
      </c>
      <c r="H1419" s="468" t="str">
        <f>SpellNumberA(IF(Value!$F$33="1",E1419,G1419),0,"علامة","علامتان","علامات")</f>
        <v xml:space="preserve">واحدة وتسعون علامة </v>
      </c>
      <c r="I1419" s="469"/>
      <c r="J1419" s="469"/>
      <c r="K1419" s="470"/>
    </row>
    <row r="1420" spans="1:11" ht="17.850000000000001" customHeight="1" x14ac:dyDescent="0.2">
      <c r="A1420" s="466" t="str">
        <f>Table!$AF$6</f>
        <v>الموسيقا والاناشيد</v>
      </c>
      <c r="B1420" s="467"/>
      <c r="C1420" s="467"/>
      <c r="D1420" s="101">
        <f>Table!$AH$10</f>
        <v>100</v>
      </c>
      <c r="E1420" s="124"/>
      <c r="F1420" s="123"/>
      <c r="G1420" s="123"/>
      <c r="H1420" s="494" t="str">
        <f>SpellNumberA(IF(Value!$F$33="1",E1420,G1420),0,"علامة","علامتان","علامات")</f>
        <v/>
      </c>
      <c r="I1420" s="495"/>
      <c r="J1420" s="495"/>
      <c r="K1420" s="496"/>
    </row>
    <row r="1421" spans="1:11" ht="17.850000000000001" customHeight="1" x14ac:dyDescent="0.2">
      <c r="A1421" s="466" t="str">
        <f>Table!$AI$6</f>
        <v>التربية المهنية</v>
      </c>
      <c r="B1421" s="467"/>
      <c r="C1421" s="467"/>
      <c r="D1421" s="101">
        <f>Table!$AK$10</f>
        <v>100</v>
      </c>
      <c r="E1421" s="124">
        <f>Table!AI42</f>
        <v>94</v>
      </c>
      <c r="F1421" s="123">
        <f>Table!AJ42</f>
        <v>78</v>
      </c>
      <c r="G1421" s="123">
        <f>Table!AK42</f>
        <v>86</v>
      </c>
      <c r="H1421" s="494" t="str">
        <f>SpellNumberA(IF(Value!$F$33="1",E1421,G1421),0,"علامة","علامتان","علامات")</f>
        <v xml:space="preserve">ست وثمانون علامة </v>
      </c>
      <c r="I1421" s="495"/>
      <c r="J1421" s="495"/>
      <c r="K1421" s="496"/>
    </row>
    <row r="1422" spans="1:11" ht="17.850000000000001" customHeight="1" x14ac:dyDescent="0.2">
      <c r="A1422" s="466" t="str">
        <f>Table!$AL$6</f>
        <v>الحاسوب</v>
      </c>
      <c r="B1422" s="467"/>
      <c r="C1422" s="467"/>
      <c r="D1422" s="101">
        <f>Table!$AN$10</f>
        <v>100</v>
      </c>
      <c r="E1422" s="124">
        <f>Table!AL42</f>
        <v>0</v>
      </c>
      <c r="F1422" s="123">
        <f>Table!AM42</f>
        <v>0</v>
      </c>
      <c r="G1422" s="123">
        <f>Table!AN42</f>
        <v>0</v>
      </c>
      <c r="H1422" s="494" t="str">
        <f>SpellNumberA(IF(Value!$F$33="1",E1422,G1422),0,"علامة","علامتان","علامات")</f>
        <v xml:space="preserve">صفر علامة </v>
      </c>
      <c r="I1422" s="495"/>
      <c r="J1422" s="495"/>
      <c r="K1422" s="496"/>
    </row>
    <row r="1423" spans="1:11" ht="17.850000000000001" customHeight="1" thickBot="1" x14ac:dyDescent="0.25">
      <c r="A1423" s="466" t="str">
        <f>Table!$AO$6</f>
        <v>الثقافة المالية</v>
      </c>
      <c r="B1423" s="467"/>
      <c r="C1423" s="467"/>
      <c r="D1423" s="103">
        <f>Table!$AQ$10</f>
        <v>100</v>
      </c>
      <c r="E1423" s="125">
        <f>Table!AO42</f>
        <v>0</v>
      </c>
      <c r="F1423" s="123">
        <f>Table!AP42</f>
        <v>0</v>
      </c>
      <c r="G1423" s="126">
        <f>Table!AQ42</f>
        <v>0</v>
      </c>
      <c r="H1423" s="488" t="str">
        <f>SpellNumberA(IF(Value!$F$33="1",E1423,G1423),0,"علامة","علامتان","علامات")</f>
        <v xml:space="preserve">صفر علامة </v>
      </c>
      <c r="I1423" s="489"/>
      <c r="J1423" s="489"/>
      <c r="K1423" s="490"/>
    </row>
    <row r="1424" spans="1:11" ht="17.850000000000001" customHeight="1" x14ac:dyDescent="0.2">
      <c r="A1424" s="491" t="s">
        <v>384</v>
      </c>
      <c r="B1424" s="492"/>
      <c r="C1424" s="492"/>
      <c r="D1424" s="351">
        <f>Table!BS42</f>
        <v>78.099999999999994</v>
      </c>
      <c r="E1424" s="363" t="s">
        <v>385</v>
      </c>
      <c r="F1424" s="493" t="str">
        <f>IF(D1424&lt;&gt;"-",SpellNumberA(D1424,0,"علامة","علامتان","علامات"),"")</f>
        <v>ثمان وسبعون علامة وعشر بالمئة من العلامة</v>
      </c>
      <c r="G1424" s="493"/>
      <c r="H1424" s="493"/>
      <c r="I1424" s="493"/>
      <c r="J1424" s="203"/>
      <c r="K1424" s="204"/>
    </row>
    <row r="1425" spans="1:13" ht="17.850000000000001" customHeight="1" x14ac:dyDescent="0.2">
      <c r="A1425" s="517" t="s">
        <v>16</v>
      </c>
      <c r="B1425" s="518" t="str">
        <f>Table!CS42</f>
        <v>ناجح و يرفع  لـ الصف السابع</v>
      </c>
      <c r="C1425" s="519"/>
      <c r="D1425" s="519"/>
      <c r="E1425" s="519"/>
      <c r="F1425" s="519"/>
      <c r="G1425" s="519"/>
      <c r="H1425" s="519"/>
      <c r="I1425" s="519"/>
      <c r="J1425" s="519"/>
      <c r="K1425" s="520"/>
    </row>
    <row r="1426" spans="1:13" ht="17.850000000000001" customHeight="1" thickBot="1" x14ac:dyDescent="0.25">
      <c r="A1426" s="512"/>
      <c r="B1426" s="505"/>
      <c r="C1426" s="505"/>
      <c r="D1426" s="505"/>
      <c r="E1426" s="505"/>
      <c r="F1426" s="505"/>
      <c r="G1426" s="505"/>
      <c r="H1426" s="505"/>
      <c r="I1426" s="505"/>
      <c r="J1426" s="505"/>
      <c r="K1426" s="506"/>
    </row>
    <row r="1427" spans="1:13" ht="17.850000000000001" customHeight="1" x14ac:dyDescent="0.2">
      <c r="A1427" s="521" t="s">
        <v>17</v>
      </c>
      <c r="B1427" s="522"/>
      <c r="C1427" s="523" t="str">
        <f>Table!CT42</f>
        <v>جيد في دروسه ، أتمنى له مزيدا من التقدم والنجاح</v>
      </c>
      <c r="D1427" s="524"/>
      <c r="E1427" s="524"/>
      <c r="F1427" s="524"/>
      <c r="G1427" s="524"/>
      <c r="H1427" s="524"/>
      <c r="I1427" s="524"/>
      <c r="J1427" s="524"/>
      <c r="K1427" s="525"/>
    </row>
    <row r="1428" spans="1:13" s="105" customFormat="1" ht="17.850000000000001" customHeight="1" x14ac:dyDescent="0.2">
      <c r="A1428" s="507"/>
      <c r="B1428" s="458"/>
      <c r="C1428" s="483"/>
      <c r="D1428" s="483"/>
      <c r="E1428" s="483"/>
      <c r="F1428" s="483"/>
      <c r="G1428" s="483"/>
      <c r="H1428" s="483"/>
      <c r="I1428" s="483"/>
      <c r="J1428" s="483"/>
      <c r="K1428" s="504"/>
    </row>
    <row r="1429" spans="1:13" ht="17.850000000000001" customHeight="1" x14ac:dyDescent="0.2">
      <c r="A1429" s="507" t="s">
        <v>18</v>
      </c>
      <c r="B1429" s="458"/>
      <c r="C1429" s="510" t="str">
        <f>Table!AS42</f>
        <v>-</v>
      </c>
      <c r="D1429" s="458" t="s">
        <v>19</v>
      </c>
      <c r="E1429" s="458"/>
      <c r="F1429" s="458"/>
      <c r="G1429" s="510">
        <f>Table!$AS$10</f>
        <v>199</v>
      </c>
      <c r="H1429" s="458" t="s">
        <v>20</v>
      </c>
      <c r="I1429" s="458"/>
      <c r="J1429" s="483" t="str">
        <f>Value!$F$8</f>
        <v>عادل اسماعيل ابو حميدان</v>
      </c>
      <c r="K1429" s="504"/>
    </row>
    <row r="1430" spans="1:13" s="105" customFormat="1" ht="17.850000000000001" customHeight="1" x14ac:dyDescent="0.2">
      <c r="A1430" s="508"/>
      <c r="B1430" s="509"/>
      <c r="C1430" s="511"/>
      <c r="D1430" s="509"/>
      <c r="E1430" s="509"/>
      <c r="F1430" s="509"/>
      <c r="G1430" s="511"/>
      <c r="H1430" s="509"/>
      <c r="I1430" s="509"/>
      <c r="J1430" s="511"/>
      <c r="K1430" s="526"/>
    </row>
    <row r="1431" spans="1:13" ht="17.850000000000001" customHeight="1" x14ac:dyDescent="0.2">
      <c r="A1431" s="507" t="s">
        <v>21</v>
      </c>
      <c r="B1431" s="513" t="str">
        <f>IF(Value!$F$33="2",Value!$F$14,Value!$F$25)</f>
        <v>2020/6/2</v>
      </c>
      <c r="C1431" s="513"/>
      <c r="D1431" s="458" t="s">
        <v>22</v>
      </c>
      <c r="E1431" s="515"/>
      <c r="F1431" s="515"/>
      <c r="G1431" s="515" t="s">
        <v>23</v>
      </c>
      <c r="H1431" s="458" t="s">
        <v>23</v>
      </c>
      <c r="I1431" s="458"/>
      <c r="J1431" s="483" t="str">
        <f>Value!$F$9</f>
        <v>فتحي محمد ابو فضة</v>
      </c>
      <c r="K1431" s="504"/>
    </row>
    <row r="1432" spans="1:13" s="105" customFormat="1" ht="17.850000000000001" customHeight="1" thickBot="1" x14ac:dyDescent="0.25">
      <c r="A1432" s="512"/>
      <c r="B1432" s="514"/>
      <c r="C1432" s="514"/>
      <c r="D1432" s="503"/>
      <c r="E1432" s="516"/>
      <c r="F1432" s="516"/>
      <c r="G1432" s="516"/>
      <c r="H1432" s="503"/>
      <c r="I1432" s="503"/>
      <c r="J1432" s="505"/>
      <c r="K1432" s="506"/>
    </row>
    <row r="1433" spans="1:13" s="108" customFormat="1" ht="17.850000000000001" customHeight="1" x14ac:dyDescent="0.25">
      <c r="A1433" s="106" t="s">
        <v>24</v>
      </c>
      <c r="B1433" s="497"/>
      <c r="C1433" s="497"/>
      <c r="D1433" s="497"/>
      <c r="E1433" s="497"/>
      <c r="F1433" s="497"/>
      <c r="G1433" s="497"/>
      <c r="H1433" s="497"/>
      <c r="I1433" s="497"/>
      <c r="J1433" s="497"/>
      <c r="K1433" s="497"/>
      <c r="L1433" s="107"/>
    </row>
    <row r="1434" spans="1:13" s="108" customFormat="1" ht="17.850000000000001" customHeight="1" x14ac:dyDescent="0.25">
      <c r="A1434" s="109" t="s">
        <v>25</v>
      </c>
      <c r="B1434" s="498" t="s">
        <v>26</v>
      </c>
      <c r="C1434" s="498"/>
      <c r="D1434" s="498"/>
      <c r="E1434" s="498"/>
      <c r="F1434" s="498"/>
      <c r="G1434" s="498"/>
      <c r="H1434" s="498"/>
      <c r="I1434" s="498"/>
      <c r="J1434" s="498"/>
      <c r="K1434" s="498"/>
      <c r="L1434" s="107"/>
    </row>
    <row r="1435" spans="1:13" s="108" customFormat="1" ht="17.850000000000001" customHeight="1" x14ac:dyDescent="0.25">
      <c r="A1435" s="109"/>
      <c r="B1435" s="110"/>
      <c r="C1435" s="110"/>
      <c r="D1435" s="361"/>
      <c r="E1435" s="361"/>
      <c r="F1435" s="361"/>
      <c r="G1435" s="361"/>
      <c r="H1435" s="361"/>
      <c r="I1435" s="110"/>
      <c r="J1435" s="110"/>
      <c r="K1435" s="110"/>
      <c r="L1435" s="107"/>
    </row>
    <row r="1436" spans="1:13" s="108" customFormat="1" ht="17.850000000000001" customHeight="1" x14ac:dyDescent="0.25">
      <c r="A1436" s="109" t="s">
        <v>27</v>
      </c>
      <c r="B1436" s="499" t="s">
        <v>28</v>
      </c>
      <c r="C1436" s="499"/>
      <c r="D1436" s="499"/>
      <c r="E1436" s="499"/>
      <c r="F1436" s="499"/>
      <c r="G1436" s="499"/>
      <c r="H1436" s="499"/>
      <c r="I1436" s="499"/>
      <c r="J1436" s="499"/>
      <c r="K1436" s="499"/>
      <c r="L1436" s="107"/>
    </row>
    <row r="1437" spans="1:13" s="108" customFormat="1" ht="17.850000000000001" customHeight="1" x14ac:dyDescent="0.25">
      <c r="A1437" s="109"/>
      <c r="B1437" s="112"/>
      <c r="C1437" s="112"/>
      <c r="D1437" s="112"/>
      <c r="E1437" s="112"/>
      <c r="F1437" s="112"/>
      <c r="G1437" s="112"/>
      <c r="H1437" s="112"/>
      <c r="I1437" s="112"/>
      <c r="J1437" s="112"/>
      <c r="K1437" s="112"/>
      <c r="L1437" s="107"/>
    </row>
    <row r="1438" spans="1:13" s="108" customFormat="1" ht="17.850000000000001" customHeight="1" x14ac:dyDescent="0.25">
      <c r="A1438" s="109" t="s">
        <v>29</v>
      </c>
      <c r="B1438" s="500" t="s">
        <v>30</v>
      </c>
      <c r="C1438" s="500"/>
      <c r="D1438" s="500"/>
      <c r="E1438" s="500"/>
      <c r="F1438" s="501">
        <f>IF(Value!$F$33="1","",DATE(YEAR(Value!$F$22),MONTH(Value!$F$22),DAY(Value!$F$22)))</f>
        <v>43994</v>
      </c>
      <c r="G1438" s="501"/>
      <c r="H1438" s="114" t="s">
        <v>129</v>
      </c>
      <c r="I1438" s="502" t="str">
        <f>IF(Value!$F$33="2",Value!$F$22,"")</f>
        <v>2020/6/12</v>
      </c>
      <c r="J1438" s="502"/>
      <c r="K1438" s="115"/>
      <c r="L1438" s="115"/>
      <c r="M1438" s="107"/>
    </row>
    <row r="1439" spans="1:13" s="108" customFormat="1" ht="17.850000000000001" customHeight="1" x14ac:dyDescent="0.25">
      <c r="A1439" s="109"/>
      <c r="B1439" s="112"/>
      <c r="C1439" s="112"/>
      <c r="D1439" s="112"/>
      <c r="E1439" s="112"/>
      <c r="F1439" s="112"/>
      <c r="G1439" s="116"/>
      <c r="H1439" s="116"/>
      <c r="I1439" s="116"/>
      <c r="J1439" s="116"/>
      <c r="K1439" s="116"/>
      <c r="L1439" s="107"/>
    </row>
    <row r="1440" spans="1:13" s="108" customFormat="1" ht="17.850000000000001" customHeight="1" x14ac:dyDescent="0.25">
      <c r="A1440" s="109" t="s">
        <v>31</v>
      </c>
      <c r="B1440" s="527" t="s">
        <v>32</v>
      </c>
      <c r="C1440" s="527"/>
      <c r="D1440" s="527"/>
      <c r="E1440" s="527"/>
      <c r="F1440" s="117" t="str">
        <f>IF(Value!$F$33="2",Value!$F$26,"")</f>
        <v>2023/2022</v>
      </c>
      <c r="G1440" s="118" t="s">
        <v>379</v>
      </c>
      <c r="H1440" s="113">
        <f>IF(Value!$F$33="1","",DATE(YEAR(Value!$F$23),MONTH(Value!$F$23),DAY(Value!$F$23)))</f>
        <v>44075</v>
      </c>
      <c r="I1440" s="136" t="s">
        <v>129</v>
      </c>
      <c r="J1440" s="528" t="str">
        <f>IF(Value!$F$33="2",Value!$F$23,"")</f>
        <v>2020/9/1</v>
      </c>
      <c r="K1440" s="528"/>
      <c r="L1440" s="107"/>
    </row>
    <row r="1441" spans="1:17" ht="17.850000000000001" customHeight="1" x14ac:dyDescent="0.2">
      <c r="A1441" s="461"/>
      <c r="B1441" s="461"/>
      <c r="C1441" s="461"/>
      <c r="D1441" s="461"/>
      <c r="E1441" s="462" t="s">
        <v>436</v>
      </c>
      <c r="F1441" s="462"/>
      <c r="G1441" s="462"/>
      <c r="H1441" s="461"/>
      <c r="I1441" s="461"/>
      <c r="J1441" s="461"/>
      <c r="K1441" s="461"/>
      <c r="L1441" s="85" t="s">
        <v>310</v>
      </c>
    </row>
    <row r="1442" spans="1:17" ht="17.850000000000001" customHeight="1" x14ac:dyDescent="0.2">
      <c r="A1442" s="461"/>
      <c r="B1442" s="461"/>
      <c r="C1442" s="461"/>
      <c r="D1442" s="461"/>
      <c r="E1442" s="462"/>
      <c r="F1442" s="462"/>
      <c r="G1442" s="462"/>
      <c r="H1442" s="461"/>
      <c r="I1442" s="461"/>
      <c r="J1442" s="461"/>
      <c r="K1442" s="461"/>
    </row>
    <row r="1443" spans="1:17" ht="17.850000000000001" customHeight="1" x14ac:dyDescent="0.2">
      <c r="A1443" s="463" t="s">
        <v>755</v>
      </c>
      <c r="B1443" s="463"/>
      <c r="C1443" s="463"/>
      <c r="D1443" s="463"/>
      <c r="E1443" s="464"/>
      <c r="F1443" s="464"/>
      <c r="G1443" s="464"/>
      <c r="H1443" s="464" t="s">
        <v>0</v>
      </c>
      <c r="I1443" s="464"/>
      <c r="J1443" s="464"/>
      <c r="K1443" s="464"/>
    </row>
    <row r="1444" spans="1:17" ht="17.850000000000001" customHeight="1" x14ac:dyDescent="0.2">
      <c r="A1444" s="463" t="s">
        <v>756</v>
      </c>
      <c r="B1444" s="463"/>
      <c r="C1444" s="463"/>
      <c r="D1444" s="463"/>
      <c r="E1444" s="464"/>
      <c r="F1444" s="464"/>
      <c r="G1444" s="464"/>
      <c r="H1444" s="464"/>
      <c r="I1444" s="464"/>
      <c r="J1444" s="464"/>
      <c r="K1444" s="464"/>
    </row>
    <row r="1445" spans="1:17" ht="17.850000000000001" customHeight="1" x14ac:dyDescent="0.2">
      <c r="A1445" s="465"/>
      <c r="B1445" s="465"/>
      <c r="C1445" s="465"/>
      <c r="D1445" s="465"/>
      <c r="E1445" s="464"/>
      <c r="F1445" s="464"/>
      <c r="G1445" s="464"/>
      <c r="H1445" s="464"/>
      <c r="I1445" s="464"/>
      <c r="J1445" s="464"/>
      <c r="K1445" s="464"/>
    </row>
    <row r="1446" spans="1:17" ht="17.850000000000001" customHeight="1" x14ac:dyDescent="0.2">
      <c r="A1446" s="455" t="str">
        <f>" النتائج المدرسية  " &amp; Value!$F$35 &amp; " الأساسي  للعام الدراسي " &amp; Value!$F$10</f>
        <v xml:space="preserve"> النتائج المدرسية  للصفوف من الأول الى السابع الأساسي  للعام الدراسي 2021/2020</v>
      </c>
      <c r="B1446" s="455"/>
      <c r="C1446" s="455"/>
      <c r="D1446" s="455"/>
      <c r="E1446" s="455"/>
      <c r="F1446" s="455"/>
      <c r="G1446" s="455"/>
      <c r="H1446" s="455"/>
      <c r="I1446" s="455"/>
      <c r="J1446" s="455"/>
      <c r="K1446" s="455"/>
    </row>
    <row r="1447" spans="1:17" ht="17.850000000000001" customHeight="1" x14ac:dyDescent="0.2">
      <c r="A1447" s="455"/>
      <c r="B1447" s="455"/>
      <c r="C1447" s="455"/>
      <c r="D1447" s="455"/>
      <c r="E1447" s="455"/>
      <c r="F1447" s="455"/>
      <c r="G1447" s="455"/>
      <c r="H1447" s="455"/>
      <c r="I1447" s="455"/>
      <c r="J1447" s="455"/>
      <c r="K1447" s="455"/>
    </row>
    <row r="1448" spans="1:17" ht="17.850000000000001" customHeight="1" x14ac:dyDescent="0.2">
      <c r="A1448" s="86" t="s">
        <v>1</v>
      </c>
      <c r="B1448" s="456" t="str">
        <f>Table!B43</f>
        <v xml:space="preserve"> مأمون ابراهيم محمود صالح</v>
      </c>
      <c r="C1448" s="457"/>
      <c r="D1448" s="457"/>
      <c r="E1448" s="362" t="s">
        <v>2</v>
      </c>
      <c r="F1448" s="119" t="str">
        <f>Table!C43</f>
        <v>الأردنية</v>
      </c>
      <c r="G1448" s="458" t="s">
        <v>3</v>
      </c>
      <c r="H1448" s="458"/>
      <c r="I1448" s="459" t="str">
        <f>Table!BT43</f>
        <v>السلط    6 / 4 / 2009</v>
      </c>
      <c r="J1448" s="460"/>
      <c r="K1448" s="460"/>
    </row>
    <row r="1449" spans="1:17" ht="17.850000000000001" customHeight="1" x14ac:dyDescent="0.2">
      <c r="A1449" s="70"/>
      <c r="B1449" s="365"/>
      <c r="C1449" s="365"/>
      <c r="D1449" s="76"/>
      <c r="E1449" s="365"/>
      <c r="F1449" s="88"/>
      <c r="G1449" s="76"/>
      <c r="H1449" s="76"/>
      <c r="I1449" s="89"/>
      <c r="J1449" s="89"/>
      <c r="K1449" s="90"/>
    </row>
    <row r="1450" spans="1:17" ht="17.850000000000001" customHeight="1" x14ac:dyDescent="0.2">
      <c r="A1450" s="458" t="s">
        <v>4</v>
      </c>
      <c r="B1450" s="458"/>
      <c r="C1450" s="483" t="str">
        <f>Value!$F$6 &amp; " ( "  &amp;  Value!$F$7  &amp; " ) "</f>
        <v xml:space="preserve">السادس ( أ ) </v>
      </c>
      <c r="D1450" s="483"/>
      <c r="E1450" s="362" t="s">
        <v>5</v>
      </c>
      <c r="F1450" s="483" t="str">
        <f>Value!$F$5</f>
        <v>ذكور البقعة الاعدادية الرابعة</v>
      </c>
      <c r="G1450" s="483"/>
      <c r="H1450" s="483"/>
      <c r="I1450" s="362" t="s">
        <v>6</v>
      </c>
      <c r="J1450" s="460" t="str">
        <f>Value!$F$4</f>
        <v>البقعة</v>
      </c>
      <c r="K1450" s="460"/>
      <c r="N1450" s="262">
        <v>0</v>
      </c>
      <c r="O1450" s="262"/>
      <c r="P1450" s="262"/>
      <c r="Q1450" s="262">
        <f>Value!$F$13</f>
        <v>50</v>
      </c>
    </row>
    <row r="1451" spans="1:17" ht="17.850000000000001" customHeight="1" x14ac:dyDescent="0.2">
      <c r="A1451" s="365"/>
      <c r="B1451" s="365"/>
      <c r="C1451" s="65"/>
      <c r="D1451" s="91"/>
      <c r="E1451" s="70"/>
      <c r="F1451" s="89"/>
      <c r="G1451" s="89"/>
      <c r="H1451" s="89"/>
      <c r="I1451" s="70"/>
      <c r="J1451" s="89"/>
      <c r="K1451" s="89"/>
    </row>
    <row r="1452" spans="1:17" ht="17.850000000000001" customHeight="1" x14ac:dyDescent="0.2">
      <c r="A1452" s="458" t="s">
        <v>7</v>
      </c>
      <c r="B1452" s="458"/>
      <c r="C1452" s="483" t="str">
        <f>Value!$F$3</f>
        <v>شمال عمان</v>
      </c>
      <c r="D1452" s="483"/>
      <c r="E1452" s="92"/>
      <c r="F1452" s="92"/>
      <c r="G1452" s="92"/>
      <c r="H1452" s="92"/>
      <c r="I1452" s="92"/>
      <c r="J1452" s="92"/>
      <c r="K1452" s="92"/>
    </row>
    <row r="1453" spans="1:17" ht="17.850000000000001" customHeight="1" thickBot="1" x14ac:dyDescent="0.25">
      <c r="A1453" s="93"/>
      <c r="B1453" s="93"/>
      <c r="C1453" s="93"/>
      <c r="D1453" s="94"/>
      <c r="E1453" s="93"/>
      <c r="F1453" s="93"/>
      <c r="G1453" s="93"/>
      <c r="H1453" s="93"/>
      <c r="I1453" s="93"/>
      <c r="J1453" s="95"/>
      <c r="K1453" s="95"/>
    </row>
    <row r="1454" spans="1:17" ht="17.850000000000001" customHeight="1" thickBot="1" x14ac:dyDescent="0.25">
      <c r="A1454" s="484" t="s">
        <v>8</v>
      </c>
      <c r="B1454" s="484"/>
      <c r="C1454" s="484"/>
      <c r="D1454" s="485" t="s">
        <v>9</v>
      </c>
      <c r="E1454" s="471" t="s">
        <v>10</v>
      </c>
      <c r="F1454" s="472"/>
      <c r="G1454" s="472"/>
      <c r="H1454" s="472"/>
      <c r="I1454" s="472"/>
      <c r="J1454" s="472"/>
      <c r="K1454" s="473"/>
    </row>
    <row r="1455" spans="1:17" ht="17.850000000000001" customHeight="1" thickBot="1" x14ac:dyDescent="0.25">
      <c r="A1455" s="484"/>
      <c r="B1455" s="484"/>
      <c r="C1455" s="484"/>
      <c r="D1455" s="486"/>
      <c r="E1455" s="96" t="s">
        <v>11</v>
      </c>
      <c r="F1455" s="97" t="s">
        <v>12</v>
      </c>
      <c r="G1455" s="474" t="s">
        <v>13</v>
      </c>
      <c r="H1455" s="474"/>
      <c r="I1455" s="474"/>
      <c r="J1455" s="474"/>
      <c r="K1455" s="475"/>
    </row>
    <row r="1456" spans="1:17" ht="17.850000000000001" customHeight="1" thickBot="1" x14ac:dyDescent="0.25">
      <c r="A1456" s="484"/>
      <c r="B1456" s="484"/>
      <c r="C1456" s="484"/>
      <c r="D1456" s="487"/>
      <c r="E1456" s="98" t="s">
        <v>383</v>
      </c>
      <c r="F1456" s="364" t="s">
        <v>383</v>
      </c>
      <c r="G1456" s="364" t="s">
        <v>14</v>
      </c>
      <c r="H1456" s="476" t="s">
        <v>15</v>
      </c>
      <c r="I1456" s="476"/>
      <c r="J1456" s="476"/>
      <c r="K1456" s="477"/>
    </row>
    <row r="1457" spans="1:11" ht="17.850000000000001" customHeight="1" x14ac:dyDescent="0.2">
      <c r="A1457" s="478" t="str">
        <f>Table!$H$6</f>
        <v>التربية الاسلامية</v>
      </c>
      <c r="B1457" s="479"/>
      <c r="C1457" s="479"/>
      <c r="D1457" s="100">
        <f>Table!$J$10</f>
        <v>100</v>
      </c>
      <c r="E1457" s="122">
        <f>Table!H43</f>
        <v>75</v>
      </c>
      <c r="F1457" s="123">
        <f>Table!I43</f>
        <v>86</v>
      </c>
      <c r="G1457" s="123">
        <f>Table!J43</f>
        <v>81</v>
      </c>
      <c r="H1457" s="480" t="str">
        <f>SpellNumberA(IF(Value!$F$33="1",E1457,G1457),0,"علامة","علامتان","علامات")</f>
        <v xml:space="preserve">واحدة وثمانون علامة </v>
      </c>
      <c r="I1457" s="481"/>
      <c r="J1457" s="481"/>
      <c r="K1457" s="482"/>
    </row>
    <row r="1458" spans="1:11" ht="17.850000000000001" customHeight="1" x14ac:dyDescent="0.2">
      <c r="A1458" s="466" t="str">
        <f>Table!$K$6</f>
        <v>اللغة العربية</v>
      </c>
      <c r="B1458" s="467"/>
      <c r="C1458" s="467"/>
      <c r="D1458" s="101">
        <f>Table!$M$10</f>
        <v>100</v>
      </c>
      <c r="E1458" s="102">
        <f>Table!K43</f>
        <v>86</v>
      </c>
      <c r="F1458" s="123">
        <f>Table!L43</f>
        <v>79</v>
      </c>
      <c r="G1458" s="123">
        <f>Table!M43</f>
        <v>83</v>
      </c>
      <c r="H1458" s="468" t="str">
        <f>SpellNumberA(IF(Value!$F$33="1",E1458,G1458),0,"علامة","علامتان","علامات")</f>
        <v xml:space="preserve">ثلاث وثمانون علامة </v>
      </c>
      <c r="I1458" s="469"/>
      <c r="J1458" s="469"/>
      <c r="K1458" s="470"/>
    </row>
    <row r="1459" spans="1:11" ht="17.850000000000001" customHeight="1" x14ac:dyDescent="0.2">
      <c r="A1459" s="466" t="str">
        <f>Table!$N$6</f>
        <v>اللغة الانجليزية</v>
      </c>
      <c r="B1459" s="467"/>
      <c r="C1459" s="467"/>
      <c r="D1459" s="101">
        <f>Table!$P$10</f>
        <v>100</v>
      </c>
      <c r="E1459" s="102">
        <f>Table!N43</f>
        <v>73</v>
      </c>
      <c r="F1459" s="123">
        <f>Table!O43</f>
        <v>66</v>
      </c>
      <c r="G1459" s="123">
        <f>Table!P43</f>
        <v>70</v>
      </c>
      <c r="H1459" s="468" t="str">
        <f>SpellNumberA(IF(Value!$F$33="1",E1459,G1459),0,"علامة","علامتان","علامات")</f>
        <v xml:space="preserve">سبعون علامة </v>
      </c>
      <c r="I1459" s="469"/>
      <c r="J1459" s="469"/>
      <c r="K1459" s="470"/>
    </row>
    <row r="1460" spans="1:11" ht="17.850000000000001" customHeight="1" x14ac:dyDescent="0.2">
      <c r="A1460" s="466" t="str">
        <f>Table!$Q$6</f>
        <v>الرياضيات</v>
      </c>
      <c r="B1460" s="467"/>
      <c r="C1460" s="467"/>
      <c r="D1460" s="101">
        <f>Table!$S$10</f>
        <v>100</v>
      </c>
      <c r="E1460" s="102">
        <f>Table!Q43</f>
        <v>78</v>
      </c>
      <c r="F1460" s="123">
        <f>Table!R43</f>
        <v>70</v>
      </c>
      <c r="G1460" s="123">
        <f>Table!S43</f>
        <v>74</v>
      </c>
      <c r="H1460" s="468" t="str">
        <f>SpellNumberA(IF(Value!$F$33="1",E1460,G1460),0,"علامة","علامتان","علامات")</f>
        <v xml:space="preserve">اربع وسبعون علامة </v>
      </c>
      <c r="I1460" s="469"/>
      <c r="J1460" s="469"/>
      <c r="K1460" s="470"/>
    </row>
    <row r="1461" spans="1:11" ht="17.850000000000001" customHeight="1" x14ac:dyDescent="0.2">
      <c r="A1461" s="466" t="str">
        <f>Table!$T$6</f>
        <v>التربية الاجتماعية والوطنية</v>
      </c>
      <c r="B1461" s="467"/>
      <c r="C1461" s="467"/>
      <c r="D1461" s="101">
        <f>Table!$V$10</f>
        <v>100</v>
      </c>
      <c r="E1461" s="102">
        <f>Table!T43</f>
        <v>74</v>
      </c>
      <c r="F1461" s="123">
        <f>Table!U43</f>
        <v>83</v>
      </c>
      <c r="G1461" s="123">
        <f>Table!V43</f>
        <v>79</v>
      </c>
      <c r="H1461" s="468" t="str">
        <f>SpellNumberA(IF(Value!$F$33="1",E1461,G1461),0,"علامة","علامتان","علامات")</f>
        <v xml:space="preserve">تسع وسبعون علامة </v>
      </c>
      <c r="I1461" s="469"/>
      <c r="J1461" s="469"/>
      <c r="K1461" s="470"/>
    </row>
    <row r="1462" spans="1:11" ht="17.850000000000001" customHeight="1" x14ac:dyDescent="0.2">
      <c r="A1462" s="466" t="str">
        <f>Table!$W$6</f>
        <v>العلـــوم</v>
      </c>
      <c r="B1462" s="467"/>
      <c r="C1462" s="467"/>
      <c r="D1462" s="101">
        <f>Table!$Y$10</f>
        <v>100</v>
      </c>
      <c r="E1462" s="102">
        <f>Table!W43</f>
        <v>69</v>
      </c>
      <c r="F1462" s="123">
        <f>Table!X43</f>
        <v>83</v>
      </c>
      <c r="G1462" s="123">
        <f>Table!Y43</f>
        <v>76</v>
      </c>
      <c r="H1462" s="468" t="str">
        <f>SpellNumberA(IF(Value!$F$33="1",E1462,G1462),0,"علامة","علامتان","علامات")</f>
        <v xml:space="preserve">ست وسبعون علامة </v>
      </c>
      <c r="I1462" s="469"/>
      <c r="J1462" s="469"/>
      <c r="K1462" s="470"/>
    </row>
    <row r="1463" spans="1:11" ht="17.850000000000001" customHeight="1" x14ac:dyDescent="0.2">
      <c r="A1463" s="466" t="str">
        <f>Table!$Z$6</f>
        <v>التربية الفنية</v>
      </c>
      <c r="B1463" s="467"/>
      <c r="C1463" s="467"/>
      <c r="D1463" s="101">
        <f>Table!$AB$10</f>
        <v>100</v>
      </c>
      <c r="E1463" s="102">
        <f>Table!Z43</f>
        <v>99</v>
      </c>
      <c r="F1463" s="123">
        <f>Table!AA43</f>
        <v>88</v>
      </c>
      <c r="G1463" s="123">
        <f>Table!AB43</f>
        <v>94</v>
      </c>
      <c r="H1463" s="468" t="str">
        <f>SpellNumberA(IF(Value!$F$33="1",E1463,G1463),0,"علامة","علامتان","علامات")</f>
        <v xml:space="preserve">اربع وتسعون علامة </v>
      </c>
      <c r="I1463" s="469"/>
      <c r="J1463" s="469"/>
      <c r="K1463" s="470"/>
    </row>
    <row r="1464" spans="1:11" ht="17.850000000000001" customHeight="1" x14ac:dyDescent="0.2">
      <c r="A1464" s="466" t="str">
        <f>Table!$AC$6</f>
        <v>التربية الرياضية</v>
      </c>
      <c r="B1464" s="467"/>
      <c r="C1464" s="467"/>
      <c r="D1464" s="101">
        <f>Table!$AE$10</f>
        <v>100</v>
      </c>
      <c r="E1464" s="102">
        <f>Table!AC43</f>
        <v>96</v>
      </c>
      <c r="F1464" s="123">
        <f>Table!AD43</f>
        <v>93</v>
      </c>
      <c r="G1464" s="123">
        <f>Table!AE43</f>
        <v>95</v>
      </c>
      <c r="H1464" s="468" t="str">
        <f>SpellNumberA(IF(Value!$F$33="1",E1464,G1464),0,"علامة","علامتان","علامات")</f>
        <v xml:space="preserve">خمس وتسعون علامة </v>
      </c>
      <c r="I1464" s="469"/>
      <c r="J1464" s="469"/>
      <c r="K1464" s="470"/>
    </row>
    <row r="1465" spans="1:11" ht="17.850000000000001" customHeight="1" x14ac:dyDescent="0.2">
      <c r="A1465" s="466" t="str">
        <f>Table!$AF$6</f>
        <v>الموسيقا والاناشيد</v>
      </c>
      <c r="B1465" s="467"/>
      <c r="C1465" s="467"/>
      <c r="D1465" s="101">
        <f>Table!$AH$10</f>
        <v>100</v>
      </c>
      <c r="E1465" s="124"/>
      <c r="F1465" s="123"/>
      <c r="G1465" s="123"/>
      <c r="H1465" s="494" t="str">
        <f>SpellNumberA(IF(Value!$F$33="1",E1465,G1465),0,"علامة","علامتان","علامات")</f>
        <v/>
      </c>
      <c r="I1465" s="495"/>
      <c r="J1465" s="495"/>
      <c r="K1465" s="496"/>
    </row>
    <row r="1466" spans="1:11" ht="17.850000000000001" customHeight="1" x14ac:dyDescent="0.2">
      <c r="A1466" s="466" t="str">
        <f>Table!$AI$6</f>
        <v>التربية المهنية</v>
      </c>
      <c r="B1466" s="467"/>
      <c r="C1466" s="467"/>
      <c r="D1466" s="101">
        <f>Table!$AK$10</f>
        <v>100</v>
      </c>
      <c r="E1466" s="124">
        <f>Table!AI43</f>
        <v>94</v>
      </c>
      <c r="F1466" s="123">
        <f>Table!AJ43</f>
        <v>82</v>
      </c>
      <c r="G1466" s="123">
        <f>Table!AK43</f>
        <v>88</v>
      </c>
      <c r="H1466" s="494" t="str">
        <f>SpellNumberA(IF(Value!$F$33="1",E1466,G1466),0,"علامة","علامتان","علامات")</f>
        <v xml:space="preserve">ثمان وثمانون علامة </v>
      </c>
      <c r="I1466" s="495"/>
      <c r="J1466" s="495"/>
      <c r="K1466" s="496"/>
    </row>
    <row r="1467" spans="1:11" ht="17.850000000000001" customHeight="1" x14ac:dyDescent="0.2">
      <c r="A1467" s="466" t="str">
        <f>Table!$AL$6</f>
        <v>الحاسوب</v>
      </c>
      <c r="B1467" s="467"/>
      <c r="C1467" s="467"/>
      <c r="D1467" s="101">
        <f>Table!$AN$10</f>
        <v>100</v>
      </c>
      <c r="E1467" s="124">
        <f>Table!AL43</f>
        <v>0</v>
      </c>
      <c r="F1467" s="123">
        <f>Table!AM43</f>
        <v>0</v>
      </c>
      <c r="G1467" s="123">
        <f>Table!AN43</f>
        <v>0</v>
      </c>
      <c r="H1467" s="494" t="str">
        <f>SpellNumberA(IF(Value!$F$33="1",E1467,G1467),0,"علامة","علامتان","علامات")</f>
        <v xml:space="preserve">صفر علامة </v>
      </c>
      <c r="I1467" s="495"/>
      <c r="J1467" s="495"/>
      <c r="K1467" s="496"/>
    </row>
    <row r="1468" spans="1:11" ht="17.850000000000001" customHeight="1" thickBot="1" x14ac:dyDescent="0.25">
      <c r="A1468" s="466" t="str">
        <f>Table!$AO$6</f>
        <v>الثقافة المالية</v>
      </c>
      <c r="B1468" s="467"/>
      <c r="C1468" s="467"/>
      <c r="D1468" s="103">
        <f>Table!$AQ$10</f>
        <v>100</v>
      </c>
      <c r="E1468" s="125">
        <f>Table!AO43</f>
        <v>0</v>
      </c>
      <c r="F1468" s="123">
        <f>Table!AP43</f>
        <v>0</v>
      </c>
      <c r="G1468" s="126">
        <f>Table!AQ43</f>
        <v>0</v>
      </c>
      <c r="H1468" s="488" t="str">
        <f>SpellNumberA(IF(Value!$F$33="1",E1468,G1468),0,"علامة","علامتان","علامات")</f>
        <v xml:space="preserve">صفر علامة </v>
      </c>
      <c r="I1468" s="489"/>
      <c r="J1468" s="489"/>
      <c r="K1468" s="490"/>
    </row>
    <row r="1469" spans="1:11" ht="17.850000000000001" customHeight="1" x14ac:dyDescent="0.2">
      <c r="A1469" s="491" t="s">
        <v>384</v>
      </c>
      <c r="B1469" s="492"/>
      <c r="C1469" s="492"/>
      <c r="D1469" s="351">
        <f>Table!BS43</f>
        <v>56.8</v>
      </c>
      <c r="E1469" s="363" t="s">
        <v>385</v>
      </c>
      <c r="F1469" s="493" t="str">
        <f>IF(D1469&lt;&gt;"-",SpellNumberA(D1469,0,"علامة","علامتان","علامات"),"")</f>
        <v>ست وخمسون علامة وثمانون بالمئة من العلامة</v>
      </c>
      <c r="G1469" s="493"/>
      <c r="H1469" s="493"/>
      <c r="I1469" s="493"/>
      <c r="J1469" s="203"/>
      <c r="K1469" s="204"/>
    </row>
    <row r="1470" spans="1:11" ht="17.850000000000001" customHeight="1" x14ac:dyDescent="0.2">
      <c r="A1470" s="517" t="s">
        <v>16</v>
      </c>
      <c r="B1470" s="518" t="str">
        <f>Table!CS43</f>
        <v>ناجح و يرفع  لـ الصف السابع</v>
      </c>
      <c r="C1470" s="519"/>
      <c r="D1470" s="519"/>
      <c r="E1470" s="519"/>
      <c r="F1470" s="519"/>
      <c r="G1470" s="519"/>
      <c r="H1470" s="519"/>
      <c r="I1470" s="519"/>
      <c r="J1470" s="519"/>
      <c r="K1470" s="520"/>
    </row>
    <row r="1471" spans="1:11" ht="17.850000000000001" customHeight="1" thickBot="1" x14ac:dyDescent="0.25">
      <c r="A1471" s="512"/>
      <c r="B1471" s="505"/>
      <c r="C1471" s="505"/>
      <c r="D1471" s="505"/>
      <c r="E1471" s="505"/>
      <c r="F1471" s="505"/>
      <c r="G1471" s="505"/>
      <c r="H1471" s="505"/>
      <c r="I1471" s="505"/>
      <c r="J1471" s="505"/>
      <c r="K1471" s="506"/>
    </row>
    <row r="1472" spans="1:11" ht="17.850000000000001" customHeight="1" x14ac:dyDescent="0.2">
      <c r="A1472" s="521" t="s">
        <v>17</v>
      </c>
      <c r="B1472" s="522"/>
      <c r="C1472" s="523" t="str">
        <f>Table!CT43</f>
        <v>عليه مضاعفة جهوده والاهتمام أكثر</v>
      </c>
      <c r="D1472" s="524"/>
      <c r="E1472" s="524"/>
      <c r="F1472" s="524"/>
      <c r="G1472" s="524"/>
      <c r="H1472" s="524"/>
      <c r="I1472" s="524"/>
      <c r="J1472" s="524"/>
      <c r="K1472" s="525"/>
    </row>
    <row r="1473" spans="1:13" s="105" customFormat="1" ht="17.850000000000001" customHeight="1" x14ac:dyDescent="0.2">
      <c r="A1473" s="507"/>
      <c r="B1473" s="458"/>
      <c r="C1473" s="483"/>
      <c r="D1473" s="483"/>
      <c r="E1473" s="483"/>
      <c r="F1473" s="483"/>
      <c r="G1473" s="483"/>
      <c r="H1473" s="483"/>
      <c r="I1473" s="483"/>
      <c r="J1473" s="483"/>
      <c r="K1473" s="504"/>
    </row>
    <row r="1474" spans="1:13" ht="17.850000000000001" customHeight="1" x14ac:dyDescent="0.2">
      <c r="A1474" s="507" t="s">
        <v>18</v>
      </c>
      <c r="B1474" s="458"/>
      <c r="C1474" s="510" t="str">
        <f>Table!AS43</f>
        <v>-</v>
      </c>
      <c r="D1474" s="458" t="s">
        <v>19</v>
      </c>
      <c r="E1474" s="458"/>
      <c r="F1474" s="458"/>
      <c r="G1474" s="510">
        <f>Table!$AS$10</f>
        <v>199</v>
      </c>
      <c r="H1474" s="458" t="s">
        <v>20</v>
      </c>
      <c r="I1474" s="458"/>
      <c r="J1474" s="483" t="str">
        <f>Value!$F$8</f>
        <v>عادل اسماعيل ابو حميدان</v>
      </c>
      <c r="K1474" s="504"/>
    </row>
    <row r="1475" spans="1:13" s="105" customFormat="1" ht="17.850000000000001" customHeight="1" x14ac:dyDescent="0.2">
      <c r="A1475" s="508"/>
      <c r="B1475" s="509"/>
      <c r="C1475" s="511"/>
      <c r="D1475" s="509"/>
      <c r="E1475" s="509"/>
      <c r="F1475" s="509"/>
      <c r="G1475" s="511"/>
      <c r="H1475" s="509"/>
      <c r="I1475" s="509"/>
      <c r="J1475" s="511"/>
      <c r="K1475" s="526"/>
    </row>
    <row r="1476" spans="1:13" ht="17.850000000000001" customHeight="1" x14ac:dyDescent="0.2">
      <c r="A1476" s="507" t="s">
        <v>21</v>
      </c>
      <c r="B1476" s="513" t="str">
        <f>IF(Value!$F$33="2",Value!$F$14,Value!$F$25)</f>
        <v>2020/6/2</v>
      </c>
      <c r="C1476" s="513"/>
      <c r="D1476" s="458" t="s">
        <v>22</v>
      </c>
      <c r="E1476" s="515"/>
      <c r="F1476" s="515"/>
      <c r="G1476" s="515" t="s">
        <v>23</v>
      </c>
      <c r="H1476" s="458" t="s">
        <v>23</v>
      </c>
      <c r="I1476" s="458"/>
      <c r="J1476" s="483" t="str">
        <f>Value!$F$9</f>
        <v>فتحي محمد ابو فضة</v>
      </c>
      <c r="K1476" s="504"/>
    </row>
    <row r="1477" spans="1:13" s="105" customFormat="1" ht="17.850000000000001" customHeight="1" thickBot="1" x14ac:dyDescent="0.25">
      <c r="A1477" s="512"/>
      <c r="B1477" s="514"/>
      <c r="C1477" s="514"/>
      <c r="D1477" s="503"/>
      <c r="E1477" s="516"/>
      <c r="F1477" s="516"/>
      <c r="G1477" s="516"/>
      <c r="H1477" s="503"/>
      <c r="I1477" s="503"/>
      <c r="J1477" s="505"/>
      <c r="K1477" s="506"/>
    </row>
    <row r="1478" spans="1:13" s="108" customFormat="1" ht="17.850000000000001" customHeight="1" x14ac:dyDescent="0.25">
      <c r="A1478" s="106" t="s">
        <v>24</v>
      </c>
      <c r="B1478" s="497"/>
      <c r="C1478" s="497"/>
      <c r="D1478" s="497"/>
      <c r="E1478" s="497"/>
      <c r="F1478" s="497"/>
      <c r="G1478" s="497"/>
      <c r="H1478" s="497"/>
      <c r="I1478" s="497"/>
      <c r="J1478" s="497"/>
      <c r="K1478" s="497"/>
      <c r="L1478" s="107"/>
    </row>
    <row r="1479" spans="1:13" s="108" customFormat="1" ht="17.850000000000001" customHeight="1" x14ac:dyDescent="0.25">
      <c r="A1479" s="109" t="s">
        <v>25</v>
      </c>
      <c r="B1479" s="498" t="s">
        <v>26</v>
      </c>
      <c r="C1479" s="498"/>
      <c r="D1479" s="498"/>
      <c r="E1479" s="498"/>
      <c r="F1479" s="498"/>
      <c r="G1479" s="498"/>
      <c r="H1479" s="498"/>
      <c r="I1479" s="498"/>
      <c r="J1479" s="498"/>
      <c r="K1479" s="498"/>
      <c r="L1479" s="107"/>
    </row>
    <row r="1480" spans="1:13" s="108" customFormat="1" ht="17.850000000000001" customHeight="1" x14ac:dyDescent="0.25">
      <c r="A1480" s="109"/>
      <c r="B1480" s="110"/>
      <c r="C1480" s="110"/>
      <c r="D1480" s="361"/>
      <c r="E1480" s="361"/>
      <c r="F1480" s="361"/>
      <c r="G1480" s="361"/>
      <c r="H1480" s="361"/>
      <c r="I1480" s="110"/>
      <c r="J1480" s="110"/>
      <c r="K1480" s="110"/>
      <c r="L1480" s="107"/>
    </row>
    <row r="1481" spans="1:13" s="108" customFormat="1" ht="17.850000000000001" customHeight="1" x14ac:dyDescent="0.25">
      <c r="A1481" s="109" t="s">
        <v>27</v>
      </c>
      <c r="B1481" s="499" t="s">
        <v>28</v>
      </c>
      <c r="C1481" s="499"/>
      <c r="D1481" s="499"/>
      <c r="E1481" s="499"/>
      <c r="F1481" s="499"/>
      <c r="G1481" s="499"/>
      <c r="H1481" s="499"/>
      <c r="I1481" s="499"/>
      <c r="J1481" s="499"/>
      <c r="K1481" s="499"/>
      <c r="L1481" s="107"/>
    </row>
    <row r="1482" spans="1:13" s="108" customFormat="1" ht="17.850000000000001" customHeight="1" x14ac:dyDescent="0.25">
      <c r="A1482" s="109"/>
      <c r="B1482" s="112"/>
      <c r="C1482" s="112"/>
      <c r="D1482" s="112"/>
      <c r="E1482" s="112"/>
      <c r="F1482" s="112"/>
      <c r="G1482" s="112"/>
      <c r="H1482" s="112"/>
      <c r="I1482" s="112"/>
      <c r="J1482" s="112"/>
      <c r="K1482" s="112"/>
      <c r="L1482" s="107"/>
    </row>
    <row r="1483" spans="1:13" s="108" customFormat="1" ht="17.850000000000001" customHeight="1" x14ac:dyDescent="0.25">
      <c r="A1483" s="109" t="s">
        <v>29</v>
      </c>
      <c r="B1483" s="500" t="s">
        <v>30</v>
      </c>
      <c r="C1483" s="500"/>
      <c r="D1483" s="500"/>
      <c r="E1483" s="500"/>
      <c r="F1483" s="501">
        <f>IF(Value!$F$33="1","",DATE(YEAR(Value!$F$22),MONTH(Value!$F$22),DAY(Value!$F$22)))</f>
        <v>43994</v>
      </c>
      <c r="G1483" s="501"/>
      <c r="H1483" s="114" t="s">
        <v>129</v>
      </c>
      <c r="I1483" s="502" t="str">
        <f>IF(Value!$F$33="2",Value!$F$22,"")</f>
        <v>2020/6/12</v>
      </c>
      <c r="J1483" s="502"/>
      <c r="K1483" s="115"/>
      <c r="L1483" s="115"/>
      <c r="M1483" s="107"/>
    </row>
    <row r="1484" spans="1:13" s="108" customFormat="1" ht="17.850000000000001" customHeight="1" x14ac:dyDescent="0.25">
      <c r="A1484" s="109"/>
      <c r="B1484" s="112"/>
      <c r="C1484" s="112"/>
      <c r="D1484" s="112"/>
      <c r="E1484" s="112"/>
      <c r="F1484" s="112"/>
      <c r="G1484" s="116"/>
      <c r="H1484" s="116"/>
      <c r="I1484" s="116"/>
      <c r="J1484" s="116"/>
      <c r="K1484" s="116"/>
      <c r="L1484" s="107"/>
    </row>
    <row r="1485" spans="1:13" s="108" customFormat="1" ht="17.850000000000001" customHeight="1" x14ac:dyDescent="0.25">
      <c r="A1485" s="109" t="s">
        <v>31</v>
      </c>
      <c r="B1485" s="527" t="s">
        <v>32</v>
      </c>
      <c r="C1485" s="527"/>
      <c r="D1485" s="527"/>
      <c r="E1485" s="527"/>
      <c r="F1485" s="117" t="str">
        <f>IF(Value!$F$33="2",Value!$F$26,"")</f>
        <v>2023/2022</v>
      </c>
      <c r="G1485" s="118" t="s">
        <v>379</v>
      </c>
      <c r="H1485" s="113">
        <f>IF(Value!$F$33="1","",DATE(YEAR(Value!$F$23),MONTH(Value!$F$23),DAY(Value!$F$23)))</f>
        <v>44075</v>
      </c>
      <c r="I1485" s="136" t="s">
        <v>129</v>
      </c>
      <c r="J1485" s="528" t="str">
        <f>IF(Value!$F$33="2",Value!$F$23,"")</f>
        <v>2020/9/1</v>
      </c>
      <c r="K1485" s="528"/>
      <c r="L1485" s="107"/>
    </row>
    <row r="1486" spans="1:13" ht="17.850000000000001" customHeight="1" x14ac:dyDescent="0.2">
      <c r="A1486" s="461"/>
      <c r="B1486" s="461"/>
      <c r="C1486" s="461"/>
      <c r="D1486" s="461"/>
      <c r="E1486" s="462" t="s">
        <v>436</v>
      </c>
      <c r="F1486" s="462"/>
      <c r="G1486" s="462"/>
      <c r="H1486" s="461"/>
      <c r="I1486" s="461"/>
      <c r="J1486" s="461"/>
      <c r="K1486" s="461"/>
      <c r="L1486" s="85" t="s">
        <v>310</v>
      </c>
    </row>
    <row r="1487" spans="1:13" ht="17.850000000000001" customHeight="1" x14ac:dyDescent="0.2">
      <c r="A1487" s="461"/>
      <c r="B1487" s="461"/>
      <c r="C1487" s="461"/>
      <c r="D1487" s="461"/>
      <c r="E1487" s="462"/>
      <c r="F1487" s="462"/>
      <c r="G1487" s="462"/>
      <c r="H1487" s="461"/>
      <c r="I1487" s="461"/>
      <c r="J1487" s="461"/>
      <c r="K1487" s="461"/>
    </row>
    <row r="1488" spans="1:13" ht="17.850000000000001" customHeight="1" x14ac:dyDescent="0.2">
      <c r="A1488" s="463" t="s">
        <v>755</v>
      </c>
      <c r="B1488" s="463"/>
      <c r="C1488" s="463"/>
      <c r="D1488" s="463"/>
      <c r="E1488" s="464"/>
      <c r="F1488" s="464"/>
      <c r="G1488" s="464"/>
      <c r="H1488" s="464" t="s">
        <v>0</v>
      </c>
      <c r="I1488" s="464"/>
      <c r="J1488" s="464"/>
      <c r="K1488" s="464"/>
    </row>
    <row r="1489" spans="1:17" ht="17.850000000000001" customHeight="1" x14ac:dyDescent="0.2">
      <c r="A1489" s="463" t="s">
        <v>756</v>
      </c>
      <c r="B1489" s="463"/>
      <c r="C1489" s="463"/>
      <c r="D1489" s="463"/>
      <c r="E1489" s="464"/>
      <c r="F1489" s="464"/>
      <c r="G1489" s="464"/>
      <c r="H1489" s="464"/>
      <c r="I1489" s="464"/>
      <c r="J1489" s="464"/>
      <c r="K1489" s="464"/>
    </row>
    <row r="1490" spans="1:17" ht="17.850000000000001" customHeight="1" x14ac:dyDescent="0.2">
      <c r="A1490" s="465"/>
      <c r="B1490" s="465"/>
      <c r="C1490" s="465"/>
      <c r="D1490" s="465"/>
      <c r="E1490" s="464"/>
      <c r="F1490" s="464"/>
      <c r="G1490" s="464"/>
      <c r="H1490" s="464"/>
      <c r="I1490" s="464"/>
      <c r="J1490" s="464"/>
      <c r="K1490" s="464"/>
    </row>
    <row r="1491" spans="1:17" ht="17.850000000000001" customHeight="1" x14ac:dyDescent="0.2">
      <c r="A1491" s="455" t="str">
        <f>" النتائج المدرسية  " &amp; Value!$F$35 &amp; " الأساسي  للعام الدراسي " &amp; Value!$F$10</f>
        <v xml:space="preserve"> النتائج المدرسية  للصفوف من الأول الى السابع الأساسي  للعام الدراسي 2021/2020</v>
      </c>
      <c r="B1491" s="455"/>
      <c r="C1491" s="455"/>
      <c r="D1491" s="455"/>
      <c r="E1491" s="455"/>
      <c r="F1491" s="455"/>
      <c r="G1491" s="455"/>
      <c r="H1491" s="455"/>
      <c r="I1491" s="455"/>
      <c r="J1491" s="455"/>
      <c r="K1491" s="455"/>
    </row>
    <row r="1492" spans="1:17" ht="17.850000000000001" customHeight="1" x14ac:dyDescent="0.2">
      <c r="A1492" s="455"/>
      <c r="B1492" s="455"/>
      <c r="C1492" s="455"/>
      <c r="D1492" s="455"/>
      <c r="E1492" s="455"/>
      <c r="F1492" s="455"/>
      <c r="G1492" s="455"/>
      <c r="H1492" s="455"/>
      <c r="I1492" s="455"/>
      <c r="J1492" s="455"/>
      <c r="K1492" s="455"/>
    </row>
    <row r="1493" spans="1:17" ht="17.850000000000001" customHeight="1" x14ac:dyDescent="0.2">
      <c r="A1493" s="86" t="s">
        <v>1</v>
      </c>
      <c r="B1493" s="456" t="str">
        <f>Table!B44</f>
        <v xml:space="preserve"> محمد احمد امين الخوار</v>
      </c>
      <c r="C1493" s="457"/>
      <c r="D1493" s="457"/>
      <c r="E1493" s="362" t="s">
        <v>2</v>
      </c>
      <c r="F1493" s="119" t="str">
        <f>Table!C44</f>
        <v>الفلسطينية</v>
      </c>
      <c r="G1493" s="458" t="s">
        <v>3</v>
      </c>
      <c r="H1493" s="458"/>
      <c r="I1493" s="459" t="str">
        <f>Table!BT44</f>
        <v>عمان    4 / 7 / 2009</v>
      </c>
      <c r="J1493" s="460"/>
      <c r="K1493" s="460"/>
    </row>
    <row r="1494" spans="1:17" ht="17.850000000000001" customHeight="1" x14ac:dyDescent="0.2">
      <c r="A1494" s="70"/>
      <c r="B1494" s="365"/>
      <c r="C1494" s="365"/>
      <c r="D1494" s="76"/>
      <c r="E1494" s="365"/>
      <c r="F1494" s="88"/>
      <c r="G1494" s="76"/>
      <c r="H1494" s="76"/>
      <c r="I1494" s="89"/>
      <c r="J1494" s="89"/>
      <c r="K1494" s="90"/>
    </row>
    <row r="1495" spans="1:17" ht="17.850000000000001" customHeight="1" x14ac:dyDescent="0.2">
      <c r="A1495" s="458" t="s">
        <v>4</v>
      </c>
      <c r="B1495" s="458"/>
      <c r="C1495" s="483" t="str">
        <f>Value!$F$6 &amp; " ( "  &amp;  Value!$F$7  &amp; " ) "</f>
        <v xml:space="preserve">السادس ( أ ) </v>
      </c>
      <c r="D1495" s="483"/>
      <c r="E1495" s="362" t="s">
        <v>5</v>
      </c>
      <c r="F1495" s="483" t="str">
        <f>Value!$F$5</f>
        <v>ذكور البقعة الاعدادية الرابعة</v>
      </c>
      <c r="G1495" s="483"/>
      <c r="H1495" s="483"/>
      <c r="I1495" s="362" t="s">
        <v>6</v>
      </c>
      <c r="J1495" s="460" t="str">
        <f>Value!$F$4</f>
        <v>البقعة</v>
      </c>
      <c r="K1495" s="460"/>
      <c r="N1495" s="262">
        <v>0</v>
      </c>
      <c r="O1495" s="262"/>
      <c r="P1495" s="262"/>
      <c r="Q1495" s="262">
        <f>Value!$F$13</f>
        <v>50</v>
      </c>
    </row>
    <row r="1496" spans="1:17" ht="17.850000000000001" customHeight="1" x14ac:dyDescent="0.2">
      <c r="A1496" s="365"/>
      <c r="B1496" s="365"/>
      <c r="C1496" s="65"/>
      <c r="D1496" s="91"/>
      <c r="E1496" s="70"/>
      <c r="F1496" s="89"/>
      <c r="G1496" s="89"/>
      <c r="H1496" s="89"/>
      <c r="I1496" s="70"/>
      <c r="J1496" s="89"/>
      <c r="K1496" s="89"/>
    </row>
    <row r="1497" spans="1:17" ht="17.850000000000001" customHeight="1" x14ac:dyDescent="0.2">
      <c r="A1497" s="458" t="s">
        <v>7</v>
      </c>
      <c r="B1497" s="458"/>
      <c r="C1497" s="483" t="str">
        <f>Value!$F$3</f>
        <v>شمال عمان</v>
      </c>
      <c r="D1497" s="483"/>
      <c r="E1497" s="92"/>
      <c r="F1497" s="92"/>
      <c r="G1497" s="92"/>
      <c r="H1497" s="92"/>
      <c r="I1497" s="92"/>
      <c r="J1497" s="92"/>
      <c r="K1497" s="92"/>
    </row>
    <row r="1498" spans="1:17" ht="17.850000000000001" customHeight="1" thickBot="1" x14ac:dyDescent="0.25">
      <c r="A1498" s="93"/>
      <c r="B1498" s="93"/>
      <c r="C1498" s="93"/>
      <c r="D1498" s="94"/>
      <c r="E1498" s="93"/>
      <c r="F1498" s="93"/>
      <c r="G1498" s="93"/>
      <c r="H1498" s="93"/>
      <c r="I1498" s="93"/>
      <c r="J1498" s="95"/>
      <c r="K1498" s="95"/>
    </row>
    <row r="1499" spans="1:17" ht="17.850000000000001" customHeight="1" thickBot="1" x14ac:dyDescent="0.25">
      <c r="A1499" s="484" t="s">
        <v>8</v>
      </c>
      <c r="B1499" s="484"/>
      <c r="C1499" s="484"/>
      <c r="D1499" s="485" t="s">
        <v>9</v>
      </c>
      <c r="E1499" s="471" t="s">
        <v>10</v>
      </c>
      <c r="F1499" s="472"/>
      <c r="G1499" s="472"/>
      <c r="H1499" s="472"/>
      <c r="I1499" s="472"/>
      <c r="J1499" s="472"/>
      <c r="K1499" s="473"/>
    </row>
    <row r="1500" spans="1:17" ht="17.850000000000001" customHeight="1" thickBot="1" x14ac:dyDescent="0.25">
      <c r="A1500" s="484"/>
      <c r="B1500" s="484"/>
      <c r="C1500" s="484"/>
      <c r="D1500" s="486"/>
      <c r="E1500" s="96" t="s">
        <v>11</v>
      </c>
      <c r="F1500" s="97" t="s">
        <v>12</v>
      </c>
      <c r="G1500" s="474" t="s">
        <v>13</v>
      </c>
      <c r="H1500" s="474"/>
      <c r="I1500" s="474"/>
      <c r="J1500" s="474"/>
      <c r="K1500" s="475"/>
    </row>
    <row r="1501" spans="1:17" ht="17.850000000000001" customHeight="1" thickBot="1" x14ac:dyDescent="0.25">
      <c r="A1501" s="484"/>
      <c r="B1501" s="484"/>
      <c r="C1501" s="484"/>
      <c r="D1501" s="487"/>
      <c r="E1501" s="98" t="s">
        <v>383</v>
      </c>
      <c r="F1501" s="364" t="s">
        <v>383</v>
      </c>
      <c r="G1501" s="364" t="s">
        <v>14</v>
      </c>
      <c r="H1501" s="476" t="s">
        <v>15</v>
      </c>
      <c r="I1501" s="476"/>
      <c r="J1501" s="476"/>
      <c r="K1501" s="477"/>
    </row>
    <row r="1502" spans="1:17" ht="17.850000000000001" customHeight="1" x14ac:dyDescent="0.2">
      <c r="A1502" s="478" t="str">
        <f>Table!$H$6</f>
        <v>التربية الاسلامية</v>
      </c>
      <c r="B1502" s="479"/>
      <c r="C1502" s="479"/>
      <c r="D1502" s="100">
        <f>Table!$J$10</f>
        <v>100</v>
      </c>
      <c r="E1502" s="122">
        <f>Table!H44</f>
        <v>73</v>
      </c>
      <c r="F1502" s="123">
        <f>Table!I44</f>
        <v>87</v>
      </c>
      <c r="G1502" s="123">
        <f>Table!J44</f>
        <v>80</v>
      </c>
      <c r="H1502" s="480" t="str">
        <f>SpellNumberA(IF(Value!$F$33="1",E1502,G1502),0,"علامة","علامتان","علامات")</f>
        <v xml:space="preserve">ثمانون علامة </v>
      </c>
      <c r="I1502" s="481"/>
      <c r="J1502" s="481"/>
      <c r="K1502" s="482"/>
    </row>
    <row r="1503" spans="1:17" ht="17.850000000000001" customHeight="1" x14ac:dyDescent="0.2">
      <c r="A1503" s="466" t="str">
        <f>Table!$K$6</f>
        <v>اللغة العربية</v>
      </c>
      <c r="B1503" s="467"/>
      <c r="C1503" s="467"/>
      <c r="D1503" s="101">
        <f>Table!$M$10</f>
        <v>100</v>
      </c>
      <c r="E1503" s="102">
        <f>Table!K44</f>
        <v>93</v>
      </c>
      <c r="F1503" s="123">
        <f>Table!L44</f>
        <v>62</v>
      </c>
      <c r="G1503" s="123">
        <f>Table!M44</f>
        <v>78</v>
      </c>
      <c r="H1503" s="468" t="str">
        <f>SpellNumberA(IF(Value!$F$33="1",E1503,G1503),0,"علامة","علامتان","علامات")</f>
        <v xml:space="preserve">ثمان وسبعون علامة </v>
      </c>
      <c r="I1503" s="469"/>
      <c r="J1503" s="469"/>
      <c r="K1503" s="470"/>
    </row>
    <row r="1504" spans="1:17" ht="17.850000000000001" customHeight="1" x14ac:dyDescent="0.2">
      <c r="A1504" s="466" t="str">
        <f>Table!$N$6</f>
        <v>اللغة الانجليزية</v>
      </c>
      <c r="B1504" s="467"/>
      <c r="C1504" s="467"/>
      <c r="D1504" s="101">
        <f>Table!$P$10</f>
        <v>100</v>
      </c>
      <c r="E1504" s="102">
        <f>Table!N44</f>
        <v>72</v>
      </c>
      <c r="F1504" s="123">
        <f>Table!O44</f>
        <v>65</v>
      </c>
      <c r="G1504" s="123">
        <f>Table!P44</f>
        <v>69</v>
      </c>
      <c r="H1504" s="468" t="str">
        <f>SpellNumberA(IF(Value!$F$33="1",E1504,G1504),0,"علامة","علامتان","علامات")</f>
        <v xml:space="preserve">تسع وستون علامة </v>
      </c>
      <c r="I1504" s="469"/>
      <c r="J1504" s="469"/>
      <c r="K1504" s="470"/>
    </row>
    <row r="1505" spans="1:11" ht="17.850000000000001" customHeight="1" x14ac:dyDescent="0.2">
      <c r="A1505" s="466" t="str">
        <f>Table!$Q$6</f>
        <v>الرياضيات</v>
      </c>
      <c r="B1505" s="467"/>
      <c r="C1505" s="467"/>
      <c r="D1505" s="101">
        <f>Table!$S$10</f>
        <v>100</v>
      </c>
      <c r="E1505" s="102">
        <f>Table!Q44</f>
        <v>78</v>
      </c>
      <c r="F1505" s="123">
        <f>Table!R44</f>
        <v>70</v>
      </c>
      <c r="G1505" s="123">
        <f>Table!S44</f>
        <v>74</v>
      </c>
      <c r="H1505" s="468" t="str">
        <f>SpellNumberA(IF(Value!$F$33="1",E1505,G1505),0,"علامة","علامتان","علامات")</f>
        <v xml:space="preserve">اربع وسبعون علامة </v>
      </c>
      <c r="I1505" s="469"/>
      <c r="J1505" s="469"/>
      <c r="K1505" s="470"/>
    </row>
    <row r="1506" spans="1:11" ht="17.850000000000001" customHeight="1" x14ac:dyDescent="0.2">
      <c r="A1506" s="466" t="str">
        <f>Table!$T$6</f>
        <v>التربية الاجتماعية والوطنية</v>
      </c>
      <c r="B1506" s="467"/>
      <c r="C1506" s="467"/>
      <c r="D1506" s="101">
        <f>Table!$V$10</f>
        <v>100</v>
      </c>
      <c r="E1506" s="102">
        <f>Table!T44</f>
        <v>77</v>
      </c>
      <c r="F1506" s="123">
        <f>Table!U44</f>
        <v>84</v>
      </c>
      <c r="G1506" s="123">
        <f>Table!V44</f>
        <v>81</v>
      </c>
      <c r="H1506" s="468" t="str">
        <f>SpellNumberA(IF(Value!$F$33="1",E1506,G1506),0,"علامة","علامتان","علامات")</f>
        <v xml:space="preserve">واحدة وثمانون علامة </v>
      </c>
      <c r="I1506" s="469"/>
      <c r="J1506" s="469"/>
      <c r="K1506" s="470"/>
    </row>
    <row r="1507" spans="1:11" ht="17.850000000000001" customHeight="1" x14ac:dyDescent="0.2">
      <c r="A1507" s="466" t="str">
        <f>Table!$W$6</f>
        <v>العلـــوم</v>
      </c>
      <c r="B1507" s="467"/>
      <c r="C1507" s="467"/>
      <c r="D1507" s="101">
        <f>Table!$Y$10</f>
        <v>100</v>
      </c>
      <c r="E1507" s="102">
        <f>Table!W44</f>
        <v>67</v>
      </c>
      <c r="F1507" s="123">
        <f>Table!X44</f>
        <v>77</v>
      </c>
      <c r="G1507" s="123">
        <f>Table!Y44</f>
        <v>72</v>
      </c>
      <c r="H1507" s="468" t="str">
        <f>SpellNumberA(IF(Value!$F$33="1",E1507,G1507),0,"علامة","علامتان","علامات")</f>
        <v xml:space="preserve">اثنتان وسبعون علامة </v>
      </c>
      <c r="I1507" s="469"/>
      <c r="J1507" s="469"/>
      <c r="K1507" s="470"/>
    </row>
    <row r="1508" spans="1:11" ht="17.850000000000001" customHeight="1" x14ac:dyDescent="0.2">
      <c r="A1508" s="466" t="str">
        <f>Table!$Z$6</f>
        <v>التربية الفنية</v>
      </c>
      <c r="B1508" s="467"/>
      <c r="C1508" s="467"/>
      <c r="D1508" s="101">
        <f>Table!$AB$10</f>
        <v>100</v>
      </c>
      <c r="E1508" s="102">
        <f>Table!Z44</f>
        <v>99</v>
      </c>
      <c r="F1508" s="123">
        <f>Table!AA44</f>
        <v>91</v>
      </c>
      <c r="G1508" s="123">
        <f>Table!AB44</f>
        <v>95</v>
      </c>
      <c r="H1508" s="468" t="str">
        <f>SpellNumberA(IF(Value!$F$33="1",E1508,G1508),0,"علامة","علامتان","علامات")</f>
        <v xml:space="preserve">خمس وتسعون علامة </v>
      </c>
      <c r="I1508" s="469"/>
      <c r="J1508" s="469"/>
      <c r="K1508" s="470"/>
    </row>
    <row r="1509" spans="1:11" ht="17.850000000000001" customHeight="1" x14ac:dyDescent="0.2">
      <c r="A1509" s="466" t="str">
        <f>Table!$AC$6</f>
        <v>التربية الرياضية</v>
      </c>
      <c r="B1509" s="467"/>
      <c r="C1509" s="467"/>
      <c r="D1509" s="101">
        <f>Table!$AE$10</f>
        <v>100</v>
      </c>
      <c r="E1509" s="102">
        <f>Table!AC44</f>
        <v>94</v>
      </c>
      <c r="F1509" s="123">
        <f>Table!AD44</f>
        <v>95</v>
      </c>
      <c r="G1509" s="123">
        <f>Table!AE44</f>
        <v>95</v>
      </c>
      <c r="H1509" s="468" t="str">
        <f>SpellNumberA(IF(Value!$F$33="1",E1509,G1509),0,"علامة","علامتان","علامات")</f>
        <v xml:space="preserve">خمس وتسعون علامة </v>
      </c>
      <c r="I1509" s="469"/>
      <c r="J1509" s="469"/>
      <c r="K1509" s="470"/>
    </row>
    <row r="1510" spans="1:11" ht="17.850000000000001" customHeight="1" x14ac:dyDescent="0.2">
      <c r="A1510" s="466" t="str">
        <f>Table!$AF$6</f>
        <v>الموسيقا والاناشيد</v>
      </c>
      <c r="B1510" s="467"/>
      <c r="C1510" s="467"/>
      <c r="D1510" s="101">
        <f>Table!$AH$10</f>
        <v>100</v>
      </c>
      <c r="E1510" s="124"/>
      <c r="F1510" s="123"/>
      <c r="G1510" s="123"/>
      <c r="H1510" s="494" t="str">
        <f>SpellNumberA(IF(Value!$F$33="1",E1510,G1510),0,"علامة","علامتان","علامات")</f>
        <v/>
      </c>
      <c r="I1510" s="495"/>
      <c r="J1510" s="495"/>
      <c r="K1510" s="496"/>
    </row>
    <row r="1511" spans="1:11" ht="17.850000000000001" customHeight="1" x14ac:dyDescent="0.2">
      <c r="A1511" s="466" t="str">
        <f>Table!$AI$6</f>
        <v>التربية المهنية</v>
      </c>
      <c r="B1511" s="467"/>
      <c r="C1511" s="467"/>
      <c r="D1511" s="101">
        <f>Table!$AK$10</f>
        <v>100</v>
      </c>
      <c r="E1511" s="124">
        <f>Table!AI44</f>
        <v>92</v>
      </c>
      <c r="F1511" s="123">
        <f>Table!AJ44</f>
        <v>84</v>
      </c>
      <c r="G1511" s="123">
        <f>Table!AK44</f>
        <v>88</v>
      </c>
      <c r="H1511" s="494" t="str">
        <f>SpellNumberA(IF(Value!$F$33="1",E1511,G1511),0,"علامة","علامتان","علامات")</f>
        <v xml:space="preserve">ثمان وثمانون علامة </v>
      </c>
      <c r="I1511" s="495"/>
      <c r="J1511" s="495"/>
      <c r="K1511" s="496"/>
    </row>
    <row r="1512" spans="1:11" ht="17.850000000000001" customHeight="1" x14ac:dyDescent="0.2">
      <c r="A1512" s="466" t="str">
        <f>Table!$AL$6</f>
        <v>الحاسوب</v>
      </c>
      <c r="B1512" s="467"/>
      <c r="C1512" s="467"/>
      <c r="D1512" s="101">
        <f>Table!$AN$10</f>
        <v>100</v>
      </c>
      <c r="E1512" s="124">
        <f>Table!AL44</f>
        <v>0</v>
      </c>
      <c r="F1512" s="123">
        <f>Table!AM44</f>
        <v>0</v>
      </c>
      <c r="G1512" s="123">
        <f>Table!AN44</f>
        <v>0</v>
      </c>
      <c r="H1512" s="494" t="str">
        <f>SpellNumberA(IF(Value!$F$33="1",E1512,G1512),0,"علامة","علامتان","علامات")</f>
        <v xml:space="preserve">صفر علامة </v>
      </c>
      <c r="I1512" s="495"/>
      <c r="J1512" s="495"/>
      <c r="K1512" s="496"/>
    </row>
    <row r="1513" spans="1:11" ht="17.850000000000001" customHeight="1" thickBot="1" x14ac:dyDescent="0.25">
      <c r="A1513" s="466" t="str">
        <f>Table!$AO$6</f>
        <v>الثقافة المالية</v>
      </c>
      <c r="B1513" s="467"/>
      <c r="C1513" s="467"/>
      <c r="D1513" s="103">
        <f>Table!$AQ$10</f>
        <v>100</v>
      </c>
      <c r="E1513" s="125">
        <f>Table!AO44</f>
        <v>0</v>
      </c>
      <c r="F1513" s="123">
        <f>Table!AP44</f>
        <v>0</v>
      </c>
      <c r="G1513" s="126">
        <f>Table!AQ44</f>
        <v>0</v>
      </c>
      <c r="H1513" s="488" t="str">
        <f>SpellNumberA(IF(Value!$F$33="1",E1513,G1513),0,"علامة","علامتان","علامات")</f>
        <v xml:space="preserve">صفر علامة </v>
      </c>
      <c r="I1513" s="489"/>
      <c r="J1513" s="489"/>
      <c r="K1513" s="490"/>
    </row>
    <row r="1514" spans="1:11" ht="17.850000000000001" customHeight="1" x14ac:dyDescent="0.2">
      <c r="A1514" s="491" t="s">
        <v>384</v>
      </c>
      <c r="B1514" s="492"/>
      <c r="C1514" s="492"/>
      <c r="D1514" s="351">
        <f>Table!BS44</f>
        <v>68.8</v>
      </c>
      <c r="E1514" s="363" t="s">
        <v>385</v>
      </c>
      <c r="F1514" s="493" t="str">
        <f>IF(D1514&lt;&gt;"-",SpellNumberA(D1514,0,"علامة","علامتان","علامات"),"")</f>
        <v>ثمان وستون علامة وثمانون بالمئة من العلامة</v>
      </c>
      <c r="G1514" s="493"/>
      <c r="H1514" s="493"/>
      <c r="I1514" s="493"/>
      <c r="J1514" s="203"/>
      <c r="K1514" s="204"/>
    </row>
    <row r="1515" spans="1:11" ht="17.850000000000001" customHeight="1" x14ac:dyDescent="0.2">
      <c r="A1515" s="517" t="s">
        <v>16</v>
      </c>
      <c r="B1515" s="518" t="str">
        <f>Table!CS44</f>
        <v>ناجح و يرفع  لـ الصف السابع</v>
      </c>
      <c r="C1515" s="519"/>
      <c r="D1515" s="519"/>
      <c r="E1515" s="519"/>
      <c r="F1515" s="519"/>
      <c r="G1515" s="519"/>
      <c r="H1515" s="519"/>
      <c r="I1515" s="519"/>
      <c r="J1515" s="519"/>
      <c r="K1515" s="520"/>
    </row>
    <row r="1516" spans="1:11" ht="17.850000000000001" customHeight="1" thickBot="1" x14ac:dyDescent="0.25">
      <c r="A1516" s="512"/>
      <c r="B1516" s="505"/>
      <c r="C1516" s="505"/>
      <c r="D1516" s="505"/>
      <c r="E1516" s="505"/>
      <c r="F1516" s="505"/>
      <c r="G1516" s="505"/>
      <c r="H1516" s="505"/>
      <c r="I1516" s="505"/>
      <c r="J1516" s="505"/>
      <c r="K1516" s="506"/>
    </row>
    <row r="1517" spans="1:11" ht="17.850000000000001" customHeight="1" x14ac:dyDescent="0.2">
      <c r="A1517" s="521" t="s">
        <v>17</v>
      </c>
      <c r="B1517" s="522"/>
      <c r="C1517" s="523" t="str">
        <f>Table!CT44</f>
        <v>يرجى من الوالدين مزيداً من المتابعة</v>
      </c>
      <c r="D1517" s="524"/>
      <c r="E1517" s="524"/>
      <c r="F1517" s="524"/>
      <c r="G1517" s="524"/>
      <c r="H1517" s="524"/>
      <c r="I1517" s="524"/>
      <c r="J1517" s="524"/>
      <c r="K1517" s="525"/>
    </row>
    <row r="1518" spans="1:11" s="105" customFormat="1" ht="17.850000000000001" customHeight="1" x14ac:dyDescent="0.2">
      <c r="A1518" s="507"/>
      <c r="B1518" s="458"/>
      <c r="C1518" s="483"/>
      <c r="D1518" s="483"/>
      <c r="E1518" s="483"/>
      <c r="F1518" s="483"/>
      <c r="G1518" s="483"/>
      <c r="H1518" s="483"/>
      <c r="I1518" s="483"/>
      <c r="J1518" s="483"/>
      <c r="K1518" s="504"/>
    </row>
    <row r="1519" spans="1:11" ht="17.850000000000001" customHeight="1" x14ac:dyDescent="0.2">
      <c r="A1519" s="507" t="s">
        <v>18</v>
      </c>
      <c r="B1519" s="458"/>
      <c r="C1519" s="510" t="str">
        <f>Table!AS44</f>
        <v>-</v>
      </c>
      <c r="D1519" s="458" t="s">
        <v>19</v>
      </c>
      <c r="E1519" s="458"/>
      <c r="F1519" s="458"/>
      <c r="G1519" s="510">
        <f>Table!$AS$10</f>
        <v>199</v>
      </c>
      <c r="H1519" s="458" t="s">
        <v>20</v>
      </c>
      <c r="I1519" s="458"/>
      <c r="J1519" s="483" t="str">
        <f>Value!$F$8</f>
        <v>عادل اسماعيل ابو حميدان</v>
      </c>
      <c r="K1519" s="504"/>
    </row>
    <row r="1520" spans="1:11" s="105" customFormat="1" ht="17.850000000000001" customHeight="1" x14ac:dyDescent="0.2">
      <c r="A1520" s="508"/>
      <c r="B1520" s="509"/>
      <c r="C1520" s="511"/>
      <c r="D1520" s="509"/>
      <c r="E1520" s="509"/>
      <c r="F1520" s="509"/>
      <c r="G1520" s="511"/>
      <c r="H1520" s="509"/>
      <c r="I1520" s="509"/>
      <c r="J1520" s="511"/>
      <c r="K1520" s="526"/>
    </row>
    <row r="1521" spans="1:13" ht="17.850000000000001" customHeight="1" x14ac:dyDescent="0.2">
      <c r="A1521" s="507" t="s">
        <v>21</v>
      </c>
      <c r="B1521" s="513" t="str">
        <f>IF(Value!$F$33="2",Value!$F$14,Value!$F$25)</f>
        <v>2020/6/2</v>
      </c>
      <c r="C1521" s="513"/>
      <c r="D1521" s="458" t="s">
        <v>22</v>
      </c>
      <c r="E1521" s="515"/>
      <c r="F1521" s="515"/>
      <c r="G1521" s="515" t="s">
        <v>23</v>
      </c>
      <c r="H1521" s="458" t="s">
        <v>23</v>
      </c>
      <c r="I1521" s="458"/>
      <c r="J1521" s="483" t="str">
        <f>Value!$F$9</f>
        <v>فتحي محمد ابو فضة</v>
      </c>
      <c r="K1521" s="504"/>
    </row>
    <row r="1522" spans="1:13" s="105" customFormat="1" ht="17.850000000000001" customHeight="1" thickBot="1" x14ac:dyDescent="0.25">
      <c r="A1522" s="512"/>
      <c r="B1522" s="514"/>
      <c r="C1522" s="514"/>
      <c r="D1522" s="503"/>
      <c r="E1522" s="516"/>
      <c r="F1522" s="516"/>
      <c r="G1522" s="516"/>
      <c r="H1522" s="503"/>
      <c r="I1522" s="503"/>
      <c r="J1522" s="505"/>
      <c r="K1522" s="506"/>
    </row>
    <row r="1523" spans="1:13" s="108" customFormat="1" ht="17.850000000000001" customHeight="1" x14ac:dyDescent="0.25">
      <c r="A1523" s="106" t="s">
        <v>24</v>
      </c>
      <c r="B1523" s="497"/>
      <c r="C1523" s="497"/>
      <c r="D1523" s="497"/>
      <c r="E1523" s="497"/>
      <c r="F1523" s="497"/>
      <c r="G1523" s="497"/>
      <c r="H1523" s="497"/>
      <c r="I1523" s="497"/>
      <c r="J1523" s="497"/>
      <c r="K1523" s="497"/>
      <c r="L1523" s="107"/>
    </row>
    <row r="1524" spans="1:13" s="108" customFormat="1" ht="17.850000000000001" customHeight="1" x14ac:dyDescent="0.25">
      <c r="A1524" s="109" t="s">
        <v>25</v>
      </c>
      <c r="B1524" s="498" t="s">
        <v>26</v>
      </c>
      <c r="C1524" s="498"/>
      <c r="D1524" s="498"/>
      <c r="E1524" s="498"/>
      <c r="F1524" s="498"/>
      <c r="G1524" s="498"/>
      <c r="H1524" s="498"/>
      <c r="I1524" s="498"/>
      <c r="J1524" s="498"/>
      <c r="K1524" s="498"/>
      <c r="L1524" s="107"/>
    </row>
    <row r="1525" spans="1:13" s="108" customFormat="1" ht="17.850000000000001" customHeight="1" x14ac:dyDescent="0.25">
      <c r="A1525" s="109"/>
      <c r="B1525" s="110"/>
      <c r="C1525" s="110"/>
      <c r="D1525" s="361"/>
      <c r="E1525" s="361"/>
      <c r="F1525" s="361"/>
      <c r="G1525" s="361"/>
      <c r="H1525" s="361"/>
      <c r="I1525" s="110"/>
      <c r="J1525" s="110"/>
      <c r="K1525" s="110"/>
      <c r="L1525" s="107"/>
    </row>
    <row r="1526" spans="1:13" s="108" customFormat="1" ht="17.850000000000001" customHeight="1" x14ac:dyDescent="0.25">
      <c r="A1526" s="109" t="s">
        <v>27</v>
      </c>
      <c r="B1526" s="499" t="s">
        <v>28</v>
      </c>
      <c r="C1526" s="499"/>
      <c r="D1526" s="499"/>
      <c r="E1526" s="499"/>
      <c r="F1526" s="499"/>
      <c r="G1526" s="499"/>
      <c r="H1526" s="499"/>
      <c r="I1526" s="499"/>
      <c r="J1526" s="499"/>
      <c r="K1526" s="499"/>
      <c r="L1526" s="107"/>
    </row>
    <row r="1527" spans="1:13" s="108" customFormat="1" ht="17.850000000000001" customHeight="1" x14ac:dyDescent="0.25">
      <c r="A1527" s="109"/>
      <c r="B1527" s="112"/>
      <c r="C1527" s="112"/>
      <c r="D1527" s="112"/>
      <c r="E1527" s="112"/>
      <c r="F1527" s="112"/>
      <c r="G1527" s="112"/>
      <c r="H1527" s="112"/>
      <c r="I1527" s="112"/>
      <c r="J1527" s="112"/>
      <c r="K1527" s="112"/>
      <c r="L1527" s="107"/>
    </row>
    <row r="1528" spans="1:13" s="108" customFormat="1" ht="17.850000000000001" customHeight="1" x14ac:dyDescent="0.25">
      <c r="A1528" s="109" t="s">
        <v>29</v>
      </c>
      <c r="B1528" s="500" t="s">
        <v>30</v>
      </c>
      <c r="C1528" s="500"/>
      <c r="D1528" s="500"/>
      <c r="E1528" s="500"/>
      <c r="F1528" s="501">
        <f>IF(Value!$F$33="1","",DATE(YEAR(Value!$F$22),MONTH(Value!$F$22),DAY(Value!$F$22)))</f>
        <v>43994</v>
      </c>
      <c r="G1528" s="501"/>
      <c r="H1528" s="114" t="s">
        <v>129</v>
      </c>
      <c r="I1528" s="502" t="str">
        <f>IF(Value!$F$33="2",Value!$F$22,"")</f>
        <v>2020/6/12</v>
      </c>
      <c r="J1528" s="502"/>
      <c r="K1528" s="115"/>
      <c r="L1528" s="115"/>
      <c r="M1528" s="107"/>
    </row>
    <row r="1529" spans="1:13" s="108" customFormat="1" ht="17.850000000000001" customHeight="1" x14ac:dyDescent="0.25">
      <c r="A1529" s="109"/>
      <c r="B1529" s="112"/>
      <c r="C1529" s="112"/>
      <c r="D1529" s="112"/>
      <c r="E1529" s="112"/>
      <c r="F1529" s="112"/>
      <c r="G1529" s="116"/>
      <c r="H1529" s="116"/>
      <c r="I1529" s="116"/>
      <c r="J1529" s="116"/>
      <c r="K1529" s="116"/>
      <c r="L1529" s="107"/>
    </row>
    <row r="1530" spans="1:13" s="108" customFormat="1" ht="17.850000000000001" customHeight="1" x14ac:dyDescent="0.25">
      <c r="A1530" s="109" t="s">
        <v>31</v>
      </c>
      <c r="B1530" s="527" t="s">
        <v>32</v>
      </c>
      <c r="C1530" s="527"/>
      <c r="D1530" s="527"/>
      <c r="E1530" s="527"/>
      <c r="F1530" s="117" t="str">
        <f>IF(Value!$F$33="2",Value!$F$26,"")</f>
        <v>2023/2022</v>
      </c>
      <c r="G1530" s="118" t="s">
        <v>379</v>
      </c>
      <c r="H1530" s="113">
        <f>IF(Value!$F$33="1","",DATE(YEAR(Value!$F$23),MONTH(Value!$F$23),DAY(Value!$F$23)))</f>
        <v>44075</v>
      </c>
      <c r="I1530" s="136" t="s">
        <v>129</v>
      </c>
      <c r="J1530" s="528" t="str">
        <f>IF(Value!$F$33="2",Value!$F$23,"")</f>
        <v>2020/9/1</v>
      </c>
      <c r="K1530" s="528"/>
      <c r="L1530" s="107"/>
    </row>
    <row r="1531" spans="1:13" ht="17.850000000000001" customHeight="1" x14ac:dyDescent="0.2">
      <c r="A1531" s="461"/>
      <c r="B1531" s="461"/>
      <c r="C1531" s="461"/>
      <c r="D1531" s="461"/>
      <c r="E1531" s="462" t="s">
        <v>436</v>
      </c>
      <c r="F1531" s="462"/>
      <c r="G1531" s="462"/>
      <c r="H1531" s="461"/>
      <c r="I1531" s="461"/>
      <c r="J1531" s="461"/>
      <c r="K1531" s="461"/>
      <c r="L1531" s="85" t="s">
        <v>310</v>
      </c>
    </row>
    <row r="1532" spans="1:13" ht="17.850000000000001" customHeight="1" x14ac:dyDescent="0.2">
      <c r="A1532" s="461"/>
      <c r="B1532" s="461"/>
      <c r="C1532" s="461"/>
      <c r="D1532" s="461"/>
      <c r="E1532" s="462"/>
      <c r="F1532" s="462"/>
      <c r="G1532" s="462"/>
      <c r="H1532" s="461"/>
      <c r="I1532" s="461"/>
      <c r="J1532" s="461"/>
      <c r="K1532" s="461"/>
    </row>
    <row r="1533" spans="1:13" ht="17.850000000000001" customHeight="1" x14ac:dyDescent="0.2">
      <c r="A1533" s="463" t="s">
        <v>755</v>
      </c>
      <c r="B1533" s="463"/>
      <c r="C1533" s="463"/>
      <c r="D1533" s="463"/>
      <c r="E1533" s="464"/>
      <c r="F1533" s="464"/>
      <c r="G1533" s="464"/>
      <c r="H1533" s="464" t="s">
        <v>0</v>
      </c>
      <c r="I1533" s="464"/>
      <c r="J1533" s="464"/>
      <c r="K1533" s="464"/>
    </row>
    <row r="1534" spans="1:13" ht="17.850000000000001" customHeight="1" x14ac:dyDescent="0.2">
      <c r="A1534" s="463" t="s">
        <v>756</v>
      </c>
      <c r="B1534" s="463"/>
      <c r="C1534" s="463"/>
      <c r="D1534" s="463"/>
      <c r="E1534" s="464"/>
      <c r="F1534" s="464"/>
      <c r="G1534" s="464"/>
      <c r="H1534" s="464"/>
      <c r="I1534" s="464"/>
      <c r="J1534" s="464"/>
      <c r="K1534" s="464"/>
    </row>
    <row r="1535" spans="1:13" ht="17.850000000000001" customHeight="1" x14ac:dyDescent="0.2">
      <c r="A1535" s="465"/>
      <c r="B1535" s="465"/>
      <c r="C1535" s="465"/>
      <c r="D1535" s="465"/>
      <c r="E1535" s="464"/>
      <c r="F1535" s="464"/>
      <c r="G1535" s="464"/>
      <c r="H1535" s="464"/>
      <c r="I1535" s="464"/>
      <c r="J1535" s="464"/>
      <c r="K1535" s="464"/>
    </row>
    <row r="1536" spans="1:13" ht="17.850000000000001" customHeight="1" x14ac:dyDescent="0.2">
      <c r="A1536" s="455" t="str">
        <f>" النتائج المدرسية  " &amp; Value!$F$35 &amp; " الأساسي  للعام الدراسي " &amp; Value!$F$10</f>
        <v xml:space="preserve"> النتائج المدرسية  للصفوف من الأول الى السابع الأساسي  للعام الدراسي 2021/2020</v>
      </c>
      <c r="B1536" s="455"/>
      <c r="C1536" s="455"/>
      <c r="D1536" s="455"/>
      <c r="E1536" s="455"/>
      <c r="F1536" s="455"/>
      <c r="G1536" s="455"/>
      <c r="H1536" s="455"/>
      <c r="I1536" s="455"/>
      <c r="J1536" s="455"/>
      <c r="K1536" s="455"/>
    </row>
    <row r="1537" spans="1:17" ht="17.850000000000001" customHeight="1" x14ac:dyDescent="0.2">
      <c r="A1537" s="455"/>
      <c r="B1537" s="455"/>
      <c r="C1537" s="455"/>
      <c r="D1537" s="455"/>
      <c r="E1537" s="455"/>
      <c r="F1537" s="455"/>
      <c r="G1537" s="455"/>
      <c r="H1537" s="455"/>
      <c r="I1537" s="455"/>
      <c r="J1537" s="455"/>
      <c r="K1537" s="455"/>
    </row>
    <row r="1538" spans="1:17" ht="17.850000000000001" customHeight="1" x14ac:dyDescent="0.2">
      <c r="A1538" s="86" t="s">
        <v>1</v>
      </c>
      <c r="B1538" s="456" t="str">
        <f>Table!B45</f>
        <v xml:space="preserve"> محمد ثامر محمود ابو رجيلة</v>
      </c>
      <c r="C1538" s="457"/>
      <c r="D1538" s="457"/>
      <c r="E1538" s="362" t="s">
        <v>2</v>
      </c>
      <c r="F1538" s="119" t="str">
        <f>Table!C45</f>
        <v>الأردنية</v>
      </c>
      <c r="G1538" s="458" t="s">
        <v>3</v>
      </c>
      <c r="H1538" s="458"/>
      <c r="I1538" s="459" t="str">
        <f>Table!BT45</f>
        <v>السلط    22 / 6 / 2009</v>
      </c>
      <c r="J1538" s="460"/>
      <c r="K1538" s="460"/>
    </row>
    <row r="1539" spans="1:17" ht="17.850000000000001" customHeight="1" x14ac:dyDescent="0.2">
      <c r="A1539" s="70"/>
      <c r="B1539" s="365"/>
      <c r="C1539" s="365"/>
      <c r="D1539" s="76"/>
      <c r="E1539" s="365"/>
      <c r="F1539" s="88"/>
      <c r="G1539" s="76"/>
      <c r="H1539" s="76"/>
      <c r="I1539" s="89"/>
      <c r="J1539" s="89"/>
      <c r="K1539" s="90"/>
    </row>
    <row r="1540" spans="1:17" ht="17.850000000000001" customHeight="1" x14ac:dyDescent="0.2">
      <c r="A1540" s="458" t="s">
        <v>4</v>
      </c>
      <c r="B1540" s="458"/>
      <c r="C1540" s="483" t="str">
        <f>Value!$F$6 &amp; " ( "  &amp;  Value!$F$7  &amp; " ) "</f>
        <v xml:space="preserve">السادس ( أ ) </v>
      </c>
      <c r="D1540" s="483"/>
      <c r="E1540" s="362" t="s">
        <v>5</v>
      </c>
      <c r="F1540" s="483" t="str">
        <f>Value!$F$5</f>
        <v>ذكور البقعة الاعدادية الرابعة</v>
      </c>
      <c r="G1540" s="483"/>
      <c r="H1540" s="483"/>
      <c r="I1540" s="362" t="s">
        <v>6</v>
      </c>
      <c r="J1540" s="460" t="str">
        <f>Value!$F$4</f>
        <v>البقعة</v>
      </c>
      <c r="K1540" s="460"/>
      <c r="N1540" s="262">
        <v>0</v>
      </c>
      <c r="O1540" s="262"/>
      <c r="P1540" s="262"/>
      <c r="Q1540" s="262">
        <f>Value!$F$13</f>
        <v>50</v>
      </c>
    </row>
    <row r="1541" spans="1:17" ht="17.850000000000001" customHeight="1" x14ac:dyDescent="0.2">
      <c r="A1541" s="365"/>
      <c r="B1541" s="365"/>
      <c r="C1541" s="65"/>
      <c r="D1541" s="91"/>
      <c r="E1541" s="70"/>
      <c r="F1541" s="89"/>
      <c r="G1541" s="89"/>
      <c r="H1541" s="89"/>
      <c r="I1541" s="70"/>
      <c r="J1541" s="89"/>
      <c r="K1541" s="89"/>
    </row>
    <row r="1542" spans="1:17" ht="17.850000000000001" customHeight="1" x14ac:dyDescent="0.2">
      <c r="A1542" s="458" t="s">
        <v>7</v>
      </c>
      <c r="B1542" s="458"/>
      <c r="C1542" s="483" t="str">
        <f>Value!$F$3</f>
        <v>شمال عمان</v>
      </c>
      <c r="D1542" s="483"/>
      <c r="E1542" s="92"/>
      <c r="F1542" s="92"/>
      <c r="G1542" s="92"/>
      <c r="H1542" s="92"/>
      <c r="I1542" s="92"/>
      <c r="J1542" s="92"/>
      <c r="K1542" s="92"/>
    </row>
    <row r="1543" spans="1:17" ht="17.850000000000001" customHeight="1" thickBot="1" x14ac:dyDescent="0.25">
      <c r="A1543" s="93"/>
      <c r="B1543" s="93"/>
      <c r="C1543" s="93"/>
      <c r="D1543" s="94"/>
      <c r="E1543" s="93"/>
      <c r="F1543" s="93"/>
      <c r="G1543" s="93"/>
      <c r="H1543" s="93"/>
      <c r="I1543" s="93"/>
      <c r="J1543" s="95"/>
      <c r="K1543" s="95"/>
    </row>
    <row r="1544" spans="1:17" ht="17.850000000000001" customHeight="1" thickBot="1" x14ac:dyDescent="0.25">
      <c r="A1544" s="484" t="s">
        <v>8</v>
      </c>
      <c r="B1544" s="484"/>
      <c r="C1544" s="484"/>
      <c r="D1544" s="485" t="s">
        <v>9</v>
      </c>
      <c r="E1544" s="471" t="s">
        <v>10</v>
      </c>
      <c r="F1544" s="472"/>
      <c r="G1544" s="472"/>
      <c r="H1544" s="472"/>
      <c r="I1544" s="472"/>
      <c r="J1544" s="472"/>
      <c r="K1544" s="473"/>
    </row>
    <row r="1545" spans="1:17" ht="17.850000000000001" customHeight="1" thickBot="1" x14ac:dyDescent="0.25">
      <c r="A1545" s="484"/>
      <c r="B1545" s="484"/>
      <c r="C1545" s="484"/>
      <c r="D1545" s="486"/>
      <c r="E1545" s="96" t="s">
        <v>11</v>
      </c>
      <c r="F1545" s="97" t="s">
        <v>12</v>
      </c>
      <c r="G1545" s="474" t="s">
        <v>13</v>
      </c>
      <c r="H1545" s="474"/>
      <c r="I1545" s="474"/>
      <c r="J1545" s="474"/>
      <c r="K1545" s="475"/>
    </row>
    <row r="1546" spans="1:17" ht="17.850000000000001" customHeight="1" thickBot="1" x14ac:dyDescent="0.25">
      <c r="A1546" s="484"/>
      <c r="B1546" s="484"/>
      <c r="C1546" s="484"/>
      <c r="D1546" s="487"/>
      <c r="E1546" s="98" t="s">
        <v>383</v>
      </c>
      <c r="F1546" s="364" t="s">
        <v>383</v>
      </c>
      <c r="G1546" s="364" t="s">
        <v>14</v>
      </c>
      <c r="H1546" s="476" t="s">
        <v>15</v>
      </c>
      <c r="I1546" s="476"/>
      <c r="J1546" s="476"/>
      <c r="K1546" s="477"/>
    </row>
    <row r="1547" spans="1:17" ht="17.850000000000001" customHeight="1" x14ac:dyDescent="0.2">
      <c r="A1547" s="478" t="str">
        <f>Table!$H$6</f>
        <v>التربية الاسلامية</v>
      </c>
      <c r="B1547" s="479"/>
      <c r="C1547" s="479"/>
      <c r="D1547" s="100">
        <f>Table!$J$10</f>
        <v>100</v>
      </c>
      <c r="E1547" s="122">
        <f>Table!H45</f>
        <v>76</v>
      </c>
      <c r="F1547" s="123">
        <f>Table!I45</f>
        <v>87</v>
      </c>
      <c r="G1547" s="123">
        <f>Table!J45</f>
        <v>82</v>
      </c>
      <c r="H1547" s="480" t="str">
        <f>SpellNumberA(IF(Value!$F$33="1",E1547,G1547),0,"علامة","علامتان","علامات")</f>
        <v xml:space="preserve">اثنتان وثمانون علامة </v>
      </c>
      <c r="I1547" s="481"/>
      <c r="J1547" s="481"/>
      <c r="K1547" s="482"/>
    </row>
    <row r="1548" spans="1:17" ht="17.850000000000001" customHeight="1" x14ac:dyDescent="0.2">
      <c r="A1548" s="466" t="str">
        <f>Table!$K$6</f>
        <v>اللغة العربية</v>
      </c>
      <c r="B1548" s="467"/>
      <c r="C1548" s="467"/>
      <c r="D1548" s="101">
        <f>Table!$M$10</f>
        <v>100</v>
      </c>
      <c r="E1548" s="102">
        <f>Table!K45</f>
        <v>95</v>
      </c>
      <c r="F1548" s="123">
        <f>Table!L45</f>
        <v>80</v>
      </c>
      <c r="G1548" s="123">
        <f>Table!M45</f>
        <v>88</v>
      </c>
      <c r="H1548" s="468" t="str">
        <f>SpellNumberA(IF(Value!$F$33="1",E1548,G1548),0,"علامة","علامتان","علامات")</f>
        <v xml:space="preserve">ثمان وثمانون علامة </v>
      </c>
      <c r="I1548" s="469"/>
      <c r="J1548" s="469"/>
      <c r="K1548" s="470"/>
    </row>
    <row r="1549" spans="1:17" ht="17.850000000000001" customHeight="1" x14ac:dyDescent="0.2">
      <c r="A1549" s="466" t="str">
        <f>Table!$N$6</f>
        <v>اللغة الانجليزية</v>
      </c>
      <c r="B1549" s="467"/>
      <c r="C1549" s="467"/>
      <c r="D1549" s="101">
        <f>Table!$P$10</f>
        <v>100</v>
      </c>
      <c r="E1549" s="102">
        <f>Table!N45</f>
        <v>77</v>
      </c>
      <c r="F1549" s="123">
        <f>Table!O45</f>
        <v>69</v>
      </c>
      <c r="G1549" s="123">
        <f>Table!P45</f>
        <v>73</v>
      </c>
      <c r="H1549" s="468" t="str">
        <f>SpellNumberA(IF(Value!$F$33="1",E1549,G1549),0,"علامة","علامتان","علامات")</f>
        <v xml:space="preserve">ثلاث وسبعون علامة </v>
      </c>
      <c r="I1549" s="469"/>
      <c r="J1549" s="469"/>
      <c r="K1549" s="470"/>
    </row>
    <row r="1550" spans="1:17" ht="17.850000000000001" customHeight="1" x14ac:dyDescent="0.2">
      <c r="A1550" s="466" t="str">
        <f>Table!$Q$6</f>
        <v>الرياضيات</v>
      </c>
      <c r="B1550" s="467"/>
      <c r="C1550" s="467"/>
      <c r="D1550" s="101">
        <f>Table!$S$10</f>
        <v>100</v>
      </c>
      <c r="E1550" s="102">
        <f>Table!Q45</f>
        <v>83</v>
      </c>
      <c r="F1550" s="123">
        <f>Table!R45</f>
        <v>89</v>
      </c>
      <c r="G1550" s="123">
        <f>Table!S45</f>
        <v>86</v>
      </c>
      <c r="H1550" s="468" t="str">
        <f>SpellNumberA(IF(Value!$F$33="1",E1550,G1550),0,"علامة","علامتان","علامات")</f>
        <v xml:space="preserve">ست وثمانون علامة </v>
      </c>
      <c r="I1550" s="469"/>
      <c r="J1550" s="469"/>
      <c r="K1550" s="470"/>
    </row>
    <row r="1551" spans="1:17" ht="17.850000000000001" customHeight="1" x14ac:dyDescent="0.2">
      <c r="A1551" s="466" t="str">
        <f>Table!$T$6</f>
        <v>التربية الاجتماعية والوطنية</v>
      </c>
      <c r="B1551" s="467"/>
      <c r="C1551" s="467"/>
      <c r="D1551" s="101">
        <f>Table!$V$10</f>
        <v>100</v>
      </c>
      <c r="E1551" s="102">
        <f>Table!T45</f>
        <v>76</v>
      </c>
      <c r="F1551" s="123">
        <f>Table!U45</f>
        <v>86</v>
      </c>
      <c r="G1551" s="123">
        <f>Table!V45</f>
        <v>81</v>
      </c>
      <c r="H1551" s="468" t="str">
        <f>SpellNumberA(IF(Value!$F$33="1",E1551,G1551),0,"علامة","علامتان","علامات")</f>
        <v xml:space="preserve">واحدة وثمانون علامة </v>
      </c>
      <c r="I1551" s="469"/>
      <c r="J1551" s="469"/>
      <c r="K1551" s="470"/>
    </row>
    <row r="1552" spans="1:17" ht="17.850000000000001" customHeight="1" x14ac:dyDescent="0.2">
      <c r="A1552" s="466" t="str">
        <f>Table!$W$6</f>
        <v>العلـــوم</v>
      </c>
      <c r="B1552" s="467"/>
      <c r="C1552" s="467"/>
      <c r="D1552" s="101">
        <f>Table!$Y$10</f>
        <v>100</v>
      </c>
      <c r="E1552" s="102">
        <f>Table!W45</f>
        <v>67</v>
      </c>
      <c r="F1552" s="123">
        <f>Table!X45</f>
        <v>81</v>
      </c>
      <c r="G1552" s="123">
        <f>Table!Y45</f>
        <v>74</v>
      </c>
      <c r="H1552" s="468" t="str">
        <f>SpellNumberA(IF(Value!$F$33="1",E1552,G1552),0,"علامة","علامتان","علامات")</f>
        <v xml:space="preserve">اربع وسبعون علامة </v>
      </c>
      <c r="I1552" s="469"/>
      <c r="J1552" s="469"/>
      <c r="K1552" s="470"/>
    </row>
    <row r="1553" spans="1:12" ht="17.850000000000001" customHeight="1" x14ac:dyDescent="0.2">
      <c r="A1553" s="466" t="str">
        <f>Table!$Z$6</f>
        <v>التربية الفنية</v>
      </c>
      <c r="B1553" s="467"/>
      <c r="C1553" s="467"/>
      <c r="D1553" s="101">
        <f>Table!$AB$10</f>
        <v>100</v>
      </c>
      <c r="E1553" s="102">
        <f>Table!Z45</f>
        <v>99</v>
      </c>
      <c r="F1553" s="123">
        <f>Table!AA45</f>
        <v>91</v>
      </c>
      <c r="G1553" s="123">
        <f>Table!AB45</f>
        <v>95</v>
      </c>
      <c r="H1553" s="468" t="str">
        <f>SpellNumberA(IF(Value!$F$33="1",E1553,G1553),0,"علامة","علامتان","علامات")</f>
        <v xml:space="preserve">خمس وتسعون علامة </v>
      </c>
      <c r="I1553" s="469"/>
      <c r="J1553" s="469"/>
      <c r="K1553" s="470"/>
    </row>
    <row r="1554" spans="1:12" ht="17.850000000000001" customHeight="1" x14ac:dyDescent="0.2">
      <c r="A1554" s="466" t="str">
        <f>Table!$AC$6</f>
        <v>التربية الرياضية</v>
      </c>
      <c r="B1554" s="467"/>
      <c r="C1554" s="467"/>
      <c r="D1554" s="101">
        <f>Table!$AE$10</f>
        <v>100</v>
      </c>
      <c r="E1554" s="102">
        <f>Table!AC45</f>
        <v>95</v>
      </c>
      <c r="F1554" s="123">
        <f>Table!AD45</f>
        <v>90</v>
      </c>
      <c r="G1554" s="123">
        <f>Table!AE45</f>
        <v>93</v>
      </c>
      <c r="H1554" s="468" t="str">
        <f>SpellNumberA(IF(Value!$F$33="1",E1554,G1554),0,"علامة","علامتان","علامات")</f>
        <v xml:space="preserve">ثلاث وتسعون علامة </v>
      </c>
      <c r="I1554" s="469"/>
      <c r="J1554" s="469"/>
      <c r="K1554" s="470"/>
    </row>
    <row r="1555" spans="1:12" ht="17.850000000000001" customHeight="1" x14ac:dyDescent="0.2">
      <c r="A1555" s="466" t="str">
        <f>Table!$AF$6</f>
        <v>الموسيقا والاناشيد</v>
      </c>
      <c r="B1555" s="467"/>
      <c r="C1555" s="467"/>
      <c r="D1555" s="101">
        <f>Table!$AH$10</f>
        <v>100</v>
      </c>
      <c r="E1555" s="124"/>
      <c r="F1555" s="123"/>
      <c r="G1555" s="123"/>
      <c r="H1555" s="494" t="str">
        <f>SpellNumberA(IF(Value!$F$33="1",E1555,G1555),0,"علامة","علامتان","علامات")</f>
        <v/>
      </c>
      <c r="I1555" s="495"/>
      <c r="J1555" s="495"/>
      <c r="K1555" s="496"/>
    </row>
    <row r="1556" spans="1:12" ht="17.850000000000001" customHeight="1" x14ac:dyDescent="0.2">
      <c r="A1556" s="466" t="str">
        <f>Table!$AI$6</f>
        <v>التربية المهنية</v>
      </c>
      <c r="B1556" s="467"/>
      <c r="C1556" s="467"/>
      <c r="D1556" s="101">
        <f>Table!$AK$10</f>
        <v>100</v>
      </c>
      <c r="E1556" s="124">
        <f>Table!AI45</f>
        <v>92</v>
      </c>
      <c r="F1556" s="123">
        <f>Table!AJ45</f>
        <v>86</v>
      </c>
      <c r="G1556" s="123">
        <f>Table!AK45</f>
        <v>89</v>
      </c>
      <c r="H1556" s="494" t="str">
        <f>SpellNumberA(IF(Value!$F$33="1",E1556,G1556),0,"علامة","علامتان","علامات")</f>
        <v xml:space="preserve">تسع وثمانون علامة </v>
      </c>
      <c r="I1556" s="495"/>
      <c r="J1556" s="495"/>
      <c r="K1556" s="496"/>
    </row>
    <row r="1557" spans="1:12" ht="17.850000000000001" customHeight="1" x14ac:dyDescent="0.2">
      <c r="A1557" s="466" t="str">
        <f>Table!$AL$6</f>
        <v>الحاسوب</v>
      </c>
      <c r="B1557" s="467"/>
      <c r="C1557" s="467"/>
      <c r="D1557" s="101">
        <f>Table!$AN$10</f>
        <v>100</v>
      </c>
      <c r="E1557" s="124">
        <f>Table!AL45</f>
        <v>0</v>
      </c>
      <c r="F1557" s="123">
        <f>Table!AM45</f>
        <v>0</v>
      </c>
      <c r="G1557" s="123">
        <f>Table!AN45</f>
        <v>0</v>
      </c>
      <c r="H1557" s="494" t="str">
        <f>SpellNumberA(IF(Value!$F$33="1",E1557,G1557),0,"علامة","علامتان","علامات")</f>
        <v xml:space="preserve">صفر علامة </v>
      </c>
      <c r="I1557" s="495"/>
      <c r="J1557" s="495"/>
      <c r="K1557" s="496"/>
    </row>
    <row r="1558" spans="1:12" ht="17.850000000000001" customHeight="1" thickBot="1" x14ac:dyDescent="0.25">
      <c r="A1558" s="466" t="str">
        <f>Table!$AO$6</f>
        <v>الثقافة المالية</v>
      </c>
      <c r="B1558" s="467"/>
      <c r="C1558" s="467"/>
      <c r="D1558" s="103">
        <f>Table!$AQ$10</f>
        <v>100</v>
      </c>
      <c r="E1558" s="125">
        <f>Table!AO45</f>
        <v>0</v>
      </c>
      <c r="F1558" s="123">
        <f>Table!AP45</f>
        <v>0</v>
      </c>
      <c r="G1558" s="126">
        <f>Table!AQ45</f>
        <v>0</v>
      </c>
      <c r="H1558" s="488" t="str">
        <f>SpellNumberA(IF(Value!$F$33="1",E1558,G1558),0,"علامة","علامتان","علامات")</f>
        <v xml:space="preserve">صفر علامة </v>
      </c>
      <c r="I1558" s="489"/>
      <c r="J1558" s="489"/>
      <c r="K1558" s="490"/>
    </row>
    <row r="1559" spans="1:12" ht="17.850000000000001" customHeight="1" x14ac:dyDescent="0.2">
      <c r="A1559" s="491" t="s">
        <v>384</v>
      </c>
      <c r="B1559" s="492"/>
      <c r="C1559" s="492"/>
      <c r="D1559" s="351">
        <f>Table!BS45</f>
        <v>95.4</v>
      </c>
      <c r="E1559" s="363" t="s">
        <v>385</v>
      </c>
      <c r="F1559" s="493" t="str">
        <f>IF(D1559&lt;&gt;"-",SpellNumberA(D1559,0,"علامة","علامتان","علامات"),"")</f>
        <v>خمس وتسعون علامة واربعون بالمئة من العلامة</v>
      </c>
      <c r="G1559" s="493"/>
      <c r="H1559" s="493"/>
      <c r="I1559" s="493"/>
      <c r="J1559" s="203"/>
      <c r="K1559" s="204"/>
    </row>
    <row r="1560" spans="1:12" ht="17.850000000000001" customHeight="1" x14ac:dyDescent="0.2">
      <c r="A1560" s="517" t="s">
        <v>16</v>
      </c>
      <c r="B1560" s="518" t="str">
        <f>Table!CS45</f>
        <v>ناجح و يرفع  لـ الصف السابع</v>
      </c>
      <c r="C1560" s="519"/>
      <c r="D1560" s="519"/>
      <c r="E1560" s="519"/>
      <c r="F1560" s="519"/>
      <c r="G1560" s="519"/>
      <c r="H1560" s="519"/>
      <c r="I1560" s="519"/>
      <c r="J1560" s="519"/>
      <c r="K1560" s="520"/>
    </row>
    <row r="1561" spans="1:12" ht="17.850000000000001" customHeight="1" thickBot="1" x14ac:dyDescent="0.25">
      <c r="A1561" s="512"/>
      <c r="B1561" s="505"/>
      <c r="C1561" s="505"/>
      <c r="D1561" s="505"/>
      <c r="E1561" s="505"/>
      <c r="F1561" s="505"/>
      <c r="G1561" s="505"/>
      <c r="H1561" s="505"/>
      <c r="I1561" s="505"/>
      <c r="J1561" s="505"/>
      <c r="K1561" s="506"/>
    </row>
    <row r="1562" spans="1:12" ht="17.850000000000001" customHeight="1" x14ac:dyDescent="0.2">
      <c r="A1562" s="521" t="s">
        <v>17</v>
      </c>
      <c r="B1562" s="522"/>
      <c r="C1562" s="523" t="str">
        <f>Table!CT45</f>
        <v>مؤدب وخلوق ومجتهد ، هنيئاً لوالديك هذا التفوق المميز</v>
      </c>
      <c r="D1562" s="524"/>
      <c r="E1562" s="524"/>
      <c r="F1562" s="524"/>
      <c r="G1562" s="524"/>
      <c r="H1562" s="524"/>
      <c r="I1562" s="524"/>
      <c r="J1562" s="524"/>
      <c r="K1562" s="525"/>
    </row>
    <row r="1563" spans="1:12" s="105" customFormat="1" ht="17.850000000000001" customHeight="1" x14ac:dyDescent="0.2">
      <c r="A1563" s="507"/>
      <c r="B1563" s="458"/>
      <c r="C1563" s="483"/>
      <c r="D1563" s="483"/>
      <c r="E1563" s="483"/>
      <c r="F1563" s="483"/>
      <c r="G1563" s="483"/>
      <c r="H1563" s="483"/>
      <c r="I1563" s="483"/>
      <c r="J1563" s="483"/>
      <c r="K1563" s="504"/>
    </row>
    <row r="1564" spans="1:12" ht="17.850000000000001" customHeight="1" x14ac:dyDescent="0.2">
      <c r="A1564" s="507" t="s">
        <v>18</v>
      </c>
      <c r="B1564" s="458"/>
      <c r="C1564" s="510" t="str">
        <f>Table!AS45</f>
        <v>-</v>
      </c>
      <c r="D1564" s="458" t="s">
        <v>19</v>
      </c>
      <c r="E1564" s="458"/>
      <c r="F1564" s="458"/>
      <c r="G1564" s="510">
        <f>Table!$AS$10</f>
        <v>199</v>
      </c>
      <c r="H1564" s="458" t="s">
        <v>20</v>
      </c>
      <c r="I1564" s="458"/>
      <c r="J1564" s="483" t="str">
        <f>Value!$F$8</f>
        <v>عادل اسماعيل ابو حميدان</v>
      </c>
      <c r="K1564" s="504"/>
    </row>
    <row r="1565" spans="1:12" s="105" customFormat="1" ht="17.850000000000001" customHeight="1" x14ac:dyDescent="0.2">
      <c r="A1565" s="508"/>
      <c r="B1565" s="509"/>
      <c r="C1565" s="511"/>
      <c r="D1565" s="509"/>
      <c r="E1565" s="509"/>
      <c r="F1565" s="509"/>
      <c r="G1565" s="511"/>
      <c r="H1565" s="509"/>
      <c r="I1565" s="509"/>
      <c r="J1565" s="511"/>
      <c r="K1565" s="526"/>
    </row>
    <row r="1566" spans="1:12" ht="17.850000000000001" customHeight="1" x14ac:dyDescent="0.2">
      <c r="A1566" s="507" t="s">
        <v>21</v>
      </c>
      <c r="B1566" s="513" t="str">
        <f>IF(Value!$F$33="2",Value!$F$14,Value!$F$25)</f>
        <v>2020/6/2</v>
      </c>
      <c r="C1566" s="513"/>
      <c r="D1566" s="458" t="s">
        <v>22</v>
      </c>
      <c r="E1566" s="515"/>
      <c r="F1566" s="515"/>
      <c r="G1566" s="515" t="s">
        <v>23</v>
      </c>
      <c r="H1566" s="458" t="s">
        <v>23</v>
      </c>
      <c r="I1566" s="458"/>
      <c r="J1566" s="483" t="str">
        <f>Value!$F$9</f>
        <v>فتحي محمد ابو فضة</v>
      </c>
      <c r="K1566" s="504"/>
    </row>
    <row r="1567" spans="1:12" s="105" customFormat="1" ht="17.850000000000001" customHeight="1" thickBot="1" x14ac:dyDescent="0.25">
      <c r="A1567" s="512"/>
      <c r="B1567" s="514"/>
      <c r="C1567" s="514"/>
      <c r="D1567" s="503"/>
      <c r="E1567" s="516"/>
      <c r="F1567" s="516"/>
      <c r="G1567" s="516"/>
      <c r="H1567" s="503"/>
      <c r="I1567" s="503"/>
      <c r="J1567" s="505"/>
      <c r="K1567" s="506"/>
    </row>
    <row r="1568" spans="1:12" s="108" customFormat="1" ht="17.850000000000001" customHeight="1" x14ac:dyDescent="0.25">
      <c r="A1568" s="106" t="s">
        <v>24</v>
      </c>
      <c r="B1568" s="497"/>
      <c r="C1568" s="497"/>
      <c r="D1568" s="497"/>
      <c r="E1568" s="497"/>
      <c r="F1568" s="497"/>
      <c r="G1568" s="497"/>
      <c r="H1568" s="497"/>
      <c r="I1568" s="497"/>
      <c r="J1568" s="497"/>
      <c r="K1568" s="497"/>
      <c r="L1568" s="107"/>
    </row>
    <row r="1569" spans="1:13" s="108" customFormat="1" ht="17.850000000000001" customHeight="1" x14ac:dyDescent="0.25">
      <c r="A1569" s="109" t="s">
        <v>25</v>
      </c>
      <c r="B1569" s="498" t="s">
        <v>26</v>
      </c>
      <c r="C1569" s="498"/>
      <c r="D1569" s="498"/>
      <c r="E1569" s="498"/>
      <c r="F1569" s="498"/>
      <c r="G1569" s="498"/>
      <c r="H1569" s="498"/>
      <c r="I1569" s="498"/>
      <c r="J1569" s="498"/>
      <c r="K1569" s="498"/>
      <c r="L1569" s="107"/>
    </row>
    <row r="1570" spans="1:13" s="108" customFormat="1" ht="17.850000000000001" customHeight="1" x14ac:dyDescent="0.25">
      <c r="A1570" s="109"/>
      <c r="B1570" s="110"/>
      <c r="C1570" s="110"/>
      <c r="D1570" s="361"/>
      <c r="E1570" s="361"/>
      <c r="F1570" s="361"/>
      <c r="G1570" s="361"/>
      <c r="H1570" s="361"/>
      <c r="I1570" s="110"/>
      <c r="J1570" s="110"/>
      <c r="K1570" s="110"/>
      <c r="L1570" s="107"/>
    </row>
    <row r="1571" spans="1:13" s="108" customFormat="1" ht="17.850000000000001" customHeight="1" x14ac:dyDescent="0.25">
      <c r="A1571" s="109" t="s">
        <v>27</v>
      </c>
      <c r="B1571" s="499" t="s">
        <v>28</v>
      </c>
      <c r="C1571" s="499"/>
      <c r="D1571" s="499"/>
      <c r="E1571" s="499"/>
      <c r="F1571" s="499"/>
      <c r="G1571" s="499"/>
      <c r="H1571" s="499"/>
      <c r="I1571" s="499"/>
      <c r="J1571" s="499"/>
      <c r="K1571" s="499"/>
      <c r="L1571" s="107"/>
    </row>
    <row r="1572" spans="1:13" s="108" customFormat="1" ht="17.850000000000001" customHeight="1" x14ac:dyDescent="0.25">
      <c r="A1572" s="109"/>
      <c r="B1572" s="112"/>
      <c r="C1572" s="112"/>
      <c r="D1572" s="112"/>
      <c r="E1572" s="112"/>
      <c r="F1572" s="112"/>
      <c r="G1572" s="112"/>
      <c r="H1572" s="112"/>
      <c r="I1572" s="112"/>
      <c r="J1572" s="112"/>
      <c r="K1572" s="112"/>
      <c r="L1572" s="107"/>
    </row>
    <row r="1573" spans="1:13" s="108" customFormat="1" ht="17.850000000000001" customHeight="1" x14ac:dyDescent="0.25">
      <c r="A1573" s="109" t="s">
        <v>29</v>
      </c>
      <c r="B1573" s="500" t="s">
        <v>30</v>
      </c>
      <c r="C1573" s="500"/>
      <c r="D1573" s="500"/>
      <c r="E1573" s="500"/>
      <c r="F1573" s="501">
        <f>IF(Value!$F$33="1","",DATE(YEAR(Value!$F$22),MONTH(Value!$F$22),DAY(Value!$F$22)))</f>
        <v>43994</v>
      </c>
      <c r="G1573" s="501"/>
      <c r="H1573" s="114" t="s">
        <v>129</v>
      </c>
      <c r="I1573" s="502" t="str">
        <f>IF(Value!$F$33="2",Value!$F$22,"")</f>
        <v>2020/6/12</v>
      </c>
      <c r="J1573" s="502"/>
      <c r="K1573" s="115"/>
      <c r="L1573" s="115"/>
      <c r="M1573" s="107"/>
    </row>
    <row r="1574" spans="1:13" s="108" customFormat="1" ht="17.850000000000001" customHeight="1" x14ac:dyDescent="0.25">
      <c r="A1574" s="109"/>
      <c r="B1574" s="112"/>
      <c r="C1574" s="112"/>
      <c r="D1574" s="112"/>
      <c r="E1574" s="112"/>
      <c r="F1574" s="112"/>
      <c r="G1574" s="116"/>
      <c r="H1574" s="116"/>
      <c r="I1574" s="116"/>
      <c r="J1574" s="116"/>
      <c r="K1574" s="116"/>
      <c r="L1574" s="107"/>
    </row>
    <row r="1575" spans="1:13" s="108" customFormat="1" ht="17.850000000000001" customHeight="1" x14ac:dyDescent="0.25">
      <c r="A1575" s="109" t="s">
        <v>31</v>
      </c>
      <c r="B1575" s="527" t="s">
        <v>32</v>
      </c>
      <c r="C1575" s="527"/>
      <c r="D1575" s="527"/>
      <c r="E1575" s="527"/>
      <c r="F1575" s="117" t="str">
        <f>IF(Value!$F$33="2",Value!$F$26,"")</f>
        <v>2023/2022</v>
      </c>
      <c r="G1575" s="118" t="s">
        <v>379</v>
      </c>
      <c r="H1575" s="113">
        <f>IF(Value!$F$33="1","",DATE(YEAR(Value!$F$23),MONTH(Value!$F$23),DAY(Value!$F$23)))</f>
        <v>44075</v>
      </c>
      <c r="I1575" s="136" t="s">
        <v>129</v>
      </c>
      <c r="J1575" s="528" t="str">
        <f>IF(Value!$F$33="2",Value!$F$23,"")</f>
        <v>2020/9/1</v>
      </c>
      <c r="K1575" s="528"/>
      <c r="L1575" s="107"/>
    </row>
    <row r="1576" spans="1:13" ht="17.850000000000001" customHeight="1" x14ac:dyDescent="0.2">
      <c r="A1576" s="461"/>
      <c r="B1576" s="461"/>
      <c r="C1576" s="461"/>
      <c r="D1576" s="461"/>
      <c r="E1576" s="462" t="s">
        <v>436</v>
      </c>
      <c r="F1576" s="462"/>
      <c r="G1576" s="462"/>
      <c r="H1576" s="461"/>
      <c r="I1576" s="461"/>
      <c r="J1576" s="461"/>
      <c r="K1576" s="461"/>
      <c r="L1576" s="85" t="s">
        <v>310</v>
      </c>
    </row>
    <row r="1577" spans="1:13" ht="17.850000000000001" customHeight="1" x14ac:dyDescent="0.2">
      <c r="A1577" s="461"/>
      <c r="B1577" s="461"/>
      <c r="C1577" s="461"/>
      <c r="D1577" s="461"/>
      <c r="E1577" s="462"/>
      <c r="F1577" s="462"/>
      <c r="G1577" s="462"/>
      <c r="H1577" s="461"/>
      <c r="I1577" s="461"/>
      <c r="J1577" s="461"/>
      <c r="K1577" s="461"/>
    </row>
    <row r="1578" spans="1:13" ht="17.850000000000001" customHeight="1" x14ac:dyDescent="0.2">
      <c r="A1578" s="463" t="s">
        <v>755</v>
      </c>
      <c r="B1578" s="463"/>
      <c r="C1578" s="463"/>
      <c r="D1578" s="463"/>
      <c r="E1578" s="464"/>
      <c r="F1578" s="464"/>
      <c r="G1578" s="464"/>
      <c r="H1578" s="464" t="s">
        <v>0</v>
      </c>
      <c r="I1578" s="464"/>
      <c r="J1578" s="464"/>
      <c r="K1578" s="464"/>
    </row>
    <row r="1579" spans="1:13" ht="17.850000000000001" customHeight="1" x14ac:dyDescent="0.2">
      <c r="A1579" s="463" t="s">
        <v>756</v>
      </c>
      <c r="B1579" s="463"/>
      <c r="C1579" s="463"/>
      <c r="D1579" s="463"/>
      <c r="E1579" s="464"/>
      <c r="F1579" s="464"/>
      <c r="G1579" s="464"/>
      <c r="H1579" s="464"/>
      <c r="I1579" s="464"/>
      <c r="J1579" s="464"/>
      <c r="K1579" s="464"/>
    </row>
    <row r="1580" spans="1:13" ht="17.850000000000001" customHeight="1" x14ac:dyDescent="0.2">
      <c r="A1580" s="465"/>
      <c r="B1580" s="465"/>
      <c r="C1580" s="465"/>
      <c r="D1580" s="465"/>
      <c r="E1580" s="464"/>
      <c r="F1580" s="464"/>
      <c r="G1580" s="464"/>
      <c r="H1580" s="464"/>
      <c r="I1580" s="464"/>
      <c r="J1580" s="464"/>
      <c r="K1580" s="464"/>
    </row>
    <row r="1581" spans="1:13" ht="17.850000000000001" customHeight="1" x14ac:dyDescent="0.2">
      <c r="A1581" s="455" t="str">
        <f>" النتائج المدرسية  " &amp; Value!$F$35 &amp; " الأساسي  للعام الدراسي " &amp; Value!$F$10</f>
        <v xml:space="preserve"> النتائج المدرسية  للصفوف من الأول الى السابع الأساسي  للعام الدراسي 2021/2020</v>
      </c>
      <c r="B1581" s="455"/>
      <c r="C1581" s="455"/>
      <c r="D1581" s="455"/>
      <c r="E1581" s="455"/>
      <c r="F1581" s="455"/>
      <c r="G1581" s="455"/>
      <c r="H1581" s="455"/>
      <c r="I1581" s="455"/>
      <c r="J1581" s="455"/>
      <c r="K1581" s="455"/>
    </row>
    <row r="1582" spans="1:13" ht="17.850000000000001" customHeight="1" x14ac:dyDescent="0.2">
      <c r="A1582" s="455"/>
      <c r="B1582" s="455"/>
      <c r="C1582" s="455"/>
      <c r="D1582" s="455"/>
      <c r="E1582" s="455"/>
      <c r="F1582" s="455"/>
      <c r="G1582" s="455"/>
      <c r="H1582" s="455"/>
      <c r="I1582" s="455"/>
      <c r="J1582" s="455"/>
      <c r="K1582" s="455"/>
    </row>
    <row r="1583" spans="1:13" ht="17.850000000000001" customHeight="1" x14ac:dyDescent="0.2">
      <c r="A1583" s="86" t="s">
        <v>1</v>
      </c>
      <c r="B1583" s="456" t="str">
        <f>Table!B46</f>
        <v xml:space="preserve"> محمد جمال خضر الصلاحات</v>
      </c>
      <c r="C1583" s="457"/>
      <c r="D1583" s="457"/>
      <c r="E1583" s="362" t="s">
        <v>2</v>
      </c>
      <c r="F1583" s="119" t="str">
        <f>Table!C46</f>
        <v>الأردنية</v>
      </c>
      <c r="G1583" s="458" t="s">
        <v>3</v>
      </c>
      <c r="H1583" s="458"/>
      <c r="I1583" s="459" t="str">
        <f>Table!BT46</f>
        <v>السلط/البلقاء    29 / 10 / 2009</v>
      </c>
      <c r="J1583" s="460"/>
      <c r="K1583" s="460"/>
    </row>
    <row r="1584" spans="1:13" ht="17.850000000000001" customHeight="1" x14ac:dyDescent="0.2">
      <c r="A1584" s="70"/>
      <c r="B1584" s="365"/>
      <c r="C1584" s="365"/>
      <c r="D1584" s="76"/>
      <c r="E1584" s="365"/>
      <c r="F1584" s="88"/>
      <c r="G1584" s="76"/>
      <c r="H1584" s="76"/>
      <c r="I1584" s="89"/>
      <c r="J1584" s="89"/>
      <c r="K1584" s="90"/>
    </row>
    <row r="1585" spans="1:17" ht="17.850000000000001" customHeight="1" x14ac:dyDescent="0.2">
      <c r="A1585" s="458" t="s">
        <v>4</v>
      </c>
      <c r="B1585" s="458"/>
      <c r="C1585" s="483" t="str">
        <f>Value!$F$6 &amp; " ( "  &amp;  Value!$F$7  &amp; " ) "</f>
        <v xml:space="preserve">السادس ( أ ) </v>
      </c>
      <c r="D1585" s="483"/>
      <c r="E1585" s="362" t="s">
        <v>5</v>
      </c>
      <c r="F1585" s="483" t="str">
        <f>Value!$F$5</f>
        <v>ذكور البقعة الاعدادية الرابعة</v>
      </c>
      <c r="G1585" s="483"/>
      <c r="H1585" s="483"/>
      <c r="I1585" s="362" t="s">
        <v>6</v>
      </c>
      <c r="J1585" s="460" t="str">
        <f>Value!$F$4</f>
        <v>البقعة</v>
      </c>
      <c r="K1585" s="460"/>
      <c r="N1585" s="262">
        <v>0</v>
      </c>
      <c r="O1585" s="262"/>
      <c r="P1585" s="262"/>
      <c r="Q1585" s="262">
        <f>Value!$F$13</f>
        <v>50</v>
      </c>
    </row>
    <row r="1586" spans="1:17" ht="17.850000000000001" customHeight="1" x14ac:dyDescent="0.2">
      <c r="A1586" s="365"/>
      <c r="B1586" s="365"/>
      <c r="C1586" s="65"/>
      <c r="D1586" s="91"/>
      <c r="E1586" s="70"/>
      <c r="F1586" s="89"/>
      <c r="G1586" s="89"/>
      <c r="H1586" s="89"/>
      <c r="I1586" s="70"/>
      <c r="J1586" s="89"/>
      <c r="K1586" s="89"/>
    </row>
    <row r="1587" spans="1:17" ht="17.850000000000001" customHeight="1" x14ac:dyDescent="0.2">
      <c r="A1587" s="458" t="s">
        <v>7</v>
      </c>
      <c r="B1587" s="458"/>
      <c r="C1587" s="483" t="str">
        <f>Value!$F$3</f>
        <v>شمال عمان</v>
      </c>
      <c r="D1587" s="483"/>
      <c r="E1587" s="92"/>
      <c r="F1587" s="92"/>
      <c r="G1587" s="92"/>
      <c r="H1587" s="92"/>
      <c r="I1587" s="92"/>
      <c r="J1587" s="92"/>
      <c r="K1587" s="92"/>
    </row>
    <row r="1588" spans="1:17" ht="17.850000000000001" customHeight="1" thickBot="1" x14ac:dyDescent="0.25">
      <c r="A1588" s="93"/>
      <c r="B1588" s="93"/>
      <c r="C1588" s="93"/>
      <c r="D1588" s="94"/>
      <c r="E1588" s="93"/>
      <c r="F1588" s="93"/>
      <c r="G1588" s="93"/>
      <c r="H1588" s="93"/>
      <c r="I1588" s="93"/>
      <c r="J1588" s="95"/>
      <c r="K1588" s="95"/>
    </row>
    <row r="1589" spans="1:17" ht="17.850000000000001" customHeight="1" thickBot="1" x14ac:dyDescent="0.25">
      <c r="A1589" s="484" t="s">
        <v>8</v>
      </c>
      <c r="B1589" s="484"/>
      <c r="C1589" s="484"/>
      <c r="D1589" s="485" t="s">
        <v>9</v>
      </c>
      <c r="E1589" s="471" t="s">
        <v>10</v>
      </c>
      <c r="F1589" s="472"/>
      <c r="G1589" s="472"/>
      <c r="H1589" s="472"/>
      <c r="I1589" s="472"/>
      <c r="J1589" s="472"/>
      <c r="K1589" s="473"/>
    </row>
    <row r="1590" spans="1:17" ht="17.850000000000001" customHeight="1" thickBot="1" x14ac:dyDescent="0.25">
      <c r="A1590" s="484"/>
      <c r="B1590" s="484"/>
      <c r="C1590" s="484"/>
      <c r="D1590" s="486"/>
      <c r="E1590" s="96" t="s">
        <v>11</v>
      </c>
      <c r="F1590" s="97" t="s">
        <v>12</v>
      </c>
      <c r="G1590" s="474" t="s">
        <v>13</v>
      </c>
      <c r="H1590" s="474"/>
      <c r="I1590" s="474"/>
      <c r="J1590" s="474"/>
      <c r="K1590" s="475"/>
    </row>
    <row r="1591" spans="1:17" ht="17.850000000000001" customHeight="1" thickBot="1" x14ac:dyDescent="0.25">
      <c r="A1591" s="484"/>
      <c r="B1591" s="484"/>
      <c r="C1591" s="484"/>
      <c r="D1591" s="487"/>
      <c r="E1591" s="98" t="s">
        <v>383</v>
      </c>
      <c r="F1591" s="364" t="s">
        <v>383</v>
      </c>
      <c r="G1591" s="364" t="s">
        <v>14</v>
      </c>
      <c r="H1591" s="476" t="s">
        <v>15</v>
      </c>
      <c r="I1591" s="476"/>
      <c r="J1591" s="476"/>
      <c r="K1591" s="477"/>
    </row>
    <row r="1592" spans="1:17" ht="17.850000000000001" customHeight="1" x14ac:dyDescent="0.2">
      <c r="A1592" s="478" t="str">
        <f>Table!$H$6</f>
        <v>التربية الاسلامية</v>
      </c>
      <c r="B1592" s="479"/>
      <c r="C1592" s="479"/>
      <c r="D1592" s="100">
        <f>Table!$J$10</f>
        <v>100</v>
      </c>
      <c r="E1592" s="122">
        <f>Table!H46</f>
        <v>74</v>
      </c>
      <c r="F1592" s="123">
        <f>Table!I46</f>
        <v>86</v>
      </c>
      <c r="G1592" s="123">
        <f>Table!J46</f>
        <v>80</v>
      </c>
      <c r="H1592" s="480" t="str">
        <f>SpellNumberA(IF(Value!$F$33="1",E1592,G1592),0,"علامة","علامتان","علامات")</f>
        <v xml:space="preserve">ثمانون علامة </v>
      </c>
      <c r="I1592" s="481"/>
      <c r="J1592" s="481"/>
      <c r="K1592" s="482"/>
    </row>
    <row r="1593" spans="1:17" ht="17.850000000000001" customHeight="1" x14ac:dyDescent="0.2">
      <c r="A1593" s="466" t="str">
        <f>Table!$K$6</f>
        <v>اللغة العربية</v>
      </c>
      <c r="B1593" s="467"/>
      <c r="C1593" s="467"/>
      <c r="D1593" s="101">
        <f>Table!$M$10</f>
        <v>100</v>
      </c>
      <c r="E1593" s="102">
        <f>Table!K46</f>
        <v>83</v>
      </c>
      <c r="F1593" s="123">
        <f>Table!L46</f>
        <v>72</v>
      </c>
      <c r="G1593" s="123">
        <f>Table!M46</f>
        <v>78</v>
      </c>
      <c r="H1593" s="468" t="str">
        <f>SpellNumberA(IF(Value!$F$33="1",E1593,G1593),0,"علامة","علامتان","علامات")</f>
        <v xml:space="preserve">ثمان وسبعون علامة </v>
      </c>
      <c r="I1593" s="469"/>
      <c r="J1593" s="469"/>
      <c r="K1593" s="470"/>
    </row>
    <row r="1594" spans="1:17" ht="17.850000000000001" customHeight="1" x14ac:dyDescent="0.2">
      <c r="A1594" s="466" t="str">
        <f>Table!$N$6</f>
        <v>اللغة الانجليزية</v>
      </c>
      <c r="B1594" s="467"/>
      <c r="C1594" s="467"/>
      <c r="D1594" s="101">
        <f>Table!$P$10</f>
        <v>100</v>
      </c>
      <c r="E1594" s="102">
        <f>Table!N46</f>
        <v>75</v>
      </c>
      <c r="F1594" s="123">
        <f>Table!O46</f>
        <v>74</v>
      </c>
      <c r="G1594" s="123">
        <f>Table!P46</f>
        <v>75</v>
      </c>
      <c r="H1594" s="468" t="str">
        <f>SpellNumberA(IF(Value!$F$33="1",E1594,G1594),0,"علامة","علامتان","علامات")</f>
        <v xml:space="preserve">خمس وسبعون علامة </v>
      </c>
      <c r="I1594" s="469"/>
      <c r="J1594" s="469"/>
      <c r="K1594" s="470"/>
    </row>
    <row r="1595" spans="1:17" ht="17.850000000000001" customHeight="1" x14ac:dyDescent="0.2">
      <c r="A1595" s="466" t="str">
        <f>Table!$Q$6</f>
        <v>الرياضيات</v>
      </c>
      <c r="B1595" s="467"/>
      <c r="C1595" s="467"/>
      <c r="D1595" s="101">
        <f>Table!$S$10</f>
        <v>100</v>
      </c>
      <c r="E1595" s="102">
        <f>Table!Q46</f>
        <v>83</v>
      </c>
      <c r="F1595" s="123">
        <f>Table!R46</f>
        <v>73</v>
      </c>
      <c r="G1595" s="123">
        <f>Table!S46</f>
        <v>78</v>
      </c>
      <c r="H1595" s="468" t="str">
        <f>SpellNumberA(IF(Value!$F$33="1",E1595,G1595),0,"علامة","علامتان","علامات")</f>
        <v xml:space="preserve">ثمان وسبعون علامة </v>
      </c>
      <c r="I1595" s="469"/>
      <c r="J1595" s="469"/>
      <c r="K1595" s="470"/>
    </row>
    <row r="1596" spans="1:17" ht="17.850000000000001" customHeight="1" x14ac:dyDescent="0.2">
      <c r="A1596" s="466" t="str">
        <f>Table!$T$6</f>
        <v>التربية الاجتماعية والوطنية</v>
      </c>
      <c r="B1596" s="467"/>
      <c r="C1596" s="467"/>
      <c r="D1596" s="101">
        <f>Table!$V$10</f>
        <v>100</v>
      </c>
      <c r="E1596" s="102">
        <f>Table!T46</f>
        <v>74</v>
      </c>
      <c r="F1596" s="123">
        <f>Table!U46</f>
        <v>79</v>
      </c>
      <c r="G1596" s="123">
        <f>Table!V46</f>
        <v>77</v>
      </c>
      <c r="H1596" s="468" t="str">
        <f>SpellNumberA(IF(Value!$F$33="1",E1596,G1596),0,"علامة","علامتان","علامات")</f>
        <v xml:space="preserve">سبع وسبعون علامة </v>
      </c>
      <c r="I1596" s="469"/>
      <c r="J1596" s="469"/>
      <c r="K1596" s="470"/>
    </row>
    <row r="1597" spans="1:17" ht="17.850000000000001" customHeight="1" x14ac:dyDescent="0.2">
      <c r="A1597" s="466" t="str">
        <f>Table!$W$6</f>
        <v>العلـــوم</v>
      </c>
      <c r="B1597" s="467"/>
      <c r="C1597" s="467"/>
      <c r="D1597" s="101">
        <f>Table!$Y$10</f>
        <v>100</v>
      </c>
      <c r="E1597" s="102">
        <f>Table!W46</f>
        <v>72</v>
      </c>
      <c r="F1597" s="123">
        <f>Table!X46</f>
        <v>84</v>
      </c>
      <c r="G1597" s="123">
        <f>Table!Y46</f>
        <v>78</v>
      </c>
      <c r="H1597" s="468" t="str">
        <f>SpellNumberA(IF(Value!$F$33="1",E1597,G1597),0,"علامة","علامتان","علامات")</f>
        <v xml:space="preserve">ثمان وسبعون علامة </v>
      </c>
      <c r="I1597" s="469"/>
      <c r="J1597" s="469"/>
      <c r="K1597" s="470"/>
    </row>
    <row r="1598" spans="1:17" ht="17.850000000000001" customHeight="1" x14ac:dyDescent="0.2">
      <c r="A1598" s="466" t="str">
        <f>Table!$Z$6</f>
        <v>التربية الفنية</v>
      </c>
      <c r="B1598" s="467"/>
      <c r="C1598" s="467"/>
      <c r="D1598" s="101">
        <f>Table!$AB$10</f>
        <v>100</v>
      </c>
      <c r="E1598" s="102">
        <f>Table!Z46</f>
        <v>99</v>
      </c>
      <c r="F1598" s="123">
        <f>Table!AA46</f>
        <v>91</v>
      </c>
      <c r="G1598" s="123">
        <f>Table!AB46</f>
        <v>95</v>
      </c>
      <c r="H1598" s="468" t="str">
        <f>SpellNumberA(IF(Value!$F$33="1",E1598,G1598),0,"علامة","علامتان","علامات")</f>
        <v xml:space="preserve">خمس وتسعون علامة </v>
      </c>
      <c r="I1598" s="469"/>
      <c r="J1598" s="469"/>
      <c r="K1598" s="470"/>
    </row>
    <row r="1599" spans="1:17" ht="17.850000000000001" customHeight="1" x14ac:dyDescent="0.2">
      <c r="A1599" s="466" t="str">
        <f>Table!$AC$6</f>
        <v>التربية الرياضية</v>
      </c>
      <c r="B1599" s="467"/>
      <c r="C1599" s="467"/>
      <c r="D1599" s="101">
        <f>Table!$AE$10</f>
        <v>100</v>
      </c>
      <c r="E1599" s="102">
        <f>Table!AC46</f>
        <v>92</v>
      </c>
      <c r="F1599" s="123">
        <f>Table!AD46</f>
        <v>89</v>
      </c>
      <c r="G1599" s="123">
        <f>Table!AE46</f>
        <v>91</v>
      </c>
      <c r="H1599" s="468" t="str">
        <f>SpellNumberA(IF(Value!$F$33="1",E1599,G1599),0,"علامة","علامتان","علامات")</f>
        <v xml:space="preserve">واحدة وتسعون علامة </v>
      </c>
      <c r="I1599" s="469"/>
      <c r="J1599" s="469"/>
      <c r="K1599" s="470"/>
    </row>
    <row r="1600" spans="1:17" ht="17.850000000000001" customHeight="1" x14ac:dyDescent="0.2">
      <c r="A1600" s="466" t="str">
        <f>Table!$AF$6</f>
        <v>الموسيقا والاناشيد</v>
      </c>
      <c r="B1600" s="467"/>
      <c r="C1600" s="467"/>
      <c r="D1600" s="101">
        <f>Table!$AH$10</f>
        <v>100</v>
      </c>
      <c r="E1600" s="124"/>
      <c r="F1600" s="123"/>
      <c r="G1600" s="123"/>
      <c r="H1600" s="494" t="str">
        <f>SpellNumberA(IF(Value!$F$33="1",E1600,G1600),0,"علامة","علامتان","علامات")</f>
        <v/>
      </c>
      <c r="I1600" s="495"/>
      <c r="J1600" s="495"/>
      <c r="K1600" s="496"/>
    </row>
    <row r="1601" spans="1:12" ht="17.850000000000001" customHeight="1" x14ac:dyDescent="0.2">
      <c r="A1601" s="466" t="str">
        <f>Table!$AI$6</f>
        <v>التربية المهنية</v>
      </c>
      <c r="B1601" s="467"/>
      <c r="C1601" s="467"/>
      <c r="D1601" s="101">
        <f>Table!$AK$10</f>
        <v>100</v>
      </c>
      <c r="E1601" s="124">
        <f>Table!AI46</f>
        <v>93</v>
      </c>
      <c r="F1601" s="123">
        <f>Table!AJ46</f>
        <v>82</v>
      </c>
      <c r="G1601" s="123">
        <f>Table!AK46</f>
        <v>88</v>
      </c>
      <c r="H1601" s="494" t="str">
        <f>SpellNumberA(IF(Value!$F$33="1",E1601,G1601),0,"علامة","علامتان","علامات")</f>
        <v xml:space="preserve">ثمان وثمانون علامة </v>
      </c>
      <c r="I1601" s="495"/>
      <c r="J1601" s="495"/>
      <c r="K1601" s="496"/>
    </row>
    <row r="1602" spans="1:12" ht="17.850000000000001" customHeight="1" x14ac:dyDescent="0.2">
      <c r="A1602" s="466" t="str">
        <f>Table!$AL$6</f>
        <v>الحاسوب</v>
      </c>
      <c r="B1602" s="467"/>
      <c r="C1602" s="467"/>
      <c r="D1602" s="101">
        <f>Table!$AN$10</f>
        <v>100</v>
      </c>
      <c r="E1602" s="124">
        <f>Table!AL46</f>
        <v>0</v>
      </c>
      <c r="F1602" s="123">
        <f>Table!AM46</f>
        <v>0</v>
      </c>
      <c r="G1602" s="123">
        <f>Table!AN46</f>
        <v>0</v>
      </c>
      <c r="H1602" s="494" t="str">
        <f>SpellNumberA(IF(Value!$F$33="1",E1602,G1602),0,"علامة","علامتان","علامات")</f>
        <v xml:space="preserve">صفر علامة </v>
      </c>
      <c r="I1602" s="495"/>
      <c r="J1602" s="495"/>
      <c r="K1602" s="496"/>
    </row>
    <row r="1603" spans="1:12" ht="17.850000000000001" customHeight="1" thickBot="1" x14ac:dyDescent="0.25">
      <c r="A1603" s="466" t="str">
        <f>Table!$AO$6</f>
        <v>الثقافة المالية</v>
      </c>
      <c r="B1603" s="467"/>
      <c r="C1603" s="467"/>
      <c r="D1603" s="103">
        <f>Table!$AQ$10</f>
        <v>100</v>
      </c>
      <c r="E1603" s="125">
        <f>Table!AO46</f>
        <v>0</v>
      </c>
      <c r="F1603" s="123">
        <f>Table!AP46</f>
        <v>0</v>
      </c>
      <c r="G1603" s="126">
        <f>Table!AQ46</f>
        <v>0</v>
      </c>
      <c r="H1603" s="488" t="str">
        <f>SpellNumberA(IF(Value!$F$33="1",E1603,G1603),0,"علامة","علامتان","علامات")</f>
        <v xml:space="preserve">صفر علامة </v>
      </c>
      <c r="I1603" s="489"/>
      <c r="J1603" s="489"/>
      <c r="K1603" s="490"/>
    </row>
    <row r="1604" spans="1:12" ht="17.850000000000001" customHeight="1" x14ac:dyDescent="0.2">
      <c r="A1604" s="491" t="s">
        <v>384</v>
      </c>
      <c r="B1604" s="492"/>
      <c r="C1604" s="492"/>
      <c r="D1604" s="351">
        <f>Table!BS46</f>
        <v>80.5</v>
      </c>
      <c r="E1604" s="363" t="s">
        <v>385</v>
      </c>
      <c r="F1604" s="493" t="str">
        <f>IF(D1604&lt;&gt;"-",SpellNumberA(D1604,0,"علامة","علامتان","علامات"),"")</f>
        <v>ثمانون علامة وخمسون بالمئة من العلامة</v>
      </c>
      <c r="G1604" s="493"/>
      <c r="H1604" s="493"/>
      <c r="I1604" s="493"/>
      <c r="J1604" s="203"/>
      <c r="K1604" s="204"/>
    </row>
    <row r="1605" spans="1:12" ht="17.850000000000001" customHeight="1" x14ac:dyDescent="0.2">
      <c r="A1605" s="517" t="s">
        <v>16</v>
      </c>
      <c r="B1605" s="518" t="str">
        <f>Table!CS46</f>
        <v>ناجح و يرفع  لـ الصف السابع</v>
      </c>
      <c r="C1605" s="519"/>
      <c r="D1605" s="519"/>
      <c r="E1605" s="519"/>
      <c r="F1605" s="519"/>
      <c r="G1605" s="519"/>
      <c r="H1605" s="519"/>
      <c r="I1605" s="519"/>
      <c r="J1605" s="519"/>
      <c r="K1605" s="520"/>
    </row>
    <row r="1606" spans="1:12" ht="17.850000000000001" customHeight="1" thickBot="1" x14ac:dyDescent="0.25">
      <c r="A1606" s="512"/>
      <c r="B1606" s="505"/>
      <c r="C1606" s="505"/>
      <c r="D1606" s="505"/>
      <c r="E1606" s="505"/>
      <c r="F1606" s="505"/>
      <c r="G1606" s="505"/>
      <c r="H1606" s="505"/>
      <c r="I1606" s="505"/>
      <c r="J1606" s="505"/>
      <c r="K1606" s="506"/>
    </row>
    <row r="1607" spans="1:12" ht="17.850000000000001" customHeight="1" x14ac:dyDescent="0.2">
      <c r="A1607" s="521" t="s">
        <v>17</v>
      </c>
      <c r="B1607" s="522"/>
      <c r="C1607" s="523" t="str">
        <f>Table!CT46</f>
        <v>خلوق ومتعاون وفعّال ، أجمل التهاني لك ولوالديك</v>
      </c>
      <c r="D1607" s="524"/>
      <c r="E1607" s="524"/>
      <c r="F1607" s="524"/>
      <c r="G1607" s="524"/>
      <c r="H1607" s="524"/>
      <c r="I1607" s="524"/>
      <c r="J1607" s="524"/>
      <c r="K1607" s="525"/>
    </row>
    <row r="1608" spans="1:12" s="105" customFormat="1" ht="17.850000000000001" customHeight="1" x14ac:dyDescent="0.2">
      <c r="A1608" s="507"/>
      <c r="B1608" s="458"/>
      <c r="C1608" s="483"/>
      <c r="D1608" s="483"/>
      <c r="E1608" s="483"/>
      <c r="F1608" s="483"/>
      <c r="G1608" s="483"/>
      <c r="H1608" s="483"/>
      <c r="I1608" s="483"/>
      <c r="J1608" s="483"/>
      <c r="K1608" s="504"/>
    </row>
    <row r="1609" spans="1:12" ht="17.850000000000001" customHeight="1" x14ac:dyDescent="0.2">
      <c r="A1609" s="507" t="s">
        <v>18</v>
      </c>
      <c r="B1609" s="458"/>
      <c r="C1609" s="510" t="str">
        <f>Table!AS46</f>
        <v>-</v>
      </c>
      <c r="D1609" s="458" t="s">
        <v>19</v>
      </c>
      <c r="E1609" s="458"/>
      <c r="F1609" s="458"/>
      <c r="G1609" s="510">
        <f>Table!$AS$10</f>
        <v>199</v>
      </c>
      <c r="H1609" s="458" t="s">
        <v>20</v>
      </c>
      <c r="I1609" s="458"/>
      <c r="J1609" s="483" t="str">
        <f>Value!$F$8</f>
        <v>عادل اسماعيل ابو حميدان</v>
      </c>
      <c r="K1609" s="504"/>
    </row>
    <row r="1610" spans="1:12" s="105" customFormat="1" ht="17.850000000000001" customHeight="1" x14ac:dyDescent="0.2">
      <c r="A1610" s="508"/>
      <c r="B1610" s="509"/>
      <c r="C1610" s="511"/>
      <c r="D1610" s="509"/>
      <c r="E1610" s="509"/>
      <c r="F1610" s="509"/>
      <c r="G1610" s="511"/>
      <c r="H1610" s="509"/>
      <c r="I1610" s="509"/>
      <c r="J1610" s="511"/>
      <c r="K1610" s="526"/>
    </row>
    <row r="1611" spans="1:12" ht="17.850000000000001" customHeight="1" x14ac:dyDescent="0.2">
      <c r="A1611" s="507" t="s">
        <v>21</v>
      </c>
      <c r="B1611" s="513" t="str">
        <f>IF(Value!$F$33="2",Value!$F$14,Value!$F$25)</f>
        <v>2020/6/2</v>
      </c>
      <c r="C1611" s="513"/>
      <c r="D1611" s="458" t="s">
        <v>22</v>
      </c>
      <c r="E1611" s="515"/>
      <c r="F1611" s="515"/>
      <c r="G1611" s="515" t="s">
        <v>23</v>
      </c>
      <c r="H1611" s="458" t="s">
        <v>23</v>
      </c>
      <c r="I1611" s="458"/>
      <c r="J1611" s="483" t="str">
        <f>Value!$F$9</f>
        <v>فتحي محمد ابو فضة</v>
      </c>
      <c r="K1611" s="504"/>
    </row>
    <row r="1612" spans="1:12" s="105" customFormat="1" ht="17.850000000000001" customHeight="1" thickBot="1" x14ac:dyDescent="0.25">
      <c r="A1612" s="512"/>
      <c r="B1612" s="514"/>
      <c r="C1612" s="514"/>
      <c r="D1612" s="503"/>
      <c r="E1612" s="516"/>
      <c r="F1612" s="516"/>
      <c r="G1612" s="516"/>
      <c r="H1612" s="503"/>
      <c r="I1612" s="503"/>
      <c r="J1612" s="505"/>
      <c r="K1612" s="506"/>
    </row>
    <row r="1613" spans="1:12" s="108" customFormat="1" ht="17.850000000000001" customHeight="1" x14ac:dyDescent="0.25">
      <c r="A1613" s="106" t="s">
        <v>24</v>
      </c>
      <c r="B1613" s="497"/>
      <c r="C1613" s="497"/>
      <c r="D1613" s="497"/>
      <c r="E1613" s="497"/>
      <c r="F1613" s="497"/>
      <c r="G1613" s="497"/>
      <c r="H1613" s="497"/>
      <c r="I1613" s="497"/>
      <c r="J1613" s="497"/>
      <c r="K1613" s="497"/>
      <c r="L1613" s="107"/>
    </row>
    <row r="1614" spans="1:12" s="108" customFormat="1" ht="17.850000000000001" customHeight="1" x14ac:dyDescent="0.25">
      <c r="A1614" s="109" t="s">
        <v>25</v>
      </c>
      <c r="B1614" s="498" t="s">
        <v>26</v>
      </c>
      <c r="C1614" s="498"/>
      <c r="D1614" s="498"/>
      <c r="E1614" s="498"/>
      <c r="F1614" s="498"/>
      <c r="G1614" s="498"/>
      <c r="H1614" s="498"/>
      <c r="I1614" s="498"/>
      <c r="J1614" s="498"/>
      <c r="K1614" s="498"/>
      <c r="L1614" s="107"/>
    </row>
    <row r="1615" spans="1:12" s="108" customFormat="1" ht="17.850000000000001" customHeight="1" x14ac:dyDescent="0.25">
      <c r="A1615" s="109"/>
      <c r="B1615" s="110"/>
      <c r="C1615" s="110"/>
      <c r="D1615" s="361"/>
      <c r="E1615" s="361"/>
      <c r="F1615" s="361"/>
      <c r="G1615" s="361"/>
      <c r="H1615" s="361"/>
      <c r="I1615" s="110"/>
      <c r="J1615" s="110"/>
      <c r="K1615" s="110"/>
      <c r="L1615" s="107"/>
    </row>
    <row r="1616" spans="1:12" s="108" customFormat="1" ht="17.850000000000001" customHeight="1" x14ac:dyDescent="0.25">
      <c r="A1616" s="109" t="s">
        <v>27</v>
      </c>
      <c r="B1616" s="499" t="s">
        <v>28</v>
      </c>
      <c r="C1616" s="499"/>
      <c r="D1616" s="499"/>
      <c r="E1616" s="499"/>
      <c r="F1616" s="499"/>
      <c r="G1616" s="499"/>
      <c r="H1616" s="499"/>
      <c r="I1616" s="499"/>
      <c r="J1616" s="499"/>
      <c r="K1616" s="499"/>
      <c r="L1616" s="107"/>
    </row>
    <row r="1617" spans="1:17" s="108" customFormat="1" ht="17.850000000000001" customHeight="1" x14ac:dyDescent="0.25">
      <c r="A1617" s="109"/>
      <c r="B1617" s="112"/>
      <c r="C1617" s="112"/>
      <c r="D1617" s="112"/>
      <c r="E1617" s="112"/>
      <c r="F1617" s="112"/>
      <c r="G1617" s="112"/>
      <c r="H1617" s="112"/>
      <c r="I1617" s="112"/>
      <c r="J1617" s="112"/>
      <c r="K1617" s="112"/>
      <c r="L1617" s="107"/>
    </row>
    <row r="1618" spans="1:17" s="108" customFormat="1" ht="17.850000000000001" customHeight="1" x14ac:dyDescent="0.25">
      <c r="A1618" s="109" t="s">
        <v>29</v>
      </c>
      <c r="B1618" s="500" t="s">
        <v>30</v>
      </c>
      <c r="C1618" s="500"/>
      <c r="D1618" s="500"/>
      <c r="E1618" s="500"/>
      <c r="F1618" s="501">
        <f>IF(Value!$F$33="1","",DATE(YEAR(Value!$F$22),MONTH(Value!$F$22),DAY(Value!$F$22)))</f>
        <v>43994</v>
      </c>
      <c r="G1618" s="501"/>
      <c r="H1618" s="114" t="s">
        <v>129</v>
      </c>
      <c r="I1618" s="502" t="str">
        <f>IF(Value!$F$33="2",Value!$F$22,"")</f>
        <v>2020/6/12</v>
      </c>
      <c r="J1618" s="502"/>
      <c r="K1618" s="115"/>
      <c r="L1618" s="115"/>
      <c r="M1618" s="107"/>
    </row>
    <row r="1619" spans="1:17" s="108" customFormat="1" ht="17.850000000000001" customHeight="1" x14ac:dyDescent="0.25">
      <c r="A1619" s="109"/>
      <c r="B1619" s="112"/>
      <c r="C1619" s="112"/>
      <c r="D1619" s="112"/>
      <c r="E1619" s="112"/>
      <c r="F1619" s="112"/>
      <c r="G1619" s="116"/>
      <c r="H1619" s="116"/>
      <c r="I1619" s="116"/>
      <c r="J1619" s="116"/>
      <c r="K1619" s="116"/>
      <c r="L1619" s="107"/>
    </row>
    <row r="1620" spans="1:17" s="108" customFormat="1" ht="17.850000000000001" customHeight="1" x14ac:dyDescent="0.25">
      <c r="A1620" s="109" t="s">
        <v>31</v>
      </c>
      <c r="B1620" s="527" t="s">
        <v>32</v>
      </c>
      <c r="C1620" s="527"/>
      <c r="D1620" s="527"/>
      <c r="E1620" s="527"/>
      <c r="F1620" s="117" t="str">
        <f>IF(Value!$F$33="2",Value!$F$26,"")</f>
        <v>2023/2022</v>
      </c>
      <c r="G1620" s="118" t="s">
        <v>379</v>
      </c>
      <c r="H1620" s="113">
        <f>IF(Value!$F$33="1","",DATE(YEAR(Value!$F$23),MONTH(Value!$F$23),DAY(Value!$F$23)))</f>
        <v>44075</v>
      </c>
      <c r="I1620" s="136" t="s">
        <v>129</v>
      </c>
      <c r="J1620" s="528" t="str">
        <f>IF(Value!$F$33="2",Value!$F$23,"")</f>
        <v>2020/9/1</v>
      </c>
      <c r="K1620" s="528"/>
      <c r="L1620" s="107"/>
    </row>
    <row r="1621" spans="1:17" ht="17.850000000000001" customHeight="1" x14ac:dyDescent="0.2">
      <c r="A1621" s="461"/>
      <c r="B1621" s="461"/>
      <c r="C1621" s="461"/>
      <c r="D1621" s="461"/>
      <c r="E1621" s="462" t="s">
        <v>436</v>
      </c>
      <c r="F1621" s="462"/>
      <c r="G1621" s="462"/>
      <c r="H1621" s="461"/>
      <c r="I1621" s="461"/>
      <c r="J1621" s="461"/>
      <c r="K1621" s="461"/>
      <c r="L1621" s="85" t="s">
        <v>310</v>
      </c>
    </row>
    <row r="1622" spans="1:17" ht="17.850000000000001" customHeight="1" x14ac:dyDescent="0.2">
      <c r="A1622" s="461"/>
      <c r="B1622" s="461"/>
      <c r="C1622" s="461"/>
      <c r="D1622" s="461"/>
      <c r="E1622" s="462"/>
      <c r="F1622" s="462"/>
      <c r="G1622" s="462"/>
      <c r="H1622" s="461"/>
      <c r="I1622" s="461"/>
      <c r="J1622" s="461"/>
      <c r="K1622" s="461"/>
    </row>
    <row r="1623" spans="1:17" ht="17.850000000000001" customHeight="1" x14ac:dyDescent="0.2">
      <c r="A1623" s="463" t="s">
        <v>755</v>
      </c>
      <c r="B1623" s="463"/>
      <c r="C1623" s="463"/>
      <c r="D1623" s="463"/>
      <c r="E1623" s="464"/>
      <c r="F1623" s="464"/>
      <c r="G1623" s="464"/>
      <c r="H1623" s="464" t="s">
        <v>0</v>
      </c>
      <c r="I1623" s="464"/>
      <c r="J1623" s="464"/>
      <c r="K1623" s="464"/>
    </row>
    <row r="1624" spans="1:17" ht="17.850000000000001" customHeight="1" x14ac:dyDescent="0.2">
      <c r="A1624" s="463" t="s">
        <v>756</v>
      </c>
      <c r="B1624" s="463"/>
      <c r="C1624" s="463"/>
      <c r="D1624" s="463"/>
      <c r="E1624" s="464"/>
      <c r="F1624" s="464"/>
      <c r="G1624" s="464"/>
      <c r="H1624" s="464"/>
      <c r="I1624" s="464"/>
      <c r="J1624" s="464"/>
      <c r="K1624" s="464"/>
    </row>
    <row r="1625" spans="1:17" ht="17.850000000000001" customHeight="1" x14ac:dyDescent="0.2">
      <c r="A1625" s="465"/>
      <c r="B1625" s="465"/>
      <c r="C1625" s="465"/>
      <c r="D1625" s="465"/>
      <c r="E1625" s="464"/>
      <c r="F1625" s="464"/>
      <c r="G1625" s="464"/>
      <c r="H1625" s="464"/>
      <c r="I1625" s="464"/>
      <c r="J1625" s="464"/>
      <c r="K1625" s="464"/>
    </row>
    <row r="1626" spans="1:17" ht="17.850000000000001" customHeight="1" x14ac:dyDescent="0.2">
      <c r="A1626" s="455" t="str">
        <f>" النتائج المدرسية  " &amp; Value!$F$35 &amp; " الأساسي  للعام الدراسي " &amp; Value!$F$10</f>
        <v xml:space="preserve"> النتائج المدرسية  للصفوف من الأول الى السابع الأساسي  للعام الدراسي 2021/2020</v>
      </c>
      <c r="B1626" s="455"/>
      <c r="C1626" s="455"/>
      <c r="D1626" s="455"/>
      <c r="E1626" s="455"/>
      <c r="F1626" s="455"/>
      <c r="G1626" s="455"/>
      <c r="H1626" s="455"/>
      <c r="I1626" s="455"/>
      <c r="J1626" s="455"/>
      <c r="K1626" s="455"/>
    </row>
    <row r="1627" spans="1:17" ht="17.850000000000001" customHeight="1" x14ac:dyDescent="0.2">
      <c r="A1627" s="455"/>
      <c r="B1627" s="455"/>
      <c r="C1627" s="455"/>
      <c r="D1627" s="455"/>
      <c r="E1627" s="455"/>
      <c r="F1627" s="455"/>
      <c r="G1627" s="455"/>
      <c r="H1627" s="455"/>
      <c r="I1627" s="455"/>
      <c r="J1627" s="455"/>
      <c r="K1627" s="455"/>
    </row>
    <row r="1628" spans="1:17" ht="17.850000000000001" customHeight="1" x14ac:dyDescent="0.2">
      <c r="A1628" s="86" t="s">
        <v>1</v>
      </c>
      <c r="B1628" s="456" t="str">
        <f>Table!B47</f>
        <v xml:space="preserve"> محمد خليل احمد غانم</v>
      </c>
      <c r="C1628" s="457"/>
      <c r="D1628" s="457"/>
      <c r="E1628" s="362" t="s">
        <v>2</v>
      </c>
      <c r="F1628" s="119" t="str">
        <f>Table!C47</f>
        <v>الأردنية</v>
      </c>
      <c r="G1628" s="458" t="s">
        <v>3</v>
      </c>
      <c r="H1628" s="458"/>
      <c r="I1628" s="459" t="str">
        <f>Table!BT47</f>
        <v>عمان    10 / 1 / 2009</v>
      </c>
      <c r="J1628" s="460"/>
      <c r="K1628" s="460"/>
    </row>
    <row r="1629" spans="1:17" ht="17.850000000000001" customHeight="1" x14ac:dyDescent="0.2">
      <c r="A1629" s="70"/>
      <c r="B1629" s="365"/>
      <c r="C1629" s="365"/>
      <c r="D1629" s="76"/>
      <c r="E1629" s="365"/>
      <c r="F1629" s="88"/>
      <c r="G1629" s="76"/>
      <c r="H1629" s="76"/>
      <c r="I1629" s="89"/>
      <c r="J1629" s="89"/>
      <c r="K1629" s="90"/>
    </row>
    <row r="1630" spans="1:17" ht="17.850000000000001" customHeight="1" x14ac:dyDescent="0.2">
      <c r="A1630" s="458" t="s">
        <v>4</v>
      </c>
      <c r="B1630" s="458"/>
      <c r="C1630" s="483" t="str">
        <f>Value!$F$6 &amp; " ( "  &amp;  Value!$F$7  &amp; " ) "</f>
        <v xml:space="preserve">السادس ( أ ) </v>
      </c>
      <c r="D1630" s="483"/>
      <c r="E1630" s="362" t="s">
        <v>5</v>
      </c>
      <c r="F1630" s="483" t="str">
        <f>Value!$F$5</f>
        <v>ذكور البقعة الاعدادية الرابعة</v>
      </c>
      <c r="G1630" s="483"/>
      <c r="H1630" s="483"/>
      <c r="I1630" s="362" t="s">
        <v>6</v>
      </c>
      <c r="J1630" s="460" t="str">
        <f>Value!$F$4</f>
        <v>البقعة</v>
      </c>
      <c r="K1630" s="460"/>
      <c r="N1630" s="262">
        <v>0</v>
      </c>
      <c r="O1630" s="262"/>
      <c r="P1630" s="262"/>
      <c r="Q1630" s="262">
        <f>Value!$F$13</f>
        <v>50</v>
      </c>
    </row>
    <row r="1631" spans="1:17" ht="17.850000000000001" customHeight="1" x14ac:dyDescent="0.2">
      <c r="A1631" s="365"/>
      <c r="B1631" s="365"/>
      <c r="C1631" s="65"/>
      <c r="D1631" s="91"/>
      <c r="E1631" s="70"/>
      <c r="F1631" s="89"/>
      <c r="G1631" s="89"/>
      <c r="H1631" s="89"/>
      <c r="I1631" s="70"/>
      <c r="J1631" s="89"/>
      <c r="K1631" s="89"/>
    </row>
    <row r="1632" spans="1:17" ht="17.850000000000001" customHeight="1" x14ac:dyDescent="0.2">
      <c r="A1632" s="458" t="s">
        <v>7</v>
      </c>
      <c r="B1632" s="458"/>
      <c r="C1632" s="483" t="str">
        <f>Value!$F$3</f>
        <v>شمال عمان</v>
      </c>
      <c r="D1632" s="483"/>
      <c r="E1632" s="92"/>
      <c r="F1632" s="92"/>
      <c r="G1632" s="92"/>
      <c r="H1632" s="92"/>
      <c r="I1632" s="92"/>
      <c r="J1632" s="92"/>
      <c r="K1632" s="92"/>
    </row>
    <row r="1633" spans="1:11" ht="17.850000000000001" customHeight="1" thickBot="1" x14ac:dyDescent="0.25">
      <c r="A1633" s="93"/>
      <c r="B1633" s="93"/>
      <c r="C1633" s="93"/>
      <c r="D1633" s="94"/>
      <c r="E1633" s="93"/>
      <c r="F1633" s="93"/>
      <c r="G1633" s="93"/>
      <c r="H1633" s="93"/>
      <c r="I1633" s="93"/>
      <c r="J1633" s="95"/>
      <c r="K1633" s="95"/>
    </row>
    <row r="1634" spans="1:11" ht="17.850000000000001" customHeight="1" thickBot="1" x14ac:dyDescent="0.25">
      <c r="A1634" s="484" t="s">
        <v>8</v>
      </c>
      <c r="B1634" s="484"/>
      <c r="C1634" s="484"/>
      <c r="D1634" s="485" t="s">
        <v>9</v>
      </c>
      <c r="E1634" s="471" t="s">
        <v>10</v>
      </c>
      <c r="F1634" s="472"/>
      <c r="G1634" s="472"/>
      <c r="H1634" s="472"/>
      <c r="I1634" s="472"/>
      <c r="J1634" s="472"/>
      <c r="K1634" s="473"/>
    </row>
    <row r="1635" spans="1:11" ht="17.850000000000001" customHeight="1" thickBot="1" x14ac:dyDescent="0.25">
      <c r="A1635" s="484"/>
      <c r="B1635" s="484"/>
      <c r="C1635" s="484"/>
      <c r="D1635" s="486"/>
      <c r="E1635" s="96" t="s">
        <v>11</v>
      </c>
      <c r="F1635" s="97" t="s">
        <v>12</v>
      </c>
      <c r="G1635" s="474" t="s">
        <v>13</v>
      </c>
      <c r="H1635" s="474"/>
      <c r="I1635" s="474"/>
      <c r="J1635" s="474"/>
      <c r="K1635" s="475"/>
    </row>
    <row r="1636" spans="1:11" ht="17.850000000000001" customHeight="1" thickBot="1" x14ac:dyDescent="0.25">
      <c r="A1636" s="484"/>
      <c r="B1636" s="484"/>
      <c r="C1636" s="484"/>
      <c r="D1636" s="487"/>
      <c r="E1636" s="98" t="s">
        <v>383</v>
      </c>
      <c r="F1636" s="364" t="s">
        <v>383</v>
      </c>
      <c r="G1636" s="364" t="s">
        <v>14</v>
      </c>
      <c r="H1636" s="476" t="s">
        <v>15</v>
      </c>
      <c r="I1636" s="476"/>
      <c r="J1636" s="476"/>
      <c r="K1636" s="477"/>
    </row>
    <row r="1637" spans="1:11" ht="17.850000000000001" customHeight="1" x14ac:dyDescent="0.2">
      <c r="A1637" s="478" t="str">
        <f>Table!$H$6</f>
        <v>التربية الاسلامية</v>
      </c>
      <c r="B1637" s="479"/>
      <c r="C1637" s="479"/>
      <c r="D1637" s="100">
        <f>Table!$J$10</f>
        <v>100</v>
      </c>
      <c r="E1637" s="122">
        <f>Table!H47</f>
        <v>79</v>
      </c>
      <c r="F1637" s="123">
        <f>Table!I47</f>
        <v>94</v>
      </c>
      <c r="G1637" s="123">
        <f>Table!J47</f>
        <v>87</v>
      </c>
      <c r="H1637" s="480" t="str">
        <f>SpellNumberA(IF(Value!$F$33="1",E1637,G1637),0,"علامة","علامتان","علامات")</f>
        <v xml:space="preserve">سبع وثمانون علامة </v>
      </c>
      <c r="I1637" s="481"/>
      <c r="J1637" s="481"/>
      <c r="K1637" s="482"/>
    </row>
    <row r="1638" spans="1:11" ht="17.850000000000001" customHeight="1" x14ac:dyDescent="0.2">
      <c r="A1638" s="466" t="str">
        <f>Table!$K$6</f>
        <v>اللغة العربية</v>
      </c>
      <c r="B1638" s="467"/>
      <c r="C1638" s="467"/>
      <c r="D1638" s="101">
        <f>Table!$M$10</f>
        <v>100</v>
      </c>
      <c r="E1638" s="102">
        <f>Table!K47</f>
        <v>85</v>
      </c>
      <c r="F1638" s="123">
        <f>Table!L47</f>
        <v>93</v>
      </c>
      <c r="G1638" s="123">
        <f>Table!M47</f>
        <v>89</v>
      </c>
      <c r="H1638" s="468" t="str">
        <f>SpellNumberA(IF(Value!$F$33="1",E1638,G1638),0,"علامة","علامتان","علامات")</f>
        <v xml:space="preserve">تسع وثمانون علامة </v>
      </c>
      <c r="I1638" s="469"/>
      <c r="J1638" s="469"/>
      <c r="K1638" s="470"/>
    </row>
    <row r="1639" spans="1:11" ht="17.850000000000001" customHeight="1" x14ac:dyDescent="0.2">
      <c r="A1639" s="466" t="str">
        <f>Table!$N$6</f>
        <v>اللغة الانجليزية</v>
      </c>
      <c r="B1639" s="467"/>
      <c r="C1639" s="467"/>
      <c r="D1639" s="101">
        <f>Table!$P$10</f>
        <v>100</v>
      </c>
      <c r="E1639" s="102">
        <f>Table!N47</f>
        <v>76</v>
      </c>
      <c r="F1639" s="123">
        <f>Table!O47</f>
        <v>66</v>
      </c>
      <c r="G1639" s="123">
        <f>Table!P47</f>
        <v>71</v>
      </c>
      <c r="H1639" s="468" t="str">
        <f>SpellNumberA(IF(Value!$F$33="1",E1639,G1639),0,"علامة","علامتان","علامات")</f>
        <v xml:space="preserve">واحدة وسبعون علامة </v>
      </c>
      <c r="I1639" s="469"/>
      <c r="J1639" s="469"/>
      <c r="K1639" s="470"/>
    </row>
    <row r="1640" spans="1:11" ht="17.850000000000001" customHeight="1" x14ac:dyDescent="0.2">
      <c r="A1640" s="466" t="str">
        <f>Table!$Q$6</f>
        <v>الرياضيات</v>
      </c>
      <c r="B1640" s="467"/>
      <c r="C1640" s="467"/>
      <c r="D1640" s="101">
        <f>Table!$S$10</f>
        <v>100</v>
      </c>
      <c r="E1640" s="102">
        <f>Table!Q47</f>
        <v>83</v>
      </c>
      <c r="F1640" s="123">
        <f>Table!R47</f>
        <v>89</v>
      </c>
      <c r="G1640" s="123">
        <f>Table!S47</f>
        <v>86</v>
      </c>
      <c r="H1640" s="468" t="str">
        <f>SpellNumberA(IF(Value!$F$33="1",E1640,G1640),0,"علامة","علامتان","علامات")</f>
        <v xml:space="preserve">ست وثمانون علامة </v>
      </c>
      <c r="I1640" s="469"/>
      <c r="J1640" s="469"/>
      <c r="K1640" s="470"/>
    </row>
    <row r="1641" spans="1:11" ht="17.850000000000001" customHeight="1" x14ac:dyDescent="0.2">
      <c r="A1641" s="466" t="str">
        <f>Table!$T$6</f>
        <v>التربية الاجتماعية والوطنية</v>
      </c>
      <c r="B1641" s="467"/>
      <c r="C1641" s="467"/>
      <c r="D1641" s="101">
        <f>Table!$V$10</f>
        <v>100</v>
      </c>
      <c r="E1641" s="102">
        <f>Table!T47</f>
        <v>78</v>
      </c>
      <c r="F1641" s="123">
        <f>Table!U47</f>
        <v>80</v>
      </c>
      <c r="G1641" s="123">
        <f>Table!V47</f>
        <v>79</v>
      </c>
      <c r="H1641" s="468" t="str">
        <f>SpellNumberA(IF(Value!$F$33="1",E1641,G1641),0,"علامة","علامتان","علامات")</f>
        <v xml:space="preserve">تسع وسبعون علامة </v>
      </c>
      <c r="I1641" s="469"/>
      <c r="J1641" s="469"/>
      <c r="K1641" s="470"/>
    </row>
    <row r="1642" spans="1:11" ht="17.850000000000001" customHeight="1" x14ac:dyDescent="0.2">
      <c r="A1642" s="466" t="str">
        <f>Table!$W$6</f>
        <v>العلـــوم</v>
      </c>
      <c r="B1642" s="467"/>
      <c r="C1642" s="467"/>
      <c r="D1642" s="101">
        <f>Table!$Y$10</f>
        <v>100</v>
      </c>
      <c r="E1642" s="102">
        <f>Table!W47</f>
        <v>91</v>
      </c>
      <c r="F1642" s="123">
        <f>Table!X47</f>
        <v>78</v>
      </c>
      <c r="G1642" s="123">
        <f>Table!Y47</f>
        <v>85</v>
      </c>
      <c r="H1642" s="468" t="str">
        <f>SpellNumberA(IF(Value!$F$33="1",E1642,G1642),0,"علامة","علامتان","علامات")</f>
        <v xml:space="preserve">خمس وثمانون علامة </v>
      </c>
      <c r="I1642" s="469"/>
      <c r="J1642" s="469"/>
      <c r="K1642" s="470"/>
    </row>
    <row r="1643" spans="1:11" ht="17.850000000000001" customHeight="1" x14ac:dyDescent="0.2">
      <c r="A1643" s="466" t="str">
        <f>Table!$Z$6</f>
        <v>التربية الفنية</v>
      </c>
      <c r="B1643" s="467"/>
      <c r="C1643" s="467"/>
      <c r="D1643" s="101">
        <f>Table!$AB$10</f>
        <v>100</v>
      </c>
      <c r="E1643" s="102">
        <f>Table!Z47</f>
        <v>99</v>
      </c>
      <c r="F1643" s="123">
        <f>Table!AA47</f>
        <v>86</v>
      </c>
      <c r="G1643" s="123">
        <f>Table!AB47</f>
        <v>93</v>
      </c>
      <c r="H1643" s="468" t="str">
        <f>SpellNumberA(IF(Value!$F$33="1",E1643,G1643),0,"علامة","علامتان","علامات")</f>
        <v xml:space="preserve">ثلاث وتسعون علامة </v>
      </c>
      <c r="I1643" s="469"/>
      <c r="J1643" s="469"/>
      <c r="K1643" s="470"/>
    </row>
    <row r="1644" spans="1:11" ht="17.850000000000001" customHeight="1" x14ac:dyDescent="0.2">
      <c r="A1644" s="466" t="str">
        <f>Table!$AC$6</f>
        <v>التربية الرياضية</v>
      </c>
      <c r="B1644" s="467"/>
      <c r="C1644" s="467"/>
      <c r="D1644" s="101">
        <f>Table!$AE$10</f>
        <v>100</v>
      </c>
      <c r="E1644" s="102">
        <f>Table!AC47</f>
        <v>91</v>
      </c>
      <c r="F1644" s="123">
        <f>Table!AD47</f>
        <v>89</v>
      </c>
      <c r="G1644" s="123">
        <f>Table!AE47</f>
        <v>90</v>
      </c>
      <c r="H1644" s="468" t="str">
        <f>SpellNumberA(IF(Value!$F$33="1",E1644,G1644),0,"علامة","علامتان","علامات")</f>
        <v xml:space="preserve">تسعون علامة </v>
      </c>
      <c r="I1644" s="469"/>
      <c r="J1644" s="469"/>
      <c r="K1644" s="470"/>
    </row>
    <row r="1645" spans="1:11" ht="17.850000000000001" customHeight="1" x14ac:dyDescent="0.2">
      <c r="A1645" s="466" t="str">
        <f>Table!$AF$6</f>
        <v>الموسيقا والاناشيد</v>
      </c>
      <c r="B1645" s="467"/>
      <c r="C1645" s="467"/>
      <c r="D1645" s="101">
        <f>Table!$AH$10</f>
        <v>100</v>
      </c>
      <c r="E1645" s="124"/>
      <c r="F1645" s="123"/>
      <c r="G1645" s="123"/>
      <c r="H1645" s="494" t="str">
        <f>SpellNumberA(IF(Value!$F$33="1",E1645,G1645),0,"علامة","علامتان","علامات")</f>
        <v/>
      </c>
      <c r="I1645" s="495"/>
      <c r="J1645" s="495"/>
      <c r="K1645" s="496"/>
    </row>
    <row r="1646" spans="1:11" ht="17.850000000000001" customHeight="1" x14ac:dyDescent="0.2">
      <c r="A1646" s="466" t="str">
        <f>Table!$AI$6</f>
        <v>التربية المهنية</v>
      </c>
      <c r="B1646" s="467"/>
      <c r="C1646" s="467"/>
      <c r="D1646" s="101">
        <f>Table!$AK$10</f>
        <v>100</v>
      </c>
      <c r="E1646" s="124">
        <f>Table!AI47</f>
        <v>93</v>
      </c>
      <c r="F1646" s="123">
        <f>Table!AJ47</f>
        <v>84</v>
      </c>
      <c r="G1646" s="123">
        <f>Table!AK47</f>
        <v>89</v>
      </c>
      <c r="H1646" s="494" t="str">
        <f>SpellNumberA(IF(Value!$F$33="1",E1646,G1646),0,"علامة","علامتان","علامات")</f>
        <v xml:space="preserve">تسع وثمانون علامة </v>
      </c>
      <c r="I1646" s="495"/>
      <c r="J1646" s="495"/>
      <c r="K1646" s="496"/>
    </row>
    <row r="1647" spans="1:11" ht="17.850000000000001" customHeight="1" x14ac:dyDescent="0.2">
      <c r="A1647" s="466" t="str">
        <f>Table!$AL$6</f>
        <v>الحاسوب</v>
      </c>
      <c r="B1647" s="467"/>
      <c r="C1647" s="467"/>
      <c r="D1647" s="101">
        <f>Table!$AN$10</f>
        <v>100</v>
      </c>
      <c r="E1647" s="124">
        <f>Table!AL47</f>
        <v>0</v>
      </c>
      <c r="F1647" s="123">
        <f>Table!AM47</f>
        <v>0</v>
      </c>
      <c r="G1647" s="123">
        <f>Table!AN47</f>
        <v>0</v>
      </c>
      <c r="H1647" s="494" t="str">
        <f>SpellNumberA(IF(Value!$F$33="1",E1647,G1647),0,"علامة","علامتان","علامات")</f>
        <v xml:space="preserve">صفر علامة </v>
      </c>
      <c r="I1647" s="495"/>
      <c r="J1647" s="495"/>
      <c r="K1647" s="496"/>
    </row>
    <row r="1648" spans="1:11" ht="17.850000000000001" customHeight="1" thickBot="1" x14ac:dyDescent="0.25">
      <c r="A1648" s="466" t="str">
        <f>Table!$AO$6</f>
        <v>الثقافة المالية</v>
      </c>
      <c r="B1648" s="467"/>
      <c r="C1648" s="467"/>
      <c r="D1648" s="103">
        <f>Table!$AQ$10</f>
        <v>100</v>
      </c>
      <c r="E1648" s="125">
        <f>Table!AO47</f>
        <v>0</v>
      </c>
      <c r="F1648" s="123">
        <f>Table!AP47</f>
        <v>0</v>
      </c>
      <c r="G1648" s="126">
        <f>Table!AQ47</f>
        <v>0</v>
      </c>
      <c r="H1648" s="488" t="str">
        <f>SpellNumberA(IF(Value!$F$33="1",E1648,G1648),0,"علامة","علامتان","علامات")</f>
        <v xml:space="preserve">صفر علامة </v>
      </c>
      <c r="I1648" s="489"/>
      <c r="J1648" s="489"/>
      <c r="K1648" s="490"/>
    </row>
    <row r="1649" spans="1:13" ht="17.850000000000001" customHeight="1" x14ac:dyDescent="0.2">
      <c r="A1649" s="491" t="s">
        <v>384</v>
      </c>
      <c r="B1649" s="492"/>
      <c r="C1649" s="492"/>
      <c r="D1649" s="351">
        <f>Table!BS47</f>
        <v>68.7</v>
      </c>
      <c r="E1649" s="363" t="s">
        <v>385</v>
      </c>
      <c r="F1649" s="493" t="str">
        <f>IF(D1649&lt;&gt;"-",SpellNumberA(D1649,0,"علامة","علامتان","علامات"),"")</f>
        <v>ثمان وستون علامة وسبعون بالمئة من العلامة</v>
      </c>
      <c r="G1649" s="493"/>
      <c r="H1649" s="493"/>
      <c r="I1649" s="493"/>
      <c r="J1649" s="203"/>
      <c r="K1649" s="204"/>
    </row>
    <row r="1650" spans="1:13" ht="17.850000000000001" customHeight="1" x14ac:dyDescent="0.2">
      <c r="A1650" s="517" t="s">
        <v>16</v>
      </c>
      <c r="B1650" s="518" t="str">
        <f>Table!CS47</f>
        <v>ناجح و يرفع  لـ الصف السابع</v>
      </c>
      <c r="C1650" s="519"/>
      <c r="D1650" s="519"/>
      <c r="E1650" s="519"/>
      <c r="F1650" s="519"/>
      <c r="G1650" s="519"/>
      <c r="H1650" s="519"/>
      <c r="I1650" s="519"/>
      <c r="J1650" s="519"/>
      <c r="K1650" s="520"/>
    </row>
    <row r="1651" spans="1:13" ht="17.850000000000001" customHeight="1" thickBot="1" x14ac:dyDescent="0.25">
      <c r="A1651" s="512"/>
      <c r="B1651" s="505"/>
      <c r="C1651" s="505"/>
      <c r="D1651" s="505"/>
      <c r="E1651" s="505"/>
      <c r="F1651" s="505"/>
      <c r="G1651" s="505"/>
      <c r="H1651" s="505"/>
      <c r="I1651" s="505"/>
      <c r="J1651" s="505"/>
      <c r="K1651" s="506"/>
    </row>
    <row r="1652" spans="1:13" ht="17.850000000000001" customHeight="1" x14ac:dyDescent="0.2">
      <c r="A1652" s="521" t="s">
        <v>17</v>
      </c>
      <c r="B1652" s="522"/>
      <c r="C1652" s="523" t="str">
        <f>Table!CT47</f>
        <v>يرجى من الوالدين مزيداً من المتابعة</v>
      </c>
      <c r="D1652" s="524"/>
      <c r="E1652" s="524"/>
      <c r="F1652" s="524"/>
      <c r="G1652" s="524"/>
      <c r="H1652" s="524"/>
      <c r="I1652" s="524"/>
      <c r="J1652" s="524"/>
      <c r="K1652" s="525"/>
    </row>
    <row r="1653" spans="1:13" s="105" customFormat="1" ht="17.850000000000001" customHeight="1" x14ac:dyDescent="0.2">
      <c r="A1653" s="507"/>
      <c r="B1653" s="458"/>
      <c r="C1653" s="483"/>
      <c r="D1653" s="483"/>
      <c r="E1653" s="483"/>
      <c r="F1653" s="483"/>
      <c r="G1653" s="483"/>
      <c r="H1653" s="483"/>
      <c r="I1653" s="483"/>
      <c r="J1653" s="483"/>
      <c r="K1653" s="504"/>
    </row>
    <row r="1654" spans="1:13" ht="17.850000000000001" customHeight="1" x14ac:dyDescent="0.2">
      <c r="A1654" s="507" t="s">
        <v>18</v>
      </c>
      <c r="B1654" s="458"/>
      <c r="C1654" s="510" t="str">
        <f>Table!AS47</f>
        <v>-</v>
      </c>
      <c r="D1654" s="458" t="s">
        <v>19</v>
      </c>
      <c r="E1654" s="458"/>
      <c r="F1654" s="458"/>
      <c r="G1654" s="510">
        <f>Table!$AS$10</f>
        <v>199</v>
      </c>
      <c r="H1654" s="458" t="s">
        <v>20</v>
      </c>
      <c r="I1654" s="458"/>
      <c r="J1654" s="483" t="str">
        <f>Value!$F$8</f>
        <v>عادل اسماعيل ابو حميدان</v>
      </c>
      <c r="K1654" s="504"/>
    </row>
    <row r="1655" spans="1:13" s="105" customFormat="1" ht="17.850000000000001" customHeight="1" x14ac:dyDescent="0.2">
      <c r="A1655" s="508"/>
      <c r="B1655" s="509"/>
      <c r="C1655" s="511"/>
      <c r="D1655" s="509"/>
      <c r="E1655" s="509"/>
      <c r="F1655" s="509"/>
      <c r="G1655" s="511"/>
      <c r="H1655" s="509"/>
      <c r="I1655" s="509"/>
      <c r="J1655" s="511"/>
      <c r="K1655" s="526"/>
    </row>
    <row r="1656" spans="1:13" ht="17.850000000000001" customHeight="1" x14ac:dyDescent="0.2">
      <c r="A1656" s="507" t="s">
        <v>21</v>
      </c>
      <c r="B1656" s="513" t="str">
        <f>IF(Value!$F$33="2",Value!$F$14,Value!$F$25)</f>
        <v>2020/6/2</v>
      </c>
      <c r="C1656" s="513"/>
      <c r="D1656" s="458" t="s">
        <v>22</v>
      </c>
      <c r="E1656" s="515"/>
      <c r="F1656" s="515"/>
      <c r="G1656" s="515" t="s">
        <v>23</v>
      </c>
      <c r="H1656" s="458" t="s">
        <v>23</v>
      </c>
      <c r="I1656" s="458"/>
      <c r="J1656" s="483" t="str">
        <f>Value!$F$9</f>
        <v>فتحي محمد ابو فضة</v>
      </c>
      <c r="K1656" s="504"/>
    </row>
    <row r="1657" spans="1:13" s="105" customFormat="1" ht="17.850000000000001" customHeight="1" thickBot="1" x14ac:dyDescent="0.25">
      <c r="A1657" s="512"/>
      <c r="B1657" s="514"/>
      <c r="C1657" s="514"/>
      <c r="D1657" s="503"/>
      <c r="E1657" s="516"/>
      <c r="F1657" s="516"/>
      <c r="G1657" s="516"/>
      <c r="H1657" s="503"/>
      <c r="I1657" s="503"/>
      <c r="J1657" s="505"/>
      <c r="K1657" s="506"/>
    </row>
    <row r="1658" spans="1:13" s="108" customFormat="1" ht="17.850000000000001" customHeight="1" x14ac:dyDescent="0.25">
      <c r="A1658" s="106" t="s">
        <v>24</v>
      </c>
      <c r="B1658" s="497"/>
      <c r="C1658" s="497"/>
      <c r="D1658" s="497"/>
      <c r="E1658" s="497"/>
      <c r="F1658" s="497"/>
      <c r="G1658" s="497"/>
      <c r="H1658" s="497"/>
      <c r="I1658" s="497"/>
      <c r="J1658" s="497"/>
      <c r="K1658" s="497"/>
      <c r="L1658" s="107"/>
    </row>
    <row r="1659" spans="1:13" s="108" customFormat="1" ht="17.850000000000001" customHeight="1" x14ac:dyDescent="0.25">
      <c r="A1659" s="109" t="s">
        <v>25</v>
      </c>
      <c r="B1659" s="498" t="s">
        <v>26</v>
      </c>
      <c r="C1659" s="498"/>
      <c r="D1659" s="498"/>
      <c r="E1659" s="498"/>
      <c r="F1659" s="498"/>
      <c r="G1659" s="498"/>
      <c r="H1659" s="498"/>
      <c r="I1659" s="498"/>
      <c r="J1659" s="498"/>
      <c r="K1659" s="498"/>
      <c r="L1659" s="107"/>
    </row>
    <row r="1660" spans="1:13" s="108" customFormat="1" ht="17.850000000000001" customHeight="1" x14ac:dyDescent="0.25">
      <c r="A1660" s="109"/>
      <c r="B1660" s="110"/>
      <c r="C1660" s="110"/>
      <c r="D1660" s="361"/>
      <c r="E1660" s="361"/>
      <c r="F1660" s="361"/>
      <c r="G1660" s="361"/>
      <c r="H1660" s="361"/>
      <c r="I1660" s="110"/>
      <c r="J1660" s="110"/>
      <c r="K1660" s="110"/>
      <c r="L1660" s="107"/>
    </row>
    <row r="1661" spans="1:13" s="108" customFormat="1" ht="17.850000000000001" customHeight="1" x14ac:dyDescent="0.25">
      <c r="A1661" s="109" t="s">
        <v>27</v>
      </c>
      <c r="B1661" s="499" t="s">
        <v>28</v>
      </c>
      <c r="C1661" s="499"/>
      <c r="D1661" s="499"/>
      <c r="E1661" s="499"/>
      <c r="F1661" s="499"/>
      <c r="G1661" s="499"/>
      <c r="H1661" s="499"/>
      <c r="I1661" s="499"/>
      <c r="J1661" s="499"/>
      <c r="K1661" s="499"/>
      <c r="L1661" s="107"/>
    </row>
    <row r="1662" spans="1:13" s="108" customFormat="1" ht="17.850000000000001" customHeight="1" x14ac:dyDescent="0.25">
      <c r="A1662" s="109"/>
      <c r="B1662" s="112"/>
      <c r="C1662" s="112"/>
      <c r="D1662" s="112"/>
      <c r="E1662" s="112"/>
      <c r="F1662" s="112"/>
      <c r="G1662" s="112"/>
      <c r="H1662" s="112"/>
      <c r="I1662" s="112"/>
      <c r="J1662" s="112"/>
      <c r="K1662" s="112"/>
      <c r="L1662" s="107"/>
    </row>
    <row r="1663" spans="1:13" s="108" customFormat="1" ht="17.850000000000001" customHeight="1" x14ac:dyDescent="0.25">
      <c r="A1663" s="109" t="s">
        <v>29</v>
      </c>
      <c r="B1663" s="500" t="s">
        <v>30</v>
      </c>
      <c r="C1663" s="500"/>
      <c r="D1663" s="500"/>
      <c r="E1663" s="500"/>
      <c r="F1663" s="501">
        <f>IF(Value!$F$33="1","",DATE(YEAR(Value!$F$22),MONTH(Value!$F$22),DAY(Value!$F$22)))</f>
        <v>43994</v>
      </c>
      <c r="G1663" s="501"/>
      <c r="H1663" s="114" t="s">
        <v>129</v>
      </c>
      <c r="I1663" s="502" t="str">
        <f>IF(Value!$F$33="2",Value!$F$22,"")</f>
        <v>2020/6/12</v>
      </c>
      <c r="J1663" s="502"/>
      <c r="K1663" s="115"/>
      <c r="L1663" s="115"/>
      <c r="M1663" s="107"/>
    </row>
    <row r="1664" spans="1:13" s="108" customFormat="1" ht="17.850000000000001" customHeight="1" x14ac:dyDescent="0.25">
      <c r="A1664" s="109"/>
      <c r="B1664" s="112"/>
      <c r="C1664" s="112"/>
      <c r="D1664" s="112"/>
      <c r="E1664" s="112"/>
      <c r="F1664" s="112"/>
      <c r="G1664" s="116"/>
      <c r="H1664" s="116"/>
      <c r="I1664" s="116"/>
      <c r="J1664" s="116"/>
      <c r="K1664" s="116"/>
      <c r="L1664" s="107"/>
    </row>
    <row r="1665" spans="1:17" s="108" customFormat="1" ht="17.850000000000001" customHeight="1" x14ac:dyDescent="0.25">
      <c r="A1665" s="109" t="s">
        <v>31</v>
      </c>
      <c r="B1665" s="527" t="s">
        <v>32</v>
      </c>
      <c r="C1665" s="527"/>
      <c r="D1665" s="527"/>
      <c r="E1665" s="527"/>
      <c r="F1665" s="117" t="str">
        <f>IF(Value!$F$33="2",Value!$F$26,"")</f>
        <v>2023/2022</v>
      </c>
      <c r="G1665" s="118" t="s">
        <v>379</v>
      </c>
      <c r="H1665" s="113">
        <f>IF(Value!$F$33="1","",DATE(YEAR(Value!$F$23),MONTH(Value!$F$23),DAY(Value!$F$23)))</f>
        <v>44075</v>
      </c>
      <c r="I1665" s="136" t="s">
        <v>129</v>
      </c>
      <c r="J1665" s="528" t="str">
        <f>IF(Value!$F$33="2",Value!$F$23,"")</f>
        <v>2020/9/1</v>
      </c>
      <c r="K1665" s="528"/>
      <c r="L1665" s="107"/>
    </row>
    <row r="1666" spans="1:17" ht="17.850000000000001" customHeight="1" x14ac:dyDescent="0.2">
      <c r="A1666" s="461"/>
      <c r="B1666" s="461"/>
      <c r="C1666" s="461"/>
      <c r="D1666" s="461"/>
      <c r="E1666" s="462" t="s">
        <v>436</v>
      </c>
      <c r="F1666" s="462"/>
      <c r="G1666" s="462"/>
      <c r="H1666" s="461"/>
      <c r="I1666" s="461"/>
      <c r="J1666" s="461"/>
      <c r="K1666" s="461"/>
      <c r="L1666" s="85" t="s">
        <v>310</v>
      </c>
    </row>
    <row r="1667" spans="1:17" ht="17.850000000000001" customHeight="1" x14ac:dyDescent="0.2">
      <c r="A1667" s="461"/>
      <c r="B1667" s="461"/>
      <c r="C1667" s="461"/>
      <c r="D1667" s="461"/>
      <c r="E1667" s="462"/>
      <c r="F1667" s="462"/>
      <c r="G1667" s="462"/>
      <c r="H1667" s="461"/>
      <c r="I1667" s="461"/>
      <c r="J1667" s="461"/>
      <c r="K1667" s="461"/>
    </row>
    <row r="1668" spans="1:17" ht="17.850000000000001" customHeight="1" x14ac:dyDescent="0.2">
      <c r="A1668" s="463" t="s">
        <v>755</v>
      </c>
      <c r="B1668" s="463"/>
      <c r="C1668" s="463"/>
      <c r="D1668" s="463"/>
      <c r="E1668" s="464"/>
      <c r="F1668" s="464"/>
      <c r="G1668" s="464"/>
      <c r="H1668" s="464" t="s">
        <v>0</v>
      </c>
      <c r="I1668" s="464"/>
      <c r="J1668" s="464"/>
      <c r="K1668" s="464"/>
    </row>
    <row r="1669" spans="1:17" ht="17.850000000000001" customHeight="1" x14ac:dyDescent="0.2">
      <c r="A1669" s="463" t="s">
        <v>756</v>
      </c>
      <c r="B1669" s="463"/>
      <c r="C1669" s="463"/>
      <c r="D1669" s="463"/>
      <c r="E1669" s="464"/>
      <c r="F1669" s="464"/>
      <c r="G1669" s="464"/>
      <c r="H1669" s="464"/>
      <c r="I1669" s="464"/>
      <c r="J1669" s="464"/>
      <c r="K1669" s="464"/>
    </row>
    <row r="1670" spans="1:17" ht="17.850000000000001" customHeight="1" x14ac:dyDescent="0.2">
      <c r="A1670" s="465"/>
      <c r="B1670" s="465"/>
      <c r="C1670" s="465"/>
      <c r="D1670" s="465"/>
      <c r="E1670" s="464"/>
      <c r="F1670" s="464"/>
      <c r="G1670" s="464"/>
      <c r="H1670" s="464"/>
      <c r="I1670" s="464"/>
      <c r="J1670" s="464"/>
      <c r="K1670" s="464"/>
    </row>
    <row r="1671" spans="1:17" ht="17.850000000000001" customHeight="1" x14ac:dyDescent="0.2">
      <c r="A1671" s="455" t="str">
        <f>" النتائج المدرسية  " &amp; Value!$F$35 &amp; " الأساسي  للعام الدراسي " &amp; Value!$F$10</f>
        <v xml:space="preserve"> النتائج المدرسية  للصفوف من الأول الى السابع الأساسي  للعام الدراسي 2021/2020</v>
      </c>
      <c r="B1671" s="455"/>
      <c r="C1671" s="455"/>
      <c r="D1671" s="455"/>
      <c r="E1671" s="455"/>
      <c r="F1671" s="455"/>
      <c r="G1671" s="455"/>
      <c r="H1671" s="455"/>
      <c r="I1671" s="455"/>
      <c r="J1671" s="455"/>
      <c r="K1671" s="455"/>
    </row>
    <row r="1672" spans="1:17" ht="17.850000000000001" customHeight="1" x14ac:dyDescent="0.2">
      <c r="A1672" s="455"/>
      <c r="B1672" s="455"/>
      <c r="C1672" s="455"/>
      <c r="D1672" s="455"/>
      <c r="E1672" s="455"/>
      <c r="F1672" s="455"/>
      <c r="G1672" s="455"/>
      <c r="H1672" s="455"/>
      <c r="I1672" s="455"/>
      <c r="J1672" s="455"/>
      <c r="K1672" s="455"/>
    </row>
    <row r="1673" spans="1:17" ht="17.850000000000001" customHeight="1" x14ac:dyDescent="0.2">
      <c r="A1673" s="86" t="s">
        <v>1</v>
      </c>
      <c r="B1673" s="456" t="str">
        <f>Table!B48</f>
        <v xml:space="preserve"> محمد عصام محمد حسين</v>
      </c>
      <c r="C1673" s="457"/>
      <c r="D1673" s="457"/>
      <c r="E1673" s="362" t="s">
        <v>2</v>
      </c>
      <c r="F1673" s="119" t="str">
        <f>Table!C48</f>
        <v>الأردنية</v>
      </c>
      <c r="G1673" s="458" t="s">
        <v>3</v>
      </c>
      <c r="H1673" s="458"/>
      <c r="I1673" s="459" t="str">
        <f>Table!BT48</f>
        <v>عمان    21 / 4 / 2009</v>
      </c>
      <c r="J1673" s="460"/>
      <c r="K1673" s="460"/>
    </row>
    <row r="1674" spans="1:17" ht="17.850000000000001" customHeight="1" x14ac:dyDescent="0.2">
      <c r="A1674" s="70"/>
      <c r="B1674" s="365"/>
      <c r="C1674" s="365"/>
      <c r="D1674" s="76"/>
      <c r="E1674" s="365"/>
      <c r="F1674" s="88"/>
      <c r="G1674" s="76"/>
      <c r="H1674" s="76"/>
      <c r="I1674" s="89"/>
      <c r="J1674" s="89"/>
      <c r="K1674" s="90"/>
    </row>
    <row r="1675" spans="1:17" ht="17.850000000000001" customHeight="1" x14ac:dyDescent="0.2">
      <c r="A1675" s="458" t="s">
        <v>4</v>
      </c>
      <c r="B1675" s="458"/>
      <c r="C1675" s="483" t="str">
        <f>Value!$F$6 &amp; " ( "  &amp;  Value!$F$7  &amp; " ) "</f>
        <v xml:space="preserve">السادس ( أ ) </v>
      </c>
      <c r="D1675" s="483"/>
      <c r="E1675" s="362" t="s">
        <v>5</v>
      </c>
      <c r="F1675" s="483" t="str">
        <f>Value!$F$5</f>
        <v>ذكور البقعة الاعدادية الرابعة</v>
      </c>
      <c r="G1675" s="483"/>
      <c r="H1675" s="483"/>
      <c r="I1675" s="362" t="s">
        <v>6</v>
      </c>
      <c r="J1675" s="460" t="str">
        <f>Value!$F$4</f>
        <v>البقعة</v>
      </c>
      <c r="K1675" s="460"/>
      <c r="N1675" s="262">
        <v>0</v>
      </c>
      <c r="O1675" s="262"/>
      <c r="P1675" s="262"/>
      <c r="Q1675" s="262">
        <f>Value!$F$13</f>
        <v>50</v>
      </c>
    </row>
    <row r="1676" spans="1:17" ht="17.850000000000001" customHeight="1" x14ac:dyDescent="0.2">
      <c r="A1676" s="365"/>
      <c r="B1676" s="365"/>
      <c r="C1676" s="65"/>
      <c r="D1676" s="91"/>
      <c r="E1676" s="70"/>
      <c r="F1676" s="89"/>
      <c r="G1676" s="89"/>
      <c r="H1676" s="89"/>
      <c r="I1676" s="70"/>
      <c r="J1676" s="89"/>
      <c r="K1676" s="89"/>
    </row>
    <row r="1677" spans="1:17" ht="17.850000000000001" customHeight="1" x14ac:dyDescent="0.2">
      <c r="A1677" s="458" t="s">
        <v>7</v>
      </c>
      <c r="B1677" s="458"/>
      <c r="C1677" s="483" t="str">
        <f>Value!$F$3</f>
        <v>شمال عمان</v>
      </c>
      <c r="D1677" s="483"/>
      <c r="E1677" s="92"/>
      <c r="F1677" s="92"/>
      <c r="G1677" s="92"/>
      <c r="H1677" s="92"/>
      <c r="I1677" s="92"/>
      <c r="J1677" s="92"/>
      <c r="K1677" s="92"/>
    </row>
    <row r="1678" spans="1:17" ht="17.850000000000001" customHeight="1" thickBot="1" x14ac:dyDescent="0.25">
      <c r="A1678" s="93"/>
      <c r="B1678" s="93"/>
      <c r="C1678" s="93"/>
      <c r="D1678" s="94"/>
      <c r="E1678" s="93"/>
      <c r="F1678" s="93"/>
      <c r="G1678" s="93"/>
      <c r="H1678" s="93"/>
      <c r="I1678" s="93"/>
      <c r="J1678" s="95"/>
      <c r="K1678" s="95"/>
    </row>
    <row r="1679" spans="1:17" ht="17.850000000000001" customHeight="1" thickBot="1" x14ac:dyDescent="0.25">
      <c r="A1679" s="484" t="s">
        <v>8</v>
      </c>
      <c r="B1679" s="484"/>
      <c r="C1679" s="484"/>
      <c r="D1679" s="485" t="s">
        <v>9</v>
      </c>
      <c r="E1679" s="471" t="s">
        <v>10</v>
      </c>
      <c r="F1679" s="472"/>
      <c r="G1679" s="472"/>
      <c r="H1679" s="472"/>
      <c r="I1679" s="472"/>
      <c r="J1679" s="472"/>
      <c r="K1679" s="473"/>
    </row>
    <row r="1680" spans="1:17" ht="17.850000000000001" customHeight="1" thickBot="1" x14ac:dyDescent="0.25">
      <c r="A1680" s="484"/>
      <c r="B1680" s="484"/>
      <c r="C1680" s="484"/>
      <c r="D1680" s="486"/>
      <c r="E1680" s="96" t="s">
        <v>11</v>
      </c>
      <c r="F1680" s="97" t="s">
        <v>12</v>
      </c>
      <c r="G1680" s="474" t="s">
        <v>13</v>
      </c>
      <c r="H1680" s="474"/>
      <c r="I1680" s="474"/>
      <c r="J1680" s="474"/>
      <c r="K1680" s="475"/>
    </row>
    <row r="1681" spans="1:11" ht="17.850000000000001" customHeight="1" thickBot="1" x14ac:dyDescent="0.25">
      <c r="A1681" s="484"/>
      <c r="B1681" s="484"/>
      <c r="C1681" s="484"/>
      <c r="D1681" s="487"/>
      <c r="E1681" s="98" t="s">
        <v>383</v>
      </c>
      <c r="F1681" s="364" t="s">
        <v>383</v>
      </c>
      <c r="G1681" s="364" t="s">
        <v>14</v>
      </c>
      <c r="H1681" s="476" t="s">
        <v>15</v>
      </c>
      <c r="I1681" s="476"/>
      <c r="J1681" s="476"/>
      <c r="K1681" s="477"/>
    </row>
    <row r="1682" spans="1:11" ht="17.850000000000001" customHeight="1" x14ac:dyDescent="0.2">
      <c r="A1682" s="478" t="str">
        <f>Table!$H$6</f>
        <v>التربية الاسلامية</v>
      </c>
      <c r="B1682" s="479"/>
      <c r="C1682" s="479"/>
      <c r="D1682" s="100">
        <f>Table!$J$10</f>
        <v>100</v>
      </c>
      <c r="E1682" s="122">
        <f>Table!H48</f>
        <v>78</v>
      </c>
      <c r="F1682" s="123">
        <f>Table!I48</f>
        <v>86</v>
      </c>
      <c r="G1682" s="123">
        <f>Table!J48</f>
        <v>82</v>
      </c>
      <c r="H1682" s="480" t="str">
        <f>SpellNumberA(IF(Value!$F$33="1",E1682,G1682),0,"علامة","علامتان","علامات")</f>
        <v xml:space="preserve">اثنتان وثمانون علامة </v>
      </c>
      <c r="I1682" s="481"/>
      <c r="J1682" s="481"/>
      <c r="K1682" s="482"/>
    </row>
    <row r="1683" spans="1:11" ht="17.850000000000001" customHeight="1" x14ac:dyDescent="0.2">
      <c r="A1683" s="466" t="str">
        <f>Table!$K$6</f>
        <v>اللغة العربية</v>
      </c>
      <c r="B1683" s="467"/>
      <c r="C1683" s="467"/>
      <c r="D1683" s="101">
        <f>Table!$M$10</f>
        <v>100</v>
      </c>
      <c r="E1683" s="102">
        <f>Table!K48</f>
        <v>87</v>
      </c>
      <c r="F1683" s="123">
        <f>Table!L48</f>
        <v>73</v>
      </c>
      <c r="G1683" s="123">
        <f>Table!M48</f>
        <v>80</v>
      </c>
      <c r="H1683" s="468" t="str">
        <f>SpellNumberA(IF(Value!$F$33="1",E1683,G1683),0,"علامة","علامتان","علامات")</f>
        <v xml:space="preserve">ثمانون علامة </v>
      </c>
      <c r="I1683" s="469"/>
      <c r="J1683" s="469"/>
      <c r="K1683" s="470"/>
    </row>
    <row r="1684" spans="1:11" ht="17.850000000000001" customHeight="1" x14ac:dyDescent="0.2">
      <c r="A1684" s="466" t="str">
        <f>Table!$N$6</f>
        <v>اللغة الانجليزية</v>
      </c>
      <c r="B1684" s="467"/>
      <c r="C1684" s="467"/>
      <c r="D1684" s="101">
        <f>Table!$P$10</f>
        <v>100</v>
      </c>
      <c r="E1684" s="102">
        <f>Table!N48</f>
        <v>79</v>
      </c>
      <c r="F1684" s="123">
        <f>Table!O48</f>
        <v>66</v>
      </c>
      <c r="G1684" s="123">
        <f>Table!P48</f>
        <v>73</v>
      </c>
      <c r="H1684" s="468" t="str">
        <f>SpellNumberA(IF(Value!$F$33="1",E1684,G1684),0,"علامة","علامتان","علامات")</f>
        <v xml:space="preserve">ثلاث وسبعون علامة </v>
      </c>
      <c r="I1684" s="469"/>
      <c r="J1684" s="469"/>
      <c r="K1684" s="470"/>
    </row>
    <row r="1685" spans="1:11" ht="17.850000000000001" customHeight="1" x14ac:dyDescent="0.2">
      <c r="A1685" s="466" t="str">
        <f>Table!$Q$6</f>
        <v>الرياضيات</v>
      </c>
      <c r="B1685" s="467"/>
      <c r="C1685" s="467"/>
      <c r="D1685" s="101">
        <f>Table!$S$10</f>
        <v>100</v>
      </c>
      <c r="E1685" s="102">
        <f>Table!Q48</f>
        <v>87</v>
      </c>
      <c r="F1685" s="123">
        <f>Table!R48</f>
        <v>88</v>
      </c>
      <c r="G1685" s="123">
        <f>Table!S48</f>
        <v>88</v>
      </c>
      <c r="H1685" s="468" t="str">
        <f>SpellNumberA(IF(Value!$F$33="1",E1685,G1685),0,"علامة","علامتان","علامات")</f>
        <v xml:space="preserve">ثمان وثمانون علامة </v>
      </c>
      <c r="I1685" s="469"/>
      <c r="J1685" s="469"/>
      <c r="K1685" s="470"/>
    </row>
    <row r="1686" spans="1:11" ht="17.850000000000001" customHeight="1" x14ac:dyDescent="0.2">
      <c r="A1686" s="466" t="str">
        <f>Table!$T$6</f>
        <v>التربية الاجتماعية والوطنية</v>
      </c>
      <c r="B1686" s="467"/>
      <c r="C1686" s="467"/>
      <c r="D1686" s="101">
        <f>Table!$V$10</f>
        <v>100</v>
      </c>
      <c r="E1686" s="102">
        <f>Table!T48</f>
        <v>76</v>
      </c>
      <c r="F1686" s="123">
        <f>Table!U48</f>
        <v>82</v>
      </c>
      <c r="G1686" s="123">
        <f>Table!V48</f>
        <v>79</v>
      </c>
      <c r="H1686" s="468" t="str">
        <f>SpellNumberA(IF(Value!$F$33="1",E1686,G1686),0,"علامة","علامتان","علامات")</f>
        <v xml:space="preserve">تسع وسبعون علامة </v>
      </c>
      <c r="I1686" s="469"/>
      <c r="J1686" s="469"/>
      <c r="K1686" s="470"/>
    </row>
    <row r="1687" spans="1:11" ht="17.850000000000001" customHeight="1" x14ac:dyDescent="0.2">
      <c r="A1687" s="466" t="str">
        <f>Table!$W$6</f>
        <v>العلـــوم</v>
      </c>
      <c r="B1687" s="467"/>
      <c r="C1687" s="467"/>
      <c r="D1687" s="101">
        <f>Table!$Y$10</f>
        <v>100</v>
      </c>
      <c r="E1687" s="102">
        <f>Table!W48</f>
        <v>67</v>
      </c>
      <c r="F1687" s="123">
        <f>Table!X48</f>
        <v>80</v>
      </c>
      <c r="G1687" s="123">
        <f>Table!Y48</f>
        <v>74</v>
      </c>
      <c r="H1687" s="468" t="str">
        <f>SpellNumberA(IF(Value!$F$33="1",E1687,G1687),0,"علامة","علامتان","علامات")</f>
        <v xml:space="preserve">اربع وسبعون علامة </v>
      </c>
      <c r="I1687" s="469"/>
      <c r="J1687" s="469"/>
      <c r="K1687" s="470"/>
    </row>
    <row r="1688" spans="1:11" ht="17.850000000000001" customHeight="1" x14ac:dyDescent="0.2">
      <c r="A1688" s="466" t="str">
        <f>Table!$Z$6</f>
        <v>التربية الفنية</v>
      </c>
      <c r="B1688" s="467"/>
      <c r="C1688" s="467"/>
      <c r="D1688" s="101">
        <f>Table!$AB$10</f>
        <v>100</v>
      </c>
      <c r="E1688" s="102">
        <f>Table!Z48</f>
        <v>99</v>
      </c>
      <c r="F1688" s="123">
        <f>Table!AA48</f>
        <v>88</v>
      </c>
      <c r="G1688" s="123">
        <f>Table!AB48</f>
        <v>94</v>
      </c>
      <c r="H1688" s="468" t="str">
        <f>SpellNumberA(IF(Value!$F$33="1",E1688,G1688),0,"علامة","علامتان","علامات")</f>
        <v xml:space="preserve">اربع وتسعون علامة </v>
      </c>
      <c r="I1688" s="469"/>
      <c r="J1688" s="469"/>
      <c r="K1688" s="470"/>
    </row>
    <row r="1689" spans="1:11" ht="17.850000000000001" customHeight="1" x14ac:dyDescent="0.2">
      <c r="A1689" s="466" t="str">
        <f>Table!$AC$6</f>
        <v>التربية الرياضية</v>
      </c>
      <c r="B1689" s="467"/>
      <c r="C1689" s="467"/>
      <c r="D1689" s="101">
        <f>Table!$AE$10</f>
        <v>100</v>
      </c>
      <c r="E1689" s="102">
        <f>Table!AC48</f>
        <v>90</v>
      </c>
      <c r="F1689" s="123">
        <f>Table!AD48</f>
        <v>94</v>
      </c>
      <c r="G1689" s="123">
        <f>Table!AE48</f>
        <v>92</v>
      </c>
      <c r="H1689" s="468" t="str">
        <f>SpellNumberA(IF(Value!$F$33="1",E1689,G1689),0,"علامة","علامتان","علامات")</f>
        <v xml:space="preserve">اثنتان وتسعون علامة </v>
      </c>
      <c r="I1689" s="469"/>
      <c r="J1689" s="469"/>
      <c r="K1689" s="470"/>
    </row>
    <row r="1690" spans="1:11" ht="17.850000000000001" customHeight="1" x14ac:dyDescent="0.2">
      <c r="A1690" s="466" t="str">
        <f>Table!$AF$6</f>
        <v>الموسيقا والاناشيد</v>
      </c>
      <c r="B1690" s="467"/>
      <c r="C1690" s="467"/>
      <c r="D1690" s="101">
        <f>Table!$AH$10</f>
        <v>100</v>
      </c>
      <c r="E1690" s="124"/>
      <c r="F1690" s="123"/>
      <c r="G1690" s="123"/>
      <c r="H1690" s="494" t="str">
        <f>SpellNumberA(IF(Value!$F$33="1",E1690,G1690),0,"علامة","علامتان","علامات")</f>
        <v/>
      </c>
      <c r="I1690" s="495"/>
      <c r="J1690" s="495"/>
      <c r="K1690" s="496"/>
    </row>
    <row r="1691" spans="1:11" ht="17.850000000000001" customHeight="1" x14ac:dyDescent="0.2">
      <c r="A1691" s="466" t="str">
        <f>Table!$AI$6</f>
        <v>التربية المهنية</v>
      </c>
      <c r="B1691" s="467"/>
      <c r="C1691" s="467"/>
      <c r="D1691" s="101">
        <f>Table!$AK$10</f>
        <v>100</v>
      </c>
      <c r="E1691" s="124">
        <f>Table!AI48</f>
        <v>93</v>
      </c>
      <c r="F1691" s="123">
        <f>Table!AJ48</f>
        <v>86</v>
      </c>
      <c r="G1691" s="123">
        <f>Table!AK48</f>
        <v>90</v>
      </c>
      <c r="H1691" s="494" t="str">
        <f>SpellNumberA(IF(Value!$F$33="1",E1691,G1691),0,"علامة","علامتان","علامات")</f>
        <v xml:space="preserve">تسعون علامة </v>
      </c>
      <c r="I1691" s="495"/>
      <c r="J1691" s="495"/>
      <c r="K1691" s="496"/>
    </row>
    <row r="1692" spans="1:11" ht="17.850000000000001" customHeight="1" x14ac:dyDescent="0.2">
      <c r="A1692" s="466" t="str">
        <f>Table!$AL$6</f>
        <v>الحاسوب</v>
      </c>
      <c r="B1692" s="467"/>
      <c r="C1692" s="467"/>
      <c r="D1692" s="101">
        <f>Table!$AN$10</f>
        <v>100</v>
      </c>
      <c r="E1692" s="124">
        <f>Table!AL48</f>
        <v>0</v>
      </c>
      <c r="F1692" s="123">
        <f>Table!AM48</f>
        <v>0</v>
      </c>
      <c r="G1692" s="123">
        <f>Table!AN48</f>
        <v>0</v>
      </c>
      <c r="H1692" s="494" t="str">
        <f>SpellNumberA(IF(Value!$F$33="1",E1692,G1692),0,"علامة","علامتان","علامات")</f>
        <v xml:space="preserve">صفر علامة </v>
      </c>
      <c r="I1692" s="495"/>
      <c r="J1692" s="495"/>
      <c r="K1692" s="496"/>
    </row>
    <row r="1693" spans="1:11" ht="17.850000000000001" customHeight="1" thickBot="1" x14ac:dyDescent="0.25">
      <c r="A1693" s="466" t="str">
        <f>Table!$AO$6</f>
        <v>الثقافة المالية</v>
      </c>
      <c r="B1693" s="467"/>
      <c r="C1693" s="467"/>
      <c r="D1693" s="103">
        <f>Table!$AQ$10</f>
        <v>100</v>
      </c>
      <c r="E1693" s="125">
        <f>Table!AO48</f>
        <v>0</v>
      </c>
      <c r="F1693" s="123">
        <f>Table!AP48</f>
        <v>0</v>
      </c>
      <c r="G1693" s="126">
        <f>Table!AQ48</f>
        <v>0</v>
      </c>
      <c r="H1693" s="488" t="str">
        <f>SpellNumberA(IF(Value!$F$33="1",E1693,G1693),0,"علامة","علامتان","علامات")</f>
        <v xml:space="preserve">صفر علامة </v>
      </c>
      <c r="I1693" s="489"/>
      <c r="J1693" s="489"/>
      <c r="K1693" s="490"/>
    </row>
    <row r="1694" spans="1:11" ht="17.850000000000001" customHeight="1" x14ac:dyDescent="0.2">
      <c r="A1694" s="491" t="s">
        <v>384</v>
      </c>
      <c r="B1694" s="492"/>
      <c r="C1694" s="492"/>
      <c r="D1694" s="351">
        <f>Table!BS48</f>
        <v>93.8</v>
      </c>
      <c r="E1694" s="363" t="s">
        <v>385</v>
      </c>
      <c r="F1694" s="493" t="str">
        <f>IF(D1694&lt;&gt;"-",SpellNumberA(D1694,0,"علامة","علامتان","علامات"),"")</f>
        <v>ثلاث وتسعون علامة وثمانون بالمئة من العلامة</v>
      </c>
      <c r="G1694" s="493"/>
      <c r="H1694" s="493"/>
      <c r="I1694" s="493"/>
      <c r="J1694" s="203"/>
      <c r="K1694" s="204"/>
    </row>
    <row r="1695" spans="1:11" ht="17.850000000000001" customHeight="1" x14ac:dyDescent="0.2">
      <c r="A1695" s="517" t="s">
        <v>16</v>
      </c>
      <c r="B1695" s="518" t="str">
        <f>Table!CS48</f>
        <v>ناجح و يرفع  لـ الصف السابع</v>
      </c>
      <c r="C1695" s="519"/>
      <c r="D1695" s="519"/>
      <c r="E1695" s="519"/>
      <c r="F1695" s="519"/>
      <c r="G1695" s="519"/>
      <c r="H1695" s="519"/>
      <c r="I1695" s="519"/>
      <c r="J1695" s="519"/>
      <c r="K1695" s="520"/>
    </row>
    <row r="1696" spans="1:11" ht="17.850000000000001" customHeight="1" thickBot="1" x14ac:dyDescent="0.25">
      <c r="A1696" s="512"/>
      <c r="B1696" s="505"/>
      <c r="C1696" s="505"/>
      <c r="D1696" s="505"/>
      <c r="E1696" s="505"/>
      <c r="F1696" s="505"/>
      <c r="G1696" s="505"/>
      <c r="H1696" s="505"/>
      <c r="I1696" s="505"/>
      <c r="J1696" s="505"/>
      <c r="K1696" s="506"/>
    </row>
    <row r="1697" spans="1:13" ht="17.850000000000001" customHeight="1" x14ac:dyDescent="0.2">
      <c r="A1697" s="521" t="s">
        <v>17</v>
      </c>
      <c r="B1697" s="522"/>
      <c r="C1697" s="523" t="str">
        <f>Table!CT48</f>
        <v>مؤدب وخلوق ومجتهد ، هنيئاً لوالديك هذا التفوق المميز</v>
      </c>
      <c r="D1697" s="524"/>
      <c r="E1697" s="524"/>
      <c r="F1697" s="524"/>
      <c r="G1697" s="524"/>
      <c r="H1697" s="524"/>
      <c r="I1697" s="524"/>
      <c r="J1697" s="524"/>
      <c r="K1697" s="525"/>
    </row>
    <row r="1698" spans="1:13" s="105" customFormat="1" ht="17.850000000000001" customHeight="1" x14ac:dyDescent="0.2">
      <c r="A1698" s="507"/>
      <c r="B1698" s="458"/>
      <c r="C1698" s="483"/>
      <c r="D1698" s="483"/>
      <c r="E1698" s="483"/>
      <c r="F1698" s="483"/>
      <c r="G1698" s="483"/>
      <c r="H1698" s="483"/>
      <c r="I1698" s="483"/>
      <c r="J1698" s="483"/>
      <c r="K1698" s="504"/>
    </row>
    <row r="1699" spans="1:13" ht="17.850000000000001" customHeight="1" x14ac:dyDescent="0.2">
      <c r="A1699" s="507" t="s">
        <v>18</v>
      </c>
      <c r="B1699" s="458"/>
      <c r="C1699" s="510" t="str">
        <f>Table!AS48</f>
        <v>-</v>
      </c>
      <c r="D1699" s="458" t="s">
        <v>19</v>
      </c>
      <c r="E1699" s="458"/>
      <c r="F1699" s="458"/>
      <c r="G1699" s="510">
        <f>Table!$AS$10</f>
        <v>199</v>
      </c>
      <c r="H1699" s="458" t="s">
        <v>20</v>
      </c>
      <c r="I1699" s="458"/>
      <c r="J1699" s="483" t="str">
        <f>Value!$F$8</f>
        <v>عادل اسماعيل ابو حميدان</v>
      </c>
      <c r="K1699" s="504"/>
    </row>
    <row r="1700" spans="1:13" s="105" customFormat="1" ht="17.850000000000001" customHeight="1" x14ac:dyDescent="0.2">
      <c r="A1700" s="508"/>
      <c r="B1700" s="509"/>
      <c r="C1700" s="511"/>
      <c r="D1700" s="509"/>
      <c r="E1700" s="509"/>
      <c r="F1700" s="509"/>
      <c r="G1700" s="511"/>
      <c r="H1700" s="509"/>
      <c r="I1700" s="509"/>
      <c r="J1700" s="511"/>
      <c r="K1700" s="526"/>
    </row>
    <row r="1701" spans="1:13" ht="17.850000000000001" customHeight="1" x14ac:dyDescent="0.2">
      <c r="A1701" s="507" t="s">
        <v>21</v>
      </c>
      <c r="B1701" s="513" t="str">
        <f>IF(Value!$F$33="2",Value!$F$14,Value!$F$25)</f>
        <v>2020/6/2</v>
      </c>
      <c r="C1701" s="513"/>
      <c r="D1701" s="458" t="s">
        <v>22</v>
      </c>
      <c r="E1701" s="515"/>
      <c r="F1701" s="515"/>
      <c r="G1701" s="515" t="s">
        <v>23</v>
      </c>
      <c r="H1701" s="458" t="s">
        <v>23</v>
      </c>
      <c r="I1701" s="458"/>
      <c r="J1701" s="483" t="str">
        <f>Value!$F$9</f>
        <v>فتحي محمد ابو فضة</v>
      </c>
      <c r="K1701" s="504"/>
    </row>
    <row r="1702" spans="1:13" s="105" customFormat="1" ht="17.850000000000001" customHeight="1" thickBot="1" x14ac:dyDescent="0.25">
      <c r="A1702" s="512"/>
      <c r="B1702" s="514"/>
      <c r="C1702" s="514"/>
      <c r="D1702" s="503"/>
      <c r="E1702" s="516"/>
      <c r="F1702" s="516"/>
      <c r="G1702" s="516"/>
      <c r="H1702" s="503"/>
      <c r="I1702" s="503"/>
      <c r="J1702" s="505"/>
      <c r="K1702" s="506"/>
    </row>
    <row r="1703" spans="1:13" s="108" customFormat="1" ht="17.850000000000001" customHeight="1" x14ac:dyDescent="0.25">
      <c r="A1703" s="106" t="s">
        <v>24</v>
      </c>
      <c r="B1703" s="497"/>
      <c r="C1703" s="497"/>
      <c r="D1703" s="497"/>
      <c r="E1703" s="497"/>
      <c r="F1703" s="497"/>
      <c r="G1703" s="497"/>
      <c r="H1703" s="497"/>
      <c r="I1703" s="497"/>
      <c r="J1703" s="497"/>
      <c r="K1703" s="497"/>
      <c r="L1703" s="107"/>
    </row>
    <row r="1704" spans="1:13" s="108" customFormat="1" ht="17.850000000000001" customHeight="1" x14ac:dyDescent="0.25">
      <c r="A1704" s="109" t="s">
        <v>25</v>
      </c>
      <c r="B1704" s="498" t="s">
        <v>26</v>
      </c>
      <c r="C1704" s="498"/>
      <c r="D1704" s="498"/>
      <c r="E1704" s="498"/>
      <c r="F1704" s="498"/>
      <c r="G1704" s="498"/>
      <c r="H1704" s="498"/>
      <c r="I1704" s="498"/>
      <c r="J1704" s="498"/>
      <c r="K1704" s="498"/>
      <c r="L1704" s="107"/>
    </row>
    <row r="1705" spans="1:13" s="108" customFormat="1" ht="17.850000000000001" customHeight="1" x14ac:dyDescent="0.25">
      <c r="A1705" s="109"/>
      <c r="B1705" s="110"/>
      <c r="C1705" s="110"/>
      <c r="D1705" s="361"/>
      <c r="E1705" s="361"/>
      <c r="F1705" s="361"/>
      <c r="G1705" s="361"/>
      <c r="H1705" s="361"/>
      <c r="I1705" s="110"/>
      <c r="J1705" s="110"/>
      <c r="K1705" s="110"/>
      <c r="L1705" s="107"/>
    </row>
    <row r="1706" spans="1:13" s="108" customFormat="1" ht="17.850000000000001" customHeight="1" x14ac:dyDescent="0.25">
      <c r="A1706" s="109" t="s">
        <v>27</v>
      </c>
      <c r="B1706" s="499" t="s">
        <v>28</v>
      </c>
      <c r="C1706" s="499"/>
      <c r="D1706" s="499"/>
      <c r="E1706" s="499"/>
      <c r="F1706" s="499"/>
      <c r="G1706" s="499"/>
      <c r="H1706" s="499"/>
      <c r="I1706" s="499"/>
      <c r="J1706" s="499"/>
      <c r="K1706" s="499"/>
      <c r="L1706" s="107"/>
    </row>
    <row r="1707" spans="1:13" s="108" customFormat="1" ht="17.850000000000001" customHeight="1" x14ac:dyDescent="0.25">
      <c r="A1707" s="109"/>
      <c r="B1707" s="112"/>
      <c r="C1707" s="112"/>
      <c r="D1707" s="112"/>
      <c r="E1707" s="112"/>
      <c r="F1707" s="112"/>
      <c r="G1707" s="112"/>
      <c r="H1707" s="112"/>
      <c r="I1707" s="112"/>
      <c r="J1707" s="112"/>
      <c r="K1707" s="112"/>
      <c r="L1707" s="107"/>
    </row>
    <row r="1708" spans="1:13" s="108" customFormat="1" ht="17.850000000000001" customHeight="1" x14ac:dyDescent="0.25">
      <c r="A1708" s="109" t="s">
        <v>29</v>
      </c>
      <c r="B1708" s="500" t="s">
        <v>30</v>
      </c>
      <c r="C1708" s="500"/>
      <c r="D1708" s="500"/>
      <c r="E1708" s="500"/>
      <c r="F1708" s="501">
        <f>IF(Value!$F$33="1","",DATE(YEAR(Value!$F$22),MONTH(Value!$F$22),DAY(Value!$F$22)))</f>
        <v>43994</v>
      </c>
      <c r="G1708" s="501"/>
      <c r="H1708" s="114" t="s">
        <v>129</v>
      </c>
      <c r="I1708" s="502" t="str">
        <f>IF(Value!$F$33="2",Value!$F$22,"")</f>
        <v>2020/6/12</v>
      </c>
      <c r="J1708" s="502"/>
      <c r="K1708" s="115"/>
      <c r="L1708" s="115"/>
      <c r="M1708" s="107"/>
    </row>
    <row r="1709" spans="1:13" s="108" customFormat="1" ht="17.850000000000001" customHeight="1" x14ac:dyDescent="0.25">
      <c r="A1709" s="109"/>
      <c r="B1709" s="112"/>
      <c r="C1709" s="112"/>
      <c r="D1709" s="112"/>
      <c r="E1709" s="112"/>
      <c r="F1709" s="112"/>
      <c r="G1709" s="116"/>
      <c r="H1709" s="116"/>
      <c r="I1709" s="116"/>
      <c r="J1709" s="116"/>
      <c r="K1709" s="116"/>
      <c r="L1709" s="107"/>
    </row>
    <row r="1710" spans="1:13" s="108" customFormat="1" ht="17.850000000000001" customHeight="1" x14ac:dyDescent="0.25">
      <c r="A1710" s="109" t="s">
        <v>31</v>
      </c>
      <c r="B1710" s="527" t="s">
        <v>32</v>
      </c>
      <c r="C1710" s="527"/>
      <c r="D1710" s="527"/>
      <c r="E1710" s="527"/>
      <c r="F1710" s="117" t="str">
        <f>IF(Value!$F$33="2",Value!$F$26,"")</f>
        <v>2023/2022</v>
      </c>
      <c r="G1710" s="118" t="s">
        <v>379</v>
      </c>
      <c r="H1710" s="113">
        <f>IF(Value!$F$33="1","",DATE(YEAR(Value!$F$23),MONTH(Value!$F$23),DAY(Value!$F$23)))</f>
        <v>44075</v>
      </c>
      <c r="I1710" s="136" t="s">
        <v>129</v>
      </c>
      <c r="J1710" s="528" t="str">
        <f>IF(Value!$F$33="2",Value!$F$23,"")</f>
        <v>2020/9/1</v>
      </c>
      <c r="K1710" s="528"/>
      <c r="L1710" s="107"/>
    </row>
    <row r="1711" spans="1:13" ht="17.850000000000001" customHeight="1" x14ac:dyDescent="0.2">
      <c r="A1711" s="461"/>
      <c r="B1711" s="461"/>
      <c r="C1711" s="461"/>
      <c r="D1711" s="461"/>
      <c r="E1711" s="462" t="s">
        <v>436</v>
      </c>
      <c r="F1711" s="462"/>
      <c r="G1711" s="462"/>
      <c r="H1711" s="461"/>
      <c r="I1711" s="461"/>
      <c r="J1711" s="461"/>
      <c r="K1711" s="461"/>
      <c r="L1711" s="85" t="s">
        <v>310</v>
      </c>
    </row>
    <row r="1712" spans="1:13" ht="17.850000000000001" customHeight="1" x14ac:dyDescent="0.2">
      <c r="A1712" s="461"/>
      <c r="B1712" s="461"/>
      <c r="C1712" s="461"/>
      <c r="D1712" s="461"/>
      <c r="E1712" s="462"/>
      <c r="F1712" s="462"/>
      <c r="G1712" s="462"/>
      <c r="H1712" s="461"/>
      <c r="I1712" s="461"/>
      <c r="J1712" s="461"/>
      <c r="K1712" s="461"/>
    </row>
    <row r="1713" spans="1:17" ht="17.850000000000001" customHeight="1" x14ac:dyDescent="0.2">
      <c r="A1713" s="463" t="s">
        <v>755</v>
      </c>
      <c r="B1713" s="463"/>
      <c r="C1713" s="463"/>
      <c r="D1713" s="463"/>
      <c r="E1713" s="464"/>
      <c r="F1713" s="464"/>
      <c r="G1713" s="464"/>
      <c r="H1713" s="464" t="s">
        <v>0</v>
      </c>
      <c r="I1713" s="464"/>
      <c r="J1713" s="464"/>
      <c r="K1713" s="464"/>
    </row>
    <row r="1714" spans="1:17" ht="17.850000000000001" customHeight="1" x14ac:dyDescent="0.2">
      <c r="A1714" s="463" t="s">
        <v>756</v>
      </c>
      <c r="B1714" s="463"/>
      <c r="C1714" s="463"/>
      <c r="D1714" s="463"/>
      <c r="E1714" s="464"/>
      <c r="F1714" s="464"/>
      <c r="G1714" s="464"/>
      <c r="H1714" s="464"/>
      <c r="I1714" s="464"/>
      <c r="J1714" s="464"/>
      <c r="K1714" s="464"/>
    </row>
    <row r="1715" spans="1:17" ht="17.850000000000001" customHeight="1" x14ac:dyDescent="0.2">
      <c r="A1715" s="465"/>
      <c r="B1715" s="465"/>
      <c r="C1715" s="465"/>
      <c r="D1715" s="465"/>
      <c r="E1715" s="464"/>
      <c r="F1715" s="464"/>
      <c r="G1715" s="464"/>
      <c r="H1715" s="464"/>
      <c r="I1715" s="464"/>
      <c r="J1715" s="464"/>
      <c r="K1715" s="464"/>
    </row>
    <row r="1716" spans="1:17" ht="17.850000000000001" customHeight="1" x14ac:dyDescent="0.2">
      <c r="A1716" s="455" t="str">
        <f>" النتائج المدرسية  " &amp; Value!$F$35 &amp; " الأساسي  للعام الدراسي " &amp; Value!$F$10</f>
        <v xml:space="preserve"> النتائج المدرسية  للصفوف من الأول الى السابع الأساسي  للعام الدراسي 2021/2020</v>
      </c>
      <c r="B1716" s="455"/>
      <c r="C1716" s="455"/>
      <c r="D1716" s="455"/>
      <c r="E1716" s="455"/>
      <c r="F1716" s="455"/>
      <c r="G1716" s="455"/>
      <c r="H1716" s="455"/>
      <c r="I1716" s="455"/>
      <c r="J1716" s="455"/>
      <c r="K1716" s="455"/>
    </row>
    <row r="1717" spans="1:17" ht="17.850000000000001" customHeight="1" x14ac:dyDescent="0.2">
      <c r="A1717" s="455"/>
      <c r="B1717" s="455"/>
      <c r="C1717" s="455"/>
      <c r="D1717" s="455"/>
      <c r="E1717" s="455"/>
      <c r="F1717" s="455"/>
      <c r="G1717" s="455"/>
      <c r="H1717" s="455"/>
      <c r="I1717" s="455"/>
      <c r="J1717" s="455"/>
      <c r="K1717" s="455"/>
    </row>
    <row r="1718" spans="1:17" ht="17.850000000000001" customHeight="1" x14ac:dyDescent="0.2">
      <c r="A1718" s="86" t="s">
        <v>1</v>
      </c>
      <c r="B1718" s="456" t="str">
        <f>Table!B49</f>
        <v xml:space="preserve"> محمد فيصل نصر الله ابو زيتون</v>
      </c>
      <c r="C1718" s="457"/>
      <c r="D1718" s="457"/>
      <c r="E1718" s="362" t="s">
        <v>2</v>
      </c>
      <c r="F1718" s="119" t="str">
        <f>Table!C49</f>
        <v>الأردنية</v>
      </c>
      <c r="G1718" s="458" t="s">
        <v>3</v>
      </c>
      <c r="H1718" s="458"/>
      <c r="I1718" s="459" t="str">
        <f>Table!BT49</f>
        <v>عمان    19 / 11 / 2009</v>
      </c>
      <c r="J1718" s="460"/>
      <c r="K1718" s="460"/>
    </row>
    <row r="1719" spans="1:17" ht="17.850000000000001" customHeight="1" x14ac:dyDescent="0.2">
      <c r="A1719" s="70"/>
      <c r="B1719" s="365"/>
      <c r="C1719" s="365"/>
      <c r="D1719" s="76"/>
      <c r="E1719" s="365"/>
      <c r="F1719" s="88"/>
      <c r="G1719" s="76"/>
      <c r="H1719" s="76"/>
      <c r="I1719" s="89"/>
      <c r="J1719" s="89"/>
      <c r="K1719" s="90"/>
    </row>
    <row r="1720" spans="1:17" ht="17.850000000000001" customHeight="1" x14ac:dyDescent="0.2">
      <c r="A1720" s="458" t="s">
        <v>4</v>
      </c>
      <c r="B1720" s="458"/>
      <c r="C1720" s="483" t="str">
        <f>Value!$F$6 &amp; " ( "  &amp;  Value!$F$7  &amp; " ) "</f>
        <v xml:space="preserve">السادس ( أ ) </v>
      </c>
      <c r="D1720" s="483"/>
      <c r="E1720" s="362" t="s">
        <v>5</v>
      </c>
      <c r="F1720" s="483" t="str">
        <f>Value!$F$5</f>
        <v>ذكور البقعة الاعدادية الرابعة</v>
      </c>
      <c r="G1720" s="483"/>
      <c r="H1720" s="483"/>
      <c r="I1720" s="362" t="s">
        <v>6</v>
      </c>
      <c r="J1720" s="460" t="str">
        <f>Value!$F$4</f>
        <v>البقعة</v>
      </c>
      <c r="K1720" s="460"/>
      <c r="N1720" s="262">
        <v>0</v>
      </c>
      <c r="O1720" s="262"/>
      <c r="P1720" s="262"/>
      <c r="Q1720" s="262">
        <f>Value!$F$13</f>
        <v>50</v>
      </c>
    </row>
    <row r="1721" spans="1:17" ht="17.850000000000001" customHeight="1" x14ac:dyDescent="0.2">
      <c r="A1721" s="365"/>
      <c r="B1721" s="365"/>
      <c r="C1721" s="65"/>
      <c r="D1721" s="91"/>
      <c r="E1721" s="70"/>
      <c r="F1721" s="89"/>
      <c r="G1721" s="89"/>
      <c r="H1721" s="89"/>
      <c r="I1721" s="70"/>
      <c r="J1721" s="89"/>
      <c r="K1721" s="89"/>
    </row>
    <row r="1722" spans="1:17" ht="17.850000000000001" customHeight="1" x14ac:dyDescent="0.2">
      <c r="A1722" s="458" t="s">
        <v>7</v>
      </c>
      <c r="B1722" s="458"/>
      <c r="C1722" s="483" t="str">
        <f>Value!$F$3</f>
        <v>شمال عمان</v>
      </c>
      <c r="D1722" s="483"/>
      <c r="E1722" s="92"/>
      <c r="F1722" s="92"/>
      <c r="G1722" s="92"/>
      <c r="H1722" s="92"/>
      <c r="I1722" s="92"/>
      <c r="J1722" s="92"/>
      <c r="K1722" s="92"/>
    </row>
    <row r="1723" spans="1:17" ht="17.850000000000001" customHeight="1" thickBot="1" x14ac:dyDescent="0.25">
      <c r="A1723" s="93"/>
      <c r="B1723" s="93"/>
      <c r="C1723" s="93"/>
      <c r="D1723" s="94"/>
      <c r="E1723" s="93"/>
      <c r="F1723" s="93"/>
      <c r="G1723" s="93"/>
      <c r="H1723" s="93"/>
      <c r="I1723" s="93"/>
      <c r="J1723" s="95"/>
      <c r="K1723" s="95"/>
    </row>
    <row r="1724" spans="1:17" ht="17.850000000000001" customHeight="1" thickBot="1" x14ac:dyDescent="0.25">
      <c r="A1724" s="484" t="s">
        <v>8</v>
      </c>
      <c r="B1724" s="484"/>
      <c r="C1724" s="484"/>
      <c r="D1724" s="485" t="s">
        <v>9</v>
      </c>
      <c r="E1724" s="471" t="s">
        <v>10</v>
      </c>
      <c r="F1724" s="472"/>
      <c r="G1724" s="472"/>
      <c r="H1724" s="472"/>
      <c r="I1724" s="472"/>
      <c r="J1724" s="472"/>
      <c r="K1724" s="473"/>
    </row>
    <row r="1725" spans="1:17" ht="17.850000000000001" customHeight="1" thickBot="1" x14ac:dyDescent="0.25">
      <c r="A1725" s="484"/>
      <c r="B1725" s="484"/>
      <c r="C1725" s="484"/>
      <c r="D1725" s="486"/>
      <c r="E1725" s="96" t="s">
        <v>11</v>
      </c>
      <c r="F1725" s="97" t="s">
        <v>12</v>
      </c>
      <c r="G1725" s="474" t="s">
        <v>13</v>
      </c>
      <c r="H1725" s="474"/>
      <c r="I1725" s="474"/>
      <c r="J1725" s="474"/>
      <c r="K1725" s="475"/>
    </row>
    <row r="1726" spans="1:17" ht="17.850000000000001" customHeight="1" thickBot="1" x14ac:dyDescent="0.25">
      <c r="A1726" s="484"/>
      <c r="B1726" s="484"/>
      <c r="C1726" s="484"/>
      <c r="D1726" s="487"/>
      <c r="E1726" s="98" t="s">
        <v>383</v>
      </c>
      <c r="F1726" s="364" t="s">
        <v>383</v>
      </c>
      <c r="G1726" s="364" t="s">
        <v>14</v>
      </c>
      <c r="H1726" s="476" t="s">
        <v>15</v>
      </c>
      <c r="I1726" s="476"/>
      <c r="J1726" s="476"/>
      <c r="K1726" s="477"/>
    </row>
    <row r="1727" spans="1:17" ht="17.850000000000001" customHeight="1" x14ac:dyDescent="0.2">
      <c r="A1727" s="478" t="str">
        <f>Table!$H$6</f>
        <v>التربية الاسلامية</v>
      </c>
      <c r="B1727" s="479"/>
      <c r="C1727" s="479"/>
      <c r="D1727" s="100">
        <f>Table!$J$10</f>
        <v>100</v>
      </c>
      <c r="E1727" s="122">
        <f>Table!H49</f>
        <v>74</v>
      </c>
      <c r="F1727" s="123">
        <f>Table!I49</f>
        <v>86</v>
      </c>
      <c r="G1727" s="123">
        <f>Table!J49</f>
        <v>80</v>
      </c>
      <c r="H1727" s="480" t="str">
        <f>SpellNumberA(IF(Value!$F$33="1",E1727,G1727),0,"علامة","علامتان","علامات")</f>
        <v xml:space="preserve">ثمانون علامة </v>
      </c>
      <c r="I1727" s="481"/>
      <c r="J1727" s="481"/>
      <c r="K1727" s="482"/>
    </row>
    <row r="1728" spans="1:17" ht="17.850000000000001" customHeight="1" x14ac:dyDescent="0.2">
      <c r="A1728" s="466" t="str">
        <f>Table!$K$6</f>
        <v>اللغة العربية</v>
      </c>
      <c r="B1728" s="467"/>
      <c r="C1728" s="467"/>
      <c r="D1728" s="101">
        <f>Table!$M$10</f>
        <v>100</v>
      </c>
      <c r="E1728" s="102">
        <f>Table!K49</f>
        <v>94</v>
      </c>
      <c r="F1728" s="123">
        <f>Table!L49</f>
        <v>78</v>
      </c>
      <c r="G1728" s="123">
        <f>Table!M49</f>
        <v>86</v>
      </c>
      <c r="H1728" s="468" t="str">
        <f>SpellNumberA(IF(Value!$F$33="1",E1728,G1728),0,"علامة","علامتان","علامات")</f>
        <v xml:space="preserve">ست وثمانون علامة </v>
      </c>
      <c r="I1728" s="469"/>
      <c r="J1728" s="469"/>
      <c r="K1728" s="470"/>
    </row>
    <row r="1729" spans="1:11" ht="17.850000000000001" customHeight="1" x14ac:dyDescent="0.2">
      <c r="A1729" s="466" t="str">
        <f>Table!$N$6</f>
        <v>اللغة الانجليزية</v>
      </c>
      <c r="B1729" s="467"/>
      <c r="C1729" s="467"/>
      <c r="D1729" s="101">
        <f>Table!$P$10</f>
        <v>100</v>
      </c>
      <c r="E1729" s="102">
        <f>Table!N49</f>
        <v>70</v>
      </c>
      <c r="F1729" s="123">
        <f>Table!O49</f>
        <v>65</v>
      </c>
      <c r="G1729" s="123">
        <f>Table!P49</f>
        <v>68</v>
      </c>
      <c r="H1729" s="468" t="str">
        <f>SpellNumberA(IF(Value!$F$33="1",E1729,G1729),0,"علامة","علامتان","علامات")</f>
        <v xml:space="preserve">ثمان وستون علامة </v>
      </c>
      <c r="I1729" s="469"/>
      <c r="J1729" s="469"/>
      <c r="K1729" s="470"/>
    </row>
    <row r="1730" spans="1:11" ht="17.850000000000001" customHeight="1" x14ac:dyDescent="0.2">
      <c r="A1730" s="466" t="str">
        <f>Table!$Q$6</f>
        <v>الرياضيات</v>
      </c>
      <c r="B1730" s="467"/>
      <c r="C1730" s="467"/>
      <c r="D1730" s="101">
        <f>Table!$S$10</f>
        <v>100</v>
      </c>
      <c r="E1730" s="102">
        <f>Table!Q49</f>
        <v>77</v>
      </c>
      <c r="F1730" s="123">
        <f>Table!R49</f>
        <v>67</v>
      </c>
      <c r="G1730" s="123">
        <f>Table!S49</f>
        <v>72</v>
      </c>
      <c r="H1730" s="468" t="str">
        <f>SpellNumberA(IF(Value!$F$33="1",E1730,G1730),0,"علامة","علامتان","علامات")</f>
        <v xml:space="preserve">اثنتان وسبعون علامة </v>
      </c>
      <c r="I1730" s="469"/>
      <c r="J1730" s="469"/>
      <c r="K1730" s="470"/>
    </row>
    <row r="1731" spans="1:11" ht="17.850000000000001" customHeight="1" x14ac:dyDescent="0.2">
      <c r="A1731" s="466" t="str">
        <f>Table!$T$6</f>
        <v>التربية الاجتماعية والوطنية</v>
      </c>
      <c r="B1731" s="467"/>
      <c r="C1731" s="467"/>
      <c r="D1731" s="101">
        <f>Table!$V$10</f>
        <v>100</v>
      </c>
      <c r="E1731" s="102">
        <f>Table!T49</f>
        <v>76</v>
      </c>
      <c r="F1731" s="123">
        <f>Table!U49</f>
        <v>83</v>
      </c>
      <c r="G1731" s="123">
        <f>Table!V49</f>
        <v>80</v>
      </c>
      <c r="H1731" s="468" t="str">
        <f>SpellNumberA(IF(Value!$F$33="1",E1731,G1731),0,"علامة","علامتان","علامات")</f>
        <v xml:space="preserve">ثمانون علامة </v>
      </c>
      <c r="I1731" s="469"/>
      <c r="J1731" s="469"/>
      <c r="K1731" s="470"/>
    </row>
    <row r="1732" spans="1:11" ht="17.850000000000001" customHeight="1" x14ac:dyDescent="0.2">
      <c r="A1732" s="466" t="str">
        <f>Table!$W$6</f>
        <v>العلـــوم</v>
      </c>
      <c r="B1732" s="467"/>
      <c r="C1732" s="467"/>
      <c r="D1732" s="101">
        <f>Table!$Y$10</f>
        <v>100</v>
      </c>
      <c r="E1732" s="102">
        <f>Table!W49</f>
        <v>67</v>
      </c>
      <c r="F1732" s="123">
        <f>Table!X49</f>
        <v>75</v>
      </c>
      <c r="G1732" s="123">
        <f>Table!Y49</f>
        <v>71</v>
      </c>
      <c r="H1732" s="468" t="str">
        <f>SpellNumberA(IF(Value!$F$33="1",E1732,G1732),0,"علامة","علامتان","علامات")</f>
        <v xml:space="preserve">واحدة وسبعون علامة </v>
      </c>
      <c r="I1732" s="469"/>
      <c r="J1732" s="469"/>
      <c r="K1732" s="470"/>
    </row>
    <row r="1733" spans="1:11" ht="17.850000000000001" customHeight="1" x14ac:dyDescent="0.2">
      <c r="A1733" s="466" t="str">
        <f>Table!$Z$6</f>
        <v>التربية الفنية</v>
      </c>
      <c r="B1733" s="467"/>
      <c r="C1733" s="467"/>
      <c r="D1733" s="101">
        <f>Table!$AB$10</f>
        <v>100</v>
      </c>
      <c r="E1733" s="102">
        <f>Table!Z49</f>
        <v>99</v>
      </c>
      <c r="F1733" s="123">
        <f>Table!AA49</f>
        <v>90</v>
      </c>
      <c r="G1733" s="123">
        <f>Table!AB49</f>
        <v>95</v>
      </c>
      <c r="H1733" s="468" t="str">
        <f>SpellNumberA(IF(Value!$F$33="1",E1733,G1733),0,"علامة","علامتان","علامات")</f>
        <v xml:space="preserve">خمس وتسعون علامة </v>
      </c>
      <c r="I1733" s="469"/>
      <c r="J1733" s="469"/>
      <c r="K1733" s="470"/>
    </row>
    <row r="1734" spans="1:11" ht="17.850000000000001" customHeight="1" x14ac:dyDescent="0.2">
      <c r="A1734" s="466" t="str">
        <f>Table!$AC$6</f>
        <v>التربية الرياضية</v>
      </c>
      <c r="B1734" s="467"/>
      <c r="C1734" s="467"/>
      <c r="D1734" s="101">
        <f>Table!$AE$10</f>
        <v>100</v>
      </c>
      <c r="E1734" s="102">
        <f>Table!AC49</f>
        <v>98</v>
      </c>
      <c r="F1734" s="123">
        <f>Table!AD49</f>
        <v>88</v>
      </c>
      <c r="G1734" s="123">
        <f>Table!AE49</f>
        <v>93</v>
      </c>
      <c r="H1734" s="468" t="str">
        <f>SpellNumberA(IF(Value!$F$33="1",E1734,G1734),0,"علامة","علامتان","علامات")</f>
        <v xml:space="preserve">ثلاث وتسعون علامة </v>
      </c>
      <c r="I1734" s="469"/>
      <c r="J1734" s="469"/>
      <c r="K1734" s="470"/>
    </row>
    <row r="1735" spans="1:11" ht="17.850000000000001" customHeight="1" x14ac:dyDescent="0.2">
      <c r="A1735" s="466" t="str">
        <f>Table!$AF$6</f>
        <v>الموسيقا والاناشيد</v>
      </c>
      <c r="B1735" s="467"/>
      <c r="C1735" s="467"/>
      <c r="D1735" s="101">
        <f>Table!$AH$10</f>
        <v>100</v>
      </c>
      <c r="E1735" s="124"/>
      <c r="F1735" s="123"/>
      <c r="G1735" s="123"/>
      <c r="H1735" s="494" t="str">
        <f>SpellNumberA(IF(Value!$F$33="1",E1735,G1735),0,"علامة","علامتان","علامات")</f>
        <v/>
      </c>
      <c r="I1735" s="495"/>
      <c r="J1735" s="495"/>
      <c r="K1735" s="496"/>
    </row>
    <row r="1736" spans="1:11" ht="17.850000000000001" customHeight="1" x14ac:dyDescent="0.2">
      <c r="A1736" s="466" t="str">
        <f>Table!$AI$6</f>
        <v>التربية المهنية</v>
      </c>
      <c r="B1736" s="467"/>
      <c r="C1736" s="467"/>
      <c r="D1736" s="101">
        <f>Table!$AK$10</f>
        <v>100</v>
      </c>
      <c r="E1736" s="124">
        <f>Table!AI49</f>
        <v>95</v>
      </c>
      <c r="F1736" s="123">
        <f>Table!AJ49</f>
        <v>79</v>
      </c>
      <c r="G1736" s="123">
        <f>Table!AK49</f>
        <v>87</v>
      </c>
      <c r="H1736" s="494" t="str">
        <f>SpellNumberA(IF(Value!$F$33="1",E1736,G1736),0,"علامة","علامتان","علامات")</f>
        <v xml:space="preserve">سبع وثمانون علامة </v>
      </c>
      <c r="I1736" s="495"/>
      <c r="J1736" s="495"/>
      <c r="K1736" s="496"/>
    </row>
    <row r="1737" spans="1:11" ht="17.850000000000001" customHeight="1" x14ac:dyDescent="0.2">
      <c r="A1737" s="466" t="str">
        <f>Table!$AL$6</f>
        <v>الحاسوب</v>
      </c>
      <c r="B1737" s="467"/>
      <c r="C1737" s="467"/>
      <c r="D1737" s="101">
        <f>Table!$AN$10</f>
        <v>100</v>
      </c>
      <c r="E1737" s="124">
        <f>Table!AL49</f>
        <v>0</v>
      </c>
      <c r="F1737" s="123">
        <f>Table!AM49</f>
        <v>0</v>
      </c>
      <c r="G1737" s="123">
        <f>Table!AN49</f>
        <v>0</v>
      </c>
      <c r="H1737" s="494" t="str">
        <f>SpellNumberA(IF(Value!$F$33="1",E1737,G1737),0,"علامة","علامتان","علامات")</f>
        <v xml:space="preserve">صفر علامة </v>
      </c>
      <c r="I1737" s="495"/>
      <c r="J1737" s="495"/>
      <c r="K1737" s="496"/>
    </row>
    <row r="1738" spans="1:11" ht="17.850000000000001" customHeight="1" thickBot="1" x14ac:dyDescent="0.25">
      <c r="A1738" s="466" t="str">
        <f>Table!$AO$6</f>
        <v>الثقافة المالية</v>
      </c>
      <c r="B1738" s="467"/>
      <c r="C1738" s="467"/>
      <c r="D1738" s="103">
        <f>Table!$AQ$10</f>
        <v>100</v>
      </c>
      <c r="E1738" s="125">
        <f>Table!AO49</f>
        <v>0</v>
      </c>
      <c r="F1738" s="123">
        <f>Table!AP49</f>
        <v>0</v>
      </c>
      <c r="G1738" s="126">
        <f>Table!AQ49</f>
        <v>0</v>
      </c>
      <c r="H1738" s="488" t="str">
        <f>SpellNumberA(IF(Value!$F$33="1",E1738,G1738),0,"علامة","علامتان","علامات")</f>
        <v xml:space="preserve">صفر علامة </v>
      </c>
      <c r="I1738" s="489"/>
      <c r="J1738" s="489"/>
      <c r="K1738" s="490"/>
    </row>
    <row r="1739" spans="1:11" ht="17.850000000000001" customHeight="1" x14ac:dyDescent="0.2">
      <c r="A1739" s="491" t="s">
        <v>384</v>
      </c>
      <c r="B1739" s="492"/>
      <c r="C1739" s="492"/>
      <c r="D1739" s="351">
        <f>Table!BS49</f>
        <v>80</v>
      </c>
      <c r="E1739" s="363" t="s">
        <v>385</v>
      </c>
      <c r="F1739" s="493" t="str">
        <f>IF(D1739&lt;&gt;"-",SpellNumberA(D1739,0,"علامة","علامتان","علامات"),"")</f>
        <v xml:space="preserve">ثمانون علامة </v>
      </c>
      <c r="G1739" s="493"/>
      <c r="H1739" s="493"/>
      <c r="I1739" s="493"/>
      <c r="J1739" s="203"/>
      <c r="K1739" s="204"/>
    </row>
    <row r="1740" spans="1:11" ht="17.850000000000001" customHeight="1" x14ac:dyDescent="0.2">
      <c r="A1740" s="517" t="s">
        <v>16</v>
      </c>
      <c r="B1740" s="518" t="str">
        <f>Table!CS49</f>
        <v>ناجح و يرفع  لـ الصف السابع</v>
      </c>
      <c r="C1740" s="519"/>
      <c r="D1740" s="519"/>
      <c r="E1740" s="519"/>
      <c r="F1740" s="519"/>
      <c r="G1740" s="519"/>
      <c r="H1740" s="519"/>
      <c r="I1740" s="519"/>
      <c r="J1740" s="519"/>
      <c r="K1740" s="520"/>
    </row>
    <row r="1741" spans="1:11" ht="17.850000000000001" customHeight="1" thickBot="1" x14ac:dyDescent="0.25">
      <c r="A1741" s="512"/>
      <c r="B1741" s="505"/>
      <c r="C1741" s="505"/>
      <c r="D1741" s="505"/>
      <c r="E1741" s="505"/>
      <c r="F1741" s="505"/>
      <c r="G1741" s="505"/>
      <c r="H1741" s="505"/>
      <c r="I1741" s="505"/>
      <c r="J1741" s="505"/>
      <c r="K1741" s="506"/>
    </row>
    <row r="1742" spans="1:11" ht="17.850000000000001" customHeight="1" x14ac:dyDescent="0.2">
      <c r="A1742" s="521" t="s">
        <v>17</v>
      </c>
      <c r="B1742" s="522"/>
      <c r="C1742" s="523" t="str">
        <f>Table!CT49</f>
        <v>خلوق ومتعاون وفعّال ، أجمل التهاني لك ولوالديك</v>
      </c>
      <c r="D1742" s="524"/>
      <c r="E1742" s="524"/>
      <c r="F1742" s="524"/>
      <c r="G1742" s="524"/>
      <c r="H1742" s="524"/>
      <c r="I1742" s="524"/>
      <c r="J1742" s="524"/>
      <c r="K1742" s="525"/>
    </row>
    <row r="1743" spans="1:11" s="105" customFormat="1" ht="17.850000000000001" customHeight="1" x14ac:dyDescent="0.2">
      <c r="A1743" s="507"/>
      <c r="B1743" s="458"/>
      <c r="C1743" s="483"/>
      <c r="D1743" s="483"/>
      <c r="E1743" s="483"/>
      <c r="F1743" s="483"/>
      <c r="G1743" s="483"/>
      <c r="H1743" s="483"/>
      <c r="I1743" s="483"/>
      <c r="J1743" s="483"/>
      <c r="K1743" s="504"/>
    </row>
    <row r="1744" spans="1:11" ht="17.850000000000001" customHeight="1" x14ac:dyDescent="0.2">
      <c r="A1744" s="507" t="s">
        <v>18</v>
      </c>
      <c r="B1744" s="458"/>
      <c r="C1744" s="510" t="str">
        <f>Table!AS49</f>
        <v>-</v>
      </c>
      <c r="D1744" s="458" t="s">
        <v>19</v>
      </c>
      <c r="E1744" s="458"/>
      <c r="F1744" s="458"/>
      <c r="G1744" s="510">
        <f>Table!$AS$10</f>
        <v>199</v>
      </c>
      <c r="H1744" s="458" t="s">
        <v>20</v>
      </c>
      <c r="I1744" s="458"/>
      <c r="J1744" s="483" t="str">
        <f>Value!$F$8</f>
        <v>عادل اسماعيل ابو حميدان</v>
      </c>
      <c r="K1744" s="504"/>
    </row>
    <row r="1745" spans="1:13" s="105" customFormat="1" ht="17.850000000000001" customHeight="1" x14ac:dyDescent="0.2">
      <c r="A1745" s="508"/>
      <c r="B1745" s="509"/>
      <c r="C1745" s="511"/>
      <c r="D1745" s="509"/>
      <c r="E1745" s="509"/>
      <c r="F1745" s="509"/>
      <c r="G1745" s="511"/>
      <c r="H1745" s="509"/>
      <c r="I1745" s="509"/>
      <c r="J1745" s="511"/>
      <c r="K1745" s="526"/>
    </row>
    <row r="1746" spans="1:13" ht="17.850000000000001" customHeight="1" x14ac:dyDescent="0.2">
      <c r="A1746" s="507" t="s">
        <v>21</v>
      </c>
      <c r="B1746" s="513" t="str">
        <f>IF(Value!$F$33="2",Value!$F$14,Value!$F$25)</f>
        <v>2020/6/2</v>
      </c>
      <c r="C1746" s="513"/>
      <c r="D1746" s="458" t="s">
        <v>22</v>
      </c>
      <c r="E1746" s="515"/>
      <c r="F1746" s="515"/>
      <c r="G1746" s="515" t="s">
        <v>23</v>
      </c>
      <c r="H1746" s="458" t="s">
        <v>23</v>
      </c>
      <c r="I1746" s="458"/>
      <c r="J1746" s="483" t="str">
        <f>Value!$F$9</f>
        <v>فتحي محمد ابو فضة</v>
      </c>
      <c r="K1746" s="504"/>
    </row>
    <row r="1747" spans="1:13" s="105" customFormat="1" ht="17.850000000000001" customHeight="1" thickBot="1" x14ac:dyDescent="0.25">
      <c r="A1747" s="512"/>
      <c r="B1747" s="514"/>
      <c r="C1747" s="514"/>
      <c r="D1747" s="503"/>
      <c r="E1747" s="516"/>
      <c r="F1747" s="516"/>
      <c r="G1747" s="516"/>
      <c r="H1747" s="503"/>
      <c r="I1747" s="503"/>
      <c r="J1747" s="505"/>
      <c r="K1747" s="506"/>
    </row>
    <row r="1748" spans="1:13" s="108" customFormat="1" ht="17.850000000000001" customHeight="1" x14ac:dyDescent="0.25">
      <c r="A1748" s="106" t="s">
        <v>24</v>
      </c>
      <c r="B1748" s="497"/>
      <c r="C1748" s="497"/>
      <c r="D1748" s="497"/>
      <c r="E1748" s="497"/>
      <c r="F1748" s="497"/>
      <c r="G1748" s="497"/>
      <c r="H1748" s="497"/>
      <c r="I1748" s="497"/>
      <c r="J1748" s="497"/>
      <c r="K1748" s="497"/>
      <c r="L1748" s="107"/>
    </row>
    <row r="1749" spans="1:13" s="108" customFormat="1" ht="17.850000000000001" customHeight="1" x14ac:dyDescent="0.25">
      <c r="A1749" s="109" t="s">
        <v>25</v>
      </c>
      <c r="B1749" s="498" t="s">
        <v>26</v>
      </c>
      <c r="C1749" s="498"/>
      <c r="D1749" s="498"/>
      <c r="E1749" s="498"/>
      <c r="F1749" s="498"/>
      <c r="G1749" s="498"/>
      <c r="H1749" s="498"/>
      <c r="I1749" s="498"/>
      <c r="J1749" s="498"/>
      <c r="K1749" s="498"/>
      <c r="L1749" s="107"/>
    </row>
    <row r="1750" spans="1:13" s="108" customFormat="1" ht="17.850000000000001" customHeight="1" x14ac:dyDescent="0.25">
      <c r="A1750" s="109"/>
      <c r="B1750" s="110"/>
      <c r="C1750" s="110"/>
      <c r="D1750" s="361"/>
      <c r="E1750" s="361"/>
      <c r="F1750" s="361"/>
      <c r="G1750" s="361"/>
      <c r="H1750" s="361"/>
      <c r="I1750" s="110"/>
      <c r="J1750" s="110"/>
      <c r="K1750" s="110"/>
      <c r="L1750" s="107"/>
    </row>
    <row r="1751" spans="1:13" s="108" customFormat="1" ht="17.850000000000001" customHeight="1" x14ac:dyDescent="0.25">
      <c r="A1751" s="109" t="s">
        <v>27</v>
      </c>
      <c r="B1751" s="499" t="s">
        <v>28</v>
      </c>
      <c r="C1751" s="499"/>
      <c r="D1751" s="499"/>
      <c r="E1751" s="499"/>
      <c r="F1751" s="499"/>
      <c r="G1751" s="499"/>
      <c r="H1751" s="499"/>
      <c r="I1751" s="499"/>
      <c r="J1751" s="499"/>
      <c r="K1751" s="499"/>
      <c r="L1751" s="107"/>
    </row>
    <row r="1752" spans="1:13" s="108" customFormat="1" ht="17.850000000000001" customHeight="1" x14ac:dyDescent="0.25">
      <c r="A1752" s="109"/>
      <c r="B1752" s="112"/>
      <c r="C1752" s="112"/>
      <c r="D1752" s="112"/>
      <c r="E1752" s="112"/>
      <c r="F1752" s="112"/>
      <c r="G1752" s="112"/>
      <c r="H1752" s="112"/>
      <c r="I1752" s="112"/>
      <c r="J1752" s="112"/>
      <c r="K1752" s="112"/>
      <c r="L1752" s="107"/>
    </row>
    <row r="1753" spans="1:13" s="108" customFormat="1" ht="17.850000000000001" customHeight="1" x14ac:dyDescent="0.25">
      <c r="A1753" s="109" t="s">
        <v>29</v>
      </c>
      <c r="B1753" s="500" t="s">
        <v>30</v>
      </c>
      <c r="C1753" s="500"/>
      <c r="D1753" s="500"/>
      <c r="E1753" s="500"/>
      <c r="F1753" s="501">
        <f>IF(Value!$F$33="1","",DATE(YEAR(Value!$F$22),MONTH(Value!$F$22),DAY(Value!$F$22)))</f>
        <v>43994</v>
      </c>
      <c r="G1753" s="501"/>
      <c r="H1753" s="114" t="s">
        <v>129</v>
      </c>
      <c r="I1753" s="502" t="str">
        <f>IF(Value!$F$33="2",Value!$F$22,"")</f>
        <v>2020/6/12</v>
      </c>
      <c r="J1753" s="502"/>
      <c r="K1753" s="115"/>
      <c r="L1753" s="115"/>
      <c r="M1753" s="107"/>
    </row>
    <row r="1754" spans="1:13" s="108" customFormat="1" ht="17.850000000000001" customHeight="1" x14ac:dyDescent="0.25">
      <c r="A1754" s="109"/>
      <c r="B1754" s="112"/>
      <c r="C1754" s="112"/>
      <c r="D1754" s="112"/>
      <c r="E1754" s="112"/>
      <c r="F1754" s="112"/>
      <c r="G1754" s="116"/>
      <c r="H1754" s="116"/>
      <c r="I1754" s="116"/>
      <c r="J1754" s="116"/>
      <c r="K1754" s="116"/>
      <c r="L1754" s="107"/>
    </row>
    <row r="1755" spans="1:13" s="108" customFormat="1" ht="17.850000000000001" customHeight="1" x14ac:dyDescent="0.25">
      <c r="A1755" s="109" t="s">
        <v>31</v>
      </c>
      <c r="B1755" s="527" t="s">
        <v>32</v>
      </c>
      <c r="C1755" s="527"/>
      <c r="D1755" s="527"/>
      <c r="E1755" s="527"/>
      <c r="F1755" s="117" t="str">
        <f>IF(Value!$F$33="2",Value!$F$26,"")</f>
        <v>2023/2022</v>
      </c>
      <c r="G1755" s="118" t="s">
        <v>379</v>
      </c>
      <c r="H1755" s="113">
        <f>IF(Value!$F$33="1","",DATE(YEAR(Value!$F$23),MONTH(Value!$F$23),DAY(Value!$F$23)))</f>
        <v>44075</v>
      </c>
      <c r="I1755" s="136" t="s">
        <v>129</v>
      </c>
      <c r="J1755" s="528" t="str">
        <f>IF(Value!$F$33="2",Value!$F$23,"")</f>
        <v>2020/9/1</v>
      </c>
      <c r="K1755" s="528"/>
      <c r="L1755" s="107"/>
    </row>
    <row r="1756" spans="1:13" ht="17.850000000000001" customHeight="1" x14ac:dyDescent="0.2">
      <c r="A1756" s="461"/>
      <c r="B1756" s="461"/>
      <c r="C1756" s="461"/>
      <c r="D1756" s="461"/>
      <c r="E1756" s="462" t="s">
        <v>436</v>
      </c>
      <c r="F1756" s="462"/>
      <c r="G1756" s="462"/>
      <c r="H1756" s="461"/>
      <c r="I1756" s="461"/>
      <c r="J1756" s="461"/>
      <c r="K1756" s="461"/>
      <c r="L1756" s="85" t="s">
        <v>310</v>
      </c>
    </row>
    <row r="1757" spans="1:13" ht="17.850000000000001" customHeight="1" x14ac:dyDescent="0.2">
      <c r="A1757" s="461"/>
      <c r="B1757" s="461"/>
      <c r="C1757" s="461"/>
      <c r="D1757" s="461"/>
      <c r="E1757" s="462"/>
      <c r="F1757" s="462"/>
      <c r="G1757" s="462"/>
      <c r="H1757" s="461"/>
      <c r="I1757" s="461"/>
      <c r="J1757" s="461"/>
      <c r="K1757" s="461"/>
    </row>
    <row r="1758" spans="1:13" ht="17.850000000000001" customHeight="1" x14ac:dyDescent="0.2">
      <c r="A1758" s="463" t="s">
        <v>755</v>
      </c>
      <c r="B1758" s="463"/>
      <c r="C1758" s="463"/>
      <c r="D1758" s="463"/>
      <c r="E1758" s="464"/>
      <c r="F1758" s="464"/>
      <c r="G1758" s="464"/>
      <c r="H1758" s="464" t="s">
        <v>0</v>
      </c>
      <c r="I1758" s="464"/>
      <c r="J1758" s="464"/>
      <c r="K1758" s="464"/>
    </row>
    <row r="1759" spans="1:13" ht="17.850000000000001" customHeight="1" x14ac:dyDescent="0.2">
      <c r="A1759" s="463" t="s">
        <v>756</v>
      </c>
      <c r="B1759" s="463"/>
      <c r="C1759" s="463"/>
      <c r="D1759" s="463"/>
      <c r="E1759" s="464"/>
      <c r="F1759" s="464"/>
      <c r="G1759" s="464"/>
      <c r="H1759" s="464"/>
      <c r="I1759" s="464"/>
      <c r="J1759" s="464"/>
      <c r="K1759" s="464"/>
    </row>
    <row r="1760" spans="1:13" ht="17.850000000000001" customHeight="1" x14ac:dyDescent="0.2">
      <c r="A1760" s="465"/>
      <c r="B1760" s="465"/>
      <c r="C1760" s="465"/>
      <c r="D1760" s="465"/>
      <c r="E1760" s="464"/>
      <c r="F1760" s="464"/>
      <c r="G1760" s="464"/>
      <c r="H1760" s="464"/>
      <c r="I1760" s="464"/>
      <c r="J1760" s="464"/>
      <c r="K1760" s="464"/>
    </row>
    <row r="1761" spans="1:17" ht="17.850000000000001" customHeight="1" x14ac:dyDescent="0.2">
      <c r="A1761" s="455" t="str">
        <f>" النتائج المدرسية  " &amp; Value!$F$35 &amp; " الأساسي  للعام الدراسي " &amp; Value!$F$10</f>
        <v xml:space="preserve"> النتائج المدرسية  للصفوف من الأول الى السابع الأساسي  للعام الدراسي 2021/2020</v>
      </c>
      <c r="B1761" s="455"/>
      <c r="C1761" s="455"/>
      <c r="D1761" s="455"/>
      <c r="E1761" s="455"/>
      <c r="F1761" s="455"/>
      <c r="G1761" s="455"/>
      <c r="H1761" s="455"/>
      <c r="I1761" s="455"/>
      <c r="J1761" s="455"/>
      <c r="K1761" s="455"/>
    </row>
    <row r="1762" spans="1:17" ht="17.850000000000001" customHeight="1" x14ac:dyDescent="0.2">
      <c r="A1762" s="455"/>
      <c r="B1762" s="455"/>
      <c r="C1762" s="455"/>
      <c r="D1762" s="455"/>
      <c r="E1762" s="455"/>
      <c r="F1762" s="455"/>
      <c r="G1762" s="455"/>
      <c r="H1762" s="455"/>
      <c r="I1762" s="455"/>
      <c r="J1762" s="455"/>
      <c r="K1762" s="455"/>
    </row>
    <row r="1763" spans="1:17" ht="17.850000000000001" customHeight="1" x14ac:dyDescent="0.2">
      <c r="A1763" s="86" t="s">
        <v>1</v>
      </c>
      <c r="B1763" s="456" t="str">
        <f>Table!B50</f>
        <v xml:space="preserve"> محمد محمود شحدة الشطرات</v>
      </c>
      <c r="C1763" s="457"/>
      <c r="D1763" s="457"/>
      <c r="E1763" s="362" t="s">
        <v>2</v>
      </c>
      <c r="F1763" s="119" t="str">
        <f>Table!C50</f>
        <v>الأردنية</v>
      </c>
      <c r="G1763" s="458" t="s">
        <v>3</v>
      </c>
      <c r="H1763" s="458"/>
      <c r="I1763" s="459" t="str">
        <f>Table!BT50</f>
        <v>عمان    24 / 12 / 2009</v>
      </c>
      <c r="J1763" s="460"/>
      <c r="K1763" s="460"/>
    </row>
    <row r="1764" spans="1:17" ht="17.850000000000001" customHeight="1" x14ac:dyDescent="0.2">
      <c r="A1764" s="70"/>
      <c r="B1764" s="365"/>
      <c r="C1764" s="365"/>
      <c r="D1764" s="76"/>
      <c r="E1764" s="365"/>
      <c r="F1764" s="88"/>
      <c r="G1764" s="76"/>
      <c r="H1764" s="76"/>
      <c r="I1764" s="89"/>
      <c r="J1764" s="89"/>
      <c r="K1764" s="90"/>
    </row>
    <row r="1765" spans="1:17" ht="17.850000000000001" customHeight="1" x14ac:dyDescent="0.2">
      <c r="A1765" s="458" t="s">
        <v>4</v>
      </c>
      <c r="B1765" s="458"/>
      <c r="C1765" s="483" t="str">
        <f>Value!$F$6 &amp; " ( "  &amp;  Value!$F$7  &amp; " ) "</f>
        <v xml:space="preserve">السادس ( أ ) </v>
      </c>
      <c r="D1765" s="483"/>
      <c r="E1765" s="362" t="s">
        <v>5</v>
      </c>
      <c r="F1765" s="483" t="str">
        <f>Value!$F$5</f>
        <v>ذكور البقعة الاعدادية الرابعة</v>
      </c>
      <c r="G1765" s="483"/>
      <c r="H1765" s="483"/>
      <c r="I1765" s="362" t="s">
        <v>6</v>
      </c>
      <c r="J1765" s="460" t="str">
        <f>Value!$F$4</f>
        <v>البقعة</v>
      </c>
      <c r="K1765" s="460"/>
      <c r="N1765" s="262">
        <v>0</v>
      </c>
      <c r="O1765" s="262"/>
      <c r="P1765" s="262"/>
      <c r="Q1765" s="262">
        <f>Value!$F$13</f>
        <v>50</v>
      </c>
    </row>
    <row r="1766" spans="1:17" ht="17.850000000000001" customHeight="1" x14ac:dyDescent="0.2">
      <c r="A1766" s="365"/>
      <c r="B1766" s="365"/>
      <c r="C1766" s="65"/>
      <c r="D1766" s="91"/>
      <c r="E1766" s="70"/>
      <c r="F1766" s="89"/>
      <c r="G1766" s="89"/>
      <c r="H1766" s="89"/>
      <c r="I1766" s="70"/>
      <c r="J1766" s="89"/>
      <c r="K1766" s="89"/>
    </row>
    <row r="1767" spans="1:17" ht="17.850000000000001" customHeight="1" x14ac:dyDescent="0.2">
      <c r="A1767" s="458" t="s">
        <v>7</v>
      </c>
      <c r="B1767" s="458"/>
      <c r="C1767" s="483" t="str">
        <f>Value!$F$3</f>
        <v>شمال عمان</v>
      </c>
      <c r="D1767" s="483"/>
      <c r="E1767" s="92"/>
      <c r="F1767" s="92"/>
      <c r="G1767" s="92"/>
      <c r="H1767" s="92"/>
      <c r="I1767" s="92"/>
      <c r="J1767" s="92"/>
      <c r="K1767" s="92"/>
    </row>
    <row r="1768" spans="1:17" ht="17.850000000000001" customHeight="1" thickBot="1" x14ac:dyDescent="0.25">
      <c r="A1768" s="93"/>
      <c r="B1768" s="93"/>
      <c r="C1768" s="93"/>
      <c r="D1768" s="94"/>
      <c r="E1768" s="93"/>
      <c r="F1768" s="93"/>
      <c r="G1768" s="93"/>
      <c r="H1768" s="93"/>
      <c r="I1768" s="93"/>
      <c r="J1768" s="95"/>
      <c r="K1768" s="95"/>
    </row>
    <row r="1769" spans="1:17" ht="17.850000000000001" customHeight="1" thickBot="1" x14ac:dyDescent="0.25">
      <c r="A1769" s="484" t="s">
        <v>8</v>
      </c>
      <c r="B1769" s="484"/>
      <c r="C1769" s="484"/>
      <c r="D1769" s="485" t="s">
        <v>9</v>
      </c>
      <c r="E1769" s="471" t="s">
        <v>10</v>
      </c>
      <c r="F1769" s="472"/>
      <c r="G1769" s="472"/>
      <c r="H1769" s="472"/>
      <c r="I1769" s="472"/>
      <c r="J1769" s="472"/>
      <c r="K1769" s="473"/>
    </row>
    <row r="1770" spans="1:17" ht="17.850000000000001" customHeight="1" thickBot="1" x14ac:dyDescent="0.25">
      <c r="A1770" s="484"/>
      <c r="B1770" s="484"/>
      <c r="C1770" s="484"/>
      <c r="D1770" s="486"/>
      <c r="E1770" s="96" t="s">
        <v>11</v>
      </c>
      <c r="F1770" s="97" t="s">
        <v>12</v>
      </c>
      <c r="G1770" s="474" t="s">
        <v>13</v>
      </c>
      <c r="H1770" s="474"/>
      <c r="I1770" s="474"/>
      <c r="J1770" s="474"/>
      <c r="K1770" s="475"/>
    </row>
    <row r="1771" spans="1:17" ht="17.850000000000001" customHeight="1" thickBot="1" x14ac:dyDescent="0.25">
      <c r="A1771" s="484"/>
      <c r="B1771" s="484"/>
      <c r="C1771" s="484"/>
      <c r="D1771" s="487"/>
      <c r="E1771" s="98" t="s">
        <v>383</v>
      </c>
      <c r="F1771" s="364" t="s">
        <v>383</v>
      </c>
      <c r="G1771" s="364" t="s">
        <v>14</v>
      </c>
      <c r="H1771" s="476" t="s">
        <v>15</v>
      </c>
      <c r="I1771" s="476"/>
      <c r="J1771" s="476"/>
      <c r="K1771" s="477"/>
    </row>
    <row r="1772" spans="1:17" ht="17.850000000000001" customHeight="1" x14ac:dyDescent="0.2">
      <c r="A1772" s="478" t="str">
        <f>Table!$H$6</f>
        <v>التربية الاسلامية</v>
      </c>
      <c r="B1772" s="479"/>
      <c r="C1772" s="479"/>
      <c r="D1772" s="100">
        <f>Table!$J$10</f>
        <v>100</v>
      </c>
      <c r="E1772" s="122">
        <f>Table!H50</f>
        <v>88</v>
      </c>
      <c r="F1772" s="123">
        <f>Table!I50</f>
        <v>88</v>
      </c>
      <c r="G1772" s="123">
        <f>Table!J50</f>
        <v>88</v>
      </c>
      <c r="H1772" s="480" t="str">
        <f>SpellNumberA(IF(Value!$F$33="1",E1772,G1772),0,"علامة","علامتان","علامات")</f>
        <v xml:space="preserve">ثمان وثمانون علامة </v>
      </c>
      <c r="I1772" s="481"/>
      <c r="J1772" s="481"/>
      <c r="K1772" s="482"/>
    </row>
    <row r="1773" spans="1:17" ht="17.850000000000001" customHeight="1" x14ac:dyDescent="0.2">
      <c r="A1773" s="466" t="str">
        <f>Table!$K$6</f>
        <v>اللغة العربية</v>
      </c>
      <c r="B1773" s="467"/>
      <c r="C1773" s="467"/>
      <c r="D1773" s="101">
        <f>Table!$M$10</f>
        <v>100</v>
      </c>
      <c r="E1773" s="102">
        <f>Table!K50</f>
        <v>88</v>
      </c>
      <c r="F1773" s="123">
        <f>Table!L50</f>
        <v>95</v>
      </c>
      <c r="G1773" s="123">
        <f>Table!M50</f>
        <v>92</v>
      </c>
      <c r="H1773" s="468" t="str">
        <f>SpellNumberA(IF(Value!$F$33="1",E1773,G1773),0,"علامة","علامتان","علامات")</f>
        <v xml:space="preserve">اثنتان وتسعون علامة </v>
      </c>
      <c r="I1773" s="469"/>
      <c r="J1773" s="469"/>
      <c r="K1773" s="470"/>
    </row>
    <row r="1774" spans="1:17" ht="17.850000000000001" customHeight="1" x14ac:dyDescent="0.2">
      <c r="A1774" s="466" t="str">
        <f>Table!$N$6</f>
        <v>اللغة الانجليزية</v>
      </c>
      <c r="B1774" s="467"/>
      <c r="C1774" s="467"/>
      <c r="D1774" s="101">
        <f>Table!$P$10</f>
        <v>100</v>
      </c>
      <c r="E1774" s="102">
        <f>Table!N50</f>
        <v>82</v>
      </c>
      <c r="F1774" s="123">
        <f>Table!O50</f>
        <v>66</v>
      </c>
      <c r="G1774" s="123">
        <f>Table!P50</f>
        <v>74</v>
      </c>
      <c r="H1774" s="468" t="str">
        <f>SpellNumberA(IF(Value!$F$33="1",E1774,G1774),0,"علامة","علامتان","علامات")</f>
        <v xml:space="preserve">اربع وسبعون علامة </v>
      </c>
      <c r="I1774" s="469"/>
      <c r="J1774" s="469"/>
      <c r="K1774" s="470"/>
    </row>
    <row r="1775" spans="1:17" ht="17.850000000000001" customHeight="1" x14ac:dyDescent="0.2">
      <c r="A1775" s="466" t="str">
        <f>Table!$Q$6</f>
        <v>الرياضيات</v>
      </c>
      <c r="B1775" s="467"/>
      <c r="C1775" s="467"/>
      <c r="D1775" s="101">
        <f>Table!$S$10</f>
        <v>100</v>
      </c>
      <c r="E1775" s="102">
        <f>Table!Q50</f>
        <v>89</v>
      </c>
      <c r="F1775" s="123">
        <f>Table!R50</f>
        <v>89</v>
      </c>
      <c r="G1775" s="123">
        <f>Table!S50</f>
        <v>89</v>
      </c>
      <c r="H1775" s="468" t="str">
        <f>SpellNumberA(IF(Value!$F$33="1",E1775,G1775),0,"علامة","علامتان","علامات")</f>
        <v xml:space="preserve">تسع وثمانون علامة </v>
      </c>
      <c r="I1775" s="469"/>
      <c r="J1775" s="469"/>
      <c r="K1775" s="470"/>
    </row>
    <row r="1776" spans="1:17" ht="17.850000000000001" customHeight="1" x14ac:dyDescent="0.2">
      <c r="A1776" s="466" t="str">
        <f>Table!$T$6</f>
        <v>التربية الاجتماعية والوطنية</v>
      </c>
      <c r="B1776" s="467"/>
      <c r="C1776" s="467"/>
      <c r="D1776" s="101">
        <f>Table!$V$10</f>
        <v>100</v>
      </c>
      <c r="E1776" s="102">
        <f>Table!T50</f>
        <v>85</v>
      </c>
      <c r="F1776" s="123">
        <f>Table!U50</f>
        <v>82</v>
      </c>
      <c r="G1776" s="123">
        <f>Table!V50</f>
        <v>84</v>
      </c>
      <c r="H1776" s="468" t="str">
        <f>SpellNumberA(IF(Value!$F$33="1",E1776,G1776),0,"علامة","علامتان","علامات")</f>
        <v xml:space="preserve">اربع وثمانون علامة </v>
      </c>
      <c r="I1776" s="469"/>
      <c r="J1776" s="469"/>
      <c r="K1776" s="470"/>
    </row>
    <row r="1777" spans="1:11" ht="17.850000000000001" customHeight="1" x14ac:dyDescent="0.2">
      <c r="A1777" s="466" t="str">
        <f>Table!$W$6</f>
        <v>العلـــوم</v>
      </c>
      <c r="B1777" s="467"/>
      <c r="C1777" s="467"/>
      <c r="D1777" s="101">
        <f>Table!$Y$10</f>
        <v>100</v>
      </c>
      <c r="E1777" s="102">
        <f>Table!W50</f>
        <v>83</v>
      </c>
      <c r="F1777" s="123">
        <f>Table!X50</f>
        <v>81</v>
      </c>
      <c r="G1777" s="123">
        <f>Table!Y50</f>
        <v>82</v>
      </c>
      <c r="H1777" s="468" t="str">
        <f>SpellNumberA(IF(Value!$F$33="1",E1777,G1777),0,"علامة","علامتان","علامات")</f>
        <v xml:space="preserve">اثنتان وثمانون علامة </v>
      </c>
      <c r="I1777" s="469"/>
      <c r="J1777" s="469"/>
      <c r="K1777" s="470"/>
    </row>
    <row r="1778" spans="1:11" ht="17.850000000000001" customHeight="1" x14ac:dyDescent="0.2">
      <c r="A1778" s="466" t="str">
        <f>Table!$Z$6</f>
        <v>التربية الفنية</v>
      </c>
      <c r="B1778" s="467"/>
      <c r="C1778" s="467"/>
      <c r="D1778" s="101">
        <f>Table!$AB$10</f>
        <v>100</v>
      </c>
      <c r="E1778" s="102">
        <f>Table!Z50</f>
        <v>99</v>
      </c>
      <c r="F1778" s="123">
        <f>Table!AA50</f>
        <v>89</v>
      </c>
      <c r="G1778" s="123">
        <f>Table!AB50</f>
        <v>94</v>
      </c>
      <c r="H1778" s="468" t="str">
        <f>SpellNumberA(IF(Value!$F$33="1",E1778,G1778),0,"علامة","علامتان","علامات")</f>
        <v xml:space="preserve">اربع وتسعون علامة </v>
      </c>
      <c r="I1778" s="469"/>
      <c r="J1778" s="469"/>
      <c r="K1778" s="470"/>
    </row>
    <row r="1779" spans="1:11" ht="17.850000000000001" customHeight="1" x14ac:dyDescent="0.2">
      <c r="A1779" s="466" t="str">
        <f>Table!$AC$6</f>
        <v>التربية الرياضية</v>
      </c>
      <c r="B1779" s="467"/>
      <c r="C1779" s="467"/>
      <c r="D1779" s="101">
        <f>Table!$AE$10</f>
        <v>100</v>
      </c>
      <c r="E1779" s="102">
        <f>Table!AC50</f>
        <v>94</v>
      </c>
      <c r="F1779" s="123">
        <f>Table!AD50</f>
        <v>92</v>
      </c>
      <c r="G1779" s="123">
        <f>Table!AE50</f>
        <v>93</v>
      </c>
      <c r="H1779" s="468" t="str">
        <f>SpellNumberA(IF(Value!$F$33="1",E1779,G1779),0,"علامة","علامتان","علامات")</f>
        <v xml:space="preserve">ثلاث وتسعون علامة </v>
      </c>
      <c r="I1779" s="469"/>
      <c r="J1779" s="469"/>
      <c r="K1779" s="470"/>
    </row>
    <row r="1780" spans="1:11" ht="17.850000000000001" customHeight="1" x14ac:dyDescent="0.2">
      <c r="A1780" s="466" t="str">
        <f>Table!$AF$6</f>
        <v>الموسيقا والاناشيد</v>
      </c>
      <c r="B1780" s="467"/>
      <c r="C1780" s="467"/>
      <c r="D1780" s="101">
        <f>Table!$AH$10</f>
        <v>100</v>
      </c>
      <c r="E1780" s="124"/>
      <c r="F1780" s="123"/>
      <c r="G1780" s="123"/>
      <c r="H1780" s="494" t="str">
        <f>SpellNumberA(IF(Value!$F$33="1",E1780,G1780),0,"علامة","علامتان","علامات")</f>
        <v/>
      </c>
      <c r="I1780" s="495"/>
      <c r="J1780" s="495"/>
      <c r="K1780" s="496"/>
    </row>
    <row r="1781" spans="1:11" ht="17.850000000000001" customHeight="1" x14ac:dyDescent="0.2">
      <c r="A1781" s="466" t="str">
        <f>Table!$AI$6</f>
        <v>التربية المهنية</v>
      </c>
      <c r="B1781" s="467"/>
      <c r="C1781" s="467"/>
      <c r="D1781" s="101">
        <f>Table!$AK$10</f>
        <v>100</v>
      </c>
      <c r="E1781" s="124">
        <f>Table!AI50</f>
        <v>92</v>
      </c>
      <c r="F1781" s="123">
        <f>Table!AJ50</f>
        <v>81</v>
      </c>
      <c r="G1781" s="123">
        <f>Table!AK50</f>
        <v>87</v>
      </c>
      <c r="H1781" s="494" t="str">
        <f>SpellNumberA(IF(Value!$F$33="1",E1781,G1781),0,"علامة","علامتان","علامات")</f>
        <v xml:space="preserve">سبع وثمانون علامة </v>
      </c>
      <c r="I1781" s="495"/>
      <c r="J1781" s="495"/>
      <c r="K1781" s="496"/>
    </row>
    <row r="1782" spans="1:11" ht="17.850000000000001" customHeight="1" x14ac:dyDescent="0.2">
      <c r="A1782" s="466" t="str">
        <f>Table!$AL$6</f>
        <v>الحاسوب</v>
      </c>
      <c r="B1782" s="467"/>
      <c r="C1782" s="467"/>
      <c r="D1782" s="101">
        <f>Table!$AN$10</f>
        <v>100</v>
      </c>
      <c r="E1782" s="124">
        <f>Table!AL50</f>
        <v>0</v>
      </c>
      <c r="F1782" s="123">
        <f>Table!AM50</f>
        <v>0</v>
      </c>
      <c r="G1782" s="123">
        <f>Table!AN50</f>
        <v>0</v>
      </c>
      <c r="H1782" s="494" t="str">
        <f>SpellNumberA(IF(Value!$F$33="1",E1782,G1782),0,"علامة","علامتان","علامات")</f>
        <v xml:space="preserve">صفر علامة </v>
      </c>
      <c r="I1782" s="495"/>
      <c r="J1782" s="495"/>
      <c r="K1782" s="496"/>
    </row>
    <row r="1783" spans="1:11" ht="17.850000000000001" customHeight="1" thickBot="1" x14ac:dyDescent="0.25">
      <c r="A1783" s="466" t="str">
        <f>Table!$AO$6</f>
        <v>الثقافة المالية</v>
      </c>
      <c r="B1783" s="467"/>
      <c r="C1783" s="467"/>
      <c r="D1783" s="103">
        <f>Table!$AQ$10</f>
        <v>100</v>
      </c>
      <c r="E1783" s="125">
        <f>Table!AO50</f>
        <v>0</v>
      </c>
      <c r="F1783" s="123">
        <f>Table!AP50</f>
        <v>0</v>
      </c>
      <c r="G1783" s="126">
        <f>Table!AQ50</f>
        <v>0</v>
      </c>
      <c r="H1783" s="488" t="str">
        <f>SpellNumberA(IF(Value!$F$33="1",E1783,G1783),0,"علامة","علامتان","علامات")</f>
        <v xml:space="preserve">صفر علامة </v>
      </c>
      <c r="I1783" s="489"/>
      <c r="J1783" s="489"/>
      <c r="K1783" s="490"/>
    </row>
    <row r="1784" spans="1:11" ht="17.850000000000001" customHeight="1" x14ac:dyDescent="0.2">
      <c r="A1784" s="491" t="s">
        <v>384</v>
      </c>
      <c r="B1784" s="492"/>
      <c r="C1784" s="492"/>
      <c r="D1784" s="351">
        <f>Table!BS50</f>
        <v>67.599999999999994</v>
      </c>
      <c r="E1784" s="363" t="s">
        <v>385</v>
      </c>
      <c r="F1784" s="493" t="str">
        <f>IF(D1784&lt;&gt;"-",SpellNumberA(D1784,0,"علامة","علامتان","علامات"),"")</f>
        <v>سبع وستون علامة وستون بالمئة من العلامة</v>
      </c>
      <c r="G1784" s="493"/>
      <c r="H1784" s="493"/>
      <c r="I1784" s="493"/>
      <c r="J1784" s="203"/>
      <c r="K1784" s="204"/>
    </row>
    <row r="1785" spans="1:11" ht="17.850000000000001" customHeight="1" x14ac:dyDescent="0.2">
      <c r="A1785" s="517" t="s">
        <v>16</v>
      </c>
      <c r="B1785" s="518" t="str">
        <f>Table!CS50</f>
        <v>ناجح و يرفع  لـ الصف السابع</v>
      </c>
      <c r="C1785" s="519"/>
      <c r="D1785" s="519"/>
      <c r="E1785" s="519"/>
      <c r="F1785" s="519"/>
      <c r="G1785" s="519"/>
      <c r="H1785" s="519"/>
      <c r="I1785" s="519"/>
      <c r="J1785" s="519"/>
      <c r="K1785" s="520"/>
    </row>
    <row r="1786" spans="1:11" ht="17.850000000000001" customHeight="1" thickBot="1" x14ac:dyDescent="0.25">
      <c r="A1786" s="512"/>
      <c r="B1786" s="505"/>
      <c r="C1786" s="505"/>
      <c r="D1786" s="505"/>
      <c r="E1786" s="505"/>
      <c r="F1786" s="505"/>
      <c r="G1786" s="505"/>
      <c r="H1786" s="505"/>
      <c r="I1786" s="505"/>
      <c r="J1786" s="505"/>
      <c r="K1786" s="506"/>
    </row>
    <row r="1787" spans="1:11" ht="17.850000000000001" customHeight="1" x14ac:dyDescent="0.2">
      <c r="A1787" s="521" t="s">
        <v>17</v>
      </c>
      <c r="B1787" s="522"/>
      <c r="C1787" s="523" t="str">
        <f>Table!CT50</f>
        <v>يرجى من الوالدين مزيداً من المتابعة</v>
      </c>
      <c r="D1787" s="524"/>
      <c r="E1787" s="524"/>
      <c r="F1787" s="524"/>
      <c r="G1787" s="524"/>
      <c r="H1787" s="524"/>
      <c r="I1787" s="524"/>
      <c r="J1787" s="524"/>
      <c r="K1787" s="525"/>
    </row>
    <row r="1788" spans="1:11" s="105" customFormat="1" ht="17.850000000000001" customHeight="1" x14ac:dyDescent="0.2">
      <c r="A1788" s="507"/>
      <c r="B1788" s="458"/>
      <c r="C1788" s="483"/>
      <c r="D1788" s="483"/>
      <c r="E1788" s="483"/>
      <c r="F1788" s="483"/>
      <c r="G1788" s="483"/>
      <c r="H1788" s="483"/>
      <c r="I1788" s="483"/>
      <c r="J1788" s="483"/>
      <c r="K1788" s="504"/>
    </row>
    <row r="1789" spans="1:11" ht="17.850000000000001" customHeight="1" x14ac:dyDescent="0.2">
      <c r="A1789" s="507" t="s">
        <v>18</v>
      </c>
      <c r="B1789" s="458"/>
      <c r="C1789" s="510" t="str">
        <f>Table!AS50</f>
        <v>-</v>
      </c>
      <c r="D1789" s="458" t="s">
        <v>19</v>
      </c>
      <c r="E1789" s="458"/>
      <c r="F1789" s="458"/>
      <c r="G1789" s="510">
        <f>Table!$AS$10</f>
        <v>199</v>
      </c>
      <c r="H1789" s="458" t="s">
        <v>20</v>
      </c>
      <c r="I1789" s="458"/>
      <c r="J1789" s="483" t="str">
        <f>Value!$F$8</f>
        <v>عادل اسماعيل ابو حميدان</v>
      </c>
      <c r="K1789" s="504"/>
    </row>
    <row r="1790" spans="1:11" s="105" customFormat="1" ht="17.850000000000001" customHeight="1" x14ac:dyDescent="0.2">
      <c r="A1790" s="508"/>
      <c r="B1790" s="509"/>
      <c r="C1790" s="511"/>
      <c r="D1790" s="509"/>
      <c r="E1790" s="509"/>
      <c r="F1790" s="509"/>
      <c r="G1790" s="511"/>
      <c r="H1790" s="509"/>
      <c r="I1790" s="509"/>
      <c r="J1790" s="511"/>
      <c r="K1790" s="526"/>
    </row>
    <row r="1791" spans="1:11" ht="17.850000000000001" customHeight="1" x14ac:dyDescent="0.2">
      <c r="A1791" s="507" t="s">
        <v>21</v>
      </c>
      <c r="B1791" s="513" t="str">
        <f>IF(Value!$F$33="2",Value!$F$14,Value!$F$25)</f>
        <v>2020/6/2</v>
      </c>
      <c r="C1791" s="513"/>
      <c r="D1791" s="458" t="s">
        <v>22</v>
      </c>
      <c r="E1791" s="515"/>
      <c r="F1791" s="515"/>
      <c r="G1791" s="515" t="s">
        <v>23</v>
      </c>
      <c r="H1791" s="458" t="s">
        <v>23</v>
      </c>
      <c r="I1791" s="458"/>
      <c r="J1791" s="483" t="str">
        <f>Value!$F$9</f>
        <v>فتحي محمد ابو فضة</v>
      </c>
      <c r="K1791" s="504"/>
    </row>
    <row r="1792" spans="1:11" s="105" customFormat="1" ht="17.850000000000001" customHeight="1" thickBot="1" x14ac:dyDescent="0.25">
      <c r="A1792" s="512"/>
      <c r="B1792" s="514"/>
      <c r="C1792" s="514"/>
      <c r="D1792" s="503"/>
      <c r="E1792" s="516"/>
      <c r="F1792" s="516"/>
      <c r="G1792" s="516"/>
      <c r="H1792" s="503"/>
      <c r="I1792" s="503"/>
      <c r="J1792" s="505"/>
      <c r="K1792" s="506"/>
    </row>
    <row r="1793" spans="1:13" s="108" customFormat="1" ht="17.850000000000001" customHeight="1" x14ac:dyDescent="0.25">
      <c r="A1793" s="106" t="s">
        <v>24</v>
      </c>
      <c r="B1793" s="497"/>
      <c r="C1793" s="497"/>
      <c r="D1793" s="497"/>
      <c r="E1793" s="497"/>
      <c r="F1793" s="497"/>
      <c r="G1793" s="497"/>
      <c r="H1793" s="497"/>
      <c r="I1793" s="497"/>
      <c r="J1793" s="497"/>
      <c r="K1793" s="497"/>
      <c r="L1793" s="107"/>
    </row>
    <row r="1794" spans="1:13" s="108" customFormat="1" ht="17.850000000000001" customHeight="1" x14ac:dyDescent="0.25">
      <c r="A1794" s="109" t="s">
        <v>25</v>
      </c>
      <c r="B1794" s="498" t="s">
        <v>26</v>
      </c>
      <c r="C1794" s="498"/>
      <c r="D1794" s="498"/>
      <c r="E1794" s="498"/>
      <c r="F1794" s="498"/>
      <c r="G1794" s="498"/>
      <c r="H1794" s="498"/>
      <c r="I1794" s="498"/>
      <c r="J1794" s="498"/>
      <c r="K1794" s="498"/>
      <c r="L1794" s="107"/>
    </row>
    <row r="1795" spans="1:13" s="108" customFormat="1" ht="17.850000000000001" customHeight="1" x14ac:dyDescent="0.25">
      <c r="A1795" s="109"/>
      <c r="B1795" s="110"/>
      <c r="C1795" s="110"/>
      <c r="D1795" s="361"/>
      <c r="E1795" s="361"/>
      <c r="F1795" s="361"/>
      <c r="G1795" s="361"/>
      <c r="H1795" s="361"/>
      <c r="I1795" s="110"/>
      <c r="J1795" s="110"/>
      <c r="K1795" s="110"/>
      <c r="L1795" s="107"/>
    </row>
    <row r="1796" spans="1:13" s="108" customFormat="1" ht="17.850000000000001" customHeight="1" x14ac:dyDescent="0.25">
      <c r="A1796" s="109" t="s">
        <v>27</v>
      </c>
      <c r="B1796" s="499" t="s">
        <v>28</v>
      </c>
      <c r="C1796" s="499"/>
      <c r="D1796" s="499"/>
      <c r="E1796" s="499"/>
      <c r="F1796" s="499"/>
      <c r="G1796" s="499"/>
      <c r="H1796" s="499"/>
      <c r="I1796" s="499"/>
      <c r="J1796" s="499"/>
      <c r="K1796" s="499"/>
      <c r="L1796" s="107"/>
    </row>
    <row r="1797" spans="1:13" s="108" customFormat="1" ht="17.850000000000001" customHeight="1" x14ac:dyDescent="0.25">
      <c r="A1797" s="109"/>
      <c r="B1797" s="112"/>
      <c r="C1797" s="112"/>
      <c r="D1797" s="112"/>
      <c r="E1797" s="112"/>
      <c r="F1797" s="112"/>
      <c r="G1797" s="112"/>
      <c r="H1797" s="112"/>
      <c r="I1797" s="112"/>
      <c r="J1797" s="112"/>
      <c r="K1797" s="112"/>
      <c r="L1797" s="107"/>
    </row>
    <row r="1798" spans="1:13" s="108" customFormat="1" ht="17.850000000000001" customHeight="1" x14ac:dyDescent="0.25">
      <c r="A1798" s="109" t="s">
        <v>29</v>
      </c>
      <c r="B1798" s="500" t="s">
        <v>30</v>
      </c>
      <c r="C1798" s="500"/>
      <c r="D1798" s="500"/>
      <c r="E1798" s="500"/>
      <c r="F1798" s="501">
        <f>IF(Value!$F$33="1","",DATE(YEAR(Value!$F$22),MONTH(Value!$F$22),DAY(Value!$F$22)))</f>
        <v>43994</v>
      </c>
      <c r="G1798" s="501"/>
      <c r="H1798" s="114" t="s">
        <v>129</v>
      </c>
      <c r="I1798" s="502" t="str">
        <f>IF(Value!$F$33="2",Value!$F$22,"")</f>
        <v>2020/6/12</v>
      </c>
      <c r="J1798" s="502"/>
      <c r="K1798" s="115"/>
      <c r="L1798" s="115"/>
      <c r="M1798" s="107"/>
    </row>
    <row r="1799" spans="1:13" s="108" customFormat="1" ht="17.850000000000001" customHeight="1" x14ac:dyDescent="0.25">
      <c r="A1799" s="109"/>
      <c r="B1799" s="112"/>
      <c r="C1799" s="112"/>
      <c r="D1799" s="112"/>
      <c r="E1799" s="112"/>
      <c r="F1799" s="112"/>
      <c r="G1799" s="116"/>
      <c r="H1799" s="116"/>
      <c r="I1799" s="116"/>
      <c r="J1799" s="116"/>
      <c r="K1799" s="116"/>
      <c r="L1799" s="107"/>
    </row>
    <row r="1800" spans="1:13" s="108" customFormat="1" ht="17.850000000000001" customHeight="1" x14ac:dyDescent="0.25">
      <c r="A1800" s="109" t="s">
        <v>31</v>
      </c>
      <c r="B1800" s="527" t="s">
        <v>32</v>
      </c>
      <c r="C1800" s="527"/>
      <c r="D1800" s="527"/>
      <c r="E1800" s="527"/>
      <c r="F1800" s="117" t="str">
        <f>IF(Value!$F$33="2",Value!$F$26,"")</f>
        <v>2023/2022</v>
      </c>
      <c r="G1800" s="118" t="s">
        <v>379</v>
      </c>
      <c r="H1800" s="113">
        <f>IF(Value!$F$33="1","",DATE(YEAR(Value!$F$23),MONTH(Value!$F$23),DAY(Value!$F$23)))</f>
        <v>44075</v>
      </c>
      <c r="I1800" s="136" t="s">
        <v>129</v>
      </c>
      <c r="J1800" s="528" t="str">
        <f>IF(Value!$F$33="2",Value!$F$23,"")</f>
        <v>2020/9/1</v>
      </c>
      <c r="K1800" s="528"/>
      <c r="L1800" s="107"/>
    </row>
    <row r="1801" spans="1:13" ht="17.850000000000001" customHeight="1" x14ac:dyDescent="0.2">
      <c r="A1801" s="461"/>
      <c r="B1801" s="461"/>
      <c r="C1801" s="461"/>
      <c r="D1801" s="461"/>
      <c r="E1801" s="462" t="s">
        <v>436</v>
      </c>
      <c r="F1801" s="462"/>
      <c r="G1801" s="462"/>
      <c r="H1801" s="461"/>
      <c r="I1801" s="461"/>
      <c r="J1801" s="461"/>
      <c r="K1801" s="461"/>
      <c r="L1801" s="85" t="s">
        <v>310</v>
      </c>
    </row>
    <row r="1802" spans="1:13" ht="17.850000000000001" customHeight="1" x14ac:dyDescent="0.2">
      <c r="A1802" s="461"/>
      <c r="B1802" s="461"/>
      <c r="C1802" s="461"/>
      <c r="D1802" s="461"/>
      <c r="E1802" s="462"/>
      <c r="F1802" s="462"/>
      <c r="G1802" s="462"/>
      <c r="H1802" s="461"/>
      <c r="I1802" s="461"/>
      <c r="J1802" s="461"/>
      <c r="K1802" s="461"/>
    </row>
    <row r="1803" spans="1:13" ht="17.850000000000001" customHeight="1" x14ac:dyDescent="0.2">
      <c r="A1803" s="463" t="s">
        <v>755</v>
      </c>
      <c r="B1803" s="463"/>
      <c r="C1803" s="463"/>
      <c r="D1803" s="463"/>
      <c r="E1803" s="464"/>
      <c r="F1803" s="464"/>
      <c r="G1803" s="464"/>
      <c r="H1803" s="464" t="s">
        <v>0</v>
      </c>
      <c r="I1803" s="464"/>
      <c r="J1803" s="464"/>
      <c r="K1803" s="464"/>
    </row>
    <row r="1804" spans="1:13" ht="17.850000000000001" customHeight="1" x14ac:dyDescent="0.2">
      <c r="A1804" s="463" t="s">
        <v>756</v>
      </c>
      <c r="B1804" s="463"/>
      <c r="C1804" s="463"/>
      <c r="D1804" s="463"/>
      <c r="E1804" s="464"/>
      <c r="F1804" s="464"/>
      <c r="G1804" s="464"/>
      <c r="H1804" s="464"/>
      <c r="I1804" s="464"/>
      <c r="J1804" s="464"/>
      <c r="K1804" s="464"/>
    </row>
    <row r="1805" spans="1:13" ht="17.850000000000001" customHeight="1" x14ac:dyDescent="0.2">
      <c r="A1805" s="465"/>
      <c r="B1805" s="465"/>
      <c r="C1805" s="465"/>
      <c r="D1805" s="465"/>
      <c r="E1805" s="464"/>
      <c r="F1805" s="464"/>
      <c r="G1805" s="464"/>
      <c r="H1805" s="464"/>
      <c r="I1805" s="464"/>
      <c r="J1805" s="464"/>
      <c r="K1805" s="464"/>
    </row>
    <row r="1806" spans="1:13" ht="17.850000000000001" customHeight="1" x14ac:dyDescent="0.2">
      <c r="A1806" s="455" t="str">
        <f>" النتائج المدرسية  " &amp; Value!$F$35 &amp; " الأساسي  للعام الدراسي " &amp; Value!$F$10</f>
        <v xml:space="preserve"> النتائج المدرسية  للصفوف من الأول الى السابع الأساسي  للعام الدراسي 2021/2020</v>
      </c>
      <c r="B1806" s="455"/>
      <c r="C1806" s="455"/>
      <c r="D1806" s="455"/>
      <c r="E1806" s="455"/>
      <c r="F1806" s="455"/>
      <c r="G1806" s="455"/>
      <c r="H1806" s="455"/>
      <c r="I1806" s="455"/>
      <c r="J1806" s="455"/>
      <c r="K1806" s="455"/>
    </row>
    <row r="1807" spans="1:13" ht="17.850000000000001" customHeight="1" x14ac:dyDescent="0.2">
      <c r="A1807" s="455"/>
      <c r="B1807" s="455"/>
      <c r="C1807" s="455"/>
      <c r="D1807" s="455"/>
      <c r="E1807" s="455"/>
      <c r="F1807" s="455"/>
      <c r="G1807" s="455"/>
      <c r="H1807" s="455"/>
      <c r="I1807" s="455"/>
      <c r="J1807" s="455"/>
      <c r="K1807" s="455"/>
    </row>
    <row r="1808" spans="1:13" ht="17.850000000000001" customHeight="1" x14ac:dyDescent="0.2">
      <c r="A1808" s="86" t="s">
        <v>1</v>
      </c>
      <c r="B1808" s="456" t="str">
        <f>Table!B51</f>
        <v xml:space="preserve"> محمد نضال حسن يوسف</v>
      </c>
      <c r="C1808" s="457"/>
      <c r="D1808" s="457"/>
      <c r="E1808" s="362" t="s">
        <v>2</v>
      </c>
      <c r="F1808" s="119" t="str">
        <f>Table!C51</f>
        <v>الأردنية</v>
      </c>
      <c r="G1808" s="458" t="s">
        <v>3</v>
      </c>
      <c r="H1808" s="458"/>
      <c r="I1808" s="459" t="str">
        <f>Table!BT51</f>
        <v>عمان    20 / 6 / 2009</v>
      </c>
      <c r="J1808" s="460"/>
      <c r="K1808" s="460"/>
    </row>
    <row r="1809" spans="1:17" ht="17.850000000000001" customHeight="1" x14ac:dyDescent="0.2">
      <c r="A1809" s="70"/>
      <c r="B1809" s="365"/>
      <c r="C1809" s="365"/>
      <c r="D1809" s="76"/>
      <c r="E1809" s="365"/>
      <c r="F1809" s="88"/>
      <c r="G1809" s="76"/>
      <c r="H1809" s="76"/>
      <c r="I1809" s="89"/>
      <c r="J1809" s="89"/>
      <c r="K1809" s="90"/>
    </row>
    <row r="1810" spans="1:17" ht="17.850000000000001" customHeight="1" x14ac:dyDescent="0.2">
      <c r="A1810" s="458" t="s">
        <v>4</v>
      </c>
      <c r="B1810" s="458"/>
      <c r="C1810" s="483" t="str">
        <f>Value!$F$6 &amp; " ( "  &amp;  Value!$F$7  &amp; " ) "</f>
        <v xml:space="preserve">السادس ( أ ) </v>
      </c>
      <c r="D1810" s="483"/>
      <c r="E1810" s="362" t="s">
        <v>5</v>
      </c>
      <c r="F1810" s="483" t="str">
        <f>Value!$F$5</f>
        <v>ذكور البقعة الاعدادية الرابعة</v>
      </c>
      <c r="G1810" s="483"/>
      <c r="H1810" s="483"/>
      <c r="I1810" s="362" t="s">
        <v>6</v>
      </c>
      <c r="J1810" s="460" t="str">
        <f>Value!$F$4</f>
        <v>البقعة</v>
      </c>
      <c r="K1810" s="460"/>
      <c r="N1810" s="262">
        <v>0</v>
      </c>
      <c r="O1810" s="262"/>
      <c r="P1810" s="262"/>
      <c r="Q1810" s="262">
        <f>Value!$F$13</f>
        <v>50</v>
      </c>
    </row>
    <row r="1811" spans="1:17" ht="17.850000000000001" customHeight="1" x14ac:dyDescent="0.2">
      <c r="A1811" s="365"/>
      <c r="B1811" s="365"/>
      <c r="C1811" s="65"/>
      <c r="D1811" s="91"/>
      <c r="E1811" s="70"/>
      <c r="F1811" s="89"/>
      <c r="G1811" s="89"/>
      <c r="H1811" s="89"/>
      <c r="I1811" s="70"/>
      <c r="J1811" s="89"/>
      <c r="K1811" s="89"/>
    </row>
    <row r="1812" spans="1:17" ht="17.850000000000001" customHeight="1" x14ac:dyDescent="0.2">
      <c r="A1812" s="458" t="s">
        <v>7</v>
      </c>
      <c r="B1812" s="458"/>
      <c r="C1812" s="483" t="str">
        <f>Value!$F$3</f>
        <v>شمال عمان</v>
      </c>
      <c r="D1812" s="483"/>
      <c r="E1812" s="92"/>
      <c r="F1812" s="92"/>
      <c r="G1812" s="92"/>
      <c r="H1812" s="92"/>
      <c r="I1812" s="92"/>
      <c r="J1812" s="92"/>
      <c r="K1812" s="92"/>
    </row>
    <row r="1813" spans="1:17" ht="17.850000000000001" customHeight="1" thickBot="1" x14ac:dyDescent="0.25">
      <c r="A1813" s="93"/>
      <c r="B1813" s="93"/>
      <c r="C1813" s="93"/>
      <c r="D1813" s="94"/>
      <c r="E1813" s="93"/>
      <c r="F1813" s="93"/>
      <c r="G1813" s="93"/>
      <c r="H1813" s="93"/>
      <c r="I1813" s="93"/>
      <c r="J1813" s="95"/>
      <c r="K1813" s="95"/>
    </row>
    <row r="1814" spans="1:17" ht="17.850000000000001" customHeight="1" thickBot="1" x14ac:dyDescent="0.25">
      <c r="A1814" s="484" t="s">
        <v>8</v>
      </c>
      <c r="B1814" s="484"/>
      <c r="C1814" s="484"/>
      <c r="D1814" s="485" t="s">
        <v>9</v>
      </c>
      <c r="E1814" s="471" t="s">
        <v>10</v>
      </c>
      <c r="F1814" s="472"/>
      <c r="G1814" s="472"/>
      <c r="H1814" s="472"/>
      <c r="I1814" s="472"/>
      <c r="J1814" s="472"/>
      <c r="K1814" s="473"/>
    </row>
    <row r="1815" spans="1:17" ht="17.850000000000001" customHeight="1" thickBot="1" x14ac:dyDescent="0.25">
      <c r="A1815" s="484"/>
      <c r="B1815" s="484"/>
      <c r="C1815" s="484"/>
      <c r="D1815" s="486"/>
      <c r="E1815" s="96" t="s">
        <v>11</v>
      </c>
      <c r="F1815" s="97" t="s">
        <v>12</v>
      </c>
      <c r="G1815" s="474" t="s">
        <v>13</v>
      </c>
      <c r="H1815" s="474"/>
      <c r="I1815" s="474"/>
      <c r="J1815" s="474"/>
      <c r="K1815" s="475"/>
    </row>
    <row r="1816" spans="1:17" ht="17.850000000000001" customHeight="1" thickBot="1" x14ac:dyDescent="0.25">
      <c r="A1816" s="484"/>
      <c r="B1816" s="484"/>
      <c r="C1816" s="484"/>
      <c r="D1816" s="487"/>
      <c r="E1816" s="98" t="s">
        <v>383</v>
      </c>
      <c r="F1816" s="364" t="s">
        <v>383</v>
      </c>
      <c r="G1816" s="364" t="s">
        <v>14</v>
      </c>
      <c r="H1816" s="476" t="s">
        <v>15</v>
      </c>
      <c r="I1816" s="476"/>
      <c r="J1816" s="476"/>
      <c r="K1816" s="477"/>
    </row>
    <row r="1817" spans="1:17" ht="17.850000000000001" customHeight="1" x14ac:dyDescent="0.2">
      <c r="A1817" s="478" t="str">
        <f>Table!$H$6</f>
        <v>التربية الاسلامية</v>
      </c>
      <c r="B1817" s="479"/>
      <c r="C1817" s="479"/>
      <c r="D1817" s="100">
        <f>Table!$J$10</f>
        <v>100</v>
      </c>
      <c r="E1817" s="122">
        <f>Table!H51</f>
        <v>73</v>
      </c>
      <c r="F1817" s="123">
        <f>Table!I51</f>
        <v>91</v>
      </c>
      <c r="G1817" s="123">
        <f>Table!J51</f>
        <v>82</v>
      </c>
      <c r="H1817" s="480" t="str">
        <f>SpellNumberA(IF(Value!$F$33="1",E1817,G1817),0,"علامة","علامتان","علامات")</f>
        <v xml:space="preserve">اثنتان وثمانون علامة </v>
      </c>
      <c r="I1817" s="481"/>
      <c r="J1817" s="481"/>
      <c r="K1817" s="482"/>
    </row>
    <row r="1818" spans="1:17" ht="17.850000000000001" customHeight="1" x14ac:dyDescent="0.2">
      <c r="A1818" s="466" t="str">
        <f>Table!$K$6</f>
        <v>اللغة العربية</v>
      </c>
      <c r="B1818" s="467"/>
      <c r="C1818" s="467"/>
      <c r="D1818" s="101">
        <f>Table!$M$10</f>
        <v>100</v>
      </c>
      <c r="E1818" s="102">
        <f>Table!K51</f>
        <v>90</v>
      </c>
      <c r="F1818" s="123">
        <f>Table!L51</f>
        <v>97</v>
      </c>
      <c r="G1818" s="123">
        <f>Table!M51</f>
        <v>94</v>
      </c>
      <c r="H1818" s="468" t="str">
        <f>SpellNumberA(IF(Value!$F$33="1",E1818,G1818),0,"علامة","علامتان","علامات")</f>
        <v xml:space="preserve">اربع وتسعون علامة </v>
      </c>
      <c r="I1818" s="469"/>
      <c r="J1818" s="469"/>
      <c r="K1818" s="470"/>
    </row>
    <row r="1819" spans="1:17" ht="17.850000000000001" customHeight="1" x14ac:dyDescent="0.2">
      <c r="A1819" s="466" t="str">
        <f>Table!$N$6</f>
        <v>اللغة الانجليزية</v>
      </c>
      <c r="B1819" s="467"/>
      <c r="C1819" s="467"/>
      <c r="D1819" s="101">
        <f>Table!$P$10</f>
        <v>100</v>
      </c>
      <c r="E1819" s="102">
        <f>Table!N51</f>
        <v>85</v>
      </c>
      <c r="F1819" s="123">
        <f>Table!O51</f>
        <v>90</v>
      </c>
      <c r="G1819" s="123">
        <f>Table!P51</f>
        <v>88</v>
      </c>
      <c r="H1819" s="468" t="str">
        <f>SpellNumberA(IF(Value!$F$33="1",E1819,G1819),0,"علامة","علامتان","علامات")</f>
        <v xml:space="preserve">ثمان وثمانون علامة </v>
      </c>
      <c r="I1819" s="469"/>
      <c r="J1819" s="469"/>
      <c r="K1819" s="470"/>
    </row>
    <row r="1820" spans="1:17" ht="17.850000000000001" customHeight="1" x14ac:dyDescent="0.2">
      <c r="A1820" s="466" t="str">
        <f>Table!$Q$6</f>
        <v>الرياضيات</v>
      </c>
      <c r="B1820" s="467"/>
      <c r="C1820" s="467"/>
      <c r="D1820" s="101">
        <f>Table!$S$10</f>
        <v>100</v>
      </c>
      <c r="E1820" s="102">
        <f>Table!Q51</f>
        <v>83</v>
      </c>
      <c r="F1820" s="123">
        <f>Table!R51</f>
        <v>73</v>
      </c>
      <c r="G1820" s="123">
        <f>Table!S51</f>
        <v>78</v>
      </c>
      <c r="H1820" s="468" t="str">
        <f>SpellNumberA(IF(Value!$F$33="1",E1820,G1820),0,"علامة","علامتان","علامات")</f>
        <v xml:space="preserve">ثمان وسبعون علامة </v>
      </c>
      <c r="I1820" s="469"/>
      <c r="J1820" s="469"/>
      <c r="K1820" s="470"/>
    </row>
    <row r="1821" spans="1:17" ht="17.850000000000001" customHeight="1" x14ac:dyDescent="0.2">
      <c r="A1821" s="466" t="str">
        <f>Table!$T$6</f>
        <v>التربية الاجتماعية والوطنية</v>
      </c>
      <c r="B1821" s="467"/>
      <c r="C1821" s="467"/>
      <c r="D1821" s="101">
        <f>Table!$V$10</f>
        <v>100</v>
      </c>
      <c r="E1821" s="102">
        <f>Table!T51</f>
        <v>77</v>
      </c>
      <c r="F1821" s="123">
        <f>Table!U51</f>
        <v>83</v>
      </c>
      <c r="G1821" s="123">
        <f>Table!V51</f>
        <v>80</v>
      </c>
      <c r="H1821" s="468" t="str">
        <f>SpellNumberA(IF(Value!$F$33="1",E1821,G1821),0,"علامة","علامتان","علامات")</f>
        <v xml:space="preserve">ثمانون علامة </v>
      </c>
      <c r="I1821" s="469"/>
      <c r="J1821" s="469"/>
      <c r="K1821" s="470"/>
    </row>
    <row r="1822" spans="1:17" ht="17.850000000000001" customHeight="1" x14ac:dyDescent="0.2">
      <c r="A1822" s="466" t="str">
        <f>Table!$W$6</f>
        <v>العلـــوم</v>
      </c>
      <c r="B1822" s="467"/>
      <c r="C1822" s="467"/>
      <c r="D1822" s="101">
        <f>Table!$Y$10</f>
        <v>100</v>
      </c>
      <c r="E1822" s="102">
        <f>Table!W51</f>
        <v>88</v>
      </c>
      <c r="F1822" s="123">
        <f>Table!X51</f>
        <v>85</v>
      </c>
      <c r="G1822" s="123">
        <f>Table!Y51</f>
        <v>87</v>
      </c>
      <c r="H1822" s="468" t="str">
        <f>SpellNumberA(IF(Value!$F$33="1",E1822,G1822),0,"علامة","علامتان","علامات")</f>
        <v xml:space="preserve">سبع وثمانون علامة </v>
      </c>
      <c r="I1822" s="469"/>
      <c r="J1822" s="469"/>
      <c r="K1822" s="470"/>
    </row>
    <row r="1823" spans="1:17" ht="17.850000000000001" customHeight="1" x14ac:dyDescent="0.2">
      <c r="A1823" s="466" t="str">
        <f>Table!$Z$6</f>
        <v>التربية الفنية</v>
      </c>
      <c r="B1823" s="467"/>
      <c r="C1823" s="467"/>
      <c r="D1823" s="101">
        <f>Table!$AB$10</f>
        <v>100</v>
      </c>
      <c r="E1823" s="102">
        <f>Table!Z51</f>
        <v>99</v>
      </c>
      <c r="F1823" s="123">
        <f>Table!AA51</f>
        <v>84</v>
      </c>
      <c r="G1823" s="123">
        <f>Table!AB51</f>
        <v>92</v>
      </c>
      <c r="H1823" s="468" t="str">
        <f>SpellNumberA(IF(Value!$F$33="1",E1823,G1823),0,"علامة","علامتان","علامات")</f>
        <v xml:space="preserve">اثنتان وتسعون علامة </v>
      </c>
      <c r="I1823" s="469"/>
      <c r="J1823" s="469"/>
      <c r="K1823" s="470"/>
    </row>
    <row r="1824" spans="1:17" ht="17.850000000000001" customHeight="1" x14ac:dyDescent="0.2">
      <c r="A1824" s="466" t="str">
        <f>Table!$AC$6</f>
        <v>التربية الرياضية</v>
      </c>
      <c r="B1824" s="467"/>
      <c r="C1824" s="467"/>
      <c r="D1824" s="101">
        <f>Table!$AE$10</f>
        <v>100</v>
      </c>
      <c r="E1824" s="102">
        <f>Table!AC51</f>
        <v>95</v>
      </c>
      <c r="F1824" s="123">
        <f>Table!AD51</f>
        <v>89</v>
      </c>
      <c r="G1824" s="123">
        <f>Table!AE51</f>
        <v>92</v>
      </c>
      <c r="H1824" s="468" t="str">
        <f>SpellNumberA(IF(Value!$F$33="1",E1824,G1824),0,"علامة","علامتان","علامات")</f>
        <v xml:space="preserve">اثنتان وتسعون علامة </v>
      </c>
      <c r="I1824" s="469"/>
      <c r="J1824" s="469"/>
      <c r="K1824" s="470"/>
    </row>
    <row r="1825" spans="1:12" ht="17.850000000000001" customHeight="1" x14ac:dyDescent="0.2">
      <c r="A1825" s="466" t="str">
        <f>Table!$AF$6</f>
        <v>الموسيقا والاناشيد</v>
      </c>
      <c r="B1825" s="467"/>
      <c r="C1825" s="467"/>
      <c r="D1825" s="101">
        <f>Table!$AH$10</f>
        <v>100</v>
      </c>
      <c r="E1825" s="124"/>
      <c r="F1825" s="123"/>
      <c r="G1825" s="123"/>
      <c r="H1825" s="494" t="str">
        <f>SpellNumberA(IF(Value!$F$33="1",E1825,G1825),0,"علامة","علامتان","علامات")</f>
        <v/>
      </c>
      <c r="I1825" s="495"/>
      <c r="J1825" s="495"/>
      <c r="K1825" s="496"/>
    </row>
    <row r="1826" spans="1:12" ht="17.850000000000001" customHeight="1" x14ac:dyDescent="0.2">
      <c r="A1826" s="466" t="str">
        <f>Table!$AI$6</f>
        <v>التربية المهنية</v>
      </c>
      <c r="B1826" s="467"/>
      <c r="C1826" s="467"/>
      <c r="D1826" s="101">
        <f>Table!$AK$10</f>
        <v>100</v>
      </c>
      <c r="E1826" s="124">
        <f>Table!AI51</f>
        <v>95</v>
      </c>
      <c r="F1826" s="123">
        <f>Table!AJ51</f>
        <v>83</v>
      </c>
      <c r="G1826" s="123">
        <f>Table!AK51</f>
        <v>89</v>
      </c>
      <c r="H1826" s="494" t="str">
        <f>SpellNumberA(IF(Value!$F$33="1",E1826,G1826),0,"علامة","علامتان","علامات")</f>
        <v xml:space="preserve">تسع وثمانون علامة </v>
      </c>
      <c r="I1826" s="495"/>
      <c r="J1826" s="495"/>
      <c r="K1826" s="496"/>
    </row>
    <row r="1827" spans="1:12" ht="17.850000000000001" customHeight="1" x14ac:dyDescent="0.2">
      <c r="A1827" s="466" t="str">
        <f>Table!$AL$6</f>
        <v>الحاسوب</v>
      </c>
      <c r="B1827" s="467"/>
      <c r="C1827" s="467"/>
      <c r="D1827" s="101">
        <f>Table!$AN$10</f>
        <v>100</v>
      </c>
      <c r="E1827" s="124">
        <f>Table!AL51</f>
        <v>0</v>
      </c>
      <c r="F1827" s="123">
        <f>Table!AM51</f>
        <v>0</v>
      </c>
      <c r="G1827" s="123">
        <f>Table!AN51</f>
        <v>0</v>
      </c>
      <c r="H1827" s="494" t="str">
        <f>SpellNumberA(IF(Value!$F$33="1",E1827,G1827),0,"علامة","علامتان","علامات")</f>
        <v xml:space="preserve">صفر علامة </v>
      </c>
      <c r="I1827" s="495"/>
      <c r="J1827" s="495"/>
      <c r="K1827" s="496"/>
    </row>
    <row r="1828" spans="1:12" ht="17.850000000000001" customHeight="1" thickBot="1" x14ac:dyDescent="0.25">
      <c r="A1828" s="466" t="str">
        <f>Table!$AO$6</f>
        <v>الثقافة المالية</v>
      </c>
      <c r="B1828" s="467"/>
      <c r="C1828" s="467"/>
      <c r="D1828" s="103">
        <f>Table!$AQ$10</f>
        <v>100</v>
      </c>
      <c r="E1828" s="125">
        <f>Table!AO51</f>
        <v>0</v>
      </c>
      <c r="F1828" s="123">
        <f>Table!AP51</f>
        <v>0</v>
      </c>
      <c r="G1828" s="126">
        <f>Table!AQ51</f>
        <v>0</v>
      </c>
      <c r="H1828" s="488" t="str">
        <f>SpellNumberA(IF(Value!$F$33="1",E1828,G1828),0,"علامة","علامتان","علامات")</f>
        <v xml:space="preserve">صفر علامة </v>
      </c>
      <c r="I1828" s="489"/>
      <c r="J1828" s="489"/>
      <c r="K1828" s="490"/>
    </row>
    <row r="1829" spans="1:12" ht="17.850000000000001" customHeight="1" x14ac:dyDescent="0.2">
      <c r="A1829" s="491" t="s">
        <v>384</v>
      </c>
      <c r="B1829" s="492"/>
      <c r="C1829" s="492"/>
      <c r="D1829" s="351">
        <f>Table!BS51</f>
        <v>56.9</v>
      </c>
      <c r="E1829" s="363" t="s">
        <v>385</v>
      </c>
      <c r="F1829" s="493" t="str">
        <f>IF(D1829&lt;&gt;"-",SpellNumberA(D1829,0,"علامة","علامتان","علامات"),"")</f>
        <v>ست وخمسون علامة وتسعون بالمئة من العلامة</v>
      </c>
      <c r="G1829" s="493"/>
      <c r="H1829" s="493"/>
      <c r="I1829" s="493"/>
      <c r="J1829" s="203"/>
      <c r="K1829" s="204"/>
    </row>
    <row r="1830" spans="1:12" ht="17.850000000000001" customHeight="1" x14ac:dyDescent="0.2">
      <c r="A1830" s="517" t="s">
        <v>16</v>
      </c>
      <c r="B1830" s="518" t="str">
        <f>Table!CS51</f>
        <v>ناجح و يرفع  لـ الصف السابع</v>
      </c>
      <c r="C1830" s="519"/>
      <c r="D1830" s="519"/>
      <c r="E1830" s="519"/>
      <c r="F1830" s="519"/>
      <c r="G1830" s="519"/>
      <c r="H1830" s="519"/>
      <c r="I1830" s="519"/>
      <c r="J1830" s="519"/>
      <c r="K1830" s="520"/>
    </row>
    <row r="1831" spans="1:12" ht="17.850000000000001" customHeight="1" thickBot="1" x14ac:dyDescent="0.25">
      <c r="A1831" s="512"/>
      <c r="B1831" s="505"/>
      <c r="C1831" s="505"/>
      <c r="D1831" s="505"/>
      <c r="E1831" s="505"/>
      <c r="F1831" s="505"/>
      <c r="G1831" s="505"/>
      <c r="H1831" s="505"/>
      <c r="I1831" s="505"/>
      <c r="J1831" s="505"/>
      <c r="K1831" s="506"/>
    </row>
    <row r="1832" spans="1:12" ht="17.850000000000001" customHeight="1" x14ac:dyDescent="0.2">
      <c r="A1832" s="521" t="s">
        <v>17</v>
      </c>
      <c r="B1832" s="522"/>
      <c r="C1832" s="523" t="str">
        <f>Table!CT51</f>
        <v>عليه مضاعفة جهوده والاهتمام أكثر</v>
      </c>
      <c r="D1832" s="524"/>
      <c r="E1832" s="524"/>
      <c r="F1832" s="524"/>
      <c r="G1832" s="524"/>
      <c r="H1832" s="524"/>
      <c r="I1832" s="524"/>
      <c r="J1832" s="524"/>
      <c r="K1832" s="525"/>
    </row>
    <row r="1833" spans="1:12" s="105" customFormat="1" ht="17.850000000000001" customHeight="1" x14ac:dyDescent="0.2">
      <c r="A1833" s="507"/>
      <c r="B1833" s="458"/>
      <c r="C1833" s="483"/>
      <c r="D1833" s="483"/>
      <c r="E1833" s="483"/>
      <c r="F1833" s="483"/>
      <c r="G1833" s="483"/>
      <c r="H1833" s="483"/>
      <c r="I1833" s="483"/>
      <c r="J1833" s="483"/>
      <c r="K1833" s="504"/>
    </row>
    <row r="1834" spans="1:12" ht="17.850000000000001" customHeight="1" x14ac:dyDescent="0.2">
      <c r="A1834" s="507" t="s">
        <v>18</v>
      </c>
      <c r="B1834" s="458"/>
      <c r="C1834" s="510" t="str">
        <f>Table!AS51</f>
        <v>-</v>
      </c>
      <c r="D1834" s="458" t="s">
        <v>19</v>
      </c>
      <c r="E1834" s="458"/>
      <c r="F1834" s="458"/>
      <c r="G1834" s="510">
        <f>Table!$AS$10</f>
        <v>199</v>
      </c>
      <c r="H1834" s="458" t="s">
        <v>20</v>
      </c>
      <c r="I1834" s="458"/>
      <c r="J1834" s="483" t="str">
        <f>Value!$F$8</f>
        <v>عادل اسماعيل ابو حميدان</v>
      </c>
      <c r="K1834" s="504"/>
    </row>
    <row r="1835" spans="1:12" s="105" customFormat="1" ht="17.850000000000001" customHeight="1" x14ac:dyDescent="0.2">
      <c r="A1835" s="508"/>
      <c r="B1835" s="509"/>
      <c r="C1835" s="511"/>
      <c r="D1835" s="509"/>
      <c r="E1835" s="509"/>
      <c r="F1835" s="509"/>
      <c r="G1835" s="511"/>
      <c r="H1835" s="509"/>
      <c r="I1835" s="509"/>
      <c r="J1835" s="511"/>
      <c r="K1835" s="526"/>
    </row>
    <row r="1836" spans="1:12" ht="17.850000000000001" customHeight="1" x14ac:dyDescent="0.2">
      <c r="A1836" s="507" t="s">
        <v>21</v>
      </c>
      <c r="B1836" s="513" t="str">
        <f>IF(Value!$F$33="2",Value!$F$14,Value!$F$25)</f>
        <v>2020/6/2</v>
      </c>
      <c r="C1836" s="513"/>
      <c r="D1836" s="458" t="s">
        <v>22</v>
      </c>
      <c r="E1836" s="515"/>
      <c r="F1836" s="515"/>
      <c r="G1836" s="515" t="s">
        <v>23</v>
      </c>
      <c r="H1836" s="458" t="s">
        <v>23</v>
      </c>
      <c r="I1836" s="458"/>
      <c r="J1836" s="483" t="str">
        <f>Value!$F$9</f>
        <v>فتحي محمد ابو فضة</v>
      </c>
      <c r="K1836" s="504"/>
    </row>
    <row r="1837" spans="1:12" s="105" customFormat="1" ht="17.850000000000001" customHeight="1" thickBot="1" x14ac:dyDescent="0.25">
      <c r="A1837" s="512"/>
      <c r="B1837" s="514"/>
      <c r="C1837" s="514"/>
      <c r="D1837" s="503"/>
      <c r="E1837" s="516"/>
      <c r="F1837" s="516"/>
      <c r="G1837" s="516"/>
      <c r="H1837" s="503"/>
      <c r="I1837" s="503"/>
      <c r="J1837" s="505"/>
      <c r="K1837" s="506"/>
    </row>
    <row r="1838" spans="1:12" s="108" customFormat="1" ht="17.850000000000001" customHeight="1" x14ac:dyDescent="0.25">
      <c r="A1838" s="106" t="s">
        <v>24</v>
      </c>
      <c r="B1838" s="497"/>
      <c r="C1838" s="497"/>
      <c r="D1838" s="497"/>
      <c r="E1838" s="497"/>
      <c r="F1838" s="497"/>
      <c r="G1838" s="497"/>
      <c r="H1838" s="497"/>
      <c r="I1838" s="497"/>
      <c r="J1838" s="497"/>
      <c r="K1838" s="497"/>
      <c r="L1838" s="107"/>
    </row>
    <row r="1839" spans="1:12" s="108" customFormat="1" ht="17.850000000000001" customHeight="1" x14ac:dyDescent="0.25">
      <c r="A1839" s="109" t="s">
        <v>25</v>
      </c>
      <c r="B1839" s="498" t="s">
        <v>26</v>
      </c>
      <c r="C1839" s="498"/>
      <c r="D1839" s="498"/>
      <c r="E1839" s="498"/>
      <c r="F1839" s="498"/>
      <c r="G1839" s="498"/>
      <c r="H1839" s="498"/>
      <c r="I1839" s="498"/>
      <c r="J1839" s="498"/>
      <c r="K1839" s="498"/>
      <c r="L1839" s="107"/>
    </row>
    <row r="1840" spans="1:12" s="108" customFormat="1" ht="17.850000000000001" customHeight="1" x14ac:dyDescent="0.25">
      <c r="A1840" s="109"/>
      <c r="B1840" s="110"/>
      <c r="C1840" s="110"/>
      <c r="D1840" s="361"/>
      <c r="E1840" s="361"/>
      <c r="F1840" s="361"/>
      <c r="G1840" s="361"/>
      <c r="H1840" s="361"/>
      <c r="I1840" s="110"/>
      <c r="J1840" s="110"/>
      <c r="K1840" s="110"/>
      <c r="L1840" s="107"/>
    </row>
    <row r="1841" spans="1:17" s="108" customFormat="1" ht="17.850000000000001" customHeight="1" x14ac:dyDescent="0.25">
      <c r="A1841" s="109" t="s">
        <v>27</v>
      </c>
      <c r="B1841" s="499" t="s">
        <v>28</v>
      </c>
      <c r="C1841" s="499"/>
      <c r="D1841" s="499"/>
      <c r="E1841" s="499"/>
      <c r="F1841" s="499"/>
      <c r="G1841" s="499"/>
      <c r="H1841" s="499"/>
      <c r="I1841" s="499"/>
      <c r="J1841" s="499"/>
      <c r="K1841" s="499"/>
      <c r="L1841" s="107"/>
    </row>
    <row r="1842" spans="1:17" s="108" customFormat="1" ht="17.850000000000001" customHeight="1" x14ac:dyDescent="0.25">
      <c r="A1842" s="109"/>
      <c r="B1842" s="112"/>
      <c r="C1842" s="112"/>
      <c r="D1842" s="112"/>
      <c r="E1842" s="112"/>
      <c r="F1842" s="112"/>
      <c r="G1842" s="112"/>
      <c r="H1842" s="112"/>
      <c r="I1842" s="112"/>
      <c r="J1842" s="112"/>
      <c r="K1842" s="112"/>
      <c r="L1842" s="107"/>
    </row>
    <row r="1843" spans="1:17" s="108" customFormat="1" ht="17.850000000000001" customHeight="1" x14ac:dyDescent="0.25">
      <c r="A1843" s="109" t="s">
        <v>29</v>
      </c>
      <c r="B1843" s="500" t="s">
        <v>30</v>
      </c>
      <c r="C1843" s="500"/>
      <c r="D1843" s="500"/>
      <c r="E1843" s="500"/>
      <c r="F1843" s="501">
        <f>IF(Value!$F$33="1","",DATE(YEAR(Value!$F$22),MONTH(Value!$F$22),DAY(Value!$F$22)))</f>
        <v>43994</v>
      </c>
      <c r="G1843" s="501"/>
      <c r="H1843" s="114" t="s">
        <v>129</v>
      </c>
      <c r="I1843" s="502" t="str">
        <f>IF(Value!$F$33="2",Value!$F$22,"")</f>
        <v>2020/6/12</v>
      </c>
      <c r="J1843" s="502"/>
      <c r="K1843" s="115"/>
      <c r="L1843" s="115"/>
      <c r="M1843" s="107"/>
    </row>
    <row r="1844" spans="1:17" s="108" customFormat="1" ht="17.850000000000001" customHeight="1" x14ac:dyDescent="0.25">
      <c r="A1844" s="109"/>
      <c r="B1844" s="112"/>
      <c r="C1844" s="112"/>
      <c r="D1844" s="112"/>
      <c r="E1844" s="112"/>
      <c r="F1844" s="112"/>
      <c r="G1844" s="116"/>
      <c r="H1844" s="116"/>
      <c r="I1844" s="116"/>
      <c r="J1844" s="116"/>
      <c r="K1844" s="116"/>
      <c r="L1844" s="107"/>
    </row>
    <row r="1845" spans="1:17" s="108" customFormat="1" ht="17.850000000000001" customHeight="1" x14ac:dyDescent="0.25">
      <c r="A1845" s="109" t="s">
        <v>31</v>
      </c>
      <c r="B1845" s="527" t="s">
        <v>32</v>
      </c>
      <c r="C1845" s="527"/>
      <c r="D1845" s="527"/>
      <c r="E1845" s="527"/>
      <c r="F1845" s="117" t="str">
        <f>IF(Value!$F$33="2",Value!$F$26,"")</f>
        <v>2023/2022</v>
      </c>
      <c r="G1845" s="118" t="s">
        <v>379</v>
      </c>
      <c r="H1845" s="113">
        <f>IF(Value!$F$33="1","",DATE(YEAR(Value!$F$23),MONTH(Value!$F$23),DAY(Value!$F$23)))</f>
        <v>44075</v>
      </c>
      <c r="I1845" s="136" t="s">
        <v>129</v>
      </c>
      <c r="J1845" s="528" t="str">
        <f>IF(Value!$F$33="2",Value!$F$23,"")</f>
        <v>2020/9/1</v>
      </c>
      <c r="K1845" s="528"/>
      <c r="L1845" s="107"/>
    </row>
    <row r="1846" spans="1:17" ht="17.850000000000001" customHeight="1" x14ac:dyDescent="0.2">
      <c r="A1846" s="461"/>
      <c r="B1846" s="461"/>
      <c r="C1846" s="461"/>
      <c r="D1846" s="461"/>
      <c r="E1846" s="462" t="s">
        <v>436</v>
      </c>
      <c r="F1846" s="462"/>
      <c r="G1846" s="462"/>
      <c r="H1846" s="461"/>
      <c r="I1846" s="461"/>
      <c r="J1846" s="461"/>
      <c r="K1846" s="461"/>
      <c r="L1846" s="85" t="s">
        <v>310</v>
      </c>
    </row>
    <row r="1847" spans="1:17" ht="17.850000000000001" customHeight="1" x14ac:dyDescent="0.2">
      <c r="A1847" s="461"/>
      <c r="B1847" s="461"/>
      <c r="C1847" s="461"/>
      <c r="D1847" s="461"/>
      <c r="E1847" s="462"/>
      <c r="F1847" s="462"/>
      <c r="G1847" s="462"/>
      <c r="H1847" s="461"/>
      <c r="I1847" s="461"/>
      <c r="J1847" s="461"/>
      <c r="K1847" s="461"/>
    </row>
    <row r="1848" spans="1:17" ht="17.850000000000001" customHeight="1" x14ac:dyDescent="0.2">
      <c r="A1848" s="463" t="s">
        <v>755</v>
      </c>
      <c r="B1848" s="463"/>
      <c r="C1848" s="463"/>
      <c r="D1848" s="463"/>
      <c r="E1848" s="464"/>
      <c r="F1848" s="464"/>
      <c r="G1848" s="464"/>
      <c r="H1848" s="464" t="s">
        <v>0</v>
      </c>
      <c r="I1848" s="464"/>
      <c r="J1848" s="464"/>
      <c r="K1848" s="464"/>
    </row>
    <row r="1849" spans="1:17" ht="17.850000000000001" customHeight="1" x14ac:dyDescent="0.2">
      <c r="A1849" s="463" t="s">
        <v>756</v>
      </c>
      <c r="B1849" s="463"/>
      <c r="C1849" s="463"/>
      <c r="D1849" s="463"/>
      <c r="E1849" s="464"/>
      <c r="F1849" s="464"/>
      <c r="G1849" s="464"/>
      <c r="H1849" s="464"/>
      <c r="I1849" s="464"/>
      <c r="J1849" s="464"/>
      <c r="K1849" s="464"/>
    </row>
    <row r="1850" spans="1:17" ht="17.850000000000001" customHeight="1" x14ac:dyDescent="0.2">
      <c r="A1850" s="465"/>
      <c r="B1850" s="465"/>
      <c r="C1850" s="465"/>
      <c r="D1850" s="465"/>
      <c r="E1850" s="464"/>
      <c r="F1850" s="464"/>
      <c r="G1850" s="464"/>
      <c r="H1850" s="464"/>
      <c r="I1850" s="464"/>
      <c r="J1850" s="464"/>
      <c r="K1850" s="464"/>
    </row>
    <row r="1851" spans="1:17" ht="17.850000000000001" customHeight="1" x14ac:dyDescent="0.2">
      <c r="A1851" s="455" t="str">
        <f>" النتائج المدرسية  " &amp; Value!$F$35 &amp; " الأساسي  للعام الدراسي " &amp; Value!$F$10</f>
        <v xml:space="preserve"> النتائج المدرسية  للصفوف من الأول الى السابع الأساسي  للعام الدراسي 2021/2020</v>
      </c>
      <c r="B1851" s="455"/>
      <c r="C1851" s="455"/>
      <c r="D1851" s="455"/>
      <c r="E1851" s="455"/>
      <c r="F1851" s="455"/>
      <c r="G1851" s="455"/>
      <c r="H1851" s="455"/>
      <c r="I1851" s="455"/>
      <c r="J1851" s="455"/>
      <c r="K1851" s="455"/>
    </row>
    <row r="1852" spans="1:17" ht="17.850000000000001" customHeight="1" x14ac:dyDescent="0.2">
      <c r="A1852" s="455"/>
      <c r="B1852" s="455"/>
      <c r="C1852" s="455"/>
      <c r="D1852" s="455"/>
      <c r="E1852" s="455"/>
      <c r="F1852" s="455"/>
      <c r="G1852" s="455"/>
      <c r="H1852" s="455"/>
      <c r="I1852" s="455"/>
      <c r="J1852" s="455"/>
      <c r="K1852" s="455"/>
    </row>
    <row r="1853" spans="1:17" ht="17.850000000000001" customHeight="1" x14ac:dyDescent="0.2">
      <c r="A1853" s="86" t="s">
        <v>1</v>
      </c>
      <c r="B1853" s="456" t="str">
        <f>Table!B52</f>
        <v xml:space="preserve"> محمد يونس عطا دعامسه</v>
      </c>
      <c r="C1853" s="457"/>
      <c r="D1853" s="457"/>
      <c r="E1853" s="362" t="s">
        <v>2</v>
      </c>
      <c r="F1853" s="119" t="str">
        <f>Table!C52</f>
        <v>الأردنية</v>
      </c>
      <c r="G1853" s="458" t="s">
        <v>3</v>
      </c>
      <c r="H1853" s="458"/>
      <c r="I1853" s="459" t="str">
        <f>Table!BT52</f>
        <v>السلط    5 / 11 / 2009</v>
      </c>
      <c r="J1853" s="460"/>
      <c r="K1853" s="460"/>
    </row>
    <row r="1854" spans="1:17" ht="17.850000000000001" customHeight="1" x14ac:dyDescent="0.2">
      <c r="A1854" s="70"/>
      <c r="B1854" s="365"/>
      <c r="C1854" s="365"/>
      <c r="D1854" s="76"/>
      <c r="E1854" s="365"/>
      <c r="F1854" s="88"/>
      <c r="G1854" s="76"/>
      <c r="H1854" s="76"/>
      <c r="I1854" s="89"/>
      <c r="J1854" s="89"/>
      <c r="K1854" s="90"/>
    </row>
    <row r="1855" spans="1:17" ht="17.850000000000001" customHeight="1" x14ac:dyDescent="0.2">
      <c r="A1855" s="458" t="s">
        <v>4</v>
      </c>
      <c r="B1855" s="458"/>
      <c r="C1855" s="483" t="str">
        <f>Value!$F$6 &amp; " ( "  &amp;  Value!$F$7  &amp; " ) "</f>
        <v xml:space="preserve">السادس ( أ ) </v>
      </c>
      <c r="D1855" s="483"/>
      <c r="E1855" s="362" t="s">
        <v>5</v>
      </c>
      <c r="F1855" s="483" t="str">
        <f>Value!$F$5</f>
        <v>ذكور البقعة الاعدادية الرابعة</v>
      </c>
      <c r="G1855" s="483"/>
      <c r="H1855" s="483"/>
      <c r="I1855" s="362" t="s">
        <v>6</v>
      </c>
      <c r="J1855" s="460" t="str">
        <f>Value!$F$4</f>
        <v>البقعة</v>
      </c>
      <c r="K1855" s="460"/>
      <c r="N1855" s="262">
        <v>0</v>
      </c>
      <c r="O1855" s="262"/>
      <c r="P1855" s="262"/>
      <c r="Q1855" s="262">
        <f>Value!$F$13</f>
        <v>50</v>
      </c>
    </row>
    <row r="1856" spans="1:17" ht="17.850000000000001" customHeight="1" x14ac:dyDescent="0.2">
      <c r="A1856" s="365"/>
      <c r="B1856" s="365"/>
      <c r="C1856" s="65"/>
      <c r="D1856" s="91"/>
      <c r="E1856" s="70"/>
      <c r="F1856" s="89"/>
      <c r="G1856" s="89"/>
      <c r="H1856" s="89"/>
      <c r="I1856" s="70"/>
      <c r="J1856" s="89"/>
      <c r="K1856" s="89"/>
    </row>
    <row r="1857" spans="1:11" ht="17.850000000000001" customHeight="1" x14ac:dyDescent="0.2">
      <c r="A1857" s="458" t="s">
        <v>7</v>
      </c>
      <c r="B1857" s="458"/>
      <c r="C1857" s="483" t="str">
        <f>Value!$F$3</f>
        <v>شمال عمان</v>
      </c>
      <c r="D1857" s="483"/>
      <c r="E1857" s="92"/>
      <c r="F1857" s="92"/>
      <c r="G1857" s="92"/>
      <c r="H1857" s="92"/>
      <c r="I1857" s="92"/>
      <c r="J1857" s="92"/>
      <c r="K1857" s="92"/>
    </row>
    <row r="1858" spans="1:11" ht="17.850000000000001" customHeight="1" thickBot="1" x14ac:dyDescent="0.25">
      <c r="A1858" s="93"/>
      <c r="B1858" s="93"/>
      <c r="C1858" s="93"/>
      <c r="D1858" s="94"/>
      <c r="E1858" s="93"/>
      <c r="F1858" s="93"/>
      <c r="G1858" s="93"/>
      <c r="H1858" s="93"/>
      <c r="I1858" s="93"/>
      <c r="J1858" s="95"/>
      <c r="K1858" s="95"/>
    </row>
    <row r="1859" spans="1:11" ht="17.850000000000001" customHeight="1" thickBot="1" x14ac:dyDescent="0.25">
      <c r="A1859" s="484" t="s">
        <v>8</v>
      </c>
      <c r="B1859" s="484"/>
      <c r="C1859" s="484"/>
      <c r="D1859" s="485" t="s">
        <v>9</v>
      </c>
      <c r="E1859" s="471" t="s">
        <v>10</v>
      </c>
      <c r="F1859" s="472"/>
      <c r="G1859" s="472"/>
      <c r="H1859" s="472"/>
      <c r="I1859" s="472"/>
      <c r="J1859" s="472"/>
      <c r="K1859" s="473"/>
    </row>
    <row r="1860" spans="1:11" ht="17.850000000000001" customHeight="1" thickBot="1" x14ac:dyDescent="0.25">
      <c r="A1860" s="484"/>
      <c r="B1860" s="484"/>
      <c r="C1860" s="484"/>
      <c r="D1860" s="486"/>
      <c r="E1860" s="96" t="s">
        <v>11</v>
      </c>
      <c r="F1860" s="97" t="s">
        <v>12</v>
      </c>
      <c r="G1860" s="474" t="s">
        <v>13</v>
      </c>
      <c r="H1860" s="474"/>
      <c r="I1860" s="474"/>
      <c r="J1860" s="474"/>
      <c r="K1860" s="475"/>
    </row>
    <row r="1861" spans="1:11" ht="17.850000000000001" customHeight="1" thickBot="1" x14ac:dyDescent="0.25">
      <c r="A1861" s="484"/>
      <c r="B1861" s="484"/>
      <c r="C1861" s="484"/>
      <c r="D1861" s="487"/>
      <c r="E1861" s="98" t="s">
        <v>383</v>
      </c>
      <c r="F1861" s="364" t="s">
        <v>383</v>
      </c>
      <c r="G1861" s="364" t="s">
        <v>14</v>
      </c>
      <c r="H1861" s="476" t="s">
        <v>15</v>
      </c>
      <c r="I1861" s="476"/>
      <c r="J1861" s="476"/>
      <c r="K1861" s="477"/>
    </row>
    <row r="1862" spans="1:11" ht="17.850000000000001" customHeight="1" x14ac:dyDescent="0.2">
      <c r="A1862" s="478" t="str">
        <f>Table!$H$6</f>
        <v>التربية الاسلامية</v>
      </c>
      <c r="B1862" s="479"/>
      <c r="C1862" s="479"/>
      <c r="D1862" s="100">
        <f>Table!$J$10</f>
        <v>100</v>
      </c>
      <c r="E1862" s="122">
        <f>Table!H52</f>
        <v>82</v>
      </c>
      <c r="F1862" s="123">
        <f>Table!I52</f>
        <v>86</v>
      </c>
      <c r="G1862" s="123">
        <f>Table!J52</f>
        <v>84</v>
      </c>
      <c r="H1862" s="480" t="str">
        <f>SpellNumberA(IF(Value!$F$33="1",E1862,G1862),0,"علامة","علامتان","علامات")</f>
        <v xml:space="preserve">اربع وثمانون علامة </v>
      </c>
      <c r="I1862" s="481"/>
      <c r="J1862" s="481"/>
      <c r="K1862" s="482"/>
    </row>
    <row r="1863" spans="1:11" ht="17.850000000000001" customHeight="1" x14ac:dyDescent="0.2">
      <c r="A1863" s="466" t="str">
        <f>Table!$K$6</f>
        <v>اللغة العربية</v>
      </c>
      <c r="B1863" s="467"/>
      <c r="C1863" s="467"/>
      <c r="D1863" s="101">
        <f>Table!$M$10</f>
        <v>100</v>
      </c>
      <c r="E1863" s="102">
        <f>Table!K52</f>
        <v>86</v>
      </c>
      <c r="F1863" s="123">
        <f>Table!L52</f>
        <v>94</v>
      </c>
      <c r="G1863" s="123">
        <f>Table!M52</f>
        <v>90</v>
      </c>
      <c r="H1863" s="468" t="str">
        <f>SpellNumberA(IF(Value!$F$33="1",E1863,G1863),0,"علامة","علامتان","علامات")</f>
        <v xml:space="preserve">تسعون علامة </v>
      </c>
      <c r="I1863" s="469"/>
      <c r="J1863" s="469"/>
      <c r="K1863" s="470"/>
    </row>
    <row r="1864" spans="1:11" ht="17.850000000000001" customHeight="1" x14ac:dyDescent="0.2">
      <c r="A1864" s="466" t="str">
        <f>Table!$N$6</f>
        <v>اللغة الانجليزية</v>
      </c>
      <c r="B1864" s="467"/>
      <c r="C1864" s="467"/>
      <c r="D1864" s="101">
        <f>Table!$P$10</f>
        <v>100</v>
      </c>
      <c r="E1864" s="102">
        <f>Table!N52</f>
        <v>80</v>
      </c>
      <c r="F1864" s="123">
        <f>Table!O52</f>
        <v>66</v>
      </c>
      <c r="G1864" s="123">
        <f>Table!P52</f>
        <v>73</v>
      </c>
      <c r="H1864" s="468" t="str">
        <f>SpellNumberA(IF(Value!$F$33="1",E1864,G1864),0,"علامة","علامتان","علامات")</f>
        <v xml:space="preserve">ثلاث وسبعون علامة </v>
      </c>
      <c r="I1864" s="469"/>
      <c r="J1864" s="469"/>
      <c r="K1864" s="470"/>
    </row>
    <row r="1865" spans="1:11" ht="17.850000000000001" customHeight="1" x14ac:dyDescent="0.2">
      <c r="A1865" s="466" t="str">
        <f>Table!$Q$6</f>
        <v>الرياضيات</v>
      </c>
      <c r="B1865" s="467"/>
      <c r="C1865" s="467"/>
      <c r="D1865" s="101">
        <f>Table!$S$10</f>
        <v>100</v>
      </c>
      <c r="E1865" s="102">
        <f>Table!Q52</f>
        <v>90</v>
      </c>
      <c r="F1865" s="123">
        <f>Table!R52</f>
        <v>94</v>
      </c>
      <c r="G1865" s="123">
        <f>Table!S52</f>
        <v>92</v>
      </c>
      <c r="H1865" s="468" t="str">
        <f>SpellNumberA(IF(Value!$F$33="1",E1865,G1865),0,"علامة","علامتان","علامات")</f>
        <v xml:space="preserve">اثنتان وتسعون علامة </v>
      </c>
      <c r="I1865" s="469"/>
      <c r="J1865" s="469"/>
      <c r="K1865" s="470"/>
    </row>
    <row r="1866" spans="1:11" ht="17.850000000000001" customHeight="1" x14ac:dyDescent="0.2">
      <c r="A1866" s="466" t="str">
        <f>Table!$T$6</f>
        <v>التربية الاجتماعية والوطنية</v>
      </c>
      <c r="B1866" s="467"/>
      <c r="C1866" s="467"/>
      <c r="D1866" s="101">
        <f>Table!$V$10</f>
        <v>100</v>
      </c>
      <c r="E1866" s="102">
        <f>Table!T52</f>
        <v>84</v>
      </c>
      <c r="F1866" s="123">
        <f>Table!U52</f>
        <v>83</v>
      </c>
      <c r="G1866" s="123">
        <f>Table!V52</f>
        <v>84</v>
      </c>
      <c r="H1866" s="468" t="str">
        <f>SpellNumberA(IF(Value!$F$33="1",E1866,G1866),0,"علامة","علامتان","علامات")</f>
        <v xml:space="preserve">اربع وثمانون علامة </v>
      </c>
      <c r="I1866" s="469"/>
      <c r="J1866" s="469"/>
      <c r="K1866" s="470"/>
    </row>
    <row r="1867" spans="1:11" ht="17.850000000000001" customHeight="1" x14ac:dyDescent="0.2">
      <c r="A1867" s="466" t="str">
        <f>Table!$W$6</f>
        <v>العلـــوم</v>
      </c>
      <c r="B1867" s="467"/>
      <c r="C1867" s="467"/>
      <c r="D1867" s="101">
        <f>Table!$Y$10</f>
        <v>100</v>
      </c>
      <c r="E1867" s="102">
        <f>Table!W52</f>
        <v>80</v>
      </c>
      <c r="F1867" s="123">
        <f>Table!X52</f>
        <v>85</v>
      </c>
      <c r="G1867" s="123">
        <f>Table!Y52</f>
        <v>83</v>
      </c>
      <c r="H1867" s="468" t="str">
        <f>SpellNumberA(IF(Value!$F$33="1",E1867,G1867),0,"علامة","علامتان","علامات")</f>
        <v xml:space="preserve">ثلاث وثمانون علامة </v>
      </c>
      <c r="I1867" s="469"/>
      <c r="J1867" s="469"/>
      <c r="K1867" s="470"/>
    </row>
    <row r="1868" spans="1:11" ht="17.850000000000001" customHeight="1" x14ac:dyDescent="0.2">
      <c r="A1868" s="466" t="str">
        <f>Table!$Z$6</f>
        <v>التربية الفنية</v>
      </c>
      <c r="B1868" s="467"/>
      <c r="C1868" s="467"/>
      <c r="D1868" s="101">
        <f>Table!$AB$10</f>
        <v>100</v>
      </c>
      <c r="E1868" s="102">
        <f>Table!Z52</f>
        <v>99</v>
      </c>
      <c r="F1868" s="123">
        <f>Table!AA52</f>
        <v>92</v>
      </c>
      <c r="G1868" s="123">
        <f>Table!AB52</f>
        <v>96</v>
      </c>
      <c r="H1868" s="468" t="str">
        <f>SpellNumberA(IF(Value!$F$33="1",E1868,G1868),0,"علامة","علامتان","علامات")</f>
        <v xml:space="preserve">ست وتسعون علامة </v>
      </c>
      <c r="I1868" s="469"/>
      <c r="J1868" s="469"/>
      <c r="K1868" s="470"/>
    </row>
    <row r="1869" spans="1:11" ht="17.850000000000001" customHeight="1" x14ac:dyDescent="0.2">
      <c r="A1869" s="466" t="str">
        <f>Table!$AC$6</f>
        <v>التربية الرياضية</v>
      </c>
      <c r="B1869" s="467"/>
      <c r="C1869" s="467"/>
      <c r="D1869" s="101">
        <f>Table!$AE$10</f>
        <v>100</v>
      </c>
      <c r="E1869" s="102">
        <f>Table!AC52</f>
        <v>97</v>
      </c>
      <c r="F1869" s="123">
        <f>Table!AD52</f>
        <v>92</v>
      </c>
      <c r="G1869" s="123">
        <f>Table!AE52</f>
        <v>95</v>
      </c>
      <c r="H1869" s="468" t="str">
        <f>SpellNumberA(IF(Value!$F$33="1",E1869,G1869),0,"علامة","علامتان","علامات")</f>
        <v xml:space="preserve">خمس وتسعون علامة </v>
      </c>
      <c r="I1869" s="469"/>
      <c r="J1869" s="469"/>
      <c r="K1869" s="470"/>
    </row>
    <row r="1870" spans="1:11" ht="17.850000000000001" customHeight="1" x14ac:dyDescent="0.2">
      <c r="A1870" s="466" t="str">
        <f>Table!$AF$6</f>
        <v>الموسيقا والاناشيد</v>
      </c>
      <c r="B1870" s="467"/>
      <c r="C1870" s="467"/>
      <c r="D1870" s="101">
        <f>Table!$AH$10</f>
        <v>100</v>
      </c>
      <c r="E1870" s="124"/>
      <c r="F1870" s="123"/>
      <c r="G1870" s="123"/>
      <c r="H1870" s="494" t="str">
        <f>SpellNumberA(IF(Value!$F$33="1",E1870,G1870),0,"علامة","علامتان","علامات")</f>
        <v/>
      </c>
      <c r="I1870" s="495"/>
      <c r="J1870" s="495"/>
      <c r="K1870" s="496"/>
    </row>
    <row r="1871" spans="1:11" ht="17.850000000000001" customHeight="1" x14ac:dyDescent="0.2">
      <c r="A1871" s="466" t="str">
        <f>Table!$AI$6</f>
        <v>التربية المهنية</v>
      </c>
      <c r="B1871" s="467"/>
      <c r="C1871" s="467"/>
      <c r="D1871" s="101">
        <f>Table!$AK$10</f>
        <v>100</v>
      </c>
      <c r="E1871" s="124">
        <f>Table!AI52</f>
        <v>95</v>
      </c>
      <c r="F1871" s="123">
        <f>Table!AJ52</f>
        <v>79</v>
      </c>
      <c r="G1871" s="123">
        <f>Table!AK52</f>
        <v>87</v>
      </c>
      <c r="H1871" s="494" t="str">
        <f>SpellNumberA(IF(Value!$F$33="1",E1871,G1871),0,"علامة","علامتان","علامات")</f>
        <v xml:space="preserve">سبع وثمانون علامة </v>
      </c>
      <c r="I1871" s="495"/>
      <c r="J1871" s="495"/>
      <c r="K1871" s="496"/>
    </row>
    <row r="1872" spans="1:11" ht="17.850000000000001" customHeight="1" x14ac:dyDescent="0.2">
      <c r="A1872" s="466" t="str">
        <f>Table!$AL$6</f>
        <v>الحاسوب</v>
      </c>
      <c r="B1872" s="467"/>
      <c r="C1872" s="467"/>
      <c r="D1872" s="101">
        <f>Table!$AN$10</f>
        <v>100</v>
      </c>
      <c r="E1872" s="124">
        <f>Table!AL52</f>
        <v>0</v>
      </c>
      <c r="F1872" s="123">
        <f>Table!AM52</f>
        <v>0</v>
      </c>
      <c r="G1872" s="123">
        <f>Table!AN52</f>
        <v>0</v>
      </c>
      <c r="H1872" s="494" t="str">
        <f>SpellNumberA(IF(Value!$F$33="1",E1872,G1872),0,"علامة","علامتان","علامات")</f>
        <v xml:space="preserve">صفر علامة </v>
      </c>
      <c r="I1872" s="495"/>
      <c r="J1872" s="495"/>
      <c r="K1872" s="496"/>
    </row>
    <row r="1873" spans="1:13" ht="17.850000000000001" customHeight="1" thickBot="1" x14ac:dyDescent="0.25">
      <c r="A1873" s="466" t="str">
        <f>Table!$AO$6</f>
        <v>الثقافة المالية</v>
      </c>
      <c r="B1873" s="467"/>
      <c r="C1873" s="467"/>
      <c r="D1873" s="103">
        <f>Table!$AQ$10</f>
        <v>100</v>
      </c>
      <c r="E1873" s="125">
        <f>Table!AO52</f>
        <v>0</v>
      </c>
      <c r="F1873" s="123">
        <f>Table!AP52</f>
        <v>0</v>
      </c>
      <c r="G1873" s="126">
        <f>Table!AQ52</f>
        <v>0</v>
      </c>
      <c r="H1873" s="488" t="str">
        <f>SpellNumberA(IF(Value!$F$33="1",E1873,G1873),0,"علامة","علامتان","علامات")</f>
        <v xml:space="preserve">صفر علامة </v>
      </c>
      <c r="I1873" s="489"/>
      <c r="J1873" s="489"/>
      <c r="K1873" s="490"/>
    </row>
    <row r="1874" spans="1:13" ht="17.850000000000001" customHeight="1" x14ac:dyDescent="0.2">
      <c r="A1874" s="491" t="s">
        <v>384</v>
      </c>
      <c r="B1874" s="492"/>
      <c r="C1874" s="492"/>
      <c r="D1874" s="351">
        <f>Table!BS52</f>
        <v>53.8</v>
      </c>
      <c r="E1874" s="363" t="s">
        <v>385</v>
      </c>
      <c r="F1874" s="493" t="str">
        <f>IF(D1874&lt;&gt;"-",SpellNumberA(D1874,0,"علامة","علامتان","علامات"),"")</f>
        <v>ثلاث وخمسون علامة وثمانون بالمئة من العلامة</v>
      </c>
      <c r="G1874" s="493"/>
      <c r="H1874" s="493"/>
      <c r="I1874" s="493"/>
      <c r="J1874" s="203"/>
      <c r="K1874" s="204"/>
    </row>
    <row r="1875" spans="1:13" ht="17.850000000000001" customHeight="1" x14ac:dyDescent="0.2">
      <c r="A1875" s="517" t="s">
        <v>16</v>
      </c>
      <c r="B1875" s="518" t="str">
        <f>Table!CS52</f>
        <v>ناجح و يرفع  لـ الصف السابع</v>
      </c>
      <c r="C1875" s="519"/>
      <c r="D1875" s="519"/>
      <c r="E1875" s="519"/>
      <c r="F1875" s="519"/>
      <c r="G1875" s="519"/>
      <c r="H1875" s="519"/>
      <c r="I1875" s="519"/>
      <c r="J1875" s="519"/>
      <c r="K1875" s="520"/>
    </row>
    <row r="1876" spans="1:13" ht="17.850000000000001" customHeight="1" thickBot="1" x14ac:dyDescent="0.25">
      <c r="A1876" s="512"/>
      <c r="B1876" s="505"/>
      <c r="C1876" s="505"/>
      <c r="D1876" s="505"/>
      <c r="E1876" s="505"/>
      <c r="F1876" s="505"/>
      <c r="G1876" s="505"/>
      <c r="H1876" s="505"/>
      <c r="I1876" s="505"/>
      <c r="J1876" s="505"/>
      <c r="K1876" s="506"/>
    </row>
    <row r="1877" spans="1:13" ht="17.850000000000001" customHeight="1" x14ac:dyDescent="0.2">
      <c r="A1877" s="521" t="s">
        <v>17</v>
      </c>
      <c r="B1877" s="522"/>
      <c r="C1877" s="523" t="str">
        <f>Table!CT52</f>
        <v>عليه مضاعفة جهوده والاهتمام أكثر</v>
      </c>
      <c r="D1877" s="524"/>
      <c r="E1877" s="524"/>
      <c r="F1877" s="524"/>
      <c r="G1877" s="524"/>
      <c r="H1877" s="524"/>
      <c r="I1877" s="524"/>
      <c r="J1877" s="524"/>
      <c r="K1877" s="525"/>
    </row>
    <row r="1878" spans="1:13" s="105" customFormat="1" ht="17.850000000000001" customHeight="1" x14ac:dyDescent="0.2">
      <c r="A1878" s="507"/>
      <c r="B1878" s="458"/>
      <c r="C1878" s="483"/>
      <c r="D1878" s="483"/>
      <c r="E1878" s="483"/>
      <c r="F1878" s="483"/>
      <c r="G1878" s="483"/>
      <c r="H1878" s="483"/>
      <c r="I1878" s="483"/>
      <c r="J1878" s="483"/>
      <c r="K1878" s="504"/>
    </row>
    <row r="1879" spans="1:13" ht="17.850000000000001" customHeight="1" x14ac:dyDescent="0.2">
      <c r="A1879" s="507" t="s">
        <v>18</v>
      </c>
      <c r="B1879" s="458"/>
      <c r="C1879" s="510" t="str">
        <f>Table!AS52</f>
        <v>-</v>
      </c>
      <c r="D1879" s="458" t="s">
        <v>19</v>
      </c>
      <c r="E1879" s="458"/>
      <c r="F1879" s="458"/>
      <c r="G1879" s="510">
        <f>Table!$AS$10</f>
        <v>199</v>
      </c>
      <c r="H1879" s="458" t="s">
        <v>20</v>
      </c>
      <c r="I1879" s="458"/>
      <c r="J1879" s="483" t="str">
        <f>Value!$F$8</f>
        <v>عادل اسماعيل ابو حميدان</v>
      </c>
      <c r="K1879" s="504"/>
    </row>
    <row r="1880" spans="1:13" s="105" customFormat="1" ht="17.850000000000001" customHeight="1" x14ac:dyDescent="0.2">
      <c r="A1880" s="508"/>
      <c r="B1880" s="509"/>
      <c r="C1880" s="511"/>
      <c r="D1880" s="509"/>
      <c r="E1880" s="509"/>
      <c r="F1880" s="509"/>
      <c r="G1880" s="511"/>
      <c r="H1880" s="509"/>
      <c r="I1880" s="509"/>
      <c r="J1880" s="511"/>
      <c r="K1880" s="526"/>
    </row>
    <row r="1881" spans="1:13" ht="17.850000000000001" customHeight="1" x14ac:dyDescent="0.2">
      <c r="A1881" s="507" t="s">
        <v>21</v>
      </c>
      <c r="B1881" s="513" t="str">
        <f>IF(Value!$F$33="2",Value!$F$14,Value!$F$25)</f>
        <v>2020/6/2</v>
      </c>
      <c r="C1881" s="513"/>
      <c r="D1881" s="458" t="s">
        <v>22</v>
      </c>
      <c r="E1881" s="515"/>
      <c r="F1881" s="515"/>
      <c r="G1881" s="515" t="s">
        <v>23</v>
      </c>
      <c r="H1881" s="458" t="s">
        <v>23</v>
      </c>
      <c r="I1881" s="458"/>
      <c r="J1881" s="483" t="str">
        <f>Value!$F$9</f>
        <v>فتحي محمد ابو فضة</v>
      </c>
      <c r="K1881" s="504"/>
    </row>
    <row r="1882" spans="1:13" s="105" customFormat="1" ht="17.850000000000001" customHeight="1" thickBot="1" x14ac:dyDescent="0.25">
      <c r="A1882" s="512"/>
      <c r="B1882" s="514"/>
      <c r="C1882" s="514"/>
      <c r="D1882" s="503"/>
      <c r="E1882" s="516"/>
      <c r="F1882" s="516"/>
      <c r="G1882" s="516"/>
      <c r="H1882" s="503"/>
      <c r="I1882" s="503"/>
      <c r="J1882" s="505"/>
      <c r="K1882" s="506"/>
    </row>
    <row r="1883" spans="1:13" s="108" customFormat="1" ht="17.850000000000001" customHeight="1" x14ac:dyDescent="0.25">
      <c r="A1883" s="106" t="s">
        <v>24</v>
      </c>
      <c r="B1883" s="497"/>
      <c r="C1883" s="497"/>
      <c r="D1883" s="497"/>
      <c r="E1883" s="497"/>
      <c r="F1883" s="497"/>
      <c r="G1883" s="497"/>
      <c r="H1883" s="497"/>
      <c r="I1883" s="497"/>
      <c r="J1883" s="497"/>
      <c r="K1883" s="497"/>
      <c r="L1883" s="107"/>
    </row>
    <row r="1884" spans="1:13" s="108" customFormat="1" ht="17.850000000000001" customHeight="1" x14ac:dyDescent="0.25">
      <c r="A1884" s="109" t="s">
        <v>25</v>
      </c>
      <c r="B1884" s="498" t="s">
        <v>26</v>
      </c>
      <c r="C1884" s="498"/>
      <c r="D1884" s="498"/>
      <c r="E1884" s="498"/>
      <c r="F1884" s="498"/>
      <c r="G1884" s="498"/>
      <c r="H1884" s="498"/>
      <c r="I1884" s="498"/>
      <c r="J1884" s="498"/>
      <c r="K1884" s="498"/>
      <c r="L1884" s="107"/>
    </row>
    <row r="1885" spans="1:13" s="108" customFormat="1" ht="17.850000000000001" customHeight="1" x14ac:dyDescent="0.25">
      <c r="A1885" s="109"/>
      <c r="B1885" s="110"/>
      <c r="C1885" s="110"/>
      <c r="D1885" s="361"/>
      <c r="E1885" s="361"/>
      <c r="F1885" s="361"/>
      <c r="G1885" s="361"/>
      <c r="H1885" s="361"/>
      <c r="I1885" s="110"/>
      <c r="J1885" s="110"/>
      <c r="K1885" s="110"/>
      <c r="L1885" s="107"/>
    </row>
    <row r="1886" spans="1:13" s="108" customFormat="1" ht="17.850000000000001" customHeight="1" x14ac:dyDescent="0.25">
      <c r="A1886" s="109" t="s">
        <v>27</v>
      </c>
      <c r="B1886" s="499" t="s">
        <v>28</v>
      </c>
      <c r="C1886" s="499"/>
      <c r="D1886" s="499"/>
      <c r="E1886" s="499"/>
      <c r="F1886" s="499"/>
      <c r="G1886" s="499"/>
      <c r="H1886" s="499"/>
      <c r="I1886" s="499"/>
      <c r="J1886" s="499"/>
      <c r="K1886" s="499"/>
      <c r="L1886" s="107"/>
    </row>
    <row r="1887" spans="1:13" s="108" customFormat="1" ht="17.850000000000001" customHeight="1" x14ac:dyDescent="0.25">
      <c r="A1887" s="109"/>
      <c r="B1887" s="112"/>
      <c r="C1887" s="112"/>
      <c r="D1887" s="112"/>
      <c r="E1887" s="112"/>
      <c r="F1887" s="112"/>
      <c r="G1887" s="112"/>
      <c r="H1887" s="112"/>
      <c r="I1887" s="112"/>
      <c r="J1887" s="112"/>
      <c r="K1887" s="112"/>
      <c r="L1887" s="107"/>
    </row>
    <row r="1888" spans="1:13" s="108" customFormat="1" ht="17.850000000000001" customHeight="1" x14ac:dyDescent="0.25">
      <c r="A1888" s="109" t="s">
        <v>29</v>
      </c>
      <c r="B1888" s="500" t="s">
        <v>30</v>
      </c>
      <c r="C1888" s="500"/>
      <c r="D1888" s="500"/>
      <c r="E1888" s="500"/>
      <c r="F1888" s="501">
        <f>IF(Value!$F$33="1","",DATE(YEAR(Value!$F$22),MONTH(Value!$F$22),DAY(Value!$F$22)))</f>
        <v>43994</v>
      </c>
      <c r="G1888" s="501"/>
      <c r="H1888" s="114" t="s">
        <v>129</v>
      </c>
      <c r="I1888" s="502" t="str">
        <f>IF(Value!$F$33="2",Value!$F$22,"")</f>
        <v>2020/6/12</v>
      </c>
      <c r="J1888" s="502"/>
      <c r="K1888" s="115"/>
      <c r="L1888" s="115"/>
      <c r="M1888" s="107"/>
    </row>
    <row r="1889" spans="1:17" s="108" customFormat="1" ht="17.850000000000001" customHeight="1" x14ac:dyDescent="0.25">
      <c r="A1889" s="109"/>
      <c r="B1889" s="112"/>
      <c r="C1889" s="112"/>
      <c r="D1889" s="112"/>
      <c r="E1889" s="112"/>
      <c r="F1889" s="112"/>
      <c r="G1889" s="116"/>
      <c r="H1889" s="116"/>
      <c r="I1889" s="116"/>
      <c r="J1889" s="116"/>
      <c r="K1889" s="116"/>
      <c r="L1889" s="107"/>
    </row>
    <row r="1890" spans="1:17" s="108" customFormat="1" ht="17.850000000000001" customHeight="1" x14ac:dyDescent="0.25">
      <c r="A1890" s="109" t="s">
        <v>31</v>
      </c>
      <c r="B1890" s="527" t="s">
        <v>32</v>
      </c>
      <c r="C1890" s="527"/>
      <c r="D1890" s="527"/>
      <c r="E1890" s="527"/>
      <c r="F1890" s="117" t="str">
        <f>IF(Value!$F$33="2",Value!$F$26,"")</f>
        <v>2023/2022</v>
      </c>
      <c r="G1890" s="118" t="s">
        <v>379</v>
      </c>
      <c r="H1890" s="113">
        <f>IF(Value!$F$33="1","",DATE(YEAR(Value!$F$23),MONTH(Value!$F$23),DAY(Value!$F$23)))</f>
        <v>44075</v>
      </c>
      <c r="I1890" s="136" t="s">
        <v>129</v>
      </c>
      <c r="J1890" s="528" t="str">
        <f>IF(Value!$F$33="2",Value!$F$23,"")</f>
        <v>2020/9/1</v>
      </c>
      <c r="K1890" s="528"/>
      <c r="L1890" s="107"/>
    </row>
    <row r="1891" spans="1:17" ht="17.850000000000001" customHeight="1" x14ac:dyDescent="0.2">
      <c r="A1891" s="461"/>
      <c r="B1891" s="461"/>
      <c r="C1891" s="461"/>
      <c r="D1891" s="461"/>
      <c r="E1891" s="462" t="s">
        <v>436</v>
      </c>
      <c r="F1891" s="462"/>
      <c r="G1891" s="462"/>
      <c r="H1891" s="461"/>
      <c r="I1891" s="461"/>
      <c r="J1891" s="461"/>
      <c r="K1891" s="461"/>
      <c r="L1891" s="85" t="s">
        <v>310</v>
      </c>
    </row>
    <row r="1892" spans="1:17" ht="17.850000000000001" customHeight="1" x14ac:dyDescent="0.2">
      <c r="A1892" s="461"/>
      <c r="B1892" s="461"/>
      <c r="C1892" s="461"/>
      <c r="D1892" s="461"/>
      <c r="E1892" s="462"/>
      <c r="F1892" s="462"/>
      <c r="G1892" s="462"/>
      <c r="H1892" s="461"/>
      <c r="I1892" s="461"/>
      <c r="J1892" s="461"/>
      <c r="K1892" s="461"/>
    </row>
    <row r="1893" spans="1:17" ht="17.850000000000001" customHeight="1" x14ac:dyDescent="0.2">
      <c r="A1893" s="463" t="s">
        <v>755</v>
      </c>
      <c r="B1893" s="463"/>
      <c r="C1893" s="463"/>
      <c r="D1893" s="463"/>
      <c r="E1893" s="464"/>
      <c r="F1893" s="464"/>
      <c r="G1893" s="464"/>
      <c r="H1893" s="464" t="s">
        <v>0</v>
      </c>
      <c r="I1893" s="464"/>
      <c r="J1893" s="464"/>
      <c r="K1893" s="464"/>
    </row>
    <row r="1894" spans="1:17" ht="17.850000000000001" customHeight="1" x14ac:dyDescent="0.2">
      <c r="A1894" s="463" t="s">
        <v>756</v>
      </c>
      <c r="B1894" s="463"/>
      <c r="C1894" s="463"/>
      <c r="D1894" s="463"/>
      <c r="E1894" s="464"/>
      <c r="F1894" s="464"/>
      <c r="G1894" s="464"/>
      <c r="H1894" s="464"/>
      <c r="I1894" s="464"/>
      <c r="J1894" s="464"/>
      <c r="K1894" s="464"/>
    </row>
    <row r="1895" spans="1:17" ht="17.850000000000001" customHeight="1" x14ac:dyDescent="0.2">
      <c r="A1895" s="465"/>
      <c r="B1895" s="465"/>
      <c r="C1895" s="465"/>
      <c r="D1895" s="465"/>
      <c r="E1895" s="464"/>
      <c r="F1895" s="464"/>
      <c r="G1895" s="464"/>
      <c r="H1895" s="464"/>
      <c r="I1895" s="464"/>
      <c r="J1895" s="464"/>
      <c r="K1895" s="464"/>
    </row>
    <row r="1896" spans="1:17" ht="17.850000000000001" customHeight="1" x14ac:dyDescent="0.2">
      <c r="A1896" s="455" t="str">
        <f>" النتائج المدرسية  " &amp; Value!$F$35 &amp; " الأساسي  للعام الدراسي " &amp; Value!$F$10</f>
        <v xml:space="preserve"> النتائج المدرسية  للصفوف من الأول الى السابع الأساسي  للعام الدراسي 2021/2020</v>
      </c>
      <c r="B1896" s="455"/>
      <c r="C1896" s="455"/>
      <c r="D1896" s="455"/>
      <c r="E1896" s="455"/>
      <c r="F1896" s="455"/>
      <c r="G1896" s="455"/>
      <c r="H1896" s="455"/>
      <c r="I1896" s="455"/>
      <c r="J1896" s="455"/>
      <c r="K1896" s="455"/>
    </row>
    <row r="1897" spans="1:17" ht="17.850000000000001" customHeight="1" x14ac:dyDescent="0.2">
      <c r="A1897" s="455"/>
      <c r="B1897" s="455"/>
      <c r="C1897" s="455"/>
      <c r="D1897" s="455"/>
      <c r="E1897" s="455"/>
      <c r="F1897" s="455"/>
      <c r="G1897" s="455"/>
      <c r="H1897" s="455"/>
      <c r="I1897" s="455"/>
      <c r="J1897" s="455"/>
      <c r="K1897" s="455"/>
    </row>
    <row r="1898" spans="1:17" ht="17.850000000000001" customHeight="1" x14ac:dyDescent="0.2">
      <c r="A1898" s="86" t="s">
        <v>1</v>
      </c>
      <c r="B1898" s="456" t="str">
        <f>Table!B53</f>
        <v xml:space="preserve"> مهند وائل عوني منصور</v>
      </c>
      <c r="C1898" s="457"/>
      <c r="D1898" s="457"/>
      <c r="E1898" s="362" t="s">
        <v>2</v>
      </c>
      <c r="F1898" s="119" t="str">
        <f>Table!C53</f>
        <v>الأردنية</v>
      </c>
      <c r="G1898" s="458" t="s">
        <v>3</v>
      </c>
      <c r="H1898" s="458"/>
      <c r="I1898" s="459" t="str">
        <f>Table!BT53</f>
        <v>السلط    30 / 3 / 2009</v>
      </c>
      <c r="J1898" s="460"/>
      <c r="K1898" s="460"/>
    </row>
    <row r="1899" spans="1:17" ht="17.850000000000001" customHeight="1" x14ac:dyDescent="0.2">
      <c r="A1899" s="70"/>
      <c r="B1899" s="365"/>
      <c r="C1899" s="365"/>
      <c r="D1899" s="76"/>
      <c r="E1899" s="365"/>
      <c r="F1899" s="88"/>
      <c r="G1899" s="76"/>
      <c r="H1899" s="76"/>
      <c r="I1899" s="89"/>
      <c r="J1899" s="89"/>
      <c r="K1899" s="90"/>
    </row>
    <row r="1900" spans="1:17" ht="17.850000000000001" customHeight="1" x14ac:dyDescent="0.2">
      <c r="A1900" s="458" t="s">
        <v>4</v>
      </c>
      <c r="B1900" s="458"/>
      <c r="C1900" s="483" t="str">
        <f>Value!$F$6 &amp; " ( "  &amp;  Value!$F$7  &amp; " ) "</f>
        <v xml:space="preserve">السادس ( أ ) </v>
      </c>
      <c r="D1900" s="483"/>
      <c r="E1900" s="362" t="s">
        <v>5</v>
      </c>
      <c r="F1900" s="483" t="str">
        <f>Value!$F$5</f>
        <v>ذكور البقعة الاعدادية الرابعة</v>
      </c>
      <c r="G1900" s="483"/>
      <c r="H1900" s="483"/>
      <c r="I1900" s="362" t="s">
        <v>6</v>
      </c>
      <c r="J1900" s="460" t="str">
        <f>Value!$F$4</f>
        <v>البقعة</v>
      </c>
      <c r="K1900" s="460"/>
      <c r="N1900" s="262">
        <v>0</v>
      </c>
      <c r="O1900" s="262"/>
      <c r="P1900" s="262"/>
      <c r="Q1900" s="262">
        <f>Value!$F$13</f>
        <v>50</v>
      </c>
    </row>
    <row r="1901" spans="1:17" ht="17.850000000000001" customHeight="1" x14ac:dyDescent="0.2">
      <c r="A1901" s="365"/>
      <c r="B1901" s="365"/>
      <c r="C1901" s="65"/>
      <c r="D1901" s="91"/>
      <c r="E1901" s="70"/>
      <c r="F1901" s="89"/>
      <c r="G1901" s="89"/>
      <c r="H1901" s="89"/>
      <c r="I1901" s="70"/>
      <c r="J1901" s="89"/>
      <c r="K1901" s="89"/>
    </row>
    <row r="1902" spans="1:17" ht="17.850000000000001" customHeight="1" x14ac:dyDescent="0.2">
      <c r="A1902" s="458" t="s">
        <v>7</v>
      </c>
      <c r="B1902" s="458"/>
      <c r="C1902" s="483" t="str">
        <f>Value!$F$3</f>
        <v>شمال عمان</v>
      </c>
      <c r="D1902" s="483"/>
      <c r="E1902" s="92"/>
      <c r="F1902" s="92"/>
      <c r="G1902" s="92"/>
      <c r="H1902" s="92"/>
      <c r="I1902" s="92"/>
      <c r="J1902" s="92"/>
      <c r="K1902" s="92"/>
    </row>
    <row r="1903" spans="1:17" ht="17.850000000000001" customHeight="1" thickBot="1" x14ac:dyDescent="0.25">
      <c r="A1903" s="93"/>
      <c r="B1903" s="93"/>
      <c r="C1903" s="93"/>
      <c r="D1903" s="94"/>
      <c r="E1903" s="93"/>
      <c r="F1903" s="93"/>
      <c r="G1903" s="93"/>
      <c r="H1903" s="93"/>
      <c r="I1903" s="93"/>
      <c r="J1903" s="95"/>
      <c r="K1903" s="95"/>
    </row>
    <row r="1904" spans="1:17" ht="17.850000000000001" customHeight="1" thickBot="1" x14ac:dyDescent="0.25">
      <c r="A1904" s="484" t="s">
        <v>8</v>
      </c>
      <c r="B1904" s="484"/>
      <c r="C1904" s="484"/>
      <c r="D1904" s="485" t="s">
        <v>9</v>
      </c>
      <c r="E1904" s="471" t="s">
        <v>10</v>
      </c>
      <c r="F1904" s="472"/>
      <c r="G1904" s="472"/>
      <c r="H1904" s="472"/>
      <c r="I1904" s="472"/>
      <c r="J1904" s="472"/>
      <c r="K1904" s="473"/>
    </row>
    <row r="1905" spans="1:11" ht="17.850000000000001" customHeight="1" thickBot="1" x14ac:dyDescent="0.25">
      <c r="A1905" s="484"/>
      <c r="B1905" s="484"/>
      <c r="C1905" s="484"/>
      <c r="D1905" s="486"/>
      <c r="E1905" s="96" t="s">
        <v>11</v>
      </c>
      <c r="F1905" s="97" t="s">
        <v>12</v>
      </c>
      <c r="G1905" s="474" t="s">
        <v>13</v>
      </c>
      <c r="H1905" s="474"/>
      <c r="I1905" s="474"/>
      <c r="J1905" s="474"/>
      <c r="K1905" s="475"/>
    </row>
    <row r="1906" spans="1:11" ht="17.850000000000001" customHeight="1" thickBot="1" x14ac:dyDescent="0.25">
      <c r="A1906" s="484"/>
      <c r="B1906" s="484"/>
      <c r="C1906" s="484"/>
      <c r="D1906" s="487"/>
      <c r="E1906" s="98" t="s">
        <v>383</v>
      </c>
      <c r="F1906" s="364" t="s">
        <v>383</v>
      </c>
      <c r="G1906" s="364" t="s">
        <v>14</v>
      </c>
      <c r="H1906" s="476" t="s">
        <v>15</v>
      </c>
      <c r="I1906" s="476"/>
      <c r="J1906" s="476"/>
      <c r="K1906" s="477"/>
    </row>
    <row r="1907" spans="1:11" ht="17.850000000000001" customHeight="1" x14ac:dyDescent="0.2">
      <c r="A1907" s="478" t="str">
        <f>Table!$H$6</f>
        <v>التربية الاسلامية</v>
      </c>
      <c r="B1907" s="479"/>
      <c r="C1907" s="479"/>
      <c r="D1907" s="100">
        <f>Table!$J$10</f>
        <v>100</v>
      </c>
      <c r="E1907" s="122">
        <f>Table!H53</f>
        <v>82</v>
      </c>
      <c r="F1907" s="123">
        <f>Table!I53</f>
        <v>86</v>
      </c>
      <c r="G1907" s="123">
        <f>Table!J53</f>
        <v>84</v>
      </c>
      <c r="H1907" s="480" t="str">
        <f>SpellNumberA(IF(Value!$F$33="1",E1907,G1907),0,"علامة","علامتان","علامات")</f>
        <v xml:space="preserve">اربع وثمانون علامة </v>
      </c>
      <c r="I1907" s="481"/>
      <c r="J1907" s="481"/>
      <c r="K1907" s="482"/>
    </row>
    <row r="1908" spans="1:11" ht="17.850000000000001" customHeight="1" x14ac:dyDescent="0.2">
      <c r="A1908" s="466" t="str">
        <f>Table!$K$6</f>
        <v>اللغة العربية</v>
      </c>
      <c r="B1908" s="467"/>
      <c r="C1908" s="467"/>
      <c r="D1908" s="101">
        <f>Table!$M$10</f>
        <v>100</v>
      </c>
      <c r="E1908" s="102">
        <f>Table!K53</f>
        <v>86</v>
      </c>
      <c r="F1908" s="123">
        <f>Table!L53</f>
        <v>79</v>
      </c>
      <c r="G1908" s="123">
        <f>Table!M53</f>
        <v>83</v>
      </c>
      <c r="H1908" s="468" t="str">
        <f>SpellNumberA(IF(Value!$F$33="1",E1908,G1908),0,"علامة","علامتان","علامات")</f>
        <v xml:space="preserve">ثلاث وثمانون علامة </v>
      </c>
      <c r="I1908" s="469"/>
      <c r="J1908" s="469"/>
      <c r="K1908" s="470"/>
    </row>
    <row r="1909" spans="1:11" ht="17.850000000000001" customHeight="1" x14ac:dyDescent="0.2">
      <c r="A1909" s="466" t="str">
        <f>Table!$N$6</f>
        <v>اللغة الانجليزية</v>
      </c>
      <c r="B1909" s="467"/>
      <c r="C1909" s="467"/>
      <c r="D1909" s="101">
        <f>Table!$P$10</f>
        <v>100</v>
      </c>
      <c r="E1909" s="102">
        <f>Table!N53</f>
        <v>73</v>
      </c>
      <c r="F1909" s="123">
        <f>Table!O53</f>
        <v>65</v>
      </c>
      <c r="G1909" s="123">
        <f>Table!P53</f>
        <v>69</v>
      </c>
      <c r="H1909" s="468" t="str">
        <f>SpellNumberA(IF(Value!$F$33="1",E1909,G1909),0,"علامة","علامتان","علامات")</f>
        <v xml:space="preserve">تسع وستون علامة </v>
      </c>
      <c r="I1909" s="469"/>
      <c r="J1909" s="469"/>
      <c r="K1909" s="470"/>
    </row>
    <row r="1910" spans="1:11" ht="17.850000000000001" customHeight="1" x14ac:dyDescent="0.2">
      <c r="A1910" s="466" t="str">
        <f>Table!$Q$6</f>
        <v>الرياضيات</v>
      </c>
      <c r="B1910" s="467"/>
      <c r="C1910" s="467"/>
      <c r="D1910" s="101">
        <f>Table!$S$10</f>
        <v>100</v>
      </c>
      <c r="E1910" s="102">
        <f>Table!Q53</f>
        <v>89</v>
      </c>
      <c r="F1910" s="123">
        <f>Table!R53</f>
        <v>73</v>
      </c>
      <c r="G1910" s="123">
        <f>Table!S53</f>
        <v>81</v>
      </c>
      <c r="H1910" s="468" t="str">
        <f>SpellNumberA(IF(Value!$F$33="1",E1910,G1910),0,"علامة","علامتان","علامات")</f>
        <v xml:space="preserve">واحدة وثمانون علامة </v>
      </c>
      <c r="I1910" s="469"/>
      <c r="J1910" s="469"/>
      <c r="K1910" s="470"/>
    </row>
    <row r="1911" spans="1:11" ht="17.850000000000001" customHeight="1" x14ac:dyDescent="0.2">
      <c r="A1911" s="466" t="str">
        <f>Table!$T$6</f>
        <v>التربية الاجتماعية والوطنية</v>
      </c>
      <c r="B1911" s="467"/>
      <c r="C1911" s="467"/>
      <c r="D1911" s="101">
        <f>Table!$V$10</f>
        <v>100</v>
      </c>
      <c r="E1911" s="102">
        <f>Table!T53</f>
        <v>80</v>
      </c>
      <c r="F1911" s="123">
        <f>Table!U53</f>
        <v>84</v>
      </c>
      <c r="G1911" s="123">
        <f>Table!V53</f>
        <v>82</v>
      </c>
      <c r="H1911" s="468" t="str">
        <f>SpellNumberA(IF(Value!$F$33="1",E1911,G1911),0,"علامة","علامتان","علامات")</f>
        <v xml:space="preserve">اثنتان وثمانون علامة </v>
      </c>
      <c r="I1911" s="469"/>
      <c r="J1911" s="469"/>
      <c r="K1911" s="470"/>
    </row>
    <row r="1912" spans="1:11" ht="17.850000000000001" customHeight="1" x14ac:dyDescent="0.2">
      <c r="A1912" s="466" t="str">
        <f>Table!$W$6</f>
        <v>العلـــوم</v>
      </c>
      <c r="B1912" s="467"/>
      <c r="C1912" s="467"/>
      <c r="D1912" s="101">
        <f>Table!$Y$10</f>
        <v>100</v>
      </c>
      <c r="E1912" s="102">
        <f>Table!W53</f>
        <v>68</v>
      </c>
      <c r="F1912" s="123">
        <f>Table!X53</f>
        <v>76</v>
      </c>
      <c r="G1912" s="123">
        <f>Table!Y53</f>
        <v>72</v>
      </c>
      <c r="H1912" s="468" t="str">
        <f>SpellNumberA(IF(Value!$F$33="1",E1912,G1912),0,"علامة","علامتان","علامات")</f>
        <v xml:space="preserve">اثنتان وسبعون علامة </v>
      </c>
      <c r="I1912" s="469"/>
      <c r="J1912" s="469"/>
      <c r="K1912" s="470"/>
    </row>
    <row r="1913" spans="1:11" ht="17.850000000000001" customHeight="1" x14ac:dyDescent="0.2">
      <c r="A1913" s="466" t="str">
        <f>Table!$Z$6</f>
        <v>التربية الفنية</v>
      </c>
      <c r="B1913" s="467"/>
      <c r="C1913" s="467"/>
      <c r="D1913" s="101">
        <f>Table!$AB$10</f>
        <v>100</v>
      </c>
      <c r="E1913" s="102">
        <f>Table!Z53</f>
        <v>94</v>
      </c>
      <c r="F1913" s="123">
        <f>Table!AA53</f>
        <v>88</v>
      </c>
      <c r="G1913" s="123">
        <f>Table!AB53</f>
        <v>91</v>
      </c>
      <c r="H1913" s="468" t="str">
        <f>SpellNumberA(IF(Value!$F$33="1",E1913,G1913),0,"علامة","علامتان","علامات")</f>
        <v xml:space="preserve">واحدة وتسعون علامة </v>
      </c>
      <c r="I1913" s="469"/>
      <c r="J1913" s="469"/>
      <c r="K1913" s="470"/>
    </row>
    <row r="1914" spans="1:11" ht="17.850000000000001" customHeight="1" x14ac:dyDescent="0.2">
      <c r="A1914" s="466" t="str">
        <f>Table!$AC$6</f>
        <v>التربية الرياضية</v>
      </c>
      <c r="B1914" s="467"/>
      <c r="C1914" s="467"/>
      <c r="D1914" s="101">
        <f>Table!$AE$10</f>
        <v>100</v>
      </c>
      <c r="E1914" s="102">
        <f>Table!AC53</f>
        <v>96</v>
      </c>
      <c r="F1914" s="123">
        <f>Table!AD53</f>
        <v>93</v>
      </c>
      <c r="G1914" s="123">
        <f>Table!AE53</f>
        <v>95</v>
      </c>
      <c r="H1914" s="468" t="str">
        <f>SpellNumberA(IF(Value!$F$33="1",E1914,G1914),0,"علامة","علامتان","علامات")</f>
        <v xml:space="preserve">خمس وتسعون علامة </v>
      </c>
      <c r="I1914" s="469"/>
      <c r="J1914" s="469"/>
      <c r="K1914" s="470"/>
    </row>
    <row r="1915" spans="1:11" ht="17.850000000000001" customHeight="1" x14ac:dyDescent="0.2">
      <c r="A1915" s="466" t="str">
        <f>Table!$AF$6</f>
        <v>الموسيقا والاناشيد</v>
      </c>
      <c r="B1915" s="467"/>
      <c r="C1915" s="467"/>
      <c r="D1915" s="101">
        <f>Table!$AH$10</f>
        <v>100</v>
      </c>
      <c r="E1915" s="124"/>
      <c r="F1915" s="123"/>
      <c r="G1915" s="123"/>
      <c r="H1915" s="494" t="str">
        <f>SpellNumberA(IF(Value!$F$33="1",E1915,G1915),0,"علامة","علامتان","علامات")</f>
        <v/>
      </c>
      <c r="I1915" s="495"/>
      <c r="J1915" s="495"/>
      <c r="K1915" s="496"/>
    </row>
    <row r="1916" spans="1:11" ht="17.850000000000001" customHeight="1" x14ac:dyDescent="0.2">
      <c r="A1916" s="466" t="str">
        <f>Table!$AI$6</f>
        <v>التربية المهنية</v>
      </c>
      <c r="B1916" s="467"/>
      <c r="C1916" s="467"/>
      <c r="D1916" s="101">
        <f>Table!$AK$10</f>
        <v>100</v>
      </c>
      <c r="E1916" s="124">
        <f>Table!AI53</f>
        <v>89</v>
      </c>
      <c r="F1916" s="123">
        <f>Table!AJ53</f>
        <v>81</v>
      </c>
      <c r="G1916" s="123">
        <f>Table!AK53</f>
        <v>85</v>
      </c>
      <c r="H1916" s="494" t="str">
        <f>SpellNumberA(IF(Value!$F$33="1",E1916,G1916),0,"علامة","علامتان","علامات")</f>
        <v xml:space="preserve">خمس وثمانون علامة </v>
      </c>
      <c r="I1916" s="495"/>
      <c r="J1916" s="495"/>
      <c r="K1916" s="496"/>
    </row>
    <row r="1917" spans="1:11" ht="17.850000000000001" customHeight="1" x14ac:dyDescent="0.2">
      <c r="A1917" s="466" t="str">
        <f>Table!$AL$6</f>
        <v>الحاسوب</v>
      </c>
      <c r="B1917" s="467"/>
      <c r="C1917" s="467"/>
      <c r="D1917" s="101">
        <f>Table!$AN$10</f>
        <v>100</v>
      </c>
      <c r="E1917" s="124">
        <f>Table!AL53</f>
        <v>0</v>
      </c>
      <c r="F1917" s="123">
        <f>Table!AM53</f>
        <v>0</v>
      </c>
      <c r="G1917" s="123">
        <f>Table!AN53</f>
        <v>0</v>
      </c>
      <c r="H1917" s="494" t="str">
        <f>SpellNumberA(IF(Value!$F$33="1",E1917,G1917),0,"علامة","علامتان","علامات")</f>
        <v xml:space="preserve">صفر علامة </v>
      </c>
      <c r="I1917" s="495"/>
      <c r="J1917" s="495"/>
      <c r="K1917" s="496"/>
    </row>
    <row r="1918" spans="1:11" ht="17.850000000000001" customHeight="1" thickBot="1" x14ac:dyDescent="0.25">
      <c r="A1918" s="466" t="str">
        <f>Table!$AO$6</f>
        <v>الثقافة المالية</v>
      </c>
      <c r="B1918" s="467"/>
      <c r="C1918" s="467"/>
      <c r="D1918" s="103">
        <f>Table!$AQ$10</f>
        <v>100</v>
      </c>
      <c r="E1918" s="125">
        <f>Table!AO53</f>
        <v>0</v>
      </c>
      <c r="F1918" s="123">
        <f>Table!AP53</f>
        <v>0</v>
      </c>
      <c r="G1918" s="126">
        <f>Table!AQ53</f>
        <v>0</v>
      </c>
      <c r="H1918" s="488" t="str">
        <f>SpellNumberA(IF(Value!$F$33="1",E1918,G1918),0,"علامة","علامتان","علامات")</f>
        <v xml:space="preserve">صفر علامة </v>
      </c>
      <c r="I1918" s="489"/>
      <c r="J1918" s="489"/>
      <c r="K1918" s="490"/>
    </row>
    <row r="1919" spans="1:11" ht="17.850000000000001" customHeight="1" x14ac:dyDescent="0.2">
      <c r="A1919" s="491" t="s">
        <v>384</v>
      </c>
      <c r="B1919" s="492"/>
      <c r="C1919" s="492"/>
      <c r="D1919" s="351">
        <f>Table!BS53</f>
        <v>82.2</v>
      </c>
      <c r="E1919" s="363" t="s">
        <v>385</v>
      </c>
      <c r="F1919" s="493" t="str">
        <f>IF(D1919&lt;&gt;"-",SpellNumberA(D1919,0,"علامة","علامتان","علامات"),"")</f>
        <v>اثنتان وثمانون علامة وعشرون بالمئة من العلامة</v>
      </c>
      <c r="G1919" s="493"/>
      <c r="H1919" s="493"/>
      <c r="I1919" s="493"/>
      <c r="J1919" s="203"/>
      <c r="K1919" s="204"/>
    </row>
    <row r="1920" spans="1:11" ht="17.850000000000001" customHeight="1" x14ac:dyDescent="0.2">
      <c r="A1920" s="517" t="s">
        <v>16</v>
      </c>
      <c r="B1920" s="518" t="str">
        <f>Table!CS53</f>
        <v>ناجح و يرفع  لـ الصف السابع</v>
      </c>
      <c r="C1920" s="519"/>
      <c r="D1920" s="519"/>
      <c r="E1920" s="519"/>
      <c r="F1920" s="519"/>
      <c r="G1920" s="519"/>
      <c r="H1920" s="519"/>
      <c r="I1920" s="519"/>
      <c r="J1920" s="519"/>
      <c r="K1920" s="520"/>
    </row>
    <row r="1921" spans="1:13" ht="17.850000000000001" customHeight="1" thickBot="1" x14ac:dyDescent="0.25">
      <c r="A1921" s="512"/>
      <c r="B1921" s="505"/>
      <c r="C1921" s="505"/>
      <c r="D1921" s="505"/>
      <c r="E1921" s="505"/>
      <c r="F1921" s="505"/>
      <c r="G1921" s="505"/>
      <c r="H1921" s="505"/>
      <c r="I1921" s="505"/>
      <c r="J1921" s="505"/>
      <c r="K1921" s="506"/>
    </row>
    <row r="1922" spans="1:13" ht="17.850000000000001" customHeight="1" x14ac:dyDescent="0.2">
      <c r="A1922" s="521" t="s">
        <v>17</v>
      </c>
      <c r="B1922" s="522"/>
      <c r="C1922" s="523" t="str">
        <f>Table!CT53</f>
        <v>خلوق ومتعاون وفعّال ، أجمل التهاني لك ولوالديك</v>
      </c>
      <c r="D1922" s="524"/>
      <c r="E1922" s="524"/>
      <c r="F1922" s="524"/>
      <c r="G1922" s="524"/>
      <c r="H1922" s="524"/>
      <c r="I1922" s="524"/>
      <c r="J1922" s="524"/>
      <c r="K1922" s="525"/>
    </row>
    <row r="1923" spans="1:13" s="105" customFormat="1" ht="17.850000000000001" customHeight="1" x14ac:dyDescent="0.2">
      <c r="A1923" s="507"/>
      <c r="B1923" s="458"/>
      <c r="C1923" s="483"/>
      <c r="D1923" s="483"/>
      <c r="E1923" s="483"/>
      <c r="F1923" s="483"/>
      <c r="G1923" s="483"/>
      <c r="H1923" s="483"/>
      <c r="I1923" s="483"/>
      <c r="J1923" s="483"/>
      <c r="K1923" s="504"/>
    </row>
    <row r="1924" spans="1:13" ht="17.850000000000001" customHeight="1" x14ac:dyDescent="0.2">
      <c r="A1924" s="507" t="s">
        <v>18</v>
      </c>
      <c r="B1924" s="458"/>
      <c r="C1924" s="510" t="str">
        <f>Table!AS53</f>
        <v>-</v>
      </c>
      <c r="D1924" s="458" t="s">
        <v>19</v>
      </c>
      <c r="E1924" s="458"/>
      <c r="F1924" s="458"/>
      <c r="G1924" s="510">
        <f>Table!$AS$10</f>
        <v>199</v>
      </c>
      <c r="H1924" s="458" t="s">
        <v>20</v>
      </c>
      <c r="I1924" s="458"/>
      <c r="J1924" s="483" t="str">
        <f>Value!$F$8</f>
        <v>عادل اسماعيل ابو حميدان</v>
      </c>
      <c r="K1924" s="504"/>
    </row>
    <row r="1925" spans="1:13" s="105" customFormat="1" ht="17.850000000000001" customHeight="1" x14ac:dyDescent="0.2">
      <c r="A1925" s="508"/>
      <c r="B1925" s="509"/>
      <c r="C1925" s="511"/>
      <c r="D1925" s="509"/>
      <c r="E1925" s="509"/>
      <c r="F1925" s="509"/>
      <c r="G1925" s="511"/>
      <c r="H1925" s="509"/>
      <c r="I1925" s="509"/>
      <c r="J1925" s="511"/>
      <c r="K1925" s="526"/>
    </row>
    <row r="1926" spans="1:13" ht="17.850000000000001" customHeight="1" x14ac:dyDescent="0.2">
      <c r="A1926" s="507" t="s">
        <v>21</v>
      </c>
      <c r="B1926" s="513" t="str">
        <f>IF(Value!$F$33="2",Value!$F$14,Value!$F$25)</f>
        <v>2020/6/2</v>
      </c>
      <c r="C1926" s="513"/>
      <c r="D1926" s="458" t="s">
        <v>22</v>
      </c>
      <c r="E1926" s="515"/>
      <c r="F1926" s="515"/>
      <c r="G1926" s="515" t="s">
        <v>23</v>
      </c>
      <c r="H1926" s="458" t="s">
        <v>23</v>
      </c>
      <c r="I1926" s="458"/>
      <c r="J1926" s="483" t="str">
        <f>Value!$F$9</f>
        <v>فتحي محمد ابو فضة</v>
      </c>
      <c r="K1926" s="504"/>
    </row>
    <row r="1927" spans="1:13" s="105" customFormat="1" ht="17.850000000000001" customHeight="1" thickBot="1" x14ac:dyDescent="0.25">
      <c r="A1927" s="512"/>
      <c r="B1927" s="514"/>
      <c r="C1927" s="514"/>
      <c r="D1927" s="503"/>
      <c r="E1927" s="516"/>
      <c r="F1927" s="516"/>
      <c r="G1927" s="516"/>
      <c r="H1927" s="503"/>
      <c r="I1927" s="503"/>
      <c r="J1927" s="505"/>
      <c r="K1927" s="506"/>
    </row>
    <row r="1928" spans="1:13" s="108" customFormat="1" ht="17.850000000000001" customHeight="1" x14ac:dyDescent="0.25">
      <c r="A1928" s="106" t="s">
        <v>24</v>
      </c>
      <c r="B1928" s="497"/>
      <c r="C1928" s="497"/>
      <c r="D1928" s="497"/>
      <c r="E1928" s="497"/>
      <c r="F1928" s="497"/>
      <c r="G1928" s="497"/>
      <c r="H1928" s="497"/>
      <c r="I1928" s="497"/>
      <c r="J1928" s="497"/>
      <c r="K1928" s="497"/>
      <c r="L1928" s="107"/>
    </row>
    <row r="1929" spans="1:13" s="108" customFormat="1" ht="17.850000000000001" customHeight="1" x14ac:dyDescent="0.25">
      <c r="A1929" s="109" t="s">
        <v>25</v>
      </c>
      <c r="B1929" s="498" t="s">
        <v>26</v>
      </c>
      <c r="C1929" s="498"/>
      <c r="D1929" s="498"/>
      <c r="E1929" s="498"/>
      <c r="F1929" s="498"/>
      <c r="G1929" s="498"/>
      <c r="H1929" s="498"/>
      <c r="I1929" s="498"/>
      <c r="J1929" s="498"/>
      <c r="K1929" s="498"/>
      <c r="L1929" s="107"/>
    </row>
    <row r="1930" spans="1:13" s="108" customFormat="1" ht="17.850000000000001" customHeight="1" x14ac:dyDescent="0.25">
      <c r="A1930" s="109"/>
      <c r="B1930" s="110"/>
      <c r="C1930" s="110"/>
      <c r="D1930" s="361"/>
      <c r="E1930" s="361"/>
      <c r="F1930" s="361"/>
      <c r="G1930" s="361"/>
      <c r="H1930" s="361"/>
      <c r="I1930" s="110"/>
      <c r="J1930" s="110"/>
      <c r="K1930" s="110"/>
      <c r="L1930" s="107"/>
    </row>
    <row r="1931" spans="1:13" s="108" customFormat="1" ht="17.850000000000001" customHeight="1" x14ac:dyDescent="0.25">
      <c r="A1931" s="109" t="s">
        <v>27</v>
      </c>
      <c r="B1931" s="499" t="s">
        <v>28</v>
      </c>
      <c r="C1931" s="499"/>
      <c r="D1931" s="499"/>
      <c r="E1931" s="499"/>
      <c r="F1931" s="499"/>
      <c r="G1931" s="499"/>
      <c r="H1931" s="499"/>
      <c r="I1931" s="499"/>
      <c r="J1931" s="499"/>
      <c r="K1931" s="499"/>
      <c r="L1931" s="107"/>
    </row>
    <row r="1932" spans="1:13" s="108" customFormat="1" ht="17.850000000000001" customHeight="1" x14ac:dyDescent="0.25">
      <c r="A1932" s="109"/>
      <c r="B1932" s="112"/>
      <c r="C1932" s="112"/>
      <c r="D1932" s="112"/>
      <c r="E1932" s="112"/>
      <c r="F1932" s="112"/>
      <c r="G1932" s="112"/>
      <c r="H1932" s="112"/>
      <c r="I1932" s="112"/>
      <c r="J1932" s="112"/>
      <c r="K1932" s="112"/>
      <c r="L1932" s="107"/>
    </row>
    <row r="1933" spans="1:13" s="108" customFormat="1" ht="17.850000000000001" customHeight="1" x14ac:dyDescent="0.25">
      <c r="A1933" s="109" t="s">
        <v>29</v>
      </c>
      <c r="B1933" s="500" t="s">
        <v>30</v>
      </c>
      <c r="C1933" s="500"/>
      <c r="D1933" s="500"/>
      <c r="E1933" s="500"/>
      <c r="F1933" s="501">
        <f>IF(Value!$F$33="1","",DATE(YEAR(Value!$F$22),MONTH(Value!$F$22),DAY(Value!$F$22)))</f>
        <v>43994</v>
      </c>
      <c r="G1933" s="501"/>
      <c r="H1933" s="114" t="s">
        <v>129</v>
      </c>
      <c r="I1933" s="502" t="str">
        <f>IF(Value!$F$33="2",Value!$F$22,"")</f>
        <v>2020/6/12</v>
      </c>
      <c r="J1933" s="502"/>
      <c r="K1933" s="115"/>
      <c r="L1933" s="115"/>
      <c r="M1933" s="107"/>
    </row>
    <row r="1934" spans="1:13" s="108" customFormat="1" ht="17.850000000000001" customHeight="1" x14ac:dyDescent="0.25">
      <c r="A1934" s="109"/>
      <c r="B1934" s="112"/>
      <c r="C1934" s="112"/>
      <c r="D1934" s="112"/>
      <c r="E1934" s="112"/>
      <c r="F1934" s="112"/>
      <c r="G1934" s="116"/>
      <c r="H1934" s="116"/>
      <c r="I1934" s="116"/>
      <c r="J1934" s="116"/>
      <c r="K1934" s="116"/>
      <c r="L1934" s="107"/>
    </row>
    <row r="1935" spans="1:13" s="108" customFormat="1" ht="17.850000000000001" customHeight="1" x14ac:dyDescent="0.25">
      <c r="A1935" s="109" t="s">
        <v>31</v>
      </c>
      <c r="B1935" s="527" t="s">
        <v>32</v>
      </c>
      <c r="C1935" s="527"/>
      <c r="D1935" s="527"/>
      <c r="E1935" s="527"/>
      <c r="F1935" s="117" t="str">
        <f>IF(Value!$F$33="2",Value!$F$26,"")</f>
        <v>2023/2022</v>
      </c>
      <c r="G1935" s="118" t="s">
        <v>379</v>
      </c>
      <c r="H1935" s="113">
        <f>IF(Value!$F$33="1","",DATE(YEAR(Value!$F$23),MONTH(Value!$F$23),DAY(Value!$F$23)))</f>
        <v>44075</v>
      </c>
      <c r="I1935" s="136" t="s">
        <v>129</v>
      </c>
      <c r="J1935" s="528" t="str">
        <f>IF(Value!$F$33="2",Value!$F$23,"")</f>
        <v>2020/9/1</v>
      </c>
      <c r="K1935" s="528"/>
      <c r="L1935" s="107"/>
    </row>
    <row r="1936" spans="1:13" ht="17.850000000000001" customHeight="1" x14ac:dyDescent="0.2">
      <c r="A1936" s="461"/>
      <c r="B1936" s="461"/>
      <c r="C1936" s="461"/>
      <c r="D1936" s="461"/>
      <c r="E1936" s="462" t="s">
        <v>436</v>
      </c>
      <c r="F1936" s="462"/>
      <c r="G1936" s="462"/>
      <c r="H1936" s="461"/>
      <c r="I1936" s="461"/>
      <c r="J1936" s="461"/>
      <c r="K1936" s="461"/>
      <c r="L1936" s="85" t="s">
        <v>310</v>
      </c>
    </row>
    <row r="1937" spans="1:17" ht="17.850000000000001" customHeight="1" x14ac:dyDescent="0.2">
      <c r="A1937" s="461"/>
      <c r="B1937" s="461"/>
      <c r="C1937" s="461"/>
      <c r="D1937" s="461"/>
      <c r="E1937" s="462"/>
      <c r="F1937" s="462"/>
      <c r="G1937" s="462"/>
      <c r="H1937" s="461"/>
      <c r="I1937" s="461"/>
      <c r="J1937" s="461"/>
      <c r="K1937" s="461"/>
    </row>
    <row r="1938" spans="1:17" ht="17.850000000000001" customHeight="1" x14ac:dyDescent="0.2">
      <c r="A1938" s="463" t="s">
        <v>755</v>
      </c>
      <c r="B1938" s="463"/>
      <c r="C1938" s="463"/>
      <c r="D1938" s="463"/>
      <c r="E1938" s="464"/>
      <c r="F1938" s="464"/>
      <c r="G1938" s="464"/>
      <c r="H1938" s="464" t="s">
        <v>0</v>
      </c>
      <c r="I1938" s="464"/>
      <c r="J1938" s="464"/>
      <c r="K1938" s="464"/>
    </row>
    <row r="1939" spans="1:17" ht="17.850000000000001" customHeight="1" x14ac:dyDescent="0.2">
      <c r="A1939" s="463" t="s">
        <v>756</v>
      </c>
      <c r="B1939" s="463"/>
      <c r="C1939" s="463"/>
      <c r="D1939" s="463"/>
      <c r="E1939" s="464"/>
      <c r="F1939" s="464"/>
      <c r="G1939" s="464"/>
      <c r="H1939" s="464"/>
      <c r="I1939" s="464"/>
      <c r="J1939" s="464"/>
      <c r="K1939" s="464"/>
    </row>
    <row r="1940" spans="1:17" ht="17.850000000000001" customHeight="1" x14ac:dyDescent="0.2">
      <c r="A1940" s="465"/>
      <c r="B1940" s="465"/>
      <c r="C1940" s="465"/>
      <c r="D1940" s="465"/>
      <c r="E1940" s="464"/>
      <c r="F1940" s="464"/>
      <c r="G1940" s="464"/>
      <c r="H1940" s="464"/>
      <c r="I1940" s="464"/>
      <c r="J1940" s="464"/>
      <c r="K1940" s="464"/>
    </row>
    <row r="1941" spans="1:17" ht="17.850000000000001" customHeight="1" x14ac:dyDescent="0.2">
      <c r="A1941" s="455" t="str">
        <f>" النتائج المدرسية  " &amp; Value!$F$35 &amp; " الأساسي  للعام الدراسي " &amp; Value!$F$10</f>
        <v xml:space="preserve"> النتائج المدرسية  للصفوف من الأول الى السابع الأساسي  للعام الدراسي 2021/2020</v>
      </c>
      <c r="B1941" s="455"/>
      <c r="C1941" s="455"/>
      <c r="D1941" s="455"/>
      <c r="E1941" s="455"/>
      <c r="F1941" s="455"/>
      <c r="G1941" s="455"/>
      <c r="H1941" s="455"/>
      <c r="I1941" s="455"/>
      <c r="J1941" s="455"/>
      <c r="K1941" s="455"/>
    </row>
    <row r="1942" spans="1:17" ht="17.850000000000001" customHeight="1" x14ac:dyDescent="0.2">
      <c r="A1942" s="455"/>
      <c r="B1942" s="455"/>
      <c r="C1942" s="455"/>
      <c r="D1942" s="455"/>
      <c r="E1942" s="455"/>
      <c r="F1942" s="455"/>
      <c r="G1942" s="455"/>
      <c r="H1942" s="455"/>
      <c r="I1942" s="455"/>
      <c r="J1942" s="455"/>
      <c r="K1942" s="455"/>
    </row>
    <row r="1943" spans="1:17" ht="17.850000000000001" customHeight="1" x14ac:dyDescent="0.2">
      <c r="A1943" s="86" t="s">
        <v>1</v>
      </c>
      <c r="B1943" s="456" t="str">
        <f>Table!B54</f>
        <v xml:space="preserve"> مؤمن فادي عبد الرحيم الزعبي</v>
      </c>
      <c r="C1943" s="457"/>
      <c r="D1943" s="457"/>
      <c r="E1943" s="362" t="s">
        <v>2</v>
      </c>
      <c r="F1943" s="119" t="str">
        <f>Table!C54</f>
        <v>الأردنية</v>
      </c>
      <c r="G1943" s="458" t="s">
        <v>3</v>
      </c>
      <c r="H1943" s="458"/>
      <c r="I1943" s="459" t="str">
        <f>Table!BT54</f>
        <v>عمان    29 / 9 / 2009</v>
      </c>
      <c r="J1943" s="460"/>
      <c r="K1943" s="460"/>
    </row>
    <row r="1944" spans="1:17" ht="17.850000000000001" customHeight="1" x14ac:dyDescent="0.2">
      <c r="A1944" s="70"/>
      <c r="B1944" s="365"/>
      <c r="C1944" s="365"/>
      <c r="D1944" s="76"/>
      <c r="E1944" s="365"/>
      <c r="F1944" s="88"/>
      <c r="G1944" s="76"/>
      <c r="H1944" s="76"/>
      <c r="I1944" s="89"/>
      <c r="J1944" s="89"/>
      <c r="K1944" s="90"/>
    </row>
    <row r="1945" spans="1:17" ht="17.850000000000001" customHeight="1" x14ac:dyDescent="0.2">
      <c r="A1945" s="458" t="s">
        <v>4</v>
      </c>
      <c r="B1945" s="458"/>
      <c r="C1945" s="483" t="str">
        <f>Value!$F$6 &amp; " ( "  &amp;  Value!$F$7  &amp; " ) "</f>
        <v xml:space="preserve">السادس ( أ ) </v>
      </c>
      <c r="D1945" s="483"/>
      <c r="E1945" s="362" t="s">
        <v>5</v>
      </c>
      <c r="F1945" s="483" t="str">
        <f>Value!$F$5</f>
        <v>ذكور البقعة الاعدادية الرابعة</v>
      </c>
      <c r="G1945" s="483"/>
      <c r="H1945" s="483"/>
      <c r="I1945" s="362" t="s">
        <v>6</v>
      </c>
      <c r="J1945" s="460" t="str">
        <f>Value!$F$4</f>
        <v>البقعة</v>
      </c>
      <c r="K1945" s="460"/>
      <c r="N1945" s="262">
        <v>0</v>
      </c>
      <c r="O1945" s="262"/>
      <c r="P1945" s="262"/>
      <c r="Q1945" s="262">
        <f>Value!$F$13</f>
        <v>50</v>
      </c>
    </row>
    <row r="1946" spans="1:17" ht="17.850000000000001" customHeight="1" x14ac:dyDescent="0.2">
      <c r="A1946" s="365"/>
      <c r="B1946" s="365"/>
      <c r="C1946" s="65"/>
      <c r="D1946" s="91"/>
      <c r="E1946" s="70"/>
      <c r="F1946" s="89"/>
      <c r="G1946" s="89"/>
      <c r="H1946" s="89"/>
      <c r="I1946" s="70"/>
      <c r="J1946" s="89"/>
      <c r="K1946" s="89"/>
    </row>
    <row r="1947" spans="1:17" ht="17.850000000000001" customHeight="1" x14ac:dyDescent="0.2">
      <c r="A1947" s="458" t="s">
        <v>7</v>
      </c>
      <c r="B1947" s="458"/>
      <c r="C1947" s="483" t="str">
        <f>Value!$F$3</f>
        <v>شمال عمان</v>
      </c>
      <c r="D1947" s="483"/>
      <c r="E1947" s="92"/>
      <c r="F1947" s="92"/>
      <c r="G1947" s="92"/>
      <c r="H1947" s="92"/>
      <c r="I1947" s="92"/>
      <c r="J1947" s="92"/>
      <c r="K1947" s="92"/>
    </row>
    <row r="1948" spans="1:17" ht="17.850000000000001" customHeight="1" thickBot="1" x14ac:dyDescent="0.25">
      <c r="A1948" s="93"/>
      <c r="B1948" s="93"/>
      <c r="C1948" s="93"/>
      <c r="D1948" s="94"/>
      <c r="E1948" s="93"/>
      <c r="F1948" s="93"/>
      <c r="G1948" s="93"/>
      <c r="H1948" s="93"/>
      <c r="I1948" s="93"/>
      <c r="J1948" s="95"/>
      <c r="K1948" s="95"/>
    </row>
    <row r="1949" spans="1:17" ht="17.850000000000001" customHeight="1" thickBot="1" x14ac:dyDescent="0.25">
      <c r="A1949" s="484" t="s">
        <v>8</v>
      </c>
      <c r="B1949" s="484"/>
      <c r="C1949" s="484"/>
      <c r="D1949" s="485" t="s">
        <v>9</v>
      </c>
      <c r="E1949" s="471" t="s">
        <v>10</v>
      </c>
      <c r="F1949" s="472"/>
      <c r="G1949" s="472"/>
      <c r="H1949" s="472"/>
      <c r="I1949" s="472"/>
      <c r="J1949" s="472"/>
      <c r="K1949" s="473"/>
    </row>
    <row r="1950" spans="1:17" ht="17.850000000000001" customHeight="1" thickBot="1" x14ac:dyDescent="0.25">
      <c r="A1950" s="484"/>
      <c r="B1950" s="484"/>
      <c r="C1950" s="484"/>
      <c r="D1950" s="486"/>
      <c r="E1950" s="96" t="s">
        <v>11</v>
      </c>
      <c r="F1950" s="97" t="s">
        <v>12</v>
      </c>
      <c r="G1950" s="474" t="s">
        <v>13</v>
      </c>
      <c r="H1950" s="474"/>
      <c r="I1950" s="474"/>
      <c r="J1950" s="474"/>
      <c r="K1950" s="475"/>
    </row>
    <row r="1951" spans="1:17" ht="17.850000000000001" customHeight="1" thickBot="1" x14ac:dyDescent="0.25">
      <c r="A1951" s="484"/>
      <c r="B1951" s="484"/>
      <c r="C1951" s="484"/>
      <c r="D1951" s="487"/>
      <c r="E1951" s="98" t="s">
        <v>383</v>
      </c>
      <c r="F1951" s="364" t="s">
        <v>383</v>
      </c>
      <c r="G1951" s="364" t="s">
        <v>14</v>
      </c>
      <c r="H1951" s="476" t="s">
        <v>15</v>
      </c>
      <c r="I1951" s="476"/>
      <c r="J1951" s="476"/>
      <c r="K1951" s="477"/>
    </row>
    <row r="1952" spans="1:17" ht="17.850000000000001" customHeight="1" x14ac:dyDescent="0.2">
      <c r="A1952" s="478" t="str">
        <f>Table!$H$6</f>
        <v>التربية الاسلامية</v>
      </c>
      <c r="B1952" s="479"/>
      <c r="C1952" s="479"/>
      <c r="D1952" s="100">
        <f>Table!$J$10</f>
        <v>100</v>
      </c>
      <c r="E1952" s="122">
        <f>Table!H54</f>
        <v>75</v>
      </c>
      <c r="F1952" s="123">
        <f>Table!I54</f>
        <v>86</v>
      </c>
      <c r="G1952" s="123">
        <f>Table!J54</f>
        <v>81</v>
      </c>
      <c r="H1952" s="480" t="str">
        <f>SpellNumberA(IF(Value!$F$33="1",E1952,G1952),0,"علامة","علامتان","علامات")</f>
        <v xml:space="preserve">واحدة وثمانون علامة </v>
      </c>
      <c r="I1952" s="481"/>
      <c r="J1952" s="481"/>
      <c r="K1952" s="482"/>
    </row>
    <row r="1953" spans="1:11" ht="17.850000000000001" customHeight="1" x14ac:dyDescent="0.2">
      <c r="A1953" s="466" t="str">
        <f>Table!$K$6</f>
        <v>اللغة العربية</v>
      </c>
      <c r="B1953" s="467"/>
      <c r="C1953" s="467"/>
      <c r="D1953" s="101">
        <f>Table!$M$10</f>
        <v>100</v>
      </c>
      <c r="E1953" s="102">
        <f>Table!K54</f>
        <v>84</v>
      </c>
      <c r="F1953" s="123">
        <f>Table!L54</f>
        <v>63</v>
      </c>
      <c r="G1953" s="123">
        <f>Table!M54</f>
        <v>74</v>
      </c>
      <c r="H1953" s="468" t="str">
        <f>SpellNumberA(IF(Value!$F$33="1",E1953,G1953),0,"علامة","علامتان","علامات")</f>
        <v xml:space="preserve">اربع وسبعون علامة </v>
      </c>
      <c r="I1953" s="469"/>
      <c r="J1953" s="469"/>
      <c r="K1953" s="470"/>
    </row>
    <row r="1954" spans="1:11" ht="17.850000000000001" customHeight="1" x14ac:dyDescent="0.2">
      <c r="A1954" s="466" t="str">
        <f>Table!$N$6</f>
        <v>اللغة الانجليزية</v>
      </c>
      <c r="B1954" s="467"/>
      <c r="C1954" s="467"/>
      <c r="D1954" s="101">
        <f>Table!$P$10</f>
        <v>100</v>
      </c>
      <c r="E1954" s="102">
        <f>Table!N54</f>
        <v>76</v>
      </c>
      <c r="F1954" s="123">
        <f>Table!O54</f>
        <v>65</v>
      </c>
      <c r="G1954" s="123">
        <f>Table!P54</f>
        <v>71</v>
      </c>
      <c r="H1954" s="468" t="str">
        <f>SpellNumberA(IF(Value!$F$33="1",E1954,G1954),0,"علامة","علامتان","علامات")</f>
        <v xml:space="preserve">واحدة وسبعون علامة </v>
      </c>
      <c r="I1954" s="469"/>
      <c r="J1954" s="469"/>
      <c r="K1954" s="470"/>
    </row>
    <row r="1955" spans="1:11" ht="17.850000000000001" customHeight="1" x14ac:dyDescent="0.2">
      <c r="A1955" s="466" t="str">
        <f>Table!$Q$6</f>
        <v>الرياضيات</v>
      </c>
      <c r="B1955" s="467"/>
      <c r="C1955" s="467"/>
      <c r="D1955" s="101">
        <f>Table!$S$10</f>
        <v>100</v>
      </c>
      <c r="E1955" s="102">
        <f>Table!Q54</f>
        <v>83</v>
      </c>
      <c r="F1955" s="123">
        <f>Table!R54</f>
        <v>73</v>
      </c>
      <c r="G1955" s="123">
        <f>Table!S54</f>
        <v>78</v>
      </c>
      <c r="H1955" s="468" t="str">
        <f>SpellNumberA(IF(Value!$F$33="1",E1955,G1955),0,"علامة","علامتان","علامات")</f>
        <v xml:space="preserve">ثمان وسبعون علامة </v>
      </c>
      <c r="I1955" s="469"/>
      <c r="J1955" s="469"/>
      <c r="K1955" s="470"/>
    </row>
    <row r="1956" spans="1:11" ht="17.850000000000001" customHeight="1" x14ac:dyDescent="0.2">
      <c r="A1956" s="466" t="str">
        <f>Table!$T$6</f>
        <v>التربية الاجتماعية والوطنية</v>
      </c>
      <c r="B1956" s="467"/>
      <c r="C1956" s="467"/>
      <c r="D1956" s="101">
        <f>Table!$V$10</f>
        <v>100</v>
      </c>
      <c r="E1956" s="102">
        <f>Table!T54</f>
        <v>75</v>
      </c>
      <c r="F1956" s="123">
        <f>Table!U54</f>
        <v>82</v>
      </c>
      <c r="G1956" s="123">
        <f>Table!V54</f>
        <v>79</v>
      </c>
      <c r="H1956" s="468" t="str">
        <f>SpellNumberA(IF(Value!$F$33="1",E1956,G1956),0,"علامة","علامتان","علامات")</f>
        <v xml:space="preserve">تسع وسبعون علامة </v>
      </c>
      <c r="I1956" s="469"/>
      <c r="J1956" s="469"/>
      <c r="K1956" s="470"/>
    </row>
    <row r="1957" spans="1:11" ht="17.850000000000001" customHeight="1" x14ac:dyDescent="0.2">
      <c r="A1957" s="466" t="str">
        <f>Table!$W$6</f>
        <v>العلـــوم</v>
      </c>
      <c r="B1957" s="467"/>
      <c r="C1957" s="467"/>
      <c r="D1957" s="101">
        <f>Table!$Y$10</f>
        <v>100</v>
      </c>
      <c r="E1957" s="102">
        <f>Table!W54</f>
        <v>68</v>
      </c>
      <c r="F1957" s="123">
        <f>Table!X54</f>
        <v>84</v>
      </c>
      <c r="G1957" s="123">
        <f>Table!Y54</f>
        <v>76</v>
      </c>
      <c r="H1957" s="468" t="str">
        <f>SpellNumberA(IF(Value!$F$33="1",E1957,G1957),0,"علامة","علامتان","علامات")</f>
        <v xml:space="preserve">ست وسبعون علامة </v>
      </c>
      <c r="I1957" s="469"/>
      <c r="J1957" s="469"/>
      <c r="K1957" s="470"/>
    </row>
    <row r="1958" spans="1:11" ht="17.850000000000001" customHeight="1" x14ac:dyDescent="0.2">
      <c r="A1958" s="466" t="str">
        <f>Table!$Z$6</f>
        <v>التربية الفنية</v>
      </c>
      <c r="B1958" s="467"/>
      <c r="C1958" s="467"/>
      <c r="D1958" s="101">
        <f>Table!$AB$10</f>
        <v>100</v>
      </c>
      <c r="E1958" s="102">
        <f>Table!Z54</f>
        <v>99</v>
      </c>
      <c r="F1958" s="123">
        <f>Table!AA54</f>
        <v>89</v>
      </c>
      <c r="G1958" s="123">
        <f>Table!AB54</f>
        <v>94</v>
      </c>
      <c r="H1958" s="468" t="str">
        <f>SpellNumberA(IF(Value!$F$33="1",E1958,G1958),0,"علامة","علامتان","علامات")</f>
        <v xml:space="preserve">اربع وتسعون علامة </v>
      </c>
      <c r="I1958" s="469"/>
      <c r="J1958" s="469"/>
      <c r="K1958" s="470"/>
    </row>
    <row r="1959" spans="1:11" ht="17.850000000000001" customHeight="1" x14ac:dyDescent="0.2">
      <c r="A1959" s="466" t="str">
        <f>Table!$AC$6</f>
        <v>التربية الرياضية</v>
      </c>
      <c r="B1959" s="467"/>
      <c r="C1959" s="467"/>
      <c r="D1959" s="101">
        <f>Table!$AE$10</f>
        <v>100</v>
      </c>
      <c r="E1959" s="102">
        <f>Table!AC54</f>
        <v>95</v>
      </c>
      <c r="F1959" s="123">
        <f>Table!AD54</f>
        <v>94</v>
      </c>
      <c r="G1959" s="123">
        <f>Table!AE54</f>
        <v>95</v>
      </c>
      <c r="H1959" s="468" t="str">
        <f>SpellNumberA(IF(Value!$F$33="1",E1959,G1959),0,"علامة","علامتان","علامات")</f>
        <v xml:space="preserve">خمس وتسعون علامة </v>
      </c>
      <c r="I1959" s="469"/>
      <c r="J1959" s="469"/>
      <c r="K1959" s="470"/>
    </row>
    <row r="1960" spans="1:11" ht="17.850000000000001" customHeight="1" x14ac:dyDescent="0.2">
      <c r="A1960" s="466" t="str">
        <f>Table!$AF$6</f>
        <v>الموسيقا والاناشيد</v>
      </c>
      <c r="B1960" s="467"/>
      <c r="C1960" s="467"/>
      <c r="D1960" s="101">
        <f>Table!$AH$10</f>
        <v>100</v>
      </c>
      <c r="E1960" s="124"/>
      <c r="F1960" s="123"/>
      <c r="G1960" s="123"/>
      <c r="H1960" s="494" t="str">
        <f>SpellNumberA(IF(Value!$F$33="1",E1960,G1960),0,"علامة","علامتان","علامات")</f>
        <v/>
      </c>
      <c r="I1960" s="495"/>
      <c r="J1960" s="495"/>
      <c r="K1960" s="496"/>
    </row>
    <row r="1961" spans="1:11" ht="17.850000000000001" customHeight="1" x14ac:dyDescent="0.2">
      <c r="A1961" s="466" t="str">
        <f>Table!$AI$6</f>
        <v>التربية المهنية</v>
      </c>
      <c r="B1961" s="467"/>
      <c r="C1961" s="467"/>
      <c r="D1961" s="101">
        <f>Table!$AK$10</f>
        <v>100</v>
      </c>
      <c r="E1961" s="124">
        <f>Table!AI54</f>
        <v>94</v>
      </c>
      <c r="F1961" s="123">
        <f>Table!AJ54</f>
        <v>80</v>
      </c>
      <c r="G1961" s="123">
        <f>Table!AK54</f>
        <v>87</v>
      </c>
      <c r="H1961" s="494" t="str">
        <f>SpellNumberA(IF(Value!$F$33="1",E1961,G1961),0,"علامة","علامتان","علامات")</f>
        <v xml:space="preserve">سبع وثمانون علامة </v>
      </c>
      <c r="I1961" s="495"/>
      <c r="J1961" s="495"/>
      <c r="K1961" s="496"/>
    </row>
    <row r="1962" spans="1:11" ht="17.850000000000001" customHeight="1" x14ac:dyDescent="0.2">
      <c r="A1962" s="466" t="str">
        <f>Table!$AL$6</f>
        <v>الحاسوب</v>
      </c>
      <c r="B1962" s="467"/>
      <c r="C1962" s="467"/>
      <c r="D1962" s="101">
        <f>Table!$AN$10</f>
        <v>100</v>
      </c>
      <c r="E1962" s="124">
        <f>Table!AL54</f>
        <v>0</v>
      </c>
      <c r="F1962" s="123">
        <f>Table!AM54</f>
        <v>0</v>
      </c>
      <c r="G1962" s="123">
        <f>Table!AN54</f>
        <v>0</v>
      </c>
      <c r="H1962" s="494" t="str">
        <f>SpellNumberA(IF(Value!$F$33="1",E1962,G1962),0,"علامة","علامتان","علامات")</f>
        <v xml:space="preserve">صفر علامة </v>
      </c>
      <c r="I1962" s="495"/>
      <c r="J1962" s="495"/>
      <c r="K1962" s="496"/>
    </row>
    <row r="1963" spans="1:11" ht="17.850000000000001" customHeight="1" thickBot="1" x14ac:dyDescent="0.25">
      <c r="A1963" s="466" t="str">
        <f>Table!$AO$6</f>
        <v>الثقافة المالية</v>
      </c>
      <c r="B1963" s="467"/>
      <c r="C1963" s="467"/>
      <c r="D1963" s="103">
        <f>Table!$AQ$10</f>
        <v>100</v>
      </c>
      <c r="E1963" s="125">
        <f>Table!AO54</f>
        <v>0</v>
      </c>
      <c r="F1963" s="123">
        <f>Table!AP54</f>
        <v>0</v>
      </c>
      <c r="G1963" s="126">
        <f>Table!AQ54</f>
        <v>0</v>
      </c>
      <c r="H1963" s="488" t="str">
        <f>SpellNumberA(IF(Value!$F$33="1",E1963,G1963),0,"علامة","علامتان","علامات")</f>
        <v xml:space="preserve">صفر علامة </v>
      </c>
      <c r="I1963" s="489"/>
      <c r="J1963" s="489"/>
      <c r="K1963" s="490"/>
    </row>
    <row r="1964" spans="1:11" ht="17.850000000000001" customHeight="1" x14ac:dyDescent="0.2">
      <c r="A1964" s="491" t="s">
        <v>384</v>
      </c>
      <c r="B1964" s="492"/>
      <c r="C1964" s="492"/>
      <c r="D1964" s="351">
        <f>Table!BS54</f>
        <v>79.8</v>
      </c>
      <c r="E1964" s="363" t="s">
        <v>385</v>
      </c>
      <c r="F1964" s="493" t="str">
        <f>IF(D1964&lt;&gt;"-",SpellNumberA(D1964,0,"علامة","علامتان","علامات"),"")</f>
        <v>تسع وسبعون علامة وثمانون بالمئة من العلامة</v>
      </c>
      <c r="G1964" s="493"/>
      <c r="H1964" s="493"/>
      <c r="I1964" s="493"/>
      <c r="J1964" s="203"/>
      <c r="K1964" s="204"/>
    </row>
    <row r="1965" spans="1:11" ht="17.850000000000001" customHeight="1" x14ac:dyDescent="0.2">
      <c r="A1965" s="517" t="s">
        <v>16</v>
      </c>
      <c r="B1965" s="518" t="str">
        <f>Table!CS54</f>
        <v>ناجح و يرفع  لـ الصف السابع</v>
      </c>
      <c r="C1965" s="519"/>
      <c r="D1965" s="519"/>
      <c r="E1965" s="519"/>
      <c r="F1965" s="519"/>
      <c r="G1965" s="519"/>
      <c r="H1965" s="519"/>
      <c r="I1965" s="519"/>
      <c r="J1965" s="519"/>
      <c r="K1965" s="520"/>
    </row>
    <row r="1966" spans="1:11" ht="17.850000000000001" customHeight="1" thickBot="1" x14ac:dyDescent="0.25">
      <c r="A1966" s="512"/>
      <c r="B1966" s="505"/>
      <c r="C1966" s="505"/>
      <c r="D1966" s="505"/>
      <c r="E1966" s="505"/>
      <c r="F1966" s="505"/>
      <c r="G1966" s="505"/>
      <c r="H1966" s="505"/>
      <c r="I1966" s="505"/>
      <c r="J1966" s="505"/>
      <c r="K1966" s="506"/>
    </row>
    <row r="1967" spans="1:11" ht="17.850000000000001" customHeight="1" x14ac:dyDescent="0.2">
      <c r="A1967" s="521" t="s">
        <v>17</v>
      </c>
      <c r="B1967" s="522"/>
      <c r="C1967" s="523" t="str">
        <f>Table!CT54</f>
        <v>جيد في دروسه ، أتمنى له مزيدا من التقدم والنجاح</v>
      </c>
      <c r="D1967" s="524"/>
      <c r="E1967" s="524"/>
      <c r="F1967" s="524"/>
      <c r="G1967" s="524"/>
      <c r="H1967" s="524"/>
      <c r="I1967" s="524"/>
      <c r="J1967" s="524"/>
      <c r="K1967" s="525"/>
    </row>
    <row r="1968" spans="1:11" s="105" customFormat="1" ht="17.850000000000001" customHeight="1" x14ac:dyDescent="0.2">
      <c r="A1968" s="507"/>
      <c r="B1968" s="458"/>
      <c r="C1968" s="483"/>
      <c r="D1968" s="483"/>
      <c r="E1968" s="483"/>
      <c r="F1968" s="483"/>
      <c r="G1968" s="483"/>
      <c r="H1968" s="483"/>
      <c r="I1968" s="483"/>
      <c r="J1968" s="483"/>
      <c r="K1968" s="504"/>
    </row>
    <row r="1969" spans="1:13" ht="17.850000000000001" customHeight="1" x14ac:dyDescent="0.2">
      <c r="A1969" s="507" t="s">
        <v>18</v>
      </c>
      <c r="B1969" s="458"/>
      <c r="C1969" s="510" t="str">
        <f>Table!AS54</f>
        <v>-</v>
      </c>
      <c r="D1969" s="458" t="s">
        <v>19</v>
      </c>
      <c r="E1969" s="458"/>
      <c r="F1969" s="458"/>
      <c r="G1969" s="510">
        <f>Table!$AS$10</f>
        <v>199</v>
      </c>
      <c r="H1969" s="458" t="s">
        <v>20</v>
      </c>
      <c r="I1969" s="458"/>
      <c r="J1969" s="483" t="str">
        <f>Value!$F$8</f>
        <v>عادل اسماعيل ابو حميدان</v>
      </c>
      <c r="K1969" s="504"/>
    </row>
    <row r="1970" spans="1:13" s="105" customFormat="1" ht="17.850000000000001" customHeight="1" x14ac:dyDescent="0.2">
      <c r="A1970" s="508"/>
      <c r="B1970" s="509"/>
      <c r="C1970" s="511"/>
      <c r="D1970" s="509"/>
      <c r="E1970" s="509"/>
      <c r="F1970" s="509"/>
      <c r="G1970" s="511"/>
      <c r="H1970" s="509"/>
      <c r="I1970" s="509"/>
      <c r="J1970" s="511"/>
      <c r="K1970" s="526"/>
    </row>
    <row r="1971" spans="1:13" ht="17.850000000000001" customHeight="1" x14ac:dyDescent="0.2">
      <c r="A1971" s="507" t="s">
        <v>21</v>
      </c>
      <c r="B1971" s="513" t="str">
        <f>IF(Value!$F$33="2",Value!$F$14,Value!$F$25)</f>
        <v>2020/6/2</v>
      </c>
      <c r="C1971" s="513"/>
      <c r="D1971" s="458" t="s">
        <v>22</v>
      </c>
      <c r="E1971" s="515"/>
      <c r="F1971" s="515"/>
      <c r="G1971" s="515" t="s">
        <v>23</v>
      </c>
      <c r="H1971" s="458" t="s">
        <v>23</v>
      </c>
      <c r="I1971" s="458"/>
      <c r="J1971" s="483" t="str">
        <f>Value!$F$9</f>
        <v>فتحي محمد ابو فضة</v>
      </c>
      <c r="K1971" s="504"/>
    </row>
    <row r="1972" spans="1:13" s="105" customFormat="1" ht="17.850000000000001" customHeight="1" thickBot="1" x14ac:dyDescent="0.25">
      <c r="A1972" s="512"/>
      <c r="B1972" s="514"/>
      <c r="C1972" s="514"/>
      <c r="D1972" s="503"/>
      <c r="E1972" s="516"/>
      <c r="F1972" s="516"/>
      <c r="G1972" s="516"/>
      <c r="H1972" s="503"/>
      <c r="I1972" s="503"/>
      <c r="J1972" s="505"/>
      <c r="K1972" s="506"/>
    </row>
    <row r="1973" spans="1:13" s="108" customFormat="1" ht="17.850000000000001" customHeight="1" x14ac:dyDescent="0.25">
      <c r="A1973" s="106" t="s">
        <v>24</v>
      </c>
      <c r="B1973" s="497"/>
      <c r="C1973" s="497"/>
      <c r="D1973" s="497"/>
      <c r="E1973" s="497"/>
      <c r="F1973" s="497"/>
      <c r="G1973" s="497"/>
      <c r="H1973" s="497"/>
      <c r="I1973" s="497"/>
      <c r="J1973" s="497"/>
      <c r="K1973" s="497"/>
      <c r="L1973" s="107"/>
    </row>
    <row r="1974" spans="1:13" s="108" customFormat="1" ht="17.850000000000001" customHeight="1" x14ac:dyDescent="0.25">
      <c r="A1974" s="109" t="s">
        <v>25</v>
      </c>
      <c r="B1974" s="498" t="s">
        <v>26</v>
      </c>
      <c r="C1974" s="498"/>
      <c r="D1974" s="498"/>
      <c r="E1974" s="498"/>
      <c r="F1974" s="498"/>
      <c r="G1974" s="498"/>
      <c r="H1974" s="498"/>
      <c r="I1974" s="498"/>
      <c r="J1974" s="498"/>
      <c r="K1974" s="498"/>
      <c r="L1974" s="107"/>
    </row>
    <row r="1975" spans="1:13" s="108" customFormat="1" ht="17.850000000000001" customHeight="1" x14ac:dyDescent="0.25">
      <c r="A1975" s="109"/>
      <c r="B1975" s="110"/>
      <c r="C1975" s="110"/>
      <c r="D1975" s="361"/>
      <c r="E1975" s="361"/>
      <c r="F1975" s="361"/>
      <c r="G1975" s="361"/>
      <c r="H1975" s="361"/>
      <c r="I1975" s="110"/>
      <c r="J1975" s="110"/>
      <c r="K1975" s="110"/>
      <c r="L1975" s="107"/>
    </row>
    <row r="1976" spans="1:13" s="108" customFormat="1" ht="17.850000000000001" customHeight="1" x14ac:dyDescent="0.25">
      <c r="A1976" s="109" t="s">
        <v>27</v>
      </c>
      <c r="B1976" s="499" t="s">
        <v>28</v>
      </c>
      <c r="C1976" s="499"/>
      <c r="D1976" s="499"/>
      <c r="E1976" s="499"/>
      <c r="F1976" s="499"/>
      <c r="G1976" s="499"/>
      <c r="H1976" s="499"/>
      <c r="I1976" s="499"/>
      <c r="J1976" s="499"/>
      <c r="K1976" s="499"/>
      <c r="L1976" s="107"/>
    </row>
    <row r="1977" spans="1:13" s="108" customFormat="1" ht="17.850000000000001" customHeight="1" x14ac:dyDescent="0.25">
      <c r="A1977" s="109"/>
      <c r="B1977" s="112"/>
      <c r="C1977" s="112"/>
      <c r="D1977" s="112"/>
      <c r="E1977" s="112"/>
      <c r="F1977" s="112"/>
      <c r="G1977" s="112"/>
      <c r="H1977" s="112"/>
      <c r="I1977" s="112"/>
      <c r="J1977" s="112"/>
      <c r="K1977" s="112"/>
      <c r="L1977" s="107"/>
    </row>
    <row r="1978" spans="1:13" s="108" customFormat="1" ht="17.850000000000001" customHeight="1" x14ac:dyDescent="0.25">
      <c r="A1978" s="109" t="s">
        <v>29</v>
      </c>
      <c r="B1978" s="500" t="s">
        <v>30</v>
      </c>
      <c r="C1978" s="500"/>
      <c r="D1978" s="500"/>
      <c r="E1978" s="500"/>
      <c r="F1978" s="501">
        <f>IF(Value!$F$33="1","",DATE(YEAR(Value!$F$22),MONTH(Value!$F$22),DAY(Value!$F$22)))</f>
        <v>43994</v>
      </c>
      <c r="G1978" s="501"/>
      <c r="H1978" s="114" t="s">
        <v>129</v>
      </c>
      <c r="I1978" s="502" t="str">
        <f>IF(Value!$F$33="2",Value!$F$22,"")</f>
        <v>2020/6/12</v>
      </c>
      <c r="J1978" s="502"/>
      <c r="K1978" s="115"/>
      <c r="L1978" s="115"/>
      <c r="M1978" s="107"/>
    </row>
    <row r="1979" spans="1:13" s="108" customFormat="1" ht="17.850000000000001" customHeight="1" x14ac:dyDescent="0.25">
      <c r="A1979" s="109"/>
      <c r="B1979" s="112"/>
      <c r="C1979" s="112"/>
      <c r="D1979" s="112"/>
      <c r="E1979" s="112"/>
      <c r="F1979" s="112"/>
      <c r="G1979" s="116"/>
      <c r="H1979" s="116"/>
      <c r="I1979" s="116"/>
      <c r="J1979" s="116"/>
      <c r="K1979" s="116"/>
      <c r="L1979" s="107"/>
    </row>
    <row r="1980" spans="1:13" s="108" customFormat="1" ht="17.850000000000001" customHeight="1" x14ac:dyDescent="0.25">
      <c r="A1980" s="109" t="s">
        <v>31</v>
      </c>
      <c r="B1980" s="527" t="s">
        <v>32</v>
      </c>
      <c r="C1980" s="527"/>
      <c r="D1980" s="527"/>
      <c r="E1980" s="527"/>
      <c r="F1980" s="117" t="str">
        <f>IF(Value!$F$33="2",Value!$F$26,"")</f>
        <v>2023/2022</v>
      </c>
      <c r="G1980" s="118" t="s">
        <v>379</v>
      </c>
      <c r="H1980" s="113">
        <f>IF(Value!$F$33="1","",DATE(YEAR(Value!$F$23),MONTH(Value!$F$23),DAY(Value!$F$23)))</f>
        <v>44075</v>
      </c>
      <c r="I1980" s="136" t="s">
        <v>129</v>
      </c>
      <c r="J1980" s="528" t="str">
        <f>IF(Value!$F$33="2",Value!$F$23,"")</f>
        <v>2020/9/1</v>
      </c>
      <c r="K1980" s="528"/>
      <c r="L1980" s="107"/>
    </row>
  </sheetData>
  <sheetProtection password="8820" sheet="1" objects="1" scenarios="1" selectLockedCells="1"/>
  <mergeCells count="3212">
    <mergeCell ref="B1980:E1980"/>
    <mergeCell ref="J1980:K1980"/>
    <mergeCell ref="B1973:K1973"/>
    <mergeCell ref="B1974:K1974"/>
    <mergeCell ref="B1976:K1976"/>
    <mergeCell ref="B1978:E1978"/>
    <mergeCell ref="F1978:G1978"/>
    <mergeCell ref="I1978:J1978"/>
    <mergeCell ref="J1969:K1970"/>
    <mergeCell ref="A1971:A1972"/>
    <mergeCell ref="B1971:C1972"/>
    <mergeCell ref="D1971:D1972"/>
    <mergeCell ref="E1971:G1972"/>
    <mergeCell ref="H1971:I1972"/>
    <mergeCell ref="J1971:K1972"/>
    <mergeCell ref="A1969:B1970"/>
    <mergeCell ref="C1969:C1970"/>
    <mergeCell ref="D1969:F1970"/>
    <mergeCell ref="G1969:G1970"/>
    <mergeCell ref="H1969:I1970"/>
    <mergeCell ref="A1964:C1964"/>
    <mergeCell ref="F1964:I1964"/>
    <mergeCell ref="A1965:A1966"/>
    <mergeCell ref="B1965:K1966"/>
    <mergeCell ref="A1967:B1968"/>
    <mergeCell ref="C1967:K1968"/>
    <mergeCell ref="A1961:C1961"/>
    <mergeCell ref="H1961:K1961"/>
    <mergeCell ref="A1962:C1962"/>
    <mergeCell ref="H1962:K1962"/>
    <mergeCell ref="A1963:C1963"/>
    <mergeCell ref="H1963:K1963"/>
    <mergeCell ref="A1958:C1958"/>
    <mergeCell ref="H1958:K1958"/>
    <mergeCell ref="A1959:C1959"/>
    <mergeCell ref="H1959:K1959"/>
    <mergeCell ref="A1960:C1960"/>
    <mergeCell ref="H1960:K1960"/>
    <mergeCell ref="A1955:C1955"/>
    <mergeCell ref="H1955:K1955"/>
    <mergeCell ref="A1956:C1956"/>
    <mergeCell ref="H1956:K1956"/>
    <mergeCell ref="A1957:C1957"/>
    <mergeCell ref="H1957:K1957"/>
    <mergeCell ref="A1952:C1952"/>
    <mergeCell ref="H1952:K1952"/>
    <mergeCell ref="A1953:C1953"/>
    <mergeCell ref="H1953:K1953"/>
    <mergeCell ref="A1954:C1954"/>
    <mergeCell ref="H1954:K1954"/>
    <mergeCell ref="A1947:B1947"/>
    <mergeCell ref="C1947:D1947"/>
    <mergeCell ref="A1949:C1951"/>
    <mergeCell ref="D1949:D1951"/>
    <mergeCell ref="E1949:K1949"/>
    <mergeCell ref="G1950:K1950"/>
    <mergeCell ref="H1951:K1951"/>
    <mergeCell ref="A1941:K1942"/>
    <mergeCell ref="B1943:D1943"/>
    <mergeCell ref="G1943:H1943"/>
    <mergeCell ref="I1943:K1943"/>
    <mergeCell ref="A1945:B1945"/>
    <mergeCell ref="C1945:D1945"/>
    <mergeCell ref="F1945:H1945"/>
    <mergeCell ref="J1945:K1945"/>
    <mergeCell ref="A1938:D1939"/>
    <mergeCell ref="E1938:G1940"/>
    <mergeCell ref="H1938:K1939"/>
    <mergeCell ref="A1940:D1940"/>
    <mergeCell ref="H1940:K1940"/>
    <mergeCell ref="B1935:E1935"/>
    <mergeCell ref="J1935:K1935"/>
    <mergeCell ref="A1936:D1937"/>
    <mergeCell ref="E1936:G1937"/>
    <mergeCell ref="H1936:K1937"/>
    <mergeCell ref="B1928:K1928"/>
    <mergeCell ref="B1929:K1929"/>
    <mergeCell ref="B1931:K1931"/>
    <mergeCell ref="B1933:E1933"/>
    <mergeCell ref="F1933:G1933"/>
    <mergeCell ref="I1933:J1933"/>
    <mergeCell ref="J1924:K1925"/>
    <mergeCell ref="A1926:A1927"/>
    <mergeCell ref="B1926:C1927"/>
    <mergeCell ref="D1926:D1927"/>
    <mergeCell ref="E1926:G1927"/>
    <mergeCell ref="H1926:I1927"/>
    <mergeCell ref="J1926:K1927"/>
    <mergeCell ref="A1924:B1925"/>
    <mergeCell ref="C1924:C1925"/>
    <mergeCell ref="D1924:F1925"/>
    <mergeCell ref="G1924:G1925"/>
    <mergeCell ref="H1924:I1925"/>
    <mergeCell ref="A1919:C1919"/>
    <mergeCell ref="F1919:I1919"/>
    <mergeCell ref="A1920:A1921"/>
    <mergeCell ref="B1920:K1921"/>
    <mergeCell ref="A1922:B1923"/>
    <mergeCell ref="C1922:K1923"/>
    <mergeCell ref="A1916:C1916"/>
    <mergeCell ref="H1916:K1916"/>
    <mergeCell ref="A1917:C1917"/>
    <mergeCell ref="H1917:K1917"/>
    <mergeCell ref="A1918:C1918"/>
    <mergeCell ref="H1918:K1918"/>
    <mergeCell ref="A1913:C1913"/>
    <mergeCell ref="H1913:K1913"/>
    <mergeCell ref="A1914:C1914"/>
    <mergeCell ref="H1914:K1914"/>
    <mergeCell ref="A1915:C1915"/>
    <mergeCell ref="H1915:K1915"/>
    <mergeCell ref="A1910:C1910"/>
    <mergeCell ref="H1910:K1910"/>
    <mergeCell ref="A1911:C1911"/>
    <mergeCell ref="H1911:K1911"/>
    <mergeCell ref="A1912:C1912"/>
    <mergeCell ref="H1912:K1912"/>
    <mergeCell ref="A1907:C1907"/>
    <mergeCell ref="H1907:K1907"/>
    <mergeCell ref="A1908:C1908"/>
    <mergeCell ref="H1908:K1908"/>
    <mergeCell ref="A1909:C1909"/>
    <mergeCell ref="H1909:K1909"/>
    <mergeCell ref="A1902:B1902"/>
    <mergeCell ref="C1902:D1902"/>
    <mergeCell ref="A1904:C1906"/>
    <mergeCell ref="D1904:D1906"/>
    <mergeCell ref="E1904:K1904"/>
    <mergeCell ref="G1905:K1905"/>
    <mergeCell ref="H1906:K1906"/>
    <mergeCell ref="A1896:K1897"/>
    <mergeCell ref="B1898:D1898"/>
    <mergeCell ref="G1898:H1898"/>
    <mergeCell ref="I1898:K1898"/>
    <mergeCell ref="A1900:B1900"/>
    <mergeCell ref="C1900:D1900"/>
    <mergeCell ref="F1900:H1900"/>
    <mergeCell ref="J1900:K1900"/>
    <mergeCell ref="A1893:D1894"/>
    <mergeCell ref="E1893:G1895"/>
    <mergeCell ref="H1893:K1894"/>
    <mergeCell ref="A1895:D1895"/>
    <mergeCell ref="H1895:K1895"/>
    <mergeCell ref="B1890:E1890"/>
    <mergeCell ref="J1890:K1890"/>
    <mergeCell ref="A1891:D1892"/>
    <mergeCell ref="E1891:G1892"/>
    <mergeCell ref="H1891:K1892"/>
    <mergeCell ref="B1883:K1883"/>
    <mergeCell ref="B1884:K1884"/>
    <mergeCell ref="B1886:K1886"/>
    <mergeCell ref="B1888:E1888"/>
    <mergeCell ref="F1888:G1888"/>
    <mergeCell ref="I1888:J1888"/>
    <mergeCell ref="J1879:K1880"/>
    <mergeCell ref="A1881:A1882"/>
    <mergeCell ref="B1881:C1882"/>
    <mergeCell ref="D1881:D1882"/>
    <mergeCell ref="E1881:G1882"/>
    <mergeCell ref="H1881:I1882"/>
    <mergeCell ref="J1881:K1882"/>
    <mergeCell ref="A1879:B1880"/>
    <mergeCell ref="C1879:C1880"/>
    <mergeCell ref="D1879:F1880"/>
    <mergeCell ref="G1879:G1880"/>
    <mergeCell ref="H1879:I1880"/>
    <mergeCell ref="A1874:C1874"/>
    <mergeCell ref="F1874:I1874"/>
    <mergeCell ref="A1875:A1876"/>
    <mergeCell ref="B1875:K1876"/>
    <mergeCell ref="A1877:B1878"/>
    <mergeCell ref="C1877:K1878"/>
    <mergeCell ref="A1871:C1871"/>
    <mergeCell ref="H1871:K1871"/>
    <mergeCell ref="A1872:C1872"/>
    <mergeCell ref="H1872:K1872"/>
    <mergeCell ref="A1873:C1873"/>
    <mergeCell ref="H1873:K1873"/>
    <mergeCell ref="A1868:C1868"/>
    <mergeCell ref="H1868:K1868"/>
    <mergeCell ref="A1869:C1869"/>
    <mergeCell ref="H1869:K1869"/>
    <mergeCell ref="A1870:C1870"/>
    <mergeCell ref="H1870:K1870"/>
    <mergeCell ref="A1865:C1865"/>
    <mergeCell ref="H1865:K1865"/>
    <mergeCell ref="A1866:C1866"/>
    <mergeCell ref="H1866:K1866"/>
    <mergeCell ref="A1867:C1867"/>
    <mergeCell ref="H1867:K1867"/>
    <mergeCell ref="A1862:C1862"/>
    <mergeCell ref="H1862:K1862"/>
    <mergeCell ref="A1863:C1863"/>
    <mergeCell ref="H1863:K1863"/>
    <mergeCell ref="A1864:C1864"/>
    <mergeCell ref="H1864:K1864"/>
    <mergeCell ref="A1857:B1857"/>
    <mergeCell ref="C1857:D1857"/>
    <mergeCell ref="A1859:C1861"/>
    <mergeCell ref="D1859:D1861"/>
    <mergeCell ref="E1859:K1859"/>
    <mergeCell ref="G1860:K1860"/>
    <mergeCell ref="H1861:K1861"/>
    <mergeCell ref="A1851:K1852"/>
    <mergeCell ref="B1853:D1853"/>
    <mergeCell ref="G1853:H1853"/>
    <mergeCell ref="I1853:K1853"/>
    <mergeCell ref="A1855:B1855"/>
    <mergeCell ref="C1855:D1855"/>
    <mergeCell ref="F1855:H1855"/>
    <mergeCell ref="J1855:K1855"/>
    <mergeCell ref="A1848:D1849"/>
    <mergeCell ref="E1848:G1850"/>
    <mergeCell ref="H1848:K1849"/>
    <mergeCell ref="A1850:D1850"/>
    <mergeCell ref="H1850:K1850"/>
    <mergeCell ref="B1845:E1845"/>
    <mergeCell ref="J1845:K1845"/>
    <mergeCell ref="A1846:D1847"/>
    <mergeCell ref="E1846:G1847"/>
    <mergeCell ref="H1846:K1847"/>
    <mergeCell ref="B1838:K1838"/>
    <mergeCell ref="B1839:K1839"/>
    <mergeCell ref="B1841:K1841"/>
    <mergeCell ref="B1843:E1843"/>
    <mergeCell ref="F1843:G1843"/>
    <mergeCell ref="I1843:J1843"/>
    <mergeCell ref="J1834:K1835"/>
    <mergeCell ref="A1836:A1837"/>
    <mergeCell ref="B1836:C1837"/>
    <mergeCell ref="D1836:D1837"/>
    <mergeCell ref="E1836:G1837"/>
    <mergeCell ref="H1836:I1837"/>
    <mergeCell ref="J1836:K1837"/>
    <mergeCell ref="A1834:B1835"/>
    <mergeCell ref="C1834:C1835"/>
    <mergeCell ref="D1834:F1835"/>
    <mergeCell ref="G1834:G1835"/>
    <mergeCell ref="H1834:I1835"/>
    <mergeCell ref="A1829:C1829"/>
    <mergeCell ref="F1829:I1829"/>
    <mergeCell ref="A1830:A1831"/>
    <mergeCell ref="B1830:K1831"/>
    <mergeCell ref="A1832:B1833"/>
    <mergeCell ref="C1832:K1833"/>
    <mergeCell ref="A1826:C1826"/>
    <mergeCell ref="H1826:K1826"/>
    <mergeCell ref="A1827:C1827"/>
    <mergeCell ref="H1827:K1827"/>
    <mergeCell ref="A1828:C1828"/>
    <mergeCell ref="H1828:K1828"/>
    <mergeCell ref="A1823:C1823"/>
    <mergeCell ref="H1823:K1823"/>
    <mergeCell ref="A1824:C1824"/>
    <mergeCell ref="H1824:K1824"/>
    <mergeCell ref="A1825:C1825"/>
    <mergeCell ref="H1825:K1825"/>
    <mergeCell ref="A1820:C1820"/>
    <mergeCell ref="H1820:K1820"/>
    <mergeCell ref="A1821:C1821"/>
    <mergeCell ref="H1821:K1821"/>
    <mergeCell ref="A1822:C1822"/>
    <mergeCell ref="H1822:K1822"/>
    <mergeCell ref="A1817:C1817"/>
    <mergeCell ref="H1817:K1817"/>
    <mergeCell ref="A1818:C1818"/>
    <mergeCell ref="H1818:K1818"/>
    <mergeCell ref="A1819:C1819"/>
    <mergeCell ref="H1819:K1819"/>
    <mergeCell ref="A1812:B1812"/>
    <mergeCell ref="C1812:D1812"/>
    <mergeCell ref="A1814:C1816"/>
    <mergeCell ref="D1814:D1816"/>
    <mergeCell ref="E1814:K1814"/>
    <mergeCell ref="G1815:K1815"/>
    <mergeCell ref="H1816:K1816"/>
    <mergeCell ref="A1806:K1807"/>
    <mergeCell ref="B1808:D1808"/>
    <mergeCell ref="G1808:H1808"/>
    <mergeCell ref="I1808:K1808"/>
    <mergeCell ref="A1810:B1810"/>
    <mergeCell ref="C1810:D1810"/>
    <mergeCell ref="F1810:H1810"/>
    <mergeCell ref="J1810:K1810"/>
    <mergeCell ref="A1803:D1804"/>
    <mergeCell ref="E1803:G1805"/>
    <mergeCell ref="H1803:K1804"/>
    <mergeCell ref="A1805:D1805"/>
    <mergeCell ref="H1805:K1805"/>
    <mergeCell ref="B1800:E1800"/>
    <mergeCell ref="J1800:K1800"/>
    <mergeCell ref="A1801:D1802"/>
    <mergeCell ref="E1801:G1802"/>
    <mergeCell ref="H1801:K1802"/>
    <mergeCell ref="B1793:K1793"/>
    <mergeCell ref="B1794:K1794"/>
    <mergeCell ref="B1796:K1796"/>
    <mergeCell ref="B1798:E1798"/>
    <mergeCell ref="F1798:G1798"/>
    <mergeCell ref="I1798:J1798"/>
    <mergeCell ref="J1789:K1790"/>
    <mergeCell ref="A1791:A1792"/>
    <mergeCell ref="B1791:C1792"/>
    <mergeCell ref="D1791:D1792"/>
    <mergeCell ref="E1791:G1792"/>
    <mergeCell ref="H1791:I1792"/>
    <mergeCell ref="J1791:K1792"/>
    <mergeCell ref="A1789:B1790"/>
    <mergeCell ref="C1789:C1790"/>
    <mergeCell ref="D1789:F1790"/>
    <mergeCell ref="G1789:G1790"/>
    <mergeCell ref="H1789:I1790"/>
    <mergeCell ref="A1784:C1784"/>
    <mergeCell ref="F1784:I1784"/>
    <mergeCell ref="A1785:A1786"/>
    <mergeCell ref="B1785:K1786"/>
    <mergeCell ref="A1787:B1788"/>
    <mergeCell ref="C1787:K1788"/>
    <mergeCell ref="A1781:C1781"/>
    <mergeCell ref="H1781:K1781"/>
    <mergeCell ref="A1782:C1782"/>
    <mergeCell ref="H1782:K1782"/>
    <mergeCell ref="A1783:C1783"/>
    <mergeCell ref="H1783:K1783"/>
    <mergeCell ref="A1778:C1778"/>
    <mergeCell ref="H1778:K1778"/>
    <mergeCell ref="A1779:C1779"/>
    <mergeCell ref="H1779:K1779"/>
    <mergeCell ref="A1780:C1780"/>
    <mergeCell ref="H1780:K1780"/>
    <mergeCell ref="A1775:C1775"/>
    <mergeCell ref="H1775:K1775"/>
    <mergeCell ref="A1776:C1776"/>
    <mergeCell ref="H1776:K1776"/>
    <mergeCell ref="A1777:C1777"/>
    <mergeCell ref="H1777:K1777"/>
    <mergeCell ref="A1772:C1772"/>
    <mergeCell ref="H1772:K1772"/>
    <mergeCell ref="A1773:C1773"/>
    <mergeCell ref="H1773:K1773"/>
    <mergeCell ref="A1774:C1774"/>
    <mergeCell ref="H1774:K1774"/>
    <mergeCell ref="A1767:B1767"/>
    <mergeCell ref="C1767:D1767"/>
    <mergeCell ref="A1769:C1771"/>
    <mergeCell ref="D1769:D1771"/>
    <mergeCell ref="E1769:K1769"/>
    <mergeCell ref="G1770:K1770"/>
    <mergeCell ref="H1771:K1771"/>
    <mergeCell ref="A1761:K1762"/>
    <mergeCell ref="B1763:D1763"/>
    <mergeCell ref="G1763:H1763"/>
    <mergeCell ref="I1763:K1763"/>
    <mergeCell ref="A1765:B1765"/>
    <mergeCell ref="C1765:D1765"/>
    <mergeCell ref="F1765:H1765"/>
    <mergeCell ref="J1765:K1765"/>
    <mergeCell ref="A1758:D1759"/>
    <mergeCell ref="E1758:G1760"/>
    <mergeCell ref="H1758:K1759"/>
    <mergeCell ref="A1760:D1760"/>
    <mergeCell ref="H1760:K1760"/>
    <mergeCell ref="B1755:E1755"/>
    <mergeCell ref="J1755:K1755"/>
    <mergeCell ref="A1756:D1757"/>
    <mergeCell ref="E1756:G1757"/>
    <mergeCell ref="H1756:K1757"/>
    <mergeCell ref="B1748:K1748"/>
    <mergeCell ref="B1749:K1749"/>
    <mergeCell ref="B1751:K1751"/>
    <mergeCell ref="B1753:E1753"/>
    <mergeCell ref="F1753:G1753"/>
    <mergeCell ref="I1753:J1753"/>
    <mergeCell ref="J1744:K1745"/>
    <mergeCell ref="A1746:A1747"/>
    <mergeCell ref="B1746:C1747"/>
    <mergeCell ref="D1746:D1747"/>
    <mergeCell ref="E1746:G1747"/>
    <mergeCell ref="H1746:I1747"/>
    <mergeCell ref="J1746:K1747"/>
    <mergeCell ref="A1744:B1745"/>
    <mergeCell ref="C1744:C1745"/>
    <mergeCell ref="D1744:F1745"/>
    <mergeCell ref="G1744:G1745"/>
    <mergeCell ref="H1744:I1745"/>
    <mergeCell ref="A1739:C1739"/>
    <mergeCell ref="F1739:I1739"/>
    <mergeCell ref="A1740:A1741"/>
    <mergeCell ref="B1740:K1741"/>
    <mergeCell ref="A1742:B1743"/>
    <mergeCell ref="C1742:K1743"/>
    <mergeCell ref="A1736:C1736"/>
    <mergeCell ref="H1736:K1736"/>
    <mergeCell ref="A1737:C1737"/>
    <mergeCell ref="H1737:K1737"/>
    <mergeCell ref="A1738:C1738"/>
    <mergeCell ref="H1738:K1738"/>
    <mergeCell ref="A1733:C1733"/>
    <mergeCell ref="H1733:K1733"/>
    <mergeCell ref="A1734:C1734"/>
    <mergeCell ref="H1734:K1734"/>
    <mergeCell ref="A1735:C1735"/>
    <mergeCell ref="H1735:K1735"/>
    <mergeCell ref="A1730:C1730"/>
    <mergeCell ref="H1730:K1730"/>
    <mergeCell ref="A1731:C1731"/>
    <mergeCell ref="H1731:K1731"/>
    <mergeCell ref="A1732:C1732"/>
    <mergeCell ref="H1732:K1732"/>
    <mergeCell ref="A1727:C1727"/>
    <mergeCell ref="H1727:K1727"/>
    <mergeCell ref="A1728:C1728"/>
    <mergeCell ref="H1728:K1728"/>
    <mergeCell ref="A1729:C1729"/>
    <mergeCell ref="H1729:K1729"/>
    <mergeCell ref="A1722:B1722"/>
    <mergeCell ref="C1722:D1722"/>
    <mergeCell ref="A1724:C1726"/>
    <mergeCell ref="D1724:D1726"/>
    <mergeCell ref="E1724:K1724"/>
    <mergeCell ref="G1725:K1725"/>
    <mergeCell ref="H1726:K1726"/>
    <mergeCell ref="A1716:K1717"/>
    <mergeCell ref="B1718:D1718"/>
    <mergeCell ref="G1718:H1718"/>
    <mergeCell ref="I1718:K1718"/>
    <mergeCell ref="A1720:B1720"/>
    <mergeCell ref="C1720:D1720"/>
    <mergeCell ref="F1720:H1720"/>
    <mergeCell ref="J1720:K1720"/>
    <mergeCell ref="A1713:D1714"/>
    <mergeCell ref="E1713:G1715"/>
    <mergeCell ref="H1713:K1714"/>
    <mergeCell ref="A1715:D1715"/>
    <mergeCell ref="H1715:K1715"/>
    <mergeCell ref="B1710:E1710"/>
    <mergeCell ref="J1710:K1710"/>
    <mergeCell ref="A1711:D1712"/>
    <mergeCell ref="E1711:G1712"/>
    <mergeCell ref="H1711:K1712"/>
    <mergeCell ref="B1703:K1703"/>
    <mergeCell ref="B1704:K1704"/>
    <mergeCell ref="B1706:K1706"/>
    <mergeCell ref="B1708:E1708"/>
    <mergeCell ref="F1708:G1708"/>
    <mergeCell ref="I1708:J1708"/>
    <mergeCell ref="J1699:K1700"/>
    <mergeCell ref="A1701:A1702"/>
    <mergeCell ref="B1701:C1702"/>
    <mergeCell ref="D1701:D1702"/>
    <mergeCell ref="E1701:G1702"/>
    <mergeCell ref="H1701:I1702"/>
    <mergeCell ref="J1701:K1702"/>
    <mergeCell ref="A1699:B1700"/>
    <mergeCell ref="C1699:C1700"/>
    <mergeCell ref="D1699:F1700"/>
    <mergeCell ref="G1699:G1700"/>
    <mergeCell ref="H1699:I1700"/>
    <mergeCell ref="A1694:C1694"/>
    <mergeCell ref="F1694:I1694"/>
    <mergeCell ref="A1695:A1696"/>
    <mergeCell ref="B1695:K1696"/>
    <mergeCell ref="A1697:B1698"/>
    <mergeCell ref="C1697:K1698"/>
    <mergeCell ref="A1691:C1691"/>
    <mergeCell ref="H1691:K1691"/>
    <mergeCell ref="A1692:C1692"/>
    <mergeCell ref="H1692:K1692"/>
    <mergeCell ref="A1693:C1693"/>
    <mergeCell ref="H1693:K1693"/>
    <mergeCell ref="A1688:C1688"/>
    <mergeCell ref="H1688:K1688"/>
    <mergeCell ref="A1689:C1689"/>
    <mergeCell ref="H1689:K1689"/>
    <mergeCell ref="A1690:C1690"/>
    <mergeCell ref="H1690:K1690"/>
    <mergeCell ref="A1685:C1685"/>
    <mergeCell ref="H1685:K1685"/>
    <mergeCell ref="A1686:C1686"/>
    <mergeCell ref="H1686:K1686"/>
    <mergeCell ref="A1687:C1687"/>
    <mergeCell ref="H1687:K1687"/>
    <mergeCell ref="A1682:C1682"/>
    <mergeCell ref="H1682:K1682"/>
    <mergeCell ref="A1683:C1683"/>
    <mergeCell ref="H1683:K1683"/>
    <mergeCell ref="A1684:C1684"/>
    <mergeCell ref="H1684:K1684"/>
    <mergeCell ref="A1677:B1677"/>
    <mergeCell ref="C1677:D1677"/>
    <mergeCell ref="A1679:C1681"/>
    <mergeCell ref="D1679:D1681"/>
    <mergeCell ref="E1679:K1679"/>
    <mergeCell ref="G1680:K1680"/>
    <mergeCell ref="H1681:K1681"/>
    <mergeCell ref="A1671:K1672"/>
    <mergeCell ref="B1673:D1673"/>
    <mergeCell ref="G1673:H1673"/>
    <mergeCell ref="I1673:K1673"/>
    <mergeCell ref="A1675:B1675"/>
    <mergeCell ref="C1675:D1675"/>
    <mergeCell ref="F1675:H1675"/>
    <mergeCell ref="J1675:K1675"/>
    <mergeCell ref="A1668:D1669"/>
    <mergeCell ref="E1668:G1670"/>
    <mergeCell ref="H1668:K1669"/>
    <mergeCell ref="A1670:D1670"/>
    <mergeCell ref="H1670:K1670"/>
    <mergeCell ref="B1665:E1665"/>
    <mergeCell ref="J1665:K1665"/>
    <mergeCell ref="A1666:D1667"/>
    <mergeCell ref="E1666:G1667"/>
    <mergeCell ref="H1666:K1667"/>
    <mergeCell ref="B1658:K1658"/>
    <mergeCell ref="B1659:K1659"/>
    <mergeCell ref="B1661:K1661"/>
    <mergeCell ref="B1663:E1663"/>
    <mergeCell ref="F1663:G1663"/>
    <mergeCell ref="I1663:J1663"/>
    <mergeCell ref="J1654:K1655"/>
    <mergeCell ref="A1656:A1657"/>
    <mergeCell ref="B1656:C1657"/>
    <mergeCell ref="D1656:D1657"/>
    <mergeCell ref="E1656:G1657"/>
    <mergeCell ref="H1656:I1657"/>
    <mergeCell ref="J1656:K1657"/>
    <mergeCell ref="A1654:B1655"/>
    <mergeCell ref="C1654:C1655"/>
    <mergeCell ref="D1654:F1655"/>
    <mergeCell ref="G1654:G1655"/>
    <mergeCell ref="H1654:I1655"/>
    <mergeCell ref="A1649:C1649"/>
    <mergeCell ref="F1649:I1649"/>
    <mergeCell ref="A1650:A1651"/>
    <mergeCell ref="B1650:K1651"/>
    <mergeCell ref="A1652:B1653"/>
    <mergeCell ref="C1652:K1653"/>
    <mergeCell ref="A1646:C1646"/>
    <mergeCell ref="H1646:K1646"/>
    <mergeCell ref="A1647:C1647"/>
    <mergeCell ref="H1647:K1647"/>
    <mergeCell ref="A1648:C1648"/>
    <mergeCell ref="H1648:K1648"/>
    <mergeCell ref="A1643:C1643"/>
    <mergeCell ref="H1643:K1643"/>
    <mergeCell ref="A1644:C1644"/>
    <mergeCell ref="H1644:K1644"/>
    <mergeCell ref="A1645:C1645"/>
    <mergeCell ref="H1645:K1645"/>
    <mergeCell ref="A1640:C1640"/>
    <mergeCell ref="H1640:K1640"/>
    <mergeCell ref="A1641:C1641"/>
    <mergeCell ref="H1641:K1641"/>
    <mergeCell ref="A1642:C1642"/>
    <mergeCell ref="H1642:K1642"/>
    <mergeCell ref="A1637:C1637"/>
    <mergeCell ref="H1637:K1637"/>
    <mergeCell ref="A1638:C1638"/>
    <mergeCell ref="H1638:K1638"/>
    <mergeCell ref="A1639:C1639"/>
    <mergeCell ref="H1639:K1639"/>
    <mergeCell ref="A1632:B1632"/>
    <mergeCell ref="C1632:D1632"/>
    <mergeCell ref="A1634:C1636"/>
    <mergeCell ref="D1634:D1636"/>
    <mergeCell ref="E1634:K1634"/>
    <mergeCell ref="G1635:K1635"/>
    <mergeCell ref="H1636:K1636"/>
    <mergeCell ref="A1626:K1627"/>
    <mergeCell ref="B1628:D1628"/>
    <mergeCell ref="G1628:H1628"/>
    <mergeCell ref="I1628:K1628"/>
    <mergeCell ref="A1630:B1630"/>
    <mergeCell ref="C1630:D1630"/>
    <mergeCell ref="F1630:H1630"/>
    <mergeCell ref="J1630:K1630"/>
    <mergeCell ref="A1623:D1624"/>
    <mergeCell ref="E1623:G1625"/>
    <mergeCell ref="H1623:K1624"/>
    <mergeCell ref="A1625:D1625"/>
    <mergeCell ref="H1625:K1625"/>
    <mergeCell ref="B1620:E1620"/>
    <mergeCell ref="J1620:K1620"/>
    <mergeCell ref="A1621:D1622"/>
    <mergeCell ref="E1621:G1622"/>
    <mergeCell ref="H1621:K1622"/>
    <mergeCell ref="B1613:K1613"/>
    <mergeCell ref="B1614:K1614"/>
    <mergeCell ref="B1616:K1616"/>
    <mergeCell ref="B1618:E1618"/>
    <mergeCell ref="F1618:G1618"/>
    <mergeCell ref="I1618:J1618"/>
    <mergeCell ref="J1609:K1610"/>
    <mergeCell ref="A1611:A1612"/>
    <mergeCell ref="B1611:C1612"/>
    <mergeCell ref="D1611:D1612"/>
    <mergeCell ref="E1611:G1612"/>
    <mergeCell ref="H1611:I1612"/>
    <mergeCell ref="J1611:K1612"/>
    <mergeCell ref="A1609:B1610"/>
    <mergeCell ref="C1609:C1610"/>
    <mergeCell ref="D1609:F1610"/>
    <mergeCell ref="G1609:G1610"/>
    <mergeCell ref="H1609:I1610"/>
    <mergeCell ref="A1604:C1604"/>
    <mergeCell ref="F1604:I1604"/>
    <mergeCell ref="A1605:A1606"/>
    <mergeCell ref="B1605:K1606"/>
    <mergeCell ref="A1607:B1608"/>
    <mergeCell ref="C1607:K1608"/>
    <mergeCell ref="A1601:C1601"/>
    <mergeCell ref="H1601:K1601"/>
    <mergeCell ref="A1602:C1602"/>
    <mergeCell ref="H1602:K1602"/>
    <mergeCell ref="A1603:C1603"/>
    <mergeCell ref="H1603:K1603"/>
    <mergeCell ref="A1598:C1598"/>
    <mergeCell ref="H1598:K1598"/>
    <mergeCell ref="A1599:C1599"/>
    <mergeCell ref="H1599:K1599"/>
    <mergeCell ref="A1600:C1600"/>
    <mergeCell ref="H1600:K1600"/>
    <mergeCell ref="A1595:C1595"/>
    <mergeCell ref="H1595:K1595"/>
    <mergeCell ref="A1596:C1596"/>
    <mergeCell ref="H1596:K1596"/>
    <mergeCell ref="A1597:C1597"/>
    <mergeCell ref="H1597:K1597"/>
    <mergeCell ref="A1592:C1592"/>
    <mergeCell ref="H1592:K1592"/>
    <mergeCell ref="A1593:C1593"/>
    <mergeCell ref="H1593:K1593"/>
    <mergeCell ref="A1594:C1594"/>
    <mergeCell ref="H1594:K1594"/>
    <mergeCell ref="A1587:B1587"/>
    <mergeCell ref="C1587:D1587"/>
    <mergeCell ref="A1589:C1591"/>
    <mergeCell ref="D1589:D1591"/>
    <mergeCell ref="E1589:K1589"/>
    <mergeCell ref="G1590:K1590"/>
    <mergeCell ref="H1591:K1591"/>
    <mergeCell ref="A1581:K1582"/>
    <mergeCell ref="B1583:D1583"/>
    <mergeCell ref="G1583:H1583"/>
    <mergeCell ref="I1583:K1583"/>
    <mergeCell ref="A1585:B1585"/>
    <mergeCell ref="C1585:D1585"/>
    <mergeCell ref="F1585:H1585"/>
    <mergeCell ref="J1585:K1585"/>
    <mergeCell ref="A1578:D1579"/>
    <mergeCell ref="E1578:G1580"/>
    <mergeCell ref="H1578:K1579"/>
    <mergeCell ref="A1580:D1580"/>
    <mergeCell ref="H1580:K1580"/>
    <mergeCell ref="B1575:E1575"/>
    <mergeCell ref="J1575:K1575"/>
    <mergeCell ref="A1576:D1577"/>
    <mergeCell ref="E1576:G1577"/>
    <mergeCell ref="H1576:K1577"/>
    <mergeCell ref="B1568:K1568"/>
    <mergeCell ref="B1569:K1569"/>
    <mergeCell ref="B1571:K1571"/>
    <mergeCell ref="B1573:E1573"/>
    <mergeCell ref="F1573:G1573"/>
    <mergeCell ref="I1573:J1573"/>
    <mergeCell ref="J1564:K1565"/>
    <mergeCell ref="A1566:A1567"/>
    <mergeCell ref="B1566:C1567"/>
    <mergeCell ref="D1566:D1567"/>
    <mergeCell ref="E1566:G1567"/>
    <mergeCell ref="H1566:I1567"/>
    <mergeCell ref="J1566:K1567"/>
    <mergeCell ref="A1564:B1565"/>
    <mergeCell ref="C1564:C1565"/>
    <mergeCell ref="D1564:F1565"/>
    <mergeCell ref="G1564:G1565"/>
    <mergeCell ref="H1564:I1565"/>
    <mergeCell ref="A1559:C1559"/>
    <mergeCell ref="F1559:I1559"/>
    <mergeCell ref="A1560:A1561"/>
    <mergeCell ref="B1560:K1561"/>
    <mergeCell ref="A1562:B1563"/>
    <mergeCell ref="C1562:K1563"/>
    <mergeCell ref="A1556:C1556"/>
    <mergeCell ref="H1556:K1556"/>
    <mergeCell ref="A1557:C1557"/>
    <mergeCell ref="H1557:K1557"/>
    <mergeCell ref="A1558:C1558"/>
    <mergeCell ref="H1558:K1558"/>
    <mergeCell ref="A1553:C1553"/>
    <mergeCell ref="H1553:K1553"/>
    <mergeCell ref="A1554:C1554"/>
    <mergeCell ref="H1554:K1554"/>
    <mergeCell ref="A1555:C1555"/>
    <mergeCell ref="H1555:K1555"/>
    <mergeCell ref="A1550:C1550"/>
    <mergeCell ref="H1550:K1550"/>
    <mergeCell ref="A1551:C1551"/>
    <mergeCell ref="H1551:K1551"/>
    <mergeCell ref="A1552:C1552"/>
    <mergeCell ref="H1552:K1552"/>
    <mergeCell ref="A1547:C1547"/>
    <mergeCell ref="H1547:K1547"/>
    <mergeCell ref="A1548:C1548"/>
    <mergeCell ref="H1548:K1548"/>
    <mergeCell ref="A1549:C1549"/>
    <mergeCell ref="H1549:K1549"/>
    <mergeCell ref="A1542:B1542"/>
    <mergeCell ref="C1542:D1542"/>
    <mergeCell ref="A1544:C1546"/>
    <mergeCell ref="D1544:D1546"/>
    <mergeCell ref="E1544:K1544"/>
    <mergeCell ref="G1545:K1545"/>
    <mergeCell ref="H1546:K1546"/>
    <mergeCell ref="A1536:K1537"/>
    <mergeCell ref="B1538:D1538"/>
    <mergeCell ref="G1538:H1538"/>
    <mergeCell ref="I1538:K1538"/>
    <mergeCell ref="A1540:B1540"/>
    <mergeCell ref="C1540:D1540"/>
    <mergeCell ref="F1540:H1540"/>
    <mergeCell ref="J1540:K1540"/>
    <mergeCell ref="A1533:D1534"/>
    <mergeCell ref="E1533:G1535"/>
    <mergeCell ref="H1533:K1534"/>
    <mergeCell ref="A1535:D1535"/>
    <mergeCell ref="H1535:K1535"/>
    <mergeCell ref="B1530:E1530"/>
    <mergeCell ref="J1530:K1530"/>
    <mergeCell ref="A1531:D1532"/>
    <mergeCell ref="E1531:G1532"/>
    <mergeCell ref="H1531:K1532"/>
    <mergeCell ref="B1523:K1523"/>
    <mergeCell ref="B1524:K1524"/>
    <mergeCell ref="B1526:K1526"/>
    <mergeCell ref="B1528:E1528"/>
    <mergeCell ref="F1528:G1528"/>
    <mergeCell ref="I1528:J1528"/>
    <mergeCell ref="J1519:K1520"/>
    <mergeCell ref="A1521:A1522"/>
    <mergeCell ref="B1521:C1522"/>
    <mergeCell ref="D1521:D1522"/>
    <mergeCell ref="E1521:G1522"/>
    <mergeCell ref="H1521:I1522"/>
    <mergeCell ref="J1521:K1522"/>
    <mergeCell ref="A1519:B1520"/>
    <mergeCell ref="C1519:C1520"/>
    <mergeCell ref="D1519:F1520"/>
    <mergeCell ref="G1519:G1520"/>
    <mergeCell ref="H1519:I1520"/>
    <mergeCell ref="A1514:C1514"/>
    <mergeCell ref="F1514:I1514"/>
    <mergeCell ref="A1515:A1516"/>
    <mergeCell ref="B1515:K1516"/>
    <mergeCell ref="A1517:B1518"/>
    <mergeCell ref="C1517:K1518"/>
    <mergeCell ref="A1511:C1511"/>
    <mergeCell ref="H1511:K1511"/>
    <mergeCell ref="A1512:C1512"/>
    <mergeCell ref="H1512:K1512"/>
    <mergeCell ref="A1513:C1513"/>
    <mergeCell ref="H1513:K1513"/>
    <mergeCell ref="A1508:C1508"/>
    <mergeCell ref="H1508:K1508"/>
    <mergeCell ref="A1509:C1509"/>
    <mergeCell ref="H1509:K1509"/>
    <mergeCell ref="A1510:C1510"/>
    <mergeCell ref="H1510:K1510"/>
    <mergeCell ref="A1505:C1505"/>
    <mergeCell ref="H1505:K1505"/>
    <mergeCell ref="A1506:C1506"/>
    <mergeCell ref="H1506:K1506"/>
    <mergeCell ref="A1507:C1507"/>
    <mergeCell ref="H1507:K1507"/>
    <mergeCell ref="A1502:C1502"/>
    <mergeCell ref="H1502:K1502"/>
    <mergeCell ref="A1503:C1503"/>
    <mergeCell ref="H1503:K1503"/>
    <mergeCell ref="A1504:C1504"/>
    <mergeCell ref="H1504:K1504"/>
    <mergeCell ref="A1497:B1497"/>
    <mergeCell ref="C1497:D1497"/>
    <mergeCell ref="A1499:C1501"/>
    <mergeCell ref="D1499:D1501"/>
    <mergeCell ref="E1499:K1499"/>
    <mergeCell ref="G1500:K1500"/>
    <mergeCell ref="H1501:K1501"/>
    <mergeCell ref="A1491:K1492"/>
    <mergeCell ref="B1493:D1493"/>
    <mergeCell ref="G1493:H1493"/>
    <mergeCell ref="I1493:K1493"/>
    <mergeCell ref="A1495:B1495"/>
    <mergeCell ref="C1495:D1495"/>
    <mergeCell ref="F1495:H1495"/>
    <mergeCell ref="J1495:K1495"/>
    <mergeCell ref="A1488:D1489"/>
    <mergeCell ref="E1488:G1490"/>
    <mergeCell ref="H1488:K1489"/>
    <mergeCell ref="A1490:D1490"/>
    <mergeCell ref="H1490:K1490"/>
    <mergeCell ref="B1485:E1485"/>
    <mergeCell ref="J1485:K1485"/>
    <mergeCell ref="A1486:D1487"/>
    <mergeCell ref="E1486:G1487"/>
    <mergeCell ref="H1486:K1487"/>
    <mergeCell ref="B1478:K1478"/>
    <mergeCell ref="B1479:K1479"/>
    <mergeCell ref="B1481:K1481"/>
    <mergeCell ref="B1483:E1483"/>
    <mergeCell ref="F1483:G1483"/>
    <mergeCell ref="I1483:J1483"/>
    <mergeCell ref="J1474:K1475"/>
    <mergeCell ref="A1476:A1477"/>
    <mergeCell ref="B1476:C1477"/>
    <mergeCell ref="D1476:D1477"/>
    <mergeCell ref="E1476:G1477"/>
    <mergeCell ref="H1476:I1477"/>
    <mergeCell ref="J1476:K1477"/>
    <mergeCell ref="A1474:B1475"/>
    <mergeCell ref="C1474:C1475"/>
    <mergeCell ref="D1474:F1475"/>
    <mergeCell ref="G1474:G1475"/>
    <mergeCell ref="H1474:I1475"/>
    <mergeCell ref="A1469:C1469"/>
    <mergeCell ref="F1469:I1469"/>
    <mergeCell ref="A1470:A1471"/>
    <mergeCell ref="B1470:K1471"/>
    <mergeCell ref="A1472:B1473"/>
    <mergeCell ref="C1472:K1473"/>
    <mergeCell ref="A1466:C1466"/>
    <mergeCell ref="H1466:K1466"/>
    <mergeCell ref="A1467:C1467"/>
    <mergeCell ref="H1467:K1467"/>
    <mergeCell ref="A1468:C1468"/>
    <mergeCell ref="H1468:K1468"/>
    <mergeCell ref="A1463:C1463"/>
    <mergeCell ref="H1463:K1463"/>
    <mergeCell ref="A1464:C1464"/>
    <mergeCell ref="H1464:K1464"/>
    <mergeCell ref="A1465:C1465"/>
    <mergeCell ref="H1465:K1465"/>
    <mergeCell ref="A1460:C1460"/>
    <mergeCell ref="H1460:K1460"/>
    <mergeCell ref="A1461:C1461"/>
    <mergeCell ref="H1461:K1461"/>
    <mergeCell ref="A1462:C1462"/>
    <mergeCell ref="H1462:K1462"/>
    <mergeCell ref="A1457:C1457"/>
    <mergeCell ref="H1457:K1457"/>
    <mergeCell ref="A1458:C1458"/>
    <mergeCell ref="H1458:K1458"/>
    <mergeCell ref="A1459:C1459"/>
    <mergeCell ref="H1459:K1459"/>
    <mergeCell ref="A1452:B1452"/>
    <mergeCell ref="C1452:D1452"/>
    <mergeCell ref="A1454:C1456"/>
    <mergeCell ref="D1454:D1456"/>
    <mergeCell ref="E1454:K1454"/>
    <mergeCell ref="G1455:K1455"/>
    <mergeCell ref="H1456:K1456"/>
    <mergeCell ref="A1446:K1447"/>
    <mergeCell ref="B1448:D1448"/>
    <mergeCell ref="G1448:H1448"/>
    <mergeCell ref="I1448:K1448"/>
    <mergeCell ref="A1450:B1450"/>
    <mergeCell ref="C1450:D1450"/>
    <mergeCell ref="F1450:H1450"/>
    <mergeCell ref="J1450:K1450"/>
    <mergeCell ref="A1443:D1444"/>
    <mergeCell ref="E1443:G1445"/>
    <mergeCell ref="H1443:K1444"/>
    <mergeCell ref="A1445:D1445"/>
    <mergeCell ref="H1445:K1445"/>
    <mergeCell ref="B1440:E1440"/>
    <mergeCell ref="J1440:K1440"/>
    <mergeCell ref="A1441:D1442"/>
    <mergeCell ref="E1441:G1442"/>
    <mergeCell ref="H1441:K1442"/>
    <mergeCell ref="B1433:K1433"/>
    <mergeCell ref="B1434:K1434"/>
    <mergeCell ref="B1436:K1436"/>
    <mergeCell ref="B1438:E1438"/>
    <mergeCell ref="F1438:G1438"/>
    <mergeCell ref="I1438:J1438"/>
    <mergeCell ref="J1429:K1430"/>
    <mergeCell ref="A1431:A1432"/>
    <mergeCell ref="B1431:C1432"/>
    <mergeCell ref="D1431:D1432"/>
    <mergeCell ref="E1431:G1432"/>
    <mergeCell ref="H1431:I1432"/>
    <mergeCell ref="J1431:K1432"/>
    <mergeCell ref="A1429:B1430"/>
    <mergeCell ref="C1429:C1430"/>
    <mergeCell ref="D1429:F1430"/>
    <mergeCell ref="G1429:G1430"/>
    <mergeCell ref="H1429:I1430"/>
    <mergeCell ref="A1424:C1424"/>
    <mergeCell ref="F1424:I1424"/>
    <mergeCell ref="A1425:A1426"/>
    <mergeCell ref="B1425:K1426"/>
    <mergeCell ref="A1427:B1428"/>
    <mergeCell ref="C1427:K1428"/>
    <mergeCell ref="A1421:C1421"/>
    <mergeCell ref="H1421:K1421"/>
    <mergeCell ref="A1422:C1422"/>
    <mergeCell ref="H1422:K1422"/>
    <mergeCell ref="A1423:C1423"/>
    <mergeCell ref="H1423:K1423"/>
    <mergeCell ref="A1418:C1418"/>
    <mergeCell ref="H1418:K1418"/>
    <mergeCell ref="A1419:C1419"/>
    <mergeCell ref="H1419:K1419"/>
    <mergeCell ref="A1420:C1420"/>
    <mergeCell ref="H1420:K1420"/>
    <mergeCell ref="A1415:C1415"/>
    <mergeCell ref="H1415:K1415"/>
    <mergeCell ref="A1416:C1416"/>
    <mergeCell ref="H1416:K1416"/>
    <mergeCell ref="A1417:C1417"/>
    <mergeCell ref="H1417:K1417"/>
    <mergeCell ref="A1412:C1412"/>
    <mergeCell ref="H1412:K1412"/>
    <mergeCell ref="A1413:C1413"/>
    <mergeCell ref="H1413:K1413"/>
    <mergeCell ref="A1414:C1414"/>
    <mergeCell ref="H1414:K1414"/>
    <mergeCell ref="A1407:B1407"/>
    <mergeCell ref="C1407:D1407"/>
    <mergeCell ref="A1409:C1411"/>
    <mergeCell ref="D1409:D1411"/>
    <mergeCell ref="E1409:K1409"/>
    <mergeCell ref="G1410:K1410"/>
    <mergeCell ref="H1411:K1411"/>
    <mergeCell ref="A1401:K1402"/>
    <mergeCell ref="B1403:D1403"/>
    <mergeCell ref="G1403:H1403"/>
    <mergeCell ref="I1403:K1403"/>
    <mergeCell ref="A1405:B1405"/>
    <mergeCell ref="C1405:D1405"/>
    <mergeCell ref="F1405:H1405"/>
    <mergeCell ref="J1405:K1405"/>
    <mergeCell ref="A1398:D1399"/>
    <mergeCell ref="E1398:G1400"/>
    <mergeCell ref="H1398:K1399"/>
    <mergeCell ref="A1400:D1400"/>
    <mergeCell ref="H1400:K1400"/>
    <mergeCell ref="B1395:E1395"/>
    <mergeCell ref="J1395:K1395"/>
    <mergeCell ref="A1396:D1397"/>
    <mergeCell ref="E1396:G1397"/>
    <mergeCell ref="H1396:K1397"/>
    <mergeCell ref="B1388:K1388"/>
    <mergeCell ref="B1389:K1389"/>
    <mergeCell ref="B1391:K1391"/>
    <mergeCell ref="B1393:E1393"/>
    <mergeCell ref="F1393:G1393"/>
    <mergeCell ref="I1393:J1393"/>
    <mergeCell ref="J1384:K1385"/>
    <mergeCell ref="A1386:A1387"/>
    <mergeCell ref="B1386:C1387"/>
    <mergeCell ref="D1386:D1387"/>
    <mergeCell ref="E1386:G1387"/>
    <mergeCell ref="H1386:I1387"/>
    <mergeCell ref="J1386:K1387"/>
    <mergeCell ref="A1384:B1385"/>
    <mergeCell ref="C1384:C1385"/>
    <mergeCell ref="D1384:F1385"/>
    <mergeCell ref="G1384:G1385"/>
    <mergeCell ref="H1384:I1385"/>
    <mergeCell ref="A1379:C1379"/>
    <mergeCell ref="F1379:I1379"/>
    <mergeCell ref="A1380:A1381"/>
    <mergeCell ref="B1380:K1381"/>
    <mergeCell ref="A1382:B1383"/>
    <mergeCell ref="C1382:K1383"/>
    <mergeCell ref="A1376:C1376"/>
    <mergeCell ref="H1376:K1376"/>
    <mergeCell ref="A1377:C1377"/>
    <mergeCell ref="H1377:K1377"/>
    <mergeCell ref="A1378:C1378"/>
    <mergeCell ref="H1378:K1378"/>
    <mergeCell ref="A1373:C1373"/>
    <mergeCell ref="H1373:K1373"/>
    <mergeCell ref="A1374:C1374"/>
    <mergeCell ref="H1374:K1374"/>
    <mergeCell ref="A1375:C1375"/>
    <mergeCell ref="H1375:K1375"/>
    <mergeCell ref="A1370:C1370"/>
    <mergeCell ref="H1370:K1370"/>
    <mergeCell ref="A1371:C1371"/>
    <mergeCell ref="H1371:K1371"/>
    <mergeCell ref="A1372:C1372"/>
    <mergeCell ref="H1372:K1372"/>
    <mergeCell ref="A1367:C1367"/>
    <mergeCell ref="H1367:K1367"/>
    <mergeCell ref="A1368:C1368"/>
    <mergeCell ref="H1368:K1368"/>
    <mergeCell ref="A1369:C1369"/>
    <mergeCell ref="H1369:K1369"/>
    <mergeCell ref="A1362:B1362"/>
    <mergeCell ref="C1362:D1362"/>
    <mergeCell ref="A1364:C1366"/>
    <mergeCell ref="D1364:D1366"/>
    <mergeCell ref="E1364:K1364"/>
    <mergeCell ref="G1365:K1365"/>
    <mergeCell ref="H1366:K1366"/>
    <mergeCell ref="A1356:K1357"/>
    <mergeCell ref="B1358:D1358"/>
    <mergeCell ref="G1358:H1358"/>
    <mergeCell ref="I1358:K1358"/>
    <mergeCell ref="A1360:B1360"/>
    <mergeCell ref="C1360:D1360"/>
    <mergeCell ref="F1360:H1360"/>
    <mergeCell ref="J1360:K1360"/>
    <mergeCell ref="A1353:D1354"/>
    <mergeCell ref="E1353:G1355"/>
    <mergeCell ref="H1353:K1354"/>
    <mergeCell ref="A1355:D1355"/>
    <mergeCell ref="H1355:K1355"/>
    <mergeCell ref="B1350:E1350"/>
    <mergeCell ref="J1350:K1350"/>
    <mergeCell ref="A1351:D1352"/>
    <mergeCell ref="E1351:G1352"/>
    <mergeCell ref="H1351:K1352"/>
    <mergeCell ref="B1343:K1343"/>
    <mergeCell ref="B1344:K1344"/>
    <mergeCell ref="B1346:K1346"/>
    <mergeCell ref="B1348:E1348"/>
    <mergeCell ref="F1348:G1348"/>
    <mergeCell ref="I1348:J1348"/>
    <mergeCell ref="J1339:K1340"/>
    <mergeCell ref="A1341:A1342"/>
    <mergeCell ref="B1341:C1342"/>
    <mergeCell ref="D1341:D1342"/>
    <mergeCell ref="E1341:G1342"/>
    <mergeCell ref="H1341:I1342"/>
    <mergeCell ref="J1341:K1342"/>
    <mergeCell ref="A1339:B1340"/>
    <mergeCell ref="C1339:C1340"/>
    <mergeCell ref="D1339:F1340"/>
    <mergeCell ref="G1339:G1340"/>
    <mergeCell ref="H1339:I1340"/>
    <mergeCell ref="A1334:C1334"/>
    <mergeCell ref="F1334:I1334"/>
    <mergeCell ref="A1335:A1336"/>
    <mergeCell ref="B1335:K1336"/>
    <mergeCell ref="A1337:B1338"/>
    <mergeCell ref="C1337:K1338"/>
    <mergeCell ref="A1331:C1331"/>
    <mergeCell ref="H1331:K1331"/>
    <mergeCell ref="A1332:C1332"/>
    <mergeCell ref="H1332:K1332"/>
    <mergeCell ref="A1333:C1333"/>
    <mergeCell ref="H1333:K1333"/>
    <mergeCell ref="A1328:C1328"/>
    <mergeCell ref="H1328:K1328"/>
    <mergeCell ref="A1329:C1329"/>
    <mergeCell ref="H1329:K1329"/>
    <mergeCell ref="A1330:C1330"/>
    <mergeCell ref="H1330:K1330"/>
    <mergeCell ref="A1325:C1325"/>
    <mergeCell ref="H1325:K1325"/>
    <mergeCell ref="A1326:C1326"/>
    <mergeCell ref="H1326:K1326"/>
    <mergeCell ref="A1327:C1327"/>
    <mergeCell ref="H1327:K1327"/>
    <mergeCell ref="A1322:C1322"/>
    <mergeCell ref="H1322:K1322"/>
    <mergeCell ref="A1323:C1323"/>
    <mergeCell ref="H1323:K1323"/>
    <mergeCell ref="A1324:C1324"/>
    <mergeCell ref="H1324:K1324"/>
    <mergeCell ref="A1317:B1317"/>
    <mergeCell ref="C1317:D1317"/>
    <mergeCell ref="A1319:C1321"/>
    <mergeCell ref="D1319:D1321"/>
    <mergeCell ref="E1319:K1319"/>
    <mergeCell ref="G1320:K1320"/>
    <mergeCell ref="H1321:K1321"/>
    <mergeCell ref="A1311:K1312"/>
    <mergeCell ref="B1313:D1313"/>
    <mergeCell ref="G1313:H1313"/>
    <mergeCell ref="I1313:K1313"/>
    <mergeCell ref="A1315:B1315"/>
    <mergeCell ref="C1315:D1315"/>
    <mergeCell ref="F1315:H1315"/>
    <mergeCell ref="J1315:K1315"/>
    <mergeCell ref="A1308:D1309"/>
    <mergeCell ref="E1308:G1310"/>
    <mergeCell ref="H1308:K1309"/>
    <mergeCell ref="A1310:D1310"/>
    <mergeCell ref="H1310:K1310"/>
    <mergeCell ref="B1305:E1305"/>
    <mergeCell ref="J1305:K1305"/>
    <mergeCell ref="A1306:D1307"/>
    <mergeCell ref="E1306:G1307"/>
    <mergeCell ref="H1306:K1307"/>
    <mergeCell ref="B1298:K1298"/>
    <mergeCell ref="B1299:K1299"/>
    <mergeCell ref="B1301:K1301"/>
    <mergeCell ref="B1303:E1303"/>
    <mergeCell ref="F1303:G1303"/>
    <mergeCell ref="I1303:J1303"/>
    <mergeCell ref="J1294:K1295"/>
    <mergeCell ref="A1296:A1297"/>
    <mergeCell ref="B1296:C1297"/>
    <mergeCell ref="D1296:D1297"/>
    <mergeCell ref="E1296:G1297"/>
    <mergeCell ref="H1296:I1297"/>
    <mergeCell ref="J1296:K1297"/>
    <mergeCell ref="A1294:B1295"/>
    <mergeCell ref="C1294:C1295"/>
    <mergeCell ref="D1294:F1295"/>
    <mergeCell ref="G1294:G1295"/>
    <mergeCell ref="H1294:I1295"/>
    <mergeCell ref="A1289:C1289"/>
    <mergeCell ref="F1289:I1289"/>
    <mergeCell ref="A1290:A1291"/>
    <mergeCell ref="B1290:K1291"/>
    <mergeCell ref="A1292:B1293"/>
    <mergeCell ref="C1292:K1293"/>
    <mergeCell ref="A1286:C1286"/>
    <mergeCell ref="H1286:K1286"/>
    <mergeCell ref="A1287:C1287"/>
    <mergeCell ref="H1287:K1287"/>
    <mergeCell ref="A1288:C1288"/>
    <mergeCell ref="H1288:K1288"/>
    <mergeCell ref="A1283:C1283"/>
    <mergeCell ref="H1283:K1283"/>
    <mergeCell ref="A1284:C1284"/>
    <mergeCell ref="H1284:K1284"/>
    <mergeCell ref="A1285:C1285"/>
    <mergeCell ref="H1285:K1285"/>
    <mergeCell ref="A1280:C1280"/>
    <mergeCell ref="H1280:K1280"/>
    <mergeCell ref="A1281:C1281"/>
    <mergeCell ref="H1281:K1281"/>
    <mergeCell ref="A1282:C1282"/>
    <mergeCell ref="H1282:K1282"/>
    <mergeCell ref="A1277:C1277"/>
    <mergeCell ref="H1277:K1277"/>
    <mergeCell ref="A1278:C1278"/>
    <mergeCell ref="H1278:K1278"/>
    <mergeCell ref="A1279:C1279"/>
    <mergeCell ref="H1279:K1279"/>
    <mergeCell ref="A1272:B1272"/>
    <mergeCell ref="C1272:D1272"/>
    <mergeCell ref="A1274:C1276"/>
    <mergeCell ref="D1274:D1276"/>
    <mergeCell ref="E1274:K1274"/>
    <mergeCell ref="G1275:K1275"/>
    <mergeCell ref="H1276:K1276"/>
    <mergeCell ref="A1266:K1267"/>
    <mergeCell ref="B1268:D1268"/>
    <mergeCell ref="G1268:H1268"/>
    <mergeCell ref="I1268:K1268"/>
    <mergeCell ref="A1270:B1270"/>
    <mergeCell ref="C1270:D1270"/>
    <mergeCell ref="F1270:H1270"/>
    <mergeCell ref="J1270:K1270"/>
    <mergeCell ref="A1263:D1264"/>
    <mergeCell ref="E1263:G1265"/>
    <mergeCell ref="H1263:K1264"/>
    <mergeCell ref="A1265:D1265"/>
    <mergeCell ref="H1265:K1265"/>
    <mergeCell ref="B1260:E1260"/>
    <mergeCell ref="J1260:K1260"/>
    <mergeCell ref="A1261:D1262"/>
    <mergeCell ref="E1261:G1262"/>
    <mergeCell ref="H1261:K1262"/>
    <mergeCell ref="B1253:K1253"/>
    <mergeCell ref="B1254:K1254"/>
    <mergeCell ref="B1256:K1256"/>
    <mergeCell ref="B1258:E1258"/>
    <mergeCell ref="F1258:G1258"/>
    <mergeCell ref="I1258:J1258"/>
    <mergeCell ref="J1249:K1250"/>
    <mergeCell ref="A1251:A1252"/>
    <mergeCell ref="B1251:C1252"/>
    <mergeCell ref="D1251:D1252"/>
    <mergeCell ref="E1251:G1252"/>
    <mergeCell ref="H1251:I1252"/>
    <mergeCell ref="J1251:K1252"/>
    <mergeCell ref="A1249:B1250"/>
    <mergeCell ref="C1249:C1250"/>
    <mergeCell ref="D1249:F1250"/>
    <mergeCell ref="G1249:G1250"/>
    <mergeCell ref="H1249:I1250"/>
    <mergeCell ref="A1244:C1244"/>
    <mergeCell ref="F1244:I1244"/>
    <mergeCell ref="A1245:A1246"/>
    <mergeCell ref="B1245:K1246"/>
    <mergeCell ref="A1247:B1248"/>
    <mergeCell ref="C1247:K1248"/>
    <mergeCell ref="A1241:C1241"/>
    <mergeCell ref="H1241:K1241"/>
    <mergeCell ref="A1242:C1242"/>
    <mergeCell ref="H1242:K1242"/>
    <mergeCell ref="A1243:C1243"/>
    <mergeCell ref="H1243:K1243"/>
    <mergeCell ref="A1238:C1238"/>
    <mergeCell ref="H1238:K1238"/>
    <mergeCell ref="A1239:C1239"/>
    <mergeCell ref="H1239:K1239"/>
    <mergeCell ref="A1240:C1240"/>
    <mergeCell ref="H1240:K1240"/>
    <mergeCell ref="A1235:C1235"/>
    <mergeCell ref="H1235:K1235"/>
    <mergeCell ref="A1236:C1236"/>
    <mergeCell ref="H1236:K1236"/>
    <mergeCell ref="A1237:C1237"/>
    <mergeCell ref="H1237:K1237"/>
    <mergeCell ref="A1232:C1232"/>
    <mergeCell ref="H1232:K1232"/>
    <mergeCell ref="A1233:C1233"/>
    <mergeCell ref="H1233:K1233"/>
    <mergeCell ref="A1234:C1234"/>
    <mergeCell ref="H1234:K1234"/>
    <mergeCell ref="A1227:B1227"/>
    <mergeCell ref="C1227:D1227"/>
    <mergeCell ref="A1229:C1231"/>
    <mergeCell ref="D1229:D1231"/>
    <mergeCell ref="E1229:K1229"/>
    <mergeCell ref="G1230:K1230"/>
    <mergeCell ref="H1231:K1231"/>
    <mergeCell ref="A1221:K1222"/>
    <mergeCell ref="B1223:D1223"/>
    <mergeCell ref="G1223:H1223"/>
    <mergeCell ref="I1223:K1223"/>
    <mergeCell ref="A1225:B1225"/>
    <mergeCell ref="C1225:D1225"/>
    <mergeCell ref="F1225:H1225"/>
    <mergeCell ref="J1225:K1225"/>
    <mergeCell ref="A1218:D1219"/>
    <mergeCell ref="E1218:G1220"/>
    <mergeCell ref="H1218:K1219"/>
    <mergeCell ref="A1220:D1220"/>
    <mergeCell ref="H1220:K1220"/>
    <mergeCell ref="B1215:E1215"/>
    <mergeCell ref="J1215:K1215"/>
    <mergeCell ref="A1216:D1217"/>
    <mergeCell ref="E1216:G1217"/>
    <mergeCell ref="H1216:K1217"/>
    <mergeCell ref="B1208:K1208"/>
    <mergeCell ref="B1209:K1209"/>
    <mergeCell ref="B1211:K1211"/>
    <mergeCell ref="B1213:E1213"/>
    <mergeCell ref="F1213:G1213"/>
    <mergeCell ref="I1213:J1213"/>
    <mergeCell ref="J1204:K1205"/>
    <mergeCell ref="A1206:A1207"/>
    <mergeCell ref="B1206:C1207"/>
    <mergeCell ref="D1206:D1207"/>
    <mergeCell ref="E1206:G1207"/>
    <mergeCell ref="H1206:I1207"/>
    <mergeCell ref="J1206:K1207"/>
    <mergeCell ref="A1204:B1205"/>
    <mergeCell ref="C1204:C1205"/>
    <mergeCell ref="D1204:F1205"/>
    <mergeCell ref="G1204:G1205"/>
    <mergeCell ref="H1204:I1205"/>
    <mergeCell ref="A1199:C1199"/>
    <mergeCell ref="F1199:I1199"/>
    <mergeCell ref="A1200:A1201"/>
    <mergeCell ref="B1200:K1201"/>
    <mergeCell ref="A1202:B1203"/>
    <mergeCell ref="C1202:K1203"/>
    <mergeCell ref="A1196:C1196"/>
    <mergeCell ref="H1196:K1196"/>
    <mergeCell ref="A1197:C1197"/>
    <mergeCell ref="H1197:K1197"/>
    <mergeCell ref="A1198:C1198"/>
    <mergeCell ref="H1198:K1198"/>
    <mergeCell ref="A1193:C1193"/>
    <mergeCell ref="H1193:K1193"/>
    <mergeCell ref="A1194:C1194"/>
    <mergeCell ref="H1194:K1194"/>
    <mergeCell ref="A1195:C1195"/>
    <mergeCell ref="H1195:K1195"/>
    <mergeCell ref="A1190:C1190"/>
    <mergeCell ref="H1190:K1190"/>
    <mergeCell ref="A1191:C1191"/>
    <mergeCell ref="H1191:K1191"/>
    <mergeCell ref="A1192:C1192"/>
    <mergeCell ref="H1192:K1192"/>
    <mergeCell ref="A1187:C1187"/>
    <mergeCell ref="H1187:K1187"/>
    <mergeCell ref="A1188:C1188"/>
    <mergeCell ref="H1188:K1188"/>
    <mergeCell ref="A1189:C1189"/>
    <mergeCell ref="H1189:K1189"/>
    <mergeCell ref="A1182:B1182"/>
    <mergeCell ref="C1182:D1182"/>
    <mergeCell ref="A1184:C1186"/>
    <mergeCell ref="D1184:D1186"/>
    <mergeCell ref="E1184:K1184"/>
    <mergeCell ref="G1185:K1185"/>
    <mergeCell ref="H1186:K1186"/>
    <mergeCell ref="A1176:K1177"/>
    <mergeCell ref="B1178:D1178"/>
    <mergeCell ref="G1178:H1178"/>
    <mergeCell ref="I1178:K1178"/>
    <mergeCell ref="A1180:B1180"/>
    <mergeCell ref="C1180:D1180"/>
    <mergeCell ref="F1180:H1180"/>
    <mergeCell ref="J1180:K1180"/>
    <mergeCell ref="A1173:D1174"/>
    <mergeCell ref="E1173:G1175"/>
    <mergeCell ref="H1173:K1174"/>
    <mergeCell ref="A1175:D1175"/>
    <mergeCell ref="H1175:K1175"/>
    <mergeCell ref="B1170:E1170"/>
    <mergeCell ref="J1170:K1170"/>
    <mergeCell ref="A1171:D1172"/>
    <mergeCell ref="E1171:G1172"/>
    <mergeCell ref="H1171:K1172"/>
    <mergeCell ref="B1163:K1163"/>
    <mergeCell ref="B1164:K1164"/>
    <mergeCell ref="B1166:K1166"/>
    <mergeCell ref="B1168:E1168"/>
    <mergeCell ref="F1168:G1168"/>
    <mergeCell ref="I1168:J1168"/>
    <mergeCell ref="J1159:K1160"/>
    <mergeCell ref="A1161:A1162"/>
    <mergeCell ref="B1161:C1162"/>
    <mergeCell ref="D1161:D1162"/>
    <mergeCell ref="E1161:G1162"/>
    <mergeCell ref="H1161:I1162"/>
    <mergeCell ref="J1161:K1162"/>
    <mergeCell ref="A1159:B1160"/>
    <mergeCell ref="C1159:C1160"/>
    <mergeCell ref="D1159:F1160"/>
    <mergeCell ref="G1159:G1160"/>
    <mergeCell ref="H1159:I1160"/>
    <mergeCell ref="A1154:C1154"/>
    <mergeCell ref="F1154:I1154"/>
    <mergeCell ref="A1155:A1156"/>
    <mergeCell ref="B1155:K1156"/>
    <mergeCell ref="A1157:B1158"/>
    <mergeCell ref="C1157:K1158"/>
    <mergeCell ref="A1151:C1151"/>
    <mergeCell ref="H1151:K1151"/>
    <mergeCell ref="A1152:C1152"/>
    <mergeCell ref="H1152:K1152"/>
    <mergeCell ref="A1153:C1153"/>
    <mergeCell ref="H1153:K1153"/>
    <mergeCell ref="A1148:C1148"/>
    <mergeCell ref="H1148:K1148"/>
    <mergeCell ref="A1149:C1149"/>
    <mergeCell ref="H1149:K1149"/>
    <mergeCell ref="A1150:C1150"/>
    <mergeCell ref="H1150:K1150"/>
    <mergeCell ref="A1145:C1145"/>
    <mergeCell ref="H1145:K1145"/>
    <mergeCell ref="A1146:C1146"/>
    <mergeCell ref="H1146:K1146"/>
    <mergeCell ref="A1147:C1147"/>
    <mergeCell ref="H1147:K1147"/>
    <mergeCell ref="A1142:C1142"/>
    <mergeCell ref="H1142:K1142"/>
    <mergeCell ref="A1143:C1143"/>
    <mergeCell ref="H1143:K1143"/>
    <mergeCell ref="A1144:C1144"/>
    <mergeCell ref="H1144:K1144"/>
    <mergeCell ref="A1137:B1137"/>
    <mergeCell ref="C1137:D1137"/>
    <mergeCell ref="A1139:C1141"/>
    <mergeCell ref="D1139:D1141"/>
    <mergeCell ref="E1139:K1139"/>
    <mergeCell ref="G1140:K1140"/>
    <mergeCell ref="H1141:K1141"/>
    <mergeCell ref="A1131:K1132"/>
    <mergeCell ref="B1133:D1133"/>
    <mergeCell ref="G1133:H1133"/>
    <mergeCell ref="I1133:K1133"/>
    <mergeCell ref="A1135:B1135"/>
    <mergeCell ref="C1135:D1135"/>
    <mergeCell ref="F1135:H1135"/>
    <mergeCell ref="J1135:K1135"/>
    <mergeCell ref="A1128:D1129"/>
    <mergeCell ref="E1128:G1130"/>
    <mergeCell ref="H1128:K1129"/>
    <mergeCell ref="A1130:D1130"/>
    <mergeCell ref="H1130:K1130"/>
    <mergeCell ref="B1125:E1125"/>
    <mergeCell ref="J1125:K1125"/>
    <mergeCell ref="A1126:D1127"/>
    <mergeCell ref="E1126:G1127"/>
    <mergeCell ref="H1126:K1127"/>
    <mergeCell ref="B1118:K1118"/>
    <mergeCell ref="B1119:K1119"/>
    <mergeCell ref="B1121:K1121"/>
    <mergeCell ref="B1123:E1123"/>
    <mergeCell ref="F1123:G1123"/>
    <mergeCell ref="I1123:J1123"/>
    <mergeCell ref="J1114:K1115"/>
    <mergeCell ref="A1116:A1117"/>
    <mergeCell ref="B1116:C1117"/>
    <mergeCell ref="D1116:D1117"/>
    <mergeCell ref="E1116:G1117"/>
    <mergeCell ref="H1116:I1117"/>
    <mergeCell ref="J1116:K1117"/>
    <mergeCell ref="A1114:B1115"/>
    <mergeCell ref="C1114:C1115"/>
    <mergeCell ref="D1114:F1115"/>
    <mergeCell ref="G1114:G1115"/>
    <mergeCell ref="H1114:I1115"/>
    <mergeCell ref="A1109:C1109"/>
    <mergeCell ref="F1109:I1109"/>
    <mergeCell ref="A1110:A1111"/>
    <mergeCell ref="B1110:K1111"/>
    <mergeCell ref="A1112:B1113"/>
    <mergeCell ref="C1112:K1113"/>
    <mergeCell ref="A1106:C1106"/>
    <mergeCell ref="H1106:K1106"/>
    <mergeCell ref="A1107:C1107"/>
    <mergeCell ref="H1107:K1107"/>
    <mergeCell ref="A1108:C1108"/>
    <mergeCell ref="H1108:K1108"/>
    <mergeCell ref="A1103:C1103"/>
    <mergeCell ref="H1103:K1103"/>
    <mergeCell ref="A1104:C1104"/>
    <mergeCell ref="H1104:K1104"/>
    <mergeCell ref="A1105:C1105"/>
    <mergeCell ref="H1105:K1105"/>
    <mergeCell ref="A1100:C1100"/>
    <mergeCell ref="H1100:K1100"/>
    <mergeCell ref="A1101:C1101"/>
    <mergeCell ref="H1101:K1101"/>
    <mergeCell ref="A1102:C1102"/>
    <mergeCell ref="H1102:K1102"/>
    <mergeCell ref="A1097:C1097"/>
    <mergeCell ref="H1097:K1097"/>
    <mergeCell ref="A1098:C1098"/>
    <mergeCell ref="H1098:K1098"/>
    <mergeCell ref="A1099:C1099"/>
    <mergeCell ref="H1099:K1099"/>
    <mergeCell ref="A1092:B1092"/>
    <mergeCell ref="C1092:D1092"/>
    <mergeCell ref="A1094:C1096"/>
    <mergeCell ref="D1094:D1096"/>
    <mergeCell ref="E1094:K1094"/>
    <mergeCell ref="G1095:K1095"/>
    <mergeCell ref="H1096:K1096"/>
    <mergeCell ref="A1086:K1087"/>
    <mergeCell ref="B1088:D1088"/>
    <mergeCell ref="G1088:H1088"/>
    <mergeCell ref="I1088:K1088"/>
    <mergeCell ref="A1090:B1090"/>
    <mergeCell ref="C1090:D1090"/>
    <mergeCell ref="F1090:H1090"/>
    <mergeCell ref="J1090:K1090"/>
    <mergeCell ref="A1083:D1084"/>
    <mergeCell ref="E1083:G1085"/>
    <mergeCell ref="H1083:K1084"/>
    <mergeCell ref="A1085:D1085"/>
    <mergeCell ref="H1085:K1085"/>
    <mergeCell ref="B1080:E1080"/>
    <mergeCell ref="J1080:K1080"/>
    <mergeCell ref="A1081:D1082"/>
    <mergeCell ref="E1081:G1082"/>
    <mergeCell ref="H1081:K1082"/>
    <mergeCell ref="B1073:K1073"/>
    <mergeCell ref="B1074:K1074"/>
    <mergeCell ref="B1076:K1076"/>
    <mergeCell ref="B1078:E1078"/>
    <mergeCell ref="F1078:G1078"/>
    <mergeCell ref="I1078:J1078"/>
    <mergeCell ref="J1069:K1070"/>
    <mergeCell ref="A1071:A1072"/>
    <mergeCell ref="B1071:C1072"/>
    <mergeCell ref="D1071:D1072"/>
    <mergeCell ref="E1071:G1072"/>
    <mergeCell ref="H1071:I1072"/>
    <mergeCell ref="J1071:K1072"/>
    <mergeCell ref="A1069:B1070"/>
    <mergeCell ref="C1069:C1070"/>
    <mergeCell ref="D1069:F1070"/>
    <mergeCell ref="G1069:G1070"/>
    <mergeCell ref="H1069:I1070"/>
    <mergeCell ref="A1064:C1064"/>
    <mergeCell ref="F1064:I1064"/>
    <mergeCell ref="A1065:A1066"/>
    <mergeCell ref="B1065:K1066"/>
    <mergeCell ref="A1067:B1068"/>
    <mergeCell ref="C1067:K1068"/>
    <mergeCell ref="A1061:C1061"/>
    <mergeCell ref="H1061:K1061"/>
    <mergeCell ref="A1062:C1062"/>
    <mergeCell ref="H1062:K1062"/>
    <mergeCell ref="A1063:C1063"/>
    <mergeCell ref="H1063:K1063"/>
    <mergeCell ref="A1058:C1058"/>
    <mergeCell ref="H1058:K1058"/>
    <mergeCell ref="A1059:C1059"/>
    <mergeCell ref="H1059:K1059"/>
    <mergeCell ref="A1060:C1060"/>
    <mergeCell ref="H1060:K1060"/>
    <mergeCell ref="A1055:C1055"/>
    <mergeCell ref="H1055:K1055"/>
    <mergeCell ref="A1056:C1056"/>
    <mergeCell ref="H1056:K1056"/>
    <mergeCell ref="A1057:C1057"/>
    <mergeCell ref="H1057:K1057"/>
    <mergeCell ref="A1052:C1052"/>
    <mergeCell ref="H1052:K1052"/>
    <mergeCell ref="A1053:C1053"/>
    <mergeCell ref="H1053:K1053"/>
    <mergeCell ref="A1054:C1054"/>
    <mergeCell ref="H1054:K1054"/>
    <mergeCell ref="A1047:B1047"/>
    <mergeCell ref="C1047:D1047"/>
    <mergeCell ref="A1049:C1051"/>
    <mergeCell ref="D1049:D1051"/>
    <mergeCell ref="E1049:K1049"/>
    <mergeCell ref="G1050:K1050"/>
    <mergeCell ref="H1051:K1051"/>
    <mergeCell ref="A1041:K1042"/>
    <mergeCell ref="B1043:D1043"/>
    <mergeCell ref="G1043:H1043"/>
    <mergeCell ref="I1043:K1043"/>
    <mergeCell ref="A1045:B1045"/>
    <mergeCell ref="C1045:D1045"/>
    <mergeCell ref="F1045:H1045"/>
    <mergeCell ref="J1045:K1045"/>
    <mergeCell ref="A1038:D1039"/>
    <mergeCell ref="E1038:G1040"/>
    <mergeCell ref="H1038:K1039"/>
    <mergeCell ref="A1040:D1040"/>
    <mergeCell ref="H1040:K1040"/>
    <mergeCell ref="B1035:E1035"/>
    <mergeCell ref="J1035:K1035"/>
    <mergeCell ref="A1036:D1037"/>
    <mergeCell ref="E1036:G1037"/>
    <mergeCell ref="H1036:K1037"/>
    <mergeCell ref="B1028:K1028"/>
    <mergeCell ref="B1029:K1029"/>
    <mergeCell ref="B1031:K1031"/>
    <mergeCell ref="B1033:E1033"/>
    <mergeCell ref="F1033:G1033"/>
    <mergeCell ref="I1033:J1033"/>
    <mergeCell ref="J1024:K1025"/>
    <mergeCell ref="A1026:A1027"/>
    <mergeCell ref="B1026:C1027"/>
    <mergeCell ref="D1026:D1027"/>
    <mergeCell ref="E1026:G1027"/>
    <mergeCell ref="H1026:I1027"/>
    <mergeCell ref="J1026:K1027"/>
    <mergeCell ref="A1024:B1025"/>
    <mergeCell ref="C1024:C1025"/>
    <mergeCell ref="D1024:F1025"/>
    <mergeCell ref="G1024:G1025"/>
    <mergeCell ref="H1024:I1025"/>
    <mergeCell ref="A1019:C1019"/>
    <mergeCell ref="F1019:I1019"/>
    <mergeCell ref="A1020:A1021"/>
    <mergeCell ref="B1020:K1021"/>
    <mergeCell ref="A1022:B1023"/>
    <mergeCell ref="C1022:K1023"/>
    <mergeCell ref="A1016:C1016"/>
    <mergeCell ref="H1016:K1016"/>
    <mergeCell ref="A1017:C1017"/>
    <mergeCell ref="H1017:K1017"/>
    <mergeCell ref="A1018:C1018"/>
    <mergeCell ref="H1018:K1018"/>
    <mergeCell ref="A1013:C1013"/>
    <mergeCell ref="H1013:K1013"/>
    <mergeCell ref="A1014:C1014"/>
    <mergeCell ref="H1014:K1014"/>
    <mergeCell ref="A1015:C1015"/>
    <mergeCell ref="H1015:K1015"/>
    <mergeCell ref="A1010:C1010"/>
    <mergeCell ref="H1010:K1010"/>
    <mergeCell ref="A1011:C1011"/>
    <mergeCell ref="H1011:K1011"/>
    <mergeCell ref="A1012:C1012"/>
    <mergeCell ref="H1012:K1012"/>
    <mergeCell ref="A1007:C1007"/>
    <mergeCell ref="H1007:K1007"/>
    <mergeCell ref="A1008:C1008"/>
    <mergeCell ref="H1008:K1008"/>
    <mergeCell ref="A1009:C1009"/>
    <mergeCell ref="H1009:K1009"/>
    <mergeCell ref="A1002:B1002"/>
    <mergeCell ref="C1002:D1002"/>
    <mergeCell ref="A1004:C1006"/>
    <mergeCell ref="D1004:D1006"/>
    <mergeCell ref="E1004:K1004"/>
    <mergeCell ref="G1005:K1005"/>
    <mergeCell ref="H1006:K1006"/>
    <mergeCell ref="A996:K997"/>
    <mergeCell ref="B998:D998"/>
    <mergeCell ref="G998:H998"/>
    <mergeCell ref="I998:K998"/>
    <mergeCell ref="A1000:B1000"/>
    <mergeCell ref="C1000:D1000"/>
    <mergeCell ref="F1000:H1000"/>
    <mergeCell ref="J1000:K1000"/>
    <mergeCell ref="A993:D994"/>
    <mergeCell ref="E993:G995"/>
    <mergeCell ref="H993:K994"/>
    <mergeCell ref="A995:D995"/>
    <mergeCell ref="H995:K995"/>
    <mergeCell ref="B990:E990"/>
    <mergeCell ref="J990:K990"/>
    <mergeCell ref="A991:D992"/>
    <mergeCell ref="E991:G992"/>
    <mergeCell ref="H991:K992"/>
    <mergeCell ref="B983:K983"/>
    <mergeCell ref="B984:K984"/>
    <mergeCell ref="B986:K986"/>
    <mergeCell ref="B988:E988"/>
    <mergeCell ref="F988:G988"/>
    <mergeCell ref="I988:J988"/>
    <mergeCell ref="J979:K980"/>
    <mergeCell ref="A981:A982"/>
    <mergeCell ref="B981:C982"/>
    <mergeCell ref="D981:D982"/>
    <mergeCell ref="E981:G982"/>
    <mergeCell ref="H981:I982"/>
    <mergeCell ref="J981:K982"/>
    <mergeCell ref="A979:B980"/>
    <mergeCell ref="C979:C980"/>
    <mergeCell ref="D979:F980"/>
    <mergeCell ref="G979:G980"/>
    <mergeCell ref="H979:I980"/>
    <mergeCell ref="A974:C974"/>
    <mergeCell ref="F974:I974"/>
    <mergeCell ref="A975:A976"/>
    <mergeCell ref="B975:K976"/>
    <mergeCell ref="A977:B978"/>
    <mergeCell ref="C977:K978"/>
    <mergeCell ref="A971:C971"/>
    <mergeCell ref="H971:K971"/>
    <mergeCell ref="A972:C972"/>
    <mergeCell ref="H972:K972"/>
    <mergeCell ref="A973:C973"/>
    <mergeCell ref="H973:K973"/>
    <mergeCell ref="A968:C968"/>
    <mergeCell ref="H968:K968"/>
    <mergeCell ref="A969:C969"/>
    <mergeCell ref="H969:K969"/>
    <mergeCell ref="A970:C970"/>
    <mergeCell ref="H970:K970"/>
    <mergeCell ref="A965:C965"/>
    <mergeCell ref="H965:K965"/>
    <mergeCell ref="A966:C966"/>
    <mergeCell ref="H966:K966"/>
    <mergeCell ref="A967:C967"/>
    <mergeCell ref="H967:K967"/>
    <mergeCell ref="A962:C962"/>
    <mergeCell ref="H962:K962"/>
    <mergeCell ref="A963:C963"/>
    <mergeCell ref="H963:K963"/>
    <mergeCell ref="A964:C964"/>
    <mergeCell ref="H964:K964"/>
    <mergeCell ref="A957:B957"/>
    <mergeCell ref="C957:D957"/>
    <mergeCell ref="A959:C961"/>
    <mergeCell ref="D959:D961"/>
    <mergeCell ref="E959:K959"/>
    <mergeCell ref="G960:K960"/>
    <mergeCell ref="H961:K961"/>
    <mergeCell ref="A951:K952"/>
    <mergeCell ref="B953:D953"/>
    <mergeCell ref="G953:H953"/>
    <mergeCell ref="I953:K953"/>
    <mergeCell ref="A955:B955"/>
    <mergeCell ref="C955:D955"/>
    <mergeCell ref="F955:H955"/>
    <mergeCell ref="J955:K955"/>
    <mergeCell ref="A948:D949"/>
    <mergeCell ref="E948:G950"/>
    <mergeCell ref="H948:K949"/>
    <mergeCell ref="A950:D950"/>
    <mergeCell ref="H950:K950"/>
    <mergeCell ref="B945:E945"/>
    <mergeCell ref="J945:K945"/>
    <mergeCell ref="A946:D947"/>
    <mergeCell ref="E946:G947"/>
    <mergeCell ref="H946:K947"/>
    <mergeCell ref="B938:K938"/>
    <mergeCell ref="B939:K939"/>
    <mergeCell ref="B941:K941"/>
    <mergeCell ref="B943:E943"/>
    <mergeCell ref="F943:G943"/>
    <mergeCell ref="I943:J943"/>
    <mergeCell ref="J934:K935"/>
    <mergeCell ref="A936:A937"/>
    <mergeCell ref="B936:C937"/>
    <mergeCell ref="D936:D937"/>
    <mergeCell ref="E936:G937"/>
    <mergeCell ref="H936:I937"/>
    <mergeCell ref="J936:K937"/>
    <mergeCell ref="A934:B935"/>
    <mergeCell ref="C934:C935"/>
    <mergeCell ref="D934:F935"/>
    <mergeCell ref="G934:G935"/>
    <mergeCell ref="H934:I935"/>
    <mergeCell ref="A929:C929"/>
    <mergeCell ref="F929:I929"/>
    <mergeCell ref="A930:A931"/>
    <mergeCell ref="B930:K931"/>
    <mergeCell ref="A932:B933"/>
    <mergeCell ref="C932:K933"/>
    <mergeCell ref="A926:C926"/>
    <mergeCell ref="H926:K926"/>
    <mergeCell ref="A927:C927"/>
    <mergeCell ref="H927:K927"/>
    <mergeCell ref="A928:C928"/>
    <mergeCell ref="H928:K928"/>
    <mergeCell ref="A923:C923"/>
    <mergeCell ref="H923:K923"/>
    <mergeCell ref="A924:C924"/>
    <mergeCell ref="H924:K924"/>
    <mergeCell ref="A925:C925"/>
    <mergeCell ref="H925:K925"/>
    <mergeCell ref="A920:C920"/>
    <mergeCell ref="H920:K920"/>
    <mergeCell ref="A921:C921"/>
    <mergeCell ref="H921:K921"/>
    <mergeCell ref="A922:C922"/>
    <mergeCell ref="H922:K922"/>
    <mergeCell ref="A917:C917"/>
    <mergeCell ref="H917:K917"/>
    <mergeCell ref="A918:C918"/>
    <mergeCell ref="H918:K918"/>
    <mergeCell ref="A919:C919"/>
    <mergeCell ref="H919:K919"/>
    <mergeCell ref="A912:B912"/>
    <mergeCell ref="C912:D912"/>
    <mergeCell ref="A914:C916"/>
    <mergeCell ref="D914:D916"/>
    <mergeCell ref="E914:K914"/>
    <mergeCell ref="G915:K915"/>
    <mergeCell ref="H916:K916"/>
    <mergeCell ref="A906:K907"/>
    <mergeCell ref="B908:D908"/>
    <mergeCell ref="G908:H908"/>
    <mergeCell ref="I908:K908"/>
    <mergeCell ref="A910:B910"/>
    <mergeCell ref="C910:D910"/>
    <mergeCell ref="F910:H910"/>
    <mergeCell ref="J910:K910"/>
    <mergeCell ref="A903:D904"/>
    <mergeCell ref="E903:G905"/>
    <mergeCell ref="H903:K904"/>
    <mergeCell ref="A905:D905"/>
    <mergeCell ref="H905:K905"/>
    <mergeCell ref="B900:E900"/>
    <mergeCell ref="J900:K900"/>
    <mergeCell ref="A901:D902"/>
    <mergeCell ref="E901:G902"/>
    <mergeCell ref="H901:K902"/>
    <mergeCell ref="B893:K893"/>
    <mergeCell ref="B894:K894"/>
    <mergeCell ref="B896:K896"/>
    <mergeCell ref="B898:E898"/>
    <mergeCell ref="F898:G898"/>
    <mergeCell ref="I898:J898"/>
    <mergeCell ref="J889:K890"/>
    <mergeCell ref="A891:A892"/>
    <mergeCell ref="B891:C892"/>
    <mergeCell ref="D891:D892"/>
    <mergeCell ref="E891:G892"/>
    <mergeCell ref="H891:I892"/>
    <mergeCell ref="J891:K892"/>
    <mergeCell ref="A889:B890"/>
    <mergeCell ref="C889:C890"/>
    <mergeCell ref="D889:F890"/>
    <mergeCell ref="G889:G890"/>
    <mergeCell ref="H889:I890"/>
    <mergeCell ref="A884:C884"/>
    <mergeCell ref="F884:I884"/>
    <mergeCell ref="A885:A886"/>
    <mergeCell ref="B885:K886"/>
    <mergeCell ref="A887:B888"/>
    <mergeCell ref="C887:K888"/>
    <mergeCell ref="A881:C881"/>
    <mergeCell ref="H881:K881"/>
    <mergeCell ref="A882:C882"/>
    <mergeCell ref="H882:K882"/>
    <mergeCell ref="A883:C883"/>
    <mergeCell ref="H883:K883"/>
    <mergeCell ref="A878:C878"/>
    <mergeCell ref="H878:K878"/>
    <mergeCell ref="A879:C879"/>
    <mergeCell ref="H879:K879"/>
    <mergeCell ref="A880:C880"/>
    <mergeCell ref="H880:K880"/>
    <mergeCell ref="A875:C875"/>
    <mergeCell ref="H875:K875"/>
    <mergeCell ref="A876:C876"/>
    <mergeCell ref="H876:K876"/>
    <mergeCell ref="A877:C877"/>
    <mergeCell ref="H877:K877"/>
    <mergeCell ref="A872:C872"/>
    <mergeCell ref="H872:K872"/>
    <mergeCell ref="A873:C873"/>
    <mergeCell ref="H873:K873"/>
    <mergeCell ref="A874:C874"/>
    <mergeCell ref="H874:K874"/>
    <mergeCell ref="A867:B867"/>
    <mergeCell ref="C867:D867"/>
    <mergeCell ref="A869:C871"/>
    <mergeCell ref="D869:D871"/>
    <mergeCell ref="E869:K869"/>
    <mergeCell ref="G870:K870"/>
    <mergeCell ref="H871:K871"/>
    <mergeCell ref="A861:K862"/>
    <mergeCell ref="B863:D863"/>
    <mergeCell ref="G863:H863"/>
    <mergeCell ref="I863:K863"/>
    <mergeCell ref="A865:B865"/>
    <mergeCell ref="C865:D865"/>
    <mergeCell ref="F865:H865"/>
    <mergeCell ref="J865:K865"/>
    <mergeCell ref="A858:D859"/>
    <mergeCell ref="E858:G860"/>
    <mergeCell ref="H858:K859"/>
    <mergeCell ref="A860:D860"/>
    <mergeCell ref="H860:K860"/>
    <mergeCell ref="B855:E855"/>
    <mergeCell ref="J855:K855"/>
    <mergeCell ref="A856:D857"/>
    <mergeCell ref="E856:G857"/>
    <mergeCell ref="H856:K857"/>
    <mergeCell ref="B848:K848"/>
    <mergeCell ref="B849:K849"/>
    <mergeCell ref="B851:K851"/>
    <mergeCell ref="B853:E853"/>
    <mergeCell ref="F853:G853"/>
    <mergeCell ref="I853:J853"/>
    <mergeCell ref="J844:K845"/>
    <mergeCell ref="A846:A847"/>
    <mergeCell ref="B846:C847"/>
    <mergeCell ref="D846:D847"/>
    <mergeCell ref="E846:G847"/>
    <mergeCell ref="H846:I847"/>
    <mergeCell ref="J846:K847"/>
    <mergeCell ref="A844:B845"/>
    <mergeCell ref="C844:C845"/>
    <mergeCell ref="D844:F845"/>
    <mergeCell ref="G844:G845"/>
    <mergeCell ref="H844:I845"/>
    <mergeCell ref="A839:C839"/>
    <mergeCell ref="F839:I839"/>
    <mergeCell ref="A840:A841"/>
    <mergeCell ref="B840:K841"/>
    <mergeCell ref="A842:B843"/>
    <mergeCell ref="C842:K843"/>
    <mergeCell ref="A836:C836"/>
    <mergeCell ref="H836:K836"/>
    <mergeCell ref="A837:C837"/>
    <mergeCell ref="H837:K837"/>
    <mergeCell ref="A838:C838"/>
    <mergeCell ref="H838:K838"/>
    <mergeCell ref="A833:C833"/>
    <mergeCell ref="H833:K833"/>
    <mergeCell ref="A834:C834"/>
    <mergeCell ref="H834:K834"/>
    <mergeCell ref="A835:C835"/>
    <mergeCell ref="H835:K835"/>
    <mergeCell ref="A830:C830"/>
    <mergeCell ref="H830:K830"/>
    <mergeCell ref="A831:C831"/>
    <mergeCell ref="H831:K831"/>
    <mergeCell ref="A832:C832"/>
    <mergeCell ref="H832:K832"/>
    <mergeCell ref="A827:C827"/>
    <mergeCell ref="H827:K827"/>
    <mergeCell ref="A828:C828"/>
    <mergeCell ref="H828:K828"/>
    <mergeCell ref="A829:C829"/>
    <mergeCell ref="H829:K829"/>
    <mergeCell ref="A822:B822"/>
    <mergeCell ref="C822:D822"/>
    <mergeCell ref="A824:C826"/>
    <mergeCell ref="D824:D826"/>
    <mergeCell ref="E824:K824"/>
    <mergeCell ref="G825:K825"/>
    <mergeCell ref="H826:K826"/>
    <mergeCell ref="A816:K817"/>
    <mergeCell ref="B818:D818"/>
    <mergeCell ref="G818:H818"/>
    <mergeCell ref="I818:K818"/>
    <mergeCell ref="A820:B820"/>
    <mergeCell ref="C820:D820"/>
    <mergeCell ref="F820:H820"/>
    <mergeCell ref="J820:K820"/>
    <mergeCell ref="A813:D814"/>
    <mergeCell ref="E813:G815"/>
    <mergeCell ref="H813:K814"/>
    <mergeCell ref="A815:D815"/>
    <mergeCell ref="H815:K815"/>
    <mergeCell ref="B810:E810"/>
    <mergeCell ref="J810:K810"/>
    <mergeCell ref="A811:D812"/>
    <mergeCell ref="E811:G812"/>
    <mergeCell ref="H811:K812"/>
    <mergeCell ref="B803:K803"/>
    <mergeCell ref="B804:K804"/>
    <mergeCell ref="B806:K806"/>
    <mergeCell ref="B808:E808"/>
    <mergeCell ref="F808:G808"/>
    <mergeCell ref="I808:J808"/>
    <mergeCell ref="J799:K800"/>
    <mergeCell ref="A801:A802"/>
    <mergeCell ref="B801:C802"/>
    <mergeCell ref="D801:D802"/>
    <mergeCell ref="E801:G802"/>
    <mergeCell ref="H801:I802"/>
    <mergeCell ref="J801:K802"/>
    <mergeCell ref="A799:B800"/>
    <mergeCell ref="C799:C800"/>
    <mergeCell ref="D799:F800"/>
    <mergeCell ref="G799:G800"/>
    <mergeCell ref="H799:I800"/>
    <mergeCell ref="A794:C794"/>
    <mergeCell ref="F794:I794"/>
    <mergeCell ref="A795:A796"/>
    <mergeCell ref="B795:K796"/>
    <mergeCell ref="A797:B798"/>
    <mergeCell ref="C797:K798"/>
    <mergeCell ref="A791:C791"/>
    <mergeCell ref="H791:K791"/>
    <mergeCell ref="A792:C792"/>
    <mergeCell ref="H792:K792"/>
    <mergeCell ref="A793:C793"/>
    <mergeCell ref="H793:K793"/>
    <mergeCell ref="A788:C788"/>
    <mergeCell ref="H788:K788"/>
    <mergeCell ref="A789:C789"/>
    <mergeCell ref="H789:K789"/>
    <mergeCell ref="A790:C790"/>
    <mergeCell ref="H790:K790"/>
    <mergeCell ref="A785:C785"/>
    <mergeCell ref="H785:K785"/>
    <mergeCell ref="A786:C786"/>
    <mergeCell ref="H786:K786"/>
    <mergeCell ref="A787:C787"/>
    <mergeCell ref="H787:K787"/>
    <mergeCell ref="A782:C782"/>
    <mergeCell ref="H782:K782"/>
    <mergeCell ref="A783:C783"/>
    <mergeCell ref="H783:K783"/>
    <mergeCell ref="A784:C784"/>
    <mergeCell ref="H784:K784"/>
    <mergeCell ref="A777:B777"/>
    <mergeCell ref="C777:D777"/>
    <mergeCell ref="A779:C781"/>
    <mergeCell ref="D779:D781"/>
    <mergeCell ref="E779:K779"/>
    <mergeCell ref="G780:K780"/>
    <mergeCell ref="H781:K781"/>
    <mergeCell ref="A771:K772"/>
    <mergeCell ref="B773:D773"/>
    <mergeCell ref="G773:H773"/>
    <mergeCell ref="I773:K773"/>
    <mergeCell ref="A775:B775"/>
    <mergeCell ref="C775:D775"/>
    <mergeCell ref="F775:H775"/>
    <mergeCell ref="J775:K775"/>
    <mergeCell ref="A768:D769"/>
    <mergeCell ref="E768:G770"/>
    <mergeCell ref="H768:K769"/>
    <mergeCell ref="A770:D770"/>
    <mergeCell ref="H770:K770"/>
    <mergeCell ref="B765:E765"/>
    <mergeCell ref="J765:K765"/>
    <mergeCell ref="A766:D767"/>
    <mergeCell ref="E766:G767"/>
    <mergeCell ref="H766:K767"/>
    <mergeCell ref="B758:K758"/>
    <mergeCell ref="B759:K759"/>
    <mergeCell ref="B761:K761"/>
    <mergeCell ref="B763:E763"/>
    <mergeCell ref="F763:G763"/>
    <mergeCell ref="I763:J763"/>
    <mergeCell ref="J754:K755"/>
    <mergeCell ref="A756:A757"/>
    <mergeCell ref="B756:C757"/>
    <mergeCell ref="D756:D757"/>
    <mergeCell ref="E756:G757"/>
    <mergeCell ref="H756:I757"/>
    <mergeCell ref="J756:K757"/>
    <mergeCell ref="A754:B755"/>
    <mergeCell ref="C754:C755"/>
    <mergeCell ref="D754:F755"/>
    <mergeCell ref="G754:G755"/>
    <mergeCell ref="H754:I755"/>
    <mergeCell ref="A749:C749"/>
    <mergeCell ref="F749:I749"/>
    <mergeCell ref="A750:A751"/>
    <mergeCell ref="B750:K751"/>
    <mergeCell ref="A752:B753"/>
    <mergeCell ref="C752:K753"/>
    <mergeCell ref="A746:C746"/>
    <mergeCell ref="H746:K746"/>
    <mergeCell ref="A747:C747"/>
    <mergeCell ref="H747:K747"/>
    <mergeCell ref="A748:C748"/>
    <mergeCell ref="H748:K748"/>
    <mergeCell ref="A743:C743"/>
    <mergeCell ref="H743:K743"/>
    <mergeCell ref="A744:C744"/>
    <mergeCell ref="H744:K744"/>
    <mergeCell ref="A745:C745"/>
    <mergeCell ref="H745:K745"/>
    <mergeCell ref="A740:C740"/>
    <mergeCell ref="H740:K740"/>
    <mergeCell ref="A741:C741"/>
    <mergeCell ref="H741:K741"/>
    <mergeCell ref="A742:C742"/>
    <mergeCell ref="H742:K742"/>
    <mergeCell ref="A737:C737"/>
    <mergeCell ref="H737:K737"/>
    <mergeCell ref="A738:C738"/>
    <mergeCell ref="H738:K738"/>
    <mergeCell ref="A739:C739"/>
    <mergeCell ref="H739:K739"/>
    <mergeCell ref="A732:B732"/>
    <mergeCell ref="C732:D732"/>
    <mergeCell ref="A734:C736"/>
    <mergeCell ref="D734:D736"/>
    <mergeCell ref="E734:K734"/>
    <mergeCell ref="G735:K735"/>
    <mergeCell ref="H736:K736"/>
    <mergeCell ref="A726:K727"/>
    <mergeCell ref="B728:D728"/>
    <mergeCell ref="G728:H728"/>
    <mergeCell ref="I728:K728"/>
    <mergeCell ref="A730:B730"/>
    <mergeCell ref="C730:D730"/>
    <mergeCell ref="F730:H730"/>
    <mergeCell ref="J730:K730"/>
    <mergeCell ref="A723:D724"/>
    <mergeCell ref="E723:G725"/>
    <mergeCell ref="H723:K724"/>
    <mergeCell ref="A725:D725"/>
    <mergeCell ref="H725:K725"/>
    <mergeCell ref="B720:E720"/>
    <mergeCell ref="J720:K720"/>
    <mergeCell ref="A721:D722"/>
    <mergeCell ref="E721:G722"/>
    <mergeCell ref="H721:K722"/>
    <mergeCell ref="B713:K713"/>
    <mergeCell ref="B714:K714"/>
    <mergeCell ref="B716:K716"/>
    <mergeCell ref="B718:E718"/>
    <mergeCell ref="F718:G718"/>
    <mergeCell ref="I718:J718"/>
    <mergeCell ref="J709:K710"/>
    <mergeCell ref="A711:A712"/>
    <mergeCell ref="B711:C712"/>
    <mergeCell ref="D711:D712"/>
    <mergeCell ref="E711:G712"/>
    <mergeCell ref="H711:I712"/>
    <mergeCell ref="J711:K712"/>
    <mergeCell ref="A709:B710"/>
    <mergeCell ref="C709:C710"/>
    <mergeCell ref="D709:F710"/>
    <mergeCell ref="G709:G710"/>
    <mergeCell ref="H709:I710"/>
    <mergeCell ref="A704:C704"/>
    <mergeCell ref="F704:I704"/>
    <mergeCell ref="A705:A706"/>
    <mergeCell ref="B705:K706"/>
    <mergeCell ref="A707:B708"/>
    <mergeCell ref="C707:K708"/>
    <mergeCell ref="A701:C701"/>
    <mergeCell ref="H701:K701"/>
    <mergeCell ref="A702:C702"/>
    <mergeCell ref="H702:K702"/>
    <mergeCell ref="A703:C703"/>
    <mergeCell ref="H703:K703"/>
    <mergeCell ref="A698:C698"/>
    <mergeCell ref="H698:K698"/>
    <mergeCell ref="A699:C699"/>
    <mergeCell ref="H699:K699"/>
    <mergeCell ref="A700:C700"/>
    <mergeCell ref="H700:K700"/>
    <mergeCell ref="A695:C695"/>
    <mergeCell ref="H695:K695"/>
    <mergeCell ref="A696:C696"/>
    <mergeCell ref="H696:K696"/>
    <mergeCell ref="A697:C697"/>
    <mergeCell ref="H697:K697"/>
    <mergeCell ref="A692:C692"/>
    <mergeCell ref="H692:K692"/>
    <mergeCell ref="A693:C693"/>
    <mergeCell ref="H693:K693"/>
    <mergeCell ref="A694:C694"/>
    <mergeCell ref="H694:K694"/>
    <mergeCell ref="A687:B687"/>
    <mergeCell ref="C687:D687"/>
    <mergeCell ref="A689:C691"/>
    <mergeCell ref="D689:D691"/>
    <mergeCell ref="E689:K689"/>
    <mergeCell ref="G690:K690"/>
    <mergeCell ref="H691:K691"/>
    <mergeCell ref="A681:K682"/>
    <mergeCell ref="B683:D683"/>
    <mergeCell ref="G683:H683"/>
    <mergeCell ref="I683:K683"/>
    <mergeCell ref="A685:B685"/>
    <mergeCell ref="C685:D685"/>
    <mergeCell ref="F685:H685"/>
    <mergeCell ref="J685:K685"/>
    <mergeCell ref="A678:D679"/>
    <mergeCell ref="E678:G680"/>
    <mergeCell ref="H678:K679"/>
    <mergeCell ref="A680:D680"/>
    <mergeCell ref="H680:K680"/>
    <mergeCell ref="B675:E675"/>
    <mergeCell ref="J675:K675"/>
    <mergeCell ref="A676:D677"/>
    <mergeCell ref="E676:G677"/>
    <mergeCell ref="H676:K677"/>
    <mergeCell ref="B668:K668"/>
    <mergeCell ref="B669:K669"/>
    <mergeCell ref="B671:K671"/>
    <mergeCell ref="B673:E673"/>
    <mergeCell ref="F673:G673"/>
    <mergeCell ref="I673:J673"/>
    <mergeCell ref="J664:K665"/>
    <mergeCell ref="A666:A667"/>
    <mergeCell ref="B666:C667"/>
    <mergeCell ref="D666:D667"/>
    <mergeCell ref="E666:G667"/>
    <mergeCell ref="H666:I667"/>
    <mergeCell ref="J666:K667"/>
    <mergeCell ref="A664:B665"/>
    <mergeCell ref="C664:C665"/>
    <mergeCell ref="D664:F665"/>
    <mergeCell ref="G664:G665"/>
    <mergeCell ref="H664:I665"/>
    <mergeCell ref="A659:C659"/>
    <mergeCell ref="F659:I659"/>
    <mergeCell ref="A660:A661"/>
    <mergeCell ref="B660:K661"/>
    <mergeCell ref="A662:B663"/>
    <mergeCell ref="C662:K663"/>
    <mergeCell ref="A656:C656"/>
    <mergeCell ref="H656:K656"/>
    <mergeCell ref="A657:C657"/>
    <mergeCell ref="H657:K657"/>
    <mergeCell ref="A658:C658"/>
    <mergeCell ref="H658:K658"/>
    <mergeCell ref="A653:C653"/>
    <mergeCell ref="H653:K653"/>
    <mergeCell ref="A654:C654"/>
    <mergeCell ref="H654:K654"/>
    <mergeCell ref="A655:C655"/>
    <mergeCell ref="H655:K655"/>
    <mergeCell ref="A650:C650"/>
    <mergeCell ref="H650:K650"/>
    <mergeCell ref="A651:C651"/>
    <mergeCell ref="H651:K651"/>
    <mergeCell ref="A652:C652"/>
    <mergeCell ref="H652:K652"/>
    <mergeCell ref="A647:C647"/>
    <mergeCell ref="H647:K647"/>
    <mergeCell ref="A648:C648"/>
    <mergeCell ref="H648:K648"/>
    <mergeCell ref="A649:C649"/>
    <mergeCell ref="H649:K649"/>
    <mergeCell ref="A642:B642"/>
    <mergeCell ref="C642:D642"/>
    <mergeCell ref="A644:C646"/>
    <mergeCell ref="D644:D646"/>
    <mergeCell ref="E644:K644"/>
    <mergeCell ref="G645:K645"/>
    <mergeCell ref="H646:K646"/>
    <mergeCell ref="A636:K637"/>
    <mergeCell ref="B638:D638"/>
    <mergeCell ref="G638:H638"/>
    <mergeCell ref="I638:K638"/>
    <mergeCell ref="A640:B640"/>
    <mergeCell ref="C640:D640"/>
    <mergeCell ref="F640:H640"/>
    <mergeCell ref="J640:K640"/>
    <mergeCell ref="A633:D634"/>
    <mergeCell ref="E633:G635"/>
    <mergeCell ref="H633:K634"/>
    <mergeCell ref="A635:D635"/>
    <mergeCell ref="H635:K635"/>
    <mergeCell ref="B630:E630"/>
    <mergeCell ref="J630:K630"/>
    <mergeCell ref="A631:D632"/>
    <mergeCell ref="E631:G632"/>
    <mergeCell ref="H631:K632"/>
    <mergeCell ref="B623:K623"/>
    <mergeCell ref="B624:K624"/>
    <mergeCell ref="B626:K626"/>
    <mergeCell ref="B628:E628"/>
    <mergeCell ref="F628:G628"/>
    <mergeCell ref="I628:J628"/>
    <mergeCell ref="J619:K620"/>
    <mergeCell ref="A621:A622"/>
    <mergeCell ref="B621:C622"/>
    <mergeCell ref="D621:D622"/>
    <mergeCell ref="E621:G622"/>
    <mergeCell ref="H621:I622"/>
    <mergeCell ref="J621:K622"/>
    <mergeCell ref="A619:B620"/>
    <mergeCell ref="C619:C620"/>
    <mergeCell ref="D619:F620"/>
    <mergeCell ref="G619:G620"/>
    <mergeCell ref="H619:I620"/>
    <mergeCell ref="A614:C614"/>
    <mergeCell ref="F614:I614"/>
    <mergeCell ref="A615:A616"/>
    <mergeCell ref="B615:K616"/>
    <mergeCell ref="A617:B618"/>
    <mergeCell ref="C617:K618"/>
    <mergeCell ref="A611:C611"/>
    <mergeCell ref="H611:K611"/>
    <mergeCell ref="A612:C612"/>
    <mergeCell ref="H612:K612"/>
    <mergeCell ref="A613:C613"/>
    <mergeCell ref="H613:K613"/>
    <mergeCell ref="A608:C608"/>
    <mergeCell ref="H608:K608"/>
    <mergeCell ref="A609:C609"/>
    <mergeCell ref="H609:K609"/>
    <mergeCell ref="A610:C610"/>
    <mergeCell ref="H610:K610"/>
    <mergeCell ref="A605:C605"/>
    <mergeCell ref="H605:K605"/>
    <mergeCell ref="A606:C606"/>
    <mergeCell ref="H606:K606"/>
    <mergeCell ref="A607:C607"/>
    <mergeCell ref="H607:K607"/>
    <mergeCell ref="A602:C602"/>
    <mergeCell ref="H602:K602"/>
    <mergeCell ref="A603:C603"/>
    <mergeCell ref="H603:K603"/>
    <mergeCell ref="A604:C604"/>
    <mergeCell ref="H604:K604"/>
    <mergeCell ref="A597:B597"/>
    <mergeCell ref="C597:D597"/>
    <mergeCell ref="A599:C601"/>
    <mergeCell ref="D599:D601"/>
    <mergeCell ref="E599:K599"/>
    <mergeCell ref="G600:K600"/>
    <mergeCell ref="H601:K601"/>
    <mergeCell ref="A591:K592"/>
    <mergeCell ref="B593:D593"/>
    <mergeCell ref="G593:H593"/>
    <mergeCell ref="I593:K593"/>
    <mergeCell ref="A595:B595"/>
    <mergeCell ref="C595:D595"/>
    <mergeCell ref="F595:H595"/>
    <mergeCell ref="J595:K595"/>
    <mergeCell ref="A588:D589"/>
    <mergeCell ref="E588:G590"/>
    <mergeCell ref="H588:K589"/>
    <mergeCell ref="A590:D590"/>
    <mergeCell ref="H590:K590"/>
    <mergeCell ref="B585:E585"/>
    <mergeCell ref="J585:K585"/>
    <mergeCell ref="A586:D587"/>
    <mergeCell ref="E586:G587"/>
    <mergeCell ref="H586:K587"/>
    <mergeCell ref="B578:K578"/>
    <mergeCell ref="B579:K579"/>
    <mergeCell ref="B581:K581"/>
    <mergeCell ref="B583:E583"/>
    <mergeCell ref="F583:G583"/>
    <mergeCell ref="I583:J583"/>
    <mergeCell ref="J574:K575"/>
    <mergeCell ref="A576:A577"/>
    <mergeCell ref="B576:C577"/>
    <mergeCell ref="D576:D577"/>
    <mergeCell ref="E576:G577"/>
    <mergeCell ref="H576:I577"/>
    <mergeCell ref="J576:K577"/>
    <mergeCell ref="A574:B575"/>
    <mergeCell ref="C574:C575"/>
    <mergeCell ref="D574:F575"/>
    <mergeCell ref="G574:G575"/>
    <mergeCell ref="H574:I575"/>
    <mergeCell ref="A569:C569"/>
    <mergeCell ref="F569:I569"/>
    <mergeCell ref="A570:A571"/>
    <mergeCell ref="B570:K571"/>
    <mergeCell ref="A572:B573"/>
    <mergeCell ref="C572:K573"/>
    <mergeCell ref="A566:C566"/>
    <mergeCell ref="H566:K566"/>
    <mergeCell ref="A567:C567"/>
    <mergeCell ref="H567:K567"/>
    <mergeCell ref="A568:C568"/>
    <mergeCell ref="H568:K568"/>
    <mergeCell ref="A563:C563"/>
    <mergeCell ref="H563:K563"/>
    <mergeCell ref="A564:C564"/>
    <mergeCell ref="H564:K564"/>
    <mergeCell ref="A565:C565"/>
    <mergeCell ref="H565:K565"/>
    <mergeCell ref="A560:C560"/>
    <mergeCell ref="H560:K560"/>
    <mergeCell ref="A561:C561"/>
    <mergeCell ref="H561:K561"/>
    <mergeCell ref="A562:C562"/>
    <mergeCell ref="H562:K562"/>
    <mergeCell ref="A557:C557"/>
    <mergeCell ref="H557:K557"/>
    <mergeCell ref="A558:C558"/>
    <mergeCell ref="H558:K558"/>
    <mergeCell ref="A559:C559"/>
    <mergeCell ref="H559:K559"/>
    <mergeCell ref="A552:B552"/>
    <mergeCell ref="C552:D552"/>
    <mergeCell ref="A554:C556"/>
    <mergeCell ref="D554:D556"/>
    <mergeCell ref="E554:K554"/>
    <mergeCell ref="G555:K555"/>
    <mergeCell ref="H556:K556"/>
    <mergeCell ref="A546:K547"/>
    <mergeCell ref="B548:D548"/>
    <mergeCell ref="G548:H548"/>
    <mergeCell ref="I548:K548"/>
    <mergeCell ref="A550:B550"/>
    <mergeCell ref="C550:D550"/>
    <mergeCell ref="F550:H550"/>
    <mergeCell ref="J550:K550"/>
    <mergeCell ref="A543:D544"/>
    <mergeCell ref="E543:G545"/>
    <mergeCell ref="H543:K544"/>
    <mergeCell ref="A545:D545"/>
    <mergeCell ref="H545:K545"/>
    <mergeCell ref="B540:E540"/>
    <mergeCell ref="J540:K540"/>
    <mergeCell ref="A541:D542"/>
    <mergeCell ref="E541:G542"/>
    <mergeCell ref="H541:K542"/>
    <mergeCell ref="B533:K533"/>
    <mergeCell ref="B534:K534"/>
    <mergeCell ref="B536:K536"/>
    <mergeCell ref="B538:E538"/>
    <mergeCell ref="F538:G538"/>
    <mergeCell ref="I538:J538"/>
    <mergeCell ref="J529:K530"/>
    <mergeCell ref="A531:A532"/>
    <mergeCell ref="B531:C532"/>
    <mergeCell ref="D531:D532"/>
    <mergeCell ref="E531:G532"/>
    <mergeCell ref="H531:I532"/>
    <mergeCell ref="J531:K532"/>
    <mergeCell ref="A529:B530"/>
    <mergeCell ref="C529:C530"/>
    <mergeCell ref="D529:F530"/>
    <mergeCell ref="G529:G530"/>
    <mergeCell ref="H529:I530"/>
    <mergeCell ref="A524:C524"/>
    <mergeCell ref="F524:I524"/>
    <mergeCell ref="A525:A526"/>
    <mergeCell ref="B525:K526"/>
    <mergeCell ref="A527:B528"/>
    <mergeCell ref="C527:K528"/>
    <mergeCell ref="A521:C521"/>
    <mergeCell ref="H521:K521"/>
    <mergeCell ref="A522:C522"/>
    <mergeCell ref="H522:K522"/>
    <mergeCell ref="A523:C523"/>
    <mergeCell ref="H523:K523"/>
    <mergeCell ref="A518:C518"/>
    <mergeCell ref="H518:K518"/>
    <mergeCell ref="A519:C519"/>
    <mergeCell ref="H519:K519"/>
    <mergeCell ref="A520:C520"/>
    <mergeCell ref="H520:K520"/>
    <mergeCell ref="A515:C515"/>
    <mergeCell ref="H515:K515"/>
    <mergeCell ref="A516:C516"/>
    <mergeCell ref="H516:K516"/>
    <mergeCell ref="A517:C517"/>
    <mergeCell ref="H517:K517"/>
    <mergeCell ref="A512:C512"/>
    <mergeCell ref="H512:K512"/>
    <mergeCell ref="A513:C513"/>
    <mergeCell ref="H513:K513"/>
    <mergeCell ref="A514:C514"/>
    <mergeCell ref="H514:K514"/>
    <mergeCell ref="A507:B507"/>
    <mergeCell ref="C507:D507"/>
    <mergeCell ref="A509:C511"/>
    <mergeCell ref="D509:D511"/>
    <mergeCell ref="E509:K509"/>
    <mergeCell ref="G510:K510"/>
    <mergeCell ref="H511:K511"/>
    <mergeCell ref="A501:K502"/>
    <mergeCell ref="B503:D503"/>
    <mergeCell ref="G503:H503"/>
    <mergeCell ref="I503:K503"/>
    <mergeCell ref="A505:B505"/>
    <mergeCell ref="C505:D505"/>
    <mergeCell ref="F505:H505"/>
    <mergeCell ref="J505:K505"/>
    <mergeCell ref="A498:D499"/>
    <mergeCell ref="E498:G500"/>
    <mergeCell ref="H498:K499"/>
    <mergeCell ref="A500:D500"/>
    <mergeCell ref="H500:K500"/>
    <mergeCell ref="B495:E495"/>
    <mergeCell ref="J495:K495"/>
    <mergeCell ref="A496:D497"/>
    <mergeCell ref="E496:G497"/>
    <mergeCell ref="H496:K497"/>
    <mergeCell ref="B488:K488"/>
    <mergeCell ref="B489:K489"/>
    <mergeCell ref="B491:K491"/>
    <mergeCell ref="B493:E493"/>
    <mergeCell ref="F493:G493"/>
    <mergeCell ref="I493:J493"/>
    <mergeCell ref="J484:K485"/>
    <mergeCell ref="A486:A487"/>
    <mergeCell ref="B486:C487"/>
    <mergeCell ref="D486:D487"/>
    <mergeCell ref="E486:G487"/>
    <mergeCell ref="H486:I487"/>
    <mergeCell ref="J486:K487"/>
    <mergeCell ref="A484:B485"/>
    <mergeCell ref="C484:C485"/>
    <mergeCell ref="D484:F485"/>
    <mergeCell ref="G484:G485"/>
    <mergeCell ref="H484:I485"/>
    <mergeCell ref="A479:C479"/>
    <mergeCell ref="F479:I479"/>
    <mergeCell ref="A480:A481"/>
    <mergeCell ref="B480:K481"/>
    <mergeCell ref="A482:B483"/>
    <mergeCell ref="C482:K483"/>
    <mergeCell ref="A476:C476"/>
    <mergeCell ref="H476:K476"/>
    <mergeCell ref="A477:C477"/>
    <mergeCell ref="H477:K477"/>
    <mergeCell ref="A478:C478"/>
    <mergeCell ref="H478:K478"/>
    <mergeCell ref="A473:C473"/>
    <mergeCell ref="H473:K473"/>
    <mergeCell ref="A474:C474"/>
    <mergeCell ref="H474:K474"/>
    <mergeCell ref="A475:C475"/>
    <mergeCell ref="H475:K475"/>
    <mergeCell ref="A470:C470"/>
    <mergeCell ref="H470:K470"/>
    <mergeCell ref="A471:C471"/>
    <mergeCell ref="H471:K471"/>
    <mergeCell ref="A472:C472"/>
    <mergeCell ref="H472:K472"/>
    <mergeCell ref="A467:C467"/>
    <mergeCell ref="H467:K467"/>
    <mergeCell ref="A468:C468"/>
    <mergeCell ref="H468:K468"/>
    <mergeCell ref="A469:C469"/>
    <mergeCell ref="H469:K469"/>
    <mergeCell ref="A462:B462"/>
    <mergeCell ref="C462:D462"/>
    <mergeCell ref="A464:C466"/>
    <mergeCell ref="D464:D466"/>
    <mergeCell ref="E464:K464"/>
    <mergeCell ref="G465:K465"/>
    <mergeCell ref="H466:K466"/>
    <mergeCell ref="A456:K457"/>
    <mergeCell ref="B458:D458"/>
    <mergeCell ref="G458:H458"/>
    <mergeCell ref="I458:K458"/>
    <mergeCell ref="A460:B460"/>
    <mergeCell ref="C460:D460"/>
    <mergeCell ref="F460:H460"/>
    <mergeCell ref="J460:K460"/>
    <mergeCell ref="A453:D454"/>
    <mergeCell ref="E453:G455"/>
    <mergeCell ref="H453:K454"/>
    <mergeCell ref="A455:D455"/>
    <mergeCell ref="H455:K455"/>
    <mergeCell ref="B450:E450"/>
    <mergeCell ref="J450:K450"/>
    <mergeCell ref="A451:D452"/>
    <mergeCell ref="E451:G452"/>
    <mergeCell ref="H451:K452"/>
    <mergeCell ref="B443:K443"/>
    <mergeCell ref="B444:K444"/>
    <mergeCell ref="B446:K446"/>
    <mergeCell ref="B448:E448"/>
    <mergeCell ref="F448:G448"/>
    <mergeCell ref="I448:J448"/>
    <mergeCell ref="J439:K440"/>
    <mergeCell ref="A441:A442"/>
    <mergeCell ref="B441:C442"/>
    <mergeCell ref="D441:D442"/>
    <mergeCell ref="E441:G442"/>
    <mergeCell ref="H441:I442"/>
    <mergeCell ref="J441:K442"/>
    <mergeCell ref="A439:B440"/>
    <mergeCell ref="C439:C440"/>
    <mergeCell ref="D439:F440"/>
    <mergeCell ref="G439:G440"/>
    <mergeCell ref="H439:I440"/>
    <mergeCell ref="A434:C434"/>
    <mergeCell ref="F434:I434"/>
    <mergeCell ref="A435:A436"/>
    <mergeCell ref="B435:K436"/>
    <mergeCell ref="A437:B438"/>
    <mergeCell ref="C437:K438"/>
    <mergeCell ref="A431:C431"/>
    <mergeCell ref="H431:K431"/>
    <mergeCell ref="A432:C432"/>
    <mergeCell ref="H432:K432"/>
    <mergeCell ref="A433:C433"/>
    <mergeCell ref="H433:K433"/>
    <mergeCell ref="A428:C428"/>
    <mergeCell ref="H428:K428"/>
    <mergeCell ref="A429:C429"/>
    <mergeCell ref="H429:K429"/>
    <mergeCell ref="A430:C430"/>
    <mergeCell ref="H430:K430"/>
    <mergeCell ref="A425:C425"/>
    <mergeCell ref="H425:K425"/>
    <mergeCell ref="A426:C426"/>
    <mergeCell ref="H426:K426"/>
    <mergeCell ref="A427:C427"/>
    <mergeCell ref="H427:K427"/>
    <mergeCell ref="A422:C422"/>
    <mergeCell ref="H422:K422"/>
    <mergeCell ref="A423:C423"/>
    <mergeCell ref="H423:K423"/>
    <mergeCell ref="A424:C424"/>
    <mergeCell ref="H424:K424"/>
    <mergeCell ref="A417:B417"/>
    <mergeCell ref="C417:D417"/>
    <mergeCell ref="A419:C421"/>
    <mergeCell ref="D419:D421"/>
    <mergeCell ref="E419:K419"/>
    <mergeCell ref="G420:K420"/>
    <mergeCell ref="H421:K421"/>
    <mergeCell ref="A411:K412"/>
    <mergeCell ref="B413:D413"/>
    <mergeCell ref="G413:H413"/>
    <mergeCell ref="I413:K413"/>
    <mergeCell ref="A415:B415"/>
    <mergeCell ref="C415:D415"/>
    <mergeCell ref="F415:H415"/>
    <mergeCell ref="J415:K415"/>
    <mergeCell ref="A408:D409"/>
    <mergeCell ref="E408:G410"/>
    <mergeCell ref="H408:K409"/>
    <mergeCell ref="A410:D410"/>
    <mergeCell ref="H410:K410"/>
    <mergeCell ref="B405:E405"/>
    <mergeCell ref="J405:K405"/>
    <mergeCell ref="A406:D407"/>
    <mergeCell ref="E406:G407"/>
    <mergeCell ref="H406:K407"/>
    <mergeCell ref="B398:K398"/>
    <mergeCell ref="B399:K399"/>
    <mergeCell ref="B401:K401"/>
    <mergeCell ref="B403:E403"/>
    <mergeCell ref="F403:G403"/>
    <mergeCell ref="I403:J403"/>
    <mergeCell ref="J394:K395"/>
    <mergeCell ref="A396:A397"/>
    <mergeCell ref="B396:C397"/>
    <mergeCell ref="D396:D397"/>
    <mergeCell ref="E396:G397"/>
    <mergeCell ref="H396:I397"/>
    <mergeCell ref="J396:K397"/>
    <mergeCell ref="A394:B395"/>
    <mergeCell ref="C394:C395"/>
    <mergeCell ref="D394:F395"/>
    <mergeCell ref="G394:G395"/>
    <mergeCell ref="H394:I395"/>
    <mergeCell ref="A389:C389"/>
    <mergeCell ref="F389:I389"/>
    <mergeCell ref="A390:A391"/>
    <mergeCell ref="B390:K391"/>
    <mergeCell ref="A392:B393"/>
    <mergeCell ref="C392:K393"/>
    <mergeCell ref="A386:C386"/>
    <mergeCell ref="H386:K386"/>
    <mergeCell ref="A387:C387"/>
    <mergeCell ref="H387:K387"/>
    <mergeCell ref="A388:C388"/>
    <mergeCell ref="H388:K388"/>
    <mergeCell ref="A383:C383"/>
    <mergeCell ref="H383:K383"/>
    <mergeCell ref="A384:C384"/>
    <mergeCell ref="H384:K384"/>
    <mergeCell ref="A385:C385"/>
    <mergeCell ref="H385:K385"/>
    <mergeCell ref="A380:C380"/>
    <mergeCell ref="H380:K380"/>
    <mergeCell ref="A381:C381"/>
    <mergeCell ref="H381:K381"/>
    <mergeCell ref="A382:C382"/>
    <mergeCell ref="H382:K382"/>
    <mergeCell ref="A377:C377"/>
    <mergeCell ref="H377:K377"/>
    <mergeCell ref="A378:C378"/>
    <mergeCell ref="H378:K378"/>
    <mergeCell ref="A379:C379"/>
    <mergeCell ref="H379:K379"/>
    <mergeCell ref="A372:B372"/>
    <mergeCell ref="C372:D372"/>
    <mergeCell ref="A374:C376"/>
    <mergeCell ref="D374:D376"/>
    <mergeCell ref="E374:K374"/>
    <mergeCell ref="G375:K375"/>
    <mergeCell ref="H376:K376"/>
    <mergeCell ref="A366:K367"/>
    <mergeCell ref="B368:D368"/>
    <mergeCell ref="G368:H368"/>
    <mergeCell ref="I368:K368"/>
    <mergeCell ref="A370:B370"/>
    <mergeCell ref="C370:D370"/>
    <mergeCell ref="F370:H370"/>
    <mergeCell ref="J370:K370"/>
    <mergeCell ref="A363:D364"/>
    <mergeCell ref="E363:G365"/>
    <mergeCell ref="H363:K364"/>
    <mergeCell ref="A365:D365"/>
    <mergeCell ref="H365:K365"/>
    <mergeCell ref="B360:E360"/>
    <mergeCell ref="J360:K360"/>
    <mergeCell ref="A361:D362"/>
    <mergeCell ref="E361:G362"/>
    <mergeCell ref="H361:K362"/>
    <mergeCell ref="B353:K353"/>
    <mergeCell ref="B354:K354"/>
    <mergeCell ref="B356:K356"/>
    <mergeCell ref="B358:E358"/>
    <mergeCell ref="F358:G358"/>
    <mergeCell ref="I358:J358"/>
    <mergeCell ref="J349:K350"/>
    <mergeCell ref="A351:A352"/>
    <mergeCell ref="B351:C352"/>
    <mergeCell ref="D351:D352"/>
    <mergeCell ref="E351:G352"/>
    <mergeCell ref="H351:I352"/>
    <mergeCell ref="J351:K352"/>
    <mergeCell ref="A349:B350"/>
    <mergeCell ref="C349:C350"/>
    <mergeCell ref="D349:F350"/>
    <mergeCell ref="G349:G350"/>
    <mergeCell ref="H349:I350"/>
    <mergeCell ref="A344:C344"/>
    <mergeCell ref="F344:I344"/>
    <mergeCell ref="A345:A346"/>
    <mergeCell ref="B345:K346"/>
    <mergeCell ref="A347:B348"/>
    <mergeCell ref="C347:K348"/>
    <mergeCell ref="A341:C341"/>
    <mergeCell ref="H341:K341"/>
    <mergeCell ref="A342:C342"/>
    <mergeCell ref="H342:K342"/>
    <mergeCell ref="A343:C343"/>
    <mergeCell ref="H343:K343"/>
    <mergeCell ref="A338:C338"/>
    <mergeCell ref="H338:K338"/>
    <mergeCell ref="A339:C339"/>
    <mergeCell ref="H339:K339"/>
    <mergeCell ref="A340:C340"/>
    <mergeCell ref="H340:K340"/>
    <mergeCell ref="A335:C335"/>
    <mergeCell ref="H335:K335"/>
    <mergeCell ref="A336:C336"/>
    <mergeCell ref="H336:K336"/>
    <mergeCell ref="A337:C337"/>
    <mergeCell ref="H337:K337"/>
    <mergeCell ref="A332:C332"/>
    <mergeCell ref="H332:K332"/>
    <mergeCell ref="A333:C333"/>
    <mergeCell ref="H333:K333"/>
    <mergeCell ref="A334:C334"/>
    <mergeCell ref="H334:K334"/>
    <mergeCell ref="A327:B327"/>
    <mergeCell ref="C327:D327"/>
    <mergeCell ref="A329:C331"/>
    <mergeCell ref="D329:D331"/>
    <mergeCell ref="E329:K329"/>
    <mergeCell ref="G330:K330"/>
    <mergeCell ref="H331:K331"/>
    <mergeCell ref="A321:K322"/>
    <mergeCell ref="B323:D323"/>
    <mergeCell ref="G323:H323"/>
    <mergeCell ref="I323:K323"/>
    <mergeCell ref="A325:B325"/>
    <mergeCell ref="C325:D325"/>
    <mergeCell ref="F325:H325"/>
    <mergeCell ref="J325:K325"/>
    <mergeCell ref="A318:D319"/>
    <mergeCell ref="E318:G320"/>
    <mergeCell ref="H318:K319"/>
    <mergeCell ref="A320:D320"/>
    <mergeCell ref="H320:K320"/>
    <mergeCell ref="B315:E315"/>
    <mergeCell ref="J315:K315"/>
    <mergeCell ref="A316:D317"/>
    <mergeCell ref="E316:G317"/>
    <mergeCell ref="H316:K317"/>
    <mergeCell ref="B308:K308"/>
    <mergeCell ref="B309:K309"/>
    <mergeCell ref="B311:K311"/>
    <mergeCell ref="B313:E313"/>
    <mergeCell ref="F313:G313"/>
    <mergeCell ref="I313:J313"/>
    <mergeCell ref="J304:K305"/>
    <mergeCell ref="A306:A307"/>
    <mergeCell ref="B306:C307"/>
    <mergeCell ref="D306:D307"/>
    <mergeCell ref="E306:G307"/>
    <mergeCell ref="H306:I307"/>
    <mergeCell ref="J306:K307"/>
    <mergeCell ref="A304:B305"/>
    <mergeCell ref="C304:C305"/>
    <mergeCell ref="D304:F305"/>
    <mergeCell ref="G304:G305"/>
    <mergeCell ref="H304:I305"/>
    <mergeCell ref="A299:C299"/>
    <mergeCell ref="F299:I299"/>
    <mergeCell ref="A300:A301"/>
    <mergeCell ref="B300:K301"/>
    <mergeCell ref="A302:B303"/>
    <mergeCell ref="C302:K303"/>
    <mergeCell ref="A296:C296"/>
    <mergeCell ref="H296:K296"/>
    <mergeCell ref="A297:C297"/>
    <mergeCell ref="H297:K297"/>
    <mergeCell ref="A298:C298"/>
    <mergeCell ref="H298:K298"/>
    <mergeCell ref="A293:C293"/>
    <mergeCell ref="H293:K293"/>
    <mergeCell ref="A294:C294"/>
    <mergeCell ref="H294:K294"/>
    <mergeCell ref="A295:C295"/>
    <mergeCell ref="H295:K295"/>
    <mergeCell ref="A290:C290"/>
    <mergeCell ref="H290:K290"/>
    <mergeCell ref="A291:C291"/>
    <mergeCell ref="H291:K291"/>
    <mergeCell ref="A292:C292"/>
    <mergeCell ref="H292:K292"/>
    <mergeCell ref="A287:C287"/>
    <mergeCell ref="H287:K287"/>
    <mergeCell ref="A288:C288"/>
    <mergeCell ref="H288:K288"/>
    <mergeCell ref="A289:C289"/>
    <mergeCell ref="H289:K289"/>
    <mergeCell ref="A282:B282"/>
    <mergeCell ref="C282:D282"/>
    <mergeCell ref="A284:C286"/>
    <mergeCell ref="D284:D286"/>
    <mergeCell ref="E284:K284"/>
    <mergeCell ref="G285:K285"/>
    <mergeCell ref="H286:K286"/>
    <mergeCell ref="A276:K277"/>
    <mergeCell ref="B278:D278"/>
    <mergeCell ref="G278:H278"/>
    <mergeCell ref="I278:K278"/>
    <mergeCell ref="A280:B280"/>
    <mergeCell ref="C280:D280"/>
    <mergeCell ref="F280:H280"/>
    <mergeCell ref="J280:K280"/>
    <mergeCell ref="A273:D274"/>
    <mergeCell ref="E273:G275"/>
    <mergeCell ref="H273:K274"/>
    <mergeCell ref="A275:D275"/>
    <mergeCell ref="H275:K275"/>
    <mergeCell ref="B270:E270"/>
    <mergeCell ref="J270:K270"/>
    <mergeCell ref="A271:D272"/>
    <mergeCell ref="E271:G272"/>
    <mergeCell ref="H271:K272"/>
    <mergeCell ref="B263:K263"/>
    <mergeCell ref="B264:K264"/>
    <mergeCell ref="B266:K266"/>
    <mergeCell ref="B268:E268"/>
    <mergeCell ref="F268:G268"/>
    <mergeCell ref="I268:J268"/>
    <mergeCell ref="J259:K260"/>
    <mergeCell ref="A261:A262"/>
    <mergeCell ref="B261:C262"/>
    <mergeCell ref="D261:D262"/>
    <mergeCell ref="E261:G262"/>
    <mergeCell ref="H261:I262"/>
    <mergeCell ref="J261:K262"/>
    <mergeCell ref="A259:B260"/>
    <mergeCell ref="C259:C260"/>
    <mergeCell ref="D259:F260"/>
    <mergeCell ref="G259:G260"/>
    <mergeCell ref="H259:I260"/>
    <mergeCell ref="A254:C254"/>
    <mergeCell ref="F254:I254"/>
    <mergeCell ref="A255:A256"/>
    <mergeCell ref="B255:K256"/>
    <mergeCell ref="A257:B258"/>
    <mergeCell ref="C257:K258"/>
    <mergeCell ref="A251:C251"/>
    <mergeCell ref="H251:K251"/>
    <mergeCell ref="A252:C252"/>
    <mergeCell ref="H252:K252"/>
    <mergeCell ref="A253:C253"/>
    <mergeCell ref="H253:K253"/>
    <mergeCell ref="A248:C248"/>
    <mergeCell ref="H248:K248"/>
    <mergeCell ref="A249:C249"/>
    <mergeCell ref="H249:K249"/>
    <mergeCell ref="A250:C250"/>
    <mergeCell ref="H250:K250"/>
    <mergeCell ref="A245:C245"/>
    <mergeCell ref="H245:K245"/>
    <mergeCell ref="A246:C246"/>
    <mergeCell ref="H246:K246"/>
    <mergeCell ref="A247:C247"/>
    <mergeCell ref="H247:K247"/>
    <mergeCell ref="A242:C242"/>
    <mergeCell ref="H242:K242"/>
    <mergeCell ref="A243:C243"/>
    <mergeCell ref="H243:K243"/>
    <mergeCell ref="A244:C244"/>
    <mergeCell ref="H244:K244"/>
    <mergeCell ref="A237:B237"/>
    <mergeCell ref="C237:D237"/>
    <mergeCell ref="A239:C241"/>
    <mergeCell ref="D239:D241"/>
    <mergeCell ref="E239:K239"/>
    <mergeCell ref="G240:K240"/>
    <mergeCell ref="H241:K241"/>
    <mergeCell ref="A231:K232"/>
    <mergeCell ref="B233:D233"/>
    <mergeCell ref="G233:H233"/>
    <mergeCell ref="I233:K233"/>
    <mergeCell ref="A235:B235"/>
    <mergeCell ref="C235:D235"/>
    <mergeCell ref="F235:H235"/>
    <mergeCell ref="J235:K235"/>
    <mergeCell ref="A228:D229"/>
    <mergeCell ref="E228:G230"/>
    <mergeCell ref="H228:K229"/>
    <mergeCell ref="A230:D230"/>
    <mergeCell ref="H230:K230"/>
    <mergeCell ref="B225:E225"/>
    <mergeCell ref="J225:K225"/>
    <mergeCell ref="A226:D227"/>
    <mergeCell ref="E226:G227"/>
    <mergeCell ref="H226:K227"/>
    <mergeCell ref="B218:K218"/>
    <mergeCell ref="B219:K219"/>
    <mergeCell ref="B221:K221"/>
    <mergeCell ref="B223:E223"/>
    <mergeCell ref="F223:G223"/>
    <mergeCell ref="I223:J223"/>
    <mergeCell ref="J214:K215"/>
    <mergeCell ref="A216:A217"/>
    <mergeCell ref="B216:C217"/>
    <mergeCell ref="D216:D217"/>
    <mergeCell ref="E216:G217"/>
    <mergeCell ref="H216:I217"/>
    <mergeCell ref="J216:K217"/>
    <mergeCell ref="A214:B215"/>
    <mergeCell ref="C214:C215"/>
    <mergeCell ref="D214:F215"/>
    <mergeCell ref="G214:G215"/>
    <mergeCell ref="H214:I215"/>
    <mergeCell ref="A209:C209"/>
    <mergeCell ref="F209:I209"/>
    <mergeCell ref="A210:A211"/>
    <mergeCell ref="B210:K211"/>
    <mergeCell ref="A212:B213"/>
    <mergeCell ref="C212:K213"/>
    <mergeCell ref="A206:C206"/>
    <mergeCell ref="H206:K206"/>
    <mergeCell ref="A207:C207"/>
    <mergeCell ref="H207:K207"/>
    <mergeCell ref="A208:C208"/>
    <mergeCell ref="H208:K208"/>
    <mergeCell ref="A203:C203"/>
    <mergeCell ref="H203:K203"/>
    <mergeCell ref="A204:C204"/>
    <mergeCell ref="H204:K204"/>
    <mergeCell ref="A205:C205"/>
    <mergeCell ref="H205:K205"/>
    <mergeCell ref="A200:C200"/>
    <mergeCell ref="H200:K200"/>
    <mergeCell ref="A201:C201"/>
    <mergeCell ref="H201:K201"/>
    <mergeCell ref="A202:C202"/>
    <mergeCell ref="H202:K202"/>
    <mergeCell ref="A197:C197"/>
    <mergeCell ref="H197:K197"/>
    <mergeCell ref="A198:C198"/>
    <mergeCell ref="H198:K198"/>
    <mergeCell ref="A199:C199"/>
    <mergeCell ref="H199:K199"/>
    <mergeCell ref="A192:B192"/>
    <mergeCell ref="C192:D192"/>
    <mergeCell ref="A194:C196"/>
    <mergeCell ref="D194:D196"/>
    <mergeCell ref="E194:K194"/>
    <mergeCell ref="G195:K195"/>
    <mergeCell ref="H196:K196"/>
    <mergeCell ref="A186:K187"/>
    <mergeCell ref="B188:D188"/>
    <mergeCell ref="G188:H188"/>
    <mergeCell ref="I188:K188"/>
    <mergeCell ref="A190:B190"/>
    <mergeCell ref="C190:D190"/>
    <mergeCell ref="F190:H190"/>
    <mergeCell ref="J190:K190"/>
    <mergeCell ref="A183:D184"/>
    <mergeCell ref="E183:G185"/>
    <mergeCell ref="H183:K184"/>
    <mergeCell ref="A185:D185"/>
    <mergeCell ref="H185:K185"/>
    <mergeCell ref="B180:E180"/>
    <mergeCell ref="J180:K180"/>
    <mergeCell ref="A181:D182"/>
    <mergeCell ref="E181:G182"/>
    <mergeCell ref="H181:K182"/>
    <mergeCell ref="B173:K173"/>
    <mergeCell ref="B174:K174"/>
    <mergeCell ref="B176:K176"/>
    <mergeCell ref="B178:E178"/>
    <mergeCell ref="F178:G178"/>
    <mergeCell ref="I178:J178"/>
    <mergeCell ref="J169:K170"/>
    <mergeCell ref="A171:A172"/>
    <mergeCell ref="B171:C172"/>
    <mergeCell ref="D171:D172"/>
    <mergeCell ref="E171:G172"/>
    <mergeCell ref="H171:I172"/>
    <mergeCell ref="J171:K172"/>
    <mergeCell ref="A169:B170"/>
    <mergeCell ref="C169:C170"/>
    <mergeCell ref="D169:F170"/>
    <mergeCell ref="G169:G170"/>
    <mergeCell ref="H169:I170"/>
    <mergeCell ref="A164:C164"/>
    <mergeCell ref="F164:I164"/>
    <mergeCell ref="A165:A166"/>
    <mergeCell ref="B165:K166"/>
    <mergeCell ref="A167:B168"/>
    <mergeCell ref="C167:K168"/>
    <mergeCell ref="A161:C161"/>
    <mergeCell ref="H161:K161"/>
    <mergeCell ref="A162:C162"/>
    <mergeCell ref="H162:K162"/>
    <mergeCell ref="A163:C163"/>
    <mergeCell ref="H163:K163"/>
    <mergeCell ref="A158:C158"/>
    <mergeCell ref="H158:K158"/>
    <mergeCell ref="A159:C159"/>
    <mergeCell ref="H159:K159"/>
    <mergeCell ref="A160:C160"/>
    <mergeCell ref="H160:K160"/>
    <mergeCell ref="A155:C155"/>
    <mergeCell ref="H155:K155"/>
    <mergeCell ref="A156:C156"/>
    <mergeCell ref="H156:K156"/>
    <mergeCell ref="A157:C157"/>
    <mergeCell ref="H157:K157"/>
    <mergeCell ref="A152:C152"/>
    <mergeCell ref="H152:K152"/>
    <mergeCell ref="A153:C153"/>
    <mergeCell ref="H153:K153"/>
    <mergeCell ref="A154:C154"/>
    <mergeCell ref="H154:K154"/>
    <mergeCell ref="A147:B147"/>
    <mergeCell ref="C147:D147"/>
    <mergeCell ref="A149:C151"/>
    <mergeCell ref="D149:D151"/>
    <mergeCell ref="E149:K149"/>
    <mergeCell ref="G150:K150"/>
    <mergeCell ref="H151:K151"/>
    <mergeCell ref="A141:K142"/>
    <mergeCell ref="B143:D143"/>
    <mergeCell ref="G143:H143"/>
    <mergeCell ref="I143:K143"/>
    <mergeCell ref="A145:B145"/>
    <mergeCell ref="C145:D145"/>
    <mergeCell ref="F145:H145"/>
    <mergeCell ref="J145:K145"/>
    <mergeCell ref="A138:D139"/>
    <mergeCell ref="E138:G140"/>
    <mergeCell ref="H138:K139"/>
    <mergeCell ref="A140:D140"/>
    <mergeCell ref="H140:K140"/>
    <mergeCell ref="B135:E135"/>
    <mergeCell ref="J135:K135"/>
    <mergeCell ref="A136:D137"/>
    <mergeCell ref="E136:G137"/>
    <mergeCell ref="H136:K137"/>
    <mergeCell ref="B128:K128"/>
    <mergeCell ref="B129:K129"/>
    <mergeCell ref="B131:K131"/>
    <mergeCell ref="B133:E133"/>
    <mergeCell ref="F133:G133"/>
    <mergeCell ref="I133:J133"/>
    <mergeCell ref="J124:K125"/>
    <mergeCell ref="A126:A127"/>
    <mergeCell ref="B126:C127"/>
    <mergeCell ref="D126:D127"/>
    <mergeCell ref="E126:G127"/>
    <mergeCell ref="H126:I127"/>
    <mergeCell ref="J126:K127"/>
    <mergeCell ref="A124:B125"/>
    <mergeCell ref="C124:C125"/>
    <mergeCell ref="D124:F125"/>
    <mergeCell ref="G124:G125"/>
    <mergeCell ref="H124:I125"/>
    <mergeCell ref="A119:C119"/>
    <mergeCell ref="F119:I119"/>
    <mergeCell ref="A120:A121"/>
    <mergeCell ref="B120:K121"/>
    <mergeCell ref="A122:B123"/>
    <mergeCell ref="C122:K123"/>
    <mergeCell ref="A116:C116"/>
    <mergeCell ref="H116:K116"/>
    <mergeCell ref="A117:C117"/>
    <mergeCell ref="H117:K117"/>
    <mergeCell ref="A118:C118"/>
    <mergeCell ref="H118:K118"/>
    <mergeCell ref="A113:C113"/>
    <mergeCell ref="H113:K113"/>
    <mergeCell ref="A114:C114"/>
    <mergeCell ref="H114:K114"/>
    <mergeCell ref="A115:C115"/>
    <mergeCell ref="H115:K115"/>
    <mergeCell ref="A110:C110"/>
    <mergeCell ref="H110:K110"/>
    <mergeCell ref="A111:C111"/>
    <mergeCell ref="H111:K111"/>
    <mergeCell ref="A112:C112"/>
    <mergeCell ref="H112:K112"/>
    <mergeCell ref="A107:C107"/>
    <mergeCell ref="H107:K107"/>
    <mergeCell ref="A108:C108"/>
    <mergeCell ref="H108:K108"/>
    <mergeCell ref="A109:C109"/>
    <mergeCell ref="H109:K109"/>
    <mergeCell ref="A102:B102"/>
    <mergeCell ref="C102:D102"/>
    <mergeCell ref="A104:C106"/>
    <mergeCell ref="D104:D106"/>
    <mergeCell ref="E104:K104"/>
    <mergeCell ref="G105:K105"/>
    <mergeCell ref="H106:K106"/>
    <mergeCell ref="A96:K97"/>
    <mergeCell ref="B98:D98"/>
    <mergeCell ref="G98:H98"/>
    <mergeCell ref="I98:K98"/>
    <mergeCell ref="A100:B100"/>
    <mergeCell ref="C100:D100"/>
    <mergeCell ref="F100:H100"/>
    <mergeCell ref="J100:K100"/>
    <mergeCell ref="A93:D94"/>
    <mergeCell ref="E93:G95"/>
    <mergeCell ref="H93:K94"/>
    <mergeCell ref="A95:D95"/>
    <mergeCell ref="H95:K95"/>
    <mergeCell ref="B90:E90"/>
    <mergeCell ref="J90:K90"/>
    <mergeCell ref="A91:D92"/>
    <mergeCell ref="E91:G92"/>
    <mergeCell ref="H91:K92"/>
    <mergeCell ref="B83:K83"/>
    <mergeCell ref="B84:K84"/>
    <mergeCell ref="B86:K86"/>
    <mergeCell ref="B88:E88"/>
    <mergeCell ref="F88:G88"/>
    <mergeCell ref="I88:J88"/>
    <mergeCell ref="J79:K80"/>
    <mergeCell ref="A81:A82"/>
    <mergeCell ref="B81:C82"/>
    <mergeCell ref="D81:D82"/>
    <mergeCell ref="E81:G82"/>
    <mergeCell ref="H81:I82"/>
    <mergeCell ref="J81:K82"/>
    <mergeCell ref="A79:B80"/>
    <mergeCell ref="C79:C80"/>
    <mergeCell ref="D79:F80"/>
    <mergeCell ref="G79:G80"/>
    <mergeCell ref="H79:I80"/>
    <mergeCell ref="A74:C74"/>
    <mergeCell ref="F74:I74"/>
    <mergeCell ref="A75:A76"/>
    <mergeCell ref="B75:K76"/>
    <mergeCell ref="A77:B78"/>
    <mergeCell ref="C77:K78"/>
    <mergeCell ref="A71:C71"/>
    <mergeCell ref="H71:K71"/>
    <mergeCell ref="A72:C72"/>
    <mergeCell ref="H72:K72"/>
    <mergeCell ref="A73:C73"/>
    <mergeCell ref="H73:K73"/>
    <mergeCell ref="A68:C68"/>
    <mergeCell ref="H68:K68"/>
    <mergeCell ref="A69:C69"/>
    <mergeCell ref="H69:K69"/>
    <mergeCell ref="A70:C70"/>
    <mergeCell ref="H70:K70"/>
    <mergeCell ref="A65:C65"/>
    <mergeCell ref="H65:K65"/>
    <mergeCell ref="A66:C66"/>
    <mergeCell ref="H66:K66"/>
    <mergeCell ref="A67:C67"/>
    <mergeCell ref="H67:K67"/>
    <mergeCell ref="A62:C62"/>
    <mergeCell ref="H62:K62"/>
    <mergeCell ref="A63:C63"/>
    <mergeCell ref="H63:K63"/>
    <mergeCell ref="A64:C64"/>
    <mergeCell ref="H64:K64"/>
    <mergeCell ref="A57:B57"/>
    <mergeCell ref="C57:D57"/>
    <mergeCell ref="A59:C61"/>
    <mergeCell ref="D59:D61"/>
    <mergeCell ref="E59:K59"/>
    <mergeCell ref="G60:K60"/>
    <mergeCell ref="H61:K61"/>
    <mergeCell ref="A51:K52"/>
    <mergeCell ref="B53:D53"/>
    <mergeCell ref="G53:H53"/>
    <mergeCell ref="I53:K53"/>
    <mergeCell ref="A55:B55"/>
    <mergeCell ref="C55:D55"/>
    <mergeCell ref="F55:H55"/>
    <mergeCell ref="J55:K55"/>
    <mergeCell ref="A46:D47"/>
    <mergeCell ref="E46:G47"/>
    <mergeCell ref="H46:K47"/>
    <mergeCell ref="A48:D49"/>
    <mergeCell ref="E48:G50"/>
    <mergeCell ref="H48:K49"/>
    <mergeCell ref="A50:D50"/>
    <mergeCell ref="H50:K50"/>
    <mergeCell ref="B45:E45"/>
    <mergeCell ref="J45:K45"/>
    <mergeCell ref="B38:K38"/>
    <mergeCell ref="B39:K39"/>
    <mergeCell ref="B41:K41"/>
    <mergeCell ref="B43:E43"/>
    <mergeCell ref="F43:G43"/>
    <mergeCell ref="I43:J43"/>
    <mergeCell ref="H36:I37"/>
    <mergeCell ref="J36:K37"/>
    <mergeCell ref="A34:B35"/>
    <mergeCell ref="C34:C35"/>
    <mergeCell ref="A36:A37"/>
    <mergeCell ref="B36:C37"/>
    <mergeCell ref="D36:D37"/>
    <mergeCell ref="E36:G37"/>
    <mergeCell ref="D34:F35"/>
    <mergeCell ref="G34:G35"/>
    <mergeCell ref="A30:A31"/>
    <mergeCell ref="B30:K31"/>
    <mergeCell ref="A32:B33"/>
    <mergeCell ref="C32:K33"/>
    <mergeCell ref="H34:I35"/>
    <mergeCell ref="J34:K35"/>
    <mergeCell ref="A28:C28"/>
    <mergeCell ref="H28:K28"/>
    <mergeCell ref="A29:C29"/>
    <mergeCell ref="F29:I29"/>
    <mergeCell ref="A26:C26"/>
    <mergeCell ref="H26:K26"/>
    <mergeCell ref="A27:C27"/>
    <mergeCell ref="H27:K27"/>
    <mergeCell ref="A24:C24"/>
    <mergeCell ref="H24:K24"/>
    <mergeCell ref="A25:C25"/>
    <mergeCell ref="H25:K25"/>
    <mergeCell ref="A22:C22"/>
    <mergeCell ref="H22:K22"/>
    <mergeCell ref="A23:C23"/>
    <mergeCell ref="H23:K23"/>
    <mergeCell ref="A20:C20"/>
    <mergeCell ref="H20:K20"/>
    <mergeCell ref="A21:C21"/>
    <mergeCell ref="H21:K21"/>
    <mergeCell ref="A6:K7"/>
    <mergeCell ref="B8:D8"/>
    <mergeCell ref="G8:H8"/>
    <mergeCell ref="I8:K8"/>
    <mergeCell ref="A1:D2"/>
    <mergeCell ref="E1:G2"/>
    <mergeCell ref="H1:K2"/>
    <mergeCell ref="A3:D4"/>
    <mergeCell ref="E3:G5"/>
    <mergeCell ref="H3:K4"/>
    <mergeCell ref="A5:D5"/>
    <mergeCell ref="H5:K5"/>
    <mergeCell ref="A18:C18"/>
    <mergeCell ref="H18:K18"/>
    <mergeCell ref="A19:C19"/>
    <mergeCell ref="H19:K19"/>
    <mergeCell ref="E14:K14"/>
    <mergeCell ref="G15:K15"/>
    <mergeCell ref="H16:K16"/>
    <mergeCell ref="A17:C17"/>
    <mergeCell ref="H17:K17"/>
    <mergeCell ref="A12:B12"/>
    <mergeCell ref="C12:D12"/>
    <mergeCell ref="A14:C16"/>
    <mergeCell ref="D14:D16"/>
    <mergeCell ref="A10:B10"/>
    <mergeCell ref="C10:D10"/>
    <mergeCell ref="F10:H10"/>
    <mergeCell ref="J10:K10"/>
  </mergeCells>
  <phoneticPr fontId="0" type="noConversion"/>
  <conditionalFormatting sqref="F17:F28 H25:H28 I25:K27">
    <cfRule type="cellIs" dxfId="1602" priority="1608" stopIfTrue="1" operator="equal">
      <formula>$H$1</formula>
    </cfRule>
  </conditionalFormatting>
  <conditionalFormatting sqref="E17">
    <cfRule type="cellIs" dxfId="1601" priority="1607" stopIfTrue="1" operator="lessThan">
      <formula>$D$17/2</formula>
    </cfRule>
  </conditionalFormatting>
  <conditionalFormatting sqref="E27:E28">
    <cfRule type="cellIs" dxfId="1600" priority="1605" stopIfTrue="1" operator="equal">
      <formula>$H$1</formula>
    </cfRule>
    <cfRule type="cellIs" dxfId="1599" priority="1606" stopIfTrue="1" operator="lessThan">
      <formula>$D$27/2</formula>
    </cfRule>
  </conditionalFormatting>
  <conditionalFormatting sqref="E18">
    <cfRule type="cellIs" dxfId="1598" priority="1604" stopIfTrue="1" operator="lessThan">
      <formula>$D$18/2</formula>
    </cfRule>
  </conditionalFormatting>
  <conditionalFormatting sqref="E19">
    <cfRule type="cellIs" dxfId="1597" priority="1603" stopIfTrue="1" operator="lessThan">
      <formula>$D$19/2</formula>
    </cfRule>
  </conditionalFormatting>
  <conditionalFormatting sqref="E20">
    <cfRule type="cellIs" dxfId="1596" priority="1602" stopIfTrue="1" operator="lessThan">
      <formula>$D$20/2</formula>
    </cfRule>
  </conditionalFormatting>
  <conditionalFormatting sqref="E21">
    <cfRule type="cellIs" dxfId="1595" priority="1601" stopIfTrue="1" operator="lessThan">
      <formula>$D$21/2</formula>
    </cfRule>
  </conditionalFormatting>
  <conditionalFormatting sqref="E22">
    <cfRule type="cellIs" dxfId="1594" priority="1600" stopIfTrue="1" operator="lessThan">
      <formula>$D$22/2</formula>
    </cfRule>
  </conditionalFormatting>
  <conditionalFormatting sqref="E23">
    <cfRule type="cellIs" dxfId="1593" priority="1599" stopIfTrue="1" operator="lessThan">
      <formula>$D$23/2</formula>
    </cfRule>
  </conditionalFormatting>
  <conditionalFormatting sqref="E24">
    <cfRule type="cellIs" dxfId="1592" priority="1598" stopIfTrue="1" operator="lessThan">
      <formula>$D$24/2</formula>
    </cfRule>
  </conditionalFormatting>
  <conditionalFormatting sqref="E25:E27">
    <cfRule type="cellIs" dxfId="1591" priority="1596" stopIfTrue="1" operator="equal">
      <formula>$H$1</formula>
    </cfRule>
    <cfRule type="cellIs" dxfId="1590" priority="1597" stopIfTrue="1" operator="lessThan">
      <formula>$D$25/2</formula>
    </cfRule>
  </conditionalFormatting>
  <conditionalFormatting sqref="G17">
    <cfRule type="cellIs" dxfId="1589" priority="1594" stopIfTrue="1" operator="equal">
      <formula>$H$1</formula>
    </cfRule>
    <cfRule type="cellIs" dxfId="1588" priority="1595" stopIfTrue="1" operator="lessThan">
      <formula>$D$17/2</formula>
    </cfRule>
  </conditionalFormatting>
  <conditionalFormatting sqref="G18">
    <cfRule type="cellIs" dxfId="1587" priority="1592" stopIfTrue="1" operator="equal">
      <formula>$H$1</formula>
    </cfRule>
    <cfRule type="cellIs" dxfId="1586" priority="1593" stopIfTrue="1" operator="lessThan">
      <formula>$D$18/2</formula>
    </cfRule>
  </conditionalFormatting>
  <conditionalFormatting sqref="G19">
    <cfRule type="cellIs" dxfId="1585" priority="1590" stopIfTrue="1" operator="equal">
      <formula>$H$1</formula>
    </cfRule>
    <cfRule type="cellIs" dxfId="1584" priority="1591" stopIfTrue="1" operator="lessThan">
      <formula>$D$19/2</formula>
    </cfRule>
  </conditionalFormatting>
  <conditionalFormatting sqref="G20">
    <cfRule type="cellIs" dxfId="1583" priority="1588" stopIfTrue="1" operator="equal">
      <formula>$H$1</formula>
    </cfRule>
    <cfRule type="cellIs" dxfId="1582" priority="1589" stopIfTrue="1" operator="lessThan">
      <formula>$D$20/2</formula>
    </cfRule>
  </conditionalFormatting>
  <conditionalFormatting sqref="G21">
    <cfRule type="cellIs" dxfId="1581" priority="1586" stopIfTrue="1" operator="equal">
      <formula>$H$1</formula>
    </cfRule>
    <cfRule type="cellIs" dxfId="1580" priority="1587" stopIfTrue="1" operator="lessThan">
      <formula>$D$21/2</formula>
    </cfRule>
  </conditionalFormatting>
  <conditionalFormatting sqref="G22">
    <cfRule type="cellIs" dxfId="1579" priority="1584" stopIfTrue="1" operator="equal">
      <formula>$H$1</formula>
    </cfRule>
    <cfRule type="cellIs" dxfId="1578" priority="1585" stopIfTrue="1" operator="lessThan">
      <formula>$D$22/2</formula>
    </cfRule>
  </conditionalFormatting>
  <conditionalFormatting sqref="G23">
    <cfRule type="cellIs" dxfId="1577" priority="1582" stopIfTrue="1" operator="equal">
      <formula>$H$1</formula>
    </cfRule>
    <cfRule type="cellIs" dxfId="1576" priority="1583" stopIfTrue="1" operator="lessThan">
      <formula>$D$23/2</formula>
    </cfRule>
  </conditionalFormatting>
  <conditionalFormatting sqref="G24">
    <cfRule type="cellIs" dxfId="1575" priority="1580" stopIfTrue="1" operator="equal">
      <formula>$H$1</formula>
    </cfRule>
    <cfRule type="cellIs" dxfId="1574" priority="1581" stopIfTrue="1" operator="lessThan">
      <formula>$D$24/2</formula>
    </cfRule>
  </conditionalFormatting>
  <conditionalFormatting sqref="G25:G27">
    <cfRule type="cellIs" dxfId="1573" priority="1578" stopIfTrue="1" operator="equal">
      <formula>$H$1</formula>
    </cfRule>
    <cfRule type="cellIs" dxfId="1572" priority="1579" stopIfTrue="1" operator="lessThan">
      <formula>$D$25/2</formula>
    </cfRule>
  </conditionalFormatting>
  <conditionalFormatting sqref="G26:G27">
    <cfRule type="cellIs" dxfId="1571" priority="1576" stopIfTrue="1" operator="equal">
      <formula>$H$1</formula>
    </cfRule>
    <cfRule type="cellIs" dxfId="1570" priority="1577" stopIfTrue="1" operator="lessThan">
      <formula>$D$26/2</formula>
    </cfRule>
  </conditionalFormatting>
  <conditionalFormatting sqref="G27:G28">
    <cfRule type="cellIs" dxfId="1569" priority="1574" stopIfTrue="1" operator="equal">
      <formula>$H$1</formula>
    </cfRule>
    <cfRule type="cellIs" dxfId="1568" priority="1575" stopIfTrue="1" operator="lessThan">
      <formula>$D$27/2</formula>
    </cfRule>
  </conditionalFormatting>
  <conditionalFormatting sqref="F62:F73 H70:H73 I70:K72">
    <cfRule type="cellIs" dxfId="1567" priority="1505" stopIfTrue="1" operator="equal">
      <formula>$H$1</formula>
    </cfRule>
  </conditionalFormatting>
  <conditionalFormatting sqref="E62">
    <cfRule type="cellIs" dxfId="1566" priority="1504" stopIfTrue="1" operator="lessThan">
      <formula>$D$17/2</formula>
    </cfRule>
  </conditionalFormatting>
  <conditionalFormatting sqref="E72:E73">
    <cfRule type="cellIs" dxfId="1565" priority="1502" stopIfTrue="1" operator="equal">
      <formula>$H$1</formula>
    </cfRule>
    <cfRule type="cellIs" dxfId="1564" priority="1503" stopIfTrue="1" operator="lessThan">
      <formula>$D$27/2</formula>
    </cfRule>
  </conditionalFormatting>
  <conditionalFormatting sqref="E63">
    <cfRule type="cellIs" dxfId="1563" priority="1501" stopIfTrue="1" operator="lessThan">
      <formula>$D$18/2</formula>
    </cfRule>
  </conditionalFormatting>
  <conditionalFormatting sqref="E64">
    <cfRule type="cellIs" dxfId="1562" priority="1500" stopIfTrue="1" operator="lessThan">
      <formula>$D$19/2</formula>
    </cfRule>
  </conditionalFormatting>
  <conditionalFormatting sqref="E65">
    <cfRule type="cellIs" dxfId="1561" priority="1499" stopIfTrue="1" operator="lessThan">
      <formula>$D$20/2</formula>
    </cfRule>
  </conditionalFormatting>
  <conditionalFormatting sqref="E66">
    <cfRule type="cellIs" dxfId="1560" priority="1498" stopIfTrue="1" operator="lessThan">
      <formula>$D$21/2</formula>
    </cfRule>
  </conditionalFormatting>
  <conditionalFormatting sqref="E67">
    <cfRule type="cellIs" dxfId="1559" priority="1497" stopIfTrue="1" operator="lessThan">
      <formula>$D$22/2</formula>
    </cfRule>
  </conditionalFormatting>
  <conditionalFormatting sqref="E68">
    <cfRule type="cellIs" dxfId="1558" priority="1496" stopIfTrue="1" operator="lessThan">
      <formula>$D$23/2</formula>
    </cfRule>
  </conditionalFormatting>
  <conditionalFormatting sqref="E69">
    <cfRule type="cellIs" dxfId="1557" priority="1495" stopIfTrue="1" operator="lessThan">
      <formula>$D$24/2</formula>
    </cfRule>
  </conditionalFormatting>
  <conditionalFormatting sqref="E70:E72">
    <cfRule type="cellIs" dxfId="1556" priority="1493" stopIfTrue="1" operator="equal">
      <formula>$H$1</formula>
    </cfRule>
    <cfRule type="cellIs" dxfId="1555" priority="1494" stopIfTrue="1" operator="lessThan">
      <formula>$D$25/2</formula>
    </cfRule>
  </conditionalFormatting>
  <conditionalFormatting sqref="G62">
    <cfRule type="cellIs" dxfId="1554" priority="1491" stopIfTrue="1" operator="equal">
      <formula>$H$1</formula>
    </cfRule>
    <cfRule type="cellIs" dxfId="1553" priority="1492" stopIfTrue="1" operator="lessThan">
      <formula>$D$17/2</formula>
    </cfRule>
  </conditionalFormatting>
  <conditionalFormatting sqref="G63">
    <cfRule type="cellIs" dxfId="1552" priority="1489" stopIfTrue="1" operator="equal">
      <formula>$H$1</formula>
    </cfRule>
    <cfRule type="cellIs" dxfId="1551" priority="1490" stopIfTrue="1" operator="lessThan">
      <formula>$D$18/2</formula>
    </cfRule>
  </conditionalFormatting>
  <conditionalFormatting sqref="G64">
    <cfRule type="cellIs" dxfId="1550" priority="1487" stopIfTrue="1" operator="equal">
      <formula>$H$1</formula>
    </cfRule>
    <cfRule type="cellIs" dxfId="1549" priority="1488" stopIfTrue="1" operator="lessThan">
      <formula>$D$19/2</formula>
    </cfRule>
  </conditionalFormatting>
  <conditionalFormatting sqref="G65">
    <cfRule type="cellIs" dxfId="1548" priority="1485" stopIfTrue="1" operator="equal">
      <formula>$H$1</formula>
    </cfRule>
    <cfRule type="cellIs" dxfId="1547" priority="1486" stopIfTrue="1" operator="lessThan">
      <formula>$D$20/2</formula>
    </cfRule>
  </conditionalFormatting>
  <conditionalFormatting sqref="G66">
    <cfRule type="cellIs" dxfId="1546" priority="1483" stopIfTrue="1" operator="equal">
      <formula>$H$1</formula>
    </cfRule>
    <cfRule type="cellIs" dxfId="1545" priority="1484" stopIfTrue="1" operator="lessThan">
      <formula>$D$21/2</formula>
    </cfRule>
  </conditionalFormatting>
  <conditionalFormatting sqref="G67">
    <cfRule type="cellIs" dxfId="1544" priority="1481" stopIfTrue="1" operator="equal">
      <formula>$H$1</formula>
    </cfRule>
    <cfRule type="cellIs" dxfId="1543" priority="1482" stopIfTrue="1" operator="lessThan">
      <formula>$D$22/2</formula>
    </cfRule>
  </conditionalFormatting>
  <conditionalFormatting sqref="G68">
    <cfRule type="cellIs" dxfId="1542" priority="1479" stopIfTrue="1" operator="equal">
      <formula>$H$1</formula>
    </cfRule>
    <cfRule type="cellIs" dxfId="1541" priority="1480" stopIfTrue="1" operator="lessThan">
      <formula>$D$23/2</formula>
    </cfRule>
  </conditionalFormatting>
  <conditionalFormatting sqref="G69">
    <cfRule type="cellIs" dxfId="1540" priority="1477" stopIfTrue="1" operator="equal">
      <formula>$H$1</formula>
    </cfRule>
    <cfRule type="cellIs" dxfId="1539" priority="1478" stopIfTrue="1" operator="lessThan">
      <formula>$D$24/2</formula>
    </cfRule>
  </conditionalFormatting>
  <conditionalFormatting sqref="G70:G72">
    <cfRule type="cellIs" dxfId="1538" priority="1475" stopIfTrue="1" operator="equal">
      <formula>$H$1</formula>
    </cfRule>
    <cfRule type="cellIs" dxfId="1537" priority="1476" stopIfTrue="1" operator="lessThan">
      <formula>$D$25/2</formula>
    </cfRule>
  </conditionalFormatting>
  <conditionalFormatting sqref="G71:G72">
    <cfRule type="cellIs" dxfId="1536" priority="1473" stopIfTrue="1" operator="equal">
      <formula>$H$1</formula>
    </cfRule>
    <cfRule type="cellIs" dxfId="1535" priority="1474" stopIfTrue="1" operator="lessThan">
      <formula>$D$26/2</formula>
    </cfRule>
  </conditionalFormatting>
  <conditionalFormatting sqref="G72:G73">
    <cfRule type="cellIs" dxfId="1534" priority="1471" stopIfTrue="1" operator="equal">
      <formula>$H$1</formula>
    </cfRule>
    <cfRule type="cellIs" dxfId="1533" priority="1472" stopIfTrue="1" operator="lessThan">
      <formula>$D$27/2</formula>
    </cfRule>
  </conditionalFormatting>
  <conditionalFormatting sqref="F107:F118 H115:H118 I115:K117">
    <cfRule type="cellIs" dxfId="1532" priority="1470" stopIfTrue="1" operator="equal">
      <formula>$H$1</formula>
    </cfRule>
  </conditionalFormatting>
  <conditionalFormatting sqref="E107">
    <cfRule type="cellIs" dxfId="1531" priority="1469" stopIfTrue="1" operator="lessThan">
      <formula>$D$17/2</formula>
    </cfRule>
  </conditionalFormatting>
  <conditionalFormatting sqref="E117:E118">
    <cfRule type="cellIs" dxfId="1530" priority="1467" stopIfTrue="1" operator="equal">
      <formula>$H$1</formula>
    </cfRule>
    <cfRule type="cellIs" dxfId="1529" priority="1468" stopIfTrue="1" operator="lessThan">
      <formula>$D$27/2</formula>
    </cfRule>
  </conditionalFormatting>
  <conditionalFormatting sqref="E108">
    <cfRule type="cellIs" dxfId="1528" priority="1466" stopIfTrue="1" operator="lessThan">
      <formula>$D$18/2</formula>
    </cfRule>
  </conditionalFormatting>
  <conditionalFormatting sqref="E109">
    <cfRule type="cellIs" dxfId="1527" priority="1465" stopIfTrue="1" operator="lessThan">
      <formula>$D$19/2</formula>
    </cfRule>
  </conditionalFormatting>
  <conditionalFormatting sqref="E110">
    <cfRule type="cellIs" dxfId="1526" priority="1464" stopIfTrue="1" operator="lessThan">
      <formula>$D$20/2</formula>
    </cfRule>
  </conditionalFormatting>
  <conditionalFormatting sqref="E111">
    <cfRule type="cellIs" dxfId="1525" priority="1463" stopIfTrue="1" operator="lessThan">
      <formula>$D$21/2</formula>
    </cfRule>
  </conditionalFormatting>
  <conditionalFormatting sqref="E112">
    <cfRule type="cellIs" dxfId="1524" priority="1462" stopIfTrue="1" operator="lessThan">
      <formula>$D$22/2</formula>
    </cfRule>
  </conditionalFormatting>
  <conditionalFormatting sqref="E113">
    <cfRule type="cellIs" dxfId="1523" priority="1461" stopIfTrue="1" operator="lessThan">
      <formula>$D$23/2</formula>
    </cfRule>
  </conditionalFormatting>
  <conditionalFormatting sqref="E114">
    <cfRule type="cellIs" dxfId="1522" priority="1460" stopIfTrue="1" operator="lessThan">
      <formula>$D$24/2</formula>
    </cfRule>
  </conditionalFormatting>
  <conditionalFormatting sqref="E115:E117">
    <cfRule type="cellIs" dxfId="1521" priority="1458" stopIfTrue="1" operator="equal">
      <formula>$H$1</formula>
    </cfRule>
    <cfRule type="cellIs" dxfId="1520" priority="1459" stopIfTrue="1" operator="lessThan">
      <formula>$D$25/2</formula>
    </cfRule>
  </conditionalFormatting>
  <conditionalFormatting sqref="G107">
    <cfRule type="cellIs" dxfId="1519" priority="1456" stopIfTrue="1" operator="equal">
      <formula>$H$1</formula>
    </cfRule>
    <cfRule type="cellIs" dxfId="1518" priority="1457" stopIfTrue="1" operator="lessThan">
      <formula>$D$17/2</formula>
    </cfRule>
  </conditionalFormatting>
  <conditionalFormatting sqref="G108">
    <cfRule type="cellIs" dxfId="1517" priority="1454" stopIfTrue="1" operator="equal">
      <formula>$H$1</formula>
    </cfRule>
    <cfRule type="cellIs" dxfId="1516" priority="1455" stopIfTrue="1" operator="lessThan">
      <formula>$D$18/2</formula>
    </cfRule>
  </conditionalFormatting>
  <conditionalFormatting sqref="G109">
    <cfRule type="cellIs" dxfId="1515" priority="1452" stopIfTrue="1" operator="equal">
      <formula>$H$1</formula>
    </cfRule>
    <cfRule type="cellIs" dxfId="1514" priority="1453" stopIfTrue="1" operator="lessThan">
      <formula>$D$19/2</formula>
    </cfRule>
  </conditionalFormatting>
  <conditionalFormatting sqref="G110">
    <cfRule type="cellIs" dxfId="1513" priority="1450" stopIfTrue="1" operator="equal">
      <formula>$H$1</formula>
    </cfRule>
    <cfRule type="cellIs" dxfId="1512" priority="1451" stopIfTrue="1" operator="lessThan">
      <formula>$D$20/2</formula>
    </cfRule>
  </conditionalFormatting>
  <conditionalFormatting sqref="G111">
    <cfRule type="cellIs" dxfId="1511" priority="1448" stopIfTrue="1" operator="equal">
      <formula>$H$1</formula>
    </cfRule>
    <cfRule type="cellIs" dxfId="1510" priority="1449" stopIfTrue="1" operator="lessThan">
      <formula>$D$21/2</formula>
    </cfRule>
  </conditionalFormatting>
  <conditionalFormatting sqref="G112">
    <cfRule type="cellIs" dxfId="1509" priority="1446" stopIfTrue="1" operator="equal">
      <formula>$H$1</formula>
    </cfRule>
    <cfRule type="cellIs" dxfId="1508" priority="1447" stopIfTrue="1" operator="lessThan">
      <formula>$D$22/2</formula>
    </cfRule>
  </conditionalFormatting>
  <conditionalFormatting sqref="G113">
    <cfRule type="cellIs" dxfId="1507" priority="1444" stopIfTrue="1" operator="equal">
      <formula>$H$1</formula>
    </cfRule>
    <cfRule type="cellIs" dxfId="1506" priority="1445" stopIfTrue="1" operator="lessThan">
      <formula>$D$23/2</formula>
    </cfRule>
  </conditionalFormatting>
  <conditionalFormatting sqref="G114">
    <cfRule type="cellIs" dxfId="1505" priority="1442" stopIfTrue="1" operator="equal">
      <formula>$H$1</formula>
    </cfRule>
    <cfRule type="cellIs" dxfId="1504" priority="1443" stopIfTrue="1" operator="lessThan">
      <formula>$D$24/2</formula>
    </cfRule>
  </conditionalFormatting>
  <conditionalFormatting sqref="G115:G117">
    <cfRule type="cellIs" dxfId="1503" priority="1440" stopIfTrue="1" operator="equal">
      <formula>$H$1</formula>
    </cfRule>
    <cfRule type="cellIs" dxfId="1502" priority="1441" stopIfTrue="1" operator="lessThan">
      <formula>$D$25/2</formula>
    </cfRule>
  </conditionalFormatting>
  <conditionalFormatting sqref="G116:G117">
    <cfRule type="cellIs" dxfId="1501" priority="1438" stopIfTrue="1" operator="equal">
      <formula>$H$1</formula>
    </cfRule>
    <cfRule type="cellIs" dxfId="1500" priority="1439" stopIfTrue="1" operator="lessThan">
      <formula>$D$26/2</formula>
    </cfRule>
  </conditionalFormatting>
  <conditionalFormatting sqref="G117:G118">
    <cfRule type="cellIs" dxfId="1499" priority="1436" stopIfTrue="1" operator="equal">
      <formula>$H$1</formula>
    </cfRule>
    <cfRule type="cellIs" dxfId="1498" priority="1437" stopIfTrue="1" operator="lessThan">
      <formula>$D$27/2</formula>
    </cfRule>
  </conditionalFormatting>
  <conditionalFormatting sqref="F152:F163 H160:H163 I160:K162">
    <cfRule type="cellIs" dxfId="1497" priority="1435" stopIfTrue="1" operator="equal">
      <formula>$H$1</formula>
    </cfRule>
  </conditionalFormatting>
  <conditionalFormatting sqref="E152">
    <cfRule type="cellIs" dxfId="1496" priority="1434" stopIfTrue="1" operator="lessThan">
      <formula>$D$17/2</formula>
    </cfRule>
  </conditionalFormatting>
  <conditionalFormatting sqref="E162:E163">
    <cfRule type="cellIs" dxfId="1495" priority="1432" stopIfTrue="1" operator="equal">
      <formula>$H$1</formula>
    </cfRule>
    <cfRule type="cellIs" dxfId="1494" priority="1433" stopIfTrue="1" operator="lessThan">
      <formula>$D$27/2</formula>
    </cfRule>
  </conditionalFormatting>
  <conditionalFormatting sqref="E153">
    <cfRule type="cellIs" dxfId="1493" priority="1431" stopIfTrue="1" operator="lessThan">
      <formula>$D$18/2</formula>
    </cfRule>
  </conditionalFormatting>
  <conditionalFormatting sqref="E154">
    <cfRule type="cellIs" dxfId="1492" priority="1430" stopIfTrue="1" operator="lessThan">
      <formula>$D$19/2</formula>
    </cfRule>
  </conditionalFormatting>
  <conditionalFormatting sqref="E155">
    <cfRule type="cellIs" dxfId="1491" priority="1429" stopIfTrue="1" operator="lessThan">
      <formula>$D$20/2</formula>
    </cfRule>
  </conditionalFormatting>
  <conditionalFormatting sqref="E156">
    <cfRule type="cellIs" dxfId="1490" priority="1428" stopIfTrue="1" operator="lessThan">
      <formula>$D$21/2</formula>
    </cfRule>
  </conditionalFormatting>
  <conditionalFormatting sqref="E157">
    <cfRule type="cellIs" dxfId="1489" priority="1427" stopIfTrue="1" operator="lessThan">
      <formula>$D$22/2</formula>
    </cfRule>
  </conditionalFormatting>
  <conditionalFormatting sqref="E158">
    <cfRule type="cellIs" dxfId="1488" priority="1426" stopIfTrue="1" operator="lessThan">
      <formula>$D$23/2</formula>
    </cfRule>
  </conditionalFormatting>
  <conditionalFormatting sqref="E159">
    <cfRule type="cellIs" dxfId="1487" priority="1425" stopIfTrue="1" operator="lessThan">
      <formula>$D$24/2</formula>
    </cfRule>
  </conditionalFormatting>
  <conditionalFormatting sqref="E160:E162">
    <cfRule type="cellIs" dxfId="1486" priority="1423" stopIfTrue="1" operator="equal">
      <formula>$H$1</formula>
    </cfRule>
    <cfRule type="cellIs" dxfId="1485" priority="1424" stopIfTrue="1" operator="lessThan">
      <formula>$D$25/2</formula>
    </cfRule>
  </conditionalFormatting>
  <conditionalFormatting sqref="G152">
    <cfRule type="cellIs" dxfId="1484" priority="1421" stopIfTrue="1" operator="equal">
      <formula>$H$1</formula>
    </cfRule>
    <cfRule type="cellIs" dxfId="1483" priority="1422" stopIfTrue="1" operator="lessThan">
      <formula>$D$17/2</formula>
    </cfRule>
  </conditionalFormatting>
  <conditionalFormatting sqref="G153">
    <cfRule type="cellIs" dxfId="1482" priority="1419" stopIfTrue="1" operator="equal">
      <formula>$H$1</formula>
    </cfRule>
    <cfRule type="cellIs" dxfId="1481" priority="1420" stopIfTrue="1" operator="lessThan">
      <formula>$D$18/2</formula>
    </cfRule>
  </conditionalFormatting>
  <conditionalFormatting sqref="G154">
    <cfRule type="cellIs" dxfId="1480" priority="1417" stopIfTrue="1" operator="equal">
      <formula>$H$1</formula>
    </cfRule>
    <cfRule type="cellIs" dxfId="1479" priority="1418" stopIfTrue="1" operator="lessThan">
      <formula>$D$19/2</formula>
    </cfRule>
  </conditionalFormatting>
  <conditionalFormatting sqref="G155">
    <cfRule type="cellIs" dxfId="1478" priority="1415" stopIfTrue="1" operator="equal">
      <formula>$H$1</formula>
    </cfRule>
    <cfRule type="cellIs" dxfId="1477" priority="1416" stopIfTrue="1" operator="lessThan">
      <formula>$D$20/2</formula>
    </cfRule>
  </conditionalFormatting>
  <conditionalFormatting sqref="G156">
    <cfRule type="cellIs" dxfId="1476" priority="1413" stopIfTrue="1" operator="equal">
      <formula>$H$1</formula>
    </cfRule>
    <cfRule type="cellIs" dxfId="1475" priority="1414" stopIfTrue="1" operator="lessThan">
      <formula>$D$21/2</formula>
    </cfRule>
  </conditionalFormatting>
  <conditionalFormatting sqref="G157">
    <cfRule type="cellIs" dxfId="1474" priority="1411" stopIfTrue="1" operator="equal">
      <formula>$H$1</formula>
    </cfRule>
    <cfRule type="cellIs" dxfId="1473" priority="1412" stopIfTrue="1" operator="lessThan">
      <formula>$D$22/2</formula>
    </cfRule>
  </conditionalFormatting>
  <conditionalFormatting sqref="G158">
    <cfRule type="cellIs" dxfId="1472" priority="1409" stopIfTrue="1" operator="equal">
      <formula>$H$1</formula>
    </cfRule>
    <cfRule type="cellIs" dxfId="1471" priority="1410" stopIfTrue="1" operator="lessThan">
      <formula>$D$23/2</formula>
    </cfRule>
  </conditionalFormatting>
  <conditionalFormatting sqref="G159">
    <cfRule type="cellIs" dxfId="1470" priority="1407" stopIfTrue="1" operator="equal">
      <formula>$H$1</formula>
    </cfRule>
    <cfRule type="cellIs" dxfId="1469" priority="1408" stopIfTrue="1" operator="lessThan">
      <formula>$D$24/2</formula>
    </cfRule>
  </conditionalFormatting>
  <conditionalFormatting sqref="G160:G162">
    <cfRule type="cellIs" dxfId="1468" priority="1405" stopIfTrue="1" operator="equal">
      <formula>$H$1</formula>
    </cfRule>
    <cfRule type="cellIs" dxfId="1467" priority="1406" stopIfTrue="1" operator="lessThan">
      <formula>$D$25/2</formula>
    </cfRule>
  </conditionalFormatting>
  <conditionalFormatting sqref="G161:G162">
    <cfRule type="cellIs" dxfId="1466" priority="1403" stopIfTrue="1" operator="equal">
      <formula>$H$1</formula>
    </cfRule>
    <cfRule type="cellIs" dxfId="1465" priority="1404" stopIfTrue="1" operator="lessThan">
      <formula>$D$26/2</formula>
    </cfRule>
  </conditionalFormatting>
  <conditionalFormatting sqref="G162:G163">
    <cfRule type="cellIs" dxfId="1464" priority="1401" stopIfTrue="1" operator="equal">
      <formula>$H$1</formula>
    </cfRule>
    <cfRule type="cellIs" dxfId="1463" priority="1402" stopIfTrue="1" operator="lessThan">
      <formula>$D$27/2</formula>
    </cfRule>
  </conditionalFormatting>
  <conditionalFormatting sqref="F197:F208 H205:H208 I205:K207">
    <cfRule type="cellIs" dxfId="1462" priority="1400" stopIfTrue="1" operator="equal">
      <formula>$H$1</formula>
    </cfRule>
  </conditionalFormatting>
  <conditionalFormatting sqref="E197">
    <cfRule type="cellIs" dxfId="1461" priority="1399" stopIfTrue="1" operator="lessThan">
      <formula>$D$17/2</formula>
    </cfRule>
  </conditionalFormatting>
  <conditionalFormatting sqref="E207:E208">
    <cfRule type="cellIs" dxfId="1460" priority="1397" stopIfTrue="1" operator="equal">
      <formula>$H$1</formula>
    </cfRule>
    <cfRule type="cellIs" dxfId="1459" priority="1398" stopIfTrue="1" operator="lessThan">
      <formula>$D$27/2</formula>
    </cfRule>
  </conditionalFormatting>
  <conditionalFormatting sqref="E198">
    <cfRule type="cellIs" dxfId="1458" priority="1396" stopIfTrue="1" operator="lessThan">
      <formula>$D$18/2</formula>
    </cfRule>
  </conditionalFormatting>
  <conditionalFormatting sqref="E199">
    <cfRule type="cellIs" dxfId="1457" priority="1395" stopIfTrue="1" operator="lessThan">
      <formula>$D$19/2</formula>
    </cfRule>
  </conditionalFormatting>
  <conditionalFormatting sqref="E200">
    <cfRule type="cellIs" dxfId="1456" priority="1394" stopIfTrue="1" operator="lessThan">
      <formula>$D$20/2</formula>
    </cfRule>
  </conditionalFormatting>
  <conditionalFormatting sqref="E201">
    <cfRule type="cellIs" dxfId="1455" priority="1393" stopIfTrue="1" operator="lessThan">
      <formula>$D$21/2</formula>
    </cfRule>
  </conditionalFormatting>
  <conditionalFormatting sqref="E202">
    <cfRule type="cellIs" dxfId="1454" priority="1392" stopIfTrue="1" operator="lessThan">
      <formula>$D$22/2</formula>
    </cfRule>
  </conditionalFormatting>
  <conditionalFormatting sqref="E203">
    <cfRule type="cellIs" dxfId="1453" priority="1391" stopIfTrue="1" operator="lessThan">
      <formula>$D$23/2</formula>
    </cfRule>
  </conditionalFormatting>
  <conditionalFormatting sqref="E204">
    <cfRule type="cellIs" dxfId="1452" priority="1390" stopIfTrue="1" operator="lessThan">
      <formula>$D$24/2</formula>
    </cfRule>
  </conditionalFormatting>
  <conditionalFormatting sqref="E205:E207">
    <cfRule type="cellIs" dxfId="1451" priority="1388" stopIfTrue="1" operator="equal">
      <formula>$H$1</formula>
    </cfRule>
    <cfRule type="cellIs" dxfId="1450" priority="1389" stopIfTrue="1" operator="lessThan">
      <formula>$D$25/2</formula>
    </cfRule>
  </conditionalFormatting>
  <conditionalFormatting sqref="G197">
    <cfRule type="cellIs" dxfId="1449" priority="1386" stopIfTrue="1" operator="equal">
      <formula>$H$1</formula>
    </cfRule>
    <cfRule type="cellIs" dxfId="1448" priority="1387" stopIfTrue="1" operator="lessThan">
      <formula>$D$17/2</formula>
    </cfRule>
  </conditionalFormatting>
  <conditionalFormatting sqref="G198">
    <cfRule type="cellIs" dxfId="1447" priority="1384" stopIfTrue="1" operator="equal">
      <formula>$H$1</formula>
    </cfRule>
    <cfRule type="cellIs" dxfId="1446" priority="1385" stopIfTrue="1" operator="lessThan">
      <formula>$D$18/2</formula>
    </cfRule>
  </conditionalFormatting>
  <conditionalFormatting sqref="G199">
    <cfRule type="cellIs" dxfId="1445" priority="1382" stopIfTrue="1" operator="equal">
      <formula>$H$1</formula>
    </cfRule>
    <cfRule type="cellIs" dxfId="1444" priority="1383" stopIfTrue="1" operator="lessThan">
      <formula>$D$19/2</formula>
    </cfRule>
  </conditionalFormatting>
  <conditionalFormatting sqref="G200">
    <cfRule type="cellIs" dxfId="1443" priority="1380" stopIfTrue="1" operator="equal">
      <formula>$H$1</formula>
    </cfRule>
    <cfRule type="cellIs" dxfId="1442" priority="1381" stopIfTrue="1" operator="lessThan">
      <formula>$D$20/2</formula>
    </cfRule>
  </conditionalFormatting>
  <conditionalFormatting sqref="G201">
    <cfRule type="cellIs" dxfId="1441" priority="1378" stopIfTrue="1" operator="equal">
      <formula>$H$1</formula>
    </cfRule>
    <cfRule type="cellIs" dxfId="1440" priority="1379" stopIfTrue="1" operator="lessThan">
      <formula>$D$21/2</formula>
    </cfRule>
  </conditionalFormatting>
  <conditionalFormatting sqref="G202">
    <cfRule type="cellIs" dxfId="1439" priority="1376" stopIfTrue="1" operator="equal">
      <formula>$H$1</formula>
    </cfRule>
    <cfRule type="cellIs" dxfId="1438" priority="1377" stopIfTrue="1" operator="lessThan">
      <formula>$D$22/2</formula>
    </cfRule>
  </conditionalFormatting>
  <conditionalFormatting sqref="G203">
    <cfRule type="cellIs" dxfId="1437" priority="1374" stopIfTrue="1" operator="equal">
      <formula>$H$1</formula>
    </cfRule>
    <cfRule type="cellIs" dxfId="1436" priority="1375" stopIfTrue="1" operator="lessThan">
      <formula>$D$23/2</formula>
    </cfRule>
  </conditionalFormatting>
  <conditionalFormatting sqref="G204">
    <cfRule type="cellIs" dxfId="1435" priority="1372" stopIfTrue="1" operator="equal">
      <formula>$H$1</formula>
    </cfRule>
    <cfRule type="cellIs" dxfId="1434" priority="1373" stopIfTrue="1" operator="lessThan">
      <formula>$D$24/2</formula>
    </cfRule>
  </conditionalFormatting>
  <conditionalFormatting sqref="G205:G207">
    <cfRule type="cellIs" dxfId="1433" priority="1370" stopIfTrue="1" operator="equal">
      <formula>$H$1</formula>
    </cfRule>
    <cfRule type="cellIs" dxfId="1432" priority="1371" stopIfTrue="1" operator="lessThan">
      <formula>$D$25/2</formula>
    </cfRule>
  </conditionalFormatting>
  <conditionalFormatting sqref="G206:G207">
    <cfRule type="cellIs" dxfId="1431" priority="1368" stopIfTrue="1" operator="equal">
      <formula>$H$1</formula>
    </cfRule>
    <cfRule type="cellIs" dxfId="1430" priority="1369" stopIfTrue="1" operator="lessThan">
      <formula>$D$26/2</formula>
    </cfRule>
  </conditionalFormatting>
  <conditionalFormatting sqref="G207:G208">
    <cfRule type="cellIs" dxfId="1429" priority="1366" stopIfTrue="1" operator="equal">
      <formula>$H$1</formula>
    </cfRule>
    <cfRule type="cellIs" dxfId="1428" priority="1367" stopIfTrue="1" operator="lessThan">
      <formula>$D$27/2</formula>
    </cfRule>
  </conditionalFormatting>
  <conditionalFormatting sqref="F242:F253 H250:H253 I250:K252">
    <cfRule type="cellIs" dxfId="1427" priority="1365" stopIfTrue="1" operator="equal">
      <formula>$H$1</formula>
    </cfRule>
  </conditionalFormatting>
  <conditionalFormatting sqref="E242">
    <cfRule type="cellIs" dxfId="1426" priority="1364" stopIfTrue="1" operator="lessThan">
      <formula>$D$17/2</formula>
    </cfRule>
  </conditionalFormatting>
  <conditionalFormatting sqref="E252:E253">
    <cfRule type="cellIs" dxfId="1425" priority="1362" stopIfTrue="1" operator="equal">
      <formula>$H$1</formula>
    </cfRule>
    <cfRule type="cellIs" dxfId="1424" priority="1363" stopIfTrue="1" operator="lessThan">
      <formula>$D$27/2</formula>
    </cfRule>
  </conditionalFormatting>
  <conditionalFormatting sqref="E243">
    <cfRule type="cellIs" dxfId="1423" priority="1361" stopIfTrue="1" operator="lessThan">
      <formula>$D$18/2</formula>
    </cfRule>
  </conditionalFormatting>
  <conditionalFormatting sqref="E244">
    <cfRule type="cellIs" dxfId="1422" priority="1360" stopIfTrue="1" operator="lessThan">
      <formula>$D$19/2</formula>
    </cfRule>
  </conditionalFormatting>
  <conditionalFormatting sqref="E245">
    <cfRule type="cellIs" dxfId="1421" priority="1359" stopIfTrue="1" operator="lessThan">
      <formula>$D$20/2</formula>
    </cfRule>
  </conditionalFormatting>
  <conditionalFormatting sqref="E246">
    <cfRule type="cellIs" dxfId="1420" priority="1358" stopIfTrue="1" operator="lessThan">
      <formula>$D$21/2</formula>
    </cfRule>
  </conditionalFormatting>
  <conditionalFormatting sqref="E247">
    <cfRule type="cellIs" dxfId="1419" priority="1357" stopIfTrue="1" operator="lessThan">
      <formula>$D$22/2</formula>
    </cfRule>
  </conditionalFormatting>
  <conditionalFormatting sqref="E248">
    <cfRule type="cellIs" dxfId="1418" priority="1356" stopIfTrue="1" operator="lessThan">
      <formula>$D$23/2</formula>
    </cfRule>
  </conditionalFormatting>
  <conditionalFormatting sqref="E249">
    <cfRule type="cellIs" dxfId="1417" priority="1355" stopIfTrue="1" operator="lessThan">
      <formula>$D$24/2</formula>
    </cfRule>
  </conditionalFormatting>
  <conditionalFormatting sqref="E250:E252">
    <cfRule type="cellIs" dxfId="1416" priority="1353" stopIfTrue="1" operator="equal">
      <formula>$H$1</formula>
    </cfRule>
    <cfRule type="cellIs" dxfId="1415" priority="1354" stopIfTrue="1" operator="lessThan">
      <formula>$D$25/2</formula>
    </cfRule>
  </conditionalFormatting>
  <conditionalFormatting sqref="G242">
    <cfRule type="cellIs" dxfId="1414" priority="1351" stopIfTrue="1" operator="equal">
      <formula>$H$1</formula>
    </cfRule>
    <cfRule type="cellIs" dxfId="1413" priority="1352" stopIfTrue="1" operator="lessThan">
      <formula>$D$17/2</formula>
    </cfRule>
  </conditionalFormatting>
  <conditionalFormatting sqref="G243">
    <cfRule type="cellIs" dxfId="1412" priority="1349" stopIfTrue="1" operator="equal">
      <formula>$H$1</formula>
    </cfRule>
    <cfRule type="cellIs" dxfId="1411" priority="1350" stopIfTrue="1" operator="lessThan">
      <formula>$D$18/2</formula>
    </cfRule>
  </conditionalFormatting>
  <conditionalFormatting sqref="G244">
    <cfRule type="cellIs" dxfId="1410" priority="1347" stopIfTrue="1" operator="equal">
      <formula>$H$1</formula>
    </cfRule>
    <cfRule type="cellIs" dxfId="1409" priority="1348" stopIfTrue="1" operator="lessThan">
      <formula>$D$19/2</formula>
    </cfRule>
  </conditionalFormatting>
  <conditionalFormatting sqref="G245">
    <cfRule type="cellIs" dxfId="1408" priority="1345" stopIfTrue="1" operator="equal">
      <formula>$H$1</formula>
    </cfRule>
    <cfRule type="cellIs" dxfId="1407" priority="1346" stopIfTrue="1" operator="lessThan">
      <formula>$D$20/2</formula>
    </cfRule>
  </conditionalFormatting>
  <conditionalFormatting sqref="G246">
    <cfRule type="cellIs" dxfId="1406" priority="1343" stopIfTrue="1" operator="equal">
      <formula>$H$1</formula>
    </cfRule>
    <cfRule type="cellIs" dxfId="1405" priority="1344" stopIfTrue="1" operator="lessThan">
      <formula>$D$21/2</formula>
    </cfRule>
  </conditionalFormatting>
  <conditionalFormatting sqref="G247">
    <cfRule type="cellIs" dxfId="1404" priority="1341" stopIfTrue="1" operator="equal">
      <formula>$H$1</formula>
    </cfRule>
    <cfRule type="cellIs" dxfId="1403" priority="1342" stopIfTrue="1" operator="lessThan">
      <formula>$D$22/2</formula>
    </cfRule>
  </conditionalFormatting>
  <conditionalFormatting sqref="G248">
    <cfRule type="cellIs" dxfId="1402" priority="1339" stopIfTrue="1" operator="equal">
      <formula>$H$1</formula>
    </cfRule>
    <cfRule type="cellIs" dxfId="1401" priority="1340" stopIfTrue="1" operator="lessThan">
      <formula>$D$23/2</formula>
    </cfRule>
  </conditionalFormatting>
  <conditionalFormatting sqref="G249">
    <cfRule type="cellIs" dxfId="1400" priority="1337" stopIfTrue="1" operator="equal">
      <formula>$H$1</formula>
    </cfRule>
    <cfRule type="cellIs" dxfId="1399" priority="1338" stopIfTrue="1" operator="lessThan">
      <formula>$D$24/2</formula>
    </cfRule>
  </conditionalFormatting>
  <conditionalFormatting sqref="G250:G252">
    <cfRule type="cellIs" dxfId="1398" priority="1335" stopIfTrue="1" operator="equal">
      <formula>$H$1</formula>
    </cfRule>
    <cfRule type="cellIs" dxfId="1397" priority="1336" stopIfTrue="1" operator="lessThan">
      <formula>$D$25/2</formula>
    </cfRule>
  </conditionalFormatting>
  <conditionalFormatting sqref="G251:G252">
    <cfRule type="cellIs" dxfId="1396" priority="1333" stopIfTrue="1" operator="equal">
      <formula>$H$1</formula>
    </cfRule>
    <cfRule type="cellIs" dxfId="1395" priority="1334" stopIfTrue="1" operator="lessThan">
      <formula>$D$26/2</formula>
    </cfRule>
  </conditionalFormatting>
  <conditionalFormatting sqref="G252:G253">
    <cfRule type="cellIs" dxfId="1394" priority="1331" stopIfTrue="1" operator="equal">
      <formula>$H$1</formula>
    </cfRule>
    <cfRule type="cellIs" dxfId="1393" priority="1332" stopIfTrue="1" operator="lessThan">
      <formula>$D$27/2</formula>
    </cfRule>
  </conditionalFormatting>
  <conditionalFormatting sqref="F287:F298 H295:H298 I295:K297">
    <cfRule type="cellIs" dxfId="1392" priority="1330" stopIfTrue="1" operator="equal">
      <formula>$H$1</formula>
    </cfRule>
  </conditionalFormatting>
  <conditionalFormatting sqref="E287">
    <cfRule type="cellIs" dxfId="1391" priority="1329" stopIfTrue="1" operator="lessThan">
      <formula>$D$17/2</formula>
    </cfRule>
  </conditionalFormatting>
  <conditionalFormatting sqref="E297:E298">
    <cfRule type="cellIs" dxfId="1390" priority="1327" stopIfTrue="1" operator="equal">
      <formula>$H$1</formula>
    </cfRule>
    <cfRule type="cellIs" dxfId="1389" priority="1328" stopIfTrue="1" operator="lessThan">
      <formula>$D$27/2</formula>
    </cfRule>
  </conditionalFormatting>
  <conditionalFormatting sqref="E288">
    <cfRule type="cellIs" dxfId="1388" priority="1326" stopIfTrue="1" operator="lessThan">
      <formula>$D$18/2</formula>
    </cfRule>
  </conditionalFormatting>
  <conditionalFormatting sqref="E289">
    <cfRule type="cellIs" dxfId="1387" priority="1325" stopIfTrue="1" operator="lessThan">
      <formula>$D$19/2</formula>
    </cfRule>
  </conditionalFormatting>
  <conditionalFormatting sqref="E290">
    <cfRule type="cellIs" dxfId="1386" priority="1324" stopIfTrue="1" operator="lessThan">
      <formula>$D$20/2</formula>
    </cfRule>
  </conditionalFormatting>
  <conditionalFormatting sqref="E291">
    <cfRule type="cellIs" dxfId="1385" priority="1323" stopIfTrue="1" operator="lessThan">
      <formula>$D$21/2</formula>
    </cfRule>
  </conditionalFormatting>
  <conditionalFormatting sqref="E292">
    <cfRule type="cellIs" dxfId="1384" priority="1322" stopIfTrue="1" operator="lessThan">
      <formula>$D$22/2</formula>
    </cfRule>
  </conditionalFormatting>
  <conditionalFormatting sqref="E293">
    <cfRule type="cellIs" dxfId="1383" priority="1321" stopIfTrue="1" operator="lessThan">
      <formula>$D$23/2</formula>
    </cfRule>
  </conditionalFormatting>
  <conditionalFormatting sqref="E294">
    <cfRule type="cellIs" dxfId="1382" priority="1320" stopIfTrue="1" operator="lessThan">
      <formula>$D$24/2</formula>
    </cfRule>
  </conditionalFormatting>
  <conditionalFormatting sqref="E295:E297">
    <cfRule type="cellIs" dxfId="1381" priority="1318" stopIfTrue="1" operator="equal">
      <formula>$H$1</formula>
    </cfRule>
    <cfRule type="cellIs" dxfId="1380" priority="1319" stopIfTrue="1" operator="lessThan">
      <formula>$D$25/2</formula>
    </cfRule>
  </conditionalFormatting>
  <conditionalFormatting sqref="G287">
    <cfRule type="cellIs" dxfId="1379" priority="1316" stopIfTrue="1" operator="equal">
      <formula>$H$1</formula>
    </cfRule>
    <cfRule type="cellIs" dxfId="1378" priority="1317" stopIfTrue="1" operator="lessThan">
      <formula>$D$17/2</formula>
    </cfRule>
  </conditionalFormatting>
  <conditionalFormatting sqref="G288">
    <cfRule type="cellIs" dxfId="1377" priority="1314" stopIfTrue="1" operator="equal">
      <formula>$H$1</formula>
    </cfRule>
    <cfRule type="cellIs" dxfId="1376" priority="1315" stopIfTrue="1" operator="lessThan">
      <formula>$D$18/2</formula>
    </cfRule>
  </conditionalFormatting>
  <conditionalFormatting sqref="G289">
    <cfRule type="cellIs" dxfId="1375" priority="1312" stopIfTrue="1" operator="equal">
      <formula>$H$1</formula>
    </cfRule>
    <cfRule type="cellIs" dxfId="1374" priority="1313" stopIfTrue="1" operator="lessThan">
      <formula>$D$19/2</formula>
    </cfRule>
  </conditionalFormatting>
  <conditionalFormatting sqref="G290">
    <cfRule type="cellIs" dxfId="1373" priority="1310" stopIfTrue="1" operator="equal">
      <formula>$H$1</formula>
    </cfRule>
    <cfRule type="cellIs" dxfId="1372" priority="1311" stopIfTrue="1" operator="lessThan">
      <formula>$D$20/2</formula>
    </cfRule>
  </conditionalFormatting>
  <conditionalFormatting sqref="G291">
    <cfRule type="cellIs" dxfId="1371" priority="1308" stopIfTrue="1" operator="equal">
      <formula>$H$1</formula>
    </cfRule>
    <cfRule type="cellIs" dxfId="1370" priority="1309" stopIfTrue="1" operator="lessThan">
      <formula>$D$21/2</formula>
    </cfRule>
  </conditionalFormatting>
  <conditionalFormatting sqref="G292">
    <cfRule type="cellIs" dxfId="1369" priority="1306" stopIfTrue="1" operator="equal">
      <formula>$H$1</formula>
    </cfRule>
    <cfRule type="cellIs" dxfId="1368" priority="1307" stopIfTrue="1" operator="lessThan">
      <formula>$D$22/2</formula>
    </cfRule>
  </conditionalFormatting>
  <conditionalFormatting sqref="G293">
    <cfRule type="cellIs" dxfId="1367" priority="1304" stopIfTrue="1" operator="equal">
      <formula>$H$1</formula>
    </cfRule>
    <cfRule type="cellIs" dxfId="1366" priority="1305" stopIfTrue="1" operator="lessThan">
      <formula>$D$23/2</formula>
    </cfRule>
  </conditionalFormatting>
  <conditionalFormatting sqref="G294">
    <cfRule type="cellIs" dxfId="1365" priority="1302" stopIfTrue="1" operator="equal">
      <formula>$H$1</formula>
    </cfRule>
    <cfRule type="cellIs" dxfId="1364" priority="1303" stopIfTrue="1" operator="lessThan">
      <formula>$D$24/2</formula>
    </cfRule>
  </conditionalFormatting>
  <conditionalFormatting sqref="G295:G297">
    <cfRule type="cellIs" dxfId="1363" priority="1300" stopIfTrue="1" operator="equal">
      <formula>$H$1</formula>
    </cfRule>
    <cfRule type="cellIs" dxfId="1362" priority="1301" stopIfTrue="1" operator="lessThan">
      <formula>$D$25/2</formula>
    </cfRule>
  </conditionalFormatting>
  <conditionalFormatting sqref="G296:G297">
    <cfRule type="cellIs" dxfId="1361" priority="1298" stopIfTrue="1" operator="equal">
      <formula>$H$1</formula>
    </cfRule>
    <cfRule type="cellIs" dxfId="1360" priority="1299" stopIfTrue="1" operator="lessThan">
      <formula>$D$26/2</formula>
    </cfRule>
  </conditionalFormatting>
  <conditionalFormatting sqref="G297:G298">
    <cfRule type="cellIs" dxfId="1359" priority="1296" stopIfTrue="1" operator="equal">
      <formula>$H$1</formula>
    </cfRule>
    <cfRule type="cellIs" dxfId="1358" priority="1297" stopIfTrue="1" operator="lessThan">
      <formula>$D$27/2</formula>
    </cfRule>
  </conditionalFormatting>
  <conditionalFormatting sqref="F332:F343 H340:H343 I340:K342">
    <cfRule type="cellIs" dxfId="1357" priority="1295" stopIfTrue="1" operator="equal">
      <formula>$H$1</formula>
    </cfRule>
  </conditionalFormatting>
  <conditionalFormatting sqref="E332">
    <cfRule type="cellIs" dxfId="1356" priority="1294" stopIfTrue="1" operator="lessThan">
      <formula>$D$17/2</formula>
    </cfRule>
  </conditionalFormatting>
  <conditionalFormatting sqref="E342:E343">
    <cfRule type="cellIs" dxfId="1355" priority="1292" stopIfTrue="1" operator="equal">
      <formula>$H$1</formula>
    </cfRule>
    <cfRule type="cellIs" dxfId="1354" priority="1293" stopIfTrue="1" operator="lessThan">
      <formula>$D$27/2</formula>
    </cfRule>
  </conditionalFormatting>
  <conditionalFormatting sqref="E333">
    <cfRule type="cellIs" dxfId="1353" priority="1291" stopIfTrue="1" operator="lessThan">
      <formula>$D$18/2</formula>
    </cfRule>
  </conditionalFormatting>
  <conditionalFormatting sqref="E334">
    <cfRule type="cellIs" dxfId="1352" priority="1290" stopIfTrue="1" operator="lessThan">
      <formula>$D$19/2</formula>
    </cfRule>
  </conditionalFormatting>
  <conditionalFormatting sqref="E335">
    <cfRule type="cellIs" dxfId="1351" priority="1289" stopIfTrue="1" operator="lessThan">
      <formula>$D$20/2</formula>
    </cfRule>
  </conditionalFormatting>
  <conditionalFormatting sqref="E336">
    <cfRule type="cellIs" dxfId="1350" priority="1288" stopIfTrue="1" operator="lessThan">
      <formula>$D$21/2</formula>
    </cfRule>
  </conditionalFormatting>
  <conditionalFormatting sqref="E337">
    <cfRule type="cellIs" dxfId="1349" priority="1287" stopIfTrue="1" operator="lessThan">
      <formula>$D$22/2</formula>
    </cfRule>
  </conditionalFormatting>
  <conditionalFormatting sqref="E338">
    <cfRule type="cellIs" dxfId="1348" priority="1286" stopIfTrue="1" operator="lessThan">
      <formula>$D$23/2</formula>
    </cfRule>
  </conditionalFormatting>
  <conditionalFormatting sqref="E339">
    <cfRule type="cellIs" dxfId="1347" priority="1285" stopIfTrue="1" operator="lessThan">
      <formula>$D$24/2</formula>
    </cfRule>
  </conditionalFormatting>
  <conditionalFormatting sqref="E340:E342">
    <cfRule type="cellIs" dxfId="1346" priority="1283" stopIfTrue="1" operator="equal">
      <formula>$H$1</formula>
    </cfRule>
    <cfRule type="cellIs" dxfId="1345" priority="1284" stopIfTrue="1" operator="lessThan">
      <formula>$D$25/2</formula>
    </cfRule>
  </conditionalFormatting>
  <conditionalFormatting sqref="G332">
    <cfRule type="cellIs" dxfId="1344" priority="1281" stopIfTrue="1" operator="equal">
      <formula>$H$1</formula>
    </cfRule>
    <cfRule type="cellIs" dxfId="1343" priority="1282" stopIfTrue="1" operator="lessThan">
      <formula>$D$17/2</formula>
    </cfRule>
  </conditionalFormatting>
  <conditionalFormatting sqref="G333">
    <cfRule type="cellIs" dxfId="1342" priority="1279" stopIfTrue="1" operator="equal">
      <formula>$H$1</formula>
    </cfRule>
    <cfRule type="cellIs" dxfId="1341" priority="1280" stopIfTrue="1" operator="lessThan">
      <formula>$D$18/2</formula>
    </cfRule>
  </conditionalFormatting>
  <conditionalFormatting sqref="G334">
    <cfRule type="cellIs" dxfId="1340" priority="1277" stopIfTrue="1" operator="equal">
      <formula>$H$1</formula>
    </cfRule>
    <cfRule type="cellIs" dxfId="1339" priority="1278" stopIfTrue="1" operator="lessThan">
      <formula>$D$19/2</formula>
    </cfRule>
  </conditionalFormatting>
  <conditionalFormatting sqref="G335">
    <cfRule type="cellIs" dxfId="1338" priority="1275" stopIfTrue="1" operator="equal">
      <formula>$H$1</formula>
    </cfRule>
    <cfRule type="cellIs" dxfId="1337" priority="1276" stopIfTrue="1" operator="lessThan">
      <formula>$D$20/2</formula>
    </cfRule>
  </conditionalFormatting>
  <conditionalFormatting sqref="G336">
    <cfRule type="cellIs" dxfId="1336" priority="1273" stopIfTrue="1" operator="equal">
      <formula>$H$1</formula>
    </cfRule>
    <cfRule type="cellIs" dxfId="1335" priority="1274" stopIfTrue="1" operator="lessThan">
      <formula>$D$21/2</formula>
    </cfRule>
  </conditionalFormatting>
  <conditionalFormatting sqref="G337">
    <cfRule type="cellIs" dxfId="1334" priority="1271" stopIfTrue="1" operator="equal">
      <formula>$H$1</formula>
    </cfRule>
    <cfRule type="cellIs" dxfId="1333" priority="1272" stopIfTrue="1" operator="lessThan">
      <formula>$D$22/2</formula>
    </cfRule>
  </conditionalFormatting>
  <conditionalFormatting sqref="G338">
    <cfRule type="cellIs" dxfId="1332" priority="1269" stopIfTrue="1" operator="equal">
      <formula>$H$1</formula>
    </cfRule>
    <cfRule type="cellIs" dxfId="1331" priority="1270" stopIfTrue="1" operator="lessThan">
      <formula>$D$23/2</formula>
    </cfRule>
  </conditionalFormatting>
  <conditionalFormatting sqref="G339">
    <cfRule type="cellIs" dxfId="1330" priority="1267" stopIfTrue="1" operator="equal">
      <formula>$H$1</formula>
    </cfRule>
    <cfRule type="cellIs" dxfId="1329" priority="1268" stopIfTrue="1" operator="lessThan">
      <formula>$D$24/2</formula>
    </cfRule>
  </conditionalFormatting>
  <conditionalFormatting sqref="G340:G342">
    <cfRule type="cellIs" dxfId="1328" priority="1265" stopIfTrue="1" operator="equal">
      <formula>$H$1</formula>
    </cfRule>
    <cfRule type="cellIs" dxfId="1327" priority="1266" stopIfTrue="1" operator="lessThan">
      <formula>$D$25/2</formula>
    </cfRule>
  </conditionalFormatting>
  <conditionalFormatting sqref="G341:G342">
    <cfRule type="cellIs" dxfId="1326" priority="1263" stopIfTrue="1" operator="equal">
      <formula>$H$1</formula>
    </cfRule>
    <cfRule type="cellIs" dxfId="1325" priority="1264" stopIfTrue="1" operator="lessThan">
      <formula>$D$26/2</formula>
    </cfRule>
  </conditionalFormatting>
  <conditionalFormatting sqref="G342:G343">
    <cfRule type="cellIs" dxfId="1324" priority="1261" stopIfTrue="1" operator="equal">
      <formula>$H$1</formula>
    </cfRule>
    <cfRule type="cellIs" dxfId="1323" priority="1262" stopIfTrue="1" operator="lessThan">
      <formula>$D$27/2</formula>
    </cfRule>
  </conditionalFormatting>
  <conditionalFormatting sqref="F377:F388 H385:H388 I385:K387">
    <cfRule type="cellIs" dxfId="1322" priority="1260" stopIfTrue="1" operator="equal">
      <formula>$H$1</formula>
    </cfRule>
  </conditionalFormatting>
  <conditionalFormatting sqref="E377">
    <cfRule type="cellIs" dxfId="1321" priority="1259" stopIfTrue="1" operator="lessThan">
      <formula>$D$17/2</formula>
    </cfRule>
  </conditionalFormatting>
  <conditionalFormatting sqref="E387:E388">
    <cfRule type="cellIs" dxfId="1320" priority="1257" stopIfTrue="1" operator="equal">
      <formula>$H$1</formula>
    </cfRule>
    <cfRule type="cellIs" dxfId="1319" priority="1258" stopIfTrue="1" operator="lessThan">
      <formula>$D$27/2</formula>
    </cfRule>
  </conditionalFormatting>
  <conditionalFormatting sqref="E378">
    <cfRule type="cellIs" dxfId="1318" priority="1256" stopIfTrue="1" operator="lessThan">
      <formula>$D$18/2</formula>
    </cfRule>
  </conditionalFormatting>
  <conditionalFormatting sqref="E379">
    <cfRule type="cellIs" dxfId="1317" priority="1255" stopIfTrue="1" operator="lessThan">
      <formula>$D$19/2</formula>
    </cfRule>
  </conditionalFormatting>
  <conditionalFormatting sqref="E380">
    <cfRule type="cellIs" dxfId="1316" priority="1254" stopIfTrue="1" operator="lessThan">
      <formula>$D$20/2</formula>
    </cfRule>
  </conditionalFormatting>
  <conditionalFormatting sqref="E381">
    <cfRule type="cellIs" dxfId="1315" priority="1253" stopIfTrue="1" operator="lessThan">
      <formula>$D$21/2</formula>
    </cfRule>
  </conditionalFormatting>
  <conditionalFormatting sqref="E382">
    <cfRule type="cellIs" dxfId="1314" priority="1252" stopIfTrue="1" operator="lessThan">
      <formula>$D$22/2</formula>
    </cfRule>
  </conditionalFormatting>
  <conditionalFormatting sqref="E383">
    <cfRule type="cellIs" dxfId="1313" priority="1251" stopIfTrue="1" operator="lessThan">
      <formula>$D$23/2</formula>
    </cfRule>
  </conditionalFormatting>
  <conditionalFormatting sqref="E384">
    <cfRule type="cellIs" dxfId="1312" priority="1250" stopIfTrue="1" operator="lessThan">
      <formula>$D$24/2</formula>
    </cfRule>
  </conditionalFormatting>
  <conditionalFormatting sqref="E385:E387">
    <cfRule type="cellIs" dxfId="1311" priority="1248" stopIfTrue="1" operator="equal">
      <formula>$H$1</formula>
    </cfRule>
    <cfRule type="cellIs" dxfId="1310" priority="1249" stopIfTrue="1" operator="lessThan">
      <formula>$D$25/2</formula>
    </cfRule>
  </conditionalFormatting>
  <conditionalFormatting sqref="G377">
    <cfRule type="cellIs" dxfId="1309" priority="1246" stopIfTrue="1" operator="equal">
      <formula>$H$1</formula>
    </cfRule>
    <cfRule type="cellIs" dxfId="1308" priority="1247" stopIfTrue="1" operator="lessThan">
      <formula>$D$17/2</formula>
    </cfRule>
  </conditionalFormatting>
  <conditionalFormatting sqref="G378">
    <cfRule type="cellIs" dxfId="1307" priority="1244" stopIfTrue="1" operator="equal">
      <formula>$H$1</formula>
    </cfRule>
    <cfRule type="cellIs" dxfId="1306" priority="1245" stopIfTrue="1" operator="lessThan">
      <formula>$D$18/2</formula>
    </cfRule>
  </conditionalFormatting>
  <conditionalFormatting sqref="G379">
    <cfRule type="cellIs" dxfId="1305" priority="1242" stopIfTrue="1" operator="equal">
      <formula>$H$1</formula>
    </cfRule>
    <cfRule type="cellIs" dxfId="1304" priority="1243" stopIfTrue="1" operator="lessThan">
      <formula>$D$19/2</formula>
    </cfRule>
  </conditionalFormatting>
  <conditionalFormatting sqref="G380">
    <cfRule type="cellIs" dxfId="1303" priority="1240" stopIfTrue="1" operator="equal">
      <formula>$H$1</formula>
    </cfRule>
    <cfRule type="cellIs" dxfId="1302" priority="1241" stopIfTrue="1" operator="lessThan">
      <formula>$D$20/2</formula>
    </cfRule>
  </conditionalFormatting>
  <conditionalFormatting sqref="G381">
    <cfRule type="cellIs" dxfId="1301" priority="1238" stopIfTrue="1" operator="equal">
      <formula>$H$1</formula>
    </cfRule>
    <cfRule type="cellIs" dxfId="1300" priority="1239" stopIfTrue="1" operator="lessThan">
      <formula>$D$21/2</formula>
    </cfRule>
  </conditionalFormatting>
  <conditionalFormatting sqref="G382">
    <cfRule type="cellIs" dxfId="1299" priority="1236" stopIfTrue="1" operator="equal">
      <formula>$H$1</formula>
    </cfRule>
    <cfRule type="cellIs" dxfId="1298" priority="1237" stopIfTrue="1" operator="lessThan">
      <formula>$D$22/2</formula>
    </cfRule>
  </conditionalFormatting>
  <conditionalFormatting sqref="G383">
    <cfRule type="cellIs" dxfId="1297" priority="1234" stopIfTrue="1" operator="equal">
      <formula>$H$1</formula>
    </cfRule>
    <cfRule type="cellIs" dxfId="1296" priority="1235" stopIfTrue="1" operator="lessThan">
      <formula>$D$23/2</formula>
    </cfRule>
  </conditionalFormatting>
  <conditionalFormatting sqref="G384">
    <cfRule type="cellIs" dxfId="1295" priority="1232" stopIfTrue="1" operator="equal">
      <formula>$H$1</formula>
    </cfRule>
    <cfRule type="cellIs" dxfId="1294" priority="1233" stopIfTrue="1" operator="lessThan">
      <formula>$D$24/2</formula>
    </cfRule>
  </conditionalFormatting>
  <conditionalFormatting sqref="G385:G387">
    <cfRule type="cellIs" dxfId="1293" priority="1230" stopIfTrue="1" operator="equal">
      <formula>$H$1</formula>
    </cfRule>
    <cfRule type="cellIs" dxfId="1292" priority="1231" stopIfTrue="1" operator="lessThan">
      <formula>$D$25/2</formula>
    </cfRule>
  </conditionalFormatting>
  <conditionalFormatting sqref="G386:G387">
    <cfRule type="cellIs" dxfId="1291" priority="1228" stopIfTrue="1" operator="equal">
      <formula>$H$1</formula>
    </cfRule>
    <cfRule type="cellIs" dxfId="1290" priority="1229" stopIfTrue="1" operator="lessThan">
      <formula>$D$26/2</formula>
    </cfRule>
  </conditionalFormatting>
  <conditionalFormatting sqref="G387:G388">
    <cfRule type="cellIs" dxfId="1289" priority="1226" stopIfTrue="1" operator="equal">
      <formula>$H$1</formula>
    </cfRule>
    <cfRule type="cellIs" dxfId="1288" priority="1227" stopIfTrue="1" operator="lessThan">
      <formula>$D$27/2</formula>
    </cfRule>
  </conditionalFormatting>
  <conditionalFormatting sqref="F422:F433 H430:H433 I430:K432">
    <cfRule type="cellIs" dxfId="1287" priority="1225" stopIfTrue="1" operator="equal">
      <formula>$H$1</formula>
    </cfRule>
  </conditionalFormatting>
  <conditionalFormatting sqref="E422">
    <cfRule type="cellIs" dxfId="1286" priority="1224" stopIfTrue="1" operator="lessThan">
      <formula>$D$17/2</formula>
    </cfRule>
  </conditionalFormatting>
  <conditionalFormatting sqref="E432:E433">
    <cfRule type="cellIs" dxfId="1285" priority="1222" stopIfTrue="1" operator="equal">
      <formula>$H$1</formula>
    </cfRule>
    <cfRule type="cellIs" dxfId="1284" priority="1223" stopIfTrue="1" operator="lessThan">
      <formula>$D$27/2</formula>
    </cfRule>
  </conditionalFormatting>
  <conditionalFormatting sqref="E423">
    <cfRule type="cellIs" dxfId="1283" priority="1221" stopIfTrue="1" operator="lessThan">
      <formula>$D$18/2</formula>
    </cfRule>
  </conditionalFormatting>
  <conditionalFormatting sqref="E424">
    <cfRule type="cellIs" dxfId="1282" priority="1220" stopIfTrue="1" operator="lessThan">
      <formula>$D$19/2</formula>
    </cfRule>
  </conditionalFormatting>
  <conditionalFormatting sqref="E425">
    <cfRule type="cellIs" dxfId="1281" priority="1219" stopIfTrue="1" operator="lessThan">
      <formula>$D$20/2</formula>
    </cfRule>
  </conditionalFormatting>
  <conditionalFormatting sqref="E426">
    <cfRule type="cellIs" dxfId="1280" priority="1218" stopIfTrue="1" operator="lessThan">
      <formula>$D$21/2</formula>
    </cfRule>
  </conditionalFormatting>
  <conditionalFormatting sqref="E427">
    <cfRule type="cellIs" dxfId="1279" priority="1217" stopIfTrue="1" operator="lessThan">
      <formula>$D$22/2</formula>
    </cfRule>
  </conditionalFormatting>
  <conditionalFormatting sqref="E428">
    <cfRule type="cellIs" dxfId="1278" priority="1216" stopIfTrue="1" operator="lessThan">
      <formula>$D$23/2</formula>
    </cfRule>
  </conditionalFormatting>
  <conditionalFormatting sqref="E429">
    <cfRule type="cellIs" dxfId="1277" priority="1215" stopIfTrue="1" operator="lessThan">
      <formula>$D$24/2</formula>
    </cfRule>
  </conditionalFormatting>
  <conditionalFormatting sqref="E430:E432">
    <cfRule type="cellIs" dxfId="1276" priority="1213" stopIfTrue="1" operator="equal">
      <formula>$H$1</formula>
    </cfRule>
    <cfRule type="cellIs" dxfId="1275" priority="1214" stopIfTrue="1" operator="lessThan">
      <formula>$D$25/2</formula>
    </cfRule>
  </conditionalFormatting>
  <conditionalFormatting sqref="G422">
    <cfRule type="cellIs" dxfId="1274" priority="1211" stopIfTrue="1" operator="equal">
      <formula>$H$1</formula>
    </cfRule>
    <cfRule type="cellIs" dxfId="1273" priority="1212" stopIfTrue="1" operator="lessThan">
      <formula>$D$17/2</formula>
    </cfRule>
  </conditionalFormatting>
  <conditionalFormatting sqref="G423">
    <cfRule type="cellIs" dxfId="1272" priority="1209" stopIfTrue="1" operator="equal">
      <formula>$H$1</formula>
    </cfRule>
    <cfRule type="cellIs" dxfId="1271" priority="1210" stopIfTrue="1" operator="lessThan">
      <formula>$D$18/2</formula>
    </cfRule>
  </conditionalFormatting>
  <conditionalFormatting sqref="G424">
    <cfRule type="cellIs" dxfId="1270" priority="1207" stopIfTrue="1" operator="equal">
      <formula>$H$1</formula>
    </cfRule>
    <cfRule type="cellIs" dxfId="1269" priority="1208" stopIfTrue="1" operator="lessThan">
      <formula>$D$19/2</formula>
    </cfRule>
  </conditionalFormatting>
  <conditionalFormatting sqref="G425">
    <cfRule type="cellIs" dxfId="1268" priority="1205" stopIfTrue="1" operator="equal">
      <formula>$H$1</formula>
    </cfRule>
    <cfRule type="cellIs" dxfId="1267" priority="1206" stopIfTrue="1" operator="lessThan">
      <formula>$D$20/2</formula>
    </cfRule>
  </conditionalFormatting>
  <conditionalFormatting sqref="G426">
    <cfRule type="cellIs" dxfId="1266" priority="1203" stopIfTrue="1" operator="equal">
      <formula>$H$1</formula>
    </cfRule>
    <cfRule type="cellIs" dxfId="1265" priority="1204" stopIfTrue="1" operator="lessThan">
      <formula>$D$21/2</formula>
    </cfRule>
  </conditionalFormatting>
  <conditionalFormatting sqref="G427">
    <cfRule type="cellIs" dxfId="1264" priority="1201" stopIfTrue="1" operator="equal">
      <formula>$H$1</formula>
    </cfRule>
    <cfRule type="cellIs" dxfId="1263" priority="1202" stopIfTrue="1" operator="lessThan">
      <formula>$D$22/2</formula>
    </cfRule>
  </conditionalFormatting>
  <conditionalFormatting sqref="G428">
    <cfRule type="cellIs" dxfId="1262" priority="1199" stopIfTrue="1" operator="equal">
      <formula>$H$1</formula>
    </cfRule>
    <cfRule type="cellIs" dxfId="1261" priority="1200" stopIfTrue="1" operator="lessThan">
      <formula>$D$23/2</formula>
    </cfRule>
  </conditionalFormatting>
  <conditionalFormatting sqref="G429">
    <cfRule type="cellIs" dxfId="1260" priority="1197" stopIfTrue="1" operator="equal">
      <formula>$H$1</formula>
    </cfRule>
    <cfRule type="cellIs" dxfId="1259" priority="1198" stopIfTrue="1" operator="lessThan">
      <formula>$D$24/2</formula>
    </cfRule>
  </conditionalFormatting>
  <conditionalFormatting sqref="G430:G432">
    <cfRule type="cellIs" dxfId="1258" priority="1195" stopIfTrue="1" operator="equal">
      <formula>$H$1</formula>
    </cfRule>
    <cfRule type="cellIs" dxfId="1257" priority="1196" stopIfTrue="1" operator="lessThan">
      <formula>$D$25/2</formula>
    </cfRule>
  </conditionalFormatting>
  <conditionalFormatting sqref="G431:G432">
    <cfRule type="cellIs" dxfId="1256" priority="1193" stopIfTrue="1" operator="equal">
      <formula>$H$1</formula>
    </cfRule>
    <cfRule type="cellIs" dxfId="1255" priority="1194" stopIfTrue="1" operator="lessThan">
      <formula>$D$26/2</formula>
    </cfRule>
  </conditionalFormatting>
  <conditionalFormatting sqref="G432:G433">
    <cfRule type="cellIs" dxfId="1254" priority="1191" stopIfTrue="1" operator="equal">
      <formula>$H$1</formula>
    </cfRule>
    <cfRule type="cellIs" dxfId="1253" priority="1192" stopIfTrue="1" operator="lessThan">
      <formula>$D$27/2</formula>
    </cfRule>
  </conditionalFormatting>
  <conditionalFormatting sqref="F467:F478 H475:H478 I475:K477">
    <cfRule type="cellIs" dxfId="1252" priority="1190" stopIfTrue="1" operator="equal">
      <formula>$H$1</formula>
    </cfRule>
  </conditionalFormatting>
  <conditionalFormatting sqref="E467">
    <cfRule type="cellIs" dxfId="1251" priority="1189" stopIfTrue="1" operator="lessThan">
      <formula>$D$17/2</formula>
    </cfRule>
  </conditionalFormatting>
  <conditionalFormatting sqref="E477:E478">
    <cfRule type="cellIs" dxfId="1250" priority="1187" stopIfTrue="1" operator="equal">
      <formula>$H$1</formula>
    </cfRule>
    <cfRule type="cellIs" dxfId="1249" priority="1188" stopIfTrue="1" operator="lessThan">
      <formula>$D$27/2</formula>
    </cfRule>
  </conditionalFormatting>
  <conditionalFormatting sqref="E468">
    <cfRule type="cellIs" dxfId="1248" priority="1186" stopIfTrue="1" operator="lessThan">
      <formula>$D$18/2</formula>
    </cfRule>
  </conditionalFormatting>
  <conditionalFormatting sqref="E469">
    <cfRule type="cellIs" dxfId="1247" priority="1185" stopIfTrue="1" operator="lessThan">
      <formula>$D$19/2</formula>
    </cfRule>
  </conditionalFormatting>
  <conditionalFormatting sqref="E470">
    <cfRule type="cellIs" dxfId="1246" priority="1184" stopIfTrue="1" operator="lessThan">
      <formula>$D$20/2</formula>
    </cfRule>
  </conditionalFormatting>
  <conditionalFormatting sqref="E471">
    <cfRule type="cellIs" dxfId="1245" priority="1183" stopIfTrue="1" operator="lessThan">
      <formula>$D$21/2</formula>
    </cfRule>
  </conditionalFormatting>
  <conditionalFormatting sqref="E472">
    <cfRule type="cellIs" dxfId="1244" priority="1182" stopIfTrue="1" operator="lessThan">
      <formula>$D$22/2</formula>
    </cfRule>
  </conditionalFormatting>
  <conditionalFormatting sqref="E473">
    <cfRule type="cellIs" dxfId="1243" priority="1181" stopIfTrue="1" operator="lessThan">
      <formula>$D$23/2</formula>
    </cfRule>
  </conditionalFormatting>
  <conditionalFormatting sqref="E474">
    <cfRule type="cellIs" dxfId="1242" priority="1180" stopIfTrue="1" operator="lessThan">
      <formula>$D$24/2</formula>
    </cfRule>
  </conditionalFormatting>
  <conditionalFormatting sqref="E475:E477">
    <cfRule type="cellIs" dxfId="1241" priority="1178" stopIfTrue="1" operator="equal">
      <formula>$H$1</formula>
    </cfRule>
    <cfRule type="cellIs" dxfId="1240" priority="1179" stopIfTrue="1" operator="lessThan">
      <formula>$D$25/2</formula>
    </cfRule>
  </conditionalFormatting>
  <conditionalFormatting sqref="G467">
    <cfRule type="cellIs" dxfId="1239" priority="1176" stopIfTrue="1" operator="equal">
      <formula>$H$1</formula>
    </cfRule>
    <cfRule type="cellIs" dxfId="1238" priority="1177" stopIfTrue="1" operator="lessThan">
      <formula>$D$17/2</formula>
    </cfRule>
  </conditionalFormatting>
  <conditionalFormatting sqref="G468">
    <cfRule type="cellIs" dxfId="1237" priority="1174" stopIfTrue="1" operator="equal">
      <formula>$H$1</formula>
    </cfRule>
    <cfRule type="cellIs" dxfId="1236" priority="1175" stopIfTrue="1" operator="lessThan">
      <formula>$D$18/2</formula>
    </cfRule>
  </conditionalFormatting>
  <conditionalFormatting sqref="G469">
    <cfRule type="cellIs" dxfId="1235" priority="1172" stopIfTrue="1" operator="equal">
      <formula>$H$1</formula>
    </cfRule>
    <cfRule type="cellIs" dxfId="1234" priority="1173" stopIfTrue="1" operator="lessThan">
      <formula>$D$19/2</formula>
    </cfRule>
  </conditionalFormatting>
  <conditionalFormatting sqref="G470">
    <cfRule type="cellIs" dxfId="1233" priority="1170" stopIfTrue="1" operator="equal">
      <formula>$H$1</formula>
    </cfRule>
    <cfRule type="cellIs" dxfId="1232" priority="1171" stopIfTrue="1" operator="lessThan">
      <formula>$D$20/2</formula>
    </cfRule>
  </conditionalFormatting>
  <conditionalFormatting sqref="G471">
    <cfRule type="cellIs" dxfId="1231" priority="1168" stopIfTrue="1" operator="equal">
      <formula>$H$1</formula>
    </cfRule>
    <cfRule type="cellIs" dxfId="1230" priority="1169" stopIfTrue="1" operator="lessThan">
      <formula>$D$21/2</formula>
    </cfRule>
  </conditionalFormatting>
  <conditionalFormatting sqref="G472">
    <cfRule type="cellIs" dxfId="1229" priority="1166" stopIfTrue="1" operator="equal">
      <formula>$H$1</formula>
    </cfRule>
    <cfRule type="cellIs" dxfId="1228" priority="1167" stopIfTrue="1" operator="lessThan">
      <formula>$D$22/2</formula>
    </cfRule>
  </conditionalFormatting>
  <conditionalFormatting sqref="G473">
    <cfRule type="cellIs" dxfId="1227" priority="1164" stopIfTrue="1" operator="equal">
      <formula>$H$1</formula>
    </cfRule>
    <cfRule type="cellIs" dxfId="1226" priority="1165" stopIfTrue="1" operator="lessThan">
      <formula>$D$23/2</formula>
    </cfRule>
  </conditionalFormatting>
  <conditionalFormatting sqref="G474">
    <cfRule type="cellIs" dxfId="1225" priority="1162" stopIfTrue="1" operator="equal">
      <formula>$H$1</formula>
    </cfRule>
    <cfRule type="cellIs" dxfId="1224" priority="1163" stopIfTrue="1" operator="lessThan">
      <formula>$D$24/2</formula>
    </cfRule>
  </conditionalFormatting>
  <conditionalFormatting sqref="G475:G477">
    <cfRule type="cellIs" dxfId="1223" priority="1160" stopIfTrue="1" operator="equal">
      <formula>$H$1</formula>
    </cfRule>
    <cfRule type="cellIs" dxfId="1222" priority="1161" stopIfTrue="1" operator="lessThan">
      <formula>$D$25/2</formula>
    </cfRule>
  </conditionalFormatting>
  <conditionalFormatting sqref="G476:G477">
    <cfRule type="cellIs" dxfId="1221" priority="1158" stopIfTrue="1" operator="equal">
      <formula>$H$1</formula>
    </cfRule>
    <cfRule type="cellIs" dxfId="1220" priority="1159" stopIfTrue="1" operator="lessThan">
      <formula>$D$26/2</formula>
    </cfRule>
  </conditionalFormatting>
  <conditionalFormatting sqref="G477:G478">
    <cfRule type="cellIs" dxfId="1219" priority="1156" stopIfTrue="1" operator="equal">
      <formula>$H$1</formula>
    </cfRule>
    <cfRule type="cellIs" dxfId="1218" priority="1157" stopIfTrue="1" operator="lessThan">
      <formula>$D$27/2</formula>
    </cfRule>
  </conditionalFormatting>
  <conditionalFormatting sqref="F512:F523 H520:H523 I520:K522">
    <cfRule type="cellIs" dxfId="1217" priority="1155" stopIfTrue="1" operator="equal">
      <formula>$H$1</formula>
    </cfRule>
  </conditionalFormatting>
  <conditionalFormatting sqref="E512">
    <cfRule type="cellIs" dxfId="1216" priority="1154" stopIfTrue="1" operator="lessThan">
      <formula>$D$17/2</formula>
    </cfRule>
  </conditionalFormatting>
  <conditionalFormatting sqref="E522:E523">
    <cfRule type="cellIs" dxfId="1215" priority="1152" stopIfTrue="1" operator="equal">
      <formula>$H$1</formula>
    </cfRule>
    <cfRule type="cellIs" dxfId="1214" priority="1153" stopIfTrue="1" operator="lessThan">
      <formula>$D$27/2</formula>
    </cfRule>
  </conditionalFormatting>
  <conditionalFormatting sqref="E513">
    <cfRule type="cellIs" dxfId="1213" priority="1151" stopIfTrue="1" operator="lessThan">
      <formula>$D$18/2</formula>
    </cfRule>
  </conditionalFormatting>
  <conditionalFormatting sqref="E514">
    <cfRule type="cellIs" dxfId="1212" priority="1150" stopIfTrue="1" operator="lessThan">
      <formula>$D$19/2</formula>
    </cfRule>
  </conditionalFormatting>
  <conditionalFormatting sqref="E515">
    <cfRule type="cellIs" dxfId="1211" priority="1149" stopIfTrue="1" operator="lessThan">
      <formula>$D$20/2</formula>
    </cfRule>
  </conditionalFormatting>
  <conditionalFormatting sqref="E516">
    <cfRule type="cellIs" dxfId="1210" priority="1148" stopIfTrue="1" operator="lessThan">
      <formula>$D$21/2</formula>
    </cfRule>
  </conditionalFormatting>
  <conditionalFormatting sqref="E517">
    <cfRule type="cellIs" dxfId="1209" priority="1147" stopIfTrue="1" operator="lessThan">
      <formula>$D$22/2</formula>
    </cfRule>
  </conditionalFormatting>
  <conditionalFormatting sqref="E518">
    <cfRule type="cellIs" dxfId="1208" priority="1146" stopIfTrue="1" operator="lessThan">
      <formula>$D$23/2</formula>
    </cfRule>
  </conditionalFormatting>
  <conditionalFormatting sqref="E519">
    <cfRule type="cellIs" dxfId="1207" priority="1145" stopIfTrue="1" operator="lessThan">
      <formula>$D$24/2</formula>
    </cfRule>
  </conditionalFormatting>
  <conditionalFormatting sqref="E520:E522">
    <cfRule type="cellIs" dxfId="1206" priority="1143" stopIfTrue="1" operator="equal">
      <formula>$H$1</formula>
    </cfRule>
    <cfRule type="cellIs" dxfId="1205" priority="1144" stopIfTrue="1" operator="lessThan">
      <formula>$D$25/2</formula>
    </cfRule>
  </conditionalFormatting>
  <conditionalFormatting sqref="G512">
    <cfRule type="cellIs" dxfId="1204" priority="1141" stopIfTrue="1" operator="equal">
      <formula>$H$1</formula>
    </cfRule>
    <cfRule type="cellIs" dxfId="1203" priority="1142" stopIfTrue="1" operator="lessThan">
      <formula>$D$17/2</formula>
    </cfRule>
  </conditionalFormatting>
  <conditionalFormatting sqref="G513">
    <cfRule type="cellIs" dxfId="1202" priority="1139" stopIfTrue="1" operator="equal">
      <formula>$H$1</formula>
    </cfRule>
    <cfRule type="cellIs" dxfId="1201" priority="1140" stopIfTrue="1" operator="lessThan">
      <formula>$D$18/2</formula>
    </cfRule>
  </conditionalFormatting>
  <conditionalFormatting sqref="G514">
    <cfRule type="cellIs" dxfId="1200" priority="1137" stopIfTrue="1" operator="equal">
      <formula>$H$1</formula>
    </cfRule>
    <cfRule type="cellIs" dxfId="1199" priority="1138" stopIfTrue="1" operator="lessThan">
      <formula>$D$19/2</formula>
    </cfRule>
  </conditionalFormatting>
  <conditionalFormatting sqref="G515">
    <cfRule type="cellIs" dxfId="1198" priority="1135" stopIfTrue="1" operator="equal">
      <formula>$H$1</formula>
    </cfRule>
    <cfRule type="cellIs" dxfId="1197" priority="1136" stopIfTrue="1" operator="lessThan">
      <formula>$D$20/2</formula>
    </cfRule>
  </conditionalFormatting>
  <conditionalFormatting sqref="G516">
    <cfRule type="cellIs" dxfId="1196" priority="1133" stopIfTrue="1" operator="equal">
      <formula>$H$1</formula>
    </cfRule>
    <cfRule type="cellIs" dxfId="1195" priority="1134" stopIfTrue="1" operator="lessThan">
      <formula>$D$21/2</formula>
    </cfRule>
  </conditionalFormatting>
  <conditionalFormatting sqref="G517">
    <cfRule type="cellIs" dxfId="1194" priority="1131" stopIfTrue="1" operator="equal">
      <formula>$H$1</formula>
    </cfRule>
    <cfRule type="cellIs" dxfId="1193" priority="1132" stopIfTrue="1" operator="lessThan">
      <formula>$D$22/2</formula>
    </cfRule>
  </conditionalFormatting>
  <conditionalFormatting sqref="G518">
    <cfRule type="cellIs" dxfId="1192" priority="1129" stopIfTrue="1" operator="equal">
      <formula>$H$1</formula>
    </cfRule>
    <cfRule type="cellIs" dxfId="1191" priority="1130" stopIfTrue="1" operator="lessThan">
      <formula>$D$23/2</formula>
    </cfRule>
  </conditionalFormatting>
  <conditionalFormatting sqref="G519">
    <cfRule type="cellIs" dxfId="1190" priority="1127" stopIfTrue="1" operator="equal">
      <formula>$H$1</formula>
    </cfRule>
    <cfRule type="cellIs" dxfId="1189" priority="1128" stopIfTrue="1" operator="lessThan">
      <formula>$D$24/2</formula>
    </cfRule>
  </conditionalFormatting>
  <conditionalFormatting sqref="G520:G522">
    <cfRule type="cellIs" dxfId="1188" priority="1125" stopIfTrue="1" operator="equal">
      <formula>$H$1</formula>
    </cfRule>
    <cfRule type="cellIs" dxfId="1187" priority="1126" stopIfTrue="1" operator="lessThan">
      <formula>$D$25/2</formula>
    </cfRule>
  </conditionalFormatting>
  <conditionalFormatting sqref="G521:G522">
    <cfRule type="cellIs" dxfId="1186" priority="1123" stopIfTrue="1" operator="equal">
      <formula>$H$1</formula>
    </cfRule>
    <cfRule type="cellIs" dxfId="1185" priority="1124" stopIfTrue="1" operator="lessThan">
      <formula>$D$26/2</formula>
    </cfRule>
  </conditionalFormatting>
  <conditionalFormatting sqref="G522:G523">
    <cfRule type="cellIs" dxfId="1184" priority="1121" stopIfTrue="1" operator="equal">
      <formula>$H$1</formula>
    </cfRule>
    <cfRule type="cellIs" dxfId="1183" priority="1122" stopIfTrue="1" operator="lessThan">
      <formula>$D$27/2</formula>
    </cfRule>
  </conditionalFormatting>
  <conditionalFormatting sqref="F557:F568 H565:H568 I565:K567">
    <cfRule type="cellIs" dxfId="1182" priority="1120" stopIfTrue="1" operator="equal">
      <formula>$H$1</formula>
    </cfRule>
  </conditionalFormatting>
  <conditionalFormatting sqref="E557">
    <cfRule type="cellIs" dxfId="1181" priority="1119" stopIfTrue="1" operator="lessThan">
      <formula>$D$17/2</formula>
    </cfRule>
  </conditionalFormatting>
  <conditionalFormatting sqref="E567:E568">
    <cfRule type="cellIs" dxfId="1180" priority="1117" stopIfTrue="1" operator="equal">
      <formula>$H$1</formula>
    </cfRule>
    <cfRule type="cellIs" dxfId="1179" priority="1118" stopIfTrue="1" operator="lessThan">
      <formula>$D$27/2</formula>
    </cfRule>
  </conditionalFormatting>
  <conditionalFormatting sqref="E558">
    <cfRule type="cellIs" dxfId="1178" priority="1116" stopIfTrue="1" operator="lessThan">
      <formula>$D$18/2</formula>
    </cfRule>
  </conditionalFormatting>
  <conditionalFormatting sqref="E559">
    <cfRule type="cellIs" dxfId="1177" priority="1115" stopIfTrue="1" operator="lessThan">
      <formula>$D$19/2</formula>
    </cfRule>
  </conditionalFormatting>
  <conditionalFormatting sqref="E560">
    <cfRule type="cellIs" dxfId="1176" priority="1114" stopIfTrue="1" operator="lessThan">
      <formula>$D$20/2</formula>
    </cfRule>
  </conditionalFormatting>
  <conditionalFormatting sqref="E561">
    <cfRule type="cellIs" dxfId="1175" priority="1113" stopIfTrue="1" operator="lessThan">
      <formula>$D$21/2</formula>
    </cfRule>
  </conditionalFormatting>
  <conditionalFormatting sqref="E562">
    <cfRule type="cellIs" dxfId="1174" priority="1112" stopIfTrue="1" operator="lessThan">
      <formula>$D$22/2</formula>
    </cfRule>
  </conditionalFormatting>
  <conditionalFormatting sqref="E563">
    <cfRule type="cellIs" dxfId="1173" priority="1111" stopIfTrue="1" operator="lessThan">
      <formula>$D$23/2</formula>
    </cfRule>
  </conditionalFormatting>
  <conditionalFormatting sqref="E564">
    <cfRule type="cellIs" dxfId="1172" priority="1110" stopIfTrue="1" operator="lessThan">
      <formula>$D$24/2</formula>
    </cfRule>
  </conditionalFormatting>
  <conditionalFormatting sqref="E565:E567">
    <cfRule type="cellIs" dxfId="1171" priority="1108" stopIfTrue="1" operator="equal">
      <formula>$H$1</formula>
    </cfRule>
    <cfRule type="cellIs" dxfId="1170" priority="1109" stopIfTrue="1" operator="lessThan">
      <formula>$D$25/2</formula>
    </cfRule>
  </conditionalFormatting>
  <conditionalFormatting sqref="G557">
    <cfRule type="cellIs" dxfId="1169" priority="1106" stopIfTrue="1" operator="equal">
      <formula>$H$1</formula>
    </cfRule>
    <cfRule type="cellIs" dxfId="1168" priority="1107" stopIfTrue="1" operator="lessThan">
      <formula>$D$17/2</formula>
    </cfRule>
  </conditionalFormatting>
  <conditionalFormatting sqref="G558">
    <cfRule type="cellIs" dxfId="1167" priority="1104" stopIfTrue="1" operator="equal">
      <formula>$H$1</formula>
    </cfRule>
    <cfRule type="cellIs" dxfId="1166" priority="1105" stopIfTrue="1" operator="lessThan">
      <formula>$D$18/2</formula>
    </cfRule>
  </conditionalFormatting>
  <conditionalFormatting sqref="G559">
    <cfRule type="cellIs" dxfId="1165" priority="1102" stopIfTrue="1" operator="equal">
      <formula>$H$1</formula>
    </cfRule>
    <cfRule type="cellIs" dxfId="1164" priority="1103" stopIfTrue="1" operator="lessThan">
      <formula>$D$19/2</formula>
    </cfRule>
  </conditionalFormatting>
  <conditionalFormatting sqref="G560">
    <cfRule type="cellIs" dxfId="1163" priority="1100" stopIfTrue="1" operator="equal">
      <formula>$H$1</formula>
    </cfRule>
    <cfRule type="cellIs" dxfId="1162" priority="1101" stopIfTrue="1" operator="lessThan">
      <formula>$D$20/2</formula>
    </cfRule>
  </conditionalFormatting>
  <conditionalFormatting sqref="G561">
    <cfRule type="cellIs" dxfId="1161" priority="1098" stopIfTrue="1" operator="equal">
      <formula>$H$1</formula>
    </cfRule>
    <cfRule type="cellIs" dxfId="1160" priority="1099" stopIfTrue="1" operator="lessThan">
      <formula>$D$21/2</formula>
    </cfRule>
  </conditionalFormatting>
  <conditionalFormatting sqref="G562">
    <cfRule type="cellIs" dxfId="1159" priority="1096" stopIfTrue="1" operator="equal">
      <formula>$H$1</formula>
    </cfRule>
    <cfRule type="cellIs" dxfId="1158" priority="1097" stopIfTrue="1" operator="lessThan">
      <formula>$D$22/2</formula>
    </cfRule>
  </conditionalFormatting>
  <conditionalFormatting sqref="G563">
    <cfRule type="cellIs" dxfId="1157" priority="1094" stopIfTrue="1" operator="equal">
      <formula>$H$1</formula>
    </cfRule>
    <cfRule type="cellIs" dxfId="1156" priority="1095" stopIfTrue="1" operator="lessThan">
      <formula>$D$23/2</formula>
    </cfRule>
  </conditionalFormatting>
  <conditionalFormatting sqref="G564">
    <cfRule type="cellIs" dxfId="1155" priority="1092" stopIfTrue="1" operator="equal">
      <formula>$H$1</formula>
    </cfRule>
    <cfRule type="cellIs" dxfId="1154" priority="1093" stopIfTrue="1" operator="lessThan">
      <formula>$D$24/2</formula>
    </cfRule>
  </conditionalFormatting>
  <conditionalFormatting sqref="G565:G567">
    <cfRule type="cellIs" dxfId="1153" priority="1090" stopIfTrue="1" operator="equal">
      <formula>$H$1</formula>
    </cfRule>
    <cfRule type="cellIs" dxfId="1152" priority="1091" stopIfTrue="1" operator="lessThan">
      <formula>$D$25/2</formula>
    </cfRule>
  </conditionalFormatting>
  <conditionalFormatting sqref="G566:G567">
    <cfRule type="cellIs" dxfId="1151" priority="1088" stopIfTrue="1" operator="equal">
      <formula>$H$1</formula>
    </cfRule>
    <cfRule type="cellIs" dxfId="1150" priority="1089" stopIfTrue="1" operator="lessThan">
      <formula>$D$26/2</formula>
    </cfRule>
  </conditionalFormatting>
  <conditionalFormatting sqref="G567:G568">
    <cfRule type="cellIs" dxfId="1149" priority="1086" stopIfTrue="1" operator="equal">
      <formula>$H$1</formula>
    </cfRule>
    <cfRule type="cellIs" dxfId="1148" priority="1087" stopIfTrue="1" operator="lessThan">
      <formula>$D$27/2</formula>
    </cfRule>
  </conditionalFormatting>
  <conditionalFormatting sqref="F602:F613 H610:H613 I610:K612">
    <cfRule type="cellIs" dxfId="1147" priority="1085" stopIfTrue="1" operator="equal">
      <formula>$H$1</formula>
    </cfRule>
  </conditionalFormatting>
  <conditionalFormatting sqref="E602">
    <cfRule type="cellIs" dxfId="1146" priority="1084" stopIfTrue="1" operator="lessThan">
      <formula>$D$17/2</formula>
    </cfRule>
  </conditionalFormatting>
  <conditionalFormatting sqref="E612:E613">
    <cfRule type="cellIs" dxfId="1145" priority="1082" stopIfTrue="1" operator="equal">
      <formula>$H$1</formula>
    </cfRule>
    <cfRule type="cellIs" dxfId="1144" priority="1083" stopIfTrue="1" operator="lessThan">
      <formula>$D$27/2</formula>
    </cfRule>
  </conditionalFormatting>
  <conditionalFormatting sqref="E603">
    <cfRule type="cellIs" dxfId="1143" priority="1081" stopIfTrue="1" operator="lessThan">
      <formula>$D$18/2</formula>
    </cfRule>
  </conditionalFormatting>
  <conditionalFormatting sqref="E604">
    <cfRule type="cellIs" dxfId="1142" priority="1080" stopIfTrue="1" operator="lessThan">
      <formula>$D$19/2</formula>
    </cfRule>
  </conditionalFormatting>
  <conditionalFormatting sqref="E605">
    <cfRule type="cellIs" dxfId="1141" priority="1079" stopIfTrue="1" operator="lessThan">
      <formula>$D$20/2</formula>
    </cfRule>
  </conditionalFormatting>
  <conditionalFormatting sqref="E606">
    <cfRule type="cellIs" dxfId="1140" priority="1078" stopIfTrue="1" operator="lessThan">
      <formula>$D$21/2</formula>
    </cfRule>
  </conditionalFormatting>
  <conditionalFormatting sqref="E607">
    <cfRule type="cellIs" dxfId="1139" priority="1077" stopIfTrue="1" operator="lessThan">
      <formula>$D$22/2</formula>
    </cfRule>
  </conditionalFormatting>
  <conditionalFormatting sqref="E608">
    <cfRule type="cellIs" dxfId="1138" priority="1076" stopIfTrue="1" operator="lessThan">
      <formula>$D$23/2</formula>
    </cfRule>
  </conditionalFormatting>
  <conditionalFormatting sqref="E609">
    <cfRule type="cellIs" dxfId="1137" priority="1075" stopIfTrue="1" operator="lessThan">
      <formula>$D$24/2</formula>
    </cfRule>
  </conditionalFormatting>
  <conditionalFormatting sqref="E610:E612">
    <cfRule type="cellIs" dxfId="1136" priority="1073" stopIfTrue="1" operator="equal">
      <formula>$H$1</formula>
    </cfRule>
    <cfRule type="cellIs" dxfId="1135" priority="1074" stopIfTrue="1" operator="lessThan">
      <formula>$D$25/2</formula>
    </cfRule>
  </conditionalFormatting>
  <conditionalFormatting sqref="G602">
    <cfRule type="cellIs" dxfId="1134" priority="1071" stopIfTrue="1" operator="equal">
      <formula>$H$1</formula>
    </cfRule>
    <cfRule type="cellIs" dxfId="1133" priority="1072" stopIfTrue="1" operator="lessThan">
      <formula>$D$17/2</formula>
    </cfRule>
  </conditionalFormatting>
  <conditionalFormatting sqref="G603">
    <cfRule type="cellIs" dxfId="1132" priority="1069" stopIfTrue="1" operator="equal">
      <formula>$H$1</formula>
    </cfRule>
    <cfRule type="cellIs" dxfId="1131" priority="1070" stopIfTrue="1" operator="lessThan">
      <formula>$D$18/2</formula>
    </cfRule>
  </conditionalFormatting>
  <conditionalFormatting sqref="G604">
    <cfRule type="cellIs" dxfId="1130" priority="1067" stopIfTrue="1" operator="equal">
      <formula>$H$1</formula>
    </cfRule>
    <cfRule type="cellIs" dxfId="1129" priority="1068" stopIfTrue="1" operator="lessThan">
      <formula>$D$19/2</formula>
    </cfRule>
  </conditionalFormatting>
  <conditionalFormatting sqref="G605">
    <cfRule type="cellIs" dxfId="1128" priority="1065" stopIfTrue="1" operator="equal">
      <formula>$H$1</formula>
    </cfRule>
    <cfRule type="cellIs" dxfId="1127" priority="1066" stopIfTrue="1" operator="lessThan">
      <formula>$D$20/2</formula>
    </cfRule>
  </conditionalFormatting>
  <conditionalFormatting sqref="G606">
    <cfRule type="cellIs" dxfId="1126" priority="1063" stopIfTrue="1" operator="equal">
      <formula>$H$1</formula>
    </cfRule>
    <cfRule type="cellIs" dxfId="1125" priority="1064" stopIfTrue="1" operator="lessThan">
      <formula>$D$21/2</formula>
    </cfRule>
  </conditionalFormatting>
  <conditionalFormatting sqref="G607">
    <cfRule type="cellIs" dxfId="1124" priority="1061" stopIfTrue="1" operator="equal">
      <formula>$H$1</formula>
    </cfRule>
    <cfRule type="cellIs" dxfId="1123" priority="1062" stopIfTrue="1" operator="lessThan">
      <formula>$D$22/2</formula>
    </cfRule>
  </conditionalFormatting>
  <conditionalFormatting sqref="G608">
    <cfRule type="cellIs" dxfId="1122" priority="1059" stopIfTrue="1" operator="equal">
      <formula>$H$1</formula>
    </cfRule>
    <cfRule type="cellIs" dxfId="1121" priority="1060" stopIfTrue="1" operator="lessThan">
      <formula>$D$23/2</formula>
    </cfRule>
  </conditionalFormatting>
  <conditionalFormatting sqref="G609">
    <cfRule type="cellIs" dxfId="1120" priority="1057" stopIfTrue="1" operator="equal">
      <formula>$H$1</formula>
    </cfRule>
    <cfRule type="cellIs" dxfId="1119" priority="1058" stopIfTrue="1" operator="lessThan">
      <formula>$D$24/2</formula>
    </cfRule>
  </conditionalFormatting>
  <conditionalFormatting sqref="G610:G612">
    <cfRule type="cellIs" dxfId="1118" priority="1055" stopIfTrue="1" operator="equal">
      <formula>$H$1</formula>
    </cfRule>
    <cfRule type="cellIs" dxfId="1117" priority="1056" stopIfTrue="1" operator="lessThan">
      <formula>$D$25/2</formula>
    </cfRule>
  </conditionalFormatting>
  <conditionalFormatting sqref="G611:G612">
    <cfRule type="cellIs" dxfId="1116" priority="1053" stopIfTrue="1" operator="equal">
      <formula>$H$1</formula>
    </cfRule>
    <cfRule type="cellIs" dxfId="1115" priority="1054" stopIfTrue="1" operator="lessThan">
      <formula>$D$26/2</formula>
    </cfRule>
  </conditionalFormatting>
  <conditionalFormatting sqref="G612:G613">
    <cfRule type="cellIs" dxfId="1114" priority="1051" stopIfTrue="1" operator="equal">
      <formula>$H$1</formula>
    </cfRule>
    <cfRule type="cellIs" dxfId="1113" priority="1052" stopIfTrue="1" operator="lessThan">
      <formula>$D$27/2</formula>
    </cfRule>
  </conditionalFormatting>
  <conditionalFormatting sqref="F647:F658 H655:H658 I655:K657">
    <cfRule type="cellIs" dxfId="1112" priority="1050" stopIfTrue="1" operator="equal">
      <formula>$H$1</formula>
    </cfRule>
  </conditionalFormatting>
  <conditionalFormatting sqref="E647">
    <cfRule type="cellIs" dxfId="1111" priority="1049" stopIfTrue="1" operator="lessThan">
      <formula>$D$17/2</formula>
    </cfRule>
  </conditionalFormatting>
  <conditionalFormatting sqref="E657:E658">
    <cfRule type="cellIs" dxfId="1110" priority="1047" stopIfTrue="1" operator="equal">
      <formula>$H$1</formula>
    </cfRule>
    <cfRule type="cellIs" dxfId="1109" priority="1048" stopIfTrue="1" operator="lessThan">
      <formula>$D$27/2</formula>
    </cfRule>
  </conditionalFormatting>
  <conditionalFormatting sqref="E648">
    <cfRule type="cellIs" dxfId="1108" priority="1046" stopIfTrue="1" operator="lessThan">
      <formula>$D$18/2</formula>
    </cfRule>
  </conditionalFormatting>
  <conditionalFormatting sqref="E649">
    <cfRule type="cellIs" dxfId="1107" priority="1045" stopIfTrue="1" operator="lessThan">
      <formula>$D$19/2</formula>
    </cfRule>
  </conditionalFormatting>
  <conditionalFormatting sqref="E650">
    <cfRule type="cellIs" dxfId="1106" priority="1044" stopIfTrue="1" operator="lessThan">
      <formula>$D$20/2</formula>
    </cfRule>
  </conditionalFormatting>
  <conditionalFormatting sqref="E651">
    <cfRule type="cellIs" dxfId="1105" priority="1043" stopIfTrue="1" operator="lessThan">
      <formula>$D$21/2</formula>
    </cfRule>
  </conditionalFormatting>
  <conditionalFormatting sqref="E652">
    <cfRule type="cellIs" dxfId="1104" priority="1042" stopIfTrue="1" operator="lessThan">
      <formula>$D$22/2</formula>
    </cfRule>
  </conditionalFormatting>
  <conditionalFormatting sqref="E653">
    <cfRule type="cellIs" dxfId="1103" priority="1041" stopIfTrue="1" operator="lessThan">
      <formula>$D$23/2</formula>
    </cfRule>
  </conditionalFormatting>
  <conditionalFormatting sqref="E654">
    <cfRule type="cellIs" dxfId="1102" priority="1040" stopIfTrue="1" operator="lessThan">
      <formula>$D$24/2</formula>
    </cfRule>
  </conditionalFormatting>
  <conditionalFormatting sqref="E655:E657">
    <cfRule type="cellIs" dxfId="1101" priority="1038" stopIfTrue="1" operator="equal">
      <formula>$H$1</formula>
    </cfRule>
    <cfRule type="cellIs" dxfId="1100" priority="1039" stopIfTrue="1" operator="lessThan">
      <formula>$D$25/2</formula>
    </cfRule>
  </conditionalFormatting>
  <conditionalFormatting sqref="G647">
    <cfRule type="cellIs" dxfId="1099" priority="1036" stopIfTrue="1" operator="equal">
      <formula>$H$1</formula>
    </cfRule>
    <cfRule type="cellIs" dxfId="1098" priority="1037" stopIfTrue="1" operator="lessThan">
      <formula>$D$17/2</formula>
    </cfRule>
  </conditionalFormatting>
  <conditionalFormatting sqref="G648">
    <cfRule type="cellIs" dxfId="1097" priority="1034" stopIfTrue="1" operator="equal">
      <formula>$H$1</formula>
    </cfRule>
    <cfRule type="cellIs" dxfId="1096" priority="1035" stopIfTrue="1" operator="lessThan">
      <formula>$D$18/2</formula>
    </cfRule>
  </conditionalFormatting>
  <conditionalFormatting sqref="G649">
    <cfRule type="cellIs" dxfId="1095" priority="1032" stopIfTrue="1" operator="equal">
      <formula>$H$1</formula>
    </cfRule>
    <cfRule type="cellIs" dxfId="1094" priority="1033" stopIfTrue="1" operator="lessThan">
      <formula>$D$19/2</formula>
    </cfRule>
  </conditionalFormatting>
  <conditionalFormatting sqref="G650">
    <cfRule type="cellIs" dxfId="1093" priority="1030" stopIfTrue="1" operator="equal">
      <formula>$H$1</formula>
    </cfRule>
    <cfRule type="cellIs" dxfId="1092" priority="1031" stopIfTrue="1" operator="lessThan">
      <formula>$D$20/2</formula>
    </cfRule>
  </conditionalFormatting>
  <conditionalFormatting sqref="G651">
    <cfRule type="cellIs" dxfId="1091" priority="1028" stopIfTrue="1" operator="equal">
      <formula>$H$1</formula>
    </cfRule>
    <cfRule type="cellIs" dxfId="1090" priority="1029" stopIfTrue="1" operator="lessThan">
      <formula>$D$21/2</formula>
    </cfRule>
  </conditionalFormatting>
  <conditionalFormatting sqref="G652">
    <cfRule type="cellIs" dxfId="1089" priority="1026" stopIfTrue="1" operator="equal">
      <formula>$H$1</formula>
    </cfRule>
    <cfRule type="cellIs" dxfId="1088" priority="1027" stopIfTrue="1" operator="lessThan">
      <formula>$D$22/2</formula>
    </cfRule>
  </conditionalFormatting>
  <conditionalFormatting sqref="G653">
    <cfRule type="cellIs" dxfId="1087" priority="1024" stopIfTrue="1" operator="equal">
      <formula>$H$1</formula>
    </cfRule>
    <cfRule type="cellIs" dxfId="1086" priority="1025" stopIfTrue="1" operator="lessThan">
      <formula>$D$23/2</formula>
    </cfRule>
  </conditionalFormatting>
  <conditionalFormatting sqref="G654">
    <cfRule type="cellIs" dxfId="1085" priority="1022" stopIfTrue="1" operator="equal">
      <formula>$H$1</formula>
    </cfRule>
    <cfRule type="cellIs" dxfId="1084" priority="1023" stopIfTrue="1" operator="lessThan">
      <formula>$D$24/2</formula>
    </cfRule>
  </conditionalFormatting>
  <conditionalFormatting sqref="G655:G657">
    <cfRule type="cellIs" dxfId="1083" priority="1020" stopIfTrue="1" operator="equal">
      <formula>$H$1</formula>
    </cfRule>
    <cfRule type="cellIs" dxfId="1082" priority="1021" stopIfTrue="1" operator="lessThan">
      <formula>$D$25/2</formula>
    </cfRule>
  </conditionalFormatting>
  <conditionalFormatting sqref="G656:G657">
    <cfRule type="cellIs" dxfId="1081" priority="1018" stopIfTrue="1" operator="equal">
      <formula>$H$1</formula>
    </cfRule>
    <cfRule type="cellIs" dxfId="1080" priority="1019" stopIfTrue="1" operator="lessThan">
      <formula>$D$26/2</formula>
    </cfRule>
  </conditionalFormatting>
  <conditionalFormatting sqref="G657:G658">
    <cfRule type="cellIs" dxfId="1079" priority="1016" stopIfTrue="1" operator="equal">
      <formula>$H$1</formula>
    </cfRule>
    <cfRule type="cellIs" dxfId="1078" priority="1017" stopIfTrue="1" operator="lessThan">
      <formula>$D$27/2</formula>
    </cfRule>
  </conditionalFormatting>
  <conditionalFormatting sqref="F692:F703 H700:H703 I700:K702">
    <cfRule type="cellIs" dxfId="1077" priority="1015" stopIfTrue="1" operator="equal">
      <formula>$H$1</formula>
    </cfRule>
  </conditionalFormatting>
  <conditionalFormatting sqref="E692">
    <cfRule type="cellIs" dxfId="1076" priority="1014" stopIfTrue="1" operator="lessThan">
      <formula>$D$17/2</formula>
    </cfRule>
  </conditionalFormatting>
  <conditionalFormatting sqref="E702:E703">
    <cfRule type="cellIs" dxfId="1075" priority="1012" stopIfTrue="1" operator="equal">
      <formula>$H$1</formula>
    </cfRule>
    <cfRule type="cellIs" dxfId="1074" priority="1013" stopIfTrue="1" operator="lessThan">
      <formula>$D$27/2</formula>
    </cfRule>
  </conditionalFormatting>
  <conditionalFormatting sqref="E693">
    <cfRule type="cellIs" dxfId="1073" priority="1011" stopIfTrue="1" operator="lessThan">
      <formula>$D$18/2</formula>
    </cfRule>
  </conditionalFormatting>
  <conditionalFormatting sqref="E694">
    <cfRule type="cellIs" dxfId="1072" priority="1010" stopIfTrue="1" operator="lessThan">
      <formula>$D$19/2</formula>
    </cfRule>
  </conditionalFormatting>
  <conditionalFormatting sqref="E695">
    <cfRule type="cellIs" dxfId="1071" priority="1009" stopIfTrue="1" operator="lessThan">
      <formula>$D$20/2</formula>
    </cfRule>
  </conditionalFormatting>
  <conditionalFormatting sqref="E696">
    <cfRule type="cellIs" dxfId="1070" priority="1008" stopIfTrue="1" operator="lessThan">
      <formula>$D$21/2</formula>
    </cfRule>
  </conditionalFormatting>
  <conditionalFormatting sqref="E697">
    <cfRule type="cellIs" dxfId="1069" priority="1007" stopIfTrue="1" operator="lessThan">
      <formula>$D$22/2</formula>
    </cfRule>
  </conditionalFormatting>
  <conditionalFormatting sqref="E698">
    <cfRule type="cellIs" dxfId="1068" priority="1006" stopIfTrue="1" operator="lessThan">
      <formula>$D$23/2</formula>
    </cfRule>
  </conditionalFormatting>
  <conditionalFormatting sqref="E699">
    <cfRule type="cellIs" dxfId="1067" priority="1005" stopIfTrue="1" operator="lessThan">
      <formula>$D$24/2</formula>
    </cfRule>
  </conditionalFormatting>
  <conditionalFormatting sqref="E700:E702">
    <cfRule type="cellIs" dxfId="1066" priority="1003" stopIfTrue="1" operator="equal">
      <formula>$H$1</formula>
    </cfRule>
    <cfRule type="cellIs" dxfId="1065" priority="1004" stopIfTrue="1" operator="lessThan">
      <formula>$D$25/2</formula>
    </cfRule>
  </conditionalFormatting>
  <conditionalFormatting sqref="G692">
    <cfRule type="cellIs" dxfId="1064" priority="1001" stopIfTrue="1" operator="equal">
      <formula>$H$1</formula>
    </cfRule>
    <cfRule type="cellIs" dxfId="1063" priority="1002" stopIfTrue="1" operator="lessThan">
      <formula>$D$17/2</formula>
    </cfRule>
  </conditionalFormatting>
  <conditionalFormatting sqref="G693">
    <cfRule type="cellIs" dxfId="1062" priority="999" stopIfTrue="1" operator="equal">
      <formula>$H$1</formula>
    </cfRule>
    <cfRule type="cellIs" dxfId="1061" priority="1000" stopIfTrue="1" operator="lessThan">
      <formula>$D$18/2</formula>
    </cfRule>
  </conditionalFormatting>
  <conditionalFormatting sqref="G694">
    <cfRule type="cellIs" dxfId="1060" priority="997" stopIfTrue="1" operator="equal">
      <formula>$H$1</formula>
    </cfRule>
    <cfRule type="cellIs" dxfId="1059" priority="998" stopIfTrue="1" operator="lessThan">
      <formula>$D$19/2</formula>
    </cfRule>
  </conditionalFormatting>
  <conditionalFormatting sqref="G695">
    <cfRule type="cellIs" dxfId="1058" priority="995" stopIfTrue="1" operator="equal">
      <formula>$H$1</formula>
    </cfRule>
    <cfRule type="cellIs" dxfId="1057" priority="996" stopIfTrue="1" operator="lessThan">
      <formula>$D$20/2</formula>
    </cfRule>
  </conditionalFormatting>
  <conditionalFormatting sqref="G696">
    <cfRule type="cellIs" dxfId="1056" priority="993" stopIfTrue="1" operator="equal">
      <formula>$H$1</formula>
    </cfRule>
    <cfRule type="cellIs" dxfId="1055" priority="994" stopIfTrue="1" operator="lessThan">
      <formula>$D$21/2</formula>
    </cfRule>
  </conditionalFormatting>
  <conditionalFormatting sqref="G697">
    <cfRule type="cellIs" dxfId="1054" priority="991" stopIfTrue="1" operator="equal">
      <formula>$H$1</formula>
    </cfRule>
    <cfRule type="cellIs" dxfId="1053" priority="992" stopIfTrue="1" operator="lessThan">
      <formula>$D$22/2</formula>
    </cfRule>
  </conditionalFormatting>
  <conditionalFormatting sqref="G698">
    <cfRule type="cellIs" dxfId="1052" priority="989" stopIfTrue="1" operator="equal">
      <formula>$H$1</formula>
    </cfRule>
    <cfRule type="cellIs" dxfId="1051" priority="990" stopIfTrue="1" operator="lessThan">
      <formula>$D$23/2</formula>
    </cfRule>
  </conditionalFormatting>
  <conditionalFormatting sqref="G699">
    <cfRule type="cellIs" dxfId="1050" priority="987" stopIfTrue="1" operator="equal">
      <formula>$H$1</formula>
    </cfRule>
    <cfRule type="cellIs" dxfId="1049" priority="988" stopIfTrue="1" operator="lessThan">
      <formula>$D$24/2</formula>
    </cfRule>
  </conditionalFormatting>
  <conditionalFormatting sqref="G700:G702">
    <cfRule type="cellIs" dxfId="1048" priority="985" stopIfTrue="1" operator="equal">
      <formula>$H$1</formula>
    </cfRule>
    <cfRule type="cellIs" dxfId="1047" priority="986" stopIfTrue="1" operator="lessThan">
      <formula>$D$25/2</formula>
    </cfRule>
  </conditionalFormatting>
  <conditionalFormatting sqref="G701:G702">
    <cfRule type="cellIs" dxfId="1046" priority="983" stopIfTrue="1" operator="equal">
      <formula>$H$1</formula>
    </cfRule>
    <cfRule type="cellIs" dxfId="1045" priority="984" stopIfTrue="1" operator="lessThan">
      <formula>$D$26/2</formula>
    </cfRule>
  </conditionalFormatting>
  <conditionalFormatting sqref="G702:G703">
    <cfRule type="cellIs" dxfId="1044" priority="981" stopIfTrue="1" operator="equal">
      <formula>$H$1</formula>
    </cfRule>
    <cfRule type="cellIs" dxfId="1043" priority="982" stopIfTrue="1" operator="lessThan">
      <formula>$D$27/2</formula>
    </cfRule>
  </conditionalFormatting>
  <conditionalFormatting sqref="F737:F748 H745:H748 I745:K747">
    <cfRule type="cellIs" dxfId="1042" priority="980" stopIfTrue="1" operator="equal">
      <formula>$H$1</formula>
    </cfRule>
  </conditionalFormatting>
  <conditionalFormatting sqref="E737">
    <cfRule type="cellIs" dxfId="1041" priority="979" stopIfTrue="1" operator="lessThan">
      <formula>$D$17/2</formula>
    </cfRule>
  </conditionalFormatting>
  <conditionalFormatting sqref="E747:E748">
    <cfRule type="cellIs" dxfId="1040" priority="977" stopIfTrue="1" operator="equal">
      <formula>$H$1</formula>
    </cfRule>
    <cfRule type="cellIs" dxfId="1039" priority="978" stopIfTrue="1" operator="lessThan">
      <formula>$D$27/2</formula>
    </cfRule>
  </conditionalFormatting>
  <conditionalFormatting sqref="E738">
    <cfRule type="cellIs" dxfId="1038" priority="976" stopIfTrue="1" operator="lessThan">
      <formula>$D$18/2</formula>
    </cfRule>
  </conditionalFormatting>
  <conditionalFormatting sqref="E739">
    <cfRule type="cellIs" dxfId="1037" priority="975" stopIfTrue="1" operator="lessThan">
      <formula>$D$19/2</formula>
    </cfRule>
  </conditionalFormatting>
  <conditionalFormatting sqref="E740">
    <cfRule type="cellIs" dxfId="1036" priority="974" stopIfTrue="1" operator="lessThan">
      <formula>$D$20/2</formula>
    </cfRule>
  </conditionalFormatting>
  <conditionalFormatting sqref="E741">
    <cfRule type="cellIs" dxfId="1035" priority="973" stopIfTrue="1" operator="lessThan">
      <formula>$D$21/2</formula>
    </cfRule>
  </conditionalFormatting>
  <conditionalFormatting sqref="E742">
    <cfRule type="cellIs" dxfId="1034" priority="972" stopIfTrue="1" operator="lessThan">
      <formula>$D$22/2</formula>
    </cfRule>
  </conditionalFormatting>
  <conditionalFormatting sqref="E743">
    <cfRule type="cellIs" dxfId="1033" priority="971" stopIfTrue="1" operator="lessThan">
      <formula>$D$23/2</formula>
    </cfRule>
  </conditionalFormatting>
  <conditionalFormatting sqref="E744">
    <cfRule type="cellIs" dxfId="1032" priority="970" stopIfTrue="1" operator="lessThan">
      <formula>$D$24/2</formula>
    </cfRule>
  </conditionalFormatting>
  <conditionalFormatting sqref="E745:E747">
    <cfRule type="cellIs" dxfId="1031" priority="968" stopIfTrue="1" operator="equal">
      <formula>$H$1</formula>
    </cfRule>
    <cfRule type="cellIs" dxfId="1030" priority="969" stopIfTrue="1" operator="lessThan">
      <formula>$D$25/2</formula>
    </cfRule>
  </conditionalFormatting>
  <conditionalFormatting sqref="G737">
    <cfRule type="cellIs" dxfId="1029" priority="966" stopIfTrue="1" operator="equal">
      <formula>$H$1</formula>
    </cfRule>
    <cfRule type="cellIs" dxfId="1028" priority="967" stopIfTrue="1" operator="lessThan">
      <formula>$D$17/2</formula>
    </cfRule>
  </conditionalFormatting>
  <conditionalFormatting sqref="G738">
    <cfRule type="cellIs" dxfId="1027" priority="964" stopIfTrue="1" operator="equal">
      <formula>$H$1</formula>
    </cfRule>
    <cfRule type="cellIs" dxfId="1026" priority="965" stopIfTrue="1" operator="lessThan">
      <formula>$D$18/2</formula>
    </cfRule>
  </conditionalFormatting>
  <conditionalFormatting sqref="G739">
    <cfRule type="cellIs" dxfId="1025" priority="962" stopIfTrue="1" operator="equal">
      <formula>$H$1</formula>
    </cfRule>
    <cfRule type="cellIs" dxfId="1024" priority="963" stopIfTrue="1" operator="lessThan">
      <formula>$D$19/2</formula>
    </cfRule>
  </conditionalFormatting>
  <conditionalFormatting sqref="G740">
    <cfRule type="cellIs" dxfId="1023" priority="960" stopIfTrue="1" operator="equal">
      <formula>$H$1</formula>
    </cfRule>
    <cfRule type="cellIs" dxfId="1022" priority="961" stopIfTrue="1" operator="lessThan">
      <formula>$D$20/2</formula>
    </cfRule>
  </conditionalFormatting>
  <conditionalFormatting sqref="G741">
    <cfRule type="cellIs" dxfId="1021" priority="958" stopIfTrue="1" operator="equal">
      <formula>$H$1</formula>
    </cfRule>
    <cfRule type="cellIs" dxfId="1020" priority="959" stopIfTrue="1" operator="lessThan">
      <formula>$D$21/2</formula>
    </cfRule>
  </conditionalFormatting>
  <conditionalFormatting sqref="G742">
    <cfRule type="cellIs" dxfId="1019" priority="956" stopIfTrue="1" operator="equal">
      <formula>$H$1</formula>
    </cfRule>
    <cfRule type="cellIs" dxfId="1018" priority="957" stopIfTrue="1" operator="lessThan">
      <formula>$D$22/2</formula>
    </cfRule>
  </conditionalFormatting>
  <conditionalFormatting sqref="G743">
    <cfRule type="cellIs" dxfId="1017" priority="954" stopIfTrue="1" operator="equal">
      <formula>$H$1</formula>
    </cfRule>
    <cfRule type="cellIs" dxfId="1016" priority="955" stopIfTrue="1" operator="lessThan">
      <formula>$D$23/2</formula>
    </cfRule>
  </conditionalFormatting>
  <conditionalFormatting sqref="G744">
    <cfRule type="cellIs" dxfId="1015" priority="952" stopIfTrue="1" operator="equal">
      <formula>$H$1</formula>
    </cfRule>
    <cfRule type="cellIs" dxfId="1014" priority="953" stopIfTrue="1" operator="lessThan">
      <formula>$D$24/2</formula>
    </cfRule>
  </conditionalFormatting>
  <conditionalFormatting sqref="G745:G747">
    <cfRule type="cellIs" dxfId="1013" priority="950" stopIfTrue="1" operator="equal">
      <formula>$H$1</formula>
    </cfRule>
    <cfRule type="cellIs" dxfId="1012" priority="951" stopIfTrue="1" operator="lessThan">
      <formula>$D$25/2</formula>
    </cfRule>
  </conditionalFormatting>
  <conditionalFormatting sqref="G746:G747">
    <cfRule type="cellIs" dxfId="1011" priority="948" stopIfTrue="1" operator="equal">
      <formula>$H$1</formula>
    </cfRule>
    <cfRule type="cellIs" dxfId="1010" priority="949" stopIfTrue="1" operator="lessThan">
      <formula>$D$26/2</formula>
    </cfRule>
  </conditionalFormatting>
  <conditionalFormatting sqref="G747:G748">
    <cfRule type="cellIs" dxfId="1009" priority="946" stopIfTrue="1" operator="equal">
      <formula>$H$1</formula>
    </cfRule>
    <cfRule type="cellIs" dxfId="1008" priority="947" stopIfTrue="1" operator="lessThan">
      <formula>$D$27/2</formula>
    </cfRule>
  </conditionalFormatting>
  <conditionalFormatting sqref="F782:F793 H790:H793 I790:K792">
    <cfRule type="cellIs" dxfId="1007" priority="945" stopIfTrue="1" operator="equal">
      <formula>$H$1</formula>
    </cfRule>
  </conditionalFormatting>
  <conditionalFormatting sqref="E782">
    <cfRule type="cellIs" dxfId="1006" priority="944" stopIfTrue="1" operator="lessThan">
      <formula>$D$17/2</formula>
    </cfRule>
  </conditionalFormatting>
  <conditionalFormatting sqref="E792:E793">
    <cfRule type="cellIs" dxfId="1005" priority="942" stopIfTrue="1" operator="equal">
      <formula>$H$1</formula>
    </cfRule>
    <cfRule type="cellIs" dxfId="1004" priority="943" stopIfTrue="1" operator="lessThan">
      <formula>$D$27/2</formula>
    </cfRule>
  </conditionalFormatting>
  <conditionalFormatting sqref="E783">
    <cfRule type="cellIs" dxfId="1003" priority="941" stopIfTrue="1" operator="lessThan">
      <formula>$D$18/2</formula>
    </cfRule>
  </conditionalFormatting>
  <conditionalFormatting sqref="E784">
    <cfRule type="cellIs" dxfId="1002" priority="940" stopIfTrue="1" operator="lessThan">
      <formula>$D$19/2</formula>
    </cfRule>
  </conditionalFormatting>
  <conditionalFormatting sqref="E785">
    <cfRule type="cellIs" dxfId="1001" priority="939" stopIfTrue="1" operator="lessThan">
      <formula>$D$20/2</formula>
    </cfRule>
  </conditionalFormatting>
  <conditionalFormatting sqref="E786">
    <cfRule type="cellIs" dxfId="1000" priority="938" stopIfTrue="1" operator="lessThan">
      <formula>$D$21/2</formula>
    </cfRule>
  </conditionalFormatting>
  <conditionalFormatting sqref="E787">
    <cfRule type="cellIs" dxfId="999" priority="937" stopIfTrue="1" operator="lessThan">
      <formula>$D$22/2</formula>
    </cfRule>
  </conditionalFormatting>
  <conditionalFormatting sqref="E788">
    <cfRule type="cellIs" dxfId="998" priority="936" stopIfTrue="1" operator="lessThan">
      <formula>$D$23/2</formula>
    </cfRule>
  </conditionalFormatting>
  <conditionalFormatting sqref="E789">
    <cfRule type="cellIs" dxfId="997" priority="935" stopIfTrue="1" operator="lessThan">
      <formula>$D$24/2</formula>
    </cfRule>
  </conditionalFormatting>
  <conditionalFormatting sqref="E790:E792">
    <cfRule type="cellIs" dxfId="996" priority="933" stopIfTrue="1" operator="equal">
      <formula>$H$1</formula>
    </cfRule>
    <cfRule type="cellIs" dxfId="995" priority="934" stopIfTrue="1" operator="lessThan">
      <formula>$D$25/2</formula>
    </cfRule>
  </conditionalFormatting>
  <conditionalFormatting sqref="G782">
    <cfRule type="cellIs" dxfId="994" priority="931" stopIfTrue="1" operator="equal">
      <formula>$H$1</formula>
    </cfRule>
    <cfRule type="cellIs" dxfId="993" priority="932" stopIfTrue="1" operator="lessThan">
      <formula>$D$17/2</formula>
    </cfRule>
  </conditionalFormatting>
  <conditionalFormatting sqref="G783">
    <cfRule type="cellIs" dxfId="992" priority="929" stopIfTrue="1" operator="equal">
      <formula>$H$1</formula>
    </cfRule>
    <cfRule type="cellIs" dxfId="991" priority="930" stopIfTrue="1" operator="lessThan">
      <formula>$D$18/2</formula>
    </cfRule>
  </conditionalFormatting>
  <conditionalFormatting sqref="G784">
    <cfRule type="cellIs" dxfId="990" priority="927" stopIfTrue="1" operator="equal">
      <formula>$H$1</formula>
    </cfRule>
    <cfRule type="cellIs" dxfId="989" priority="928" stopIfTrue="1" operator="lessThan">
      <formula>$D$19/2</formula>
    </cfRule>
  </conditionalFormatting>
  <conditionalFormatting sqref="G785">
    <cfRule type="cellIs" dxfId="988" priority="925" stopIfTrue="1" operator="equal">
      <formula>$H$1</formula>
    </cfRule>
    <cfRule type="cellIs" dxfId="987" priority="926" stopIfTrue="1" operator="lessThan">
      <formula>$D$20/2</formula>
    </cfRule>
  </conditionalFormatting>
  <conditionalFormatting sqref="G786">
    <cfRule type="cellIs" dxfId="986" priority="923" stopIfTrue="1" operator="equal">
      <formula>$H$1</formula>
    </cfRule>
    <cfRule type="cellIs" dxfId="985" priority="924" stopIfTrue="1" operator="lessThan">
      <formula>$D$21/2</formula>
    </cfRule>
  </conditionalFormatting>
  <conditionalFormatting sqref="G787">
    <cfRule type="cellIs" dxfId="984" priority="921" stopIfTrue="1" operator="equal">
      <formula>$H$1</formula>
    </cfRule>
    <cfRule type="cellIs" dxfId="983" priority="922" stopIfTrue="1" operator="lessThan">
      <formula>$D$22/2</formula>
    </cfRule>
  </conditionalFormatting>
  <conditionalFormatting sqref="G788">
    <cfRule type="cellIs" dxfId="982" priority="919" stopIfTrue="1" operator="equal">
      <formula>$H$1</formula>
    </cfRule>
    <cfRule type="cellIs" dxfId="981" priority="920" stopIfTrue="1" operator="lessThan">
      <formula>$D$23/2</formula>
    </cfRule>
  </conditionalFormatting>
  <conditionalFormatting sqref="G789">
    <cfRule type="cellIs" dxfId="980" priority="917" stopIfTrue="1" operator="equal">
      <formula>$H$1</formula>
    </cfRule>
    <cfRule type="cellIs" dxfId="979" priority="918" stopIfTrue="1" operator="lessThan">
      <formula>$D$24/2</formula>
    </cfRule>
  </conditionalFormatting>
  <conditionalFormatting sqref="G790:G792">
    <cfRule type="cellIs" dxfId="978" priority="915" stopIfTrue="1" operator="equal">
      <formula>$H$1</formula>
    </cfRule>
    <cfRule type="cellIs" dxfId="977" priority="916" stopIfTrue="1" operator="lessThan">
      <formula>$D$25/2</formula>
    </cfRule>
  </conditionalFormatting>
  <conditionalFormatting sqref="G791:G792">
    <cfRule type="cellIs" dxfId="976" priority="913" stopIfTrue="1" operator="equal">
      <formula>$H$1</formula>
    </cfRule>
    <cfRule type="cellIs" dxfId="975" priority="914" stopIfTrue="1" operator="lessThan">
      <formula>$D$26/2</formula>
    </cfRule>
  </conditionalFormatting>
  <conditionalFormatting sqref="G792:G793">
    <cfRule type="cellIs" dxfId="974" priority="911" stopIfTrue="1" operator="equal">
      <formula>$H$1</formula>
    </cfRule>
    <cfRule type="cellIs" dxfId="973" priority="912" stopIfTrue="1" operator="lessThan">
      <formula>$D$27/2</formula>
    </cfRule>
  </conditionalFormatting>
  <conditionalFormatting sqref="F827:F838 H835:H838 I835:K837">
    <cfRule type="cellIs" dxfId="972" priority="910" stopIfTrue="1" operator="equal">
      <formula>$H$1</formula>
    </cfRule>
  </conditionalFormatting>
  <conditionalFormatting sqref="E827">
    <cfRule type="cellIs" dxfId="971" priority="909" stopIfTrue="1" operator="lessThan">
      <formula>$D$17/2</formula>
    </cfRule>
  </conditionalFormatting>
  <conditionalFormatting sqref="E837:E838">
    <cfRule type="cellIs" dxfId="970" priority="907" stopIfTrue="1" operator="equal">
      <formula>$H$1</formula>
    </cfRule>
    <cfRule type="cellIs" dxfId="969" priority="908" stopIfTrue="1" operator="lessThan">
      <formula>$D$27/2</formula>
    </cfRule>
  </conditionalFormatting>
  <conditionalFormatting sqref="E828">
    <cfRule type="cellIs" dxfId="968" priority="906" stopIfTrue="1" operator="lessThan">
      <formula>$D$18/2</formula>
    </cfRule>
  </conditionalFormatting>
  <conditionalFormatting sqref="E829">
    <cfRule type="cellIs" dxfId="967" priority="905" stopIfTrue="1" operator="lessThan">
      <formula>$D$19/2</formula>
    </cfRule>
  </conditionalFormatting>
  <conditionalFormatting sqref="E830">
    <cfRule type="cellIs" dxfId="966" priority="904" stopIfTrue="1" operator="lessThan">
      <formula>$D$20/2</formula>
    </cfRule>
  </conditionalFormatting>
  <conditionalFormatting sqref="E831">
    <cfRule type="cellIs" dxfId="965" priority="903" stopIfTrue="1" operator="lessThan">
      <formula>$D$21/2</formula>
    </cfRule>
  </conditionalFormatting>
  <conditionalFormatting sqref="E832">
    <cfRule type="cellIs" dxfId="964" priority="902" stopIfTrue="1" operator="lessThan">
      <formula>$D$22/2</formula>
    </cfRule>
  </conditionalFormatting>
  <conditionalFormatting sqref="E833">
    <cfRule type="cellIs" dxfId="963" priority="901" stopIfTrue="1" operator="lessThan">
      <formula>$D$23/2</formula>
    </cfRule>
  </conditionalFormatting>
  <conditionalFormatting sqref="E834">
    <cfRule type="cellIs" dxfId="962" priority="900" stopIfTrue="1" operator="lessThan">
      <formula>$D$24/2</formula>
    </cfRule>
  </conditionalFormatting>
  <conditionalFormatting sqref="E835:E837">
    <cfRule type="cellIs" dxfId="961" priority="898" stopIfTrue="1" operator="equal">
      <formula>$H$1</formula>
    </cfRule>
    <cfRule type="cellIs" dxfId="960" priority="899" stopIfTrue="1" operator="lessThan">
      <formula>$D$25/2</formula>
    </cfRule>
  </conditionalFormatting>
  <conditionalFormatting sqref="G827">
    <cfRule type="cellIs" dxfId="959" priority="896" stopIfTrue="1" operator="equal">
      <formula>$H$1</formula>
    </cfRule>
    <cfRule type="cellIs" dxfId="958" priority="897" stopIfTrue="1" operator="lessThan">
      <formula>$D$17/2</formula>
    </cfRule>
  </conditionalFormatting>
  <conditionalFormatting sqref="G828">
    <cfRule type="cellIs" dxfId="957" priority="894" stopIfTrue="1" operator="equal">
      <formula>$H$1</formula>
    </cfRule>
    <cfRule type="cellIs" dxfId="956" priority="895" stopIfTrue="1" operator="lessThan">
      <formula>$D$18/2</formula>
    </cfRule>
  </conditionalFormatting>
  <conditionalFormatting sqref="G829">
    <cfRule type="cellIs" dxfId="955" priority="892" stopIfTrue="1" operator="equal">
      <formula>$H$1</formula>
    </cfRule>
    <cfRule type="cellIs" dxfId="954" priority="893" stopIfTrue="1" operator="lessThan">
      <formula>$D$19/2</formula>
    </cfRule>
  </conditionalFormatting>
  <conditionalFormatting sqref="G830">
    <cfRule type="cellIs" dxfId="953" priority="890" stopIfTrue="1" operator="equal">
      <formula>$H$1</formula>
    </cfRule>
    <cfRule type="cellIs" dxfId="952" priority="891" stopIfTrue="1" operator="lessThan">
      <formula>$D$20/2</formula>
    </cfRule>
  </conditionalFormatting>
  <conditionalFormatting sqref="G831">
    <cfRule type="cellIs" dxfId="951" priority="888" stopIfTrue="1" operator="equal">
      <formula>$H$1</formula>
    </cfRule>
    <cfRule type="cellIs" dxfId="950" priority="889" stopIfTrue="1" operator="lessThan">
      <formula>$D$21/2</formula>
    </cfRule>
  </conditionalFormatting>
  <conditionalFormatting sqref="G832">
    <cfRule type="cellIs" dxfId="949" priority="886" stopIfTrue="1" operator="equal">
      <formula>$H$1</formula>
    </cfRule>
    <cfRule type="cellIs" dxfId="948" priority="887" stopIfTrue="1" operator="lessThan">
      <formula>$D$22/2</formula>
    </cfRule>
  </conditionalFormatting>
  <conditionalFormatting sqref="G833">
    <cfRule type="cellIs" dxfId="947" priority="884" stopIfTrue="1" operator="equal">
      <formula>$H$1</formula>
    </cfRule>
    <cfRule type="cellIs" dxfId="946" priority="885" stopIfTrue="1" operator="lessThan">
      <formula>$D$23/2</formula>
    </cfRule>
  </conditionalFormatting>
  <conditionalFormatting sqref="G834">
    <cfRule type="cellIs" dxfId="945" priority="882" stopIfTrue="1" operator="equal">
      <formula>$H$1</formula>
    </cfRule>
    <cfRule type="cellIs" dxfId="944" priority="883" stopIfTrue="1" operator="lessThan">
      <formula>$D$24/2</formula>
    </cfRule>
  </conditionalFormatting>
  <conditionalFormatting sqref="G835:G837">
    <cfRule type="cellIs" dxfId="943" priority="880" stopIfTrue="1" operator="equal">
      <formula>$H$1</formula>
    </cfRule>
    <cfRule type="cellIs" dxfId="942" priority="881" stopIfTrue="1" operator="lessThan">
      <formula>$D$25/2</formula>
    </cfRule>
  </conditionalFormatting>
  <conditionalFormatting sqref="G836:G837">
    <cfRule type="cellIs" dxfId="941" priority="878" stopIfTrue="1" operator="equal">
      <formula>$H$1</formula>
    </cfRule>
    <cfRule type="cellIs" dxfId="940" priority="879" stopIfTrue="1" operator="lessThan">
      <formula>$D$26/2</formula>
    </cfRule>
  </conditionalFormatting>
  <conditionalFormatting sqref="G837:G838">
    <cfRule type="cellIs" dxfId="939" priority="876" stopIfTrue="1" operator="equal">
      <formula>$H$1</formula>
    </cfRule>
    <cfRule type="cellIs" dxfId="938" priority="877" stopIfTrue="1" operator="lessThan">
      <formula>$D$27/2</formula>
    </cfRule>
  </conditionalFormatting>
  <conditionalFormatting sqref="F872:F883 H880:H883 I880:K882">
    <cfRule type="cellIs" dxfId="937" priority="875" stopIfTrue="1" operator="equal">
      <formula>$H$1</formula>
    </cfRule>
  </conditionalFormatting>
  <conditionalFormatting sqref="E872">
    <cfRule type="cellIs" dxfId="936" priority="874" stopIfTrue="1" operator="lessThan">
      <formula>$D$17/2</formula>
    </cfRule>
  </conditionalFormatting>
  <conditionalFormatting sqref="E882:E883">
    <cfRule type="cellIs" dxfId="935" priority="872" stopIfTrue="1" operator="equal">
      <formula>$H$1</formula>
    </cfRule>
    <cfRule type="cellIs" dxfId="934" priority="873" stopIfTrue="1" operator="lessThan">
      <formula>$D$27/2</formula>
    </cfRule>
  </conditionalFormatting>
  <conditionalFormatting sqref="E873">
    <cfRule type="cellIs" dxfId="933" priority="871" stopIfTrue="1" operator="lessThan">
      <formula>$D$18/2</formula>
    </cfRule>
  </conditionalFormatting>
  <conditionalFormatting sqref="E874">
    <cfRule type="cellIs" dxfId="932" priority="870" stopIfTrue="1" operator="lessThan">
      <formula>$D$19/2</formula>
    </cfRule>
  </conditionalFormatting>
  <conditionalFormatting sqref="E875">
    <cfRule type="cellIs" dxfId="931" priority="869" stopIfTrue="1" operator="lessThan">
      <formula>$D$20/2</formula>
    </cfRule>
  </conditionalFormatting>
  <conditionalFormatting sqref="E876">
    <cfRule type="cellIs" dxfId="930" priority="868" stopIfTrue="1" operator="lessThan">
      <formula>$D$21/2</formula>
    </cfRule>
  </conditionalFormatting>
  <conditionalFormatting sqref="E877">
    <cfRule type="cellIs" dxfId="929" priority="867" stopIfTrue="1" operator="lessThan">
      <formula>$D$22/2</formula>
    </cfRule>
  </conditionalFormatting>
  <conditionalFormatting sqref="E878">
    <cfRule type="cellIs" dxfId="928" priority="866" stopIfTrue="1" operator="lessThan">
      <formula>$D$23/2</formula>
    </cfRule>
  </conditionalFormatting>
  <conditionalFormatting sqref="E879">
    <cfRule type="cellIs" dxfId="927" priority="865" stopIfTrue="1" operator="lessThan">
      <formula>$D$24/2</formula>
    </cfRule>
  </conditionalFormatting>
  <conditionalFormatting sqref="E880:E882">
    <cfRule type="cellIs" dxfId="926" priority="863" stopIfTrue="1" operator="equal">
      <formula>$H$1</formula>
    </cfRule>
    <cfRule type="cellIs" dxfId="925" priority="864" stopIfTrue="1" operator="lessThan">
      <formula>$D$25/2</formula>
    </cfRule>
  </conditionalFormatting>
  <conditionalFormatting sqref="G872">
    <cfRule type="cellIs" dxfId="924" priority="861" stopIfTrue="1" operator="equal">
      <formula>$H$1</formula>
    </cfRule>
    <cfRule type="cellIs" dxfId="923" priority="862" stopIfTrue="1" operator="lessThan">
      <formula>$D$17/2</formula>
    </cfRule>
  </conditionalFormatting>
  <conditionalFormatting sqref="G873">
    <cfRule type="cellIs" dxfId="922" priority="859" stopIfTrue="1" operator="equal">
      <formula>$H$1</formula>
    </cfRule>
    <cfRule type="cellIs" dxfId="921" priority="860" stopIfTrue="1" operator="lessThan">
      <formula>$D$18/2</formula>
    </cfRule>
  </conditionalFormatting>
  <conditionalFormatting sqref="G874">
    <cfRule type="cellIs" dxfId="920" priority="857" stopIfTrue="1" operator="equal">
      <formula>$H$1</formula>
    </cfRule>
    <cfRule type="cellIs" dxfId="919" priority="858" stopIfTrue="1" operator="lessThan">
      <formula>$D$19/2</formula>
    </cfRule>
  </conditionalFormatting>
  <conditionalFormatting sqref="G875">
    <cfRule type="cellIs" dxfId="918" priority="855" stopIfTrue="1" operator="equal">
      <formula>$H$1</formula>
    </cfRule>
    <cfRule type="cellIs" dxfId="917" priority="856" stopIfTrue="1" operator="lessThan">
      <formula>$D$20/2</formula>
    </cfRule>
  </conditionalFormatting>
  <conditionalFormatting sqref="G876">
    <cfRule type="cellIs" dxfId="916" priority="853" stopIfTrue="1" operator="equal">
      <formula>$H$1</formula>
    </cfRule>
    <cfRule type="cellIs" dxfId="915" priority="854" stopIfTrue="1" operator="lessThan">
      <formula>$D$21/2</formula>
    </cfRule>
  </conditionalFormatting>
  <conditionalFormatting sqref="G877">
    <cfRule type="cellIs" dxfId="914" priority="851" stopIfTrue="1" operator="equal">
      <formula>$H$1</formula>
    </cfRule>
    <cfRule type="cellIs" dxfId="913" priority="852" stopIfTrue="1" operator="lessThan">
      <formula>$D$22/2</formula>
    </cfRule>
  </conditionalFormatting>
  <conditionalFormatting sqref="G878">
    <cfRule type="cellIs" dxfId="912" priority="849" stopIfTrue="1" operator="equal">
      <formula>$H$1</formula>
    </cfRule>
    <cfRule type="cellIs" dxfId="911" priority="850" stopIfTrue="1" operator="lessThan">
      <formula>$D$23/2</formula>
    </cfRule>
  </conditionalFormatting>
  <conditionalFormatting sqref="G879">
    <cfRule type="cellIs" dxfId="910" priority="847" stopIfTrue="1" operator="equal">
      <formula>$H$1</formula>
    </cfRule>
    <cfRule type="cellIs" dxfId="909" priority="848" stopIfTrue="1" operator="lessThan">
      <formula>$D$24/2</formula>
    </cfRule>
  </conditionalFormatting>
  <conditionalFormatting sqref="G880:G882">
    <cfRule type="cellIs" dxfId="908" priority="845" stopIfTrue="1" operator="equal">
      <formula>$H$1</formula>
    </cfRule>
    <cfRule type="cellIs" dxfId="907" priority="846" stopIfTrue="1" operator="lessThan">
      <formula>$D$25/2</formula>
    </cfRule>
  </conditionalFormatting>
  <conditionalFormatting sqref="G881:G882">
    <cfRule type="cellIs" dxfId="906" priority="843" stopIfTrue="1" operator="equal">
      <formula>$H$1</formula>
    </cfRule>
    <cfRule type="cellIs" dxfId="905" priority="844" stopIfTrue="1" operator="lessThan">
      <formula>$D$26/2</formula>
    </cfRule>
  </conditionalFormatting>
  <conditionalFormatting sqref="G882:G883">
    <cfRule type="cellIs" dxfId="904" priority="841" stopIfTrue="1" operator="equal">
      <formula>$H$1</formula>
    </cfRule>
    <cfRule type="cellIs" dxfId="903" priority="842" stopIfTrue="1" operator="lessThan">
      <formula>$D$27/2</formula>
    </cfRule>
  </conditionalFormatting>
  <conditionalFormatting sqref="F917:F928 H925:H928 I925:K927">
    <cfRule type="cellIs" dxfId="902" priority="840" stopIfTrue="1" operator="equal">
      <formula>$H$1</formula>
    </cfRule>
  </conditionalFormatting>
  <conditionalFormatting sqref="E917">
    <cfRule type="cellIs" dxfId="901" priority="839" stopIfTrue="1" operator="lessThan">
      <formula>$D$17/2</formula>
    </cfRule>
  </conditionalFormatting>
  <conditionalFormatting sqref="E927:E928">
    <cfRule type="cellIs" dxfId="900" priority="837" stopIfTrue="1" operator="equal">
      <formula>$H$1</formula>
    </cfRule>
    <cfRule type="cellIs" dxfId="899" priority="838" stopIfTrue="1" operator="lessThan">
      <formula>$D$27/2</formula>
    </cfRule>
  </conditionalFormatting>
  <conditionalFormatting sqref="E918">
    <cfRule type="cellIs" dxfId="898" priority="836" stopIfTrue="1" operator="lessThan">
      <formula>$D$18/2</formula>
    </cfRule>
  </conditionalFormatting>
  <conditionalFormatting sqref="E919">
    <cfRule type="cellIs" dxfId="897" priority="835" stopIfTrue="1" operator="lessThan">
      <formula>$D$19/2</formula>
    </cfRule>
  </conditionalFormatting>
  <conditionalFormatting sqref="E920">
    <cfRule type="cellIs" dxfId="896" priority="834" stopIfTrue="1" operator="lessThan">
      <formula>$D$20/2</formula>
    </cfRule>
  </conditionalFormatting>
  <conditionalFormatting sqref="E921">
    <cfRule type="cellIs" dxfId="895" priority="833" stopIfTrue="1" operator="lessThan">
      <formula>$D$21/2</formula>
    </cfRule>
  </conditionalFormatting>
  <conditionalFormatting sqref="E922">
    <cfRule type="cellIs" dxfId="894" priority="832" stopIfTrue="1" operator="lessThan">
      <formula>$D$22/2</formula>
    </cfRule>
  </conditionalFormatting>
  <conditionalFormatting sqref="E923">
    <cfRule type="cellIs" dxfId="893" priority="831" stopIfTrue="1" operator="lessThan">
      <formula>$D$23/2</formula>
    </cfRule>
  </conditionalFormatting>
  <conditionalFormatting sqref="E924">
    <cfRule type="cellIs" dxfId="892" priority="830" stopIfTrue="1" operator="lessThan">
      <formula>$D$24/2</formula>
    </cfRule>
  </conditionalFormatting>
  <conditionalFormatting sqref="E925:E927">
    <cfRule type="cellIs" dxfId="891" priority="828" stopIfTrue="1" operator="equal">
      <formula>$H$1</formula>
    </cfRule>
    <cfRule type="cellIs" dxfId="890" priority="829" stopIfTrue="1" operator="lessThan">
      <formula>$D$25/2</formula>
    </cfRule>
  </conditionalFormatting>
  <conditionalFormatting sqref="G917">
    <cfRule type="cellIs" dxfId="889" priority="826" stopIfTrue="1" operator="equal">
      <formula>$H$1</formula>
    </cfRule>
    <cfRule type="cellIs" dxfId="888" priority="827" stopIfTrue="1" operator="lessThan">
      <formula>$D$17/2</formula>
    </cfRule>
  </conditionalFormatting>
  <conditionalFormatting sqref="G918">
    <cfRule type="cellIs" dxfId="887" priority="824" stopIfTrue="1" operator="equal">
      <formula>$H$1</formula>
    </cfRule>
    <cfRule type="cellIs" dxfId="886" priority="825" stopIfTrue="1" operator="lessThan">
      <formula>$D$18/2</formula>
    </cfRule>
  </conditionalFormatting>
  <conditionalFormatting sqref="G919">
    <cfRule type="cellIs" dxfId="885" priority="822" stopIfTrue="1" operator="equal">
      <formula>$H$1</formula>
    </cfRule>
    <cfRule type="cellIs" dxfId="884" priority="823" stopIfTrue="1" operator="lessThan">
      <formula>$D$19/2</formula>
    </cfRule>
  </conditionalFormatting>
  <conditionalFormatting sqref="G920">
    <cfRule type="cellIs" dxfId="883" priority="820" stopIfTrue="1" operator="equal">
      <formula>$H$1</formula>
    </cfRule>
    <cfRule type="cellIs" dxfId="882" priority="821" stopIfTrue="1" operator="lessThan">
      <formula>$D$20/2</formula>
    </cfRule>
  </conditionalFormatting>
  <conditionalFormatting sqref="G921">
    <cfRule type="cellIs" dxfId="881" priority="818" stopIfTrue="1" operator="equal">
      <formula>$H$1</formula>
    </cfRule>
    <cfRule type="cellIs" dxfId="880" priority="819" stopIfTrue="1" operator="lessThan">
      <formula>$D$21/2</formula>
    </cfRule>
  </conditionalFormatting>
  <conditionalFormatting sqref="G922">
    <cfRule type="cellIs" dxfId="879" priority="816" stopIfTrue="1" operator="equal">
      <formula>$H$1</formula>
    </cfRule>
    <cfRule type="cellIs" dxfId="878" priority="817" stopIfTrue="1" operator="lessThan">
      <formula>$D$22/2</formula>
    </cfRule>
  </conditionalFormatting>
  <conditionalFormatting sqref="G923">
    <cfRule type="cellIs" dxfId="877" priority="814" stopIfTrue="1" operator="equal">
      <formula>$H$1</formula>
    </cfRule>
    <cfRule type="cellIs" dxfId="876" priority="815" stopIfTrue="1" operator="lessThan">
      <formula>$D$23/2</formula>
    </cfRule>
  </conditionalFormatting>
  <conditionalFormatting sqref="G924">
    <cfRule type="cellIs" dxfId="875" priority="812" stopIfTrue="1" operator="equal">
      <formula>$H$1</formula>
    </cfRule>
    <cfRule type="cellIs" dxfId="874" priority="813" stopIfTrue="1" operator="lessThan">
      <formula>$D$24/2</formula>
    </cfRule>
  </conditionalFormatting>
  <conditionalFormatting sqref="G925:G927">
    <cfRule type="cellIs" dxfId="873" priority="810" stopIfTrue="1" operator="equal">
      <formula>$H$1</formula>
    </cfRule>
    <cfRule type="cellIs" dxfId="872" priority="811" stopIfTrue="1" operator="lessThan">
      <formula>$D$25/2</formula>
    </cfRule>
  </conditionalFormatting>
  <conditionalFormatting sqref="G926:G927">
    <cfRule type="cellIs" dxfId="871" priority="808" stopIfTrue="1" operator="equal">
      <formula>$H$1</formula>
    </cfRule>
    <cfRule type="cellIs" dxfId="870" priority="809" stopIfTrue="1" operator="lessThan">
      <formula>$D$26/2</formula>
    </cfRule>
  </conditionalFormatting>
  <conditionalFormatting sqref="G927:G928">
    <cfRule type="cellIs" dxfId="869" priority="806" stopIfTrue="1" operator="equal">
      <formula>$H$1</formula>
    </cfRule>
    <cfRule type="cellIs" dxfId="868" priority="807" stopIfTrue="1" operator="lessThan">
      <formula>$D$27/2</formula>
    </cfRule>
  </conditionalFormatting>
  <conditionalFormatting sqref="F962:F973 H970:H973 I970:K972">
    <cfRule type="cellIs" dxfId="867" priority="805" stopIfTrue="1" operator="equal">
      <formula>$H$1</formula>
    </cfRule>
  </conditionalFormatting>
  <conditionalFormatting sqref="E962">
    <cfRule type="cellIs" dxfId="866" priority="804" stopIfTrue="1" operator="lessThan">
      <formula>$D$17/2</formula>
    </cfRule>
  </conditionalFormatting>
  <conditionalFormatting sqref="E972:E973">
    <cfRule type="cellIs" dxfId="865" priority="802" stopIfTrue="1" operator="equal">
      <formula>$H$1</formula>
    </cfRule>
    <cfRule type="cellIs" dxfId="864" priority="803" stopIfTrue="1" operator="lessThan">
      <formula>$D$27/2</formula>
    </cfRule>
  </conditionalFormatting>
  <conditionalFormatting sqref="E963">
    <cfRule type="cellIs" dxfId="863" priority="801" stopIfTrue="1" operator="lessThan">
      <formula>$D$18/2</formula>
    </cfRule>
  </conditionalFormatting>
  <conditionalFormatting sqref="E964">
    <cfRule type="cellIs" dxfId="862" priority="800" stopIfTrue="1" operator="lessThan">
      <formula>$D$19/2</formula>
    </cfRule>
  </conditionalFormatting>
  <conditionalFormatting sqref="E965">
    <cfRule type="cellIs" dxfId="861" priority="799" stopIfTrue="1" operator="lessThan">
      <formula>$D$20/2</formula>
    </cfRule>
  </conditionalFormatting>
  <conditionalFormatting sqref="E966">
    <cfRule type="cellIs" dxfId="860" priority="798" stopIfTrue="1" operator="lessThan">
      <formula>$D$21/2</formula>
    </cfRule>
  </conditionalFormatting>
  <conditionalFormatting sqref="E967">
    <cfRule type="cellIs" dxfId="859" priority="797" stopIfTrue="1" operator="lessThan">
      <formula>$D$22/2</formula>
    </cfRule>
  </conditionalFormatting>
  <conditionalFormatting sqref="E968">
    <cfRule type="cellIs" dxfId="858" priority="796" stopIfTrue="1" operator="lessThan">
      <formula>$D$23/2</formula>
    </cfRule>
  </conditionalFormatting>
  <conditionalFormatting sqref="E969">
    <cfRule type="cellIs" dxfId="857" priority="795" stopIfTrue="1" operator="lessThan">
      <formula>$D$24/2</formula>
    </cfRule>
  </conditionalFormatting>
  <conditionalFormatting sqref="E970:E972">
    <cfRule type="cellIs" dxfId="856" priority="793" stopIfTrue="1" operator="equal">
      <formula>$H$1</formula>
    </cfRule>
    <cfRule type="cellIs" dxfId="855" priority="794" stopIfTrue="1" operator="lessThan">
      <formula>$D$25/2</formula>
    </cfRule>
  </conditionalFormatting>
  <conditionalFormatting sqref="G962">
    <cfRule type="cellIs" dxfId="854" priority="791" stopIfTrue="1" operator="equal">
      <formula>$H$1</formula>
    </cfRule>
    <cfRule type="cellIs" dxfId="853" priority="792" stopIfTrue="1" operator="lessThan">
      <formula>$D$17/2</formula>
    </cfRule>
  </conditionalFormatting>
  <conditionalFormatting sqref="G963">
    <cfRule type="cellIs" dxfId="852" priority="789" stopIfTrue="1" operator="equal">
      <formula>$H$1</formula>
    </cfRule>
    <cfRule type="cellIs" dxfId="851" priority="790" stopIfTrue="1" operator="lessThan">
      <formula>$D$18/2</formula>
    </cfRule>
  </conditionalFormatting>
  <conditionalFormatting sqref="G964">
    <cfRule type="cellIs" dxfId="850" priority="787" stopIfTrue="1" operator="equal">
      <formula>$H$1</formula>
    </cfRule>
    <cfRule type="cellIs" dxfId="849" priority="788" stopIfTrue="1" operator="lessThan">
      <formula>$D$19/2</formula>
    </cfRule>
  </conditionalFormatting>
  <conditionalFormatting sqref="G965">
    <cfRule type="cellIs" dxfId="848" priority="785" stopIfTrue="1" operator="equal">
      <formula>$H$1</formula>
    </cfRule>
    <cfRule type="cellIs" dxfId="847" priority="786" stopIfTrue="1" operator="lessThan">
      <formula>$D$20/2</formula>
    </cfRule>
  </conditionalFormatting>
  <conditionalFormatting sqref="G966">
    <cfRule type="cellIs" dxfId="846" priority="783" stopIfTrue="1" operator="equal">
      <formula>$H$1</formula>
    </cfRule>
    <cfRule type="cellIs" dxfId="845" priority="784" stopIfTrue="1" operator="lessThan">
      <formula>$D$21/2</formula>
    </cfRule>
  </conditionalFormatting>
  <conditionalFormatting sqref="G967">
    <cfRule type="cellIs" dxfId="844" priority="781" stopIfTrue="1" operator="equal">
      <formula>$H$1</formula>
    </cfRule>
    <cfRule type="cellIs" dxfId="843" priority="782" stopIfTrue="1" operator="lessThan">
      <formula>$D$22/2</formula>
    </cfRule>
  </conditionalFormatting>
  <conditionalFormatting sqref="G968">
    <cfRule type="cellIs" dxfId="842" priority="779" stopIfTrue="1" operator="equal">
      <formula>$H$1</formula>
    </cfRule>
    <cfRule type="cellIs" dxfId="841" priority="780" stopIfTrue="1" operator="lessThan">
      <formula>$D$23/2</formula>
    </cfRule>
  </conditionalFormatting>
  <conditionalFormatting sqref="G969">
    <cfRule type="cellIs" dxfId="840" priority="777" stopIfTrue="1" operator="equal">
      <formula>$H$1</formula>
    </cfRule>
    <cfRule type="cellIs" dxfId="839" priority="778" stopIfTrue="1" operator="lessThan">
      <formula>$D$24/2</formula>
    </cfRule>
  </conditionalFormatting>
  <conditionalFormatting sqref="G970:G972">
    <cfRule type="cellIs" dxfId="838" priority="775" stopIfTrue="1" operator="equal">
      <formula>$H$1</formula>
    </cfRule>
    <cfRule type="cellIs" dxfId="837" priority="776" stopIfTrue="1" operator="lessThan">
      <formula>$D$25/2</formula>
    </cfRule>
  </conditionalFormatting>
  <conditionalFormatting sqref="G971:G972">
    <cfRule type="cellIs" dxfId="836" priority="773" stopIfTrue="1" operator="equal">
      <formula>$H$1</formula>
    </cfRule>
    <cfRule type="cellIs" dxfId="835" priority="774" stopIfTrue="1" operator="lessThan">
      <formula>$D$26/2</formula>
    </cfRule>
  </conditionalFormatting>
  <conditionalFormatting sqref="G972:G973">
    <cfRule type="cellIs" dxfId="834" priority="771" stopIfTrue="1" operator="equal">
      <formula>$H$1</formula>
    </cfRule>
    <cfRule type="cellIs" dxfId="833" priority="772" stopIfTrue="1" operator="lessThan">
      <formula>$D$27/2</formula>
    </cfRule>
  </conditionalFormatting>
  <conditionalFormatting sqref="F1007:F1018 H1015:H1018 I1015:K1017">
    <cfRule type="cellIs" dxfId="832" priority="770" stopIfTrue="1" operator="equal">
      <formula>$H$1</formula>
    </cfRule>
  </conditionalFormatting>
  <conditionalFormatting sqref="E1007">
    <cfRule type="cellIs" dxfId="831" priority="769" stopIfTrue="1" operator="lessThan">
      <formula>$D$17/2</formula>
    </cfRule>
  </conditionalFormatting>
  <conditionalFormatting sqref="E1017:E1018">
    <cfRule type="cellIs" dxfId="830" priority="767" stopIfTrue="1" operator="equal">
      <formula>$H$1</formula>
    </cfRule>
    <cfRule type="cellIs" dxfId="829" priority="768" stopIfTrue="1" operator="lessThan">
      <formula>$D$27/2</formula>
    </cfRule>
  </conditionalFormatting>
  <conditionalFormatting sqref="E1008">
    <cfRule type="cellIs" dxfId="828" priority="766" stopIfTrue="1" operator="lessThan">
      <formula>$D$18/2</formula>
    </cfRule>
  </conditionalFormatting>
  <conditionalFormatting sqref="E1009">
    <cfRule type="cellIs" dxfId="827" priority="765" stopIfTrue="1" operator="lessThan">
      <formula>$D$19/2</formula>
    </cfRule>
  </conditionalFormatting>
  <conditionalFormatting sqref="E1010">
    <cfRule type="cellIs" dxfId="826" priority="764" stopIfTrue="1" operator="lessThan">
      <formula>$D$20/2</formula>
    </cfRule>
  </conditionalFormatting>
  <conditionalFormatting sqref="E1011">
    <cfRule type="cellIs" dxfId="825" priority="763" stopIfTrue="1" operator="lessThan">
      <formula>$D$21/2</formula>
    </cfRule>
  </conditionalFormatting>
  <conditionalFormatting sqref="E1012">
    <cfRule type="cellIs" dxfId="824" priority="762" stopIfTrue="1" operator="lessThan">
      <formula>$D$22/2</formula>
    </cfRule>
  </conditionalFormatting>
  <conditionalFormatting sqref="E1013">
    <cfRule type="cellIs" dxfId="823" priority="761" stopIfTrue="1" operator="lessThan">
      <formula>$D$23/2</formula>
    </cfRule>
  </conditionalFormatting>
  <conditionalFormatting sqref="E1014">
    <cfRule type="cellIs" dxfId="822" priority="760" stopIfTrue="1" operator="lessThan">
      <formula>$D$24/2</formula>
    </cfRule>
  </conditionalFormatting>
  <conditionalFormatting sqref="E1015:E1017">
    <cfRule type="cellIs" dxfId="821" priority="758" stopIfTrue="1" operator="equal">
      <formula>$H$1</formula>
    </cfRule>
    <cfRule type="cellIs" dxfId="820" priority="759" stopIfTrue="1" operator="lessThan">
      <formula>$D$25/2</formula>
    </cfRule>
  </conditionalFormatting>
  <conditionalFormatting sqref="G1007">
    <cfRule type="cellIs" dxfId="819" priority="756" stopIfTrue="1" operator="equal">
      <formula>$H$1</formula>
    </cfRule>
    <cfRule type="cellIs" dxfId="818" priority="757" stopIfTrue="1" operator="lessThan">
      <formula>$D$17/2</formula>
    </cfRule>
  </conditionalFormatting>
  <conditionalFormatting sqref="G1008">
    <cfRule type="cellIs" dxfId="817" priority="754" stopIfTrue="1" operator="equal">
      <formula>$H$1</formula>
    </cfRule>
    <cfRule type="cellIs" dxfId="816" priority="755" stopIfTrue="1" operator="lessThan">
      <formula>$D$18/2</formula>
    </cfRule>
  </conditionalFormatting>
  <conditionalFormatting sqref="G1009">
    <cfRule type="cellIs" dxfId="815" priority="752" stopIfTrue="1" operator="equal">
      <formula>$H$1</formula>
    </cfRule>
    <cfRule type="cellIs" dxfId="814" priority="753" stopIfTrue="1" operator="lessThan">
      <formula>$D$19/2</formula>
    </cfRule>
  </conditionalFormatting>
  <conditionalFormatting sqref="G1010">
    <cfRule type="cellIs" dxfId="813" priority="750" stopIfTrue="1" operator="equal">
      <formula>$H$1</formula>
    </cfRule>
    <cfRule type="cellIs" dxfId="812" priority="751" stopIfTrue="1" operator="lessThan">
      <formula>$D$20/2</formula>
    </cfRule>
  </conditionalFormatting>
  <conditionalFormatting sqref="G1011">
    <cfRule type="cellIs" dxfId="811" priority="748" stopIfTrue="1" operator="equal">
      <formula>$H$1</formula>
    </cfRule>
    <cfRule type="cellIs" dxfId="810" priority="749" stopIfTrue="1" operator="lessThan">
      <formula>$D$21/2</formula>
    </cfRule>
  </conditionalFormatting>
  <conditionalFormatting sqref="G1012">
    <cfRule type="cellIs" dxfId="809" priority="746" stopIfTrue="1" operator="equal">
      <formula>$H$1</formula>
    </cfRule>
    <cfRule type="cellIs" dxfId="808" priority="747" stopIfTrue="1" operator="lessThan">
      <formula>$D$22/2</formula>
    </cfRule>
  </conditionalFormatting>
  <conditionalFormatting sqref="G1013">
    <cfRule type="cellIs" dxfId="807" priority="744" stopIfTrue="1" operator="equal">
      <formula>$H$1</formula>
    </cfRule>
    <cfRule type="cellIs" dxfId="806" priority="745" stopIfTrue="1" operator="lessThan">
      <formula>$D$23/2</formula>
    </cfRule>
  </conditionalFormatting>
  <conditionalFormatting sqref="G1014">
    <cfRule type="cellIs" dxfId="805" priority="742" stopIfTrue="1" operator="equal">
      <formula>$H$1</formula>
    </cfRule>
    <cfRule type="cellIs" dxfId="804" priority="743" stopIfTrue="1" operator="lessThan">
      <formula>$D$24/2</formula>
    </cfRule>
  </conditionalFormatting>
  <conditionalFormatting sqref="G1015:G1017">
    <cfRule type="cellIs" dxfId="803" priority="740" stopIfTrue="1" operator="equal">
      <formula>$H$1</formula>
    </cfRule>
    <cfRule type="cellIs" dxfId="802" priority="741" stopIfTrue="1" operator="lessThan">
      <formula>$D$25/2</formula>
    </cfRule>
  </conditionalFormatting>
  <conditionalFormatting sqref="G1016:G1017">
    <cfRule type="cellIs" dxfId="801" priority="738" stopIfTrue="1" operator="equal">
      <formula>$H$1</formula>
    </cfRule>
    <cfRule type="cellIs" dxfId="800" priority="739" stopIfTrue="1" operator="lessThan">
      <formula>$D$26/2</formula>
    </cfRule>
  </conditionalFormatting>
  <conditionalFormatting sqref="G1017:G1018">
    <cfRule type="cellIs" dxfId="799" priority="736" stopIfTrue="1" operator="equal">
      <formula>$H$1</formula>
    </cfRule>
    <cfRule type="cellIs" dxfId="798" priority="737" stopIfTrue="1" operator="lessThan">
      <formula>$D$27/2</formula>
    </cfRule>
  </conditionalFormatting>
  <conditionalFormatting sqref="F1052:F1063 H1060:H1063 I1060:K1062">
    <cfRule type="cellIs" dxfId="797" priority="735" stopIfTrue="1" operator="equal">
      <formula>$H$1</formula>
    </cfRule>
  </conditionalFormatting>
  <conditionalFormatting sqref="E1052">
    <cfRule type="cellIs" dxfId="796" priority="734" stopIfTrue="1" operator="lessThan">
      <formula>$D$17/2</formula>
    </cfRule>
  </conditionalFormatting>
  <conditionalFormatting sqref="E1062:E1063">
    <cfRule type="cellIs" dxfId="795" priority="732" stopIfTrue="1" operator="equal">
      <formula>$H$1</formula>
    </cfRule>
    <cfRule type="cellIs" dxfId="794" priority="733" stopIfTrue="1" operator="lessThan">
      <formula>$D$27/2</formula>
    </cfRule>
  </conditionalFormatting>
  <conditionalFormatting sqref="E1053">
    <cfRule type="cellIs" dxfId="793" priority="731" stopIfTrue="1" operator="lessThan">
      <formula>$D$18/2</formula>
    </cfRule>
  </conditionalFormatting>
  <conditionalFormatting sqref="E1054">
    <cfRule type="cellIs" dxfId="792" priority="730" stopIfTrue="1" operator="lessThan">
      <formula>$D$19/2</formula>
    </cfRule>
  </conditionalFormatting>
  <conditionalFormatting sqref="E1055">
    <cfRule type="cellIs" dxfId="791" priority="729" stopIfTrue="1" operator="lessThan">
      <formula>$D$20/2</formula>
    </cfRule>
  </conditionalFormatting>
  <conditionalFormatting sqref="E1056">
    <cfRule type="cellIs" dxfId="790" priority="728" stopIfTrue="1" operator="lessThan">
      <formula>$D$21/2</formula>
    </cfRule>
  </conditionalFormatting>
  <conditionalFormatting sqref="E1057">
    <cfRule type="cellIs" dxfId="789" priority="727" stopIfTrue="1" operator="lessThan">
      <formula>$D$22/2</formula>
    </cfRule>
  </conditionalFormatting>
  <conditionalFormatting sqref="E1058">
    <cfRule type="cellIs" dxfId="788" priority="726" stopIfTrue="1" operator="lessThan">
      <formula>$D$23/2</formula>
    </cfRule>
  </conditionalFormatting>
  <conditionalFormatting sqref="E1059">
    <cfRule type="cellIs" dxfId="787" priority="725" stopIfTrue="1" operator="lessThan">
      <formula>$D$24/2</formula>
    </cfRule>
  </conditionalFormatting>
  <conditionalFormatting sqref="E1060:E1062">
    <cfRule type="cellIs" dxfId="786" priority="723" stopIfTrue="1" operator="equal">
      <formula>$H$1</formula>
    </cfRule>
    <cfRule type="cellIs" dxfId="785" priority="724" stopIfTrue="1" operator="lessThan">
      <formula>$D$25/2</formula>
    </cfRule>
  </conditionalFormatting>
  <conditionalFormatting sqref="G1052">
    <cfRule type="cellIs" dxfId="784" priority="721" stopIfTrue="1" operator="equal">
      <formula>$H$1</formula>
    </cfRule>
    <cfRule type="cellIs" dxfId="783" priority="722" stopIfTrue="1" operator="lessThan">
      <formula>$D$17/2</formula>
    </cfRule>
  </conditionalFormatting>
  <conditionalFormatting sqref="G1053">
    <cfRule type="cellIs" dxfId="782" priority="719" stopIfTrue="1" operator="equal">
      <formula>$H$1</formula>
    </cfRule>
    <cfRule type="cellIs" dxfId="781" priority="720" stopIfTrue="1" operator="lessThan">
      <formula>$D$18/2</formula>
    </cfRule>
  </conditionalFormatting>
  <conditionalFormatting sqref="G1054">
    <cfRule type="cellIs" dxfId="780" priority="717" stopIfTrue="1" operator="equal">
      <formula>$H$1</formula>
    </cfRule>
    <cfRule type="cellIs" dxfId="779" priority="718" stopIfTrue="1" operator="lessThan">
      <formula>$D$19/2</formula>
    </cfRule>
  </conditionalFormatting>
  <conditionalFormatting sqref="G1055">
    <cfRule type="cellIs" dxfId="778" priority="715" stopIfTrue="1" operator="equal">
      <formula>$H$1</formula>
    </cfRule>
    <cfRule type="cellIs" dxfId="777" priority="716" stopIfTrue="1" operator="lessThan">
      <formula>$D$20/2</formula>
    </cfRule>
  </conditionalFormatting>
  <conditionalFormatting sqref="G1056">
    <cfRule type="cellIs" dxfId="776" priority="713" stopIfTrue="1" operator="equal">
      <formula>$H$1</formula>
    </cfRule>
    <cfRule type="cellIs" dxfId="775" priority="714" stopIfTrue="1" operator="lessThan">
      <formula>$D$21/2</formula>
    </cfRule>
  </conditionalFormatting>
  <conditionalFormatting sqref="G1057">
    <cfRule type="cellIs" dxfId="774" priority="711" stopIfTrue="1" operator="equal">
      <formula>$H$1</formula>
    </cfRule>
    <cfRule type="cellIs" dxfId="773" priority="712" stopIfTrue="1" operator="lessThan">
      <formula>$D$22/2</formula>
    </cfRule>
  </conditionalFormatting>
  <conditionalFormatting sqref="G1058">
    <cfRule type="cellIs" dxfId="772" priority="709" stopIfTrue="1" operator="equal">
      <formula>$H$1</formula>
    </cfRule>
    <cfRule type="cellIs" dxfId="771" priority="710" stopIfTrue="1" operator="lessThan">
      <formula>$D$23/2</formula>
    </cfRule>
  </conditionalFormatting>
  <conditionalFormatting sqref="G1059">
    <cfRule type="cellIs" dxfId="770" priority="707" stopIfTrue="1" operator="equal">
      <formula>$H$1</formula>
    </cfRule>
    <cfRule type="cellIs" dxfId="769" priority="708" stopIfTrue="1" operator="lessThan">
      <formula>$D$24/2</formula>
    </cfRule>
  </conditionalFormatting>
  <conditionalFormatting sqref="G1060:G1062">
    <cfRule type="cellIs" dxfId="768" priority="705" stopIfTrue="1" operator="equal">
      <formula>$H$1</formula>
    </cfRule>
    <cfRule type="cellIs" dxfId="767" priority="706" stopIfTrue="1" operator="lessThan">
      <formula>$D$25/2</formula>
    </cfRule>
  </conditionalFormatting>
  <conditionalFormatting sqref="G1061:G1062">
    <cfRule type="cellIs" dxfId="766" priority="703" stopIfTrue="1" operator="equal">
      <formula>$H$1</formula>
    </cfRule>
    <cfRule type="cellIs" dxfId="765" priority="704" stopIfTrue="1" operator="lessThan">
      <formula>$D$26/2</formula>
    </cfRule>
  </conditionalFormatting>
  <conditionalFormatting sqref="G1062:G1063">
    <cfRule type="cellIs" dxfId="764" priority="701" stopIfTrue="1" operator="equal">
      <formula>$H$1</formula>
    </cfRule>
    <cfRule type="cellIs" dxfId="763" priority="702" stopIfTrue="1" operator="lessThan">
      <formula>$D$27/2</formula>
    </cfRule>
  </conditionalFormatting>
  <conditionalFormatting sqref="F1097:F1108 H1105:H1108 I1105:K1107">
    <cfRule type="cellIs" dxfId="762" priority="700" stopIfTrue="1" operator="equal">
      <formula>$H$1</formula>
    </cfRule>
  </conditionalFormatting>
  <conditionalFormatting sqref="E1097">
    <cfRule type="cellIs" dxfId="761" priority="699" stopIfTrue="1" operator="lessThan">
      <formula>$D$17/2</formula>
    </cfRule>
  </conditionalFormatting>
  <conditionalFormatting sqref="E1107:E1108">
    <cfRule type="cellIs" dxfId="760" priority="697" stopIfTrue="1" operator="equal">
      <formula>$H$1</formula>
    </cfRule>
    <cfRule type="cellIs" dxfId="759" priority="698" stopIfTrue="1" operator="lessThan">
      <formula>$D$27/2</formula>
    </cfRule>
  </conditionalFormatting>
  <conditionalFormatting sqref="E1098">
    <cfRule type="cellIs" dxfId="758" priority="696" stopIfTrue="1" operator="lessThan">
      <formula>$D$18/2</formula>
    </cfRule>
  </conditionalFormatting>
  <conditionalFormatting sqref="E1099">
    <cfRule type="cellIs" dxfId="757" priority="695" stopIfTrue="1" operator="lessThan">
      <formula>$D$19/2</formula>
    </cfRule>
  </conditionalFormatting>
  <conditionalFormatting sqref="E1100">
    <cfRule type="cellIs" dxfId="756" priority="694" stopIfTrue="1" operator="lessThan">
      <formula>$D$20/2</formula>
    </cfRule>
  </conditionalFormatting>
  <conditionalFormatting sqref="E1101">
    <cfRule type="cellIs" dxfId="755" priority="693" stopIfTrue="1" operator="lessThan">
      <formula>$D$21/2</formula>
    </cfRule>
  </conditionalFormatting>
  <conditionalFormatting sqref="E1102">
    <cfRule type="cellIs" dxfId="754" priority="692" stopIfTrue="1" operator="lessThan">
      <formula>$D$22/2</formula>
    </cfRule>
  </conditionalFormatting>
  <conditionalFormatting sqref="E1103">
    <cfRule type="cellIs" dxfId="753" priority="691" stopIfTrue="1" operator="lessThan">
      <formula>$D$23/2</formula>
    </cfRule>
  </conditionalFormatting>
  <conditionalFormatting sqref="E1104">
    <cfRule type="cellIs" dxfId="752" priority="690" stopIfTrue="1" operator="lessThan">
      <formula>$D$24/2</formula>
    </cfRule>
  </conditionalFormatting>
  <conditionalFormatting sqref="E1105:E1107">
    <cfRule type="cellIs" dxfId="751" priority="688" stopIfTrue="1" operator="equal">
      <formula>$H$1</formula>
    </cfRule>
    <cfRule type="cellIs" dxfId="750" priority="689" stopIfTrue="1" operator="lessThan">
      <formula>$D$25/2</formula>
    </cfRule>
  </conditionalFormatting>
  <conditionalFormatting sqref="G1097">
    <cfRule type="cellIs" dxfId="749" priority="686" stopIfTrue="1" operator="equal">
      <formula>$H$1</formula>
    </cfRule>
    <cfRule type="cellIs" dxfId="748" priority="687" stopIfTrue="1" operator="lessThan">
      <formula>$D$17/2</formula>
    </cfRule>
  </conditionalFormatting>
  <conditionalFormatting sqref="G1098">
    <cfRule type="cellIs" dxfId="747" priority="684" stopIfTrue="1" operator="equal">
      <formula>$H$1</formula>
    </cfRule>
    <cfRule type="cellIs" dxfId="746" priority="685" stopIfTrue="1" operator="lessThan">
      <formula>$D$18/2</formula>
    </cfRule>
  </conditionalFormatting>
  <conditionalFormatting sqref="G1099">
    <cfRule type="cellIs" dxfId="745" priority="682" stopIfTrue="1" operator="equal">
      <formula>$H$1</formula>
    </cfRule>
    <cfRule type="cellIs" dxfId="744" priority="683" stopIfTrue="1" operator="lessThan">
      <formula>$D$19/2</formula>
    </cfRule>
  </conditionalFormatting>
  <conditionalFormatting sqref="G1100">
    <cfRule type="cellIs" dxfId="743" priority="680" stopIfTrue="1" operator="equal">
      <formula>$H$1</formula>
    </cfRule>
    <cfRule type="cellIs" dxfId="742" priority="681" stopIfTrue="1" operator="lessThan">
      <formula>$D$20/2</formula>
    </cfRule>
  </conditionalFormatting>
  <conditionalFormatting sqref="G1101">
    <cfRule type="cellIs" dxfId="741" priority="678" stopIfTrue="1" operator="equal">
      <formula>$H$1</formula>
    </cfRule>
    <cfRule type="cellIs" dxfId="740" priority="679" stopIfTrue="1" operator="lessThan">
      <formula>$D$21/2</formula>
    </cfRule>
  </conditionalFormatting>
  <conditionalFormatting sqref="G1102">
    <cfRule type="cellIs" dxfId="739" priority="676" stopIfTrue="1" operator="equal">
      <formula>$H$1</formula>
    </cfRule>
    <cfRule type="cellIs" dxfId="738" priority="677" stopIfTrue="1" operator="lessThan">
      <formula>$D$22/2</formula>
    </cfRule>
  </conditionalFormatting>
  <conditionalFormatting sqref="G1103">
    <cfRule type="cellIs" dxfId="737" priority="674" stopIfTrue="1" operator="equal">
      <formula>$H$1</formula>
    </cfRule>
    <cfRule type="cellIs" dxfId="736" priority="675" stopIfTrue="1" operator="lessThan">
      <formula>$D$23/2</formula>
    </cfRule>
  </conditionalFormatting>
  <conditionalFormatting sqref="G1104">
    <cfRule type="cellIs" dxfId="735" priority="672" stopIfTrue="1" operator="equal">
      <formula>$H$1</formula>
    </cfRule>
    <cfRule type="cellIs" dxfId="734" priority="673" stopIfTrue="1" operator="lessThan">
      <formula>$D$24/2</formula>
    </cfRule>
  </conditionalFormatting>
  <conditionalFormatting sqref="G1105:G1107">
    <cfRule type="cellIs" dxfId="733" priority="670" stopIfTrue="1" operator="equal">
      <formula>$H$1</formula>
    </cfRule>
    <cfRule type="cellIs" dxfId="732" priority="671" stopIfTrue="1" operator="lessThan">
      <formula>$D$25/2</formula>
    </cfRule>
  </conditionalFormatting>
  <conditionalFormatting sqref="G1106:G1107">
    <cfRule type="cellIs" dxfId="731" priority="668" stopIfTrue="1" operator="equal">
      <formula>$H$1</formula>
    </cfRule>
    <cfRule type="cellIs" dxfId="730" priority="669" stopIfTrue="1" operator="lessThan">
      <formula>$D$26/2</formula>
    </cfRule>
  </conditionalFormatting>
  <conditionalFormatting sqref="G1107:G1108">
    <cfRule type="cellIs" dxfId="729" priority="666" stopIfTrue="1" operator="equal">
      <formula>$H$1</formula>
    </cfRule>
    <cfRule type="cellIs" dxfId="728" priority="667" stopIfTrue="1" operator="lessThan">
      <formula>$D$27/2</formula>
    </cfRule>
  </conditionalFormatting>
  <conditionalFormatting sqref="F1142:F1153 H1150:H1153 I1150:K1152">
    <cfRule type="cellIs" dxfId="727" priority="665" stopIfTrue="1" operator="equal">
      <formula>$H$1</formula>
    </cfRule>
  </conditionalFormatting>
  <conditionalFormatting sqref="E1142">
    <cfRule type="cellIs" dxfId="726" priority="664" stopIfTrue="1" operator="lessThan">
      <formula>$D$17/2</formula>
    </cfRule>
  </conditionalFormatting>
  <conditionalFormatting sqref="E1152:E1153">
    <cfRule type="cellIs" dxfId="725" priority="662" stopIfTrue="1" operator="equal">
      <formula>$H$1</formula>
    </cfRule>
    <cfRule type="cellIs" dxfId="724" priority="663" stopIfTrue="1" operator="lessThan">
      <formula>$D$27/2</formula>
    </cfRule>
  </conditionalFormatting>
  <conditionalFormatting sqref="E1143">
    <cfRule type="cellIs" dxfId="723" priority="661" stopIfTrue="1" operator="lessThan">
      <formula>$D$18/2</formula>
    </cfRule>
  </conditionalFormatting>
  <conditionalFormatting sqref="E1144">
    <cfRule type="cellIs" dxfId="722" priority="660" stopIfTrue="1" operator="lessThan">
      <formula>$D$19/2</formula>
    </cfRule>
  </conditionalFormatting>
  <conditionalFormatting sqref="E1145">
    <cfRule type="cellIs" dxfId="721" priority="659" stopIfTrue="1" operator="lessThan">
      <formula>$D$20/2</formula>
    </cfRule>
  </conditionalFormatting>
  <conditionalFormatting sqref="E1146">
    <cfRule type="cellIs" dxfId="720" priority="658" stopIfTrue="1" operator="lessThan">
      <formula>$D$21/2</formula>
    </cfRule>
  </conditionalFormatting>
  <conditionalFormatting sqref="E1147">
    <cfRule type="cellIs" dxfId="719" priority="657" stopIfTrue="1" operator="lessThan">
      <formula>$D$22/2</formula>
    </cfRule>
  </conditionalFormatting>
  <conditionalFormatting sqref="E1148">
    <cfRule type="cellIs" dxfId="718" priority="656" stopIfTrue="1" operator="lessThan">
      <formula>$D$23/2</formula>
    </cfRule>
  </conditionalFormatting>
  <conditionalFormatting sqref="E1149">
    <cfRule type="cellIs" dxfId="717" priority="655" stopIfTrue="1" operator="lessThan">
      <formula>$D$24/2</formula>
    </cfRule>
  </conditionalFormatting>
  <conditionalFormatting sqref="E1150:E1152">
    <cfRule type="cellIs" dxfId="716" priority="653" stopIfTrue="1" operator="equal">
      <formula>$H$1</formula>
    </cfRule>
    <cfRule type="cellIs" dxfId="715" priority="654" stopIfTrue="1" operator="lessThan">
      <formula>$D$25/2</formula>
    </cfRule>
  </conditionalFormatting>
  <conditionalFormatting sqref="G1142">
    <cfRule type="cellIs" dxfId="714" priority="651" stopIfTrue="1" operator="equal">
      <formula>$H$1</formula>
    </cfRule>
    <cfRule type="cellIs" dxfId="713" priority="652" stopIfTrue="1" operator="lessThan">
      <formula>$D$17/2</formula>
    </cfRule>
  </conditionalFormatting>
  <conditionalFormatting sqref="G1143">
    <cfRule type="cellIs" dxfId="712" priority="649" stopIfTrue="1" operator="equal">
      <formula>$H$1</formula>
    </cfRule>
    <cfRule type="cellIs" dxfId="711" priority="650" stopIfTrue="1" operator="lessThan">
      <formula>$D$18/2</formula>
    </cfRule>
  </conditionalFormatting>
  <conditionalFormatting sqref="G1144">
    <cfRule type="cellIs" dxfId="710" priority="647" stopIfTrue="1" operator="equal">
      <formula>$H$1</formula>
    </cfRule>
    <cfRule type="cellIs" dxfId="709" priority="648" stopIfTrue="1" operator="lessThan">
      <formula>$D$19/2</formula>
    </cfRule>
  </conditionalFormatting>
  <conditionalFormatting sqref="G1145">
    <cfRule type="cellIs" dxfId="708" priority="645" stopIfTrue="1" operator="equal">
      <formula>$H$1</formula>
    </cfRule>
    <cfRule type="cellIs" dxfId="707" priority="646" stopIfTrue="1" operator="lessThan">
      <formula>$D$20/2</formula>
    </cfRule>
  </conditionalFormatting>
  <conditionalFormatting sqref="G1146">
    <cfRule type="cellIs" dxfId="706" priority="643" stopIfTrue="1" operator="equal">
      <formula>$H$1</formula>
    </cfRule>
    <cfRule type="cellIs" dxfId="705" priority="644" stopIfTrue="1" operator="lessThan">
      <formula>$D$21/2</formula>
    </cfRule>
  </conditionalFormatting>
  <conditionalFormatting sqref="G1147">
    <cfRule type="cellIs" dxfId="704" priority="641" stopIfTrue="1" operator="equal">
      <formula>$H$1</formula>
    </cfRule>
    <cfRule type="cellIs" dxfId="703" priority="642" stopIfTrue="1" operator="lessThan">
      <formula>$D$22/2</formula>
    </cfRule>
  </conditionalFormatting>
  <conditionalFormatting sqref="G1148">
    <cfRule type="cellIs" dxfId="702" priority="639" stopIfTrue="1" operator="equal">
      <formula>$H$1</formula>
    </cfRule>
    <cfRule type="cellIs" dxfId="701" priority="640" stopIfTrue="1" operator="lessThan">
      <formula>$D$23/2</formula>
    </cfRule>
  </conditionalFormatting>
  <conditionalFormatting sqref="G1149">
    <cfRule type="cellIs" dxfId="700" priority="637" stopIfTrue="1" operator="equal">
      <formula>$H$1</formula>
    </cfRule>
    <cfRule type="cellIs" dxfId="699" priority="638" stopIfTrue="1" operator="lessThan">
      <formula>$D$24/2</formula>
    </cfRule>
  </conditionalFormatting>
  <conditionalFormatting sqref="G1150:G1152">
    <cfRule type="cellIs" dxfId="698" priority="635" stopIfTrue="1" operator="equal">
      <formula>$H$1</formula>
    </cfRule>
    <cfRule type="cellIs" dxfId="697" priority="636" stopIfTrue="1" operator="lessThan">
      <formula>$D$25/2</formula>
    </cfRule>
  </conditionalFormatting>
  <conditionalFormatting sqref="G1151:G1152">
    <cfRule type="cellIs" dxfId="696" priority="633" stopIfTrue="1" operator="equal">
      <formula>$H$1</formula>
    </cfRule>
    <cfRule type="cellIs" dxfId="695" priority="634" stopIfTrue="1" operator="lessThan">
      <formula>$D$26/2</formula>
    </cfRule>
  </conditionalFormatting>
  <conditionalFormatting sqref="G1152:G1153">
    <cfRule type="cellIs" dxfId="694" priority="631" stopIfTrue="1" operator="equal">
      <formula>$H$1</formula>
    </cfRule>
    <cfRule type="cellIs" dxfId="693" priority="632" stopIfTrue="1" operator="lessThan">
      <formula>$D$27/2</formula>
    </cfRule>
  </conditionalFormatting>
  <conditionalFormatting sqref="F1187:F1198 H1195:H1198 I1195:K1197">
    <cfRule type="cellIs" dxfId="692" priority="630" stopIfTrue="1" operator="equal">
      <formula>$H$1</formula>
    </cfRule>
  </conditionalFormatting>
  <conditionalFormatting sqref="E1187">
    <cfRule type="cellIs" dxfId="691" priority="629" stopIfTrue="1" operator="lessThan">
      <formula>$D$17/2</formula>
    </cfRule>
  </conditionalFormatting>
  <conditionalFormatting sqref="E1197:E1198">
    <cfRule type="cellIs" dxfId="690" priority="627" stopIfTrue="1" operator="equal">
      <formula>$H$1</formula>
    </cfRule>
    <cfRule type="cellIs" dxfId="689" priority="628" stopIfTrue="1" operator="lessThan">
      <formula>$D$27/2</formula>
    </cfRule>
  </conditionalFormatting>
  <conditionalFormatting sqref="E1188">
    <cfRule type="cellIs" dxfId="688" priority="626" stopIfTrue="1" operator="lessThan">
      <formula>$D$18/2</formula>
    </cfRule>
  </conditionalFormatting>
  <conditionalFormatting sqref="E1189">
    <cfRule type="cellIs" dxfId="687" priority="625" stopIfTrue="1" operator="lessThan">
      <formula>$D$19/2</formula>
    </cfRule>
  </conditionalFormatting>
  <conditionalFormatting sqref="E1190">
    <cfRule type="cellIs" dxfId="686" priority="624" stopIfTrue="1" operator="lessThan">
      <formula>$D$20/2</formula>
    </cfRule>
  </conditionalFormatting>
  <conditionalFormatting sqref="E1191">
    <cfRule type="cellIs" dxfId="685" priority="623" stopIfTrue="1" operator="lessThan">
      <formula>$D$21/2</formula>
    </cfRule>
  </conditionalFormatting>
  <conditionalFormatting sqref="E1192">
    <cfRule type="cellIs" dxfId="684" priority="622" stopIfTrue="1" operator="lessThan">
      <formula>$D$22/2</formula>
    </cfRule>
  </conditionalFormatting>
  <conditionalFormatting sqref="E1193">
    <cfRule type="cellIs" dxfId="683" priority="621" stopIfTrue="1" operator="lessThan">
      <formula>$D$23/2</formula>
    </cfRule>
  </conditionalFormatting>
  <conditionalFormatting sqref="E1194">
    <cfRule type="cellIs" dxfId="682" priority="620" stopIfTrue="1" operator="lessThan">
      <formula>$D$24/2</formula>
    </cfRule>
  </conditionalFormatting>
  <conditionalFormatting sqref="E1195:E1197">
    <cfRule type="cellIs" dxfId="681" priority="618" stopIfTrue="1" operator="equal">
      <formula>$H$1</formula>
    </cfRule>
    <cfRule type="cellIs" dxfId="680" priority="619" stopIfTrue="1" operator="lessThan">
      <formula>$D$25/2</formula>
    </cfRule>
  </conditionalFormatting>
  <conditionalFormatting sqref="G1187">
    <cfRule type="cellIs" dxfId="679" priority="616" stopIfTrue="1" operator="equal">
      <formula>$H$1</formula>
    </cfRule>
    <cfRule type="cellIs" dxfId="678" priority="617" stopIfTrue="1" operator="lessThan">
      <formula>$D$17/2</formula>
    </cfRule>
  </conditionalFormatting>
  <conditionalFormatting sqref="G1188">
    <cfRule type="cellIs" dxfId="677" priority="614" stopIfTrue="1" operator="equal">
      <formula>$H$1</formula>
    </cfRule>
    <cfRule type="cellIs" dxfId="676" priority="615" stopIfTrue="1" operator="lessThan">
      <formula>$D$18/2</formula>
    </cfRule>
  </conditionalFormatting>
  <conditionalFormatting sqref="G1189">
    <cfRule type="cellIs" dxfId="675" priority="612" stopIfTrue="1" operator="equal">
      <formula>$H$1</formula>
    </cfRule>
    <cfRule type="cellIs" dxfId="674" priority="613" stopIfTrue="1" operator="lessThan">
      <formula>$D$19/2</formula>
    </cfRule>
  </conditionalFormatting>
  <conditionalFormatting sqref="G1190">
    <cfRule type="cellIs" dxfId="673" priority="610" stopIfTrue="1" operator="equal">
      <formula>$H$1</formula>
    </cfRule>
    <cfRule type="cellIs" dxfId="672" priority="611" stopIfTrue="1" operator="lessThan">
      <formula>$D$20/2</formula>
    </cfRule>
  </conditionalFormatting>
  <conditionalFormatting sqref="G1191">
    <cfRule type="cellIs" dxfId="671" priority="608" stopIfTrue="1" operator="equal">
      <formula>$H$1</formula>
    </cfRule>
    <cfRule type="cellIs" dxfId="670" priority="609" stopIfTrue="1" operator="lessThan">
      <formula>$D$21/2</formula>
    </cfRule>
  </conditionalFormatting>
  <conditionalFormatting sqref="G1192">
    <cfRule type="cellIs" dxfId="669" priority="606" stopIfTrue="1" operator="equal">
      <formula>$H$1</formula>
    </cfRule>
    <cfRule type="cellIs" dxfId="668" priority="607" stopIfTrue="1" operator="lessThan">
      <formula>$D$22/2</formula>
    </cfRule>
  </conditionalFormatting>
  <conditionalFormatting sqref="G1193">
    <cfRule type="cellIs" dxfId="667" priority="604" stopIfTrue="1" operator="equal">
      <formula>$H$1</formula>
    </cfRule>
    <cfRule type="cellIs" dxfId="666" priority="605" stopIfTrue="1" operator="lessThan">
      <formula>$D$23/2</formula>
    </cfRule>
  </conditionalFormatting>
  <conditionalFormatting sqref="G1194">
    <cfRule type="cellIs" dxfId="665" priority="602" stopIfTrue="1" operator="equal">
      <formula>$H$1</formula>
    </cfRule>
    <cfRule type="cellIs" dxfId="664" priority="603" stopIfTrue="1" operator="lessThan">
      <formula>$D$24/2</formula>
    </cfRule>
  </conditionalFormatting>
  <conditionalFormatting sqref="G1195:G1197">
    <cfRule type="cellIs" dxfId="663" priority="600" stopIfTrue="1" operator="equal">
      <formula>$H$1</formula>
    </cfRule>
    <cfRule type="cellIs" dxfId="662" priority="601" stopIfTrue="1" operator="lessThan">
      <formula>$D$25/2</formula>
    </cfRule>
  </conditionalFormatting>
  <conditionalFormatting sqref="G1196:G1197">
    <cfRule type="cellIs" dxfId="661" priority="598" stopIfTrue="1" operator="equal">
      <formula>$H$1</formula>
    </cfRule>
    <cfRule type="cellIs" dxfId="660" priority="599" stopIfTrue="1" operator="lessThan">
      <formula>$D$26/2</formula>
    </cfRule>
  </conditionalFormatting>
  <conditionalFormatting sqref="G1197:G1198">
    <cfRule type="cellIs" dxfId="659" priority="596" stopIfTrue="1" operator="equal">
      <formula>$H$1</formula>
    </cfRule>
    <cfRule type="cellIs" dxfId="658" priority="597" stopIfTrue="1" operator="lessThan">
      <formula>$D$27/2</formula>
    </cfRule>
  </conditionalFormatting>
  <conditionalFormatting sqref="F1232:F1243 H1240:H1243 I1240:K1242">
    <cfRule type="cellIs" dxfId="657" priority="595" stopIfTrue="1" operator="equal">
      <formula>$H$1</formula>
    </cfRule>
  </conditionalFormatting>
  <conditionalFormatting sqref="E1232">
    <cfRule type="cellIs" dxfId="656" priority="594" stopIfTrue="1" operator="lessThan">
      <formula>$D$17/2</formula>
    </cfRule>
  </conditionalFormatting>
  <conditionalFormatting sqref="E1242:E1243">
    <cfRule type="cellIs" dxfId="655" priority="592" stopIfTrue="1" operator="equal">
      <formula>$H$1</formula>
    </cfRule>
    <cfRule type="cellIs" dxfId="654" priority="593" stopIfTrue="1" operator="lessThan">
      <formula>$D$27/2</formula>
    </cfRule>
  </conditionalFormatting>
  <conditionalFormatting sqref="E1233">
    <cfRule type="cellIs" dxfId="653" priority="591" stopIfTrue="1" operator="lessThan">
      <formula>$D$18/2</formula>
    </cfRule>
  </conditionalFormatting>
  <conditionalFormatting sqref="E1234">
    <cfRule type="cellIs" dxfId="652" priority="590" stopIfTrue="1" operator="lessThan">
      <formula>$D$19/2</formula>
    </cfRule>
  </conditionalFormatting>
  <conditionalFormatting sqref="E1235">
    <cfRule type="cellIs" dxfId="651" priority="589" stopIfTrue="1" operator="lessThan">
      <formula>$D$20/2</formula>
    </cfRule>
  </conditionalFormatting>
  <conditionalFormatting sqref="E1236">
    <cfRule type="cellIs" dxfId="650" priority="588" stopIfTrue="1" operator="lessThan">
      <formula>$D$21/2</formula>
    </cfRule>
  </conditionalFormatting>
  <conditionalFormatting sqref="E1237">
    <cfRule type="cellIs" dxfId="649" priority="587" stopIfTrue="1" operator="lessThan">
      <formula>$D$22/2</formula>
    </cfRule>
  </conditionalFormatting>
  <conditionalFormatting sqref="E1238">
    <cfRule type="cellIs" dxfId="648" priority="586" stopIfTrue="1" operator="lessThan">
      <formula>$D$23/2</formula>
    </cfRule>
  </conditionalFormatting>
  <conditionalFormatting sqref="E1239">
    <cfRule type="cellIs" dxfId="647" priority="585" stopIfTrue="1" operator="lessThan">
      <formula>$D$24/2</formula>
    </cfRule>
  </conditionalFormatting>
  <conditionalFormatting sqref="E1240:E1242">
    <cfRule type="cellIs" dxfId="646" priority="583" stopIfTrue="1" operator="equal">
      <formula>$H$1</formula>
    </cfRule>
    <cfRule type="cellIs" dxfId="645" priority="584" stopIfTrue="1" operator="lessThan">
      <formula>$D$25/2</formula>
    </cfRule>
  </conditionalFormatting>
  <conditionalFormatting sqref="G1232">
    <cfRule type="cellIs" dxfId="644" priority="581" stopIfTrue="1" operator="equal">
      <formula>$H$1</formula>
    </cfRule>
    <cfRule type="cellIs" dxfId="643" priority="582" stopIfTrue="1" operator="lessThan">
      <formula>$D$17/2</formula>
    </cfRule>
  </conditionalFormatting>
  <conditionalFormatting sqref="G1233">
    <cfRule type="cellIs" dxfId="642" priority="579" stopIfTrue="1" operator="equal">
      <formula>$H$1</formula>
    </cfRule>
    <cfRule type="cellIs" dxfId="641" priority="580" stopIfTrue="1" operator="lessThan">
      <formula>$D$18/2</formula>
    </cfRule>
  </conditionalFormatting>
  <conditionalFormatting sqref="G1234">
    <cfRule type="cellIs" dxfId="640" priority="577" stopIfTrue="1" operator="equal">
      <formula>$H$1</formula>
    </cfRule>
    <cfRule type="cellIs" dxfId="639" priority="578" stopIfTrue="1" operator="lessThan">
      <formula>$D$19/2</formula>
    </cfRule>
  </conditionalFormatting>
  <conditionalFormatting sqref="G1235">
    <cfRule type="cellIs" dxfId="638" priority="575" stopIfTrue="1" operator="equal">
      <formula>$H$1</formula>
    </cfRule>
    <cfRule type="cellIs" dxfId="637" priority="576" stopIfTrue="1" operator="lessThan">
      <formula>$D$20/2</formula>
    </cfRule>
  </conditionalFormatting>
  <conditionalFormatting sqref="G1236">
    <cfRule type="cellIs" dxfId="636" priority="573" stopIfTrue="1" operator="equal">
      <formula>$H$1</formula>
    </cfRule>
    <cfRule type="cellIs" dxfId="635" priority="574" stopIfTrue="1" operator="lessThan">
      <formula>$D$21/2</formula>
    </cfRule>
  </conditionalFormatting>
  <conditionalFormatting sqref="G1237">
    <cfRule type="cellIs" dxfId="634" priority="571" stopIfTrue="1" operator="equal">
      <formula>$H$1</formula>
    </cfRule>
    <cfRule type="cellIs" dxfId="633" priority="572" stopIfTrue="1" operator="lessThan">
      <formula>$D$22/2</formula>
    </cfRule>
  </conditionalFormatting>
  <conditionalFormatting sqref="G1238">
    <cfRule type="cellIs" dxfId="632" priority="569" stopIfTrue="1" operator="equal">
      <formula>$H$1</formula>
    </cfRule>
    <cfRule type="cellIs" dxfId="631" priority="570" stopIfTrue="1" operator="lessThan">
      <formula>$D$23/2</formula>
    </cfRule>
  </conditionalFormatting>
  <conditionalFormatting sqref="G1239">
    <cfRule type="cellIs" dxfId="630" priority="567" stopIfTrue="1" operator="equal">
      <formula>$H$1</formula>
    </cfRule>
    <cfRule type="cellIs" dxfId="629" priority="568" stopIfTrue="1" operator="lessThan">
      <formula>$D$24/2</formula>
    </cfRule>
  </conditionalFormatting>
  <conditionalFormatting sqref="G1240:G1242">
    <cfRule type="cellIs" dxfId="628" priority="565" stopIfTrue="1" operator="equal">
      <formula>$H$1</formula>
    </cfRule>
    <cfRule type="cellIs" dxfId="627" priority="566" stopIfTrue="1" operator="lessThan">
      <formula>$D$25/2</formula>
    </cfRule>
  </conditionalFormatting>
  <conditionalFormatting sqref="G1241:G1242">
    <cfRule type="cellIs" dxfId="626" priority="563" stopIfTrue="1" operator="equal">
      <formula>$H$1</formula>
    </cfRule>
    <cfRule type="cellIs" dxfId="625" priority="564" stopIfTrue="1" operator="lessThan">
      <formula>$D$26/2</formula>
    </cfRule>
  </conditionalFormatting>
  <conditionalFormatting sqref="G1242:G1243">
    <cfRule type="cellIs" dxfId="624" priority="561" stopIfTrue="1" operator="equal">
      <formula>$H$1</formula>
    </cfRule>
    <cfRule type="cellIs" dxfId="623" priority="562" stopIfTrue="1" operator="lessThan">
      <formula>$D$27/2</formula>
    </cfRule>
  </conditionalFormatting>
  <conditionalFormatting sqref="F1277:F1288 H1285:H1288 I1285:K1287">
    <cfRule type="cellIs" dxfId="622" priority="560" stopIfTrue="1" operator="equal">
      <formula>$H$1</formula>
    </cfRule>
  </conditionalFormatting>
  <conditionalFormatting sqref="E1277">
    <cfRule type="cellIs" dxfId="621" priority="559" stopIfTrue="1" operator="lessThan">
      <formula>$D$17/2</formula>
    </cfRule>
  </conditionalFormatting>
  <conditionalFormatting sqref="E1287:E1288">
    <cfRule type="cellIs" dxfId="620" priority="557" stopIfTrue="1" operator="equal">
      <formula>$H$1</formula>
    </cfRule>
    <cfRule type="cellIs" dxfId="619" priority="558" stopIfTrue="1" operator="lessThan">
      <formula>$D$27/2</formula>
    </cfRule>
  </conditionalFormatting>
  <conditionalFormatting sqref="E1278">
    <cfRule type="cellIs" dxfId="618" priority="556" stopIfTrue="1" operator="lessThan">
      <formula>$D$18/2</formula>
    </cfRule>
  </conditionalFormatting>
  <conditionalFormatting sqref="E1279">
    <cfRule type="cellIs" dxfId="617" priority="555" stopIfTrue="1" operator="lessThan">
      <formula>$D$19/2</formula>
    </cfRule>
  </conditionalFormatting>
  <conditionalFormatting sqref="E1280">
    <cfRule type="cellIs" dxfId="616" priority="554" stopIfTrue="1" operator="lessThan">
      <formula>$D$20/2</formula>
    </cfRule>
  </conditionalFormatting>
  <conditionalFormatting sqref="E1281">
    <cfRule type="cellIs" dxfId="615" priority="553" stopIfTrue="1" operator="lessThan">
      <formula>$D$21/2</formula>
    </cfRule>
  </conditionalFormatting>
  <conditionalFormatting sqref="E1282">
    <cfRule type="cellIs" dxfId="614" priority="552" stopIfTrue="1" operator="lessThan">
      <formula>$D$22/2</formula>
    </cfRule>
  </conditionalFormatting>
  <conditionalFormatting sqref="E1283">
    <cfRule type="cellIs" dxfId="613" priority="551" stopIfTrue="1" operator="lessThan">
      <formula>$D$23/2</formula>
    </cfRule>
  </conditionalFormatting>
  <conditionalFormatting sqref="E1284">
    <cfRule type="cellIs" dxfId="612" priority="550" stopIfTrue="1" operator="lessThan">
      <formula>$D$24/2</formula>
    </cfRule>
  </conditionalFormatting>
  <conditionalFormatting sqref="E1285:E1287">
    <cfRule type="cellIs" dxfId="611" priority="548" stopIfTrue="1" operator="equal">
      <formula>$H$1</formula>
    </cfRule>
    <cfRule type="cellIs" dxfId="610" priority="549" stopIfTrue="1" operator="lessThan">
      <formula>$D$25/2</formula>
    </cfRule>
  </conditionalFormatting>
  <conditionalFormatting sqref="G1277">
    <cfRule type="cellIs" dxfId="609" priority="546" stopIfTrue="1" operator="equal">
      <formula>$H$1</formula>
    </cfRule>
    <cfRule type="cellIs" dxfId="608" priority="547" stopIfTrue="1" operator="lessThan">
      <formula>$D$17/2</formula>
    </cfRule>
  </conditionalFormatting>
  <conditionalFormatting sqref="G1278">
    <cfRule type="cellIs" dxfId="607" priority="544" stopIfTrue="1" operator="equal">
      <formula>$H$1</formula>
    </cfRule>
    <cfRule type="cellIs" dxfId="606" priority="545" stopIfTrue="1" operator="lessThan">
      <formula>$D$18/2</formula>
    </cfRule>
  </conditionalFormatting>
  <conditionalFormatting sqref="G1279">
    <cfRule type="cellIs" dxfId="605" priority="542" stopIfTrue="1" operator="equal">
      <formula>$H$1</formula>
    </cfRule>
    <cfRule type="cellIs" dxfId="604" priority="543" stopIfTrue="1" operator="lessThan">
      <formula>$D$19/2</formula>
    </cfRule>
  </conditionalFormatting>
  <conditionalFormatting sqref="G1280">
    <cfRule type="cellIs" dxfId="603" priority="540" stopIfTrue="1" operator="equal">
      <formula>$H$1</formula>
    </cfRule>
    <cfRule type="cellIs" dxfId="602" priority="541" stopIfTrue="1" operator="lessThan">
      <formula>$D$20/2</formula>
    </cfRule>
  </conditionalFormatting>
  <conditionalFormatting sqref="G1281">
    <cfRule type="cellIs" dxfId="601" priority="538" stopIfTrue="1" operator="equal">
      <formula>$H$1</formula>
    </cfRule>
    <cfRule type="cellIs" dxfId="600" priority="539" stopIfTrue="1" operator="lessThan">
      <formula>$D$21/2</formula>
    </cfRule>
  </conditionalFormatting>
  <conditionalFormatting sqref="G1282">
    <cfRule type="cellIs" dxfId="599" priority="536" stopIfTrue="1" operator="equal">
      <formula>$H$1</formula>
    </cfRule>
    <cfRule type="cellIs" dxfId="598" priority="537" stopIfTrue="1" operator="lessThan">
      <formula>$D$22/2</formula>
    </cfRule>
  </conditionalFormatting>
  <conditionalFormatting sqref="G1283">
    <cfRule type="cellIs" dxfId="597" priority="534" stopIfTrue="1" operator="equal">
      <formula>$H$1</formula>
    </cfRule>
    <cfRule type="cellIs" dxfId="596" priority="535" stopIfTrue="1" operator="lessThan">
      <formula>$D$23/2</formula>
    </cfRule>
  </conditionalFormatting>
  <conditionalFormatting sqref="G1284">
    <cfRule type="cellIs" dxfId="595" priority="532" stopIfTrue="1" operator="equal">
      <formula>$H$1</formula>
    </cfRule>
    <cfRule type="cellIs" dxfId="594" priority="533" stopIfTrue="1" operator="lessThan">
      <formula>$D$24/2</formula>
    </cfRule>
  </conditionalFormatting>
  <conditionalFormatting sqref="G1285:G1287">
    <cfRule type="cellIs" dxfId="593" priority="530" stopIfTrue="1" operator="equal">
      <formula>$H$1</formula>
    </cfRule>
    <cfRule type="cellIs" dxfId="592" priority="531" stopIfTrue="1" operator="lessThan">
      <formula>$D$25/2</formula>
    </cfRule>
  </conditionalFormatting>
  <conditionalFormatting sqref="G1286:G1287">
    <cfRule type="cellIs" dxfId="591" priority="528" stopIfTrue="1" operator="equal">
      <formula>$H$1</formula>
    </cfRule>
    <cfRule type="cellIs" dxfId="590" priority="529" stopIfTrue="1" operator="lessThan">
      <formula>$D$26/2</formula>
    </cfRule>
  </conditionalFormatting>
  <conditionalFormatting sqref="G1287:G1288">
    <cfRule type="cellIs" dxfId="589" priority="526" stopIfTrue="1" operator="equal">
      <formula>$H$1</formula>
    </cfRule>
    <cfRule type="cellIs" dxfId="588" priority="527" stopIfTrue="1" operator="lessThan">
      <formula>$D$27/2</formula>
    </cfRule>
  </conditionalFormatting>
  <conditionalFormatting sqref="F1322:F1333 H1330:H1333 I1330:K1332">
    <cfRule type="cellIs" dxfId="587" priority="525" stopIfTrue="1" operator="equal">
      <formula>$H$1</formula>
    </cfRule>
  </conditionalFormatting>
  <conditionalFormatting sqref="E1322">
    <cfRule type="cellIs" dxfId="586" priority="524" stopIfTrue="1" operator="lessThan">
      <formula>$D$17/2</formula>
    </cfRule>
  </conditionalFormatting>
  <conditionalFormatting sqref="E1332:E1333">
    <cfRule type="cellIs" dxfId="585" priority="522" stopIfTrue="1" operator="equal">
      <formula>$H$1</formula>
    </cfRule>
    <cfRule type="cellIs" dxfId="584" priority="523" stopIfTrue="1" operator="lessThan">
      <formula>$D$27/2</formula>
    </cfRule>
  </conditionalFormatting>
  <conditionalFormatting sqref="E1323">
    <cfRule type="cellIs" dxfId="583" priority="521" stopIfTrue="1" operator="lessThan">
      <formula>$D$18/2</formula>
    </cfRule>
  </conditionalFormatting>
  <conditionalFormatting sqref="E1324">
    <cfRule type="cellIs" dxfId="582" priority="520" stopIfTrue="1" operator="lessThan">
      <formula>$D$19/2</formula>
    </cfRule>
  </conditionalFormatting>
  <conditionalFormatting sqref="E1325">
    <cfRule type="cellIs" dxfId="581" priority="519" stopIfTrue="1" operator="lessThan">
      <formula>$D$20/2</formula>
    </cfRule>
  </conditionalFormatting>
  <conditionalFormatting sqref="E1326">
    <cfRule type="cellIs" dxfId="580" priority="518" stopIfTrue="1" operator="lessThan">
      <formula>$D$21/2</formula>
    </cfRule>
  </conditionalFormatting>
  <conditionalFormatting sqref="E1327">
    <cfRule type="cellIs" dxfId="579" priority="517" stopIfTrue="1" operator="lessThan">
      <formula>$D$22/2</formula>
    </cfRule>
  </conditionalFormatting>
  <conditionalFormatting sqref="E1328">
    <cfRule type="cellIs" dxfId="578" priority="516" stopIfTrue="1" operator="lessThan">
      <formula>$D$23/2</formula>
    </cfRule>
  </conditionalFormatting>
  <conditionalFormatting sqref="E1329">
    <cfRule type="cellIs" dxfId="577" priority="515" stopIfTrue="1" operator="lessThan">
      <formula>$D$24/2</formula>
    </cfRule>
  </conditionalFormatting>
  <conditionalFormatting sqref="E1330:E1332">
    <cfRule type="cellIs" dxfId="576" priority="513" stopIfTrue="1" operator="equal">
      <formula>$H$1</formula>
    </cfRule>
    <cfRule type="cellIs" dxfId="575" priority="514" stopIfTrue="1" operator="lessThan">
      <formula>$D$25/2</formula>
    </cfRule>
  </conditionalFormatting>
  <conditionalFormatting sqref="G1322">
    <cfRule type="cellIs" dxfId="574" priority="511" stopIfTrue="1" operator="equal">
      <formula>$H$1</formula>
    </cfRule>
    <cfRule type="cellIs" dxfId="573" priority="512" stopIfTrue="1" operator="lessThan">
      <formula>$D$17/2</formula>
    </cfRule>
  </conditionalFormatting>
  <conditionalFormatting sqref="G1323">
    <cfRule type="cellIs" dxfId="572" priority="509" stopIfTrue="1" operator="equal">
      <formula>$H$1</formula>
    </cfRule>
    <cfRule type="cellIs" dxfId="571" priority="510" stopIfTrue="1" operator="lessThan">
      <formula>$D$18/2</formula>
    </cfRule>
  </conditionalFormatting>
  <conditionalFormatting sqref="G1324">
    <cfRule type="cellIs" dxfId="570" priority="507" stopIfTrue="1" operator="equal">
      <formula>$H$1</formula>
    </cfRule>
    <cfRule type="cellIs" dxfId="569" priority="508" stopIfTrue="1" operator="lessThan">
      <formula>$D$19/2</formula>
    </cfRule>
  </conditionalFormatting>
  <conditionalFormatting sqref="G1325">
    <cfRule type="cellIs" dxfId="568" priority="505" stopIfTrue="1" operator="equal">
      <formula>$H$1</formula>
    </cfRule>
    <cfRule type="cellIs" dxfId="567" priority="506" stopIfTrue="1" operator="lessThan">
      <formula>$D$20/2</formula>
    </cfRule>
  </conditionalFormatting>
  <conditionalFormatting sqref="G1326">
    <cfRule type="cellIs" dxfId="566" priority="503" stopIfTrue="1" operator="equal">
      <formula>$H$1</formula>
    </cfRule>
    <cfRule type="cellIs" dxfId="565" priority="504" stopIfTrue="1" operator="lessThan">
      <formula>$D$21/2</formula>
    </cfRule>
  </conditionalFormatting>
  <conditionalFormatting sqref="G1327">
    <cfRule type="cellIs" dxfId="564" priority="501" stopIfTrue="1" operator="equal">
      <formula>$H$1</formula>
    </cfRule>
    <cfRule type="cellIs" dxfId="563" priority="502" stopIfTrue="1" operator="lessThan">
      <formula>$D$22/2</formula>
    </cfRule>
  </conditionalFormatting>
  <conditionalFormatting sqref="G1328">
    <cfRule type="cellIs" dxfId="562" priority="499" stopIfTrue="1" operator="equal">
      <formula>$H$1</formula>
    </cfRule>
    <cfRule type="cellIs" dxfId="561" priority="500" stopIfTrue="1" operator="lessThan">
      <formula>$D$23/2</formula>
    </cfRule>
  </conditionalFormatting>
  <conditionalFormatting sqref="G1329">
    <cfRule type="cellIs" dxfId="560" priority="497" stopIfTrue="1" operator="equal">
      <formula>$H$1</formula>
    </cfRule>
    <cfRule type="cellIs" dxfId="559" priority="498" stopIfTrue="1" operator="lessThan">
      <formula>$D$24/2</formula>
    </cfRule>
  </conditionalFormatting>
  <conditionalFormatting sqref="G1330:G1332">
    <cfRule type="cellIs" dxfId="558" priority="495" stopIfTrue="1" operator="equal">
      <formula>$H$1</formula>
    </cfRule>
    <cfRule type="cellIs" dxfId="557" priority="496" stopIfTrue="1" operator="lessThan">
      <formula>$D$25/2</formula>
    </cfRule>
  </conditionalFormatting>
  <conditionalFormatting sqref="G1331:G1332">
    <cfRule type="cellIs" dxfId="556" priority="493" stopIfTrue="1" operator="equal">
      <formula>$H$1</formula>
    </cfRule>
    <cfRule type="cellIs" dxfId="555" priority="494" stopIfTrue="1" operator="lessThan">
      <formula>$D$26/2</formula>
    </cfRule>
  </conditionalFormatting>
  <conditionalFormatting sqref="G1332:G1333">
    <cfRule type="cellIs" dxfId="554" priority="491" stopIfTrue="1" operator="equal">
      <formula>$H$1</formula>
    </cfRule>
    <cfRule type="cellIs" dxfId="553" priority="492" stopIfTrue="1" operator="lessThan">
      <formula>$D$27/2</formula>
    </cfRule>
  </conditionalFormatting>
  <conditionalFormatting sqref="F1367:F1378 H1375:H1378 I1375:K1377">
    <cfRule type="cellIs" dxfId="552" priority="490" stopIfTrue="1" operator="equal">
      <formula>$H$1</formula>
    </cfRule>
  </conditionalFormatting>
  <conditionalFormatting sqref="E1367">
    <cfRule type="cellIs" dxfId="551" priority="489" stopIfTrue="1" operator="lessThan">
      <formula>$D$17/2</formula>
    </cfRule>
  </conditionalFormatting>
  <conditionalFormatting sqref="E1377:E1378">
    <cfRule type="cellIs" dxfId="550" priority="487" stopIfTrue="1" operator="equal">
      <formula>$H$1</formula>
    </cfRule>
    <cfRule type="cellIs" dxfId="549" priority="488" stopIfTrue="1" operator="lessThan">
      <formula>$D$27/2</formula>
    </cfRule>
  </conditionalFormatting>
  <conditionalFormatting sqref="E1368">
    <cfRule type="cellIs" dxfId="548" priority="486" stopIfTrue="1" operator="lessThan">
      <formula>$D$18/2</formula>
    </cfRule>
  </conditionalFormatting>
  <conditionalFormatting sqref="E1369">
    <cfRule type="cellIs" dxfId="547" priority="485" stopIfTrue="1" operator="lessThan">
      <formula>$D$19/2</formula>
    </cfRule>
  </conditionalFormatting>
  <conditionalFormatting sqref="E1370">
    <cfRule type="cellIs" dxfId="546" priority="484" stopIfTrue="1" operator="lessThan">
      <formula>$D$20/2</formula>
    </cfRule>
  </conditionalFormatting>
  <conditionalFormatting sqref="E1371">
    <cfRule type="cellIs" dxfId="545" priority="483" stopIfTrue="1" operator="lessThan">
      <formula>$D$21/2</formula>
    </cfRule>
  </conditionalFormatting>
  <conditionalFormatting sqref="E1372">
    <cfRule type="cellIs" dxfId="544" priority="482" stopIfTrue="1" operator="lessThan">
      <formula>$D$22/2</formula>
    </cfRule>
  </conditionalFormatting>
  <conditionalFormatting sqref="E1373">
    <cfRule type="cellIs" dxfId="543" priority="481" stopIfTrue="1" operator="lessThan">
      <formula>$D$23/2</formula>
    </cfRule>
  </conditionalFormatting>
  <conditionalFormatting sqref="E1374">
    <cfRule type="cellIs" dxfId="542" priority="480" stopIfTrue="1" operator="lessThan">
      <formula>$D$24/2</formula>
    </cfRule>
  </conditionalFormatting>
  <conditionalFormatting sqref="E1375:E1377">
    <cfRule type="cellIs" dxfId="541" priority="478" stopIfTrue="1" operator="equal">
      <formula>$H$1</formula>
    </cfRule>
    <cfRule type="cellIs" dxfId="540" priority="479" stopIfTrue="1" operator="lessThan">
      <formula>$D$25/2</formula>
    </cfRule>
  </conditionalFormatting>
  <conditionalFormatting sqref="G1367">
    <cfRule type="cellIs" dxfId="539" priority="476" stopIfTrue="1" operator="equal">
      <formula>$H$1</formula>
    </cfRule>
    <cfRule type="cellIs" dxfId="538" priority="477" stopIfTrue="1" operator="lessThan">
      <formula>$D$17/2</formula>
    </cfRule>
  </conditionalFormatting>
  <conditionalFormatting sqref="G1368">
    <cfRule type="cellIs" dxfId="537" priority="474" stopIfTrue="1" operator="equal">
      <formula>$H$1</formula>
    </cfRule>
    <cfRule type="cellIs" dxfId="536" priority="475" stopIfTrue="1" operator="lessThan">
      <formula>$D$18/2</formula>
    </cfRule>
  </conditionalFormatting>
  <conditionalFormatting sqref="G1369">
    <cfRule type="cellIs" dxfId="535" priority="472" stopIfTrue="1" operator="equal">
      <formula>$H$1</formula>
    </cfRule>
    <cfRule type="cellIs" dxfId="534" priority="473" stopIfTrue="1" operator="lessThan">
      <formula>$D$19/2</formula>
    </cfRule>
  </conditionalFormatting>
  <conditionalFormatting sqref="G1370">
    <cfRule type="cellIs" dxfId="533" priority="470" stopIfTrue="1" operator="equal">
      <formula>$H$1</formula>
    </cfRule>
    <cfRule type="cellIs" dxfId="532" priority="471" stopIfTrue="1" operator="lessThan">
      <formula>$D$20/2</formula>
    </cfRule>
  </conditionalFormatting>
  <conditionalFormatting sqref="G1371">
    <cfRule type="cellIs" dxfId="531" priority="468" stopIfTrue="1" operator="equal">
      <formula>$H$1</formula>
    </cfRule>
    <cfRule type="cellIs" dxfId="530" priority="469" stopIfTrue="1" operator="lessThan">
      <formula>$D$21/2</formula>
    </cfRule>
  </conditionalFormatting>
  <conditionalFormatting sqref="G1372">
    <cfRule type="cellIs" dxfId="529" priority="466" stopIfTrue="1" operator="equal">
      <formula>$H$1</formula>
    </cfRule>
    <cfRule type="cellIs" dxfId="528" priority="467" stopIfTrue="1" operator="lessThan">
      <formula>$D$22/2</formula>
    </cfRule>
  </conditionalFormatting>
  <conditionalFormatting sqref="G1373">
    <cfRule type="cellIs" dxfId="527" priority="464" stopIfTrue="1" operator="equal">
      <formula>$H$1</formula>
    </cfRule>
    <cfRule type="cellIs" dxfId="526" priority="465" stopIfTrue="1" operator="lessThan">
      <formula>$D$23/2</formula>
    </cfRule>
  </conditionalFormatting>
  <conditionalFormatting sqref="G1374">
    <cfRule type="cellIs" dxfId="525" priority="462" stopIfTrue="1" operator="equal">
      <formula>$H$1</formula>
    </cfRule>
    <cfRule type="cellIs" dxfId="524" priority="463" stopIfTrue="1" operator="lessThan">
      <formula>$D$24/2</formula>
    </cfRule>
  </conditionalFormatting>
  <conditionalFormatting sqref="G1375:G1377">
    <cfRule type="cellIs" dxfId="523" priority="460" stopIfTrue="1" operator="equal">
      <formula>$H$1</formula>
    </cfRule>
    <cfRule type="cellIs" dxfId="522" priority="461" stopIfTrue="1" operator="lessThan">
      <formula>$D$25/2</formula>
    </cfRule>
  </conditionalFormatting>
  <conditionalFormatting sqref="G1376:G1377">
    <cfRule type="cellIs" dxfId="521" priority="458" stopIfTrue="1" operator="equal">
      <formula>$H$1</formula>
    </cfRule>
    <cfRule type="cellIs" dxfId="520" priority="459" stopIfTrue="1" operator="lessThan">
      <formula>$D$26/2</formula>
    </cfRule>
  </conditionalFormatting>
  <conditionalFormatting sqref="G1377:G1378">
    <cfRule type="cellIs" dxfId="519" priority="456" stopIfTrue="1" operator="equal">
      <formula>$H$1</formula>
    </cfRule>
    <cfRule type="cellIs" dxfId="518" priority="457" stopIfTrue="1" operator="lessThan">
      <formula>$D$27/2</formula>
    </cfRule>
  </conditionalFormatting>
  <conditionalFormatting sqref="F1412:F1423 H1420:H1423 I1420:K1422">
    <cfRule type="cellIs" dxfId="517" priority="455" stopIfTrue="1" operator="equal">
      <formula>$H$1</formula>
    </cfRule>
  </conditionalFormatting>
  <conditionalFormatting sqref="E1412">
    <cfRule type="cellIs" dxfId="516" priority="454" stopIfTrue="1" operator="lessThan">
      <formula>$D$17/2</formula>
    </cfRule>
  </conditionalFormatting>
  <conditionalFormatting sqref="E1422:E1423">
    <cfRule type="cellIs" dxfId="515" priority="452" stopIfTrue="1" operator="equal">
      <formula>$H$1</formula>
    </cfRule>
    <cfRule type="cellIs" dxfId="514" priority="453" stopIfTrue="1" operator="lessThan">
      <formula>$D$27/2</formula>
    </cfRule>
  </conditionalFormatting>
  <conditionalFormatting sqref="E1413">
    <cfRule type="cellIs" dxfId="513" priority="451" stopIfTrue="1" operator="lessThan">
      <formula>$D$18/2</formula>
    </cfRule>
  </conditionalFormatting>
  <conditionalFormatting sqref="E1414">
    <cfRule type="cellIs" dxfId="512" priority="450" stopIfTrue="1" operator="lessThan">
      <formula>$D$19/2</formula>
    </cfRule>
  </conditionalFormatting>
  <conditionalFormatting sqref="E1415">
    <cfRule type="cellIs" dxfId="511" priority="449" stopIfTrue="1" operator="lessThan">
      <formula>$D$20/2</formula>
    </cfRule>
  </conditionalFormatting>
  <conditionalFormatting sqref="E1416">
    <cfRule type="cellIs" dxfId="510" priority="448" stopIfTrue="1" operator="lessThan">
      <formula>$D$21/2</formula>
    </cfRule>
  </conditionalFormatting>
  <conditionalFormatting sqref="E1417">
    <cfRule type="cellIs" dxfId="509" priority="447" stopIfTrue="1" operator="lessThan">
      <formula>$D$22/2</formula>
    </cfRule>
  </conditionalFormatting>
  <conditionalFormatting sqref="E1418">
    <cfRule type="cellIs" dxfId="508" priority="446" stopIfTrue="1" operator="lessThan">
      <formula>$D$23/2</formula>
    </cfRule>
  </conditionalFormatting>
  <conditionalFormatting sqref="E1419">
    <cfRule type="cellIs" dxfId="507" priority="445" stopIfTrue="1" operator="lessThan">
      <formula>$D$24/2</formula>
    </cfRule>
  </conditionalFormatting>
  <conditionalFormatting sqref="E1420:E1422">
    <cfRule type="cellIs" dxfId="506" priority="443" stopIfTrue="1" operator="equal">
      <formula>$H$1</formula>
    </cfRule>
    <cfRule type="cellIs" dxfId="505" priority="444" stopIfTrue="1" operator="lessThan">
      <formula>$D$25/2</formula>
    </cfRule>
  </conditionalFormatting>
  <conditionalFormatting sqref="G1412">
    <cfRule type="cellIs" dxfId="504" priority="441" stopIfTrue="1" operator="equal">
      <formula>$H$1</formula>
    </cfRule>
    <cfRule type="cellIs" dxfId="503" priority="442" stopIfTrue="1" operator="lessThan">
      <formula>$D$17/2</formula>
    </cfRule>
  </conditionalFormatting>
  <conditionalFormatting sqref="G1413">
    <cfRule type="cellIs" dxfId="502" priority="439" stopIfTrue="1" operator="equal">
      <formula>$H$1</formula>
    </cfRule>
    <cfRule type="cellIs" dxfId="501" priority="440" stopIfTrue="1" operator="lessThan">
      <formula>$D$18/2</formula>
    </cfRule>
  </conditionalFormatting>
  <conditionalFormatting sqref="G1414">
    <cfRule type="cellIs" dxfId="500" priority="437" stopIfTrue="1" operator="equal">
      <formula>$H$1</formula>
    </cfRule>
    <cfRule type="cellIs" dxfId="499" priority="438" stopIfTrue="1" operator="lessThan">
      <formula>$D$19/2</formula>
    </cfRule>
  </conditionalFormatting>
  <conditionalFormatting sqref="G1415">
    <cfRule type="cellIs" dxfId="498" priority="435" stopIfTrue="1" operator="equal">
      <formula>$H$1</formula>
    </cfRule>
    <cfRule type="cellIs" dxfId="497" priority="436" stopIfTrue="1" operator="lessThan">
      <formula>$D$20/2</formula>
    </cfRule>
  </conditionalFormatting>
  <conditionalFormatting sqref="G1416">
    <cfRule type="cellIs" dxfId="496" priority="433" stopIfTrue="1" operator="equal">
      <formula>$H$1</formula>
    </cfRule>
    <cfRule type="cellIs" dxfId="495" priority="434" stopIfTrue="1" operator="lessThan">
      <formula>$D$21/2</formula>
    </cfRule>
  </conditionalFormatting>
  <conditionalFormatting sqref="G1417">
    <cfRule type="cellIs" dxfId="494" priority="431" stopIfTrue="1" operator="equal">
      <formula>$H$1</formula>
    </cfRule>
    <cfRule type="cellIs" dxfId="493" priority="432" stopIfTrue="1" operator="lessThan">
      <formula>$D$22/2</formula>
    </cfRule>
  </conditionalFormatting>
  <conditionalFormatting sqref="G1418">
    <cfRule type="cellIs" dxfId="492" priority="429" stopIfTrue="1" operator="equal">
      <formula>$H$1</formula>
    </cfRule>
    <cfRule type="cellIs" dxfId="491" priority="430" stopIfTrue="1" operator="lessThan">
      <formula>$D$23/2</formula>
    </cfRule>
  </conditionalFormatting>
  <conditionalFormatting sqref="G1419">
    <cfRule type="cellIs" dxfId="490" priority="427" stopIfTrue="1" operator="equal">
      <formula>$H$1</formula>
    </cfRule>
    <cfRule type="cellIs" dxfId="489" priority="428" stopIfTrue="1" operator="lessThan">
      <formula>$D$24/2</formula>
    </cfRule>
  </conditionalFormatting>
  <conditionalFormatting sqref="G1420:G1422">
    <cfRule type="cellIs" dxfId="488" priority="425" stopIfTrue="1" operator="equal">
      <formula>$H$1</formula>
    </cfRule>
    <cfRule type="cellIs" dxfId="487" priority="426" stopIfTrue="1" operator="lessThan">
      <formula>$D$25/2</formula>
    </cfRule>
  </conditionalFormatting>
  <conditionalFormatting sqref="G1421:G1422">
    <cfRule type="cellIs" dxfId="486" priority="423" stopIfTrue="1" operator="equal">
      <formula>$H$1</formula>
    </cfRule>
    <cfRule type="cellIs" dxfId="485" priority="424" stopIfTrue="1" operator="lessThan">
      <formula>$D$26/2</formula>
    </cfRule>
  </conditionalFormatting>
  <conditionalFormatting sqref="G1422:G1423">
    <cfRule type="cellIs" dxfId="484" priority="421" stopIfTrue="1" operator="equal">
      <formula>$H$1</formula>
    </cfRule>
    <cfRule type="cellIs" dxfId="483" priority="422" stopIfTrue="1" operator="lessThan">
      <formula>$D$27/2</formula>
    </cfRule>
  </conditionalFormatting>
  <conditionalFormatting sqref="F1457:F1468 H1465:H1468 I1465:K1467">
    <cfRule type="cellIs" dxfId="482" priority="420" stopIfTrue="1" operator="equal">
      <formula>$H$1</formula>
    </cfRule>
  </conditionalFormatting>
  <conditionalFormatting sqref="E1457">
    <cfRule type="cellIs" dxfId="481" priority="419" stopIfTrue="1" operator="lessThan">
      <formula>$D$17/2</formula>
    </cfRule>
  </conditionalFormatting>
  <conditionalFormatting sqref="E1467:E1468">
    <cfRule type="cellIs" dxfId="480" priority="417" stopIfTrue="1" operator="equal">
      <formula>$H$1</formula>
    </cfRule>
    <cfRule type="cellIs" dxfId="479" priority="418" stopIfTrue="1" operator="lessThan">
      <formula>$D$27/2</formula>
    </cfRule>
  </conditionalFormatting>
  <conditionalFormatting sqref="E1458">
    <cfRule type="cellIs" dxfId="478" priority="416" stopIfTrue="1" operator="lessThan">
      <formula>$D$18/2</formula>
    </cfRule>
  </conditionalFormatting>
  <conditionalFormatting sqref="E1459">
    <cfRule type="cellIs" dxfId="477" priority="415" stopIfTrue="1" operator="lessThan">
      <formula>$D$19/2</formula>
    </cfRule>
  </conditionalFormatting>
  <conditionalFormatting sqref="E1460">
    <cfRule type="cellIs" dxfId="476" priority="414" stopIfTrue="1" operator="lessThan">
      <formula>$D$20/2</formula>
    </cfRule>
  </conditionalFormatting>
  <conditionalFormatting sqref="E1461">
    <cfRule type="cellIs" dxfId="475" priority="413" stopIfTrue="1" operator="lessThan">
      <formula>$D$21/2</formula>
    </cfRule>
  </conditionalFormatting>
  <conditionalFormatting sqref="E1462">
    <cfRule type="cellIs" dxfId="474" priority="412" stopIfTrue="1" operator="lessThan">
      <formula>$D$22/2</formula>
    </cfRule>
  </conditionalFormatting>
  <conditionalFormatting sqref="E1463">
    <cfRule type="cellIs" dxfId="473" priority="411" stopIfTrue="1" operator="lessThan">
      <formula>$D$23/2</formula>
    </cfRule>
  </conditionalFormatting>
  <conditionalFormatting sqref="E1464">
    <cfRule type="cellIs" dxfId="472" priority="410" stopIfTrue="1" operator="lessThan">
      <formula>$D$24/2</formula>
    </cfRule>
  </conditionalFormatting>
  <conditionalFormatting sqref="E1465:E1467">
    <cfRule type="cellIs" dxfId="471" priority="408" stopIfTrue="1" operator="equal">
      <formula>$H$1</formula>
    </cfRule>
    <cfRule type="cellIs" dxfId="470" priority="409" stopIfTrue="1" operator="lessThan">
      <formula>$D$25/2</formula>
    </cfRule>
  </conditionalFormatting>
  <conditionalFormatting sqref="G1457">
    <cfRule type="cellIs" dxfId="469" priority="406" stopIfTrue="1" operator="equal">
      <formula>$H$1</formula>
    </cfRule>
    <cfRule type="cellIs" dxfId="468" priority="407" stopIfTrue="1" operator="lessThan">
      <formula>$D$17/2</formula>
    </cfRule>
  </conditionalFormatting>
  <conditionalFormatting sqref="G1458">
    <cfRule type="cellIs" dxfId="467" priority="404" stopIfTrue="1" operator="equal">
      <formula>$H$1</formula>
    </cfRule>
    <cfRule type="cellIs" dxfId="466" priority="405" stopIfTrue="1" operator="lessThan">
      <formula>$D$18/2</formula>
    </cfRule>
  </conditionalFormatting>
  <conditionalFormatting sqref="G1459">
    <cfRule type="cellIs" dxfId="465" priority="402" stopIfTrue="1" operator="equal">
      <formula>$H$1</formula>
    </cfRule>
    <cfRule type="cellIs" dxfId="464" priority="403" stopIfTrue="1" operator="lessThan">
      <formula>$D$19/2</formula>
    </cfRule>
  </conditionalFormatting>
  <conditionalFormatting sqref="G1460">
    <cfRule type="cellIs" dxfId="463" priority="400" stopIfTrue="1" operator="equal">
      <formula>$H$1</formula>
    </cfRule>
    <cfRule type="cellIs" dxfId="462" priority="401" stopIfTrue="1" operator="lessThan">
      <formula>$D$20/2</formula>
    </cfRule>
  </conditionalFormatting>
  <conditionalFormatting sqref="G1461">
    <cfRule type="cellIs" dxfId="461" priority="398" stopIfTrue="1" operator="equal">
      <formula>$H$1</formula>
    </cfRule>
    <cfRule type="cellIs" dxfId="460" priority="399" stopIfTrue="1" operator="lessThan">
      <formula>$D$21/2</formula>
    </cfRule>
  </conditionalFormatting>
  <conditionalFormatting sqref="G1462">
    <cfRule type="cellIs" dxfId="459" priority="396" stopIfTrue="1" operator="equal">
      <formula>$H$1</formula>
    </cfRule>
    <cfRule type="cellIs" dxfId="458" priority="397" stopIfTrue="1" operator="lessThan">
      <formula>$D$22/2</formula>
    </cfRule>
  </conditionalFormatting>
  <conditionalFormatting sqref="G1463">
    <cfRule type="cellIs" dxfId="457" priority="394" stopIfTrue="1" operator="equal">
      <formula>$H$1</formula>
    </cfRule>
    <cfRule type="cellIs" dxfId="456" priority="395" stopIfTrue="1" operator="lessThan">
      <formula>$D$23/2</formula>
    </cfRule>
  </conditionalFormatting>
  <conditionalFormatting sqref="G1464">
    <cfRule type="cellIs" dxfId="455" priority="392" stopIfTrue="1" operator="equal">
      <formula>$H$1</formula>
    </cfRule>
    <cfRule type="cellIs" dxfId="454" priority="393" stopIfTrue="1" operator="lessThan">
      <formula>$D$24/2</formula>
    </cfRule>
  </conditionalFormatting>
  <conditionalFormatting sqref="G1465:G1467">
    <cfRule type="cellIs" dxfId="453" priority="390" stopIfTrue="1" operator="equal">
      <formula>$H$1</formula>
    </cfRule>
    <cfRule type="cellIs" dxfId="452" priority="391" stopIfTrue="1" operator="lessThan">
      <formula>$D$25/2</formula>
    </cfRule>
  </conditionalFormatting>
  <conditionalFormatting sqref="G1466:G1467">
    <cfRule type="cellIs" dxfId="451" priority="388" stopIfTrue="1" operator="equal">
      <formula>$H$1</formula>
    </cfRule>
    <cfRule type="cellIs" dxfId="450" priority="389" stopIfTrue="1" operator="lessThan">
      <formula>$D$26/2</formula>
    </cfRule>
  </conditionalFormatting>
  <conditionalFormatting sqref="G1467:G1468">
    <cfRule type="cellIs" dxfId="449" priority="386" stopIfTrue="1" operator="equal">
      <formula>$H$1</formula>
    </cfRule>
    <cfRule type="cellIs" dxfId="448" priority="387" stopIfTrue="1" operator="lessThan">
      <formula>$D$27/2</formula>
    </cfRule>
  </conditionalFormatting>
  <conditionalFormatting sqref="F1502:F1513 H1510:H1513 I1510:K1512">
    <cfRule type="cellIs" dxfId="447" priority="385" stopIfTrue="1" operator="equal">
      <formula>$H$1</formula>
    </cfRule>
  </conditionalFormatting>
  <conditionalFormatting sqref="E1502">
    <cfRule type="cellIs" dxfId="446" priority="384" stopIfTrue="1" operator="lessThan">
      <formula>$D$17/2</formula>
    </cfRule>
  </conditionalFormatting>
  <conditionalFormatting sqref="E1512:E1513">
    <cfRule type="cellIs" dxfId="445" priority="382" stopIfTrue="1" operator="equal">
      <formula>$H$1</formula>
    </cfRule>
    <cfRule type="cellIs" dxfId="444" priority="383" stopIfTrue="1" operator="lessThan">
      <formula>$D$27/2</formula>
    </cfRule>
  </conditionalFormatting>
  <conditionalFormatting sqref="E1503">
    <cfRule type="cellIs" dxfId="443" priority="381" stopIfTrue="1" operator="lessThan">
      <formula>$D$18/2</formula>
    </cfRule>
  </conditionalFormatting>
  <conditionalFormatting sqref="E1504">
    <cfRule type="cellIs" dxfId="442" priority="380" stopIfTrue="1" operator="lessThan">
      <formula>$D$19/2</formula>
    </cfRule>
  </conditionalFormatting>
  <conditionalFormatting sqref="E1505">
    <cfRule type="cellIs" dxfId="441" priority="379" stopIfTrue="1" operator="lessThan">
      <formula>$D$20/2</formula>
    </cfRule>
  </conditionalFormatting>
  <conditionalFormatting sqref="E1506">
    <cfRule type="cellIs" dxfId="440" priority="378" stopIfTrue="1" operator="lessThan">
      <formula>$D$21/2</formula>
    </cfRule>
  </conditionalFormatting>
  <conditionalFormatting sqref="E1507">
    <cfRule type="cellIs" dxfId="439" priority="377" stopIfTrue="1" operator="lessThan">
      <formula>$D$22/2</formula>
    </cfRule>
  </conditionalFormatting>
  <conditionalFormatting sqref="E1508">
    <cfRule type="cellIs" dxfId="438" priority="376" stopIfTrue="1" operator="lessThan">
      <formula>$D$23/2</formula>
    </cfRule>
  </conditionalFormatting>
  <conditionalFormatting sqref="E1509">
    <cfRule type="cellIs" dxfId="437" priority="375" stopIfTrue="1" operator="lessThan">
      <formula>$D$24/2</formula>
    </cfRule>
  </conditionalFormatting>
  <conditionalFormatting sqref="E1510:E1512">
    <cfRule type="cellIs" dxfId="436" priority="373" stopIfTrue="1" operator="equal">
      <formula>$H$1</formula>
    </cfRule>
    <cfRule type="cellIs" dxfId="435" priority="374" stopIfTrue="1" operator="lessThan">
      <formula>$D$25/2</formula>
    </cfRule>
  </conditionalFormatting>
  <conditionalFormatting sqref="G1502">
    <cfRule type="cellIs" dxfId="434" priority="371" stopIfTrue="1" operator="equal">
      <formula>$H$1</formula>
    </cfRule>
    <cfRule type="cellIs" dxfId="433" priority="372" stopIfTrue="1" operator="lessThan">
      <formula>$D$17/2</formula>
    </cfRule>
  </conditionalFormatting>
  <conditionalFormatting sqref="G1503">
    <cfRule type="cellIs" dxfId="432" priority="369" stopIfTrue="1" operator="equal">
      <formula>$H$1</formula>
    </cfRule>
    <cfRule type="cellIs" dxfId="431" priority="370" stopIfTrue="1" operator="lessThan">
      <formula>$D$18/2</formula>
    </cfRule>
  </conditionalFormatting>
  <conditionalFormatting sqref="G1504">
    <cfRule type="cellIs" dxfId="430" priority="367" stopIfTrue="1" operator="equal">
      <formula>$H$1</formula>
    </cfRule>
    <cfRule type="cellIs" dxfId="429" priority="368" stopIfTrue="1" operator="lessThan">
      <formula>$D$19/2</formula>
    </cfRule>
  </conditionalFormatting>
  <conditionalFormatting sqref="G1505">
    <cfRule type="cellIs" dxfId="428" priority="365" stopIfTrue="1" operator="equal">
      <formula>$H$1</formula>
    </cfRule>
    <cfRule type="cellIs" dxfId="427" priority="366" stopIfTrue="1" operator="lessThan">
      <formula>$D$20/2</formula>
    </cfRule>
  </conditionalFormatting>
  <conditionalFormatting sqref="G1506">
    <cfRule type="cellIs" dxfId="426" priority="363" stopIfTrue="1" operator="equal">
      <formula>$H$1</formula>
    </cfRule>
    <cfRule type="cellIs" dxfId="425" priority="364" stopIfTrue="1" operator="lessThan">
      <formula>$D$21/2</formula>
    </cfRule>
  </conditionalFormatting>
  <conditionalFormatting sqref="G1507">
    <cfRule type="cellIs" dxfId="424" priority="361" stopIfTrue="1" operator="equal">
      <formula>$H$1</formula>
    </cfRule>
    <cfRule type="cellIs" dxfId="423" priority="362" stopIfTrue="1" operator="lessThan">
      <formula>$D$22/2</formula>
    </cfRule>
  </conditionalFormatting>
  <conditionalFormatting sqref="G1508">
    <cfRule type="cellIs" dxfId="422" priority="359" stopIfTrue="1" operator="equal">
      <formula>$H$1</formula>
    </cfRule>
    <cfRule type="cellIs" dxfId="421" priority="360" stopIfTrue="1" operator="lessThan">
      <formula>$D$23/2</formula>
    </cfRule>
  </conditionalFormatting>
  <conditionalFormatting sqref="G1509">
    <cfRule type="cellIs" dxfId="420" priority="357" stopIfTrue="1" operator="equal">
      <formula>$H$1</formula>
    </cfRule>
    <cfRule type="cellIs" dxfId="419" priority="358" stopIfTrue="1" operator="lessThan">
      <formula>$D$24/2</formula>
    </cfRule>
  </conditionalFormatting>
  <conditionalFormatting sqref="G1510:G1512">
    <cfRule type="cellIs" dxfId="418" priority="355" stopIfTrue="1" operator="equal">
      <formula>$H$1</formula>
    </cfRule>
    <cfRule type="cellIs" dxfId="417" priority="356" stopIfTrue="1" operator="lessThan">
      <formula>$D$25/2</formula>
    </cfRule>
  </conditionalFormatting>
  <conditionalFormatting sqref="G1511:G1512">
    <cfRule type="cellIs" dxfId="416" priority="353" stopIfTrue="1" operator="equal">
      <formula>$H$1</formula>
    </cfRule>
    <cfRule type="cellIs" dxfId="415" priority="354" stopIfTrue="1" operator="lessThan">
      <formula>$D$26/2</formula>
    </cfRule>
  </conditionalFormatting>
  <conditionalFormatting sqref="G1512:G1513">
    <cfRule type="cellIs" dxfId="414" priority="351" stopIfTrue="1" operator="equal">
      <formula>$H$1</formula>
    </cfRule>
    <cfRule type="cellIs" dxfId="413" priority="352" stopIfTrue="1" operator="lessThan">
      <formula>$D$27/2</formula>
    </cfRule>
  </conditionalFormatting>
  <conditionalFormatting sqref="F1547:F1558 H1555:H1558 I1555:K1557">
    <cfRule type="cellIs" dxfId="412" priority="350" stopIfTrue="1" operator="equal">
      <formula>$H$1</formula>
    </cfRule>
  </conditionalFormatting>
  <conditionalFormatting sqref="E1547">
    <cfRule type="cellIs" dxfId="411" priority="349" stopIfTrue="1" operator="lessThan">
      <formula>$D$17/2</formula>
    </cfRule>
  </conditionalFormatting>
  <conditionalFormatting sqref="E1557:E1558">
    <cfRule type="cellIs" dxfId="410" priority="347" stopIfTrue="1" operator="equal">
      <formula>$H$1</formula>
    </cfRule>
    <cfRule type="cellIs" dxfId="409" priority="348" stopIfTrue="1" operator="lessThan">
      <formula>$D$27/2</formula>
    </cfRule>
  </conditionalFormatting>
  <conditionalFormatting sqref="E1548">
    <cfRule type="cellIs" dxfId="408" priority="346" stopIfTrue="1" operator="lessThan">
      <formula>$D$18/2</formula>
    </cfRule>
  </conditionalFormatting>
  <conditionalFormatting sqref="E1549">
    <cfRule type="cellIs" dxfId="407" priority="345" stopIfTrue="1" operator="lessThan">
      <formula>$D$19/2</formula>
    </cfRule>
  </conditionalFormatting>
  <conditionalFormatting sqref="E1550">
    <cfRule type="cellIs" dxfId="406" priority="344" stopIfTrue="1" operator="lessThan">
      <formula>$D$20/2</formula>
    </cfRule>
  </conditionalFormatting>
  <conditionalFormatting sqref="E1551">
    <cfRule type="cellIs" dxfId="405" priority="343" stopIfTrue="1" operator="lessThan">
      <formula>$D$21/2</formula>
    </cfRule>
  </conditionalFormatting>
  <conditionalFormatting sqref="E1552">
    <cfRule type="cellIs" dxfId="404" priority="342" stopIfTrue="1" operator="lessThan">
      <formula>$D$22/2</formula>
    </cfRule>
  </conditionalFormatting>
  <conditionalFormatting sqref="E1553">
    <cfRule type="cellIs" dxfId="403" priority="341" stopIfTrue="1" operator="lessThan">
      <formula>$D$23/2</formula>
    </cfRule>
  </conditionalFormatting>
  <conditionalFormatting sqref="E1554">
    <cfRule type="cellIs" dxfId="402" priority="340" stopIfTrue="1" operator="lessThan">
      <formula>$D$24/2</formula>
    </cfRule>
  </conditionalFormatting>
  <conditionalFormatting sqref="E1555:E1557">
    <cfRule type="cellIs" dxfId="401" priority="338" stopIfTrue="1" operator="equal">
      <formula>$H$1</formula>
    </cfRule>
    <cfRule type="cellIs" dxfId="400" priority="339" stopIfTrue="1" operator="lessThan">
      <formula>$D$25/2</formula>
    </cfRule>
  </conditionalFormatting>
  <conditionalFormatting sqref="G1547">
    <cfRule type="cellIs" dxfId="399" priority="336" stopIfTrue="1" operator="equal">
      <formula>$H$1</formula>
    </cfRule>
    <cfRule type="cellIs" dxfId="398" priority="337" stopIfTrue="1" operator="lessThan">
      <formula>$D$17/2</formula>
    </cfRule>
  </conditionalFormatting>
  <conditionalFormatting sqref="G1548">
    <cfRule type="cellIs" dxfId="397" priority="334" stopIfTrue="1" operator="equal">
      <formula>$H$1</formula>
    </cfRule>
    <cfRule type="cellIs" dxfId="396" priority="335" stopIfTrue="1" operator="lessThan">
      <formula>$D$18/2</formula>
    </cfRule>
  </conditionalFormatting>
  <conditionalFormatting sqref="G1549">
    <cfRule type="cellIs" dxfId="395" priority="332" stopIfTrue="1" operator="equal">
      <formula>$H$1</formula>
    </cfRule>
    <cfRule type="cellIs" dxfId="394" priority="333" stopIfTrue="1" operator="lessThan">
      <formula>$D$19/2</formula>
    </cfRule>
  </conditionalFormatting>
  <conditionalFormatting sqref="G1550">
    <cfRule type="cellIs" dxfId="393" priority="330" stopIfTrue="1" operator="equal">
      <formula>$H$1</formula>
    </cfRule>
    <cfRule type="cellIs" dxfId="392" priority="331" stopIfTrue="1" operator="lessThan">
      <formula>$D$20/2</formula>
    </cfRule>
  </conditionalFormatting>
  <conditionalFormatting sqref="G1551">
    <cfRule type="cellIs" dxfId="391" priority="328" stopIfTrue="1" operator="equal">
      <formula>$H$1</formula>
    </cfRule>
    <cfRule type="cellIs" dxfId="390" priority="329" stopIfTrue="1" operator="lessThan">
      <formula>$D$21/2</formula>
    </cfRule>
  </conditionalFormatting>
  <conditionalFormatting sqref="G1552">
    <cfRule type="cellIs" dxfId="389" priority="326" stopIfTrue="1" operator="equal">
      <formula>$H$1</formula>
    </cfRule>
    <cfRule type="cellIs" dxfId="388" priority="327" stopIfTrue="1" operator="lessThan">
      <formula>$D$22/2</formula>
    </cfRule>
  </conditionalFormatting>
  <conditionalFormatting sqref="G1553">
    <cfRule type="cellIs" dxfId="387" priority="324" stopIfTrue="1" operator="equal">
      <formula>$H$1</formula>
    </cfRule>
    <cfRule type="cellIs" dxfId="386" priority="325" stopIfTrue="1" operator="lessThan">
      <formula>$D$23/2</formula>
    </cfRule>
  </conditionalFormatting>
  <conditionalFormatting sqref="G1554">
    <cfRule type="cellIs" dxfId="385" priority="322" stopIfTrue="1" operator="equal">
      <formula>$H$1</formula>
    </cfRule>
    <cfRule type="cellIs" dxfId="384" priority="323" stopIfTrue="1" operator="lessThan">
      <formula>$D$24/2</formula>
    </cfRule>
  </conditionalFormatting>
  <conditionalFormatting sqref="G1555:G1557">
    <cfRule type="cellIs" dxfId="383" priority="320" stopIfTrue="1" operator="equal">
      <formula>$H$1</formula>
    </cfRule>
    <cfRule type="cellIs" dxfId="382" priority="321" stopIfTrue="1" operator="lessThan">
      <formula>$D$25/2</formula>
    </cfRule>
  </conditionalFormatting>
  <conditionalFormatting sqref="G1556:G1557">
    <cfRule type="cellIs" dxfId="381" priority="318" stopIfTrue="1" operator="equal">
      <formula>$H$1</formula>
    </cfRule>
    <cfRule type="cellIs" dxfId="380" priority="319" stopIfTrue="1" operator="lessThan">
      <formula>$D$26/2</formula>
    </cfRule>
  </conditionalFormatting>
  <conditionalFormatting sqref="G1557:G1558">
    <cfRule type="cellIs" dxfId="379" priority="316" stopIfTrue="1" operator="equal">
      <formula>$H$1</formula>
    </cfRule>
    <cfRule type="cellIs" dxfId="378" priority="317" stopIfTrue="1" operator="lessThan">
      <formula>$D$27/2</formula>
    </cfRule>
  </conditionalFormatting>
  <conditionalFormatting sqref="F1592:F1603 H1600:H1603 I1600:K1602">
    <cfRule type="cellIs" dxfId="377" priority="315" stopIfTrue="1" operator="equal">
      <formula>$H$1</formula>
    </cfRule>
  </conditionalFormatting>
  <conditionalFormatting sqref="E1592">
    <cfRule type="cellIs" dxfId="376" priority="314" stopIfTrue="1" operator="lessThan">
      <formula>$D$17/2</formula>
    </cfRule>
  </conditionalFormatting>
  <conditionalFormatting sqref="E1602:E1603">
    <cfRule type="cellIs" dxfId="375" priority="312" stopIfTrue="1" operator="equal">
      <formula>$H$1</formula>
    </cfRule>
    <cfRule type="cellIs" dxfId="374" priority="313" stopIfTrue="1" operator="lessThan">
      <formula>$D$27/2</formula>
    </cfRule>
  </conditionalFormatting>
  <conditionalFormatting sqref="E1593">
    <cfRule type="cellIs" dxfId="373" priority="311" stopIfTrue="1" operator="lessThan">
      <formula>$D$18/2</formula>
    </cfRule>
  </conditionalFormatting>
  <conditionalFormatting sqref="E1594">
    <cfRule type="cellIs" dxfId="372" priority="310" stopIfTrue="1" operator="lessThan">
      <formula>$D$19/2</formula>
    </cfRule>
  </conditionalFormatting>
  <conditionalFormatting sqref="E1595">
    <cfRule type="cellIs" dxfId="371" priority="309" stopIfTrue="1" operator="lessThan">
      <formula>$D$20/2</formula>
    </cfRule>
  </conditionalFormatting>
  <conditionalFormatting sqref="E1596">
    <cfRule type="cellIs" dxfId="370" priority="308" stopIfTrue="1" operator="lessThan">
      <formula>$D$21/2</formula>
    </cfRule>
  </conditionalFormatting>
  <conditionalFormatting sqref="E1597">
    <cfRule type="cellIs" dxfId="369" priority="307" stopIfTrue="1" operator="lessThan">
      <formula>$D$22/2</formula>
    </cfRule>
  </conditionalFormatting>
  <conditionalFormatting sqref="E1598">
    <cfRule type="cellIs" dxfId="368" priority="306" stopIfTrue="1" operator="lessThan">
      <formula>$D$23/2</formula>
    </cfRule>
  </conditionalFormatting>
  <conditionalFormatting sqref="E1599">
    <cfRule type="cellIs" dxfId="367" priority="305" stopIfTrue="1" operator="lessThan">
      <formula>$D$24/2</formula>
    </cfRule>
  </conditionalFormatting>
  <conditionalFormatting sqref="E1600:E1602">
    <cfRule type="cellIs" dxfId="366" priority="303" stopIfTrue="1" operator="equal">
      <formula>$H$1</formula>
    </cfRule>
    <cfRule type="cellIs" dxfId="365" priority="304" stopIfTrue="1" operator="lessThan">
      <formula>$D$25/2</formula>
    </cfRule>
  </conditionalFormatting>
  <conditionalFormatting sqref="G1592">
    <cfRule type="cellIs" dxfId="364" priority="301" stopIfTrue="1" operator="equal">
      <formula>$H$1</formula>
    </cfRule>
    <cfRule type="cellIs" dxfId="363" priority="302" stopIfTrue="1" operator="lessThan">
      <formula>$D$17/2</formula>
    </cfRule>
  </conditionalFormatting>
  <conditionalFormatting sqref="G1593">
    <cfRule type="cellIs" dxfId="362" priority="299" stopIfTrue="1" operator="equal">
      <formula>$H$1</formula>
    </cfRule>
    <cfRule type="cellIs" dxfId="361" priority="300" stopIfTrue="1" operator="lessThan">
      <formula>$D$18/2</formula>
    </cfRule>
  </conditionalFormatting>
  <conditionalFormatting sqref="G1594">
    <cfRule type="cellIs" dxfId="360" priority="297" stopIfTrue="1" operator="equal">
      <formula>$H$1</formula>
    </cfRule>
    <cfRule type="cellIs" dxfId="359" priority="298" stopIfTrue="1" operator="lessThan">
      <formula>$D$19/2</formula>
    </cfRule>
  </conditionalFormatting>
  <conditionalFormatting sqref="G1595">
    <cfRule type="cellIs" dxfId="358" priority="295" stopIfTrue="1" operator="equal">
      <formula>$H$1</formula>
    </cfRule>
    <cfRule type="cellIs" dxfId="357" priority="296" stopIfTrue="1" operator="lessThan">
      <formula>$D$20/2</formula>
    </cfRule>
  </conditionalFormatting>
  <conditionalFormatting sqref="G1596">
    <cfRule type="cellIs" dxfId="356" priority="293" stopIfTrue="1" operator="equal">
      <formula>$H$1</formula>
    </cfRule>
    <cfRule type="cellIs" dxfId="355" priority="294" stopIfTrue="1" operator="lessThan">
      <formula>$D$21/2</formula>
    </cfRule>
  </conditionalFormatting>
  <conditionalFormatting sqref="G1597">
    <cfRule type="cellIs" dxfId="354" priority="291" stopIfTrue="1" operator="equal">
      <formula>$H$1</formula>
    </cfRule>
    <cfRule type="cellIs" dxfId="353" priority="292" stopIfTrue="1" operator="lessThan">
      <formula>$D$22/2</formula>
    </cfRule>
  </conditionalFormatting>
  <conditionalFormatting sqref="G1598">
    <cfRule type="cellIs" dxfId="352" priority="289" stopIfTrue="1" operator="equal">
      <formula>$H$1</formula>
    </cfRule>
    <cfRule type="cellIs" dxfId="351" priority="290" stopIfTrue="1" operator="lessThan">
      <formula>$D$23/2</formula>
    </cfRule>
  </conditionalFormatting>
  <conditionalFormatting sqref="G1599">
    <cfRule type="cellIs" dxfId="350" priority="287" stopIfTrue="1" operator="equal">
      <formula>$H$1</formula>
    </cfRule>
    <cfRule type="cellIs" dxfId="349" priority="288" stopIfTrue="1" operator="lessThan">
      <formula>$D$24/2</formula>
    </cfRule>
  </conditionalFormatting>
  <conditionalFormatting sqref="G1600:G1602">
    <cfRule type="cellIs" dxfId="348" priority="285" stopIfTrue="1" operator="equal">
      <formula>$H$1</formula>
    </cfRule>
    <cfRule type="cellIs" dxfId="347" priority="286" stopIfTrue="1" operator="lessThan">
      <formula>$D$25/2</formula>
    </cfRule>
  </conditionalFormatting>
  <conditionalFormatting sqref="G1601:G1602">
    <cfRule type="cellIs" dxfId="346" priority="283" stopIfTrue="1" operator="equal">
      <formula>$H$1</formula>
    </cfRule>
    <cfRule type="cellIs" dxfId="345" priority="284" stopIfTrue="1" operator="lessThan">
      <formula>$D$26/2</formula>
    </cfRule>
  </conditionalFormatting>
  <conditionalFormatting sqref="G1602:G1603">
    <cfRule type="cellIs" dxfId="344" priority="281" stopIfTrue="1" operator="equal">
      <formula>$H$1</formula>
    </cfRule>
    <cfRule type="cellIs" dxfId="343" priority="282" stopIfTrue="1" operator="lessThan">
      <formula>$D$27/2</formula>
    </cfRule>
  </conditionalFormatting>
  <conditionalFormatting sqref="F1637:F1648 H1645:H1648 I1645:K1647">
    <cfRule type="cellIs" dxfId="342" priority="280" stopIfTrue="1" operator="equal">
      <formula>$H$1</formula>
    </cfRule>
  </conditionalFormatting>
  <conditionalFormatting sqref="E1637">
    <cfRule type="cellIs" dxfId="341" priority="279" stopIfTrue="1" operator="lessThan">
      <formula>$D$17/2</formula>
    </cfRule>
  </conditionalFormatting>
  <conditionalFormatting sqref="E1647:E1648">
    <cfRule type="cellIs" dxfId="340" priority="277" stopIfTrue="1" operator="equal">
      <formula>$H$1</formula>
    </cfRule>
    <cfRule type="cellIs" dxfId="339" priority="278" stopIfTrue="1" operator="lessThan">
      <formula>$D$27/2</formula>
    </cfRule>
  </conditionalFormatting>
  <conditionalFormatting sqref="E1638">
    <cfRule type="cellIs" dxfId="338" priority="276" stopIfTrue="1" operator="lessThan">
      <formula>$D$18/2</formula>
    </cfRule>
  </conditionalFormatting>
  <conditionalFormatting sqref="E1639">
    <cfRule type="cellIs" dxfId="337" priority="275" stopIfTrue="1" operator="lessThan">
      <formula>$D$19/2</formula>
    </cfRule>
  </conditionalFormatting>
  <conditionalFormatting sqref="E1640">
    <cfRule type="cellIs" dxfId="336" priority="274" stopIfTrue="1" operator="lessThan">
      <formula>$D$20/2</formula>
    </cfRule>
  </conditionalFormatting>
  <conditionalFormatting sqref="E1641">
    <cfRule type="cellIs" dxfId="335" priority="273" stopIfTrue="1" operator="lessThan">
      <formula>$D$21/2</formula>
    </cfRule>
  </conditionalFormatting>
  <conditionalFormatting sqref="E1642">
    <cfRule type="cellIs" dxfId="334" priority="272" stopIfTrue="1" operator="lessThan">
      <formula>$D$22/2</formula>
    </cfRule>
  </conditionalFormatting>
  <conditionalFormatting sqref="E1643">
    <cfRule type="cellIs" dxfId="333" priority="271" stopIfTrue="1" operator="lessThan">
      <formula>$D$23/2</formula>
    </cfRule>
  </conditionalFormatting>
  <conditionalFormatting sqref="E1644">
    <cfRule type="cellIs" dxfId="332" priority="270" stopIfTrue="1" operator="lessThan">
      <formula>$D$24/2</formula>
    </cfRule>
  </conditionalFormatting>
  <conditionalFormatting sqref="E1645:E1647">
    <cfRule type="cellIs" dxfId="331" priority="268" stopIfTrue="1" operator="equal">
      <formula>$H$1</formula>
    </cfRule>
    <cfRule type="cellIs" dxfId="330" priority="269" stopIfTrue="1" operator="lessThan">
      <formula>$D$25/2</formula>
    </cfRule>
  </conditionalFormatting>
  <conditionalFormatting sqref="G1637">
    <cfRule type="cellIs" dxfId="329" priority="266" stopIfTrue="1" operator="equal">
      <formula>$H$1</formula>
    </cfRule>
    <cfRule type="cellIs" dxfId="328" priority="267" stopIfTrue="1" operator="lessThan">
      <formula>$D$17/2</formula>
    </cfRule>
  </conditionalFormatting>
  <conditionalFormatting sqref="G1638">
    <cfRule type="cellIs" dxfId="327" priority="264" stopIfTrue="1" operator="equal">
      <formula>$H$1</formula>
    </cfRule>
    <cfRule type="cellIs" dxfId="326" priority="265" stopIfTrue="1" operator="lessThan">
      <formula>$D$18/2</formula>
    </cfRule>
  </conditionalFormatting>
  <conditionalFormatting sqref="G1639">
    <cfRule type="cellIs" dxfId="325" priority="262" stopIfTrue="1" operator="equal">
      <formula>$H$1</formula>
    </cfRule>
    <cfRule type="cellIs" dxfId="324" priority="263" stopIfTrue="1" operator="lessThan">
      <formula>$D$19/2</formula>
    </cfRule>
  </conditionalFormatting>
  <conditionalFormatting sqref="G1640">
    <cfRule type="cellIs" dxfId="323" priority="260" stopIfTrue="1" operator="equal">
      <formula>$H$1</formula>
    </cfRule>
    <cfRule type="cellIs" dxfId="322" priority="261" stopIfTrue="1" operator="lessThan">
      <formula>$D$20/2</formula>
    </cfRule>
  </conditionalFormatting>
  <conditionalFormatting sqref="G1641">
    <cfRule type="cellIs" dxfId="321" priority="258" stopIfTrue="1" operator="equal">
      <formula>$H$1</formula>
    </cfRule>
    <cfRule type="cellIs" dxfId="320" priority="259" stopIfTrue="1" operator="lessThan">
      <formula>$D$21/2</formula>
    </cfRule>
  </conditionalFormatting>
  <conditionalFormatting sqref="G1642">
    <cfRule type="cellIs" dxfId="319" priority="256" stopIfTrue="1" operator="equal">
      <formula>$H$1</formula>
    </cfRule>
    <cfRule type="cellIs" dxfId="318" priority="257" stopIfTrue="1" operator="lessThan">
      <formula>$D$22/2</formula>
    </cfRule>
  </conditionalFormatting>
  <conditionalFormatting sqref="G1643">
    <cfRule type="cellIs" dxfId="317" priority="254" stopIfTrue="1" operator="equal">
      <formula>$H$1</formula>
    </cfRule>
    <cfRule type="cellIs" dxfId="316" priority="255" stopIfTrue="1" operator="lessThan">
      <formula>$D$23/2</formula>
    </cfRule>
  </conditionalFormatting>
  <conditionalFormatting sqref="G1644">
    <cfRule type="cellIs" dxfId="315" priority="252" stopIfTrue="1" operator="equal">
      <formula>$H$1</formula>
    </cfRule>
    <cfRule type="cellIs" dxfId="314" priority="253" stopIfTrue="1" operator="lessThan">
      <formula>$D$24/2</formula>
    </cfRule>
  </conditionalFormatting>
  <conditionalFormatting sqref="G1645:G1647">
    <cfRule type="cellIs" dxfId="313" priority="250" stopIfTrue="1" operator="equal">
      <formula>$H$1</formula>
    </cfRule>
    <cfRule type="cellIs" dxfId="312" priority="251" stopIfTrue="1" operator="lessThan">
      <formula>$D$25/2</formula>
    </cfRule>
  </conditionalFormatting>
  <conditionalFormatting sqref="G1646:G1647">
    <cfRule type="cellIs" dxfId="311" priority="248" stopIfTrue="1" operator="equal">
      <formula>$H$1</formula>
    </cfRule>
    <cfRule type="cellIs" dxfId="310" priority="249" stopIfTrue="1" operator="lessThan">
      <formula>$D$26/2</formula>
    </cfRule>
  </conditionalFormatting>
  <conditionalFormatting sqref="G1647:G1648">
    <cfRule type="cellIs" dxfId="309" priority="246" stopIfTrue="1" operator="equal">
      <formula>$H$1</formula>
    </cfRule>
    <cfRule type="cellIs" dxfId="308" priority="247" stopIfTrue="1" operator="lessThan">
      <formula>$D$27/2</formula>
    </cfRule>
  </conditionalFormatting>
  <conditionalFormatting sqref="F1682:F1693 H1690:H1693 I1690:K1692">
    <cfRule type="cellIs" dxfId="307" priority="245" stopIfTrue="1" operator="equal">
      <formula>$H$1</formula>
    </cfRule>
  </conditionalFormatting>
  <conditionalFormatting sqref="E1682">
    <cfRule type="cellIs" dxfId="306" priority="244" stopIfTrue="1" operator="lessThan">
      <formula>$D$17/2</formula>
    </cfRule>
  </conditionalFormatting>
  <conditionalFormatting sqref="E1692:E1693">
    <cfRule type="cellIs" dxfId="305" priority="242" stopIfTrue="1" operator="equal">
      <formula>$H$1</formula>
    </cfRule>
    <cfRule type="cellIs" dxfId="304" priority="243" stopIfTrue="1" operator="lessThan">
      <formula>$D$27/2</formula>
    </cfRule>
  </conditionalFormatting>
  <conditionalFormatting sqref="E1683">
    <cfRule type="cellIs" dxfId="303" priority="241" stopIfTrue="1" operator="lessThan">
      <formula>$D$18/2</formula>
    </cfRule>
  </conditionalFormatting>
  <conditionalFormatting sqref="E1684">
    <cfRule type="cellIs" dxfId="302" priority="240" stopIfTrue="1" operator="lessThan">
      <formula>$D$19/2</formula>
    </cfRule>
  </conditionalFormatting>
  <conditionalFormatting sqref="E1685">
    <cfRule type="cellIs" dxfId="301" priority="239" stopIfTrue="1" operator="lessThan">
      <formula>$D$20/2</formula>
    </cfRule>
  </conditionalFormatting>
  <conditionalFormatting sqref="E1686">
    <cfRule type="cellIs" dxfId="300" priority="238" stopIfTrue="1" operator="lessThan">
      <formula>$D$21/2</formula>
    </cfRule>
  </conditionalFormatting>
  <conditionalFormatting sqref="E1687">
    <cfRule type="cellIs" dxfId="299" priority="237" stopIfTrue="1" operator="lessThan">
      <formula>$D$22/2</formula>
    </cfRule>
  </conditionalFormatting>
  <conditionalFormatting sqref="E1688">
    <cfRule type="cellIs" dxfId="298" priority="236" stopIfTrue="1" operator="lessThan">
      <formula>$D$23/2</formula>
    </cfRule>
  </conditionalFormatting>
  <conditionalFormatting sqref="E1689">
    <cfRule type="cellIs" dxfId="297" priority="235" stopIfTrue="1" operator="lessThan">
      <formula>$D$24/2</formula>
    </cfRule>
  </conditionalFormatting>
  <conditionalFormatting sqref="E1690:E1692">
    <cfRule type="cellIs" dxfId="296" priority="233" stopIfTrue="1" operator="equal">
      <formula>$H$1</formula>
    </cfRule>
    <cfRule type="cellIs" dxfId="295" priority="234" stopIfTrue="1" operator="lessThan">
      <formula>$D$25/2</formula>
    </cfRule>
  </conditionalFormatting>
  <conditionalFormatting sqref="G1682">
    <cfRule type="cellIs" dxfId="294" priority="231" stopIfTrue="1" operator="equal">
      <formula>$H$1</formula>
    </cfRule>
    <cfRule type="cellIs" dxfId="293" priority="232" stopIfTrue="1" operator="lessThan">
      <formula>$D$17/2</formula>
    </cfRule>
  </conditionalFormatting>
  <conditionalFormatting sqref="G1683">
    <cfRule type="cellIs" dxfId="292" priority="229" stopIfTrue="1" operator="equal">
      <formula>$H$1</formula>
    </cfRule>
    <cfRule type="cellIs" dxfId="291" priority="230" stopIfTrue="1" operator="lessThan">
      <formula>$D$18/2</formula>
    </cfRule>
  </conditionalFormatting>
  <conditionalFormatting sqref="G1684">
    <cfRule type="cellIs" dxfId="290" priority="227" stopIfTrue="1" operator="equal">
      <formula>$H$1</formula>
    </cfRule>
    <cfRule type="cellIs" dxfId="289" priority="228" stopIfTrue="1" operator="lessThan">
      <formula>$D$19/2</formula>
    </cfRule>
  </conditionalFormatting>
  <conditionalFormatting sqref="G1685">
    <cfRule type="cellIs" dxfId="288" priority="225" stopIfTrue="1" operator="equal">
      <formula>$H$1</formula>
    </cfRule>
    <cfRule type="cellIs" dxfId="287" priority="226" stopIfTrue="1" operator="lessThan">
      <formula>$D$20/2</formula>
    </cfRule>
  </conditionalFormatting>
  <conditionalFormatting sqref="G1686">
    <cfRule type="cellIs" dxfId="286" priority="223" stopIfTrue="1" operator="equal">
      <formula>$H$1</formula>
    </cfRule>
    <cfRule type="cellIs" dxfId="285" priority="224" stopIfTrue="1" operator="lessThan">
      <formula>$D$21/2</formula>
    </cfRule>
  </conditionalFormatting>
  <conditionalFormatting sqref="G1687">
    <cfRule type="cellIs" dxfId="284" priority="221" stopIfTrue="1" operator="equal">
      <formula>$H$1</formula>
    </cfRule>
    <cfRule type="cellIs" dxfId="283" priority="222" stopIfTrue="1" operator="lessThan">
      <formula>$D$22/2</formula>
    </cfRule>
  </conditionalFormatting>
  <conditionalFormatting sqref="G1688">
    <cfRule type="cellIs" dxfId="282" priority="219" stopIfTrue="1" operator="equal">
      <formula>$H$1</formula>
    </cfRule>
    <cfRule type="cellIs" dxfId="281" priority="220" stopIfTrue="1" operator="lessThan">
      <formula>$D$23/2</formula>
    </cfRule>
  </conditionalFormatting>
  <conditionalFormatting sqref="G1689">
    <cfRule type="cellIs" dxfId="280" priority="217" stopIfTrue="1" operator="equal">
      <formula>$H$1</formula>
    </cfRule>
    <cfRule type="cellIs" dxfId="279" priority="218" stopIfTrue="1" operator="lessThan">
      <formula>$D$24/2</formula>
    </cfRule>
  </conditionalFormatting>
  <conditionalFormatting sqref="G1690:G1692">
    <cfRule type="cellIs" dxfId="278" priority="215" stopIfTrue="1" operator="equal">
      <formula>$H$1</formula>
    </cfRule>
    <cfRule type="cellIs" dxfId="277" priority="216" stopIfTrue="1" operator="lessThan">
      <formula>$D$25/2</formula>
    </cfRule>
  </conditionalFormatting>
  <conditionalFormatting sqref="G1691:G1692">
    <cfRule type="cellIs" dxfId="276" priority="213" stopIfTrue="1" operator="equal">
      <formula>$H$1</formula>
    </cfRule>
    <cfRule type="cellIs" dxfId="275" priority="214" stopIfTrue="1" operator="lessThan">
      <formula>$D$26/2</formula>
    </cfRule>
  </conditionalFormatting>
  <conditionalFormatting sqref="G1692:G1693">
    <cfRule type="cellIs" dxfId="274" priority="211" stopIfTrue="1" operator="equal">
      <formula>$H$1</formula>
    </cfRule>
    <cfRule type="cellIs" dxfId="273" priority="212" stopIfTrue="1" operator="lessThan">
      <formula>$D$27/2</formula>
    </cfRule>
  </conditionalFormatting>
  <conditionalFormatting sqref="F1727:F1738 H1735:H1738 I1735:K1737">
    <cfRule type="cellIs" dxfId="272" priority="210" stopIfTrue="1" operator="equal">
      <formula>$H$1</formula>
    </cfRule>
  </conditionalFormatting>
  <conditionalFormatting sqref="E1727">
    <cfRule type="cellIs" dxfId="271" priority="209" stopIfTrue="1" operator="lessThan">
      <formula>$D$17/2</formula>
    </cfRule>
  </conditionalFormatting>
  <conditionalFormatting sqref="E1737:E1738">
    <cfRule type="cellIs" dxfId="270" priority="207" stopIfTrue="1" operator="equal">
      <formula>$H$1</formula>
    </cfRule>
    <cfRule type="cellIs" dxfId="269" priority="208" stopIfTrue="1" operator="lessThan">
      <formula>$D$27/2</formula>
    </cfRule>
  </conditionalFormatting>
  <conditionalFormatting sqref="E1728">
    <cfRule type="cellIs" dxfId="268" priority="206" stopIfTrue="1" operator="lessThan">
      <formula>$D$18/2</formula>
    </cfRule>
  </conditionalFormatting>
  <conditionalFormatting sqref="E1729">
    <cfRule type="cellIs" dxfId="267" priority="205" stopIfTrue="1" operator="lessThan">
      <formula>$D$19/2</formula>
    </cfRule>
  </conditionalFormatting>
  <conditionalFormatting sqref="E1730">
    <cfRule type="cellIs" dxfId="266" priority="204" stopIfTrue="1" operator="lessThan">
      <formula>$D$20/2</formula>
    </cfRule>
  </conditionalFormatting>
  <conditionalFormatting sqref="E1731">
    <cfRule type="cellIs" dxfId="265" priority="203" stopIfTrue="1" operator="lessThan">
      <formula>$D$21/2</formula>
    </cfRule>
  </conditionalFormatting>
  <conditionalFormatting sqref="E1732">
    <cfRule type="cellIs" dxfId="264" priority="202" stopIfTrue="1" operator="lessThan">
      <formula>$D$22/2</formula>
    </cfRule>
  </conditionalFormatting>
  <conditionalFormatting sqref="E1733">
    <cfRule type="cellIs" dxfId="263" priority="201" stopIfTrue="1" operator="lessThan">
      <formula>$D$23/2</formula>
    </cfRule>
  </conditionalFormatting>
  <conditionalFormatting sqref="E1734">
    <cfRule type="cellIs" dxfId="262" priority="200" stopIfTrue="1" operator="lessThan">
      <formula>$D$24/2</formula>
    </cfRule>
  </conditionalFormatting>
  <conditionalFormatting sqref="E1735:E1737">
    <cfRule type="cellIs" dxfId="261" priority="198" stopIfTrue="1" operator="equal">
      <formula>$H$1</formula>
    </cfRule>
    <cfRule type="cellIs" dxfId="260" priority="199" stopIfTrue="1" operator="lessThan">
      <formula>$D$25/2</formula>
    </cfRule>
  </conditionalFormatting>
  <conditionalFormatting sqref="G1727">
    <cfRule type="cellIs" dxfId="259" priority="196" stopIfTrue="1" operator="equal">
      <formula>$H$1</formula>
    </cfRule>
    <cfRule type="cellIs" dxfId="258" priority="197" stopIfTrue="1" operator="lessThan">
      <formula>$D$17/2</formula>
    </cfRule>
  </conditionalFormatting>
  <conditionalFormatting sqref="G1728">
    <cfRule type="cellIs" dxfId="257" priority="194" stopIfTrue="1" operator="equal">
      <formula>$H$1</formula>
    </cfRule>
    <cfRule type="cellIs" dxfId="256" priority="195" stopIfTrue="1" operator="lessThan">
      <formula>$D$18/2</formula>
    </cfRule>
  </conditionalFormatting>
  <conditionalFormatting sqref="G1729">
    <cfRule type="cellIs" dxfId="255" priority="192" stopIfTrue="1" operator="equal">
      <formula>$H$1</formula>
    </cfRule>
    <cfRule type="cellIs" dxfId="254" priority="193" stopIfTrue="1" operator="lessThan">
      <formula>$D$19/2</formula>
    </cfRule>
  </conditionalFormatting>
  <conditionalFormatting sqref="G1730">
    <cfRule type="cellIs" dxfId="253" priority="190" stopIfTrue="1" operator="equal">
      <formula>$H$1</formula>
    </cfRule>
    <cfRule type="cellIs" dxfId="252" priority="191" stopIfTrue="1" operator="lessThan">
      <formula>$D$20/2</formula>
    </cfRule>
  </conditionalFormatting>
  <conditionalFormatting sqref="G1731">
    <cfRule type="cellIs" dxfId="251" priority="188" stopIfTrue="1" operator="equal">
      <formula>$H$1</formula>
    </cfRule>
    <cfRule type="cellIs" dxfId="250" priority="189" stopIfTrue="1" operator="lessThan">
      <formula>$D$21/2</formula>
    </cfRule>
  </conditionalFormatting>
  <conditionalFormatting sqref="G1732">
    <cfRule type="cellIs" dxfId="249" priority="186" stopIfTrue="1" operator="equal">
      <formula>$H$1</formula>
    </cfRule>
    <cfRule type="cellIs" dxfId="248" priority="187" stopIfTrue="1" operator="lessThan">
      <formula>$D$22/2</formula>
    </cfRule>
  </conditionalFormatting>
  <conditionalFormatting sqref="G1733">
    <cfRule type="cellIs" dxfId="247" priority="184" stopIfTrue="1" operator="equal">
      <formula>$H$1</formula>
    </cfRule>
    <cfRule type="cellIs" dxfId="246" priority="185" stopIfTrue="1" operator="lessThan">
      <formula>$D$23/2</formula>
    </cfRule>
  </conditionalFormatting>
  <conditionalFormatting sqref="G1734">
    <cfRule type="cellIs" dxfId="245" priority="182" stopIfTrue="1" operator="equal">
      <formula>$H$1</formula>
    </cfRule>
    <cfRule type="cellIs" dxfId="244" priority="183" stopIfTrue="1" operator="lessThan">
      <formula>$D$24/2</formula>
    </cfRule>
  </conditionalFormatting>
  <conditionalFormatting sqref="G1735:G1737">
    <cfRule type="cellIs" dxfId="243" priority="180" stopIfTrue="1" operator="equal">
      <formula>$H$1</formula>
    </cfRule>
    <cfRule type="cellIs" dxfId="242" priority="181" stopIfTrue="1" operator="lessThan">
      <formula>$D$25/2</formula>
    </cfRule>
  </conditionalFormatting>
  <conditionalFormatting sqref="G1736:G1737">
    <cfRule type="cellIs" dxfId="241" priority="178" stopIfTrue="1" operator="equal">
      <formula>$H$1</formula>
    </cfRule>
    <cfRule type="cellIs" dxfId="240" priority="179" stopIfTrue="1" operator="lessThan">
      <formula>$D$26/2</formula>
    </cfRule>
  </conditionalFormatting>
  <conditionalFormatting sqref="G1737:G1738">
    <cfRule type="cellIs" dxfId="239" priority="176" stopIfTrue="1" operator="equal">
      <formula>$H$1</formula>
    </cfRule>
    <cfRule type="cellIs" dxfId="238" priority="177" stopIfTrue="1" operator="lessThan">
      <formula>$D$27/2</formula>
    </cfRule>
  </conditionalFormatting>
  <conditionalFormatting sqref="F1772:F1783 H1780:H1783 I1780:K1782">
    <cfRule type="cellIs" dxfId="237" priority="175" stopIfTrue="1" operator="equal">
      <formula>$H$1</formula>
    </cfRule>
  </conditionalFormatting>
  <conditionalFormatting sqref="E1772">
    <cfRule type="cellIs" dxfId="236" priority="174" stopIfTrue="1" operator="lessThan">
      <formula>$D$17/2</formula>
    </cfRule>
  </conditionalFormatting>
  <conditionalFormatting sqref="E1782:E1783">
    <cfRule type="cellIs" dxfId="235" priority="172" stopIfTrue="1" operator="equal">
      <formula>$H$1</formula>
    </cfRule>
    <cfRule type="cellIs" dxfId="234" priority="173" stopIfTrue="1" operator="lessThan">
      <formula>$D$27/2</formula>
    </cfRule>
  </conditionalFormatting>
  <conditionalFormatting sqref="E1773">
    <cfRule type="cellIs" dxfId="233" priority="171" stopIfTrue="1" operator="lessThan">
      <formula>$D$18/2</formula>
    </cfRule>
  </conditionalFormatting>
  <conditionalFormatting sqref="E1774">
    <cfRule type="cellIs" dxfId="232" priority="170" stopIfTrue="1" operator="lessThan">
      <formula>$D$19/2</formula>
    </cfRule>
  </conditionalFormatting>
  <conditionalFormatting sqref="E1775">
    <cfRule type="cellIs" dxfId="231" priority="169" stopIfTrue="1" operator="lessThan">
      <formula>$D$20/2</formula>
    </cfRule>
  </conditionalFormatting>
  <conditionalFormatting sqref="E1776">
    <cfRule type="cellIs" dxfId="230" priority="168" stopIfTrue="1" operator="lessThan">
      <formula>$D$21/2</formula>
    </cfRule>
  </conditionalFormatting>
  <conditionalFormatting sqref="E1777">
    <cfRule type="cellIs" dxfId="229" priority="167" stopIfTrue="1" operator="lessThan">
      <formula>$D$22/2</formula>
    </cfRule>
  </conditionalFormatting>
  <conditionalFormatting sqref="E1778">
    <cfRule type="cellIs" dxfId="228" priority="166" stopIfTrue="1" operator="lessThan">
      <formula>$D$23/2</formula>
    </cfRule>
  </conditionalFormatting>
  <conditionalFormatting sqref="E1779">
    <cfRule type="cellIs" dxfId="227" priority="165" stopIfTrue="1" operator="lessThan">
      <formula>$D$24/2</formula>
    </cfRule>
  </conditionalFormatting>
  <conditionalFormatting sqref="E1780:E1782">
    <cfRule type="cellIs" dxfId="226" priority="163" stopIfTrue="1" operator="equal">
      <formula>$H$1</formula>
    </cfRule>
    <cfRule type="cellIs" dxfId="225" priority="164" stopIfTrue="1" operator="lessThan">
      <formula>$D$25/2</formula>
    </cfRule>
  </conditionalFormatting>
  <conditionalFormatting sqref="G1772">
    <cfRule type="cellIs" dxfId="224" priority="161" stopIfTrue="1" operator="equal">
      <formula>$H$1</formula>
    </cfRule>
    <cfRule type="cellIs" dxfId="223" priority="162" stopIfTrue="1" operator="lessThan">
      <formula>$D$17/2</formula>
    </cfRule>
  </conditionalFormatting>
  <conditionalFormatting sqref="G1773">
    <cfRule type="cellIs" dxfId="222" priority="159" stopIfTrue="1" operator="equal">
      <formula>$H$1</formula>
    </cfRule>
    <cfRule type="cellIs" dxfId="221" priority="160" stopIfTrue="1" operator="lessThan">
      <formula>$D$18/2</formula>
    </cfRule>
  </conditionalFormatting>
  <conditionalFormatting sqref="G1774">
    <cfRule type="cellIs" dxfId="220" priority="157" stopIfTrue="1" operator="equal">
      <formula>$H$1</formula>
    </cfRule>
    <cfRule type="cellIs" dxfId="219" priority="158" stopIfTrue="1" operator="lessThan">
      <formula>$D$19/2</formula>
    </cfRule>
  </conditionalFormatting>
  <conditionalFormatting sqref="G1775">
    <cfRule type="cellIs" dxfId="218" priority="155" stopIfTrue="1" operator="equal">
      <formula>$H$1</formula>
    </cfRule>
    <cfRule type="cellIs" dxfId="217" priority="156" stopIfTrue="1" operator="lessThan">
      <formula>$D$20/2</formula>
    </cfRule>
  </conditionalFormatting>
  <conditionalFormatting sqref="G1776">
    <cfRule type="cellIs" dxfId="216" priority="153" stopIfTrue="1" operator="equal">
      <formula>$H$1</formula>
    </cfRule>
    <cfRule type="cellIs" dxfId="215" priority="154" stopIfTrue="1" operator="lessThan">
      <formula>$D$21/2</formula>
    </cfRule>
  </conditionalFormatting>
  <conditionalFormatting sqref="G1777">
    <cfRule type="cellIs" dxfId="214" priority="151" stopIfTrue="1" operator="equal">
      <formula>$H$1</formula>
    </cfRule>
    <cfRule type="cellIs" dxfId="213" priority="152" stopIfTrue="1" operator="lessThan">
      <formula>$D$22/2</formula>
    </cfRule>
  </conditionalFormatting>
  <conditionalFormatting sqref="G1778">
    <cfRule type="cellIs" dxfId="212" priority="149" stopIfTrue="1" operator="equal">
      <formula>$H$1</formula>
    </cfRule>
    <cfRule type="cellIs" dxfId="211" priority="150" stopIfTrue="1" operator="lessThan">
      <formula>$D$23/2</formula>
    </cfRule>
  </conditionalFormatting>
  <conditionalFormatting sqref="G1779">
    <cfRule type="cellIs" dxfId="210" priority="147" stopIfTrue="1" operator="equal">
      <formula>$H$1</formula>
    </cfRule>
    <cfRule type="cellIs" dxfId="209" priority="148" stopIfTrue="1" operator="lessThan">
      <formula>$D$24/2</formula>
    </cfRule>
  </conditionalFormatting>
  <conditionalFormatting sqref="G1780:G1782">
    <cfRule type="cellIs" dxfId="208" priority="145" stopIfTrue="1" operator="equal">
      <formula>$H$1</formula>
    </cfRule>
    <cfRule type="cellIs" dxfId="207" priority="146" stopIfTrue="1" operator="lessThan">
      <formula>$D$25/2</formula>
    </cfRule>
  </conditionalFormatting>
  <conditionalFormatting sqref="G1781:G1782">
    <cfRule type="cellIs" dxfId="206" priority="143" stopIfTrue="1" operator="equal">
      <formula>$H$1</formula>
    </cfRule>
    <cfRule type="cellIs" dxfId="205" priority="144" stopIfTrue="1" operator="lessThan">
      <formula>$D$26/2</formula>
    </cfRule>
  </conditionalFormatting>
  <conditionalFormatting sqref="G1782:G1783">
    <cfRule type="cellIs" dxfId="204" priority="141" stopIfTrue="1" operator="equal">
      <formula>$H$1</formula>
    </cfRule>
    <cfRule type="cellIs" dxfId="203" priority="142" stopIfTrue="1" operator="lessThan">
      <formula>$D$27/2</formula>
    </cfRule>
  </conditionalFormatting>
  <conditionalFormatting sqref="F1817:F1828 H1825:H1828 I1825:K1827">
    <cfRule type="cellIs" dxfId="202" priority="140" stopIfTrue="1" operator="equal">
      <formula>$H$1</formula>
    </cfRule>
  </conditionalFormatting>
  <conditionalFormatting sqref="E1817">
    <cfRule type="cellIs" dxfId="201" priority="139" stopIfTrue="1" operator="lessThan">
      <formula>$D$17/2</formula>
    </cfRule>
  </conditionalFormatting>
  <conditionalFormatting sqref="E1827:E1828">
    <cfRule type="cellIs" dxfId="200" priority="137" stopIfTrue="1" operator="equal">
      <formula>$H$1</formula>
    </cfRule>
    <cfRule type="cellIs" dxfId="199" priority="138" stopIfTrue="1" operator="lessThan">
      <formula>$D$27/2</formula>
    </cfRule>
  </conditionalFormatting>
  <conditionalFormatting sqref="E1818">
    <cfRule type="cellIs" dxfId="198" priority="136" stopIfTrue="1" operator="lessThan">
      <formula>$D$18/2</formula>
    </cfRule>
  </conditionalFormatting>
  <conditionalFormatting sqref="E1819">
    <cfRule type="cellIs" dxfId="197" priority="135" stopIfTrue="1" operator="lessThan">
      <formula>$D$19/2</formula>
    </cfRule>
  </conditionalFormatting>
  <conditionalFormatting sqref="E1820">
    <cfRule type="cellIs" dxfId="196" priority="134" stopIfTrue="1" operator="lessThan">
      <formula>$D$20/2</formula>
    </cfRule>
  </conditionalFormatting>
  <conditionalFormatting sqref="E1821">
    <cfRule type="cellIs" dxfId="195" priority="133" stopIfTrue="1" operator="lessThan">
      <formula>$D$21/2</formula>
    </cfRule>
  </conditionalFormatting>
  <conditionalFormatting sqref="E1822">
    <cfRule type="cellIs" dxfId="194" priority="132" stopIfTrue="1" operator="lessThan">
      <formula>$D$22/2</formula>
    </cfRule>
  </conditionalFormatting>
  <conditionalFormatting sqref="E1823">
    <cfRule type="cellIs" dxfId="193" priority="131" stopIfTrue="1" operator="lessThan">
      <formula>$D$23/2</formula>
    </cfRule>
  </conditionalFormatting>
  <conditionalFormatting sqref="E1824">
    <cfRule type="cellIs" dxfId="192" priority="130" stopIfTrue="1" operator="lessThan">
      <formula>$D$24/2</formula>
    </cfRule>
  </conditionalFormatting>
  <conditionalFormatting sqref="E1825:E1827">
    <cfRule type="cellIs" dxfId="191" priority="128" stopIfTrue="1" operator="equal">
      <formula>$H$1</formula>
    </cfRule>
    <cfRule type="cellIs" dxfId="190" priority="129" stopIfTrue="1" operator="lessThan">
      <formula>$D$25/2</formula>
    </cfRule>
  </conditionalFormatting>
  <conditionalFormatting sqref="G1817">
    <cfRule type="cellIs" dxfId="189" priority="126" stopIfTrue="1" operator="equal">
      <formula>$H$1</formula>
    </cfRule>
    <cfRule type="cellIs" dxfId="188" priority="127" stopIfTrue="1" operator="lessThan">
      <formula>$D$17/2</formula>
    </cfRule>
  </conditionalFormatting>
  <conditionalFormatting sqref="G1818">
    <cfRule type="cellIs" dxfId="187" priority="124" stopIfTrue="1" operator="equal">
      <formula>$H$1</formula>
    </cfRule>
    <cfRule type="cellIs" dxfId="186" priority="125" stopIfTrue="1" operator="lessThan">
      <formula>$D$18/2</formula>
    </cfRule>
  </conditionalFormatting>
  <conditionalFormatting sqref="G1819">
    <cfRule type="cellIs" dxfId="185" priority="122" stopIfTrue="1" operator="equal">
      <formula>$H$1</formula>
    </cfRule>
    <cfRule type="cellIs" dxfId="184" priority="123" stopIfTrue="1" operator="lessThan">
      <formula>$D$19/2</formula>
    </cfRule>
  </conditionalFormatting>
  <conditionalFormatting sqref="G1820">
    <cfRule type="cellIs" dxfId="183" priority="120" stopIfTrue="1" operator="equal">
      <formula>$H$1</formula>
    </cfRule>
    <cfRule type="cellIs" dxfId="182" priority="121" stopIfTrue="1" operator="lessThan">
      <formula>$D$20/2</formula>
    </cfRule>
  </conditionalFormatting>
  <conditionalFormatting sqref="G1821">
    <cfRule type="cellIs" dxfId="181" priority="118" stopIfTrue="1" operator="equal">
      <formula>$H$1</formula>
    </cfRule>
    <cfRule type="cellIs" dxfId="180" priority="119" stopIfTrue="1" operator="lessThan">
      <formula>$D$21/2</formula>
    </cfRule>
  </conditionalFormatting>
  <conditionalFormatting sqref="G1822">
    <cfRule type="cellIs" dxfId="179" priority="116" stopIfTrue="1" operator="equal">
      <formula>$H$1</formula>
    </cfRule>
    <cfRule type="cellIs" dxfId="178" priority="117" stopIfTrue="1" operator="lessThan">
      <formula>$D$22/2</formula>
    </cfRule>
  </conditionalFormatting>
  <conditionalFormatting sqref="G1823">
    <cfRule type="cellIs" dxfId="177" priority="114" stopIfTrue="1" operator="equal">
      <formula>$H$1</formula>
    </cfRule>
    <cfRule type="cellIs" dxfId="176" priority="115" stopIfTrue="1" operator="lessThan">
      <formula>$D$23/2</formula>
    </cfRule>
  </conditionalFormatting>
  <conditionalFormatting sqref="G1824">
    <cfRule type="cellIs" dxfId="175" priority="112" stopIfTrue="1" operator="equal">
      <formula>$H$1</formula>
    </cfRule>
    <cfRule type="cellIs" dxfId="174" priority="113" stopIfTrue="1" operator="lessThan">
      <formula>$D$24/2</formula>
    </cfRule>
  </conditionalFormatting>
  <conditionalFormatting sqref="G1825:G1827">
    <cfRule type="cellIs" dxfId="173" priority="110" stopIfTrue="1" operator="equal">
      <formula>$H$1</formula>
    </cfRule>
    <cfRule type="cellIs" dxfId="172" priority="111" stopIfTrue="1" operator="lessThan">
      <formula>$D$25/2</formula>
    </cfRule>
  </conditionalFormatting>
  <conditionalFormatting sqref="G1826:G1827">
    <cfRule type="cellIs" dxfId="171" priority="108" stopIfTrue="1" operator="equal">
      <formula>$H$1</formula>
    </cfRule>
    <cfRule type="cellIs" dxfId="170" priority="109" stopIfTrue="1" operator="lessThan">
      <formula>$D$26/2</formula>
    </cfRule>
  </conditionalFormatting>
  <conditionalFormatting sqref="G1827:G1828">
    <cfRule type="cellIs" dxfId="169" priority="106" stopIfTrue="1" operator="equal">
      <formula>$H$1</formula>
    </cfRule>
    <cfRule type="cellIs" dxfId="168" priority="107" stopIfTrue="1" operator="lessThan">
      <formula>$D$27/2</formula>
    </cfRule>
  </conditionalFormatting>
  <conditionalFormatting sqref="F1862:F1873 H1870:H1873 I1870:K1872">
    <cfRule type="cellIs" dxfId="167" priority="105" stopIfTrue="1" operator="equal">
      <formula>$H$1</formula>
    </cfRule>
  </conditionalFormatting>
  <conditionalFormatting sqref="E1862">
    <cfRule type="cellIs" dxfId="166" priority="104" stopIfTrue="1" operator="lessThan">
      <formula>$D$17/2</formula>
    </cfRule>
  </conditionalFormatting>
  <conditionalFormatting sqref="E1872:E1873">
    <cfRule type="cellIs" dxfId="165" priority="102" stopIfTrue="1" operator="equal">
      <formula>$H$1</formula>
    </cfRule>
    <cfRule type="cellIs" dxfId="164" priority="103" stopIfTrue="1" operator="lessThan">
      <formula>$D$27/2</formula>
    </cfRule>
  </conditionalFormatting>
  <conditionalFormatting sqref="E1863">
    <cfRule type="cellIs" dxfId="163" priority="101" stopIfTrue="1" operator="lessThan">
      <formula>$D$18/2</formula>
    </cfRule>
  </conditionalFormatting>
  <conditionalFormatting sqref="E1864">
    <cfRule type="cellIs" dxfId="162" priority="100" stopIfTrue="1" operator="lessThan">
      <formula>$D$19/2</formula>
    </cfRule>
  </conditionalFormatting>
  <conditionalFormatting sqref="E1865">
    <cfRule type="cellIs" dxfId="161" priority="99" stopIfTrue="1" operator="lessThan">
      <formula>$D$20/2</formula>
    </cfRule>
  </conditionalFormatting>
  <conditionalFormatting sqref="E1866">
    <cfRule type="cellIs" dxfId="160" priority="98" stopIfTrue="1" operator="lessThan">
      <formula>$D$21/2</formula>
    </cfRule>
  </conditionalFormatting>
  <conditionalFormatting sqref="E1867">
    <cfRule type="cellIs" dxfId="159" priority="97" stopIfTrue="1" operator="lessThan">
      <formula>$D$22/2</formula>
    </cfRule>
  </conditionalFormatting>
  <conditionalFormatting sqref="E1868">
    <cfRule type="cellIs" dxfId="158" priority="96" stopIfTrue="1" operator="lessThan">
      <formula>$D$23/2</formula>
    </cfRule>
  </conditionalFormatting>
  <conditionalFormatting sqref="E1869">
    <cfRule type="cellIs" dxfId="157" priority="95" stopIfTrue="1" operator="lessThan">
      <formula>$D$24/2</formula>
    </cfRule>
  </conditionalFormatting>
  <conditionalFormatting sqref="E1870:E1872">
    <cfRule type="cellIs" dxfId="156" priority="93" stopIfTrue="1" operator="equal">
      <formula>$H$1</formula>
    </cfRule>
    <cfRule type="cellIs" dxfId="155" priority="94" stopIfTrue="1" operator="lessThan">
      <formula>$D$25/2</formula>
    </cfRule>
  </conditionalFormatting>
  <conditionalFormatting sqref="G1862">
    <cfRule type="cellIs" dxfId="154" priority="91" stopIfTrue="1" operator="equal">
      <formula>$H$1</formula>
    </cfRule>
    <cfRule type="cellIs" dxfId="153" priority="92" stopIfTrue="1" operator="lessThan">
      <formula>$D$17/2</formula>
    </cfRule>
  </conditionalFormatting>
  <conditionalFormatting sqref="G1863">
    <cfRule type="cellIs" dxfId="152" priority="89" stopIfTrue="1" operator="equal">
      <formula>$H$1</formula>
    </cfRule>
    <cfRule type="cellIs" dxfId="151" priority="90" stopIfTrue="1" operator="lessThan">
      <formula>$D$18/2</formula>
    </cfRule>
  </conditionalFormatting>
  <conditionalFormatting sqref="G1864">
    <cfRule type="cellIs" dxfId="150" priority="87" stopIfTrue="1" operator="equal">
      <formula>$H$1</formula>
    </cfRule>
    <cfRule type="cellIs" dxfId="149" priority="88" stopIfTrue="1" operator="lessThan">
      <formula>$D$19/2</formula>
    </cfRule>
  </conditionalFormatting>
  <conditionalFormatting sqref="G1865">
    <cfRule type="cellIs" dxfId="148" priority="85" stopIfTrue="1" operator="equal">
      <formula>$H$1</formula>
    </cfRule>
    <cfRule type="cellIs" dxfId="147" priority="86" stopIfTrue="1" operator="lessThan">
      <formula>$D$20/2</formula>
    </cfRule>
  </conditionalFormatting>
  <conditionalFormatting sqref="G1866">
    <cfRule type="cellIs" dxfId="146" priority="83" stopIfTrue="1" operator="equal">
      <formula>$H$1</formula>
    </cfRule>
    <cfRule type="cellIs" dxfId="145" priority="84" stopIfTrue="1" operator="lessThan">
      <formula>$D$21/2</formula>
    </cfRule>
  </conditionalFormatting>
  <conditionalFormatting sqref="G1867">
    <cfRule type="cellIs" dxfId="144" priority="81" stopIfTrue="1" operator="equal">
      <formula>$H$1</formula>
    </cfRule>
    <cfRule type="cellIs" dxfId="143" priority="82" stopIfTrue="1" operator="lessThan">
      <formula>$D$22/2</formula>
    </cfRule>
  </conditionalFormatting>
  <conditionalFormatting sqref="G1868">
    <cfRule type="cellIs" dxfId="142" priority="79" stopIfTrue="1" operator="equal">
      <formula>$H$1</formula>
    </cfRule>
    <cfRule type="cellIs" dxfId="141" priority="80" stopIfTrue="1" operator="lessThan">
      <formula>$D$23/2</formula>
    </cfRule>
  </conditionalFormatting>
  <conditionalFormatting sqref="G1869">
    <cfRule type="cellIs" dxfId="140" priority="77" stopIfTrue="1" operator="equal">
      <formula>$H$1</formula>
    </cfRule>
    <cfRule type="cellIs" dxfId="139" priority="78" stopIfTrue="1" operator="lessThan">
      <formula>$D$24/2</formula>
    </cfRule>
  </conditionalFormatting>
  <conditionalFormatting sqref="G1870:G1872">
    <cfRule type="cellIs" dxfId="138" priority="75" stopIfTrue="1" operator="equal">
      <formula>$H$1</formula>
    </cfRule>
    <cfRule type="cellIs" dxfId="137" priority="76" stopIfTrue="1" operator="lessThan">
      <formula>$D$25/2</formula>
    </cfRule>
  </conditionalFormatting>
  <conditionalFormatting sqref="G1871:G1872">
    <cfRule type="cellIs" dxfId="136" priority="73" stopIfTrue="1" operator="equal">
      <formula>$H$1</formula>
    </cfRule>
    <cfRule type="cellIs" dxfId="135" priority="74" stopIfTrue="1" operator="lessThan">
      <formula>$D$26/2</formula>
    </cfRule>
  </conditionalFormatting>
  <conditionalFormatting sqref="G1872:G1873">
    <cfRule type="cellIs" dxfId="134" priority="71" stopIfTrue="1" operator="equal">
      <formula>$H$1</formula>
    </cfRule>
    <cfRule type="cellIs" dxfId="133" priority="72" stopIfTrue="1" operator="lessThan">
      <formula>$D$27/2</formula>
    </cfRule>
  </conditionalFormatting>
  <conditionalFormatting sqref="F1907:F1918 H1915:H1918 I1915:K1917">
    <cfRule type="cellIs" dxfId="132" priority="70" stopIfTrue="1" operator="equal">
      <formula>$H$1</formula>
    </cfRule>
  </conditionalFormatting>
  <conditionalFormatting sqref="E1907">
    <cfRule type="cellIs" dxfId="131" priority="69" stopIfTrue="1" operator="lessThan">
      <formula>$D$17/2</formula>
    </cfRule>
  </conditionalFormatting>
  <conditionalFormatting sqref="E1917:E1918">
    <cfRule type="cellIs" dxfId="130" priority="67" stopIfTrue="1" operator="equal">
      <formula>$H$1</formula>
    </cfRule>
    <cfRule type="cellIs" dxfId="129" priority="68" stopIfTrue="1" operator="lessThan">
      <formula>$D$27/2</formula>
    </cfRule>
  </conditionalFormatting>
  <conditionalFormatting sqref="E1908">
    <cfRule type="cellIs" dxfId="128" priority="66" stopIfTrue="1" operator="lessThan">
      <formula>$D$18/2</formula>
    </cfRule>
  </conditionalFormatting>
  <conditionalFormatting sqref="E1909">
    <cfRule type="cellIs" dxfId="127" priority="65" stopIfTrue="1" operator="lessThan">
      <formula>$D$19/2</formula>
    </cfRule>
  </conditionalFormatting>
  <conditionalFormatting sqref="E1910">
    <cfRule type="cellIs" dxfId="126" priority="64" stopIfTrue="1" operator="lessThan">
      <formula>$D$20/2</formula>
    </cfRule>
  </conditionalFormatting>
  <conditionalFormatting sqref="E1911">
    <cfRule type="cellIs" dxfId="125" priority="63" stopIfTrue="1" operator="lessThan">
      <formula>$D$21/2</formula>
    </cfRule>
  </conditionalFormatting>
  <conditionalFormatting sqref="E1912">
    <cfRule type="cellIs" dxfId="124" priority="62" stopIfTrue="1" operator="lessThan">
      <formula>$D$22/2</formula>
    </cfRule>
  </conditionalFormatting>
  <conditionalFormatting sqref="E1913">
    <cfRule type="cellIs" dxfId="123" priority="61" stopIfTrue="1" operator="lessThan">
      <formula>$D$23/2</formula>
    </cfRule>
  </conditionalFormatting>
  <conditionalFormatting sqref="E1914">
    <cfRule type="cellIs" dxfId="122" priority="60" stopIfTrue="1" operator="lessThan">
      <formula>$D$24/2</formula>
    </cfRule>
  </conditionalFormatting>
  <conditionalFormatting sqref="E1915:E1917">
    <cfRule type="cellIs" dxfId="121" priority="58" stopIfTrue="1" operator="equal">
      <formula>$H$1</formula>
    </cfRule>
    <cfRule type="cellIs" dxfId="120" priority="59" stopIfTrue="1" operator="lessThan">
      <formula>$D$25/2</formula>
    </cfRule>
  </conditionalFormatting>
  <conditionalFormatting sqref="G1907">
    <cfRule type="cellIs" dxfId="119" priority="56" stopIfTrue="1" operator="equal">
      <formula>$H$1</formula>
    </cfRule>
    <cfRule type="cellIs" dxfId="118" priority="57" stopIfTrue="1" operator="lessThan">
      <formula>$D$17/2</formula>
    </cfRule>
  </conditionalFormatting>
  <conditionalFormatting sqref="G1908">
    <cfRule type="cellIs" dxfId="117" priority="54" stopIfTrue="1" operator="equal">
      <formula>$H$1</formula>
    </cfRule>
    <cfRule type="cellIs" dxfId="116" priority="55" stopIfTrue="1" operator="lessThan">
      <formula>$D$18/2</formula>
    </cfRule>
  </conditionalFormatting>
  <conditionalFormatting sqref="G1909">
    <cfRule type="cellIs" dxfId="115" priority="52" stopIfTrue="1" operator="equal">
      <formula>$H$1</formula>
    </cfRule>
    <cfRule type="cellIs" dxfId="114" priority="53" stopIfTrue="1" operator="lessThan">
      <formula>$D$19/2</formula>
    </cfRule>
  </conditionalFormatting>
  <conditionalFormatting sqref="G1910">
    <cfRule type="cellIs" dxfId="113" priority="50" stopIfTrue="1" operator="equal">
      <formula>$H$1</formula>
    </cfRule>
    <cfRule type="cellIs" dxfId="112" priority="51" stopIfTrue="1" operator="lessThan">
      <formula>$D$20/2</formula>
    </cfRule>
  </conditionalFormatting>
  <conditionalFormatting sqref="G1911">
    <cfRule type="cellIs" dxfId="111" priority="48" stopIfTrue="1" operator="equal">
      <formula>$H$1</formula>
    </cfRule>
    <cfRule type="cellIs" dxfId="110" priority="49" stopIfTrue="1" operator="lessThan">
      <formula>$D$21/2</formula>
    </cfRule>
  </conditionalFormatting>
  <conditionalFormatting sqref="G1912">
    <cfRule type="cellIs" dxfId="109" priority="46" stopIfTrue="1" operator="equal">
      <formula>$H$1</formula>
    </cfRule>
    <cfRule type="cellIs" dxfId="108" priority="47" stopIfTrue="1" operator="lessThan">
      <formula>$D$22/2</formula>
    </cfRule>
  </conditionalFormatting>
  <conditionalFormatting sqref="G1913">
    <cfRule type="cellIs" dxfId="107" priority="44" stopIfTrue="1" operator="equal">
      <formula>$H$1</formula>
    </cfRule>
    <cfRule type="cellIs" dxfId="106" priority="45" stopIfTrue="1" operator="lessThan">
      <formula>$D$23/2</formula>
    </cfRule>
  </conditionalFormatting>
  <conditionalFormatting sqref="G1914">
    <cfRule type="cellIs" dxfId="105" priority="42" stopIfTrue="1" operator="equal">
      <formula>$H$1</formula>
    </cfRule>
    <cfRule type="cellIs" dxfId="104" priority="43" stopIfTrue="1" operator="lessThan">
      <formula>$D$24/2</formula>
    </cfRule>
  </conditionalFormatting>
  <conditionalFormatting sqref="G1915:G1917">
    <cfRule type="cellIs" dxfId="103" priority="40" stopIfTrue="1" operator="equal">
      <formula>$H$1</formula>
    </cfRule>
    <cfRule type="cellIs" dxfId="102" priority="41" stopIfTrue="1" operator="lessThan">
      <formula>$D$25/2</formula>
    </cfRule>
  </conditionalFormatting>
  <conditionalFormatting sqref="G1916:G1917">
    <cfRule type="cellIs" dxfId="101" priority="38" stopIfTrue="1" operator="equal">
      <formula>$H$1</formula>
    </cfRule>
    <cfRule type="cellIs" dxfId="100" priority="39" stopIfTrue="1" operator="lessThan">
      <formula>$D$26/2</formula>
    </cfRule>
  </conditionalFormatting>
  <conditionalFormatting sqref="G1917:G1918">
    <cfRule type="cellIs" dxfId="99" priority="36" stopIfTrue="1" operator="equal">
      <formula>$H$1</formula>
    </cfRule>
    <cfRule type="cellIs" dxfId="98" priority="37" stopIfTrue="1" operator="lessThan">
      <formula>$D$27/2</formula>
    </cfRule>
  </conditionalFormatting>
  <conditionalFormatting sqref="F1952:F1963 H1960:H1963 I1960:K1962">
    <cfRule type="cellIs" dxfId="97" priority="35" stopIfTrue="1" operator="equal">
      <formula>$H$1</formula>
    </cfRule>
  </conditionalFormatting>
  <conditionalFormatting sqref="E1952">
    <cfRule type="cellIs" dxfId="96" priority="34" stopIfTrue="1" operator="lessThan">
      <formula>$D$17/2</formula>
    </cfRule>
  </conditionalFormatting>
  <conditionalFormatting sqref="E1962:E1963">
    <cfRule type="cellIs" dxfId="95" priority="32" stopIfTrue="1" operator="equal">
      <formula>$H$1</formula>
    </cfRule>
    <cfRule type="cellIs" dxfId="94" priority="33" stopIfTrue="1" operator="lessThan">
      <formula>$D$27/2</formula>
    </cfRule>
  </conditionalFormatting>
  <conditionalFormatting sqref="E1953">
    <cfRule type="cellIs" dxfId="93" priority="31" stopIfTrue="1" operator="lessThan">
      <formula>$D$18/2</formula>
    </cfRule>
  </conditionalFormatting>
  <conditionalFormatting sqref="E1954">
    <cfRule type="cellIs" dxfId="92" priority="30" stopIfTrue="1" operator="lessThan">
      <formula>$D$19/2</formula>
    </cfRule>
  </conditionalFormatting>
  <conditionalFormatting sqref="E1955">
    <cfRule type="cellIs" dxfId="91" priority="29" stopIfTrue="1" operator="lessThan">
      <formula>$D$20/2</formula>
    </cfRule>
  </conditionalFormatting>
  <conditionalFormatting sqref="E1956">
    <cfRule type="cellIs" dxfId="90" priority="28" stopIfTrue="1" operator="lessThan">
      <formula>$D$21/2</formula>
    </cfRule>
  </conditionalFormatting>
  <conditionalFormatting sqref="E1957">
    <cfRule type="cellIs" dxfId="89" priority="27" stopIfTrue="1" operator="lessThan">
      <formula>$D$22/2</formula>
    </cfRule>
  </conditionalFormatting>
  <conditionalFormatting sqref="E1958">
    <cfRule type="cellIs" dxfId="88" priority="26" stopIfTrue="1" operator="lessThan">
      <formula>$D$23/2</formula>
    </cfRule>
  </conditionalFormatting>
  <conditionalFormatting sqref="E1959">
    <cfRule type="cellIs" dxfId="87" priority="25" stopIfTrue="1" operator="lessThan">
      <formula>$D$24/2</formula>
    </cfRule>
  </conditionalFormatting>
  <conditionalFormatting sqref="E1960:E1962">
    <cfRule type="cellIs" dxfId="86" priority="23" stopIfTrue="1" operator="equal">
      <formula>$H$1</formula>
    </cfRule>
    <cfRule type="cellIs" dxfId="85" priority="24" stopIfTrue="1" operator="lessThan">
      <formula>$D$25/2</formula>
    </cfRule>
  </conditionalFormatting>
  <conditionalFormatting sqref="G1952">
    <cfRule type="cellIs" dxfId="84" priority="21" stopIfTrue="1" operator="equal">
      <formula>$H$1</formula>
    </cfRule>
    <cfRule type="cellIs" dxfId="83" priority="22" stopIfTrue="1" operator="lessThan">
      <formula>$D$17/2</formula>
    </cfRule>
  </conditionalFormatting>
  <conditionalFormatting sqref="G1953">
    <cfRule type="cellIs" dxfId="82" priority="19" stopIfTrue="1" operator="equal">
      <formula>$H$1</formula>
    </cfRule>
    <cfRule type="cellIs" dxfId="81" priority="20" stopIfTrue="1" operator="lessThan">
      <formula>$D$18/2</formula>
    </cfRule>
  </conditionalFormatting>
  <conditionalFormatting sqref="G1954">
    <cfRule type="cellIs" dxfId="80" priority="17" stopIfTrue="1" operator="equal">
      <formula>$H$1</formula>
    </cfRule>
    <cfRule type="cellIs" dxfId="79" priority="18" stopIfTrue="1" operator="lessThan">
      <formula>$D$19/2</formula>
    </cfRule>
  </conditionalFormatting>
  <conditionalFormatting sqref="G1955">
    <cfRule type="cellIs" dxfId="78" priority="15" stopIfTrue="1" operator="equal">
      <formula>$H$1</formula>
    </cfRule>
    <cfRule type="cellIs" dxfId="77" priority="16" stopIfTrue="1" operator="lessThan">
      <formula>$D$20/2</formula>
    </cfRule>
  </conditionalFormatting>
  <conditionalFormatting sqref="G1956">
    <cfRule type="cellIs" dxfId="76" priority="13" stopIfTrue="1" operator="equal">
      <formula>$H$1</formula>
    </cfRule>
    <cfRule type="cellIs" dxfId="75" priority="14" stopIfTrue="1" operator="lessThan">
      <formula>$D$21/2</formula>
    </cfRule>
  </conditionalFormatting>
  <conditionalFormatting sqref="G1957">
    <cfRule type="cellIs" dxfId="74" priority="11" stopIfTrue="1" operator="equal">
      <formula>$H$1</formula>
    </cfRule>
    <cfRule type="cellIs" dxfId="73" priority="12" stopIfTrue="1" operator="lessThan">
      <formula>$D$22/2</formula>
    </cfRule>
  </conditionalFormatting>
  <conditionalFormatting sqref="G1958">
    <cfRule type="cellIs" dxfId="72" priority="9" stopIfTrue="1" operator="equal">
      <formula>$H$1</formula>
    </cfRule>
    <cfRule type="cellIs" dxfId="71" priority="10" stopIfTrue="1" operator="lessThan">
      <formula>$D$23/2</formula>
    </cfRule>
  </conditionalFormatting>
  <conditionalFormatting sqref="G1959">
    <cfRule type="cellIs" dxfId="70" priority="7" stopIfTrue="1" operator="equal">
      <formula>$H$1</formula>
    </cfRule>
    <cfRule type="cellIs" dxfId="69" priority="8" stopIfTrue="1" operator="lessThan">
      <formula>$D$24/2</formula>
    </cfRule>
  </conditionalFormatting>
  <conditionalFormatting sqref="G1960:G1962">
    <cfRule type="cellIs" dxfId="68" priority="5" stopIfTrue="1" operator="equal">
      <formula>$H$1</formula>
    </cfRule>
    <cfRule type="cellIs" dxfId="67" priority="6" stopIfTrue="1" operator="lessThan">
      <formula>$D$25/2</formula>
    </cfRule>
  </conditionalFormatting>
  <conditionalFormatting sqref="G1961:G1962">
    <cfRule type="cellIs" dxfId="66" priority="3" stopIfTrue="1" operator="equal">
      <formula>$H$1</formula>
    </cfRule>
    <cfRule type="cellIs" dxfId="65" priority="4" stopIfTrue="1" operator="lessThan">
      <formula>$D$26/2</formula>
    </cfRule>
  </conditionalFormatting>
  <conditionalFormatting sqref="G1962:G1963">
    <cfRule type="cellIs" dxfId="64" priority="1" stopIfTrue="1" operator="equal">
      <formula>$H$1</formula>
    </cfRule>
    <cfRule type="cellIs" dxfId="63" priority="2" stopIfTrue="1" operator="lessThan">
      <formula>$D$27/2</formula>
    </cfRule>
  </conditionalFormatting>
  <printOptions horizontalCentered="1" verticalCentered="1"/>
  <pageMargins left="0.15748031496063" right="0.15748031496063" top="0.39370078740157499" bottom="0.35433070866141703" header="0.23622047244094499" footer="0.23622047244094499"/>
  <pageSetup paperSize="9" orientation="portrait" horizontalDpi="300" verticalDpi="300" r:id="rId1"/>
  <headerFooter alignWithMargins="0"/>
  <colBreaks count="1" manualBreakCount="1">
    <brk id="11" max="1048575" man="1"/>
  </colBreaks>
  <drawing r:id="rId2"/>
  <legacyDrawing r:id="rId3"/>
  <controls>
    <mc:AlternateContent xmlns:mc="http://schemas.openxmlformats.org/markup-compatibility/2006">
      <mc:Choice Requires="x14">
        <control shapeId="165889" r:id="rId4" name="CommandButton1">
          <controlPr defaultSize="0" print="0" autoLine="0" autoPict="0" r:id="rId5">
            <anchor moveWithCells="1">
              <from>
                <xdr:col>13</xdr:col>
                <xdr:colOff>85725</xdr:colOff>
                <xdr:row>0</xdr:row>
                <xdr:rowOff>114300</xdr:rowOff>
              </from>
              <to>
                <xdr:col>16</xdr:col>
                <xdr:colOff>638175</xdr:colOff>
                <xdr:row>2</xdr:row>
                <xdr:rowOff>76200</xdr:rowOff>
              </to>
            </anchor>
          </controlPr>
        </control>
      </mc:Choice>
      <mc:Fallback>
        <control shapeId="165889" r:id="rId4" name="CommandButton1"/>
      </mc:Fallback>
    </mc:AlternateContent>
  </control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ورقة2">
    <pageSetUpPr autoPageBreaks="0"/>
  </sheetPr>
  <dimension ref="A1:K306"/>
  <sheetViews>
    <sheetView showGridLines="0" showZeros="0" rightToLeft="1" view="pageBreakPreview" zoomScaleNormal="100" zoomScaleSheetLayoutView="100" workbookViewId="0">
      <selection activeCell="K1" sqref="K1"/>
    </sheetView>
  </sheetViews>
  <sheetFormatPr defaultColWidth="0" defaultRowHeight="14.45" customHeight="1" x14ac:dyDescent="0.2"/>
  <cols>
    <col min="1" max="1" width="5.7109375" style="299" customWidth="1"/>
    <col min="2" max="4" width="10.42578125" style="266" customWidth="1"/>
    <col min="5" max="5" width="10.42578125" style="269" customWidth="1"/>
    <col min="6" max="6" width="10.42578125" style="266" customWidth="1"/>
    <col min="7" max="7" width="10.42578125" style="270" customWidth="1"/>
    <col min="8" max="10" width="10.42578125" style="266" customWidth="1"/>
    <col min="11" max="11" width="10.7109375" style="266" customWidth="1"/>
    <col min="12" max="16384" width="10.7109375" style="266" hidden="1"/>
  </cols>
  <sheetData>
    <row r="1" spans="1:10" ht="18" customHeight="1" x14ac:dyDescent="0.2">
      <c r="A1" s="301"/>
      <c r="B1" s="301"/>
      <c r="C1" s="301"/>
      <c r="D1" s="551" t="s">
        <v>232</v>
      </c>
      <c r="E1" s="551"/>
      <c r="F1" s="551"/>
      <c r="G1" s="551"/>
      <c r="H1" s="551"/>
      <c r="I1" s="267"/>
      <c r="J1" s="267"/>
    </row>
    <row r="2" spans="1:10" ht="18" customHeight="1" thickBot="1" x14ac:dyDescent="0.25">
      <c r="A2" s="301"/>
      <c r="B2" s="301"/>
      <c r="C2" s="301"/>
      <c r="D2" s="551"/>
      <c r="E2" s="551"/>
      <c r="F2" s="551"/>
      <c r="G2" s="551"/>
      <c r="H2" s="551"/>
      <c r="I2" s="267"/>
      <c r="J2" s="267"/>
    </row>
    <row r="3" spans="1:10" ht="18" customHeight="1" x14ac:dyDescent="0.2">
      <c r="A3" s="297"/>
      <c r="B3" s="267" t="s">
        <v>310</v>
      </c>
      <c r="C3" s="268"/>
      <c r="D3" s="285"/>
      <c r="E3" s="271" t="s">
        <v>233</v>
      </c>
      <c r="F3" s="277" t="s">
        <v>116</v>
      </c>
      <c r="G3" s="285" t="s">
        <v>60</v>
      </c>
      <c r="H3" s="286"/>
      <c r="I3" s="267"/>
      <c r="J3" s="267"/>
    </row>
    <row r="4" spans="1:10" ht="18" customHeight="1" x14ac:dyDescent="0.2">
      <c r="A4" s="297"/>
      <c r="B4" s="267"/>
      <c r="C4" s="268"/>
      <c r="D4" s="285"/>
      <c r="E4" s="272" t="s">
        <v>234</v>
      </c>
      <c r="F4" s="278" t="s">
        <v>777</v>
      </c>
      <c r="G4" s="285" t="s">
        <v>406</v>
      </c>
      <c r="H4" s="286"/>
      <c r="I4" s="267"/>
      <c r="J4" s="267"/>
    </row>
    <row r="5" spans="1:10" ht="18" customHeight="1" x14ac:dyDescent="0.2">
      <c r="A5" s="297"/>
      <c r="B5" s="267"/>
      <c r="C5" s="268"/>
      <c r="D5" s="285"/>
      <c r="E5" s="272" t="s">
        <v>235</v>
      </c>
      <c r="F5" s="278" t="s">
        <v>778</v>
      </c>
      <c r="G5" s="285" t="s">
        <v>407</v>
      </c>
      <c r="H5" s="286"/>
      <c r="I5" s="267"/>
      <c r="J5" s="267"/>
    </row>
    <row r="6" spans="1:10" ht="18" customHeight="1" x14ac:dyDescent="0.2">
      <c r="A6" s="297"/>
      <c r="B6" s="267"/>
      <c r="C6" s="268"/>
      <c r="D6" s="285"/>
      <c r="E6" s="272" t="s">
        <v>236</v>
      </c>
      <c r="F6" s="279" t="s">
        <v>295</v>
      </c>
      <c r="G6" s="285" t="s">
        <v>408</v>
      </c>
      <c r="H6" s="286"/>
      <c r="I6" s="267"/>
      <c r="J6" s="267"/>
    </row>
    <row r="7" spans="1:10" ht="18" customHeight="1" x14ac:dyDescent="0.2">
      <c r="A7" s="297"/>
      <c r="B7" s="267"/>
      <c r="C7" s="268"/>
      <c r="D7" s="285"/>
      <c r="E7" s="272" t="s">
        <v>382</v>
      </c>
      <c r="F7" s="278" t="s">
        <v>390</v>
      </c>
      <c r="G7" s="285" t="s">
        <v>409</v>
      </c>
      <c r="H7" s="286"/>
      <c r="I7" s="267"/>
      <c r="J7" s="267"/>
    </row>
    <row r="8" spans="1:10" ht="18" customHeight="1" x14ac:dyDescent="0.2">
      <c r="A8" s="297"/>
      <c r="B8" s="267"/>
      <c r="C8" s="268"/>
      <c r="D8" s="285"/>
      <c r="E8" s="272" t="s">
        <v>237</v>
      </c>
      <c r="F8" s="278" t="s">
        <v>759</v>
      </c>
      <c r="G8" s="285" t="str">
        <f ca="1">G16&amp;"/"&amp;G15</f>
        <v>2021/2020</v>
      </c>
      <c r="H8" s="286"/>
      <c r="I8" s="267"/>
      <c r="J8" s="300"/>
    </row>
    <row r="9" spans="1:10" ht="18" customHeight="1" x14ac:dyDescent="0.2">
      <c r="A9" s="297"/>
      <c r="B9" s="267"/>
      <c r="C9" s="268"/>
      <c r="D9" s="287"/>
      <c r="E9" s="272" t="s">
        <v>238</v>
      </c>
      <c r="F9" s="278" t="s">
        <v>779</v>
      </c>
      <c r="G9" s="287" t="str">
        <f ca="1">G17&amp;"/"&amp;G16</f>
        <v>2022/2021</v>
      </c>
      <c r="H9" s="288"/>
      <c r="I9" s="267"/>
      <c r="J9" s="267"/>
    </row>
    <row r="10" spans="1:10" ht="18" customHeight="1" x14ac:dyDescent="0.2">
      <c r="A10" s="297"/>
      <c r="B10" s="267"/>
      <c r="C10" s="268"/>
      <c r="D10" s="289"/>
      <c r="E10" s="272" t="s">
        <v>239</v>
      </c>
      <c r="F10" s="278" t="s">
        <v>893</v>
      </c>
      <c r="G10" s="289" t="str">
        <f ca="1">G18&amp;"/"&amp;G17</f>
        <v>2023/2022</v>
      </c>
      <c r="H10" s="290"/>
      <c r="I10" s="267"/>
      <c r="J10" s="267"/>
    </row>
    <row r="11" spans="1:10" ht="18" customHeight="1" x14ac:dyDescent="0.2">
      <c r="A11" s="297"/>
      <c r="B11" s="267"/>
      <c r="C11" s="268"/>
      <c r="D11" s="289">
        <v>1</v>
      </c>
      <c r="E11" s="272" t="s">
        <v>240</v>
      </c>
      <c r="F11" s="278">
        <v>199</v>
      </c>
      <c r="G11" s="289" t="str">
        <f ca="1">G19&amp;"/"&amp;G18</f>
        <v>2024/2023</v>
      </c>
      <c r="H11" s="291"/>
      <c r="I11" s="267"/>
      <c r="J11" s="267"/>
    </row>
    <row r="12" spans="1:10" ht="18" customHeight="1" x14ac:dyDescent="0.2">
      <c r="A12" s="297"/>
      <c r="B12" s="267"/>
      <c r="C12" s="268"/>
      <c r="D12" s="285">
        <v>2</v>
      </c>
      <c r="E12" s="272" t="s">
        <v>241</v>
      </c>
      <c r="F12" s="278">
        <v>20</v>
      </c>
      <c r="G12" s="285"/>
      <c r="H12" s="286"/>
      <c r="I12" s="267"/>
      <c r="J12" s="267"/>
    </row>
    <row r="13" spans="1:10" ht="18" customHeight="1" x14ac:dyDescent="0.2">
      <c r="A13" s="297"/>
      <c r="B13" s="267"/>
      <c r="C13" s="268"/>
      <c r="D13" s="285">
        <v>3</v>
      </c>
      <c r="E13" s="272" t="s">
        <v>400</v>
      </c>
      <c r="F13" s="278">
        <v>50</v>
      </c>
      <c r="G13" s="292">
        <f>COUNTA(Table!B11:B65)</f>
        <v>50</v>
      </c>
      <c r="H13" s="286"/>
      <c r="I13" s="267"/>
      <c r="J13" s="267"/>
    </row>
    <row r="14" spans="1:10" ht="18" customHeight="1" x14ac:dyDescent="0.2">
      <c r="A14" s="297"/>
      <c r="B14" s="267"/>
      <c r="C14" s="268"/>
      <c r="D14" s="285">
        <v>4</v>
      </c>
      <c r="E14" s="272" t="s">
        <v>242</v>
      </c>
      <c r="F14" s="280" t="str">
        <f>H24&amp;"/"&amp;H23&amp;"/"&amp;H22</f>
        <v>2020/6/2</v>
      </c>
      <c r="G14" s="293">
        <f ca="1">TODAY()</f>
        <v>44607</v>
      </c>
      <c r="H14" s="286">
        <v>10</v>
      </c>
      <c r="I14" s="267"/>
      <c r="J14" s="267"/>
    </row>
    <row r="15" spans="1:10" ht="18" customHeight="1" x14ac:dyDescent="0.2">
      <c r="A15" s="297"/>
      <c r="B15" s="267"/>
      <c r="C15" s="268"/>
      <c r="D15" s="285">
        <v>5</v>
      </c>
      <c r="E15" s="273"/>
      <c r="F15" s="278"/>
      <c r="G15" s="285">
        <f ca="1">G17-2</f>
        <v>2020</v>
      </c>
      <c r="H15" s="286">
        <v>2</v>
      </c>
      <c r="I15" s="267"/>
      <c r="J15" s="267"/>
    </row>
    <row r="16" spans="1:10" ht="18" customHeight="1" x14ac:dyDescent="0.2">
      <c r="A16" s="297"/>
      <c r="B16" s="267"/>
      <c r="C16" s="268"/>
      <c r="D16" s="285">
        <v>6</v>
      </c>
      <c r="E16" s="273"/>
      <c r="F16" s="278"/>
      <c r="G16" s="294">
        <f ca="1">G17-1</f>
        <v>2021</v>
      </c>
      <c r="H16" s="286">
        <v>2020</v>
      </c>
      <c r="I16" s="267"/>
      <c r="J16" s="267"/>
    </row>
    <row r="17" spans="1:10" ht="18" customHeight="1" x14ac:dyDescent="0.2">
      <c r="A17" s="297"/>
      <c r="B17" s="267"/>
      <c r="C17" s="268"/>
      <c r="D17" s="285">
        <v>7</v>
      </c>
      <c r="E17" s="274" t="s">
        <v>243</v>
      </c>
      <c r="F17" s="278" t="s">
        <v>897</v>
      </c>
      <c r="G17" s="285">
        <f ca="1">YEAR(G14)</f>
        <v>2022</v>
      </c>
      <c r="H17" s="288"/>
      <c r="I17" s="267"/>
      <c r="J17" s="267"/>
    </row>
    <row r="18" spans="1:10" ht="18" customHeight="1" x14ac:dyDescent="0.2">
      <c r="A18" s="297"/>
      <c r="B18" s="267"/>
      <c r="C18" s="268"/>
      <c r="D18" s="285">
        <v>8</v>
      </c>
      <c r="E18" s="274" t="s">
        <v>244</v>
      </c>
      <c r="F18" s="278" t="s">
        <v>120</v>
      </c>
      <c r="G18" s="285">
        <f ca="1">G17+1</f>
        <v>2023</v>
      </c>
      <c r="H18" s="286">
        <v>1</v>
      </c>
      <c r="I18" s="267"/>
      <c r="J18" s="267"/>
    </row>
    <row r="19" spans="1:10" ht="18" customHeight="1" x14ac:dyDescent="0.2">
      <c r="A19" s="297"/>
      <c r="B19" s="267"/>
      <c r="C19" s="268"/>
      <c r="D19" s="285">
        <v>9</v>
      </c>
      <c r="E19" s="274" t="s">
        <v>245</v>
      </c>
      <c r="F19" s="281" t="s">
        <v>121</v>
      </c>
      <c r="G19" s="285">
        <f ca="1">G17+2</f>
        <v>2024</v>
      </c>
      <c r="H19" s="286">
        <v>9</v>
      </c>
      <c r="I19" s="267"/>
      <c r="J19" s="267"/>
    </row>
    <row r="20" spans="1:10" ht="18" customHeight="1" x14ac:dyDescent="0.2">
      <c r="A20" s="297"/>
      <c r="B20" s="267"/>
      <c r="C20" s="268"/>
      <c r="D20" s="285">
        <v>10</v>
      </c>
      <c r="E20" s="273"/>
      <c r="F20" s="278"/>
      <c r="G20" s="295"/>
      <c r="H20" s="286">
        <v>2020</v>
      </c>
      <c r="I20" s="267"/>
      <c r="J20" s="267"/>
    </row>
    <row r="21" spans="1:10" ht="18" customHeight="1" x14ac:dyDescent="0.2">
      <c r="A21" s="297"/>
      <c r="B21" s="267"/>
      <c r="C21" s="268"/>
      <c r="D21" s="285">
        <v>11</v>
      </c>
      <c r="E21" s="274" t="s">
        <v>111</v>
      </c>
      <c r="F21" s="281" t="s">
        <v>122</v>
      </c>
      <c r="G21" s="296" t="s">
        <v>390</v>
      </c>
      <c r="H21" s="288"/>
      <c r="I21" s="267"/>
      <c r="J21" s="267"/>
    </row>
    <row r="22" spans="1:10" ht="18" customHeight="1" x14ac:dyDescent="0.2">
      <c r="A22" s="297"/>
      <c r="B22" s="267"/>
      <c r="C22" s="268"/>
      <c r="D22" s="285">
        <v>12</v>
      </c>
      <c r="E22" s="274" t="s">
        <v>634</v>
      </c>
      <c r="F22" s="280" t="str">
        <f>H32&amp;"/"&amp;H31&amp;"/"&amp;H30</f>
        <v>2020/6/12</v>
      </c>
      <c r="G22" s="296" t="s">
        <v>286</v>
      </c>
      <c r="H22" s="286">
        <v>2</v>
      </c>
      <c r="I22" s="267"/>
      <c r="J22" s="267"/>
    </row>
    <row r="23" spans="1:10" ht="18" customHeight="1" x14ac:dyDescent="0.2">
      <c r="A23" s="297"/>
      <c r="B23" s="267"/>
      <c r="C23" s="268"/>
      <c r="D23" s="285">
        <v>13</v>
      </c>
      <c r="E23" s="274" t="s">
        <v>393</v>
      </c>
      <c r="F23" s="280" t="str">
        <f>H20&amp;"/"&amp;H19&amp;"/"&amp;H18</f>
        <v>2020/9/1</v>
      </c>
      <c r="G23" s="296" t="s">
        <v>287</v>
      </c>
      <c r="H23" s="286">
        <v>6</v>
      </c>
      <c r="I23" s="267"/>
      <c r="J23" s="267"/>
    </row>
    <row r="24" spans="1:10" ht="18" customHeight="1" x14ac:dyDescent="0.2">
      <c r="A24" s="297"/>
      <c r="B24" s="267"/>
      <c r="C24" s="268"/>
      <c r="D24" s="285">
        <v>14</v>
      </c>
      <c r="E24" s="274" t="s">
        <v>417</v>
      </c>
      <c r="F24" s="282" t="s">
        <v>123</v>
      </c>
      <c r="G24" s="285" t="s">
        <v>288</v>
      </c>
      <c r="H24" s="286">
        <v>2020</v>
      </c>
      <c r="I24" s="267"/>
      <c r="J24" s="267"/>
    </row>
    <row r="25" spans="1:10" ht="18" customHeight="1" x14ac:dyDescent="0.2">
      <c r="A25" s="298" t="s">
        <v>335</v>
      </c>
      <c r="B25" s="267"/>
      <c r="C25" s="268"/>
      <c r="D25" s="285">
        <v>15</v>
      </c>
      <c r="E25" s="274" t="s">
        <v>396</v>
      </c>
      <c r="F25" s="283" t="str">
        <f>H16&amp;"/"&amp;H15&amp;"/"&amp;H14</f>
        <v>2020/2/10</v>
      </c>
      <c r="G25" s="285" t="s">
        <v>289</v>
      </c>
      <c r="H25" s="286"/>
      <c r="I25" s="267"/>
      <c r="J25" s="267"/>
    </row>
    <row r="26" spans="1:10" ht="18" customHeight="1" x14ac:dyDescent="0.2">
      <c r="A26" s="297"/>
      <c r="B26" s="267"/>
      <c r="C26" s="268"/>
      <c r="D26" s="285">
        <v>16</v>
      </c>
      <c r="E26" s="275" t="s">
        <v>395</v>
      </c>
      <c r="F26" s="282" t="s">
        <v>894</v>
      </c>
      <c r="G26" s="285" t="s">
        <v>290</v>
      </c>
      <c r="H26" s="286">
        <v>1</v>
      </c>
      <c r="I26" s="267"/>
      <c r="J26" s="267"/>
    </row>
    <row r="27" spans="1:10" ht="18" customHeight="1" x14ac:dyDescent="0.2">
      <c r="A27" s="297"/>
      <c r="B27" s="267"/>
      <c r="C27" s="268"/>
      <c r="D27" s="285">
        <v>17</v>
      </c>
      <c r="E27" s="275" t="s">
        <v>397</v>
      </c>
      <c r="F27" s="282" t="s">
        <v>757</v>
      </c>
      <c r="G27" s="285" t="s">
        <v>291</v>
      </c>
      <c r="H27" s="286">
        <v>9</v>
      </c>
      <c r="I27" s="267"/>
      <c r="J27" s="267"/>
    </row>
    <row r="28" spans="1:10" ht="18" customHeight="1" x14ac:dyDescent="0.2">
      <c r="A28" s="297"/>
      <c r="B28" s="267"/>
      <c r="C28" s="267"/>
      <c r="D28" s="285">
        <v>18</v>
      </c>
      <c r="E28" s="275" t="s">
        <v>414</v>
      </c>
      <c r="F28" s="282" t="s">
        <v>117</v>
      </c>
      <c r="G28" s="285"/>
      <c r="H28" s="286">
        <v>2020</v>
      </c>
      <c r="I28" s="267"/>
      <c r="J28" s="267"/>
    </row>
    <row r="29" spans="1:10" ht="18" customHeight="1" x14ac:dyDescent="0.2">
      <c r="A29" s="297"/>
      <c r="B29" s="267"/>
      <c r="C29" s="267"/>
      <c r="D29" s="285">
        <v>19</v>
      </c>
      <c r="E29" s="275" t="s">
        <v>281</v>
      </c>
      <c r="F29" s="278" t="str">
        <f>IF($F$6="السابع","2",(IF($F$6="الثامن","3",(IF($F$6="التاسع","4",(IF($F$6="العاشر","5","1")))))))</f>
        <v>1</v>
      </c>
      <c r="G29" s="285"/>
      <c r="H29" s="288"/>
      <c r="I29" s="267"/>
      <c r="J29" s="267"/>
    </row>
    <row r="30" spans="1:10" ht="18" customHeight="1" x14ac:dyDescent="0.2">
      <c r="A30" s="297"/>
      <c r="B30" s="267"/>
      <c r="C30" s="267"/>
      <c r="D30" s="285">
        <v>20</v>
      </c>
      <c r="E30" s="275" t="s">
        <v>283</v>
      </c>
      <c r="F30" s="278" t="str">
        <f>IF($F$29="5","17",(IF($F$29="4","18",(IF($F$29="3","16",(IF($F$29="2","9",(IF($F$34="1","6","7")))))))))</f>
        <v>7</v>
      </c>
      <c r="G30" s="285"/>
      <c r="H30" s="286">
        <v>12</v>
      </c>
      <c r="I30" s="267"/>
      <c r="J30" s="267"/>
    </row>
    <row r="31" spans="1:10" ht="18" customHeight="1" x14ac:dyDescent="0.2">
      <c r="A31" s="297"/>
      <c r="B31" s="267"/>
      <c r="C31" s="267"/>
      <c r="D31" s="285">
        <v>21</v>
      </c>
      <c r="E31" s="275" t="s">
        <v>282</v>
      </c>
      <c r="F31" s="278" t="str">
        <f>IF($F$28="ذكر","1","2")</f>
        <v>1</v>
      </c>
      <c r="G31" s="285" t="s">
        <v>168</v>
      </c>
      <c r="H31" s="286">
        <v>6</v>
      </c>
      <c r="I31" s="267"/>
      <c r="J31" s="267"/>
    </row>
    <row r="32" spans="1:10" ht="18" customHeight="1" x14ac:dyDescent="0.2">
      <c r="A32" s="297"/>
      <c r="B32" s="267"/>
      <c r="C32" s="267"/>
      <c r="D32" s="285">
        <v>22</v>
      </c>
      <c r="E32" s="275" t="s">
        <v>394</v>
      </c>
      <c r="F32" s="282" t="s">
        <v>334</v>
      </c>
      <c r="G32" s="285" t="s">
        <v>378</v>
      </c>
      <c r="H32" s="286">
        <v>2020</v>
      </c>
      <c r="I32" s="267"/>
      <c r="J32" s="267"/>
    </row>
    <row r="33" spans="1:11" ht="18" customHeight="1" x14ac:dyDescent="0.2">
      <c r="A33" s="297"/>
      <c r="B33" s="267"/>
      <c r="C33" s="267"/>
      <c r="D33" s="285">
        <v>23</v>
      </c>
      <c r="E33" s="275" t="s">
        <v>284</v>
      </c>
      <c r="F33" s="278" t="str">
        <f>IF($F$32="الفصل الأول","1","2")</f>
        <v>2</v>
      </c>
      <c r="G33" s="285" t="s">
        <v>292</v>
      </c>
      <c r="H33" s="288"/>
      <c r="I33" s="267"/>
      <c r="J33" s="267"/>
    </row>
    <row r="34" spans="1:11" ht="18" customHeight="1" x14ac:dyDescent="0.2">
      <c r="A34" s="297"/>
      <c r="B34" s="267"/>
      <c r="C34" s="267"/>
      <c r="D34" s="285">
        <v>24</v>
      </c>
      <c r="E34" s="275" t="s">
        <v>281</v>
      </c>
      <c r="F34" s="278" t="str">
        <f>IF($F$6="الأول","1",(IF($F$6="الثاني","1",(IF($F$6="الثالث","1",(IF($F$6="الرابع","2",(IF($F$6="الخامس","2",(IF($F$6="السادس","2","3")))))))))))</f>
        <v>2</v>
      </c>
      <c r="G34" s="285" t="s">
        <v>293</v>
      </c>
      <c r="H34" s="286"/>
      <c r="I34" s="267"/>
      <c r="J34" s="267"/>
    </row>
    <row r="35" spans="1:11" ht="18" customHeight="1" x14ac:dyDescent="0.2">
      <c r="A35" s="297"/>
      <c r="B35" s="267"/>
      <c r="C35" s="267"/>
      <c r="D35" s="285">
        <v>25</v>
      </c>
      <c r="E35" s="275" t="s">
        <v>285</v>
      </c>
      <c r="F35" s="278" t="str">
        <f>IF($F$29="5","للصف العاشر",(IF($F$29="4","للصفين الثامن والتاسع",(IF($F$29="3","للصفين الثامن والتاسع","للصفوف من الأول الى السابع")))))</f>
        <v>للصفوف من الأول الى السابع</v>
      </c>
      <c r="G35" s="285" t="s">
        <v>294</v>
      </c>
      <c r="H35" s="286"/>
      <c r="I35" s="267"/>
      <c r="J35" s="267"/>
    </row>
    <row r="36" spans="1:11" ht="18" customHeight="1" x14ac:dyDescent="0.2">
      <c r="A36" s="297"/>
      <c r="B36" s="267"/>
      <c r="C36" s="267"/>
      <c r="D36" s="285">
        <v>26</v>
      </c>
      <c r="E36" s="274" t="s">
        <v>187</v>
      </c>
      <c r="F36" s="278">
        <v>160184</v>
      </c>
      <c r="G36" s="285" t="s">
        <v>295</v>
      </c>
      <c r="H36" s="286"/>
      <c r="I36" s="267"/>
      <c r="J36" s="267"/>
    </row>
    <row r="37" spans="1:11" ht="18" customHeight="1" x14ac:dyDescent="0.2">
      <c r="A37" s="297"/>
      <c r="B37" s="267"/>
      <c r="C37" s="267"/>
      <c r="D37" s="285">
        <v>27</v>
      </c>
      <c r="E37" s="274" t="s">
        <v>426</v>
      </c>
      <c r="F37" s="278">
        <v>4725453</v>
      </c>
      <c r="G37" s="285" t="s">
        <v>296</v>
      </c>
      <c r="H37" s="286"/>
      <c r="I37" s="267"/>
      <c r="J37" s="267"/>
    </row>
    <row r="38" spans="1:11" ht="18" customHeight="1" x14ac:dyDescent="0.2">
      <c r="A38" s="297"/>
      <c r="B38" s="267"/>
      <c r="C38" s="267"/>
      <c r="D38" s="285">
        <v>28</v>
      </c>
      <c r="E38" s="274" t="s">
        <v>186</v>
      </c>
      <c r="F38" s="278">
        <v>97</v>
      </c>
      <c r="G38" s="285" t="s">
        <v>297</v>
      </c>
      <c r="H38" s="286"/>
      <c r="I38" s="267"/>
      <c r="J38" s="267"/>
    </row>
    <row r="39" spans="1:11" ht="18" customHeight="1" x14ac:dyDescent="0.2">
      <c r="A39" s="297"/>
      <c r="B39" s="267"/>
      <c r="C39" s="267"/>
      <c r="D39" s="285">
        <v>29</v>
      </c>
      <c r="E39" s="274" t="s">
        <v>185</v>
      </c>
      <c r="F39" s="278">
        <v>45</v>
      </c>
      <c r="G39" s="285" t="s">
        <v>298</v>
      </c>
      <c r="H39" s="286"/>
      <c r="I39" s="267"/>
      <c r="J39" s="267"/>
    </row>
    <row r="40" spans="1:11" ht="18" customHeight="1" x14ac:dyDescent="0.2">
      <c r="A40" s="297"/>
      <c r="B40" s="267"/>
      <c r="C40" s="267"/>
      <c r="D40" s="285">
        <v>30</v>
      </c>
      <c r="E40" s="274" t="s">
        <v>184</v>
      </c>
      <c r="F40" s="278" t="s">
        <v>780</v>
      </c>
      <c r="G40" s="285" t="s">
        <v>299</v>
      </c>
      <c r="H40" s="286"/>
      <c r="I40" s="267"/>
      <c r="J40" s="267"/>
    </row>
    <row r="41" spans="1:11" ht="18" customHeight="1" x14ac:dyDescent="0.2">
      <c r="A41" s="297"/>
      <c r="B41" s="267"/>
      <c r="C41" s="267"/>
      <c r="D41" s="285">
        <v>31</v>
      </c>
      <c r="E41" s="274" t="s">
        <v>635</v>
      </c>
      <c r="F41" s="280" t="str">
        <f>H32&amp;"/"&amp;(H31)&amp;"/"&amp;(H30+2)</f>
        <v>2020/6/14</v>
      </c>
      <c r="G41" s="285"/>
      <c r="H41" s="286"/>
      <c r="I41" s="267"/>
      <c r="J41" s="267"/>
    </row>
    <row r="42" spans="1:11" ht="18" customHeight="1" x14ac:dyDescent="0.2">
      <c r="A42" s="297"/>
      <c r="B42" s="267"/>
      <c r="C42" s="267"/>
      <c r="D42" s="296"/>
      <c r="E42" s="274" t="s">
        <v>636</v>
      </c>
      <c r="F42" s="280" t="str">
        <f>H28&amp;"/"&amp;H27&amp;"/"&amp;H26</f>
        <v>2020/9/1</v>
      </c>
      <c r="G42" s="285"/>
      <c r="H42" s="286"/>
      <c r="I42" s="267"/>
      <c r="J42" s="267"/>
    </row>
    <row r="43" spans="1:11" ht="18" customHeight="1" x14ac:dyDescent="0.2">
      <c r="A43" s="297"/>
      <c r="B43" s="267"/>
      <c r="C43" s="267"/>
      <c r="D43" s="296"/>
      <c r="E43" s="274" t="s">
        <v>637</v>
      </c>
      <c r="F43" s="280" t="str">
        <f>H28&amp;"/"&amp;H27&amp;"/"&amp;(H26+2)</f>
        <v>2020/9/3</v>
      </c>
      <c r="G43" s="285"/>
      <c r="H43" s="286"/>
      <c r="I43" s="267"/>
      <c r="J43" s="267"/>
    </row>
    <row r="44" spans="1:11" ht="18" customHeight="1" thickBot="1" x14ac:dyDescent="0.25">
      <c r="A44" s="297"/>
      <c r="B44" s="267"/>
      <c r="C44" s="267"/>
      <c r="D44" s="296"/>
      <c r="E44" s="276" t="s">
        <v>280</v>
      </c>
      <c r="F44" s="284" t="s">
        <v>118</v>
      </c>
      <c r="G44" s="285"/>
      <c r="H44" s="286"/>
      <c r="I44" s="267"/>
      <c r="J44" s="267"/>
    </row>
    <row r="45" spans="1:11" ht="24.95" customHeight="1" x14ac:dyDescent="0.2">
      <c r="A45" s="302"/>
      <c r="B45" s="302"/>
      <c r="C45" s="302"/>
      <c r="D45" s="302"/>
      <c r="E45" s="550" t="s">
        <v>373</v>
      </c>
      <c r="F45" s="550"/>
      <c r="G45" s="550"/>
      <c r="H45" s="302"/>
      <c r="I45" s="302"/>
      <c r="J45" s="302"/>
    </row>
    <row r="46" spans="1:11" ht="24.95" customHeight="1" thickBot="1" x14ac:dyDescent="0.25">
      <c r="A46" s="552" t="s">
        <v>372</v>
      </c>
      <c r="B46" s="552"/>
      <c r="C46" s="553" t="str">
        <f>F8</f>
        <v>عادل اسماعيل ابو حميدان</v>
      </c>
      <c r="D46" s="553"/>
      <c r="E46" s="554" t="str">
        <f>F5</f>
        <v>ذكور البقعة الاعدادية الرابعة</v>
      </c>
      <c r="F46" s="554"/>
      <c r="G46" s="554"/>
      <c r="H46" s="552" t="s">
        <v>246</v>
      </c>
      <c r="I46" s="552"/>
      <c r="J46" s="303" t="str">
        <f>F6 &amp; " ( " &amp; F7 &amp; " )"</f>
        <v>السادس ( أ )</v>
      </c>
    </row>
    <row r="47" spans="1:11" ht="24.95" customHeight="1" thickBot="1" x14ac:dyDescent="0.25">
      <c r="A47" s="306" t="s">
        <v>374</v>
      </c>
      <c r="B47" s="541" t="s">
        <v>375</v>
      </c>
      <c r="C47" s="542"/>
      <c r="D47" s="542"/>
      <c r="E47" s="543"/>
      <c r="F47" s="541" t="s">
        <v>376</v>
      </c>
      <c r="G47" s="542"/>
      <c r="H47" s="542"/>
      <c r="I47" s="542"/>
      <c r="J47" s="543"/>
    </row>
    <row r="48" spans="1:11" ht="13.7" customHeight="1" x14ac:dyDescent="0.2">
      <c r="A48" s="307">
        <f>IF(B48&lt;&gt;"",1,"")</f>
        <v>1</v>
      </c>
      <c r="B48" s="544" t="s">
        <v>849</v>
      </c>
      <c r="C48" s="545"/>
      <c r="D48" s="545"/>
      <c r="E48" s="546"/>
      <c r="F48" s="547" t="s">
        <v>781</v>
      </c>
      <c r="G48" s="548"/>
      <c r="H48" s="548"/>
      <c r="I48" s="548"/>
      <c r="J48" s="549"/>
      <c r="K48" s="266">
        <f>COUNTA(B48:E102)</f>
        <v>44</v>
      </c>
    </row>
    <row r="49" spans="1:10" ht="13.7" customHeight="1" x14ac:dyDescent="0.2">
      <c r="A49" s="308">
        <f>IF(AND(B49&lt;&gt;"",A48&lt;&gt;""),A48+1,"")</f>
        <v>2</v>
      </c>
      <c r="B49" s="529" t="s">
        <v>850</v>
      </c>
      <c r="C49" s="530"/>
      <c r="D49" s="530"/>
      <c r="E49" s="531"/>
      <c r="F49" s="532" t="s">
        <v>781</v>
      </c>
      <c r="G49" s="533"/>
      <c r="H49" s="533"/>
      <c r="I49" s="533"/>
      <c r="J49" s="534"/>
    </row>
    <row r="50" spans="1:10" ht="13.7" customHeight="1" x14ac:dyDescent="0.2">
      <c r="A50" s="308">
        <f t="shared" ref="A50:A102" si="0">IF(AND(B50&lt;&gt;"",A49&lt;&gt;""),A49+1,"")</f>
        <v>3</v>
      </c>
      <c r="B50" s="529" t="s">
        <v>851</v>
      </c>
      <c r="C50" s="530"/>
      <c r="D50" s="530"/>
      <c r="E50" s="531"/>
      <c r="F50" s="532" t="s">
        <v>781</v>
      </c>
      <c r="G50" s="533"/>
      <c r="H50" s="533"/>
      <c r="I50" s="533"/>
      <c r="J50" s="534"/>
    </row>
    <row r="51" spans="1:10" ht="13.7" customHeight="1" x14ac:dyDescent="0.2">
      <c r="A51" s="308">
        <f t="shared" si="0"/>
        <v>4</v>
      </c>
      <c r="B51" s="529" t="s">
        <v>852</v>
      </c>
      <c r="C51" s="530"/>
      <c r="D51" s="530"/>
      <c r="E51" s="531"/>
      <c r="F51" s="532" t="s">
        <v>781</v>
      </c>
      <c r="G51" s="533"/>
      <c r="H51" s="533"/>
      <c r="I51" s="533"/>
      <c r="J51" s="534"/>
    </row>
    <row r="52" spans="1:10" ht="13.7" customHeight="1" x14ac:dyDescent="0.2">
      <c r="A52" s="308">
        <f t="shared" si="0"/>
        <v>5</v>
      </c>
      <c r="B52" s="529" t="s">
        <v>890</v>
      </c>
      <c r="C52" s="530"/>
      <c r="D52" s="530"/>
      <c r="E52" s="531"/>
      <c r="F52" s="532" t="s">
        <v>781</v>
      </c>
      <c r="G52" s="533"/>
      <c r="H52" s="533"/>
      <c r="I52" s="533"/>
      <c r="J52" s="534"/>
    </row>
    <row r="53" spans="1:10" ht="13.7" customHeight="1" x14ac:dyDescent="0.2">
      <c r="A53" s="308">
        <f t="shared" si="0"/>
        <v>6</v>
      </c>
      <c r="B53" s="529" t="s">
        <v>853</v>
      </c>
      <c r="C53" s="530"/>
      <c r="D53" s="530"/>
      <c r="E53" s="531"/>
      <c r="F53" s="532" t="s">
        <v>781</v>
      </c>
      <c r="G53" s="533"/>
      <c r="H53" s="533"/>
      <c r="I53" s="533"/>
      <c r="J53" s="534"/>
    </row>
    <row r="54" spans="1:10" ht="13.7" customHeight="1" x14ac:dyDescent="0.2">
      <c r="A54" s="308">
        <f t="shared" si="0"/>
        <v>7</v>
      </c>
      <c r="B54" s="529" t="s">
        <v>854</v>
      </c>
      <c r="C54" s="530"/>
      <c r="D54" s="530"/>
      <c r="E54" s="531"/>
      <c r="F54" s="532" t="s">
        <v>781</v>
      </c>
      <c r="G54" s="533"/>
      <c r="H54" s="533"/>
      <c r="I54" s="533"/>
      <c r="J54" s="534"/>
    </row>
    <row r="55" spans="1:10" ht="13.7" customHeight="1" x14ac:dyDescent="0.2">
      <c r="A55" s="308">
        <f t="shared" si="0"/>
        <v>8</v>
      </c>
      <c r="B55" s="529" t="s">
        <v>855</v>
      </c>
      <c r="C55" s="530"/>
      <c r="D55" s="530"/>
      <c r="E55" s="531"/>
      <c r="F55" s="532" t="s">
        <v>781</v>
      </c>
      <c r="G55" s="533"/>
      <c r="H55" s="533"/>
      <c r="I55" s="533"/>
      <c r="J55" s="534"/>
    </row>
    <row r="56" spans="1:10" ht="13.7" customHeight="1" x14ac:dyDescent="0.2">
      <c r="A56" s="308">
        <f t="shared" si="0"/>
        <v>9</v>
      </c>
      <c r="B56" s="529" t="s">
        <v>856</v>
      </c>
      <c r="C56" s="530"/>
      <c r="D56" s="530"/>
      <c r="E56" s="531"/>
      <c r="F56" s="532" t="s">
        <v>781</v>
      </c>
      <c r="G56" s="533"/>
      <c r="H56" s="533"/>
      <c r="I56" s="533"/>
      <c r="J56" s="534"/>
    </row>
    <row r="57" spans="1:10" ht="13.7" customHeight="1" x14ac:dyDescent="0.2">
      <c r="A57" s="308">
        <f t="shared" si="0"/>
        <v>10</v>
      </c>
      <c r="B57" s="529" t="s">
        <v>857</v>
      </c>
      <c r="C57" s="530"/>
      <c r="D57" s="530"/>
      <c r="E57" s="531"/>
      <c r="F57" s="532" t="s">
        <v>781</v>
      </c>
      <c r="G57" s="533"/>
      <c r="H57" s="533"/>
      <c r="I57" s="533"/>
      <c r="J57" s="534"/>
    </row>
    <row r="58" spans="1:10" ht="13.7" customHeight="1" x14ac:dyDescent="0.2">
      <c r="A58" s="308">
        <f t="shared" si="0"/>
        <v>11</v>
      </c>
      <c r="B58" s="529" t="s">
        <v>858</v>
      </c>
      <c r="C58" s="530"/>
      <c r="D58" s="530"/>
      <c r="E58" s="531"/>
      <c r="F58" s="532" t="s">
        <v>781</v>
      </c>
      <c r="G58" s="533"/>
      <c r="H58" s="533"/>
      <c r="I58" s="533"/>
      <c r="J58" s="534"/>
    </row>
    <row r="59" spans="1:10" ht="13.7" customHeight="1" x14ac:dyDescent="0.2">
      <c r="A59" s="308">
        <f t="shared" si="0"/>
        <v>12</v>
      </c>
      <c r="B59" s="529" t="s">
        <v>859</v>
      </c>
      <c r="C59" s="530"/>
      <c r="D59" s="530"/>
      <c r="E59" s="531"/>
      <c r="F59" s="532" t="s">
        <v>781</v>
      </c>
      <c r="G59" s="533"/>
      <c r="H59" s="533"/>
      <c r="I59" s="533"/>
      <c r="J59" s="534"/>
    </row>
    <row r="60" spans="1:10" ht="13.7" customHeight="1" x14ac:dyDescent="0.2">
      <c r="A60" s="308">
        <f t="shared" si="0"/>
        <v>13</v>
      </c>
      <c r="B60" s="529" t="s">
        <v>860</v>
      </c>
      <c r="C60" s="530"/>
      <c r="D60" s="530"/>
      <c r="E60" s="531"/>
      <c r="F60" s="532" t="s">
        <v>781</v>
      </c>
      <c r="G60" s="533"/>
      <c r="H60" s="533"/>
      <c r="I60" s="533"/>
      <c r="J60" s="534"/>
    </row>
    <row r="61" spans="1:10" ht="13.7" customHeight="1" x14ac:dyDescent="0.2">
      <c r="A61" s="308">
        <f t="shared" si="0"/>
        <v>14</v>
      </c>
      <c r="B61" s="529" t="s">
        <v>861</v>
      </c>
      <c r="C61" s="530"/>
      <c r="D61" s="530"/>
      <c r="E61" s="531"/>
      <c r="F61" s="532" t="s">
        <v>781</v>
      </c>
      <c r="G61" s="533"/>
      <c r="H61" s="533"/>
      <c r="I61" s="533"/>
      <c r="J61" s="534"/>
    </row>
    <row r="62" spans="1:10" ht="13.7" customHeight="1" x14ac:dyDescent="0.2">
      <c r="A62" s="308">
        <f t="shared" si="0"/>
        <v>15</v>
      </c>
      <c r="B62" s="529" t="s">
        <v>862</v>
      </c>
      <c r="C62" s="530"/>
      <c r="D62" s="530"/>
      <c r="E62" s="531"/>
      <c r="F62" s="532" t="s">
        <v>781</v>
      </c>
      <c r="G62" s="533"/>
      <c r="H62" s="533"/>
      <c r="I62" s="533"/>
      <c r="J62" s="534"/>
    </row>
    <row r="63" spans="1:10" ht="13.7" customHeight="1" x14ac:dyDescent="0.2">
      <c r="A63" s="308">
        <f t="shared" si="0"/>
        <v>16</v>
      </c>
      <c r="B63" s="529" t="s">
        <v>863</v>
      </c>
      <c r="C63" s="530"/>
      <c r="D63" s="530"/>
      <c r="E63" s="531"/>
      <c r="F63" s="532" t="s">
        <v>781</v>
      </c>
      <c r="G63" s="533"/>
      <c r="H63" s="533"/>
      <c r="I63" s="533"/>
      <c r="J63" s="534"/>
    </row>
    <row r="64" spans="1:10" ht="13.7" customHeight="1" x14ac:dyDescent="0.2">
      <c r="A64" s="308">
        <f t="shared" si="0"/>
        <v>17</v>
      </c>
      <c r="B64" s="529" t="s">
        <v>864</v>
      </c>
      <c r="C64" s="530"/>
      <c r="D64" s="530"/>
      <c r="E64" s="531"/>
      <c r="F64" s="532" t="s">
        <v>781</v>
      </c>
      <c r="G64" s="533"/>
      <c r="H64" s="533"/>
      <c r="I64" s="533"/>
      <c r="J64" s="534"/>
    </row>
    <row r="65" spans="1:10" ht="13.7" customHeight="1" x14ac:dyDescent="0.2">
      <c r="A65" s="308">
        <f t="shared" si="0"/>
        <v>18</v>
      </c>
      <c r="B65" s="529" t="s">
        <v>865</v>
      </c>
      <c r="C65" s="530"/>
      <c r="D65" s="530"/>
      <c r="E65" s="531"/>
      <c r="F65" s="532" t="s">
        <v>781</v>
      </c>
      <c r="G65" s="533"/>
      <c r="H65" s="533"/>
      <c r="I65" s="533"/>
      <c r="J65" s="534"/>
    </row>
    <row r="66" spans="1:10" ht="13.7" customHeight="1" x14ac:dyDescent="0.2">
      <c r="A66" s="308">
        <f t="shared" si="0"/>
        <v>19</v>
      </c>
      <c r="B66" s="529" t="s">
        <v>866</v>
      </c>
      <c r="C66" s="530"/>
      <c r="D66" s="530"/>
      <c r="E66" s="531"/>
      <c r="F66" s="532" t="s">
        <v>781</v>
      </c>
      <c r="G66" s="533"/>
      <c r="H66" s="533"/>
      <c r="I66" s="533"/>
      <c r="J66" s="534"/>
    </row>
    <row r="67" spans="1:10" ht="13.7" customHeight="1" x14ac:dyDescent="0.2">
      <c r="A67" s="308">
        <f t="shared" si="0"/>
        <v>20</v>
      </c>
      <c r="B67" s="529" t="s">
        <v>867</v>
      </c>
      <c r="C67" s="530"/>
      <c r="D67" s="530"/>
      <c r="E67" s="531"/>
      <c r="F67" s="532" t="s">
        <v>781</v>
      </c>
      <c r="G67" s="533"/>
      <c r="H67" s="533"/>
      <c r="I67" s="533"/>
      <c r="J67" s="534"/>
    </row>
    <row r="68" spans="1:10" ht="13.7" customHeight="1" x14ac:dyDescent="0.2">
      <c r="A68" s="308">
        <f t="shared" si="0"/>
        <v>21</v>
      </c>
      <c r="B68" s="529" t="s">
        <v>868</v>
      </c>
      <c r="C68" s="530"/>
      <c r="D68" s="530"/>
      <c r="E68" s="531"/>
      <c r="F68" s="532" t="s">
        <v>781</v>
      </c>
      <c r="G68" s="533"/>
      <c r="H68" s="533"/>
      <c r="I68" s="533"/>
      <c r="J68" s="534"/>
    </row>
    <row r="69" spans="1:10" ht="13.7" customHeight="1" x14ac:dyDescent="0.2">
      <c r="A69" s="308">
        <f t="shared" si="0"/>
        <v>22</v>
      </c>
      <c r="B69" s="529" t="s">
        <v>869</v>
      </c>
      <c r="C69" s="530"/>
      <c r="D69" s="530"/>
      <c r="E69" s="531"/>
      <c r="F69" s="532" t="s">
        <v>781</v>
      </c>
      <c r="G69" s="533"/>
      <c r="H69" s="533"/>
      <c r="I69" s="533"/>
      <c r="J69" s="534"/>
    </row>
    <row r="70" spans="1:10" ht="13.7" customHeight="1" x14ac:dyDescent="0.2">
      <c r="A70" s="308">
        <f t="shared" si="0"/>
        <v>23</v>
      </c>
      <c r="B70" s="529" t="s">
        <v>870</v>
      </c>
      <c r="C70" s="530"/>
      <c r="D70" s="530"/>
      <c r="E70" s="531"/>
      <c r="F70" s="532" t="s">
        <v>781</v>
      </c>
      <c r="G70" s="533"/>
      <c r="H70" s="533"/>
      <c r="I70" s="533"/>
      <c r="J70" s="534"/>
    </row>
    <row r="71" spans="1:10" ht="13.7" customHeight="1" x14ac:dyDescent="0.2">
      <c r="A71" s="308">
        <f t="shared" si="0"/>
        <v>24</v>
      </c>
      <c r="B71" s="529" t="s">
        <v>871</v>
      </c>
      <c r="C71" s="530"/>
      <c r="D71" s="530"/>
      <c r="E71" s="531"/>
      <c r="F71" s="532" t="s">
        <v>781</v>
      </c>
      <c r="G71" s="533"/>
      <c r="H71" s="533"/>
      <c r="I71" s="533"/>
      <c r="J71" s="534"/>
    </row>
    <row r="72" spans="1:10" ht="13.7" customHeight="1" x14ac:dyDescent="0.2">
      <c r="A72" s="308">
        <f t="shared" si="0"/>
        <v>25</v>
      </c>
      <c r="B72" s="529" t="s">
        <v>872</v>
      </c>
      <c r="C72" s="530"/>
      <c r="D72" s="530"/>
      <c r="E72" s="531"/>
      <c r="F72" s="532" t="s">
        <v>781</v>
      </c>
      <c r="G72" s="533"/>
      <c r="H72" s="533"/>
      <c r="I72" s="533"/>
      <c r="J72" s="534"/>
    </row>
    <row r="73" spans="1:10" ht="13.7" customHeight="1" x14ac:dyDescent="0.2">
      <c r="A73" s="308">
        <f t="shared" si="0"/>
        <v>26</v>
      </c>
      <c r="B73" s="529" t="s">
        <v>873</v>
      </c>
      <c r="C73" s="530"/>
      <c r="D73" s="530"/>
      <c r="E73" s="531"/>
      <c r="F73" s="532" t="s">
        <v>781</v>
      </c>
      <c r="G73" s="533"/>
      <c r="H73" s="533"/>
      <c r="I73" s="533"/>
      <c r="J73" s="534"/>
    </row>
    <row r="74" spans="1:10" ht="13.7" customHeight="1" x14ac:dyDescent="0.2">
      <c r="A74" s="308">
        <f t="shared" si="0"/>
        <v>27</v>
      </c>
      <c r="B74" s="529" t="s">
        <v>874</v>
      </c>
      <c r="C74" s="530"/>
      <c r="D74" s="530"/>
      <c r="E74" s="531"/>
      <c r="F74" s="532" t="s">
        <v>781</v>
      </c>
      <c r="G74" s="533"/>
      <c r="H74" s="533"/>
      <c r="I74" s="533"/>
      <c r="J74" s="534"/>
    </row>
    <row r="75" spans="1:10" ht="13.7" customHeight="1" x14ac:dyDescent="0.2">
      <c r="A75" s="308">
        <f t="shared" si="0"/>
        <v>28</v>
      </c>
      <c r="B75" s="529" t="s">
        <v>891</v>
      </c>
      <c r="C75" s="530"/>
      <c r="D75" s="530"/>
      <c r="E75" s="531"/>
      <c r="F75" s="532" t="s">
        <v>781</v>
      </c>
      <c r="G75" s="533"/>
      <c r="H75" s="533"/>
      <c r="I75" s="533"/>
      <c r="J75" s="534"/>
    </row>
    <row r="76" spans="1:10" ht="13.7" customHeight="1" x14ac:dyDescent="0.2">
      <c r="A76" s="308">
        <f t="shared" si="0"/>
        <v>29</v>
      </c>
      <c r="B76" s="529" t="s">
        <v>875</v>
      </c>
      <c r="C76" s="530"/>
      <c r="D76" s="530"/>
      <c r="E76" s="531"/>
      <c r="F76" s="532" t="s">
        <v>781</v>
      </c>
      <c r="G76" s="533"/>
      <c r="H76" s="533"/>
      <c r="I76" s="533"/>
      <c r="J76" s="534"/>
    </row>
    <row r="77" spans="1:10" ht="13.7" customHeight="1" x14ac:dyDescent="0.2">
      <c r="A77" s="308">
        <f t="shared" si="0"/>
        <v>30</v>
      </c>
      <c r="B77" s="529" t="s">
        <v>876</v>
      </c>
      <c r="C77" s="530"/>
      <c r="D77" s="530"/>
      <c r="E77" s="531"/>
      <c r="F77" s="532" t="s">
        <v>781</v>
      </c>
      <c r="G77" s="533"/>
      <c r="H77" s="533"/>
      <c r="I77" s="533"/>
      <c r="J77" s="534"/>
    </row>
    <row r="78" spans="1:10" ht="13.7" customHeight="1" x14ac:dyDescent="0.2">
      <c r="A78" s="308">
        <f t="shared" si="0"/>
        <v>31</v>
      </c>
      <c r="B78" s="529" t="s">
        <v>877</v>
      </c>
      <c r="C78" s="530"/>
      <c r="D78" s="530"/>
      <c r="E78" s="531"/>
      <c r="F78" s="532" t="s">
        <v>781</v>
      </c>
      <c r="G78" s="533"/>
      <c r="H78" s="533"/>
      <c r="I78" s="533"/>
      <c r="J78" s="534"/>
    </row>
    <row r="79" spans="1:10" ht="13.7" customHeight="1" x14ac:dyDescent="0.2">
      <c r="A79" s="308">
        <f t="shared" si="0"/>
        <v>32</v>
      </c>
      <c r="B79" s="529" t="s">
        <v>878</v>
      </c>
      <c r="C79" s="530"/>
      <c r="D79" s="530"/>
      <c r="E79" s="531"/>
      <c r="F79" s="532" t="s">
        <v>781</v>
      </c>
      <c r="G79" s="533"/>
      <c r="H79" s="533"/>
      <c r="I79" s="533"/>
      <c r="J79" s="534"/>
    </row>
    <row r="80" spans="1:10" ht="13.7" customHeight="1" x14ac:dyDescent="0.2">
      <c r="A80" s="308">
        <f t="shared" si="0"/>
        <v>33</v>
      </c>
      <c r="B80" s="529" t="s">
        <v>879</v>
      </c>
      <c r="C80" s="530"/>
      <c r="D80" s="530"/>
      <c r="E80" s="531"/>
      <c r="F80" s="532" t="s">
        <v>781</v>
      </c>
      <c r="G80" s="533"/>
      <c r="H80" s="533"/>
      <c r="I80" s="533"/>
      <c r="J80" s="534"/>
    </row>
    <row r="81" spans="1:10" ht="13.7" customHeight="1" x14ac:dyDescent="0.2">
      <c r="A81" s="308">
        <f t="shared" si="0"/>
        <v>34</v>
      </c>
      <c r="B81" s="529" t="s">
        <v>880</v>
      </c>
      <c r="C81" s="530"/>
      <c r="D81" s="530"/>
      <c r="E81" s="531"/>
      <c r="F81" s="532" t="s">
        <v>781</v>
      </c>
      <c r="G81" s="533"/>
      <c r="H81" s="533"/>
      <c r="I81" s="533"/>
      <c r="J81" s="534"/>
    </row>
    <row r="82" spans="1:10" ht="13.7" customHeight="1" x14ac:dyDescent="0.2">
      <c r="A82" s="308">
        <f t="shared" si="0"/>
        <v>35</v>
      </c>
      <c r="B82" s="529" t="s">
        <v>881</v>
      </c>
      <c r="C82" s="530"/>
      <c r="D82" s="530"/>
      <c r="E82" s="531"/>
      <c r="F82" s="532" t="s">
        <v>781</v>
      </c>
      <c r="G82" s="533"/>
      <c r="H82" s="533"/>
      <c r="I82" s="533"/>
      <c r="J82" s="534"/>
    </row>
    <row r="83" spans="1:10" ht="13.7" customHeight="1" x14ac:dyDescent="0.2">
      <c r="A83" s="308">
        <f t="shared" si="0"/>
        <v>36</v>
      </c>
      <c r="B83" s="529" t="s">
        <v>882</v>
      </c>
      <c r="C83" s="530"/>
      <c r="D83" s="530"/>
      <c r="E83" s="531"/>
      <c r="F83" s="532" t="s">
        <v>781</v>
      </c>
      <c r="G83" s="533"/>
      <c r="H83" s="533"/>
      <c r="I83" s="533"/>
      <c r="J83" s="534"/>
    </row>
    <row r="84" spans="1:10" ht="13.7" customHeight="1" x14ac:dyDescent="0.2">
      <c r="A84" s="308">
        <f t="shared" si="0"/>
        <v>37</v>
      </c>
      <c r="B84" s="529" t="s">
        <v>883</v>
      </c>
      <c r="C84" s="530"/>
      <c r="D84" s="530"/>
      <c r="E84" s="531"/>
      <c r="F84" s="532" t="s">
        <v>781</v>
      </c>
      <c r="G84" s="533"/>
      <c r="H84" s="533"/>
      <c r="I84" s="533"/>
      <c r="J84" s="534"/>
    </row>
    <row r="85" spans="1:10" ht="13.7" customHeight="1" x14ac:dyDescent="0.2">
      <c r="A85" s="308">
        <f t="shared" si="0"/>
        <v>38</v>
      </c>
      <c r="B85" s="529" t="s">
        <v>884</v>
      </c>
      <c r="C85" s="530"/>
      <c r="D85" s="530"/>
      <c r="E85" s="531"/>
      <c r="F85" s="532" t="s">
        <v>781</v>
      </c>
      <c r="G85" s="533"/>
      <c r="H85" s="533"/>
      <c r="I85" s="533"/>
      <c r="J85" s="534"/>
    </row>
    <row r="86" spans="1:10" ht="13.7" customHeight="1" x14ac:dyDescent="0.2">
      <c r="A86" s="308">
        <f t="shared" si="0"/>
        <v>39</v>
      </c>
      <c r="B86" s="529" t="s">
        <v>885</v>
      </c>
      <c r="C86" s="530"/>
      <c r="D86" s="530"/>
      <c r="E86" s="531"/>
      <c r="F86" s="532" t="s">
        <v>781</v>
      </c>
      <c r="G86" s="533"/>
      <c r="H86" s="533"/>
      <c r="I86" s="533"/>
      <c r="J86" s="534"/>
    </row>
    <row r="87" spans="1:10" ht="13.7" customHeight="1" x14ac:dyDescent="0.2">
      <c r="A87" s="308">
        <f t="shared" si="0"/>
        <v>40</v>
      </c>
      <c r="B87" s="529" t="s">
        <v>886</v>
      </c>
      <c r="C87" s="530"/>
      <c r="D87" s="530"/>
      <c r="E87" s="531"/>
      <c r="F87" s="532" t="s">
        <v>781</v>
      </c>
      <c r="G87" s="533"/>
      <c r="H87" s="533"/>
      <c r="I87" s="533"/>
      <c r="J87" s="534"/>
    </row>
    <row r="88" spans="1:10" ht="13.7" customHeight="1" x14ac:dyDescent="0.2">
      <c r="A88" s="308">
        <f t="shared" si="0"/>
        <v>41</v>
      </c>
      <c r="B88" s="529" t="s">
        <v>887</v>
      </c>
      <c r="C88" s="530"/>
      <c r="D88" s="530"/>
      <c r="E88" s="531"/>
      <c r="F88" s="532" t="s">
        <v>781</v>
      </c>
      <c r="G88" s="533"/>
      <c r="H88" s="533"/>
      <c r="I88" s="533"/>
      <c r="J88" s="534"/>
    </row>
    <row r="89" spans="1:10" ht="13.7" customHeight="1" x14ac:dyDescent="0.2">
      <c r="A89" s="308">
        <f t="shared" si="0"/>
        <v>42</v>
      </c>
      <c r="B89" s="529" t="s">
        <v>888</v>
      </c>
      <c r="C89" s="530"/>
      <c r="D89" s="530"/>
      <c r="E89" s="531"/>
      <c r="F89" s="532" t="s">
        <v>781</v>
      </c>
      <c r="G89" s="533"/>
      <c r="H89" s="533"/>
      <c r="I89" s="533"/>
      <c r="J89" s="534"/>
    </row>
    <row r="90" spans="1:10" ht="13.7" customHeight="1" x14ac:dyDescent="0.2">
      <c r="A90" s="308">
        <f t="shared" si="0"/>
        <v>43</v>
      </c>
      <c r="B90" s="529" t="s">
        <v>889</v>
      </c>
      <c r="C90" s="530"/>
      <c r="D90" s="530"/>
      <c r="E90" s="531"/>
      <c r="F90" s="532" t="s">
        <v>781</v>
      </c>
      <c r="G90" s="533"/>
      <c r="H90" s="533"/>
      <c r="I90" s="533"/>
      <c r="J90" s="534"/>
    </row>
    <row r="91" spans="1:10" ht="13.7" customHeight="1" x14ac:dyDescent="0.2">
      <c r="A91" s="308">
        <f t="shared" si="0"/>
        <v>44</v>
      </c>
      <c r="B91" s="529" t="s">
        <v>892</v>
      </c>
      <c r="C91" s="530"/>
      <c r="D91" s="530"/>
      <c r="E91" s="531"/>
      <c r="F91" s="532" t="s">
        <v>781</v>
      </c>
      <c r="G91" s="533"/>
      <c r="H91" s="533"/>
      <c r="I91" s="533"/>
      <c r="J91" s="534"/>
    </row>
    <row r="92" spans="1:10" ht="13.7" customHeight="1" x14ac:dyDescent="0.2">
      <c r="A92" s="308" t="str">
        <f t="shared" si="0"/>
        <v/>
      </c>
      <c r="B92" s="529"/>
      <c r="C92" s="530"/>
      <c r="D92" s="530"/>
      <c r="E92" s="531"/>
      <c r="F92" s="532"/>
      <c r="G92" s="533"/>
      <c r="H92" s="533"/>
      <c r="I92" s="533"/>
      <c r="J92" s="534"/>
    </row>
    <row r="93" spans="1:10" ht="13.7" customHeight="1" x14ac:dyDescent="0.2">
      <c r="A93" s="308" t="str">
        <f t="shared" si="0"/>
        <v/>
      </c>
      <c r="B93" s="529"/>
      <c r="C93" s="530"/>
      <c r="D93" s="530"/>
      <c r="E93" s="531"/>
      <c r="F93" s="532"/>
      <c r="G93" s="533"/>
      <c r="H93" s="533"/>
      <c r="I93" s="533"/>
      <c r="J93" s="534"/>
    </row>
    <row r="94" spans="1:10" ht="13.7" customHeight="1" x14ac:dyDescent="0.2">
      <c r="A94" s="308" t="str">
        <f t="shared" si="0"/>
        <v/>
      </c>
      <c r="B94" s="529"/>
      <c r="C94" s="530"/>
      <c r="D94" s="530"/>
      <c r="E94" s="531"/>
      <c r="F94" s="532"/>
      <c r="G94" s="533"/>
      <c r="H94" s="533"/>
      <c r="I94" s="533"/>
      <c r="J94" s="534"/>
    </row>
    <row r="95" spans="1:10" ht="13.7" customHeight="1" x14ac:dyDescent="0.2">
      <c r="A95" s="308" t="str">
        <f t="shared" si="0"/>
        <v/>
      </c>
      <c r="B95" s="529"/>
      <c r="C95" s="530"/>
      <c r="D95" s="530"/>
      <c r="E95" s="531"/>
      <c r="F95" s="532"/>
      <c r="G95" s="533"/>
      <c r="H95" s="533"/>
      <c r="I95" s="533"/>
      <c r="J95" s="534"/>
    </row>
    <row r="96" spans="1:10" ht="13.7" customHeight="1" x14ac:dyDescent="0.2">
      <c r="A96" s="308" t="str">
        <f t="shared" si="0"/>
        <v/>
      </c>
      <c r="B96" s="529"/>
      <c r="C96" s="530"/>
      <c r="D96" s="530"/>
      <c r="E96" s="531"/>
      <c r="F96" s="532"/>
      <c r="G96" s="533"/>
      <c r="H96" s="533"/>
      <c r="I96" s="533"/>
      <c r="J96" s="534"/>
    </row>
    <row r="97" spans="1:11" ht="13.7" customHeight="1" x14ac:dyDescent="0.2">
      <c r="A97" s="308" t="str">
        <f t="shared" si="0"/>
        <v/>
      </c>
      <c r="B97" s="529"/>
      <c r="C97" s="530"/>
      <c r="D97" s="530"/>
      <c r="E97" s="531"/>
      <c r="F97" s="532"/>
      <c r="G97" s="533"/>
      <c r="H97" s="533"/>
      <c r="I97" s="533"/>
      <c r="J97" s="534"/>
    </row>
    <row r="98" spans="1:11" ht="13.7" customHeight="1" x14ac:dyDescent="0.2">
      <c r="A98" s="308" t="str">
        <f t="shared" si="0"/>
        <v/>
      </c>
      <c r="B98" s="529"/>
      <c r="C98" s="530"/>
      <c r="D98" s="530"/>
      <c r="E98" s="531"/>
      <c r="F98" s="532"/>
      <c r="G98" s="533"/>
      <c r="H98" s="533"/>
      <c r="I98" s="533"/>
      <c r="J98" s="534"/>
    </row>
    <row r="99" spans="1:11" ht="13.7" customHeight="1" x14ac:dyDescent="0.2">
      <c r="A99" s="308" t="str">
        <f t="shared" si="0"/>
        <v/>
      </c>
      <c r="B99" s="529"/>
      <c r="C99" s="530"/>
      <c r="D99" s="530"/>
      <c r="E99" s="531"/>
      <c r="F99" s="532"/>
      <c r="G99" s="533"/>
      <c r="H99" s="533"/>
      <c r="I99" s="533"/>
      <c r="J99" s="534"/>
    </row>
    <row r="100" spans="1:11" ht="13.7" customHeight="1" x14ac:dyDescent="0.2">
      <c r="A100" s="308" t="str">
        <f t="shared" si="0"/>
        <v/>
      </c>
      <c r="B100" s="529"/>
      <c r="C100" s="530"/>
      <c r="D100" s="530"/>
      <c r="E100" s="531"/>
      <c r="F100" s="532"/>
      <c r="G100" s="533"/>
      <c r="H100" s="533"/>
      <c r="I100" s="533"/>
      <c r="J100" s="534"/>
    </row>
    <row r="101" spans="1:11" ht="13.7" customHeight="1" x14ac:dyDescent="0.2">
      <c r="A101" s="308" t="str">
        <f t="shared" si="0"/>
        <v/>
      </c>
      <c r="B101" s="529"/>
      <c r="C101" s="530"/>
      <c r="D101" s="530"/>
      <c r="E101" s="531"/>
      <c r="F101" s="532"/>
      <c r="G101" s="533"/>
      <c r="H101" s="533"/>
      <c r="I101" s="533"/>
      <c r="J101" s="534"/>
    </row>
    <row r="102" spans="1:11" ht="13.7" customHeight="1" thickBot="1" x14ac:dyDescent="0.25">
      <c r="A102" s="309" t="str">
        <f t="shared" si="0"/>
        <v/>
      </c>
      <c r="B102" s="535"/>
      <c r="C102" s="536"/>
      <c r="D102" s="536"/>
      <c r="E102" s="537"/>
      <c r="F102" s="538"/>
      <c r="G102" s="539"/>
      <c r="H102" s="539"/>
      <c r="I102" s="539"/>
      <c r="J102" s="540"/>
    </row>
    <row r="103" spans="1:11" ht="24.95" customHeight="1" x14ac:dyDescent="0.2">
      <c r="B103" s="299"/>
      <c r="C103" s="299"/>
      <c r="D103" s="299"/>
      <c r="E103" s="304"/>
      <c r="F103" s="299"/>
      <c r="G103" s="305"/>
      <c r="H103" s="299"/>
      <c r="I103" s="299"/>
      <c r="J103" s="299"/>
    </row>
    <row r="104" spans="1:11" ht="24.95" customHeight="1" x14ac:dyDescent="0.2">
      <c r="A104" s="302"/>
      <c r="B104" s="302"/>
      <c r="C104" s="302"/>
      <c r="D104" s="302"/>
      <c r="E104" s="550" t="s">
        <v>247</v>
      </c>
      <c r="F104" s="550"/>
      <c r="G104" s="550"/>
      <c r="H104" s="302"/>
      <c r="I104" s="302"/>
      <c r="J104" s="302"/>
    </row>
    <row r="105" spans="1:11" ht="24.95" customHeight="1" x14ac:dyDescent="0.2">
      <c r="A105" s="555"/>
      <c r="B105" s="555"/>
      <c r="C105" s="557"/>
      <c r="D105" s="557"/>
      <c r="E105" s="556"/>
      <c r="F105" s="556"/>
      <c r="G105" s="556"/>
      <c r="H105" s="555"/>
      <c r="I105" s="555"/>
      <c r="J105" s="303"/>
    </row>
    <row r="106" spans="1:11" ht="24.95" customHeight="1" x14ac:dyDescent="0.2">
      <c r="A106" s="555" t="s">
        <v>372</v>
      </c>
      <c r="B106" s="555"/>
      <c r="C106" s="557" t="str">
        <f>F8</f>
        <v>عادل اسماعيل ابو حميدان</v>
      </c>
      <c r="D106" s="557"/>
      <c r="E106" s="556" t="str">
        <f>F5</f>
        <v>ذكور البقعة الاعدادية الرابعة</v>
      </c>
      <c r="F106" s="556"/>
      <c r="G106" s="556"/>
      <c r="H106" s="555" t="s">
        <v>246</v>
      </c>
      <c r="I106" s="555"/>
      <c r="J106" s="303" t="str">
        <f>F6&amp; " ( " &amp; F7 &amp; " )"</f>
        <v>السادس ( أ )</v>
      </c>
    </row>
    <row r="107" spans="1:11" ht="24.95" customHeight="1" thickBot="1" x14ac:dyDescent="0.25"/>
    <row r="108" spans="1:11" ht="24.95" customHeight="1" thickBot="1" x14ac:dyDescent="0.25">
      <c r="A108" s="306" t="s">
        <v>374</v>
      </c>
      <c r="B108" s="541" t="s">
        <v>375</v>
      </c>
      <c r="C108" s="542"/>
      <c r="D108" s="542"/>
      <c r="E108" s="543"/>
      <c r="F108" s="541" t="s">
        <v>376</v>
      </c>
      <c r="G108" s="542"/>
      <c r="H108" s="542"/>
      <c r="I108" s="542"/>
      <c r="J108" s="543"/>
    </row>
    <row r="109" spans="1:11" ht="24.95" customHeight="1" x14ac:dyDescent="0.2">
      <c r="A109" s="316" t="str">
        <f>IF(B109&lt;&gt;"",1,"")</f>
        <v/>
      </c>
      <c r="B109" s="544"/>
      <c r="C109" s="545"/>
      <c r="D109" s="545"/>
      <c r="E109" s="546"/>
      <c r="F109" s="544"/>
      <c r="G109" s="545"/>
      <c r="H109" s="545"/>
      <c r="I109" s="545"/>
      <c r="J109" s="546"/>
      <c r="K109" s="266">
        <f>COUNTA(B109:E134)</f>
        <v>0</v>
      </c>
    </row>
    <row r="110" spans="1:11" ht="24.95" customHeight="1" x14ac:dyDescent="0.2">
      <c r="A110" s="317" t="str">
        <f>IF(AND(B110&lt;&gt;"",A109&lt;&gt;""),A109+1,"")</f>
        <v/>
      </c>
      <c r="B110" s="529"/>
      <c r="C110" s="530"/>
      <c r="D110" s="530"/>
      <c r="E110" s="531"/>
      <c r="F110" s="529"/>
      <c r="G110" s="530"/>
      <c r="H110" s="530"/>
      <c r="I110" s="530"/>
      <c r="J110" s="531"/>
    </row>
    <row r="111" spans="1:11" ht="24.95" customHeight="1" x14ac:dyDescent="0.2">
      <c r="A111" s="317" t="str">
        <f t="shared" ref="A111:A134" si="1">IF(AND(B111&lt;&gt;"",A110&lt;&gt;""),A110+1,"")</f>
        <v/>
      </c>
      <c r="B111" s="529"/>
      <c r="C111" s="530"/>
      <c r="D111" s="530"/>
      <c r="E111" s="531"/>
      <c r="F111" s="529"/>
      <c r="G111" s="530"/>
      <c r="H111" s="530"/>
      <c r="I111" s="530"/>
      <c r="J111" s="531"/>
    </row>
    <row r="112" spans="1:11" ht="24.95" customHeight="1" x14ac:dyDescent="0.2">
      <c r="A112" s="317" t="str">
        <f t="shared" si="1"/>
        <v/>
      </c>
      <c r="B112" s="529"/>
      <c r="C112" s="530"/>
      <c r="D112" s="530"/>
      <c r="E112" s="531"/>
      <c r="F112" s="529"/>
      <c r="G112" s="530"/>
      <c r="H112" s="530"/>
      <c r="I112" s="530"/>
      <c r="J112" s="531"/>
    </row>
    <row r="113" spans="1:10" ht="24.95" customHeight="1" x14ac:dyDescent="0.2">
      <c r="A113" s="317" t="str">
        <f t="shared" si="1"/>
        <v/>
      </c>
      <c r="B113" s="529"/>
      <c r="C113" s="530"/>
      <c r="D113" s="530"/>
      <c r="E113" s="531"/>
      <c r="F113" s="529"/>
      <c r="G113" s="530"/>
      <c r="H113" s="530"/>
      <c r="I113" s="530"/>
      <c r="J113" s="531"/>
    </row>
    <row r="114" spans="1:10" ht="24.95" customHeight="1" x14ac:dyDescent="0.2">
      <c r="A114" s="317" t="str">
        <f t="shared" si="1"/>
        <v/>
      </c>
      <c r="B114" s="529"/>
      <c r="C114" s="530"/>
      <c r="D114" s="530"/>
      <c r="E114" s="531"/>
      <c r="F114" s="529"/>
      <c r="G114" s="530"/>
      <c r="H114" s="530"/>
      <c r="I114" s="530"/>
      <c r="J114" s="531"/>
    </row>
    <row r="115" spans="1:10" ht="24.95" customHeight="1" x14ac:dyDescent="0.2">
      <c r="A115" s="317" t="str">
        <f t="shared" si="1"/>
        <v/>
      </c>
      <c r="B115" s="529"/>
      <c r="C115" s="530"/>
      <c r="D115" s="530"/>
      <c r="E115" s="531"/>
      <c r="F115" s="529"/>
      <c r="G115" s="530"/>
      <c r="H115" s="530"/>
      <c r="I115" s="530"/>
      <c r="J115" s="531"/>
    </row>
    <row r="116" spans="1:10" ht="24.95" customHeight="1" x14ac:dyDescent="0.2">
      <c r="A116" s="317" t="str">
        <f t="shared" si="1"/>
        <v/>
      </c>
      <c r="B116" s="529"/>
      <c r="C116" s="530"/>
      <c r="D116" s="530"/>
      <c r="E116" s="531"/>
      <c r="F116" s="529"/>
      <c r="G116" s="530"/>
      <c r="H116" s="530"/>
      <c r="I116" s="530"/>
      <c r="J116" s="531"/>
    </row>
    <row r="117" spans="1:10" ht="24.95" customHeight="1" x14ac:dyDescent="0.2">
      <c r="A117" s="317" t="str">
        <f t="shared" si="1"/>
        <v/>
      </c>
      <c r="B117" s="529"/>
      <c r="C117" s="530"/>
      <c r="D117" s="530"/>
      <c r="E117" s="531"/>
      <c r="F117" s="529"/>
      <c r="G117" s="530"/>
      <c r="H117" s="530"/>
      <c r="I117" s="530"/>
      <c r="J117" s="531"/>
    </row>
    <row r="118" spans="1:10" ht="24.95" customHeight="1" x14ac:dyDescent="0.2">
      <c r="A118" s="317" t="str">
        <f t="shared" si="1"/>
        <v/>
      </c>
      <c r="B118" s="529"/>
      <c r="C118" s="530"/>
      <c r="D118" s="530"/>
      <c r="E118" s="531"/>
      <c r="F118" s="529"/>
      <c r="G118" s="530"/>
      <c r="H118" s="530"/>
      <c r="I118" s="530"/>
      <c r="J118" s="531"/>
    </row>
    <row r="119" spans="1:10" ht="24.95" customHeight="1" x14ac:dyDescent="0.2">
      <c r="A119" s="317" t="str">
        <f t="shared" si="1"/>
        <v/>
      </c>
      <c r="B119" s="529"/>
      <c r="C119" s="530"/>
      <c r="D119" s="530"/>
      <c r="E119" s="531"/>
      <c r="F119" s="529"/>
      <c r="G119" s="530"/>
      <c r="H119" s="530"/>
      <c r="I119" s="530"/>
      <c r="J119" s="531"/>
    </row>
    <row r="120" spans="1:10" ht="24.95" customHeight="1" x14ac:dyDescent="0.2">
      <c r="A120" s="317" t="str">
        <f t="shared" si="1"/>
        <v/>
      </c>
      <c r="B120" s="529"/>
      <c r="C120" s="530"/>
      <c r="D120" s="530"/>
      <c r="E120" s="531"/>
      <c r="F120" s="529"/>
      <c r="G120" s="530"/>
      <c r="H120" s="530"/>
      <c r="I120" s="530"/>
      <c r="J120" s="531"/>
    </row>
    <row r="121" spans="1:10" ht="24.95" customHeight="1" x14ac:dyDescent="0.2">
      <c r="A121" s="317" t="str">
        <f t="shared" si="1"/>
        <v/>
      </c>
      <c r="B121" s="529"/>
      <c r="C121" s="530"/>
      <c r="D121" s="530"/>
      <c r="E121" s="531"/>
      <c r="F121" s="529"/>
      <c r="G121" s="530"/>
      <c r="H121" s="530"/>
      <c r="I121" s="530"/>
      <c r="J121" s="531"/>
    </row>
    <row r="122" spans="1:10" ht="24.95" customHeight="1" x14ac:dyDescent="0.2">
      <c r="A122" s="317" t="str">
        <f t="shared" si="1"/>
        <v/>
      </c>
      <c r="B122" s="529"/>
      <c r="C122" s="530"/>
      <c r="D122" s="530"/>
      <c r="E122" s="531"/>
      <c r="F122" s="529"/>
      <c r="G122" s="530"/>
      <c r="H122" s="530"/>
      <c r="I122" s="530"/>
      <c r="J122" s="531"/>
    </row>
    <row r="123" spans="1:10" ht="24.95" customHeight="1" x14ac:dyDescent="0.2">
      <c r="A123" s="317" t="str">
        <f t="shared" si="1"/>
        <v/>
      </c>
      <c r="B123" s="529"/>
      <c r="C123" s="530"/>
      <c r="D123" s="530"/>
      <c r="E123" s="531"/>
      <c r="F123" s="529"/>
      <c r="G123" s="530"/>
      <c r="H123" s="530"/>
      <c r="I123" s="530"/>
      <c r="J123" s="531"/>
    </row>
    <row r="124" spans="1:10" ht="24.95" customHeight="1" x14ac:dyDescent="0.2">
      <c r="A124" s="317" t="str">
        <f t="shared" si="1"/>
        <v/>
      </c>
      <c r="B124" s="529"/>
      <c r="C124" s="530"/>
      <c r="D124" s="530"/>
      <c r="E124" s="531"/>
      <c r="F124" s="529"/>
      <c r="G124" s="530"/>
      <c r="H124" s="530"/>
      <c r="I124" s="530"/>
      <c r="J124" s="531"/>
    </row>
    <row r="125" spans="1:10" ht="24.95" customHeight="1" x14ac:dyDescent="0.2">
      <c r="A125" s="317" t="str">
        <f t="shared" si="1"/>
        <v/>
      </c>
      <c r="B125" s="529"/>
      <c r="C125" s="530"/>
      <c r="D125" s="530"/>
      <c r="E125" s="531"/>
      <c r="F125" s="529"/>
      <c r="G125" s="530"/>
      <c r="H125" s="530"/>
      <c r="I125" s="530"/>
      <c r="J125" s="531"/>
    </row>
    <row r="126" spans="1:10" ht="24.95" customHeight="1" x14ac:dyDescent="0.2">
      <c r="A126" s="317" t="str">
        <f t="shared" si="1"/>
        <v/>
      </c>
      <c r="B126" s="529"/>
      <c r="C126" s="530"/>
      <c r="D126" s="530"/>
      <c r="E126" s="531"/>
      <c r="F126" s="529"/>
      <c r="G126" s="530"/>
      <c r="H126" s="530"/>
      <c r="I126" s="530"/>
      <c r="J126" s="531"/>
    </row>
    <row r="127" spans="1:10" ht="24.95" customHeight="1" x14ac:dyDescent="0.2">
      <c r="A127" s="317" t="str">
        <f t="shared" si="1"/>
        <v/>
      </c>
      <c r="B127" s="529"/>
      <c r="C127" s="530"/>
      <c r="D127" s="530"/>
      <c r="E127" s="531"/>
      <c r="F127" s="529"/>
      <c r="G127" s="530"/>
      <c r="H127" s="530"/>
      <c r="I127" s="530"/>
      <c r="J127" s="531"/>
    </row>
    <row r="128" spans="1:10" ht="24.95" customHeight="1" x14ac:dyDescent="0.2">
      <c r="A128" s="317" t="str">
        <f t="shared" si="1"/>
        <v/>
      </c>
      <c r="B128" s="529"/>
      <c r="C128" s="530"/>
      <c r="D128" s="530"/>
      <c r="E128" s="531"/>
      <c r="F128" s="529"/>
      <c r="G128" s="530"/>
      <c r="H128" s="530"/>
      <c r="I128" s="530"/>
      <c r="J128" s="531"/>
    </row>
    <row r="129" spans="1:11" ht="24.95" customHeight="1" x14ac:dyDescent="0.2">
      <c r="A129" s="317" t="str">
        <f t="shared" si="1"/>
        <v/>
      </c>
      <c r="B129" s="529"/>
      <c r="C129" s="530"/>
      <c r="D129" s="530"/>
      <c r="E129" s="531"/>
      <c r="F129" s="529"/>
      <c r="G129" s="530"/>
      <c r="H129" s="530"/>
      <c r="I129" s="530"/>
      <c r="J129" s="531"/>
    </row>
    <row r="130" spans="1:11" ht="24.95" customHeight="1" x14ac:dyDescent="0.2">
      <c r="A130" s="317" t="str">
        <f t="shared" si="1"/>
        <v/>
      </c>
      <c r="B130" s="529"/>
      <c r="C130" s="530"/>
      <c r="D130" s="530"/>
      <c r="E130" s="531"/>
      <c r="F130" s="529"/>
      <c r="G130" s="530"/>
      <c r="H130" s="530"/>
      <c r="I130" s="530"/>
      <c r="J130" s="531"/>
    </row>
    <row r="131" spans="1:11" ht="24.95" customHeight="1" x14ac:dyDescent="0.2">
      <c r="A131" s="317" t="str">
        <f t="shared" si="1"/>
        <v/>
      </c>
      <c r="B131" s="529"/>
      <c r="C131" s="530"/>
      <c r="D131" s="530"/>
      <c r="E131" s="531"/>
      <c r="F131" s="529"/>
      <c r="G131" s="530"/>
      <c r="H131" s="530"/>
      <c r="I131" s="530"/>
      <c r="J131" s="531"/>
    </row>
    <row r="132" spans="1:11" ht="24.95" customHeight="1" x14ac:dyDescent="0.2">
      <c r="A132" s="317" t="str">
        <f t="shared" si="1"/>
        <v/>
      </c>
      <c r="B132" s="529"/>
      <c r="C132" s="530"/>
      <c r="D132" s="530"/>
      <c r="E132" s="531"/>
      <c r="F132" s="529"/>
      <c r="G132" s="530"/>
      <c r="H132" s="530"/>
      <c r="I132" s="530"/>
      <c r="J132" s="531"/>
    </row>
    <row r="133" spans="1:11" ht="24.95" customHeight="1" x14ac:dyDescent="0.2">
      <c r="A133" s="317" t="str">
        <f t="shared" si="1"/>
        <v/>
      </c>
      <c r="B133" s="529"/>
      <c r="C133" s="530"/>
      <c r="D133" s="530"/>
      <c r="E133" s="531"/>
      <c r="F133" s="529"/>
      <c r="G133" s="530"/>
      <c r="H133" s="530"/>
      <c r="I133" s="530"/>
      <c r="J133" s="531"/>
    </row>
    <row r="134" spans="1:11" ht="24.95" customHeight="1" thickBot="1" x14ac:dyDescent="0.25">
      <c r="A134" s="318" t="str">
        <f t="shared" si="1"/>
        <v/>
      </c>
      <c r="B134" s="535"/>
      <c r="C134" s="536"/>
      <c r="D134" s="536"/>
      <c r="E134" s="537"/>
      <c r="F134" s="535"/>
      <c r="G134" s="536"/>
      <c r="H134" s="536"/>
      <c r="I134" s="536"/>
      <c r="J134" s="537"/>
    </row>
    <row r="135" spans="1:11" ht="24.95" customHeight="1" x14ac:dyDescent="0.2"/>
    <row r="136" spans="1:11" ht="24.95" customHeight="1" x14ac:dyDescent="0.2">
      <c r="A136" s="302"/>
      <c r="B136" s="302"/>
      <c r="C136" s="302"/>
      <c r="D136" s="302"/>
      <c r="E136" s="550" t="s">
        <v>401</v>
      </c>
      <c r="F136" s="550"/>
      <c r="G136" s="550"/>
      <c r="H136" s="302"/>
      <c r="I136" s="302"/>
      <c r="J136" s="302"/>
    </row>
    <row r="137" spans="1:11" ht="24.95" customHeight="1" thickBot="1" x14ac:dyDescent="0.25">
      <c r="A137" s="552" t="s">
        <v>372</v>
      </c>
      <c r="B137" s="552"/>
      <c r="C137" s="553" t="str">
        <f>F8</f>
        <v>عادل اسماعيل ابو حميدان</v>
      </c>
      <c r="D137" s="553"/>
      <c r="E137" s="554" t="str">
        <f>F5</f>
        <v>ذكور البقعة الاعدادية الرابعة</v>
      </c>
      <c r="F137" s="554"/>
      <c r="G137" s="554"/>
      <c r="H137" s="552" t="s">
        <v>246</v>
      </c>
      <c r="I137" s="552"/>
      <c r="J137" s="303" t="str">
        <f>F6 &amp; " ( " &amp; F7&amp; " )"</f>
        <v>السادس ( أ )</v>
      </c>
    </row>
    <row r="138" spans="1:11" ht="24.95" customHeight="1" x14ac:dyDescent="0.2">
      <c r="A138" s="558" t="s">
        <v>374</v>
      </c>
      <c r="B138" s="560" t="s">
        <v>375</v>
      </c>
      <c r="C138" s="561"/>
      <c r="D138" s="562"/>
      <c r="E138" s="565" t="s">
        <v>377</v>
      </c>
      <c r="F138" s="566"/>
      <c r="G138" s="566"/>
      <c r="H138" s="566"/>
      <c r="I138" s="566"/>
      <c r="J138" s="567"/>
    </row>
    <row r="139" spans="1:11" ht="24.95" customHeight="1" thickBot="1" x14ac:dyDescent="0.25">
      <c r="A139" s="559"/>
      <c r="B139" s="563"/>
      <c r="C139" s="564"/>
      <c r="D139" s="564"/>
      <c r="E139" s="341" t="s">
        <v>402</v>
      </c>
      <c r="F139" s="342" t="s">
        <v>367</v>
      </c>
      <c r="G139" s="341" t="s">
        <v>378</v>
      </c>
      <c r="H139" s="342" t="s">
        <v>367</v>
      </c>
      <c r="I139" s="341" t="s">
        <v>292</v>
      </c>
      <c r="J139" s="342" t="s">
        <v>367</v>
      </c>
    </row>
    <row r="140" spans="1:11" ht="20.100000000000001" customHeight="1" x14ac:dyDescent="0.2">
      <c r="A140" s="316" t="str">
        <f>IF(B140&lt;&gt;"",1,"")</f>
        <v/>
      </c>
      <c r="B140" s="544"/>
      <c r="C140" s="545"/>
      <c r="D140" s="545"/>
      <c r="E140" s="343"/>
      <c r="F140" s="340"/>
      <c r="G140" s="339"/>
      <c r="H140" s="340"/>
      <c r="I140" s="339"/>
      <c r="J140" s="340"/>
      <c r="K140" s="266">
        <f>COUNTA(B140:D174)</f>
        <v>0</v>
      </c>
    </row>
    <row r="141" spans="1:11" ht="20.100000000000001" customHeight="1" x14ac:dyDescent="0.2">
      <c r="A141" s="317" t="str">
        <f>IF(AND(B141&lt;&gt;"",A140&lt;&gt;""),A140+1,"")</f>
        <v/>
      </c>
      <c r="B141" s="529"/>
      <c r="C141" s="530"/>
      <c r="D141" s="530"/>
      <c r="E141" s="335"/>
      <c r="F141" s="337"/>
      <c r="G141" s="335"/>
      <c r="H141" s="337"/>
      <c r="I141" s="335"/>
      <c r="J141" s="337"/>
    </row>
    <row r="142" spans="1:11" ht="20.100000000000001" customHeight="1" x14ac:dyDescent="0.2">
      <c r="A142" s="317" t="str">
        <f t="shared" ref="A142:A175" si="2">IF(AND(B142&lt;&gt;"",A141&lt;&gt;""),A141+1,"")</f>
        <v/>
      </c>
      <c r="B142" s="529"/>
      <c r="C142" s="530"/>
      <c r="D142" s="530"/>
      <c r="E142" s="335"/>
      <c r="F142" s="337"/>
      <c r="G142" s="335"/>
      <c r="H142" s="337"/>
      <c r="I142" s="335"/>
      <c r="J142" s="337"/>
    </row>
    <row r="143" spans="1:11" ht="20.100000000000001" customHeight="1" x14ac:dyDescent="0.2">
      <c r="A143" s="317" t="str">
        <f t="shared" si="2"/>
        <v/>
      </c>
      <c r="B143" s="529"/>
      <c r="C143" s="530"/>
      <c r="D143" s="530"/>
      <c r="E143" s="335"/>
      <c r="F143" s="337"/>
      <c r="G143" s="335"/>
      <c r="H143" s="337"/>
      <c r="I143" s="335"/>
      <c r="J143" s="337"/>
    </row>
    <row r="144" spans="1:11" ht="20.100000000000001" customHeight="1" x14ac:dyDescent="0.2">
      <c r="A144" s="317" t="str">
        <f t="shared" si="2"/>
        <v/>
      </c>
      <c r="B144" s="529"/>
      <c r="C144" s="530"/>
      <c r="D144" s="530"/>
      <c r="E144" s="335"/>
      <c r="F144" s="337"/>
      <c r="G144" s="335"/>
      <c r="H144" s="337"/>
      <c r="I144" s="335"/>
      <c r="J144" s="337"/>
    </row>
    <row r="145" spans="1:10" ht="20.100000000000001" customHeight="1" x14ac:dyDescent="0.2">
      <c r="A145" s="317" t="str">
        <f t="shared" si="2"/>
        <v/>
      </c>
      <c r="B145" s="529"/>
      <c r="C145" s="530"/>
      <c r="D145" s="530"/>
      <c r="E145" s="335"/>
      <c r="F145" s="337"/>
      <c r="G145" s="335"/>
      <c r="H145" s="337"/>
      <c r="I145" s="335"/>
      <c r="J145" s="337"/>
    </row>
    <row r="146" spans="1:10" ht="20.100000000000001" customHeight="1" x14ac:dyDescent="0.2">
      <c r="A146" s="317" t="str">
        <f t="shared" si="2"/>
        <v/>
      </c>
      <c r="B146" s="529"/>
      <c r="C146" s="530"/>
      <c r="D146" s="530"/>
      <c r="E146" s="335"/>
      <c r="F146" s="337"/>
      <c r="G146" s="335"/>
      <c r="H146" s="337"/>
      <c r="I146" s="335"/>
      <c r="J146" s="337"/>
    </row>
    <row r="147" spans="1:10" ht="20.100000000000001" customHeight="1" x14ac:dyDescent="0.2">
      <c r="A147" s="317" t="str">
        <f t="shared" si="2"/>
        <v/>
      </c>
      <c r="B147" s="529"/>
      <c r="C147" s="530"/>
      <c r="D147" s="530"/>
      <c r="E147" s="335"/>
      <c r="F147" s="337"/>
      <c r="G147" s="335"/>
      <c r="H147" s="337"/>
      <c r="I147" s="335"/>
      <c r="J147" s="337"/>
    </row>
    <row r="148" spans="1:10" ht="20.100000000000001" customHeight="1" x14ac:dyDescent="0.2">
      <c r="A148" s="317" t="str">
        <f t="shared" si="2"/>
        <v/>
      </c>
      <c r="B148" s="529"/>
      <c r="C148" s="530"/>
      <c r="D148" s="530"/>
      <c r="E148" s="335"/>
      <c r="F148" s="337"/>
      <c r="G148" s="335"/>
      <c r="H148" s="337"/>
      <c r="I148" s="335"/>
      <c r="J148" s="337"/>
    </row>
    <row r="149" spans="1:10" ht="20.100000000000001" customHeight="1" x14ac:dyDescent="0.2">
      <c r="A149" s="317" t="str">
        <f t="shared" si="2"/>
        <v/>
      </c>
      <c r="B149" s="529"/>
      <c r="C149" s="530"/>
      <c r="D149" s="530"/>
      <c r="E149" s="335"/>
      <c r="F149" s="337"/>
      <c r="G149" s="335"/>
      <c r="H149" s="337"/>
      <c r="I149" s="335"/>
      <c r="J149" s="337"/>
    </row>
    <row r="150" spans="1:10" ht="20.100000000000001" customHeight="1" x14ac:dyDescent="0.2">
      <c r="A150" s="317" t="str">
        <f t="shared" si="2"/>
        <v/>
      </c>
      <c r="B150" s="529"/>
      <c r="C150" s="530"/>
      <c r="D150" s="530"/>
      <c r="E150" s="335"/>
      <c r="F150" s="337"/>
      <c r="G150" s="335"/>
      <c r="H150" s="337"/>
      <c r="I150" s="335"/>
      <c r="J150" s="337"/>
    </row>
    <row r="151" spans="1:10" ht="20.100000000000001" customHeight="1" x14ac:dyDescent="0.2">
      <c r="A151" s="317" t="str">
        <f t="shared" si="2"/>
        <v/>
      </c>
      <c r="B151" s="529"/>
      <c r="C151" s="530"/>
      <c r="D151" s="530"/>
      <c r="E151" s="335"/>
      <c r="F151" s="337"/>
      <c r="G151" s="335"/>
      <c r="H151" s="337"/>
      <c r="I151" s="335"/>
      <c r="J151" s="337"/>
    </row>
    <row r="152" spans="1:10" ht="20.100000000000001" customHeight="1" x14ac:dyDescent="0.2">
      <c r="A152" s="317" t="str">
        <f t="shared" si="2"/>
        <v/>
      </c>
      <c r="B152" s="529"/>
      <c r="C152" s="530"/>
      <c r="D152" s="530"/>
      <c r="E152" s="335"/>
      <c r="F152" s="337"/>
      <c r="G152" s="335"/>
      <c r="H152" s="337"/>
      <c r="I152" s="335"/>
      <c r="J152" s="337"/>
    </row>
    <row r="153" spans="1:10" ht="20.100000000000001" customHeight="1" x14ac:dyDescent="0.2">
      <c r="A153" s="317" t="str">
        <f t="shared" si="2"/>
        <v/>
      </c>
      <c r="B153" s="529"/>
      <c r="C153" s="530"/>
      <c r="D153" s="530"/>
      <c r="E153" s="335"/>
      <c r="F153" s="337"/>
      <c r="G153" s="335"/>
      <c r="H153" s="337"/>
      <c r="I153" s="335"/>
      <c r="J153" s="337"/>
    </row>
    <row r="154" spans="1:10" ht="20.100000000000001" customHeight="1" x14ac:dyDescent="0.2">
      <c r="A154" s="317" t="str">
        <f t="shared" si="2"/>
        <v/>
      </c>
      <c r="B154" s="529"/>
      <c r="C154" s="530"/>
      <c r="D154" s="530"/>
      <c r="E154" s="335"/>
      <c r="F154" s="337"/>
      <c r="G154" s="335"/>
      <c r="H154" s="337"/>
      <c r="I154" s="335"/>
      <c r="J154" s="337"/>
    </row>
    <row r="155" spans="1:10" ht="20.100000000000001" customHeight="1" x14ac:dyDescent="0.2">
      <c r="A155" s="317" t="str">
        <f t="shared" si="2"/>
        <v/>
      </c>
      <c r="B155" s="529"/>
      <c r="C155" s="530"/>
      <c r="D155" s="530"/>
      <c r="E155" s="335"/>
      <c r="F155" s="337"/>
      <c r="G155" s="335"/>
      <c r="H155" s="337"/>
      <c r="I155" s="335"/>
      <c r="J155" s="337"/>
    </row>
    <row r="156" spans="1:10" ht="20.100000000000001" customHeight="1" x14ac:dyDescent="0.2">
      <c r="A156" s="317" t="str">
        <f t="shared" si="2"/>
        <v/>
      </c>
      <c r="B156" s="529"/>
      <c r="C156" s="530"/>
      <c r="D156" s="530"/>
      <c r="E156" s="335"/>
      <c r="F156" s="337"/>
      <c r="G156" s="335"/>
      <c r="H156" s="337"/>
      <c r="I156" s="335"/>
      <c r="J156" s="337"/>
    </row>
    <row r="157" spans="1:10" ht="20.100000000000001" customHeight="1" x14ac:dyDescent="0.2">
      <c r="A157" s="317" t="str">
        <f t="shared" si="2"/>
        <v/>
      </c>
      <c r="B157" s="529"/>
      <c r="C157" s="530"/>
      <c r="D157" s="530"/>
      <c r="E157" s="335"/>
      <c r="F157" s="337"/>
      <c r="G157" s="335"/>
      <c r="H157" s="337"/>
      <c r="I157" s="335"/>
      <c r="J157" s="337"/>
    </row>
    <row r="158" spans="1:10" ht="20.100000000000001" customHeight="1" x14ac:dyDescent="0.2">
      <c r="A158" s="317" t="str">
        <f t="shared" si="2"/>
        <v/>
      </c>
      <c r="B158" s="529"/>
      <c r="C158" s="530"/>
      <c r="D158" s="530"/>
      <c r="E158" s="335"/>
      <c r="F158" s="337"/>
      <c r="G158" s="335"/>
      <c r="H158" s="337"/>
      <c r="I158" s="335"/>
      <c r="J158" s="337"/>
    </row>
    <row r="159" spans="1:10" ht="20.100000000000001" customHeight="1" x14ac:dyDescent="0.2">
      <c r="A159" s="317" t="str">
        <f t="shared" si="2"/>
        <v/>
      </c>
      <c r="B159" s="529"/>
      <c r="C159" s="530"/>
      <c r="D159" s="530"/>
      <c r="E159" s="335"/>
      <c r="F159" s="337"/>
      <c r="G159" s="335"/>
      <c r="H159" s="337"/>
      <c r="I159" s="335"/>
      <c r="J159" s="337"/>
    </row>
    <row r="160" spans="1:10" ht="20.100000000000001" customHeight="1" x14ac:dyDescent="0.2">
      <c r="A160" s="317" t="str">
        <f t="shared" si="2"/>
        <v/>
      </c>
      <c r="B160" s="529"/>
      <c r="C160" s="530"/>
      <c r="D160" s="530"/>
      <c r="E160" s="335"/>
      <c r="F160" s="337"/>
      <c r="G160" s="335"/>
      <c r="H160" s="337"/>
      <c r="I160" s="335"/>
      <c r="J160" s="337"/>
    </row>
    <row r="161" spans="1:10" ht="20.100000000000001" customHeight="1" x14ac:dyDescent="0.2">
      <c r="A161" s="317" t="str">
        <f t="shared" si="2"/>
        <v/>
      </c>
      <c r="B161" s="529"/>
      <c r="C161" s="530"/>
      <c r="D161" s="530"/>
      <c r="E161" s="335"/>
      <c r="F161" s="337"/>
      <c r="G161" s="335"/>
      <c r="H161" s="337"/>
      <c r="I161" s="335"/>
      <c r="J161" s="337"/>
    </row>
    <row r="162" spans="1:10" ht="20.100000000000001" customHeight="1" x14ac:dyDescent="0.2">
      <c r="A162" s="317" t="str">
        <f t="shared" si="2"/>
        <v/>
      </c>
      <c r="B162" s="529"/>
      <c r="C162" s="530"/>
      <c r="D162" s="530"/>
      <c r="E162" s="335"/>
      <c r="F162" s="337"/>
      <c r="G162" s="335"/>
      <c r="H162" s="337"/>
      <c r="I162" s="335"/>
      <c r="J162" s="337"/>
    </row>
    <row r="163" spans="1:10" ht="20.100000000000001" customHeight="1" x14ac:dyDescent="0.2">
      <c r="A163" s="317" t="str">
        <f t="shared" si="2"/>
        <v/>
      </c>
      <c r="B163" s="529"/>
      <c r="C163" s="530"/>
      <c r="D163" s="530"/>
      <c r="E163" s="335"/>
      <c r="F163" s="337"/>
      <c r="G163" s="335"/>
      <c r="H163" s="337"/>
      <c r="I163" s="335"/>
      <c r="J163" s="337"/>
    </row>
    <row r="164" spans="1:10" ht="20.100000000000001" customHeight="1" x14ac:dyDescent="0.2">
      <c r="A164" s="317" t="str">
        <f t="shared" si="2"/>
        <v/>
      </c>
      <c r="B164" s="529"/>
      <c r="C164" s="530"/>
      <c r="D164" s="530"/>
      <c r="E164" s="335"/>
      <c r="F164" s="337"/>
      <c r="G164" s="335"/>
      <c r="H164" s="337"/>
      <c r="I164" s="335"/>
      <c r="J164" s="337"/>
    </row>
    <row r="165" spans="1:10" ht="20.100000000000001" customHeight="1" x14ac:dyDescent="0.2">
      <c r="A165" s="317" t="str">
        <f t="shared" si="2"/>
        <v/>
      </c>
      <c r="B165" s="529"/>
      <c r="C165" s="530"/>
      <c r="D165" s="530"/>
      <c r="E165" s="335"/>
      <c r="F165" s="337"/>
      <c r="G165" s="335"/>
      <c r="H165" s="337"/>
      <c r="I165" s="335"/>
      <c r="J165" s="337"/>
    </row>
    <row r="166" spans="1:10" ht="20.100000000000001" customHeight="1" x14ac:dyDescent="0.2">
      <c r="A166" s="317" t="str">
        <f t="shared" si="2"/>
        <v/>
      </c>
      <c r="B166" s="529"/>
      <c r="C166" s="530"/>
      <c r="D166" s="530"/>
      <c r="E166" s="335"/>
      <c r="F166" s="337"/>
      <c r="G166" s="335"/>
      <c r="H166" s="337"/>
      <c r="I166" s="335"/>
      <c r="J166" s="337"/>
    </row>
    <row r="167" spans="1:10" ht="20.100000000000001" customHeight="1" x14ac:dyDescent="0.2">
      <c r="A167" s="317" t="str">
        <f t="shared" si="2"/>
        <v/>
      </c>
      <c r="B167" s="529"/>
      <c r="C167" s="530"/>
      <c r="D167" s="530"/>
      <c r="E167" s="335"/>
      <c r="F167" s="337"/>
      <c r="G167" s="335"/>
      <c r="H167" s="337"/>
      <c r="I167" s="335"/>
      <c r="J167" s="337"/>
    </row>
    <row r="168" spans="1:10" ht="20.100000000000001" customHeight="1" x14ac:dyDescent="0.2">
      <c r="A168" s="317" t="str">
        <f t="shared" si="2"/>
        <v/>
      </c>
      <c r="B168" s="529"/>
      <c r="C168" s="530"/>
      <c r="D168" s="530"/>
      <c r="E168" s="335"/>
      <c r="F168" s="337"/>
      <c r="G168" s="335"/>
      <c r="H168" s="337"/>
      <c r="I168" s="335"/>
      <c r="J168" s="337"/>
    </row>
    <row r="169" spans="1:10" ht="20.100000000000001" customHeight="1" x14ac:dyDescent="0.2">
      <c r="A169" s="317" t="str">
        <f t="shared" si="2"/>
        <v/>
      </c>
      <c r="B169" s="529"/>
      <c r="C169" s="530"/>
      <c r="D169" s="530"/>
      <c r="E169" s="335"/>
      <c r="F169" s="337"/>
      <c r="G169" s="335"/>
      <c r="H169" s="337"/>
      <c r="I169" s="335"/>
      <c r="J169" s="337"/>
    </row>
    <row r="170" spans="1:10" ht="20.100000000000001" customHeight="1" x14ac:dyDescent="0.2">
      <c r="A170" s="317" t="str">
        <f t="shared" si="2"/>
        <v/>
      </c>
      <c r="B170" s="529"/>
      <c r="C170" s="530"/>
      <c r="D170" s="530"/>
      <c r="E170" s="335"/>
      <c r="F170" s="337"/>
      <c r="G170" s="335"/>
      <c r="H170" s="337"/>
      <c r="I170" s="335"/>
      <c r="J170" s="337"/>
    </row>
    <row r="171" spans="1:10" ht="20.100000000000001" customHeight="1" x14ac:dyDescent="0.2">
      <c r="A171" s="317" t="str">
        <f t="shared" si="2"/>
        <v/>
      </c>
      <c r="B171" s="529"/>
      <c r="C171" s="530"/>
      <c r="D171" s="530"/>
      <c r="E171" s="335"/>
      <c r="F171" s="337"/>
      <c r="G171" s="335"/>
      <c r="H171" s="337"/>
      <c r="I171" s="335"/>
      <c r="J171" s="337"/>
    </row>
    <row r="172" spans="1:10" ht="20.100000000000001" customHeight="1" x14ac:dyDescent="0.2">
      <c r="A172" s="317" t="str">
        <f t="shared" si="2"/>
        <v/>
      </c>
      <c r="B172" s="529"/>
      <c r="C172" s="530"/>
      <c r="D172" s="530"/>
      <c r="E172" s="335"/>
      <c r="F172" s="337"/>
      <c r="G172" s="335"/>
      <c r="H172" s="337"/>
      <c r="I172" s="335"/>
      <c r="J172" s="337"/>
    </row>
    <row r="173" spans="1:10" ht="20.100000000000001" customHeight="1" x14ac:dyDescent="0.2">
      <c r="A173" s="317" t="str">
        <f t="shared" si="2"/>
        <v/>
      </c>
      <c r="B173" s="529"/>
      <c r="C173" s="530"/>
      <c r="D173" s="530"/>
      <c r="E173" s="335"/>
      <c r="F173" s="337"/>
      <c r="G173" s="335"/>
      <c r="H173" s="337"/>
      <c r="I173" s="335"/>
      <c r="J173" s="337"/>
    </row>
    <row r="174" spans="1:10" ht="20.100000000000001" customHeight="1" thickBot="1" x14ac:dyDescent="0.25">
      <c r="A174" s="318" t="str">
        <f t="shared" si="2"/>
        <v/>
      </c>
      <c r="B174" s="535"/>
      <c r="C174" s="536"/>
      <c r="D174" s="536"/>
      <c r="E174" s="336"/>
      <c r="F174" s="338"/>
      <c r="G174" s="336"/>
      <c r="H174" s="338"/>
      <c r="I174" s="336"/>
      <c r="J174" s="338"/>
    </row>
    <row r="175" spans="1:10" ht="20.100000000000001" customHeight="1" x14ac:dyDescent="0.2">
      <c r="A175" s="299" t="str">
        <f t="shared" si="2"/>
        <v/>
      </c>
    </row>
    <row r="176" spans="1:10" ht="20.100000000000001" customHeight="1" x14ac:dyDescent="0.2"/>
    <row r="177" spans="1:10" ht="20.100000000000001" customHeight="1" x14ac:dyDescent="0.2">
      <c r="A177" s="568" t="str">
        <f>" قائمة معدلات طلبة الصف "&amp;F6&amp; " ( " &amp; F7 &amp; " )"&amp;" مرتبه تنازليا "</f>
        <v xml:space="preserve"> قائمة معدلات طلبة الصف السادس ( أ ) مرتبه تنازليا </v>
      </c>
      <c r="B177" s="568"/>
      <c r="C177" s="568"/>
      <c r="D177" s="568"/>
      <c r="E177" s="568"/>
      <c r="F177" s="568"/>
      <c r="G177" s="568"/>
      <c r="H177" s="568"/>
      <c r="I177" s="568"/>
      <c r="J177" s="568"/>
    </row>
    <row r="178" spans="1:10" ht="20.100000000000001" customHeight="1" thickBot="1" x14ac:dyDescent="0.25">
      <c r="A178" s="569"/>
      <c r="B178" s="569"/>
      <c r="C178" s="569"/>
      <c r="D178" s="569"/>
      <c r="E178" s="569"/>
      <c r="F178" s="569"/>
      <c r="G178" s="569"/>
      <c r="H178" s="569"/>
      <c r="I178" s="569"/>
      <c r="J178" s="569"/>
    </row>
    <row r="179" spans="1:10" ht="20.100000000000001" customHeight="1" thickBot="1" x14ac:dyDescent="0.25">
      <c r="A179" s="319" t="s">
        <v>603</v>
      </c>
      <c r="B179" s="574" t="s">
        <v>375</v>
      </c>
      <c r="C179" s="575"/>
      <c r="D179" s="320" t="s">
        <v>380</v>
      </c>
      <c r="E179" s="321" t="s">
        <v>112</v>
      </c>
      <c r="F179" s="322" t="s">
        <v>603</v>
      </c>
      <c r="G179" s="585" t="s">
        <v>375</v>
      </c>
      <c r="H179" s="586"/>
      <c r="I179" s="320" t="s">
        <v>380</v>
      </c>
      <c r="J179" s="321" t="s">
        <v>112</v>
      </c>
    </row>
    <row r="180" spans="1:10" ht="20.100000000000001" customHeight="1" x14ac:dyDescent="0.2">
      <c r="A180" s="323">
        <f>Table!A11</f>
        <v>1</v>
      </c>
      <c r="B180" s="587" t="str">
        <f>Table!BO11</f>
        <v xml:space="preserve"> اثير عيسى موسى الصوالحي</v>
      </c>
      <c r="C180" s="588"/>
      <c r="D180" s="329">
        <f>Table!BP11</f>
        <v>77.569999694824219</v>
      </c>
      <c r="E180" s="330">
        <f>Table!BQ11</f>
        <v>543</v>
      </c>
      <c r="F180" s="326">
        <f>Table!A39</f>
        <v>29</v>
      </c>
      <c r="G180" s="589" t="str">
        <f>Table!BO39</f>
        <v xml:space="preserve"> قصي بسام عبدالله داغر</v>
      </c>
      <c r="H180" s="590"/>
      <c r="I180" s="329">
        <f>Table!BP39</f>
        <v>90.430000305175781</v>
      </c>
      <c r="J180" s="330">
        <f>Table!BQ39</f>
        <v>633</v>
      </c>
    </row>
    <row r="181" spans="1:10" ht="24.95" customHeight="1" x14ac:dyDescent="0.2">
      <c r="A181" s="324">
        <f>Table!A12</f>
        <v>2</v>
      </c>
      <c r="B181" s="572" t="str">
        <f>Table!BO12</f>
        <v xml:space="preserve"> احمد اسامة محمد ابو سليم</v>
      </c>
      <c r="C181" s="573"/>
      <c r="D181" s="331">
        <f>Table!BP12</f>
        <v>84.290000915527344</v>
      </c>
      <c r="E181" s="332">
        <f>Table!BQ12</f>
        <v>590</v>
      </c>
      <c r="F181" s="327">
        <f>Table!A40</f>
        <v>30</v>
      </c>
      <c r="G181" s="570" t="str">
        <f>Table!BO40</f>
        <v xml:space="preserve"> قصي علي ابراهيم ابو شعيره</v>
      </c>
      <c r="H181" s="571"/>
      <c r="I181" s="331">
        <f>Table!BP40</f>
        <v>78.569999694824219</v>
      </c>
      <c r="J181" s="332">
        <f>Table!BQ40</f>
        <v>550</v>
      </c>
    </row>
    <row r="182" spans="1:10" ht="24.95" customHeight="1" x14ac:dyDescent="0.2">
      <c r="A182" s="324">
        <f>Table!A13</f>
        <v>3</v>
      </c>
      <c r="B182" s="572" t="str">
        <f>Table!BO13</f>
        <v xml:space="preserve"> احمد امجد موسى البراوي</v>
      </c>
      <c r="C182" s="573"/>
      <c r="D182" s="331">
        <f>Table!BP13</f>
        <v>79.430000305175781</v>
      </c>
      <c r="E182" s="332">
        <f>Table!BQ13</f>
        <v>556</v>
      </c>
      <c r="F182" s="327">
        <f>Table!A41</f>
        <v>31</v>
      </c>
      <c r="G182" s="570" t="str">
        <f>Table!BO41</f>
        <v xml:space="preserve"> لورنس سلطان عودة ابو طاحون</v>
      </c>
      <c r="H182" s="571"/>
      <c r="I182" s="331">
        <f>Table!BP41</f>
        <v>76.139999389648438</v>
      </c>
      <c r="J182" s="332">
        <f>Table!BQ41</f>
        <v>533</v>
      </c>
    </row>
    <row r="183" spans="1:10" ht="24.95" customHeight="1" x14ac:dyDescent="0.2">
      <c r="A183" s="324">
        <f>Table!A14</f>
        <v>4</v>
      </c>
      <c r="B183" s="572" t="str">
        <f>Table!BO14</f>
        <v xml:space="preserve"> احمد جهاد ابراهيم غانم</v>
      </c>
      <c r="C183" s="573"/>
      <c r="D183" s="331">
        <f>Table!BP14</f>
        <v>78</v>
      </c>
      <c r="E183" s="332">
        <f>Table!BQ14</f>
        <v>546</v>
      </c>
      <c r="F183" s="327">
        <f>Table!A42</f>
        <v>32</v>
      </c>
      <c r="G183" s="570" t="str">
        <f>Table!BO42</f>
        <v xml:space="preserve"> ليث مراد امين الخوار</v>
      </c>
      <c r="H183" s="571"/>
      <c r="I183" s="331">
        <f>Table!BP42</f>
        <v>78.569999694824219</v>
      </c>
      <c r="J183" s="332">
        <f>Table!BQ42</f>
        <v>550</v>
      </c>
    </row>
    <row r="184" spans="1:10" ht="24.95" customHeight="1" x14ac:dyDescent="0.2">
      <c r="A184" s="324">
        <f>Table!A15</f>
        <v>5</v>
      </c>
      <c r="B184" s="572" t="str">
        <f>Table!BO15</f>
        <v xml:space="preserve"> احمد شحدة احمد الزهيري</v>
      </c>
      <c r="C184" s="573"/>
      <c r="D184" s="331">
        <f>Table!BP15</f>
        <v>82.709999084472656</v>
      </c>
      <c r="E184" s="332">
        <f>Table!BQ15</f>
        <v>579</v>
      </c>
      <c r="F184" s="327">
        <f>Table!A43</f>
        <v>33</v>
      </c>
      <c r="G184" s="570" t="str">
        <f>Table!BO43</f>
        <v xml:space="preserve"> مأمون ابراهيم محمود صالح</v>
      </c>
      <c r="H184" s="571"/>
      <c r="I184" s="331">
        <f>Table!BP43</f>
        <v>78.709999084472656</v>
      </c>
      <c r="J184" s="332">
        <f>Table!BQ43</f>
        <v>551</v>
      </c>
    </row>
    <row r="185" spans="1:10" ht="24.95" customHeight="1" x14ac:dyDescent="0.2">
      <c r="A185" s="324">
        <f>Table!A16</f>
        <v>6</v>
      </c>
      <c r="B185" s="572" t="str">
        <f>Table!BO16</f>
        <v xml:space="preserve"> احمد علي ابراهيم مسلم</v>
      </c>
      <c r="C185" s="573"/>
      <c r="D185" s="331">
        <f>Table!BP16</f>
        <v>89.139999389648438</v>
      </c>
      <c r="E185" s="332">
        <f>Table!BQ16</f>
        <v>624</v>
      </c>
      <c r="F185" s="327">
        <f>Table!A44</f>
        <v>34</v>
      </c>
      <c r="G185" s="570" t="str">
        <f>Table!BO44</f>
        <v xml:space="preserve"> محمد احمد امين الخوار</v>
      </c>
      <c r="H185" s="571"/>
      <c r="I185" s="331">
        <f>Table!BP44</f>
        <v>77.430000305175781</v>
      </c>
      <c r="J185" s="332">
        <f>Table!BQ44</f>
        <v>542</v>
      </c>
    </row>
    <row r="186" spans="1:10" ht="24.95" customHeight="1" x14ac:dyDescent="0.2">
      <c r="A186" s="324">
        <f>Table!A17</f>
        <v>7</v>
      </c>
      <c r="B186" s="572" t="str">
        <f>Table!BO17</f>
        <v xml:space="preserve"> احمد مجدي جميل الصوالحي</v>
      </c>
      <c r="C186" s="573"/>
      <c r="D186" s="331">
        <f>Table!BP17</f>
        <v>81.709999084472656</v>
      </c>
      <c r="E186" s="332">
        <f>Table!BQ17</f>
        <v>572</v>
      </c>
      <c r="F186" s="327">
        <f>Table!A45</f>
        <v>35</v>
      </c>
      <c r="G186" s="570" t="str">
        <f>Table!BO45</f>
        <v xml:space="preserve"> محمد ثامر محمود ابو رجيلة</v>
      </c>
      <c r="H186" s="571"/>
      <c r="I186" s="331">
        <f>Table!BP45</f>
        <v>81.860000610351563</v>
      </c>
      <c r="J186" s="332">
        <f>Table!BQ45</f>
        <v>573</v>
      </c>
    </row>
    <row r="187" spans="1:10" ht="24.95" customHeight="1" x14ac:dyDescent="0.2">
      <c r="A187" s="324">
        <f>Table!A18</f>
        <v>8</v>
      </c>
      <c r="B187" s="572" t="str">
        <f>Table!BO18</f>
        <v xml:space="preserve"> احمد يحيى محمد ابو هنيه</v>
      </c>
      <c r="C187" s="573"/>
      <c r="D187" s="331">
        <f>Table!BP18</f>
        <v>96.709999084472656</v>
      </c>
      <c r="E187" s="332">
        <f>Table!BQ18</f>
        <v>677</v>
      </c>
      <c r="F187" s="327">
        <f>Table!A46</f>
        <v>36</v>
      </c>
      <c r="G187" s="570" t="str">
        <f>Table!BO46</f>
        <v xml:space="preserve"> محمد جمال خضر الصلاحات</v>
      </c>
      <c r="H187" s="571"/>
      <c r="I187" s="331">
        <f>Table!BP46</f>
        <v>79.139999389648437</v>
      </c>
      <c r="J187" s="332">
        <f>Table!BQ46</f>
        <v>554</v>
      </c>
    </row>
    <row r="188" spans="1:10" ht="24.95" customHeight="1" x14ac:dyDescent="0.2">
      <c r="A188" s="324">
        <f>Table!A19</f>
        <v>9</v>
      </c>
      <c r="B188" s="572" t="str">
        <f>Table!BO19</f>
        <v xml:space="preserve"> اسامة ابراهيم شهاب النصيرات</v>
      </c>
      <c r="C188" s="573"/>
      <c r="D188" s="331">
        <f>Table!BP19</f>
        <v>79.430000305175781</v>
      </c>
      <c r="E188" s="332">
        <f>Table!BQ19</f>
        <v>556</v>
      </c>
      <c r="F188" s="327">
        <f>Table!A47</f>
        <v>37</v>
      </c>
      <c r="G188" s="570" t="str">
        <f>Table!BO47</f>
        <v xml:space="preserve"> محمد خليل احمد غانم</v>
      </c>
      <c r="H188" s="571"/>
      <c r="I188" s="331">
        <f>Table!BP47</f>
        <v>83.709999084472656</v>
      </c>
      <c r="J188" s="332">
        <f>Table!BQ47</f>
        <v>586</v>
      </c>
    </row>
    <row r="189" spans="1:10" ht="24.95" customHeight="1" x14ac:dyDescent="0.2">
      <c r="A189" s="324">
        <f>Table!A20</f>
        <v>10</v>
      </c>
      <c r="B189" s="572" t="str">
        <f>Table!BO20</f>
        <v xml:space="preserve"> اسامة صالح حسن عساوده</v>
      </c>
      <c r="C189" s="573"/>
      <c r="D189" s="331">
        <f>Table!BP20</f>
        <v>79.290000915527344</v>
      </c>
      <c r="E189" s="332">
        <f>Table!BQ20</f>
        <v>555</v>
      </c>
      <c r="F189" s="327">
        <f>Table!A48</f>
        <v>38</v>
      </c>
      <c r="G189" s="570" t="str">
        <f>Table!BO48</f>
        <v xml:space="preserve"> محمد عصام محمد حسين</v>
      </c>
      <c r="H189" s="571"/>
      <c r="I189" s="331">
        <f>Table!BP48</f>
        <v>80.860000610351563</v>
      </c>
      <c r="J189" s="332">
        <f>Table!BQ48</f>
        <v>566</v>
      </c>
    </row>
    <row r="190" spans="1:10" ht="24.95" customHeight="1" x14ac:dyDescent="0.2">
      <c r="A190" s="324">
        <f>Table!A21</f>
        <v>11</v>
      </c>
      <c r="B190" s="572" t="str">
        <f>Table!BO21</f>
        <v xml:space="preserve"> انس خضر ابراهيم المعري</v>
      </c>
      <c r="C190" s="573"/>
      <c r="D190" s="331">
        <f>Table!BP21</f>
        <v>86.709999084472656</v>
      </c>
      <c r="E190" s="332">
        <f>Table!BQ21</f>
        <v>607</v>
      </c>
      <c r="F190" s="327">
        <f>Table!A49</f>
        <v>39</v>
      </c>
      <c r="G190" s="570" t="str">
        <f>Table!BO49</f>
        <v xml:space="preserve"> محمد فيصل نصر الله ابو زيتون</v>
      </c>
      <c r="H190" s="571"/>
      <c r="I190" s="331">
        <f>Table!BP49</f>
        <v>77.709999084472656</v>
      </c>
      <c r="J190" s="332">
        <f>Table!BQ49</f>
        <v>544</v>
      </c>
    </row>
    <row r="191" spans="1:10" ht="24.95" customHeight="1" x14ac:dyDescent="0.2">
      <c r="A191" s="324">
        <f>Table!A22</f>
        <v>12</v>
      </c>
      <c r="B191" s="572" t="str">
        <f>Table!BO22</f>
        <v xml:space="preserve"> بكر ايمن محمود قديري</v>
      </c>
      <c r="C191" s="573"/>
      <c r="D191" s="331">
        <f>Table!BP22</f>
        <v>84.860000610351563</v>
      </c>
      <c r="E191" s="332">
        <f>Table!BQ22</f>
        <v>594</v>
      </c>
      <c r="F191" s="327">
        <f>Table!A50</f>
        <v>40</v>
      </c>
      <c r="G191" s="570" t="str">
        <f>Table!BO50</f>
        <v xml:space="preserve"> محمد محمود شحدة الشطرات</v>
      </c>
      <c r="H191" s="571"/>
      <c r="I191" s="331">
        <f>Table!BP50</f>
        <v>85.139999389648438</v>
      </c>
      <c r="J191" s="332">
        <f>Table!BQ50</f>
        <v>596</v>
      </c>
    </row>
    <row r="192" spans="1:10" ht="24.95" customHeight="1" x14ac:dyDescent="0.2">
      <c r="A192" s="324">
        <f>Table!A23</f>
        <v>13</v>
      </c>
      <c r="B192" s="572" t="str">
        <f>Table!BO23</f>
        <v xml:space="preserve"> خليل عبد اللطيف يوسف ابو عجميه</v>
      </c>
      <c r="C192" s="573"/>
      <c r="D192" s="331">
        <f>Table!BP23</f>
        <v>82.430000305175781</v>
      </c>
      <c r="E192" s="332">
        <f>Table!BQ23</f>
        <v>577</v>
      </c>
      <c r="F192" s="327">
        <f>Table!A51</f>
        <v>41</v>
      </c>
      <c r="G192" s="570" t="str">
        <f>Table!BO51</f>
        <v xml:space="preserve"> محمد نضال حسن يوسف</v>
      </c>
      <c r="H192" s="571"/>
      <c r="I192" s="331">
        <f>Table!BP51</f>
        <v>85.430000305175781</v>
      </c>
      <c r="J192" s="332">
        <f>Table!BQ51</f>
        <v>598</v>
      </c>
    </row>
    <row r="193" spans="1:10" ht="24.95" customHeight="1" x14ac:dyDescent="0.2">
      <c r="A193" s="324">
        <f>Table!A24</f>
        <v>14</v>
      </c>
      <c r="B193" s="572" t="str">
        <f>Table!BO24</f>
        <v xml:space="preserve"> راشد عبدالحليم محمد ابو سردانة</v>
      </c>
      <c r="C193" s="573"/>
      <c r="D193" s="331">
        <f>Table!BP24</f>
        <v>78.139999389648437</v>
      </c>
      <c r="E193" s="332">
        <f>Table!BQ24</f>
        <v>547</v>
      </c>
      <c r="F193" s="327">
        <f>Table!A52</f>
        <v>42</v>
      </c>
      <c r="G193" s="570" t="str">
        <f>Table!BO52</f>
        <v xml:space="preserve"> محمد يونس عطا دعامسه</v>
      </c>
      <c r="H193" s="571"/>
      <c r="I193" s="331">
        <f>Table!BP52</f>
        <v>84.709999084472656</v>
      </c>
      <c r="J193" s="332">
        <f>Table!BQ52</f>
        <v>593</v>
      </c>
    </row>
    <row r="194" spans="1:10" ht="24.95" customHeight="1" x14ac:dyDescent="0.2">
      <c r="A194" s="324">
        <f>Table!A25</f>
        <v>15</v>
      </c>
      <c r="B194" s="572" t="str">
        <f>Table!BO25</f>
        <v xml:space="preserve"> رضا احمد محمود الحاج محمد</v>
      </c>
      <c r="C194" s="573"/>
      <c r="D194" s="331">
        <f>Table!BP25</f>
        <v>77.569999694824219</v>
      </c>
      <c r="E194" s="332">
        <f>Table!BQ25</f>
        <v>543</v>
      </c>
      <c r="F194" s="327">
        <f>Table!A53</f>
        <v>43</v>
      </c>
      <c r="G194" s="570" t="str">
        <f>Table!BO53</f>
        <v xml:space="preserve"> مهند وائل عوني منصور</v>
      </c>
      <c r="H194" s="571"/>
      <c r="I194" s="331">
        <f>Table!BP53</f>
        <v>79.430000305175781</v>
      </c>
      <c r="J194" s="332">
        <f>Table!BQ53</f>
        <v>556</v>
      </c>
    </row>
    <row r="195" spans="1:10" ht="24.95" customHeight="1" x14ac:dyDescent="0.2">
      <c r="A195" s="324">
        <f>Table!A26</f>
        <v>16</v>
      </c>
      <c r="B195" s="572" t="str">
        <f>Table!BO26</f>
        <v xml:space="preserve"> زيد حسني فايز عبد الجليل</v>
      </c>
      <c r="C195" s="573"/>
      <c r="D195" s="331">
        <f>Table!BP26</f>
        <v>81.569999694824219</v>
      </c>
      <c r="E195" s="332">
        <f>Table!BQ26</f>
        <v>571</v>
      </c>
      <c r="F195" s="327">
        <f>Table!A54</f>
        <v>44</v>
      </c>
      <c r="G195" s="570" t="str">
        <f>Table!BO54</f>
        <v xml:space="preserve"> مؤمن فادي عبد الرحيم الزعبي</v>
      </c>
      <c r="H195" s="571"/>
      <c r="I195" s="331">
        <f>Table!BP54</f>
        <v>78</v>
      </c>
      <c r="J195" s="332">
        <f>Table!BQ54</f>
        <v>546</v>
      </c>
    </row>
    <row r="196" spans="1:10" ht="24.95" customHeight="1" x14ac:dyDescent="0.2">
      <c r="A196" s="324">
        <f>Table!A27</f>
        <v>17</v>
      </c>
      <c r="B196" s="572" t="str">
        <f>Table!BO27</f>
        <v xml:space="preserve"> سليم محمد عودة البدو</v>
      </c>
      <c r="C196" s="573"/>
      <c r="D196" s="331">
        <f>Table!BP27</f>
        <v>80.569999694824219</v>
      </c>
      <c r="E196" s="332">
        <f>Table!BQ27</f>
        <v>564</v>
      </c>
      <c r="F196" s="327">
        <f>Table!A55</f>
        <v>45</v>
      </c>
      <c r="G196" s="570" t="str">
        <f>Table!BO55</f>
        <v xml:space="preserve"> نور سامي موسى عبد الله</v>
      </c>
      <c r="H196" s="571"/>
      <c r="I196" s="331">
        <f>Table!BP55</f>
        <v>77.860000610351563</v>
      </c>
      <c r="J196" s="332">
        <f>Table!BQ55</f>
        <v>545</v>
      </c>
    </row>
    <row r="197" spans="1:10" ht="24.95" customHeight="1" x14ac:dyDescent="0.2">
      <c r="A197" s="324">
        <f>Table!A28</f>
        <v>18</v>
      </c>
      <c r="B197" s="572" t="str">
        <f>Table!BO28</f>
        <v xml:space="preserve"> صدام نائل محمد بدران</v>
      </c>
      <c r="C197" s="573"/>
      <c r="D197" s="331">
        <f>Table!BP28</f>
        <v>81.569999694824219</v>
      </c>
      <c r="E197" s="332">
        <f>Table!BQ28</f>
        <v>571</v>
      </c>
      <c r="F197" s="327">
        <f>Table!A56</f>
        <v>46</v>
      </c>
      <c r="G197" s="570" t="str">
        <f>Table!BO56</f>
        <v xml:space="preserve"> وسام مؤيد سليمان الطعيمات</v>
      </c>
      <c r="H197" s="571"/>
      <c r="I197" s="331">
        <f>Table!BP56</f>
        <v>83.430000305175781</v>
      </c>
      <c r="J197" s="332">
        <f>Table!BQ56</f>
        <v>584</v>
      </c>
    </row>
    <row r="198" spans="1:10" ht="24.95" customHeight="1" x14ac:dyDescent="0.2">
      <c r="A198" s="324">
        <f>Table!A29</f>
        <v>19</v>
      </c>
      <c r="B198" s="572" t="str">
        <f>Table!BO29</f>
        <v xml:space="preserve"> عامر عايد سعدي الشطرات</v>
      </c>
      <c r="C198" s="573"/>
      <c r="D198" s="331">
        <f>Table!BP29</f>
        <v>84.709999084472656</v>
      </c>
      <c r="E198" s="332">
        <f>Table!BQ29</f>
        <v>593</v>
      </c>
      <c r="F198" s="327">
        <f>Table!A57</f>
        <v>47</v>
      </c>
      <c r="G198" s="570" t="str">
        <f>Table!BO57</f>
        <v xml:space="preserve"> وسام يوسف محمد العمايره</v>
      </c>
      <c r="H198" s="571"/>
      <c r="I198" s="331">
        <f>Table!BP57</f>
        <v>81.709999084472656</v>
      </c>
      <c r="J198" s="332">
        <f>Table!BQ57</f>
        <v>572</v>
      </c>
    </row>
    <row r="199" spans="1:10" ht="24.95" customHeight="1" x14ac:dyDescent="0.2">
      <c r="A199" s="324">
        <f>Table!A30</f>
        <v>20</v>
      </c>
      <c r="B199" s="572" t="str">
        <f>Table!BO30</f>
        <v xml:space="preserve"> عبد الرحمن عبدالله عثمان حمدان</v>
      </c>
      <c r="C199" s="573"/>
      <c r="D199" s="331">
        <f>Table!BP30</f>
        <v>84.139999389648438</v>
      </c>
      <c r="E199" s="332">
        <f>Table!BQ30</f>
        <v>589</v>
      </c>
      <c r="F199" s="327">
        <f>Table!A58</f>
        <v>48</v>
      </c>
      <c r="G199" s="570" t="str">
        <f>Table!BO58</f>
        <v xml:space="preserve"> وليد زياد يوسف حيمور</v>
      </c>
      <c r="H199" s="571"/>
      <c r="I199" s="331">
        <f>Table!BP58</f>
        <v>87.709999084472656</v>
      </c>
      <c r="J199" s="332">
        <f>Table!BQ58</f>
        <v>614</v>
      </c>
    </row>
    <row r="200" spans="1:10" ht="24.95" customHeight="1" x14ac:dyDescent="0.2">
      <c r="A200" s="324">
        <f>Table!A31</f>
        <v>21</v>
      </c>
      <c r="B200" s="572" t="str">
        <f>Table!BO31</f>
        <v xml:space="preserve"> عبد الرحمن عمر حمّاد ابو مزروع</v>
      </c>
      <c r="C200" s="573"/>
      <c r="D200" s="331">
        <f>Table!BP31</f>
        <v>76</v>
      </c>
      <c r="E200" s="332">
        <f>Table!BQ31</f>
        <v>532</v>
      </c>
      <c r="F200" s="327">
        <f>Table!A59</f>
        <v>49</v>
      </c>
      <c r="G200" s="570" t="str">
        <f>Table!BO59</f>
        <v xml:space="preserve"> يامن شحادة شحدة ابو زينة</v>
      </c>
      <c r="H200" s="571"/>
      <c r="I200" s="331">
        <f>Table!BP59</f>
        <v>82.709999084472656</v>
      </c>
      <c r="J200" s="332">
        <f>Table!BQ59</f>
        <v>579</v>
      </c>
    </row>
    <row r="201" spans="1:10" ht="24.95" customHeight="1" x14ac:dyDescent="0.2">
      <c r="A201" s="324">
        <f>Table!A32</f>
        <v>22</v>
      </c>
      <c r="B201" s="572" t="str">
        <f>Table!BO32</f>
        <v xml:space="preserve"> عبد الرحمن غالب محمد أبوشملة</v>
      </c>
      <c r="C201" s="573"/>
      <c r="D201" s="331">
        <f>Table!BP32</f>
        <v>88.430000305175781</v>
      </c>
      <c r="E201" s="332">
        <f>Table!BQ32</f>
        <v>619</v>
      </c>
      <c r="F201" s="327">
        <f>Table!A60</f>
        <v>50</v>
      </c>
      <c r="G201" s="570" t="str">
        <f>Table!BO60</f>
        <v xml:space="preserve"> يزيد يونس سليمان الجبارات</v>
      </c>
      <c r="H201" s="571"/>
      <c r="I201" s="331">
        <f>Table!BP60</f>
        <v>84.569999694824219</v>
      </c>
      <c r="J201" s="332">
        <f>Table!BQ60</f>
        <v>592</v>
      </c>
    </row>
    <row r="202" spans="1:10" ht="24.95" customHeight="1" x14ac:dyDescent="0.2">
      <c r="A202" s="324">
        <f>Table!A33</f>
        <v>23</v>
      </c>
      <c r="B202" s="572" t="str">
        <f>Table!BO33</f>
        <v xml:space="preserve"> عبد اللطيف نبيل احمد جوهر</v>
      </c>
      <c r="C202" s="573"/>
      <c r="D202" s="331">
        <f>Table!BP33</f>
        <v>87.139999389648437</v>
      </c>
      <c r="E202" s="332">
        <f>Table!BQ33</f>
        <v>610</v>
      </c>
      <c r="F202" s="327" t="str">
        <f>Table!A61</f>
        <v/>
      </c>
      <c r="G202" s="570">
        <f>Table!BO61</f>
        <v>0</v>
      </c>
      <c r="H202" s="571"/>
      <c r="I202" s="331">
        <f>Table!BP61</f>
        <v>0</v>
      </c>
      <c r="J202" s="332">
        <f>Table!BQ61</f>
        <v>0</v>
      </c>
    </row>
    <row r="203" spans="1:10" ht="24.95" customHeight="1" x14ac:dyDescent="0.2">
      <c r="A203" s="324">
        <f>Table!A34</f>
        <v>24</v>
      </c>
      <c r="B203" s="572" t="str">
        <f>Table!BO34</f>
        <v xml:space="preserve"> عبدالله عبد الحفيظ جبر عليان</v>
      </c>
      <c r="C203" s="573"/>
      <c r="D203" s="331">
        <f>Table!BP34</f>
        <v>81.569999694824219</v>
      </c>
      <c r="E203" s="332">
        <f>Table!BQ34</f>
        <v>571</v>
      </c>
      <c r="F203" s="327" t="str">
        <f>Table!A62</f>
        <v/>
      </c>
      <c r="G203" s="570">
        <f>Table!BO62</f>
        <v>0</v>
      </c>
      <c r="H203" s="571"/>
      <c r="I203" s="331">
        <f>Table!BP62</f>
        <v>0</v>
      </c>
      <c r="J203" s="332">
        <f>Table!BQ62</f>
        <v>0</v>
      </c>
    </row>
    <row r="204" spans="1:10" ht="24.95" customHeight="1" x14ac:dyDescent="0.2">
      <c r="A204" s="324">
        <f>Table!A35</f>
        <v>25</v>
      </c>
      <c r="B204" s="572" t="str">
        <f>Table!BO35</f>
        <v xml:space="preserve"> عدي علي زكي الدرباشي</v>
      </c>
      <c r="C204" s="573"/>
      <c r="D204" s="331">
        <f>Table!BP35</f>
        <v>82.569999694824219</v>
      </c>
      <c r="E204" s="332">
        <f>Table!BQ35</f>
        <v>578</v>
      </c>
      <c r="F204" s="327" t="str">
        <f>Table!A63</f>
        <v/>
      </c>
      <c r="G204" s="570">
        <f>Table!BO63</f>
        <v>0</v>
      </c>
      <c r="H204" s="571"/>
      <c r="I204" s="331">
        <f>Table!BP63</f>
        <v>0</v>
      </c>
      <c r="J204" s="332">
        <f>Table!BQ63</f>
        <v>0</v>
      </c>
    </row>
    <row r="205" spans="1:10" ht="24.95" customHeight="1" x14ac:dyDescent="0.2">
      <c r="A205" s="324">
        <f>Table!A36</f>
        <v>26</v>
      </c>
      <c r="B205" s="572" t="str">
        <f>Table!BO36</f>
        <v xml:space="preserve"> عز الدين عبدالله محمد ابو دلاخ</v>
      </c>
      <c r="C205" s="573"/>
      <c r="D205" s="331">
        <f>Table!BP36</f>
        <v>91.290000915527344</v>
      </c>
      <c r="E205" s="332">
        <f>Table!BQ36</f>
        <v>639</v>
      </c>
      <c r="F205" s="327" t="str">
        <f>Table!A64</f>
        <v/>
      </c>
      <c r="G205" s="570">
        <f>Table!BO64</f>
        <v>0</v>
      </c>
      <c r="H205" s="571"/>
      <c r="I205" s="331">
        <f>Table!BP64</f>
        <v>0</v>
      </c>
      <c r="J205" s="332">
        <f>Table!BQ64</f>
        <v>0</v>
      </c>
    </row>
    <row r="206" spans="1:10" ht="24.95" customHeight="1" thickBot="1" x14ac:dyDescent="0.25">
      <c r="A206" s="324">
        <f>Table!A37</f>
        <v>27</v>
      </c>
      <c r="B206" s="572" t="str">
        <f>Table!BO37</f>
        <v xml:space="preserve"> عمار احمد موسى النشاش</v>
      </c>
      <c r="C206" s="573"/>
      <c r="D206" s="331">
        <f>Table!BP37</f>
        <v>80.860000610351563</v>
      </c>
      <c r="E206" s="332">
        <f>Table!BQ37</f>
        <v>566</v>
      </c>
      <c r="F206" s="328" t="str">
        <f>Table!A65</f>
        <v/>
      </c>
      <c r="G206" s="597">
        <f>Table!BO65</f>
        <v>0</v>
      </c>
      <c r="H206" s="598"/>
      <c r="I206" s="333">
        <f>Table!BP65</f>
        <v>0</v>
      </c>
      <c r="J206" s="334">
        <f>Table!BQ65</f>
        <v>0</v>
      </c>
    </row>
    <row r="207" spans="1:10" ht="24.95" customHeight="1" thickBot="1" x14ac:dyDescent="0.25">
      <c r="A207" s="325">
        <f>Table!A38</f>
        <v>28</v>
      </c>
      <c r="B207" s="593" t="str">
        <f>Table!BO38</f>
        <v xml:space="preserve"> عمر معتصم جمعة محيسن</v>
      </c>
      <c r="C207" s="594"/>
      <c r="D207" s="333">
        <f>Table!BP38</f>
        <v>80.139999389648438</v>
      </c>
      <c r="E207" s="334">
        <f>Table!BQ38</f>
        <v>561</v>
      </c>
      <c r="F207" s="311"/>
      <c r="G207" s="595"/>
      <c r="H207" s="595"/>
      <c r="I207" s="1"/>
      <c r="J207" s="312"/>
    </row>
    <row r="208" spans="1:10" ht="24.95" customHeight="1" x14ac:dyDescent="0.2">
      <c r="A208" s="310"/>
      <c r="B208" s="596"/>
      <c r="C208" s="596"/>
      <c r="D208" s="1"/>
      <c r="E208" s="312"/>
      <c r="F208" s="311"/>
      <c r="G208" s="568"/>
      <c r="H208" s="568"/>
      <c r="I208" s="1">
        <f>Table!BP67</f>
        <v>0</v>
      </c>
      <c r="J208" s="312">
        <f>Table!BQ67</f>
        <v>0</v>
      </c>
    </row>
    <row r="209" spans="1:10" ht="24.95" customHeight="1" x14ac:dyDescent="0.2">
      <c r="A209" s="310"/>
      <c r="B209" s="592"/>
      <c r="C209" s="592"/>
      <c r="D209" s="1"/>
      <c r="E209" s="312"/>
      <c r="F209" s="311"/>
      <c r="G209" s="568"/>
      <c r="H209" s="568"/>
      <c r="I209" s="1"/>
      <c r="J209" s="312"/>
    </row>
    <row r="210" spans="1:10" ht="24.95" customHeight="1" x14ac:dyDescent="0.2">
      <c r="A210" s="310"/>
      <c r="B210" s="592"/>
      <c r="C210" s="592"/>
      <c r="D210" s="1"/>
      <c r="E210" s="312"/>
      <c r="F210" s="311"/>
      <c r="G210" s="568"/>
      <c r="H210" s="568"/>
      <c r="I210" s="1"/>
      <c r="J210" s="312"/>
    </row>
    <row r="211" spans="1:10" ht="24.95" customHeight="1" x14ac:dyDescent="0.2"/>
    <row r="212" spans="1:10" ht="50.1" customHeight="1" thickBot="1" x14ac:dyDescent="0.25">
      <c r="B212" s="591" t="s">
        <v>399</v>
      </c>
      <c r="C212" s="591"/>
      <c r="D212" s="591"/>
      <c r="E212" s="591"/>
      <c r="G212" s="591" t="s">
        <v>399</v>
      </c>
      <c r="H212" s="591"/>
      <c r="I212" s="591"/>
      <c r="J212" s="591"/>
    </row>
    <row r="213" spans="1:10" ht="50.1" customHeight="1" x14ac:dyDescent="0.2">
      <c r="B213" s="579" t="s">
        <v>381</v>
      </c>
      <c r="C213" s="580"/>
      <c r="D213" s="581"/>
      <c r="E213" s="313" t="str">
        <f>F6</f>
        <v>السادس</v>
      </c>
      <c r="G213" s="579" t="s">
        <v>381</v>
      </c>
      <c r="H213" s="580"/>
      <c r="I213" s="581"/>
      <c r="J213" s="313" t="str">
        <f t="shared" ref="J213:J218" si="3">E213</f>
        <v>السادس</v>
      </c>
    </row>
    <row r="214" spans="1:10" ht="50.1" customHeight="1" x14ac:dyDescent="0.2">
      <c r="B214" s="582" t="s">
        <v>382</v>
      </c>
      <c r="C214" s="583"/>
      <c r="D214" s="584"/>
      <c r="E214" s="314" t="str">
        <f>F7</f>
        <v>أ</v>
      </c>
      <c r="G214" s="582" t="s">
        <v>382</v>
      </c>
      <c r="H214" s="583"/>
      <c r="I214" s="584"/>
      <c r="J214" s="314" t="str">
        <f t="shared" si="3"/>
        <v>أ</v>
      </c>
    </row>
    <row r="215" spans="1:10" ht="50.1" customHeight="1" x14ac:dyDescent="0.2">
      <c r="B215" s="582" t="s">
        <v>400</v>
      </c>
      <c r="C215" s="583"/>
      <c r="D215" s="584"/>
      <c r="E215" s="314">
        <f>COUNTA(B48:E102,B109:E134)</f>
        <v>44</v>
      </c>
      <c r="G215" s="582" t="s">
        <v>400</v>
      </c>
      <c r="H215" s="583"/>
      <c r="I215" s="584"/>
      <c r="J215" s="314">
        <f t="shared" si="3"/>
        <v>44</v>
      </c>
    </row>
    <row r="216" spans="1:10" ht="50.1" customHeight="1" x14ac:dyDescent="0.2">
      <c r="B216" s="582" t="s">
        <v>403</v>
      </c>
      <c r="C216" s="583"/>
      <c r="D216" s="584"/>
      <c r="E216" s="314">
        <f>COUNTA(B48:E102)</f>
        <v>44</v>
      </c>
      <c r="G216" s="582" t="s">
        <v>403</v>
      </c>
      <c r="H216" s="583"/>
      <c r="I216" s="584"/>
      <c r="J216" s="314">
        <f t="shared" si="3"/>
        <v>44</v>
      </c>
    </row>
    <row r="217" spans="1:10" ht="50.1" customHeight="1" x14ac:dyDescent="0.2">
      <c r="B217" s="582" t="s">
        <v>404</v>
      </c>
      <c r="C217" s="583"/>
      <c r="D217" s="584"/>
      <c r="E217" s="314">
        <f>COUNTA(B109:E134)</f>
        <v>0</v>
      </c>
      <c r="G217" s="582" t="s">
        <v>404</v>
      </c>
      <c r="H217" s="583"/>
      <c r="I217" s="584"/>
      <c r="J217" s="314">
        <f t="shared" si="3"/>
        <v>0</v>
      </c>
    </row>
    <row r="218" spans="1:10" ht="50.1" customHeight="1" thickBot="1" x14ac:dyDescent="0.25">
      <c r="B218" s="576" t="s">
        <v>405</v>
      </c>
      <c r="C218" s="577"/>
      <c r="D218" s="578"/>
      <c r="E218" s="315" t="str">
        <f xml:space="preserve"> " % " &amp; IF(E215=0,"",ROUND((E217/E215)*100,0))</f>
        <v xml:space="preserve"> % 0</v>
      </c>
      <c r="G218" s="576" t="s">
        <v>405</v>
      </c>
      <c r="H218" s="577"/>
      <c r="I218" s="578"/>
      <c r="J218" s="315" t="str">
        <f t="shared" si="3"/>
        <v xml:space="preserve"> % 0</v>
      </c>
    </row>
    <row r="219" spans="1:10" ht="24.95" customHeight="1" x14ac:dyDescent="0.2"/>
    <row r="220" spans="1:10" ht="24.95" customHeight="1" x14ac:dyDescent="0.2"/>
    <row r="221" spans="1:10" ht="24.95" customHeight="1" x14ac:dyDescent="0.2"/>
    <row r="222" spans="1:10" ht="24.95" customHeight="1" x14ac:dyDescent="0.2"/>
    <row r="223" spans="1:10" ht="24.95" customHeight="1" x14ac:dyDescent="0.2"/>
    <row r="224" spans="1:10" ht="24.95" customHeight="1" x14ac:dyDescent="0.2"/>
    <row r="225" ht="24.95" customHeight="1" x14ac:dyDescent="0.2"/>
    <row r="226" ht="24.95" customHeight="1" x14ac:dyDescent="0.2"/>
    <row r="227" ht="24.95" customHeight="1" x14ac:dyDescent="0.2"/>
    <row r="228" ht="24.95" customHeight="1" x14ac:dyDescent="0.2"/>
    <row r="229" ht="24.95" customHeight="1" x14ac:dyDescent="0.2"/>
    <row r="230" ht="24.95" customHeight="1" x14ac:dyDescent="0.2"/>
    <row r="231" ht="24.95" customHeight="1" x14ac:dyDescent="0.2"/>
    <row r="232" ht="24.95" customHeight="1" x14ac:dyDescent="0.2"/>
    <row r="233" ht="24.95" customHeight="1" x14ac:dyDescent="0.2"/>
    <row r="234" ht="24.95" customHeight="1" x14ac:dyDescent="0.2"/>
    <row r="235" ht="24.95" customHeight="1" x14ac:dyDescent="0.2"/>
    <row r="236" ht="24.95" customHeight="1" x14ac:dyDescent="0.2"/>
    <row r="237" ht="24.95" customHeight="1" x14ac:dyDescent="0.2"/>
    <row r="238" ht="24.95" customHeight="1" x14ac:dyDescent="0.2"/>
    <row r="239" ht="24.95" customHeight="1" x14ac:dyDescent="0.2"/>
    <row r="240" ht="24.95" customHeight="1" x14ac:dyDescent="0.2"/>
    <row r="241" ht="24.95" customHeight="1" x14ac:dyDescent="0.2"/>
    <row r="242" ht="24.95" customHeight="1" x14ac:dyDescent="0.2"/>
    <row r="243" ht="24.95" customHeight="1" x14ac:dyDescent="0.2"/>
    <row r="244" ht="24.95" customHeight="1" x14ac:dyDescent="0.2"/>
    <row r="245" ht="24.95" customHeight="1" x14ac:dyDescent="0.2"/>
    <row r="246" ht="24.95" customHeight="1" x14ac:dyDescent="0.2"/>
    <row r="247" ht="24.95" customHeight="1" x14ac:dyDescent="0.2"/>
    <row r="248" ht="24.95" customHeight="1" x14ac:dyDescent="0.2"/>
    <row r="249" ht="24.95" customHeight="1" x14ac:dyDescent="0.2"/>
    <row r="250" ht="24.95" customHeight="1" x14ac:dyDescent="0.2"/>
    <row r="251" ht="24.95" customHeight="1" x14ac:dyDescent="0.2"/>
    <row r="252" ht="24.95" customHeight="1" x14ac:dyDescent="0.2"/>
    <row r="253" ht="24.95" customHeight="1" x14ac:dyDescent="0.2"/>
    <row r="254" ht="24.95" customHeight="1" x14ac:dyDescent="0.2"/>
    <row r="255" ht="24.95" customHeight="1" x14ac:dyDescent="0.2"/>
    <row r="256" ht="24.95" customHeight="1" x14ac:dyDescent="0.2"/>
    <row r="257" ht="24.95" customHeight="1" x14ac:dyDescent="0.2"/>
    <row r="258" ht="24.95" customHeight="1" x14ac:dyDescent="0.2"/>
    <row r="259" ht="24.95" customHeight="1" x14ac:dyDescent="0.2"/>
    <row r="260" ht="24.95" customHeight="1" x14ac:dyDescent="0.2"/>
    <row r="261" ht="24.95" customHeight="1" x14ac:dyDescent="0.2"/>
    <row r="262" ht="24.95" customHeight="1" x14ac:dyDescent="0.2"/>
    <row r="263" ht="24.95" customHeight="1" x14ac:dyDescent="0.2"/>
    <row r="264" ht="24.95" customHeight="1" x14ac:dyDescent="0.2"/>
    <row r="265" ht="24.95" customHeight="1" x14ac:dyDescent="0.2"/>
    <row r="266" ht="24.95" customHeight="1" x14ac:dyDescent="0.2"/>
    <row r="267" ht="24.95" customHeight="1" x14ac:dyDescent="0.2"/>
    <row r="268" ht="24.95" customHeight="1" x14ac:dyDescent="0.2"/>
    <row r="269" ht="24.95" customHeight="1" x14ac:dyDescent="0.2"/>
    <row r="270" ht="24.95" customHeight="1" x14ac:dyDescent="0.2"/>
    <row r="271" ht="24.95" customHeight="1" x14ac:dyDescent="0.2"/>
    <row r="272" ht="24.95" customHeight="1" x14ac:dyDescent="0.2"/>
    <row r="273" ht="24.95" customHeight="1" x14ac:dyDescent="0.2"/>
    <row r="274" ht="24.95" customHeight="1" x14ac:dyDescent="0.2"/>
    <row r="275" ht="24.95" customHeight="1" x14ac:dyDescent="0.2"/>
    <row r="276" ht="24.95" customHeight="1" x14ac:dyDescent="0.2"/>
    <row r="277" ht="24.95" customHeight="1" x14ac:dyDescent="0.2"/>
    <row r="278" ht="24.95" customHeight="1" x14ac:dyDescent="0.2"/>
    <row r="279" ht="24.95" customHeight="1" x14ac:dyDescent="0.2"/>
    <row r="280" ht="24.95" customHeight="1" x14ac:dyDescent="0.2"/>
    <row r="281" ht="24.95" customHeight="1" x14ac:dyDescent="0.2"/>
    <row r="282" ht="24.95" customHeight="1" x14ac:dyDescent="0.2"/>
    <row r="283" ht="24.95" customHeight="1" x14ac:dyDescent="0.2"/>
    <row r="284" ht="24.95" customHeight="1" x14ac:dyDescent="0.2"/>
    <row r="285" ht="24.95" customHeight="1" x14ac:dyDescent="0.2"/>
    <row r="286" ht="24.95" customHeight="1" x14ac:dyDescent="0.2"/>
    <row r="287" ht="24.95" customHeight="1" x14ac:dyDescent="0.2"/>
    <row r="288" ht="24.95" customHeight="1" x14ac:dyDescent="0.2"/>
    <row r="289" ht="24.95" customHeight="1" x14ac:dyDescent="0.2"/>
    <row r="290" ht="24.95" customHeight="1" x14ac:dyDescent="0.2"/>
    <row r="291" ht="24.95" customHeight="1" x14ac:dyDescent="0.2"/>
    <row r="292" ht="24.95" customHeight="1" x14ac:dyDescent="0.2"/>
    <row r="293" ht="24.95" customHeight="1" x14ac:dyDescent="0.2"/>
    <row r="294" ht="24.95" customHeight="1" x14ac:dyDescent="0.2"/>
    <row r="295" ht="24.95" customHeight="1" x14ac:dyDescent="0.2"/>
    <row r="296" ht="24.95" customHeight="1" x14ac:dyDescent="0.2"/>
    <row r="297" ht="24.95" customHeight="1" x14ac:dyDescent="0.2"/>
    <row r="298" ht="24.95" customHeight="1" x14ac:dyDescent="0.2"/>
    <row r="299" ht="24.95" customHeight="1" x14ac:dyDescent="0.2"/>
    <row r="300" ht="24.95" customHeight="1" x14ac:dyDescent="0.2"/>
    <row r="301" ht="24.95" customHeight="1" x14ac:dyDescent="0.2"/>
    <row r="302" ht="24.95" customHeight="1" x14ac:dyDescent="0.2"/>
    <row r="303" ht="24.95" customHeight="1" x14ac:dyDescent="0.2"/>
    <row r="304" ht="24.95" customHeight="1" x14ac:dyDescent="0.2"/>
    <row r="305" ht="24.95" customHeight="1" x14ac:dyDescent="0.2"/>
    <row r="306" ht="24.95" customHeight="1" x14ac:dyDescent="0.2"/>
  </sheetData>
  <sheetProtection password="8820" sheet="1" objects="1" scenarios="1" selectLockedCells="1"/>
  <mergeCells count="303">
    <mergeCell ref="B210:C210"/>
    <mergeCell ref="G210:H210"/>
    <mergeCell ref="B207:C207"/>
    <mergeCell ref="G207:H207"/>
    <mergeCell ref="B208:C208"/>
    <mergeCell ref="G208:H208"/>
    <mergeCell ref="B209:C209"/>
    <mergeCell ref="G209:H209"/>
    <mergeCell ref="B204:C204"/>
    <mergeCell ref="G204:H204"/>
    <mergeCell ref="B206:C206"/>
    <mergeCell ref="G206:H206"/>
    <mergeCell ref="B205:C205"/>
    <mergeCell ref="G205:H205"/>
    <mergeCell ref="G195:H195"/>
    <mergeCell ref="B198:C198"/>
    <mergeCell ref="G198:H198"/>
    <mergeCell ref="B199:C199"/>
    <mergeCell ref="G199:H199"/>
    <mergeCell ref="B196:C196"/>
    <mergeCell ref="G196:H196"/>
    <mergeCell ref="B197:C197"/>
    <mergeCell ref="G197:H197"/>
    <mergeCell ref="B195:C195"/>
    <mergeCell ref="G190:H190"/>
    <mergeCell ref="B191:C191"/>
    <mergeCell ref="B184:C184"/>
    <mergeCell ref="B192:C192"/>
    <mergeCell ref="B193:C193"/>
    <mergeCell ref="G188:H188"/>
    <mergeCell ref="B189:C189"/>
    <mergeCell ref="G185:H185"/>
    <mergeCell ref="G181:H181"/>
    <mergeCell ref="G180:H180"/>
    <mergeCell ref="G184:H184"/>
    <mergeCell ref="B185:C185"/>
    <mergeCell ref="B186:C186"/>
    <mergeCell ref="G212:J212"/>
    <mergeCell ref="B212:E212"/>
    <mergeCell ref="G182:H182"/>
    <mergeCell ref="G192:H192"/>
    <mergeCell ref="G193:H193"/>
    <mergeCell ref="B194:C194"/>
    <mergeCell ref="G194:H194"/>
    <mergeCell ref="G189:H189"/>
    <mergeCell ref="G200:H200"/>
    <mergeCell ref="B201:C201"/>
    <mergeCell ref="G201:H201"/>
    <mergeCell ref="B203:C203"/>
    <mergeCell ref="G203:H203"/>
    <mergeCell ref="G202:H202"/>
    <mergeCell ref="B200:C200"/>
    <mergeCell ref="B202:C202"/>
    <mergeCell ref="B187:C187"/>
    <mergeCell ref="B181:C181"/>
    <mergeCell ref="G186:H186"/>
    <mergeCell ref="G191:H191"/>
    <mergeCell ref="B174:D174"/>
    <mergeCell ref="B172:D172"/>
    <mergeCell ref="B166:D166"/>
    <mergeCell ref="B167:D167"/>
    <mergeCell ref="B170:D170"/>
    <mergeCell ref="B171:D171"/>
    <mergeCell ref="B218:D218"/>
    <mergeCell ref="G213:I213"/>
    <mergeCell ref="G214:I214"/>
    <mergeCell ref="G215:I215"/>
    <mergeCell ref="G216:I216"/>
    <mergeCell ref="G218:I218"/>
    <mergeCell ref="B217:D217"/>
    <mergeCell ref="B216:D216"/>
    <mergeCell ref="B215:D215"/>
    <mergeCell ref="G217:I217"/>
    <mergeCell ref="B213:D213"/>
    <mergeCell ref="B214:D214"/>
    <mergeCell ref="G179:H179"/>
    <mergeCell ref="B180:C180"/>
    <mergeCell ref="B183:C183"/>
    <mergeCell ref="B190:C190"/>
    <mergeCell ref="G187:H187"/>
    <mergeCell ref="B188:C188"/>
    <mergeCell ref="A177:J178"/>
    <mergeCell ref="G183:H183"/>
    <mergeCell ref="B182:C182"/>
    <mergeCell ref="B144:D144"/>
    <mergeCell ref="B145:D145"/>
    <mergeCell ref="B154:D154"/>
    <mergeCell ref="B155:D155"/>
    <mergeCell ref="B152:D152"/>
    <mergeCell ref="B153:D153"/>
    <mergeCell ref="B156:D156"/>
    <mergeCell ref="B157:D157"/>
    <mergeCell ref="B164:D164"/>
    <mergeCell ref="B165:D165"/>
    <mergeCell ref="B162:D162"/>
    <mergeCell ref="B150:D150"/>
    <mergeCell ref="B160:D160"/>
    <mergeCell ref="B161:D161"/>
    <mergeCell ref="B158:D158"/>
    <mergeCell ref="B159:D159"/>
    <mergeCell ref="B163:D163"/>
    <mergeCell ref="B168:D168"/>
    <mergeCell ref="B169:D169"/>
    <mergeCell ref="B173:D173"/>
    <mergeCell ref="B179:C179"/>
    <mergeCell ref="E136:G136"/>
    <mergeCell ref="B151:D151"/>
    <mergeCell ref="B148:D148"/>
    <mergeCell ref="B149:D149"/>
    <mergeCell ref="B146:D146"/>
    <mergeCell ref="B147:D147"/>
    <mergeCell ref="B140:D140"/>
    <mergeCell ref="B132:E132"/>
    <mergeCell ref="F132:J132"/>
    <mergeCell ref="H137:I137"/>
    <mergeCell ref="B142:D142"/>
    <mergeCell ref="B143:D143"/>
    <mergeCell ref="B141:D141"/>
    <mergeCell ref="B134:E134"/>
    <mergeCell ref="F134:J134"/>
    <mergeCell ref="A137:B137"/>
    <mergeCell ref="C137:D137"/>
    <mergeCell ref="B133:E133"/>
    <mergeCell ref="F133:J133"/>
    <mergeCell ref="E137:G137"/>
    <mergeCell ref="A138:A139"/>
    <mergeCell ref="B138:D139"/>
    <mergeCell ref="E138:J138"/>
    <mergeCell ref="B128:E128"/>
    <mergeCell ref="F128:J128"/>
    <mergeCell ref="B129:E129"/>
    <mergeCell ref="F129:J129"/>
    <mergeCell ref="B130:E130"/>
    <mergeCell ref="F130:J130"/>
    <mergeCell ref="B131:E131"/>
    <mergeCell ref="F131:J131"/>
    <mergeCell ref="B126:E126"/>
    <mergeCell ref="F126:J126"/>
    <mergeCell ref="B127:E127"/>
    <mergeCell ref="F127:J127"/>
    <mergeCell ref="B124:E124"/>
    <mergeCell ref="F124:J124"/>
    <mergeCell ref="B125:E125"/>
    <mergeCell ref="F125:J125"/>
    <mergeCell ref="B122:E122"/>
    <mergeCell ref="F122:J122"/>
    <mergeCell ref="B123:E123"/>
    <mergeCell ref="F123:J123"/>
    <mergeCell ref="F108:J108"/>
    <mergeCell ref="B120:E120"/>
    <mergeCell ref="F120:J120"/>
    <mergeCell ref="B121:E121"/>
    <mergeCell ref="F121:J121"/>
    <mergeCell ref="B118:E118"/>
    <mergeCell ref="B119:E119"/>
    <mergeCell ref="F119:J119"/>
    <mergeCell ref="B112:E112"/>
    <mergeCell ref="F112:J112"/>
    <mergeCell ref="B117:E117"/>
    <mergeCell ref="F117:J117"/>
    <mergeCell ref="B114:E114"/>
    <mergeCell ref="F114:J114"/>
    <mergeCell ref="B115:E115"/>
    <mergeCell ref="B116:E116"/>
    <mergeCell ref="F116:J116"/>
    <mergeCell ref="B111:E111"/>
    <mergeCell ref="A106:B106"/>
    <mergeCell ref="C106:D106"/>
    <mergeCell ref="F118:J118"/>
    <mergeCell ref="B57:E57"/>
    <mergeCell ref="F57:J57"/>
    <mergeCell ref="F115:J115"/>
    <mergeCell ref="F111:J111"/>
    <mergeCell ref="F110:J110"/>
    <mergeCell ref="B113:E113"/>
    <mergeCell ref="F113:J113"/>
    <mergeCell ref="B65:E65"/>
    <mergeCell ref="B74:E74"/>
    <mergeCell ref="B77:E77"/>
    <mergeCell ref="F77:J77"/>
    <mergeCell ref="B76:E76"/>
    <mergeCell ref="F76:J76"/>
    <mergeCell ref="B82:E82"/>
    <mergeCell ref="F82:J82"/>
    <mergeCell ref="F74:J74"/>
    <mergeCell ref="B75:E75"/>
    <mergeCell ref="F75:J75"/>
    <mergeCell ref="B78:E78"/>
    <mergeCell ref="D1:H2"/>
    <mergeCell ref="A46:B46"/>
    <mergeCell ref="C46:D46"/>
    <mergeCell ref="E45:G45"/>
    <mergeCell ref="E46:G46"/>
    <mergeCell ref="H46:I46"/>
    <mergeCell ref="B109:E109"/>
    <mergeCell ref="F109:J109"/>
    <mergeCell ref="B110:E110"/>
    <mergeCell ref="A105:B105"/>
    <mergeCell ref="E105:G105"/>
    <mergeCell ref="E106:G106"/>
    <mergeCell ref="H106:I106"/>
    <mergeCell ref="B108:E108"/>
    <mergeCell ref="B62:E62"/>
    <mergeCell ref="C105:D105"/>
    <mergeCell ref="H105:I105"/>
    <mergeCell ref="B67:E67"/>
    <mergeCell ref="F67:J67"/>
    <mergeCell ref="B68:E68"/>
    <mergeCell ref="F68:J68"/>
    <mergeCell ref="B73:E73"/>
    <mergeCell ref="B66:E66"/>
    <mergeCell ref="F66:J66"/>
    <mergeCell ref="E104:G104"/>
    <mergeCell ref="B56:E56"/>
    <mergeCell ref="F56:J56"/>
    <mergeCell ref="B72:E72"/>
    <mergeCell ref="B69:E69"/>
    <mergeCell ref="F69:J69"/>
    <mergeCell ref="B70:E70"/>
    <mergeCell ref="F70:J70"/>
    <mergeCell ref="F73:J73"/>
    <mergeCell ref="F71:J71"/>
    <mergeCell ref="F62:J62"/>
    <mergeCell ref="B60:E60"/>
    <mergeCell ref="F60:J60"/>
    <mergeCell ref="F65:J65"/>
    <mergeCell ref="B64:E64"/>
    <mergeCell ref="B63:E63"/>
    <mergeCell ref="B61:E61"/>
    <mergeCell ref="F61:J61"/>
    <mergeCell ref="F72:J72"/>
    <mergeCell ref="B71:E71"/>
    <mergeCell ref="F63:J63"/>
    <mergeCell ref="F64:J64"/>
    <mergeCell ref="F78:J78"/>
    <mergeCell ref="B79:E79"/>
    <mergeCell ref="B47:E47"/>
    <mergeCell ref="F47:J47"/>
    <mergeCell ref="B48:E48"/>
    <mergeCell ref="F48:J48"/>
    <mergeCell ref="B49:E49"/>
    <mergeCell ref="F49:J49"/>
    <mergeCell ref="F58:J58"/>
    <mergeCell ref="B59:E59"/>
    <mergeCell ref="F59:J59"/>
    <mergeCell ref="B54:E54"/>
    <mergeCell ref="B58:E58"/>
    <mergeCell ref="F53:J53"/>
    <mergeCell ref="B50:E50"/>
    <mergeCell ref="F51:J51"/>
    <mergeCell ref="B52:E52"/>
    <mergeCell ref="F52:J52"/>
    <mergeCell ref="F54:J54"/>
    <mergeCell ref="F50:J50"/>
    <mergeCell ref="B51:E51"/>
    <mergeCell ref="B53:E53"/>
    <mergeCell ref="B55:E55"/>
    <mergeCell ref="F55:J55"/>
    <mergeCell ref="F79:J79"/>
    <mergeCell ref="B80:E80"/>
    <mergeCell ref="F80:J80"/>
    <mergeCell ref="B81:E81"/>
    <mergeCell ref="F81:J81"/>
    <mergeCell ref="B85:E85"/>
    <mergeCell ref="F85:J85"/>
    <mergeCell ref="B86:E86"/>
    <mergeCell ref="F86:J86"/>
    <mergeCell ref="B83:E83"/>
    <mergeCell ref="F83:J83"/>
    <mergeCell ref="B87:E87"/>
    <mergeCell ref="F87:J87"/>
    <mergeCell ref="B84:E84"/>
    <mergeCell ref="F84:J84"/>
    <mergeCell ref="B91:E91"/>
    <mergeCell ref="F91:J91"/>
    <mergeCell ref="B89:E89"/>
    <mergeCell ref="F89:J89"/>
    <mergeCell ref="B90:E90"/>
    <mergeCell ref="F90:J90"/>
    <mergeCell ref="B93:E93"/>
    <mergeCell ref="F93:J93"/>
    <mergeCell ref="B88:E88"/>
    <mergeCell ref="F88:J88"/>
    <mergeCell ref="B94:E94"/>
    <mergeCell ref="F94:J94"/>
    <mergeCell ref="B92:E92"/>
    <mergeCell ref="F92:J92"/>
    <mergeCell ref="B96:E96"/>
    <mergeCell ref="F96:J96"/>
    <mergeCell ref="B98:E98"/>
    <mergeCell ref="F98:J98"/>
    <mergeCell ref="B97:E97"/>
    <mergeCell ref="F97:J97"/>
    <mergeCell ref="B95:E95"/>
    <mergeCell ref="F95:J95"/>
    <mergeCell ref="B102:E102"/>
    <mergeCell ref="F102:J102"/>
    <mergeCell ref="B99:E99"/>
    <mergeCell ref="F99:J99"/>
    <mergeCell ref="B100:E100"/>
    <mergeCell ref="F100:J100"/>
    <mergeCell ref="B101:E101"/>
    <mergeCell ref="F101:J101"/>
  </mergeCells>
  <phoneticPr fontId="0" type="noConversion"/>
  <conditionalFormatting sqref="C3:C10">
    <cfRule type="cellIs" priority="4" stopIfTrue="1" operator="greaterThan">
      <formula>$A$1</formula>
    </cfRule>
    <cfRule type="cellIs" priority="5" stopIfTrue="1" operator="greaterThan">
      <formula>$A$1</formula>
    </cfRule>
    <cfRule type="cellIs" priority="6" stopIfTrue="1" operator="greaterThan">
      <formula>$A$1</formula>
    </cfRule>
  </conditionalFormatting>
  <conditionalFormatting sqref="A1 A3:A10">
    <cfRule type="cellIs" priority="7" stopIfTrue="1" operator="greaterThan">
      <formula>$A$1</formula>
    </cfRule>
    <cfRule type="cellIs" priority="8" stopIfTrue="1" operator="greaterThan">
      <formula>$A$1</formula>
    </cfRule>
    <cfRule type="cellIs" dxfId="62" priority="9" stopIfTrue="1" operator="greaterThan">
      <formula>$A$1</formula>
    </cfRule>
  </conditionalFormatting>
  <conditionalFormatting sqref="G39:AU39">
    <cfRule type="expression" priority="13" stopIfTrue="1">
      <formula>41</formula>
    </cfRule>
    <cfRule type="expression" priority="14" stopIfTrue="1">
      <formula>$A$1</formula>
    </cfRule>
  </conditionalFormatting>
  <conditionalFormatting sqref="G40:AU40">
    <cfRule type="expression" priority="15" stopIfTrue="1">
      <formula>$A$1</formula>
    </cfRule>
  </conditionalFormatting>
  <conditionalFormatting sqref="A40:C40 G20">
    <cfRule type="expression" priority="16" stopIfTrue="1">
      <formula>$A$1=5</formula>
    </cfRule>
  </conditionalFormatting>
  <conditionalFormatting sqref="A39:C39 G19">
    <cfRule type="expression" dxfId="61" priority="17" stopIfTrue="1">
      <formula>"$A$1=5"</formula>
    </cfRule>
  </conditionalFormatting>
  <dataValidations count="1">
    <dataValidation type="whole" operator="lessThan" allowBlank="1" showInputMessage="1" showErrorMessage="1" sqref="F13">
      <formula1>51</formula1>
    </dataValidation>
  </dataValidations>
  <pageMargins left="0.11811023622047245" right="0.15748031496062992" top="0.23622047244094491" bottom="0.27559055118110237" header="0.15748031496062992" footer="0.15748031496062992"/>
  <pageSetup paperSize="9" fitToHeight="4" orientation="portrait" r:id="rId1"/>
  <headerFooter alignWithMargins="0"/>
  <rowBreaks count="5" manualBreakCount="5">
    <brk id="44" max="9" man="1"/>
    <brk id="102" max="9" man="1"/>
    <brk id="135" max="9" man="1"/>
    <brk id="175" max="9" man="1"/>
    <brk id="209" max="9" man="1"/>
  </rowBreaks>
  <colBreaks count="1" manualBreakCount="1">
    <brk id="10" max="233" man="1"/>
  </colBreaks>
  <drawing r:id="rId2"/>
  <legacyDrawing r:id="rId3"/>
  <controls>
    <mc:AlternateContent xmlns:mc="http://schemas.openxmlformats.org/markup-compatibility/2006">
      <mc:Choice Requires="x14">
        <control shapeId="1026" r:id="rId4" name="CommandButton1">
          <controlPr defaultSize="0" autoLine="0" r:id="rId5">
            <anchor moveWithCells="1">
              <from>
                <xdr:col>0</xdr:col>
                <xdr:colOff>209550</xdr:colOff>
                <xdr:row>1</xdr:row>
                <xdr:rowOff>0</xdr:rowOff>
              </from>
              <to>
                <xdr:col>2</xdr:col>
                <xdr:colOff>381000</xdr:colOff>
                <xdr:row>2</xdr:row>
                <xdr:rowOff>85725</xdr:rowOff>
              </to>
            </anchor>
          </controlPr>
        </control>
      </mc:Choice>
      <mc:Fallback>
        <control shapeId="1026" r:id="rId4" name="CommandButton1"/>
      </mc:Fallback>
    </mc:AlternateContent>
  </control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ورقة4"/>
  <dimension ref="A1:DO2808"/>
  <sheetViews>
    <sheetView showGridLines="0" showZeros="0" rightToLeft="1" showOutlineSymbols="0" view="pageBreakPreview" zoomScale="60" zoomScaleNormal="100" workbookViewId="0">
      <selection activeCell="R21" sqref="R21:T21"/>
    </sheetView>
  </sheetViews>
  <sheetFormatPr defaultColWidth="0" defaultRowHeight="21.2" customHeight="1" x14ac:dyDescent="0.2"/>
  <cols>
    <col min="1" max="1" width="4.7109375" style="3" customWidth="1"/>
    <col min="2" max="2" width="19.7109375" style="3" customWidth="1"/>
    <col min="3" max="3" width="16.7109375" style="3" customWidth="1"/>
    <col min="4" max="6" width="5.7109375" style="3" customWidth="1"/>
    <col min="7" max="12" width="6.7109375" style="3" customWidth="1"/>
    <col min="13" max="13" width="10.7109375" style="3" customWidth="1"/>
    <col min="14" max="14" width="16.7109375" style="3" customWidth="1"/>
    <col min="15" max="16" width="13.28515625" style="3" customWidth="1"/>
    <col min="17" max="17" width="4.7109375" style="3" customWidth="1"/>
    <col min="18" max="18" width="16.7109375" style="3" customWidth="1"/>
    <col min="19" max="20" width="13.28515625" style="3" customWidth="1"/>
    <col min="21" max="22" width="4.7109375" style="3" customWidth="1"/>
    <col min="23" max="24" width="5.7109375" style="48" customWidth="1"/>
    <col min="25" max="25" width="5.7109375" style="51" customWidth="1"/>
    <col min="26" max="26" width="5.7109375" style="61" customWidth="1"/>
    <col min="27" max="27" width="50.7109375" style="3" customWidth="1"/>
    <col min="28" max="28" width="4.7109375" style="48" customWidth="1"/>
    <col min="29" max="31" width="4.7109375" style="46" customWidth="1"/>
    <col min="32" max="32" width="10.7109375" style="4" customWidth="1"/>
    <col min="33" max="35" width="5.7109375" style="46" customWidth="1"/>
    <col min="36" max="36" width="5.7109375" style="64" customWidth="1"/>
    <col min="37" max="37" width="50.7109375" style="4" customWidth="1"/>
    <col min="38" max="41" width="4.7109375" style="46" customWidth="1"/>
    <col min="42" max="42" width="4.7109375" style="4" customWidth="1"/>
    <col min="43" max="79" width="6.28515625" style="4" hidden="1" customWidth="1"/>
    <col min="80" max="80" width="4.7109375" style="4" hidden="1" customWidth="1"/>
    <col min="81" max="81" width="5.7109375" style="129" hidden="1" customWidth="1"/>
    <col min="82" max="82" width="100.7109375" style="36" hidden="1" customWidth="1"/>
    <col min="83" max="83" width="100.7109375" style="141" hidden="1" customWidth="1"/>
    <col min="84" max="91" width="100.7109375" style="36" hidden="1" customWidth="1"/>
    <col min="92" max="97" width="30.7109375" style="4" hidden="1" customWidth="1"/>
    <col min="98" max="119" width="9.28515625" style="4" hidden="1" customWidth="1"/>
    <col min="120" max="16384" width="0" style="3" hidden="1"/>
  </cols>
  <sheetData>
    <row r="1" spans="2:93" ht="21.2" customHeight="1" thickBot="1" x14ac:dyDescent="0.25">
      <c r="CO1" s="4" t="s">
        <v>310</v>
      </c>
    </row>
    <row r="2" spans="2:93" ht="21.2" customHeight="1" x14ac:dyDescent="0.2">
      <c r="N2" s="691" t="s">
        <v>436</v>
      </c>
      <c r="O2" s="691"/>
      <c r="P2" s="691"/>
      <c r="Q2" s="691"/>
      <c r="R2" s="691"/>
      <c r="S2" s="691"/>
      <c r="T2" s="691"/>
      <c r="V2" s="23"/>
      <c r="W2" s="692" t="s">
        <v>441</v>
      </c>
      <c r="X2" s="670" t="s">
        <v>328</v>
      </c>
      <c r="Y2" s="671"/>
      <c r="Z2" s="672"/>
      <c r="AA2" s="688" t="s">
        <v>427</v>
      </c>
      <c r="AB2" s="675" t="s">
        <v>327</v>
      </c>
      <c r="AC2" s="676"/>
      <c r="AD2" s="676"/>
      <c r="AE2" s="677"/>
      <c r="AF2" s="38"/>
      <c r="AG2" s="692" t="s">
        <v>441</v>
      </c>
      <c r="AH2" s="670" t="s">
        <v>328</v>
      </c>
      <c r="AI2" s="671"/>
      <c r="AJ2" s="672"/>
      <c r="AK2" s="688" t="s">
        <v>427</v>
      </c>
      <c r="AL2" s="675" t="s">
        <v>327</v>
      </c>
      <c r="AM2" s="676"/>
      <c r="AN2" s="676"/>
      <c r="AO2" s="677"/>
    </row>
    <row r="3" spans="2:93" ht="21.2" customHeight="1" x14ac:dyDescent="0.2">
      <c r="M3" s="4"/>
      <c r="N3" s="691"/>
      <c r="O3" s="691"/>
      <c r="P3" s="691"/>
      <c r="Q3" s="691"/>
      <c r="R3" s="691"/>
      <c r="S3" s="691"/>
      <c r="T3" s="691"/>
      <c r="U3" s="23"/>
      <c r="V3" s="23"/>
      <c r="W3" s="693"/>
      <c r="X3" s="174" t="s">
        <v>364</v>
      </c>
      <c r="Y3" s="175" t="s">
        <v>334</v>
      </c>
      <c r="Z3" s="57" t="s">
        <v>326</v>
      </c>
      <c r="AA3" s="689"/>
      <c r="AB3" s="683" t="s">
        <v>439</v>
      </c>
      <c r="AC3" s="678" t="s">
        <v>408</v>
      </c>
      <c r="AD3" s="678" t="s">
        <v>440</v>
      </c>
      <c r="AE3" s="673" t="s">
        <v>573</v>
      </c>
      <c r="AF3" s="38"/>
      <c r="AG3" s="693"/>
      <c r="AH3" s="174" t="s">
        <v>364</v>
      </c>
      <c r="AI3" s="175" t="s">
        <v>334</v>
      </c>
      <c r="AJ3" s="57" t="s">
        <v>326</v>
      </c>
      <c r="AK3" s="689"/>
      <c r="AL3" s="683" t="s">
        <v>439</v>
      </c>
      <c r="AM3" s="678" t="s">
        <v>408</v>
      </c>
      <c r="AN3" s="678" t="s">
        <v>440</v>
      </c>
      <c r="AO3" s="673" t="s">
        <v>573</v>
      </c>
      <c r="CD3" s="141" t="s">
        <v>454</v>
      </c>
      <c r="CE3" s="141" t="s">
        <v>455</v>
      </c>
      <c r="CF3" s="142" t="s">
        <v>456</v>
      </c>
      <c r="CG3" s="142" t="s">
        <v>457</v>
      </c>
      <c r="CH3" s="142" t="s">
        <v>458</v>
      </c>
      <c r="CI3" s="142" t="s">
        <v>459</v>
      </c>
      <c r="CJ3" s="142" t="s">
        <v>460</v>
      </c>
      <c r="CK3" s="142" t="s">
        <v>453</v>
      </c>
      <c r="CL3" s="142" t="s">
        <v>482</v>
      </c>
      <c r="CM3" s="142" t="s">
        <v>483</v>
      </c>
    </row>
    <row r="4" spans="2:93" ht="21.2" customHeight="1" thickBot="1" x14ac:dyDescent="0.25">
      <c r="B4" s="66" t="s">
        <v>154</v>
      </c>
      <c r="C4" s="12"/>
      <c r="D4" s="12"/>
      <c r="E4" s="12"/>
      <c r="F4" s="12"/>
      <c r="G4" s="11"/>
      <c r="H4" s="11"/>
      <c r="I4" s="11"/>
      <c r="J4" s="11"/>
      <c r="K4" s="11"/>
      <c r="L4" s="11"/>
      <c r="M4" s="4"/>
      <c r="N4" s="699"/>
      <c r="O4" s="699"/>
      <c r="P4" s="699" t="s">
        <v>613</v>
      </c>
      <c r="Q4" s="699"/>
      <c r="R4" s="699"/>
      <c r="S4" s="67"/>
      <c r="T4" s="67"/>
      <c r="U4" s="23"/>
      <c r="V4" s="26"/>
      <c r="W4" s="693"/>
      <c r="X4" s="58" t="s">
        <v>383</v>
      </c>
      <c r="Y4" s="59" t="s">
        <v>383</v>
      </c>
      <c r="Z4" s="60" t="s">
        <v>438</v>
      </c>
      <c r="AA4" s="690"/>
      <c r="AB4" s="684"/>
      <c r="AC4" s="679"/>
      <c r="AD4" s="679"/>
      <c r="AE4" s="674"/>
      <c r="AF4" s="38"/>
      <c r="AG4" s="693"/>
      <c r="AH4" s="58" t="s">
        <v>383</v>
      </c>
      <c r="AI4" s="59" t="s">
        <v>383</v>
      </c>
      <c r="AJ4" s="62" t="s">
        <v>438</v>
      </c>
      <c r="AK4" s="690"/>
      <c r="AL4" s="685"/>
      <c r="AM4" s="686"/>
      <c r="AN4" s="686"/>
      <c r="AO4" s="687"/>
      <c r="CF4" s="35"/>
      <c r="CG4" s="35"/>
      <c r="CH4" s="35"/>
      <c r="CI4" s="35"/>
      <c r="CJ4" s="35"/>
      <c r="CK4" s="35"/>
      <c r="CL4" s="35"/>
      <c r="CM4" s="35"/>
    </row>
    <row r="5" spans="2:93" ht="21.2" customHeight="1" x14ac:dyDescent="0.2">
      <c r="B5" s="628" t="s">
        <v>449</v>
      </c>
      <c r="C5" s="629"/>
      <c r="D5" s="629"/>
      <c r="E5" s="629"/>
      <c r="F5" s="630"/>
      <c r="G5" s="635" t="s">
        <v>364</v>
      </c>
      <c r="H5" s="636"/>
      <c r="I5" s="637"/>
      <c r="J5" s="635" t="s">
        <v>334</v>
      </c>
      <c r="K5" s="636"/>
      <c r="L5" s="637"/>
      <c r="M5" s="4"/>
      <c r="N5" s="699"/>
      <c r="O5" s="699"/>
      <c r="P5" s="700" t="str">
        <f>" للصف  " &amp; Value!$F$6 &amp; "  الأساسي  "</f>
        <v xml:space="preserve"> للصف  السادس  الأساسي  </v>
      </c>
      <c r="Q5" s="700"/>
      <c r="R5" s="700"/>
      <c r="S5" s="701" t="s">
        <v>445</v>
      </c>
      <c r="T5" s="701"/>
      <c r="U5" s="26"/>
      <c r="V5" s="22"/>
      <c r="W5" s="610" t="str">
        <f>Table!$H$6</f>
        <v>التربية الاسلامية</v>
      </c>
      <c r="X5" s="606"/>
      <c r="Y5" s="608"/>
      <c r="Z5" s="608"/>
      <c r="AA5" s="130"/>
      <c r="AB5" s="162" t="str">
        <f>IF(AA5="","",IF(((Z5/Z7)*100)&gt;=95,"X",""))</f>
        <v/>
      </c>
      <c r="AC5" s="163" t="str">
        <f>IF(AA5="","",IF((Z5/Z7)*100&gt;=95,"",IF((Z5/Z7)*100&gt;=80,"X",)))</f>
        <v/>
      </c>
      <c r="AD5" s="163" t="str">
        <f>IF(AA5="","",IF((Z5/Z7)*100&gt;=80,"",IF((Z5/Z7)*100&gt;=65,"X",)))</f>
        <v/>
      </c>
      <c r="AE5" s="164" t="str">
        <f>IF(Z5=0,"",IF(AA5="","",IF(Z5="","",IF((Z5/Z7)*100&lt;65,"X",""))))</f>
        <v/>
      </c>
      <c r="AF5" s="6"/>
      <c r="AG5" s="610" t="str">
        <f>Table!$W$6</f>
        <v>العلـــوم</v>
      </c>
      <c r="AH5" s="606"/>
      <c r="AI5" s="608"/>
      <c r="AJ5" s="604"/>
      <c r="AK5" s="130"/>
      <c r="AL5" s="162" t="str">
        <f>IF(AK5="","",IF(((AJ5/AJ7)*100)&gt;=95,"X",""))</f>
        <v/>
      </c>
      <c r="AM5" s="163" t="str">
        <f>IF(AK5="","",IF((AJ5/AJ7)*100&gt;=95,"",IF((AJ5/AJ7)*100&gt;=80,"X",)))</f>
        <v/>
      </c>
      <c r="AN5" s="163" t="str">
        <f>IF(AK5="","",IF((AJ5/AJ7)*100&gt;=80,"",IF((AJ5/AJ7)*100&gt;=65,"X",)))</f>
        <v/>
      </c>
      <c r="AO5" s="164" t="str">
        <f>IF(AJ5=0,"",IF(AK5="","",IF(AJ5="","",IF((AJ5/AJ7)*100&lt;65,"X",""))))</f>
        <v/>
      </c>
      <c r="CC5" s="143" t="str">
        <f>IF(Value!$F$6="الأول","1",IF(Value!$F$6="الثاني","2",IF(Value!$F$6="الثالث","3",IF(Value!$F$6="الرابع","4",IF(Value!$F$6="الخامس","5",IF(Value!$F$6="السادس","6",IF(Value!$F$6="السابع","7",IF(Value!$F$6="الثامن","8",))))))))&amp;(IF(Value!$F$6="التاسع","9",IF(Value!$F$6="العاشر","10",)))</f>
        <v>6</v>
      </c>
      <c r="CD5" s="138" t="s">
        <v>313</v>
      </c>
      <c r="CE5" s="138" t="s">
        <v>548</v>
      </c>
      <c r="CF5" s="138" t="s">
        <v>518</v>
      </c>
      <c r="CG5" s="138" t="s">
        <v>596</v>
      </c>
      <c r="CH5" s="138" t="s">
        <v>711</v>
      </c>
      <c r="CI5" s="138" t="s">
        <v>721</v>
      </c>
      <c r="CJ5" s="138" t="s">
        <v>736</v>
      </c>
      <c r="CK5" s="138" t="s">
        <v>628</v>
      </c>
      <c r="CL5" s="138" t="s">
        <v>39</v>
      </c>
      <c r="CM5" s="138" t="s">
        <v>91</v>
      </c>
    </row>
    <row r="6" spans="2:93" ht="21.2" customHeight="1" thickBot="1" x14ac:dyDescent="0.25">
      <c r="B6" s="631"/>
      <c r="C6" s="632"/>
      <c r="D6" s="632"/>
      <c r="E6" s="632"/>
      <c r="F6" s="633"/>
      <c r="G6" s="81" t="s">
        <v>446</v>
      </c>
      <c r="H6" s="82" t="s">
        <v>447</v>
      </c>
      <c r="I6" s="83" t="s">
        <v>448</v>
      </c>
      <c r="J6" s="81" t="s">
        <v>446</v>
      </c>
      <c r="K6" s="82" t="s">
        <v>447</v>
      </c>
      <c r="L6" s="83" t="s">
        <v>448</v>
      </c>
      <c r="M6" s="4"/>
      <c r="N6" s="699"/>
      <c r="O6" s="699"/>
      <c r="P6" s="68" t="s">
        <v>452</v>
      </c>
      <c r="Q6" s="694" t="str">
        <f>Value!$F$10</f>
        <v>2021/2020</v>
      </c>
      <c r="R6" s="694"/>
      <c r="S6" s="702" t="s">
        <v>437</v>
      </c>
      <c r="T6" s="702"/>
      <c r="U6" s="22"/>
      <c r="V6" s="25"/>
      <c r="W6" s="611"/>
      <c r="X6" s="607"/>
      <c r="Y6" s="609"/>
      <c r="Z6" s="609"/>
      <c r="AA6" s="131"/>
      <c r="AB6" s="165" t="str">
        <f>IF(AA6="","",IF((Z5/Z7)*100&gt;=85,"X",""))</f>
        <v/>
      </c>
      <c r="AC6" s="166" t="str">
        <f>IF(AA6="","",IF((Z5/Z7)*100&gt;=85,"",IF((Z5/Z7)*100&gt;=70,"X",)))</f>
        <v/>
      </c>
      <c r="AD6" s="166" t="str">
        <f>IF(AA6="","",IF((Z5/Z7)*100&gt;=70,"",IF((Z5/Z7)*100&gt;=55,"X",)))</f>
        <v/>
      </c>
      <c r="AE6" s="167" t="str">
        <f>IF(Z5=0,"",IF(AA6="","",IF(Z5="","",IF((Z5/Z7)*100&lt;55,"X",""))))</f>
        <v/>
      </c>
      <c r="AF6" s="6"/>
      <c r="AG6" s="611"/>
      <c r="AH6" s="607"/>
      <c r="AI6" s="609"/>
      <c r="AJ6" s="605"/>
      <c r="AK6" s="131"/>
      <c r="AL6" s="165" t="str">
        <f>IF(AK6="","",IF((AJ5/AJ7)*100&gt;=85,"X",""))</f>
        <v/>
      </c>
      <c r="AM6" s="166" t="str">
        <f>IF(AK6="","",IF((AJ5/AJ7)*100&gt;=85,"",IF((AJ5/AJ7)*100&gt;=70,"X",)))</f>
        <v/>
      </c>
      <c r="AN6" s="166" t="str">
        <f>IF(AK6="","",IF((AJ5/AJ7)*100&gt;=70,"",IF((AJ5/AJ7)*100&gt;=55,"X",)))</f>
        <v/>
      </c>
      <c r="AO6" s="167" t="str">
        <f>IF(AJ5=0,"",IF(AK6="","",IF(AJ5="","",IF((AJ5/AJ7)*100&lt;55,"X",""))))</f>
        <v/>
      </c>
      <c r="CD6" s="139" t="s">
        <v>314</v>
      </c>
      <c r="CE6" s="139" t="s">
        <v>549</v>
      </c>
      <c r="CF6" s="139" t="s">
        <v>519</v>
      </c>
      <c r="CG6" s="139" t="s">
        <v>597</v>
      </c>
      <c r="CH6" s="139" t="s">
        <v>712</v>
      </c>
      <c r="CI6" s="139" t="s">
        <v>722</v>
      </c>
      <c r="CJ6" s="139" t="s">
        <v>737</v>
      </c>
      <c r="CK6" s="139" t="s">
        <v>629</v>
      </c>
      <c r="CL6" s="139" t="s">
        <v>40</v>
      </c>
      <c r="CM6" s="139" t="s">
        <v>95</v>
      </c>
    </row>
    <row r="7" spans="2:93" ht="21.2" customHeight="1" x14ac:dyDescent="0.2">
      <c r="B7" s="616" t="s">
        <v>428</v>
      </c>
      <c r="C7" s="617"/>
      <c r="D7" s="617"/>
      <c r="E7" s="617"/>
      <c r="F7" s="618"/>
      <c r="G7" s="638">
        <f>IF($AR11="ممتاز","X",)</f>
        <v>0</v>
      </c>
      <c r="H7" s="641">
        <f>IF($AR11="جيد جدا","X",IF($AR11="جيد","X",))</f>
        <v>0</v>
      </c>
      <c r="I7" s="639">
        <f>IF($AR11="مقبول","X",)</f>
        <v>0</v>
      </c>
      <c r="J7" s="642">
        <f>IF(Value!$F$33="1","",IF($AR11="ممتاز","X",))</f>
        <v>0</v>
      </c>
      <c r="K7" s="650">
        <f>IF(Value!$F$33="1","",IF($AR11="جيد جدا","X",IF($AR11="جيد","X",)))</f>
        <v>0</v>
      </c>
      <c r="L7" s="652">
        <f>IF(Value!$F$33="1","",IF($AR11="مقبول","X",))</f>
        <v>0</v>
      </c>
      <c r="M7" s="4"/>
      <c r="N7" s="699"/>
      <c r="O7" s="699"/>
      <c r="P7" s="4"/>
      <c r="Q7" s="4"/>
      <c r="R7" s="4"/>
      <c r="S7" s="4"/>
      <c r="T7" s="4"/>
      <c r="U7" s="25"/>
      <c r="V7" s="24"/>
      <c r="W7" s="611"/>
      <c r="X7" s="52">
        <f>Table!$H$10</f>
        <v>100</v>
      </c>
      <c r="Y7" s="53">
        <f>Table!$I$10</f>
        <v>100</v>
      </c>
      <c r="Z7" s="63">
        <f>Table!$J$10</f>
        <v>100</v>
      </c>
      <c r="AA7" s="131"/>
      <c r="AB7" s="165" t="str">
        <f>IF(AA7="","",IF((Z5/Z7)*100&gt;=90,"X",""))</f>
        <v/>
      </c>
      <c r="AC7" s="166" t="str">
        <f>IF(AA7="","",IF((Z5/Z7)*100&gt;=90,"",IF((Z5/Z7)*100&gt;=75,"X",)))</f>
        <v/>
      </c>
      <c r="AD7" s="166" t="str">
        <f>IF(AA7="","",IF((Z5/Z7)*100&gt;=75,"",IF((Z5/Z7)*100&gt;=60,"X",)))</f>
        <v/>
      </c>
      <c r="AE7" s="167" t="str">
        <f>IF(Z5=0,"",IF(AA7="","",IF(Z5="","",IF((Z5/Z7)*100&lt;60,"X",""))))</f>
        <v/>
      </c>
      <c r="AF7" s="6"/>
      <c r="AG7" s="611"/>
      <c r="AH7" s="52">
        <f>Table!$W$10</f>
        <v>100</v>
      </c>
      <c r="AI7" s="53">
        <f>Table!$X$10</f>
        <v>100</v>
      </c>
      <c r="AJ7" s="63">
        <f>Table!$Y$10</f>
        <v>100</v>
      </c>
      <c r="AK7" s="131"/>
      <c r="AL7" s="165" t="str">
        <f>IF(AK7="","",IF((AJ5/AJ7)*100&gt;=90,"X",""))</f>
        <v/>
      </c>
      <c r="AM7" s="166" t="str">
        <f>IF(AK7="","",IF((AJ5/AJ7)*100&gt;=90,"",IF((AJ5/AJ7)*100&gt;=75,"X",)))</f>
        <v/>
      </c>
      <c r="AN7" s="166" t="str">
        <f>IF(AK7="","",IF((AJ5/AJ7)*100&gt;=75,"",IF((AJ5/AJ7)*100&gt;=60,"X",)))</f>
        <v/>
      </c>
      <c r="AO7" s="167" t="str">
        <f>IF(AJ5=0,"",IF(AK7="","",IF(AJ5="","",IF((AJ5/AJ7)*100&lt;60,"X",""))))</f>
        <v/>
      </c>
      <c r="CC7" s="2" t="s">
        <v>418</v>
      </c>
      <c r="CD7" s="139" t="s">
        <v>312</v>
      </c>
      <c r="CE7" s="139" t="s">
        <v>550</v>
      </c>
      <c r="CF7" s="139" t="s">
        <v>520</v>
      </c>
      <c r="CG7" s="139" t="s">
        <v>598</v>
      </c>
      <c r="CH7" s="139" t="s">
        <v>713</v>
      </c>
      <c r="CI7" s="139" t="s">
        <v>723</v>
      </c>
      <c r="CJ7" s="139" t="s">
        <v>739</v>
      </c>
      <c r="CK7" s="139" t="s">
        <v>630</v>
      </c>
      <c r="CL7" s="139" t="s">
        <v>41</v>
      </c>
      <c r="CM7" s="139" t="s">
        <v>94</v>
      </c>
    </row>
    <row r="8" spans="2:93" ht="21.2" customHeight="1" x14ac:dyDescent="0.2">
      <c r="B8" s="619"/>
      <c r="C8" s="620"/>
      <c r="D8" s="620"/>
      <c r="E8" s="620"/>
      <c r="F8" s="621"/>
      <c r="G8" s="627"/>
      <c r="H8" s="634"/>
      <c r="I8" s="626"/>
      <c r="J8" s="625"/>
      <c r="K8" s="651"/>
      <c r="L8" s="640"/>
      <c r="M8" s="4"/>
      <c r="N8" s="695" t="s">
        <v>177</v>
      </c>
      <c r="O8" s="695"/>
      <c r="P8" s="695"/>
      <c r="Q8" s="695"/>
      <c r="R8" s="695"/>
      <c r="S8" s="695"/>
      <c r="T8" s="695"/>
      <c r="U8" s="24"/>
      <c r="V8" s="24"/>
      <c r="W8" s="611"/>
      <c r="X8" s="643" t="s">
        <v>444</v>
      </c>
      <c r="Y8" s="664" t="str">
        <f>SpellNumberA(IF(Value!$F$33="1",X5,Z5),0,"علامة","علامتان","علامات")</f>
        <v/>
      </c>
      <c r="Z8" s="665"/>
      <c r="AA8" s="131"/>
      <c r="AB8" s="165" t="str">
        <f>IF(AA8="","",IF((Z5/Z7)*100&gt;=80,"X",""))</f>
        <v/>
      </c>
      <c r="AC8" s="166" t="str">
        <f>IF(AA8="","",IF((Z5/Z7)*100&gt;=80,"",IF((Z5/Z7)*100&gt;=70,"X",)))</f>
        <v/>
      </c>
      <c r="AD8" s="166" t="str">
        <f>IF(AA8="","",IF((Z5/Z7)*100&gt;=70,"",IF((Z5/Z7)*100&gt;=60,"X",)))</f>
        <v/>
      </c>
      <c r="AE8" s="167" t="str">
        <f>IF(Z5=0,"",IF(AA8="","",IF(Z5="","",IF((Z5/Z7)*100&lt;60,"X",""))))</f>
        <v/>
      </c>
      <c r="AF8" s="6"/>
      <c r="AG8" s="611"/>
      <c r="AH8" s="680" t="s">
        <v>444</v>
      </c>
      <c r="AI8" s="664" t="str">
        <f>SpellNumberA(IF(Value!$F$33="1",AH5,AJ5),0,"علامة","علامتان","علامات")</f>
        <v/>
      </c>
      <c r="AJ8" s="665"/>
      <c r="AK8" s="131"/>
      <c r="AL8" s="165" t="str">
        <f>IF(AK8="","",IF((AJ5/AJ7)*100&gt;=80,"X",""))</f>
        <v/>
      </c>
      <c r="AM8" s="166" t="str">
        <f>IF(AK8="","",IF((AJ5/AJ7)*100&gt;=80,"",IF((AJ5/AJ7)*100&gt;=70,"X",)))</f>
        <v/>
      </c>
      <c r="AN8" s="166" t="str">
        <f>IF(AK8="","",IF((AJ5/AJ7)*100&gt;=70,"",IF((AJ5/AJ7)*100&gt;=60,"X",)))</f>
        <v/>
      </c>
      <c r="AO8" s="167" t="str">
        <f>IF(AJ5=0,"",IF(AK8="","",IF(AJ5="","",IF((AJ5/AJ7)*100&lt;60,"X",""))))</f>
        <v/>
      </c>
      <c r="CC8" s="144"/>
      <c r="CD8" s="139" t="s">
        <v>316</v>
      </c>
      <c r="CE8" s="139" t="s">
        <v>551</v>
      </c>
      <c r="CF8" s="139" t="s">
        <v>484</v>
      </c>
      <c r="CG8" s="139" t="s">
        <v>695</v>
      </c>
      <c r="CH8" s="139" t="s">
        <v>688</v>
      </c>
      <c r="CI8" s="139" t="s">
        <v>690</v>
      </c>
      <c r="CJ8" s="139" t="s">
        <v>138</v>
      </c>
      <c r="CK8" s="139" t="s">
        <v>443</v>
      </c>
      <c r="CL8" s="139" t="s">
        <v>442</v>
      </c>
      <c r="CM8" s="139" t="s">
        <v>213</v>
      </c>
    </row>
    <row r="9" spans="2:93" ht="21.2" customHeight="1" thickBot="1" x14ac:dyDescent="0.25">
      <c r="B9" s="622" t="s">
        <v>429</v>
      </c>
      <c r="C9" s="623"/>
      <c r="D9" s="623"/>
      <c r="E9" s="623"/>
      <c r="F9" s="624"/>
      <c r="G9" s="627">
        <f>IF($AR11="جيد جدا","X",IF($AR11="ممتاز","X",))</f>
        <v>0</v>
      </c>
      <c r="H9" s="634">
        <f>IF($AR11="جيد","X",)</f>
        <v>0</v>
      </c>
      <c r="I9" s="626">
        <f>IF($AR11="مقبول","X",)</f>
        <v>0</v>
      </c>
      <c r="J9" s="625">
        <f>IF(Value!$F$33="1","",IF($AR11="جيد جدا","X",IF($AR11="ممتاز","X",)))</f>
        <v>0</v>
      </c>
      <c r="K9" s="651">
        <f>IF(Value!$F$33="1","",IF($AR11="جيد","X",))</f>
        <v>0</v>
      </c>
      <c r="L9" s="640">
        <f>IF(Value!$F$33="1","",IF($AR11="مقبول","X",))</f>
        <v>0</v>
      </c>
      <c r="M9" s="4"/>
      <c r="N9" s="695"/>
      <c r="O9" s="695"/>
      <c r="P9" s="695"/>
      <c r="Q9" s="695"/>
      <c r="R9" s="695"/>
      <c r="S9" s="695"/>
      <c r="T9" s="695"/>
      <c r="U9" s="24"/>
      <c r="V9" s="25"/>
      <c r="W9" s="611"/>
      <c r="X9" s="644"/>
      <c r="Y9" s="666"/>
      <c r="Z9" s="667"/>
      <c r="AA9" s="131"/>
      <c r="AB9" s="165" t="str">
        <f>IF(AA9="","",IF((Z5/Z7)*100&gt;=90,"X",""))</f>
        <v/>
      </c>
      <c r="AC9" s="166" t="str">
        <f>IF(AA9="","",IF((Z5/Z7)*100&gt;=90,"",IF((Z5/Z7)*100&gt;=70,"X",)))</f>
        <v/>
      </c>
      <c r="AD9" s="166" t="str">
        <f>IF(AA9="","",IF((Z5/Z7)*100&gt;=70,"",IF((Z5/Z7)*100&gt;=55,"X",)))</f>
        <v/>
      </c>
      <c r="AE9" s="167" t="str">
        <f>IF(Z5=0,"",IF(AA9="","",IF(Z5="","",IF((Z5/Z7)*100&lt;55,"X",""))))</f>
        <v/>
      </c>
      <c r="AF9" s="6"/>
      <c r="AG9" s="611"/>
      <c r="AH9" s="681"/>
      <c r="AI9" s="666"/>
      <c r="AJ9" s="667"/>
      <c r="AK9" s="131"/>
      <c r="AL9" s="165" t="str">
        <f>IF(AK9="","",IF((AJ5/AJ7)*100&gt;=90,"X",""))</f>
        <v/>
      </c>
      <c r="AM9" s="166" t="str">
        <f>IF(AK9="","",IF((AJ5/AJ7)*100&gt;=90,"",IF((AJ5/AJ7)*100&gt;=70,"X",)))</f>
        <v/>
      </c>
      <c r="AN9" s="166" t="str">
        <f>IF(AK9="","",IF((AJ5/AJ7)*100&gt;=70,"",IF((AJ5/AJ7)*100&gt;=55,"X",)))</f>
        <v/>
      </c>
      <c r="AO9" s="167" t="str">
        <f>IF(AJ5=0,"",IF(AK9="","",IF(AJ5="","",IF((AJ5/AJ7)*100&lt;55,"X",""))))</f>
        <v/>
      </c>
      <c r="CD9" s="139" t="s">
        <v>659</v>
      </c>
      <c r="CE9" s="139" t="s">
        <v>552</v>
      </c>
      <c r="CF9" s="139" t="s">
        <v>521</v>
      </c>
      <c r="CG9" s="139" t="s">
        <v>696</v>
      </c>
      <c r="CH9" s="139" t="s">
        <v>689</v>
      </c>
      <c r="CI9" s="139" t="s">
        <v>691</v>
      </c>
      <c r="CJ9" s="139" t="s">
        <v>172</v>
      </c>
      <c r="CK9" s="139" t="s">
        <v>183</v>
      </c>
      <c r="CL9" s="139" t="s">
        <v>660</v>
      </c>
      <c r="CM9" s="139" t="s">
        <v>248</v>
      </c>
    </row>
    <row r="10" spans="2:93" ht="21.2" customHeight="1" thickBot="1" x14ac:dyDescent="0.25">
      <c r="B10" s="619"/>
      <c r="C10" s="620"/>
      <c r="D10" s="620"/>
      <c r="E10" s="620"/>
      <c r="F10" s="621"/>
      <c r="G10" s="627"/>
      <c r="H10" s="634"/>
      <c r="I10" s="626"/>
      <c r="J10" s="625"/>
      <c r="K10" s="651"/>
      <c r="L10" s="640"/>
      <c r="M10" s="4"/>
      <c r="N10" s="696" t="s">
        <v>182</v>
      </c>
      <c r="O10" s="697"/>
      <c r="P10" s="698"/>
      <c r="Q10" s="69"/>
      <c r="R10" s="696" t="s">
        <v>194</v>
      </c>
      <c r="S10" s="697"/>
      <c r="T10" s="698"/>
      <c r="U10" s="25"/>
      <c r="V10" s="27"/>
      <c r="W10" s="612"/>
      <c r="X10" s="645"/>
      <c r="Y10" s="668"/>
      <c r="Z10" s="669"/>
      <c r="AA10" s="132"/>
      <c r="AB10" s="168" t="str">
        <f>IF(AA10="","",IF((Z5/Z7)*100&gt;=95,"X",""))</f>
        <v/>
      </c>
      <c r="AC10" s="169" t="str">
        <f>IF(AA10="","",IF((Z5/Z7)*100&gt;=95,"",IF((Z5/Z7)*100&gt;=75,"X",)))</f>
        <v/>
      </c>
      <c r="AD10" s="169" t="str">
        <f>IF(AA10="","",IF((Z5/Z7)*100&gt;=75,"",IF((Z5/Z7)*100&gt;=65,"X",)))</f>
        <v/>
      </c>
      <c r="AE10" s="170" t="str">
        <f>IF(Z5=0,"",IF(AA10="","",IF(Z5="","",IF((Z5/Z7)*100&lt;65,"X",""))))</f>
        <v/>
      </c>
      <c r="AF10" s="6"/>
      <c r="AG10" s="611"/>
      <c r="AH10" s="681"/>
      <c r="AI10" s="666"/>
      <c r="AJ10" s="667"/>
      <c r="AK10" s="131"/>
      <c r="AL10" s="165" t="str">
        <f>IF(AK10="","",IF((AJ5/AJ7)*100&gt;=95,"X",""))</f>
        <v/>
      </c>
      <c r="AM10" s="166" t="str">
        <f>IF(AK10="","",IF((AJ5/AJ7)*100&gt;=95,"",IF((AJ5/AJ7)*100&gt;=75,"X",)))</f>
        <v/>
      </c>
      <c r="AN10" s="166" t="str">
        <f>IF(AK10="","",IF((AJ5/AJ7)*100&gt;=75,"",IF((AJ5/AJ7)*100&gt;=65,"X",)))</f>
        <v/>
      </c>
      <c r="AO10" s="167" t="str">
        <f>IF(AJ5=0,"",IF(AK10="","",IF(AJ5="","",IF((AJ5/AJ7)*100&lt;65,"X",""))))</f>
        <v/>
      </c>
      <c r="CD10" s="140" t="s">
        <v>463</v>
      </c>
      <c r="CE10" s="140"/>
      <c r="CF10" s="140"/>
      <c r="CG10" s="140"/>
      <c r="CH10" s="140" t="s">
        <v>612</v>
      </c>
      <c r="CI10" s="140" t="s">
        <v>692</v>
      </c>
      <c r="CJ10" s="140" t="s">
        <v>173</v>
      </c>
      <c r="CK10" s="140" t="s">
        <v>188</v>
      </c>
      <c r="CL10" s="140" t="s">
        <v>661</v>
      </c>
      <c r="CM10" s="140" t="s">
        <v>249</v>
      </c>
    </row>
    <row r="11" spans="2:93" ht="21.2" customHeight="1" x14ac:dyDescent="0.2">
      <c r="B11" s="622" t="s">
        <v>430</v>
      </c>
      <c r="C11" s="623"/>
      <c r="D11" s="623"/>
      <c r="E11" s="623"/>
      <c r="F11" s="624"/>
      <c r="G11" s="627">
        <f>IF($AR11="جيد جدا","X",IF($AR11="ممتاز","X",))</f>
        <v>0</v>
      </c>
      <c r="H11" s="634">
        <f>IF($AR11="جيد","X",)</f>
        <v>0</v>
      </c>
      <c r="I11" s="626">
        <f>IF($AR11="مقبول","X",)</f>
        <v>0</v>
      </c>
      <c r="J11" s="625">
        <f>IF(Value!$F$33="1","",IF($AR11="جيد جدا","X",IF($AR11="ممتاز","X",)))</f>
        <v>0</v>
      </c>
      <c r="K11" s="651">
        <f>IF(Value!$F$33="1","",IF($AR11="جيد","X",))</f>
        <v>0</v>
      </c>
      <c r="L11" s="640">
        <f>IF(Value!$F$33="1","",IF($AR11="مقبول","X",))</f>
        <v>0</v>
      </c>
      <c r="M11" s="4"/>
      <c r="N11" s="39" t="s">
        <v>502</v>
      </c>
      <c r="O11" s="655"/>
      <c r="P11" s="656"/>
      <c r="Q11" s="25"/>
      <c r="R11" s="39" t="s">
        <v>502</v>
      </c>
      <c r="S11" s="655" t="str">
        <f>Value!$F$5</f>
        <v>ذكور البقعة الاعدادية الرابعة</v>
      </c>
      <c r="T11" s="656"/>
      <c r="U11" s="27"/>
      <c r="V11" s="10"/>
      <c r="W11" s="610" t="str">
        <f>Table!$K$6</f>
        <v>اللغة العربية</v>
      </c>
      <c r="X11" s="606"/>
      <c r="Y11" s="608"/>
      <c r="Z11" s="604"/>
      <c r="AA11" s="130"/>
      <c r="AB11" s="162" t="str">
        <f>IF(AA11="","",IF(((Z11/Z13)*100)&gt;=95,"X",""))</f>
        <v/>
      </c>
      <c r="AC11" s="163" t="str">
        <f>IF(AA11="","",IF((Z11/Z13)*100&gt;=95,"",IF((Z11/Z13)*100&gt;=80,"X",)))</f>
        <v/>
      </c>
      <c r="AD11" s="163" t="str">
        <f>IF(AA11="","",IF((Z11/Z13)*100&gt;=80,"",IF((Z11/Z13)*100&gt;=65,"X",)))</f>
        <v/>
      </c>
      <c r="AE11" s="164" t="str">
        <f>IF(Z11=0,"",IF(AA11="","",IF(Z11="","",IF((Z11/Z13)*100&lt;65,"X",""))))</f>
        <v/>
      </c>
      <c r="AF11" s="6"/>
      <c r="AG11" s="611"/>
      <c r="AH11" s="681"/>
      <c r="AI11" s="146"/>
      <c r="AJ11" s="147"/>
      <c r="AK11" s="131"/>
      <c r="AL11" s="165" t="str">
        <f>IF(AK11="","",IF((AJ5/AJ7)*100&gt;=90,"X",""))</f>
        <v/>
      </c>
      <c r="AM11" s="166" t="str">
        <f>IF(AK11="","",IF((AJ5/AJ7)*100&gt;=90,"",IF((AJ5/AJ7)*100&gt;=75,"X",)))</f>
        <v/>
      </c>
      <c r="AN11" s="166" t="str">
        <f>IF(AK11="","",IF((AJ5/AJ7)*100&gt;=75,"",IF((AJ5/AJ7)*100&gt;=60,"X",)))</f>
        <v/>
      </c>
      <c r="AO11" s="167" t="str">
        <f>IF(AJ5=0,"",IF(AK11="","",IF(AJ5="","",IF((AJ5/AJ7)*100&lt;60,"X",""))))</f>
        <v/>
      </c>
      <c r="CC11" s="129" t="s">
        <v>419</v>
      </c>
      <c r="CD11" s="138" t="s">
        <v>317</v>
      </c>
      <c r="CE11" s="138" t="s">
        <v>88</v>
      </c>
      <c r="CF11" s="138" t="s">
        <v>124</v>
      </c>
      <c r="CG11" s="138" t="s">
        <v>599</v>
      </c>
      <c r="CH11" s="138" t="s">
        <v>615</v>
      </c>
      <c r="CI11" s="138" t="s">
        <v>724</v>
      </c>
      <c r="CJ11" s="138" t="s">
        <v>139</v>
      </c>
      <c r="CK11" s="138" t="s">
        <v>189</v>
      </c>
      <c r="CL11" s="138" t="s">
        <v>662</v>
      </c>
      <c r="CM11" s="138" t="s">
        <v>250</v>
      </c>
    </row>
    <row r="12" spans="2:93" ht="21.2" customHeight="1" thickBot="1" x14ac:dyDescent="0.25">
      <c r="B12" s="619"/>
      <c r="C12" s="620"/>
      <c r="D12" s="620"/>
      <c r="E12" s="620"/>
      <c r="F12" s="621"/>
      <c r="G12" s="627"/>
      <c r="H12" s="634"/>
      <c r="I12" s="626"/>
      <c r="J12" s="625"/>
      <c r="K12" s="651"/>
      <c r="L12" s="640"/>
      <c r="M12" s="4"/>
      <c r="N12" s="40" t="s">
        <v>503</v>
      </c>
      <c r="O12" s="646"/>
      <c r="P12" s="647"/>
      <c r="Q12" s="25"/>
      <c r="R12" s="40" t="s">
        <v>512</v>
      </c>
      <c r="S12" s="646">
        <f>Value!$F$36</f>
        <v>160184</v>
      </c>
      <c r="T12" s="647"/>
      <c r="U12" s="10"/>
      <c r="V12" s="10"/>
      <c r="W12" s="611"/>
      <c r="X12" s="607"/>
      <c r="Y12" s="609"/>
      <c r="Z12" s="605"/>
      <c r="AA12" s="131"/>
      <c r="AB12" s="165" t="str">
        <f>IF(AA12="","",IF((Z11/Z13)*100&gt;=85,"X",""))</f>
        <v/>
      </c>
      <c r="AC12" s="166" t="str">
        <f>IF(AA12="","",IF((Z11/Z13)*100&gt;=85,"",IF((Z11/Z13)*100&gt;=70,"X",)))</f>
        <v/>
      </c>
      <c r="AD12" s="166" t="str">
        <f>IF(AA12="","",IF((Z11/Z13)*100&gt;=70,"",IF((Z11/Z13)*100&gt;=55,"X",)))</f>
        <v/>
      </c>
      <c r="AE12" s="167" t="str">
        <f>IF(Z11=0,"",IF(AA12="","",IF(Z11="","",IF((Z11/Z13)*100&lt;55,"X",""))))</f>
        <v/>
      </c>
      <c r="AF12" s="6"/>
      <c r="AG12" s="612"/>
      <c r="AH12" s="682"/>
      <c r="AI12" s="145"/>
      <c r="AJ12" s="148"/>
      <c r="AK12" s="132"/>
      <c r="AL12" s="168" t="str">
        <f>IF(AK12="","",IF((AJ5/AJ7)*100&gt;=80,"X",""))</f>
        <v/>
      </c>
      <c r="AM12" s="169" t="str">
        <f>IF(AK12="","",IF((AJ5/AJ7)*100&gt;=80,"",IF((AJ5/AJ7)*100&gt;=70,"X",)))</f>
        <v/>
      </c>
      <c r="AN12" s="169" t="str">
        <f>IF(AK12="","",IF((AJ5/AJ7)*100&gt;=70,"",IF((AJ5/AJ7)*100&gt;=60,"X",)))</f>
        <v/>
      </c>
      <c r="AO12" s="170" t="str">
        <f>IF(AJ5=0,"",IF(AK12="","",IF(AJ5="","",IF((AJ5/AJ7)*100&lt;60,"X",""))))</f>
        <v/>
      </c>
      <c r="CD12" s="139" t="s">
        <v>465</v>
      </c>
      <c r="CE12" s="139" t="s">
        <v>554</v>
      </c>
      <c r="CF12" s="139" t="s">
        <v>522</v>
      </c>
      <c r="CG12" s="139" t="s">
        <v>600</v>
      </c>
      <c r="CH12" s="139" t="s">
        <v>130</v>
      </c>
      <c r="CI12" s="139" t="s">
        <v>693</v>
      </c>
      <c r="CJ12" s="139" t="s">
        <v>140</v>
      </c>
      <c r="CK12" s="139" t="s">
        <v>331</v>
      </c>
      <c r="CL12" s="139" t="s">
        <v>663</v>
      </c>
      <c r="CM12" s="139" t="s">
        <v>251</v>
      </c>
    </row>
    <row r="13" spans="2:93" ht="21.2" customHeight="1" x14ac:dyDescent="0.2">
      <c r="B13" s="622" t="s">
        <v>431</v>
      </c>
      <c r="C13" s="623"/>
      <c r="D13" s="623"/>
      <c r="E13" s="623"/>
      <c r="F13" s="624"/>
      <c r="G13" s="627">
        <f>IF($AR11="ممتاز","X",)</f>
        <v>0</v>
      </c>
      <c r="H13" s="634">
        <f>IF($AR11="جيد جدا","X",)</f>
        <v>0</v>
      </c>
      <c r="I13" s="626">
        <f>IF($AR11="مقبول","X",IF($AR11="جيد","X",))</f>
        <v>0</v>
      </c>
      <c r="J13" s="625">
        <f>IF(Value!$F$33="1","",IF($AR11="ممتاز","X",))</f>
        <v>0</v>
      </c>
      <c r="K13" s="651">
        <f>IF(Value!$F$33="1","",IF($AR11="جيد جدا","X",))</f>
        <v>0</v>
      </c>
      <c r="L13" s="640">
        <f>IF(Value!$F$33="1","",IF($AR11="مقبول","X",IF($AR11="جيد","X",)))</f>
        <v>0</v>
      </c>
      <c r="M13" s="4"/>
      <c r="N13" s="40" t="s">
        <v>504</v>
      </c>
      <c r="O13" s="646" t="str">
        <f>Value!$F$6 &amp; " (  " &amp; Value!$F$7 &amp;"  )  "</f>
        <v xml:space="preserve">السادس (  أ  )  </v>
      </c>
      <c r="P13" s="647"/>
      <c r="Q13" s="25"/>
      <c r="R13" s="40" t="s">
        <v>513</v>
      </c>
      <c r="S13" s="646">
        <f>Value!$F$37</f>
        <v>4725453</v>
      </c>
      <c r="T13" s="647"/>
      <c r="U13" s="10"/>
      <c r="V13" s="10"/>
      <c r="W13" s="611"/>
      <c r="X13" s="52">
        <f>Table!$K$10</f>
        <v>100</v>
      </c>
      <c r="Y13" s="53">
        <f>Table!$L$10</f>
        <v>100</v>
      </c>
      <c r="Z13" s="63">
        <f>Table!$M$10</f>
        <v>100</v>
      </c>
      <c r="AA13" s="131"/>
      <c r="AB13" s="165" t="str">
        <f>IF(AA13="","",IF((Z11/Z13)*100&gt;=90,"X",""))</f>
        <v/>
      </c>
      <c r="AC13" s="166" t="str">
        <f>IF(AA13="","",IF((Z11/Z13)*100&gt;=90,"",IF((Z11/Z13)*100&gt;=75,"X",)))</f>
        <v/>
      </c>
      <c r="AD13" s="166" t="str">
        <f>IF(AA13="","",IF((Z11/Z13)*100&gt;=75,"",IF((Z11/Z13)*100&gt;=60,"X",)))</f>
        <v/>
      </c>
      <c r="AE13" s="167" t="str">
        <f>IF(Z11=0,"",IF(AA13="","",IF(Z11="","",IF((Z11/Z13)*100&lt;60,"X",""))))</f>
        <v/>
      </c>
      <c r="AF13" s="6"/>
      <c r="AG13" s="610" t="str">
        <f>Table!$Z$6</f>
        <v>التربية الفنية</v>
      </c>
      <c r="AH13" s="263"/>
      <c r="AI13" s="264"/>
      <c r="AJ13" s="265"/>
      <c r="AK13" s="130"/>
      <c r="AL13" s="162" t="str">
        <f>IF(AK13="","",IF(((AJ13/AJ14)*100)&gt;=95,"X",""))</f>
        <v/>
      </c>
      <c r="AM13" s="163" t="str">
        <f>IF(AK13="","",IF((AJ13/AJ14)*100&gt;=95,"",IF((AJ13/AJ14)*100&gt;=80,"X",)))</f>
        <v/>
      </c>
      <c r="AN13" s="163" t="str">
        <f>IF(AK13="","",IF((AJ13/AJ14)*100&gt;=80,"",IF((AJ13/AJ14)*100&gt;=65,"X",)))</f>
        <v/>
      </c>
      <c r="AO13" s="164" t="str">
        <f>IF(AJ13=0,"",IF(AK13="","",IF(AJ13="","",IF((AJ13/AJ14)*100&lt;65,"X",""))))</f>
        <v/>
      </c>
      <c r="CD13" s="139" t="s">
        <v>553</v>
      </c>
      <c r="CE13" s="139" t="s">
        <v>557</v>
      </c>
      <c r="CF13" s="139" t="s">
        <v>464</v>
      </c>
      <c r="CG13" s="139" t="s">
        <v>604</v>
      </c>
      <c r="CH13" s="139" t="s">
        <v>131</v>
      </c>
      <c r="CI13" s="139" t="s">
        <v>694</v>
      </c>
      <c r="CJ13" s="139" t="s">
        <v>141</v>
      </c>
      <c r="CK13" s="139" t="s">
        <v>190</v>
      </c>
      <c r="CL13" s="139" t="s">
        <v>664</v>
      </c>
      <c r="CM13" s="139" t="s">
        <v>252</v>
      </c>
    </row>
    <row r="14" spans="2:93" ht="21.2" customHeight="1" x14ac:dyDescent="0.2">
      <c r="B14" s="619"/>
      <c r="C14" s="620"/>
      <c r="D14" s="620"/>
      <c r="E14" s="620"/>
      <c r="F14" s="621"/>
      <c r="G14" s="627"/>
      <c r="H14" s="634"/>
      <c r="I14" s="626"/>
      <c r="J14" s="625"/>
      <c r="K14" s="651"/>
      <c r="L14" s="640"/>
      <c r="M14" s="4"/>
      <c r="N14" s="40" t="s">
        <v>505</v>
      </c>
      <c r="O14" s="646"/>
      <c r="P14" s="647"/>
      <c r="Q14" s="25"/>
      <c r="R14" s="40" t="s">
        <v>507</v>
      </c>
      <c r="S14" s="646" t="str">
        <f>Value!$F$4</f>
        <v>البقعة</v>
      </c>
      <c r="T14" s="647"/>
      <c r="U14" s="10"/>
      <c r="V14" s="10"/>
      <c r="W14" s="611"/>
      <c r="X14" s="643" t="s">
        <v>444</v>
      </c>
      <c r="Y14" s="664" t="str">
        <f>SpellNumberA(IF(Value!$F$33="1",X11,Z11),0,"علامة","علامتان","علامات")</f>
        <v/>
      </c>
      <c r="Z14" s="665"/>
      <c r="AA14" s="131"/>
      <c r="AB14" s="165" t="str">
        <f>IF(AA14="","",IF((Z11/Z13)*100&gt;=80,"X",""))</f>
        <v/>
      </c>
      <c r="AC14" s="166" t="str">
        <f>IF(AA14="","",IF((Z11/Z13)*100&gt;=80,"",IF((Z11/Z13)*100&gt;=70,"X",)))</f>
        <v/>
      </c>
      <c r="AD14" s="166" t="str">
        <f>IF(AA14="","",IF((Z11/Z13)*100&gt;=70,"",IF((Z11/Z13)*100&gt;=60,"X",)))</f>
        <v/>
      </c>
      <c r="AE14" s="167" t="str">
        <f>IF(Z11=0,"",IF(AA14="","",IF(Z11="","",IF((Z11/Z13)*100&lt;60,"X",""))))</f>
        <v/>
      </c>
      <c r="AF14" s="6"/>
      <c r="AG14" s="611"/>
      <c r="AH14" s="52">
        <f>Table!$Z$10</f>
        <v>100</v>
      </c>
      <c r="AI14" s="53">
        <f>Table!$AA$10</f>
        <v>100</v>
      </c>
      <c r="AJ14" s="63">
        <f>Table!$AB$10</f>
        <v>100</v>
      </c>
      <c r="AK14" s="131"/>
      <c r="AL14" s="165" t="str">
        <f>IF(AK14="","",IF((AJ13/AJ14)*100&gt;=85,"X",""))</f>
        <v/>
      </c>
      <c r="AM14" s="166" t="str">
        <f>IF(AK14="","",IF((AJ13/AJ14)*100&gt;=85,"",IF((AJ13/AJ14)*100&gt;=70,"X",)))</f>
        <v/>
      </c>
      <c r="AN14" s="166" t="str">
        <f>IF(AK14="","",IF((AJ13/AJ14)*100&gt;=70,"",IF((AJ13/AJ14)*100&gt;=55,"X",)))</f>
        <v/>
      </c>
      <c r="AO14" s="167" t="str">
        <f>IF(AJ13=0,"",IF(AK14="","",IF(AJ13="","",IF((AJ13/AJ14)*100&lt;55,"X",""))))</f>
        <v/>
      </c>
      <c r="CD14" s="139" t="s">
        <v>466</v>
      </c>
      <c r="CE14" s="139" t="s">
        <v>558</v>
      </c>
      <c r="CF14" s="139" t="s">
        <v>523</v>
      </c>
      <c r="CG14" s="139" t="s">
        <v>605</v>
      </c>
      <c r="CH14" s="139" t="s">
        <v>616</v>
      </c>
      <c r="CI14" s="139" t="s">
        <v>255</v>
      </c>
      <c r="CJ14" s="139" t="s">
        <v>254</v>
      </c>
      <c r="CK14" s="139" t="s">
        <v>191</v>
      </c>
      <c r="CL14" s="139" t="s">
        <v>665</v>
      </c>
      <c r="CM14" s="139" t="s">
        <v>253</v>
      </c>
    </row>
    <row r="15" spans="2:93" ht="21.2" customHeight="1" thickBot="1" x14ac:dyDescent="0.25">
      <c r="B15" s="727" t="s">
        <v>432</v>
      </c>
      <c r="C15" s="728"/>
      <c r="D15" s="728"/>
      <c r="E15" s="728"/>
      <c r="F15" s="729"/>
      <c r="G15" s="627">
        <f>IF($AR11="ممتاز","X",)</f>
        <v>0</v>
      </c>
      <c r="H15" s="634">
        <f>IF($AR11="جيد جدا","X",IF($AR11="جيد","X",))</f>
        <v>0</v>
      </c>
      <c r="I15" s="626">
        <f>IF($AR11="مقبول","X",)</f>
        <v>0</v>
      </c>
      <c r="J15" s="625">
        <f>IF(Value!$F$33="1","",IF($AR11="ممتاز","X",))</f>
        <v>0</v>
      </c>
      <c r="K15" s="651">
        <f>IF(Value!$F$33="1","",IF($AR11="جيد جدا","X",IF($AR11="جيد","X",)))</f>
        <v>0</v>
      </c>
      <c r="L15" s="640">
        <f>IF(Value!$F$33="1","",IF($AR11="مقبول","X",))</f>
        <v>0</v>
      </c>
      <c r="M15" s="4"/>
      <c r="N15" s="40" t="s">
        <v>506</v>
      </c>
      <c r="O15" s="648"/>
      <c r="P15" s="649"/>
      <c r="Q15" s="25"/>
      <c r="R15" s="40" t="s">
        <v>511</v>
      </c>
      <c r="S15" s="646" t="str">
        <f>Value!$F$3</f>
        <v>شمال عمان</v>
      </c>
      <c r="T15" s="647"/>
      <c r="U15" s="10"/>
      <c r="V15" s="10"/>
      <c r="W15" s="611"/>
      <c r="X15" s="644"/>
      <c r="Y15" s="666"/>
      <c r="Z15" s="667"/>
      <c r="AA15" s="131"/>
      <c r="AB15" s="165" t="str">
        <f>IF(AA15="","",IF((Z11/Z13)*100&gt;=90,"X",""))</f>
        <v/>
      </c>
      <c r="AC15" s="166" t="str">
        <f>IF(AA15="","",IF((Z11/Z13)*100&gt;=90,"",IF((Z11/Z13)*100&gt;=70,"X",)))</f>
        <v/>
      </c>
      <c r="AD15" s="166" t="str">
        <f>IF(AA15="","",IF((Z11/Z13)*100&gt;=70,"",IF((Z11/Z13)*100&gt;=55,"X",)))</f>
        <v/>
      </c>
      <c r="AE15" s="167" t="str">
        <f>IF(Z11=0,"",IF(AA15="","",IF(Z11="","",IF((Z11/Z13)*100&lt;55,"X",""))))</f>
        <v/>
      </c>
      <c r="AF15" s="6"/>
      <c r="AG15" s="612"/>
      <c r="AH15" s="54" t="s">
        <v>444</v>
      </c>
      <c r="AI15" s="602" t="str">
        <f>SpellNumberA(IF(Value!$F$33="1",AH13,AJ13),0,"علامة","علامتان","علامات")</f>
        <v/>
      </c>
      <c r="AJ15" s="603"/>
      <c r="AK15" s="132"/>
      <c r="AL15" s="168" t="str">
        <f>IF(AK15="","",IF((AJ13/AJ14)*100&gt;=90,"X",""))</f>
        <v/>
      </c>
      <c r="AM15" s="169" t="str">
        <f>IF(AK15="","",IF((AJ13/AJ14)*100&gt;=90,"",IF((AJ13/AJ14)*100&gt;=75,"X",)))</f>
        <v/>
      </c>
      <c r="AN15" s="169" t="str">
        <f>IF(AK15="","",IF((AJ13/AJ14)*100&gt;=75,"",IF((AJ13/AJ14)*100&gt;=60,"X",)))</f>
        <v/>
      </c>
      <c r="AO15" s="170" t="str">
        <f>IF(AJ13=0,"",IF(AK15="","",IF(AJ13="","",IF((AJ13/AJ14)*100&lt;60,"X",""))))</f>
        <v/>
      </c>
      <c r="CD15" s="139"/>
      <c r="CE15" s="139"/>
      <c r="CF15" s="139" t="s">
        <v>110</v>
      </c>
      <c r="CG15" s="139"/>
      <c r="CH15" s="139" t="s">
        <v>132</v>
      </c>
      <c r="CI15" s="139" t="s">
        <v>58</v>
      </c>
      <c r="CJ15" s="139" t="s">
        <v>143</v>
      </c>
      <c r="CK15" s="139" t="s">
        <v>192</v>
      </c>
      <c r="CL15" s="139" t="s">
        <v>666</v>
      </c>
      <c r="CM15" s="139"/>
    </row>
    <row r="16" spans="2:93" ht="21.2" customHeight="1" thickBot="1" x14ac:dyDescent="0.25">
      <c r="B16" s="730"/>
      <c r="C16" s="731"/>
      <c r="D16" s="731"/>
      <c r="E16" s="731"/>
      <c r="F16" s="732"/>
      <c r="G16" s="627"/>
      <c r="H16" s="634"/>
      <c r="I16" s="626"/>
      <c r="J16" s="625"/>
      <c r="K16" s="651"/>
      <c r="L16" s="640"/>
      <c r="M16" s="4"/>
      <c r="N16" s="40" t="s">
        <v>507</v>
      </c>
      <c r="O16" s="648"/>
      <c r="P16" s="649"/>
      <c r="Q16" s="25"/>
      <c r="R16" s="40" t="s">
        <v>510</v>
      </c>
      <c r="S16" s="646">
        <f>Value!$F$39</f>
        <v>45</v>
      </c>
      <c r="T16" s="647"/>
      <c r="U16" s="10"/>
      <c r="V16" s="10"/>
      <c r="W16" s="612"/>
      <c r="X16" s="645"/>
      <c r="Y16" s="668"/>
      <c r="Z16" s="669"/>
      <c r="AA16" s="132"/>
      <c r="AB16" s="168" t="str">
        <f>IF(AA16="","",IF((Z11/Z13)*100&gt;=95,"X",""))</f>
        <v/>
      </c>
      <c r="AC16" s="169" t="str">
        <f>IF(AA16="","",IF((Z11/Z13)*100&gt;=95,"",IF((Z11/Z13)*100&gt;=75,"X",)))</f>
        <v/>
      </c>
      <c r="AD16" s="169" t="str">
        <f>IF(AA16="","",IF((Z11/Z13)*100&gt;=75,"",IF((Z11/Z13)*100&gt;=65,"X",)))</f>
        <v/>
      </c>
      <c r="AE16" s="170" t="str">
        <f>IF(Z11=0,"",IF(AA16="","",IF(Z11="","",IF((Z11/Z13)*100&lt;65,"X",""))))</f>
        <v/>
      </c>
      <c r="AF16" s="6"/>
      <c r="AG16" s="610" t="str">
        <f>Table!$AC$6</f>
        <v>التربية الرياضية</v>
      </c>
      <c r="AH16" s="606"/>
      <c r="AI16" s="608"/>
      <c r="AJ16" s="604"/>
      <c r="AK16" s="130"/>
      <c r="AL16" s="162" t="str">
        <f>IF(AK16="","",IF(((AJ16/AJ18)*100)&gt;=95,"X",""))</f>
        <v/>
      </c>
      <c r="AM16" s="163" t="str">
        <f>IF(AK16="","",IF((AJ16/AJ18)*100&gt;=95,"",IF((AJ16/AJ18)*100&gt;=80,"X",)))</f>
        <v/>
      </c>
      <c r="AN16" s="163" t="str">
        <f>IF(AK16="","",IF((AJ16/AJ18)*100&gt;=80,"",IF((AJ16/AJ18)*100&gt;=65,"X",)))</f>
        <v/>
      </c>
      <c r="AO16" s="164" t="str">
        <f>IF(AJ16=0,"",IF(AK16="","",IF(AJ16="","",IF((AJ16/AJ18)*100&lt;65,"X",""))))</f>
        <v/>
      </c>
      <c r="CD16" s="140"/>
      <c r="CE16" s="140"/>
      <c r="CF16" s="140"/>
      <c r="CG16" s="140"/>
      <c r="CH16" s="140"/>
      <c r="CI16" s="140" t="s">
        <v>725</v>
      </c>
      <c r="CJ16" s="140"/>
      <c r="CK16" s="140"/>
      <c r="CL16" s="140"/>
      <c r="CM16" s="140"/>
    </row>
    <row r="17" spans="2:91" ht="21.2" customHeight="1" x14ac:dyDescent="0.2">
      <c r="B17" s="622" t="s">
        <v>433</v>
      </c>
      <c r="C17" s="623"/>
      <c r="D17" s="623"/>
      <c r="E17" s="623"/>
      <c r="F17" s="624"/>
      <c r="G17" s="627">
        <f>IF($AR11="جيد جدا","X",IF($AR11="ممتاز","X",))</f>
        <v>0</v>
      </c>
      <c r="H17" s="634">
        <f>IF($AR11="جيد","X",)</f>
        <v>0</v>
      </c>
      <c r="I17" s="626">
        <f>IF($AR11="مقبول","X",)</f>
        <v>0</v>
      </c>
      <c r="J17" s="625">
        <f>IF(Value!$F$33="1","",IF($AR11="جيد جدا","X",IF($AR11="ممتاز","X",)))</f>
        <v>0</v>
      </c>
      <c r="K17" s="651">
        <f>IF(Value!$F$33="1","",IF($AR11="جيد","X",))</f>
        <v>0</v>
      </c>
      <c r="L17" s="640">
        <f>IF(Value!$F$33="1","",IF($AR11="مقبول","X",))</f>
        <v>0</v>
      </c>
      <c r="M17" s="4"/>
      <c r="N17" s="79" t="s">
        <v>59</v>
      </c>
      <c r="O17" s="648"/>
      <c r="P17" s="647"/>
      <c r="Q17" s="25"/>
      <c r="R17" s="79" t="s">
        <v>61</v>
      </c>
      <c r="S17" s="740" t="str">
        <f>Value!$F$40</f>
        <v>unrwa54786@unrwa.org</v>
      </c>
      <c r="T17" s="741"/>
      <c r="U17" s="10"/>
      <c r="V17" s="10"/>
      <c r="W17" s="610" t="str">
        <f>Table!$N$6</f>
        <v>اللغة الانجليزية</v>
      </c>
      <c r="X17" s="606"/>
      <c r="Y17" s="608"/>
      <c r="Z17" s="608"/>
      <c r="AA17" s="130"/>
      <c r="AB17" s="162" t="str">
        <f>IF(AA17="","",IF(((Z17/Z19)*100)&gt;=95,"X",""))</f>
        <v/>
      </c>
      <c r="AC17" s="163" t="str">
        <f>IF(AA17="","",IF((Z17/Z19)*100&gt;=95,"",IF((Z17/Z19)*100&gt;=80,"X",)))</f>
        <v/>
      </c>
      <c r="AD17" s="163" t="str">
        <f>IF(AA17="","",IF((Z17/Z19)*100&gt;=80,"",IF((Z17/Z19)*100&gt;=65,"X",)))</f>
        <v/>
      </c>
      <c r="AE17" s="164" t="str">
        <f>IF(Z17=0,"",IF(AA17="","",IF(Z17="","",IF((Z17/Z19)*100&lt;65,"X",""))))</f>
        <v/>
      </c>
      <c r="AF17" s="6"/>
      <c r="AG17" s="611"/>
      <c r="AH17" s="607"/>
      <c r="AI17" s="609"/>
      <c r="AJ17" s="605"/>
      <c r="AK17" s="131"/>
      <c r="AL17" s="165" t="str">
        <f>IF(AK17="","",IF((AJ16/AJ18)*100&gt;=85,"X",""))</f>
        <v/>
      </c>
      <c r="AM17" s="166" t="str">
        <f>IF(AK17="","",IF((AJ16/AJ18)*100&gt;=85,"",IF((AJ16/AJ18)*100&gt;=70,"X",)))</f>
        <v/>
      </c>
      <c r="AN17" s="166" t="str">
        <f>IF(AK17="","",IF((AJ16/AJ18)*100&gt;=70,"",IF((AJ16/AJ18)*100&gt;=55,"X",)))</f>
        <v/>
      </c>
      <c r="AO17" s="167" t="str">
        <f>IF(AJ16=0,"",IF(AK17="","",IF(AJ16="","",IF((AJ16/AJ18)*100&lt;55,"X",""))))</f>
        <v/>
      </c>
      <c r="CD17" s="138" t="s">
        <v>560</v>
      </c>
      <c r="CE17" s="138" t="s">
        <v>559</v>
      </c>
      <c r="CF17" s="138" t="s">
        <v>524</v>
      </c>
      <c r="CG17" s="138" t="s">
        <v>608</v>
      </c>
      <c r="CH17" s="138" t="s">
        <v>461</v>
      </c>
      <c r="CI17" s="138" t="s">
        <v>62</v>
      </c>
      <c r="CJ17" s="138" t="s">
        <v>740</v>
      </c>
      <c r="CK17" s="138" t="s">
        <v>42</v>
      </c>
      <c r="CL17" s="138" t="s">
        <v>42</v>
      </c>
      <c r="CM17" s="138" t="s">
        <v>42</v>
      </c>
    </row>
    <row r="18" spans="2:91" ht="21.2" customHeight="1" thickBot="1" x14ac:dyDescent="0.25">
      <c r="B18" s="619"/>
      <c r="C18" s="620"/>
      <c r="D18" s="620"/>
      <c r="E18" s="620"/>
      <c r="F18" s="621"/>
      <c r="G18" s="627"/>
      <c r="H18" s="634"/>
      <c r="I18" s="626"/>
      <c r="J18" s="625"/>
      <c r="K18" s="651"/>
      <c r="L18" s="640"/>
      <c r="M18" s="4"/>
      <c r="N18" s="41" t="s">
        <v>508</v>
      </c>
      <c r="O18" s="742" t="s">
        <v>142</v>
      </c>
      <c r="P18" s="743"/>
      <c r="Q18" s="25"/>
      <c r="R18" s="41" t="s">
        <v>509</v>
      </c>
      <c r="S18" s="653" t="s">
        <v>445</v>
      </c>
      <c r="T18" s="654"/>
      <c r="U18" s="10"/>
      <c r="V18" s="25"/>
      <c r="W18" s="611"/>
      <c r="X18" s="607"/>
      <c r="Y18" s="609"/>
      <c r="Z18" s="609"/>
      <c r="AA18" s="131"/>
      <c r="AB18" s="165" t="str">
        <f>IF(AA18="","",IF((Z17/Z19)*100&gt;=85,"X",""))</f>
        <v/>
      </c>
      <c r="AC18" s="166" t="str">
        <f>IF(AA18="","",IF((Z17/Z19)*100&gt;=85,"",IF((Z17/Z19)*100&gt;=70,"X",)))</f>
        <v/>
      </c>
      <c r="AD18" s="166" t="str">
        <f>IF(AA18="","",IF((Z17/Z19)*100&gt;=70,"",IF((Z17/Z19)*100&gt;=55,"X",)))</f>
        <v/>
      </c>
      <c r="AE18" s="167" t="str">
        <f>IF(Z17=0,"",IF(AA18="","",IF(Z17="","",IF((Z17/Z19)*100&lt;55,"X",""))))</f>
        <v/>
      </c>
      <c r="AF18" s="6"/>
      <c r="AG18" s="611"/>
      <c r="AH18" s="52">
        <f>Table!$AC$10</f>
        <v>100</v>
      </c>
      <c r="AI18" s="53">
        <f>Table!$AD$10</f>
        <v>100</v>
      </c>
      <c r="AJ18" s="63">
        <f>Table!$AE$10</f>
        <v>100</v>
      </c>
      <c r="AK18" s="131"/>
      <c r="AL18" s="165" t="str">
        <f>IF(AK18="","",IF((AJ16/AJ18)*100&gt;=90,"X",""))</f>
        <v/>
      </c>
      <c r="AM18" s="166" t="str">
        <f>IF(AK18="","",IF((AJ16/AJ18)*100&gt;=90,"",IF((AJ16/AJ18)*100&gt;=75,"X",)))</f>
        <v/>
      </c>
      <c r="AN18" s="166" t="str">
        <f>IF(AK18="","",IF((AJ16/AJ18)*100&gt;=75,"",IF((AJ16/AJ18)*100&gt;=60,"X",)))</f>
        <v/>
      </c>
      <c r="AO18" s="167" t="str">
        <f>IF(AJ16=0,"",IF(AK18="","",IF(AJ16="","",IF((AJ16/AJ18)*100&lt;60,"X",""))))</f>
        <v/>
      </c>
      <c r="CC18" s="129" t="s">
        <v>420</v>
      </c>
      <c r="CD18" s="139" t="s">
        <v>561</v>
      </c>
      <c r="CE18" s="139" t="s">
        <v>322</v>
      </c>
      <c r="CF18" s="139" t="s">
        <v>526</v>
      </c>
      <c r="CG18" s="139" t="s">
        <v>325</v>
      </c>
      <c r="CH18" s="139" t="s">
        <v>617</v>
      </c>
      <c r="CI18" s="139" t="s">
        <v>462</v>
      </c>
      <c r="CJ18" s="139" t="s">
        <v>741</v>
      </c>
      <c r="CK18" s="139" t="s">
        <v>43</v>
      </c>
      <c r="CL18" s="139" t="s">
        <v>43</v>
      </c>
      <c r="CM18" s="139" t="s">
        <v>43</v>
      </c>
    </row>
    <row r="19" spans="2:91" ht="21.2" customHeight="1" thickBot="1" x14ac:dyDescent="0.25">
      <c r="B19" s="755" t="s">
        <v>434</v>
      </c>
      <c r="C19" s="756"/>
      <c r="D19" s="756"/>
      <c r="E19" s="756"/>
      <c r="F19" s="757"/>
      <c r="G19" s="627">
        <f>IF($AR11="ممتاز","X",)</f>
        <v>0</v>
      </c>
      <c r="H19" s="634">
        <f>IF($AR11="جيد جدا","X",)</f>
        <v>0</v>
      </c>
      <c r="I19" s="626">
        <f>IF($AR11="مقبول","X",IF($AR11="جيد","X",))</f>
        <v>0</v>
      </c>
      <c r="J19" s="625">
        <f>IF(Value!$F$33="1","",IF($AR11="ممتاز","X",))</f>
        <v>0</v>
      </c>
      <c r="K19" s="651">
        <f>IF(Value!$F$33="1","",IF($AR11="جيد جدا","X",))</f>
        <v>0</v>
      </c>
      <c r="L19" s="640">
        <f>IF(Value!$F$33="1","",IF($AR11="مقبول","X",IF($AR11="جيد","X",)))</f>
        <v>0</v>
      </c>
      <c r="M19" s="4"/>
      <c r="N19" s="25"/>
      <c r="O19" s="25"/>
      <c r="P19" s="25"/>
      <c r="Q19" s="25" t="s">
        <v>310</v>
      </c>
      <c r="R19" s="25"/>
      <c r="S19" s="25"/>
      <c r="T19" s="25"/>
      <c r="U19" s="25"/>
      <c r="V19" s="9"/>
      <c r="W19" s="611"/>
      <c r="X19" s="52">
        <f>Table!$N$10</f>
        <v>100</v>
      </c>
      <c r="Y19" s="53">
        <f>Table!$O$10</f>
        <v>100</v>
      </c>
      <c r="Z19" s="63">
        <f>Table!$P$10</f>
        <v>100</v>
      </c>
      <c r="AA19" s="131"/>
      <c r="AB19" s="165" t="str">
        <f>IF(AA19="","",IF((Z17/Z19)*100&gt;=90,"X",""))</f>
        <v/>
      </c>
      <c r="AC19" s="166" t="str">
        <f>IF(AA19="","",IF((Z17/Z19)*100&gt;=90,"",IF((Z17/Z19)*100&gt;=75,"X",)))</f>
        <v/>
      </c>
      <c r="AD19" s="166" t="str">
        <f>IF(AA19="","",IF((Z17/Z19)*100&gt;=75,"",IF((Z17/Z19)*100&gt;=60,"X",)))</f>
        <v/>
      </c>
      <c r="AE19" s="167" t="str">
        <f>IF(Z17=0,"",IF(AA19="","",IF(Z17="","",IF((Z17/Z19)*100&lt;60,"X",""))))</f>
        <v/>
      </c>
      <c r="AF19" s="6"/>
      <c r="AG19" s="611"/>
      <c r="AH19" s="613" t="s">
        <v>444</v>
      </c>
      <c r="AI19" s="664" t="str">
        <f>SpellNumberA(IF(Value!$F$33="1",AH16,AJ16),0,"علامة","علامتان","علامات")</f>
        <v/>
      </c>
      <c r="AJ19" s="665"/>
      <c r="AK19" s="131"/>
      <c r="AL19" s="165" t="str">
        <f>IF(AK19="","",IF((AJ16/AJ18)*100&gt;=80,"X",""))</f>
        <v/>
      </c>
      <c r="AM19" s="166" t="str">
        <f>IF(AK19="","",IF((AJ16/AJ18)*100&gt;=80,"",IF((AJ16/AJ18)*100&gt;=70,"X",)))</f>
        <v/>
      </c>
      <c r="AN19" s="166" t="str">
        <f>IF(AK19="","",IF((AJ16/AJ18)*100&gt;=70,"",IF((AJ16/AJ18)*100&gt;=60,"X",)))</f>
        <v/>
      </c>
      <c r="AO19" s="167" t="str">
        <f>IF(AJ16=0,"",IF(AK19="","",IF(AJ16="","",IF((AJ16/AJ18)*100&lt;60,"X",""))))</f>
        <v/>
      </c>
      <c r="CD19" s="139" t="s">
        <v>467</v>
      </c>
      <c r="CE19" s="139" t="s">
        <v>562</v>
      </c>
      <c r="CF19" s="139" t="s">
        <v>527</v>
      </c>
      <c r="CG19" s="139" t="s">
        <v>609</v>
      </c>
      <c r="CH19" s="139" t="s">
        <v>462</v>
      </c>
      <c r="CI19" s="139" t="s">
        <v>63</v>
      </c>
      <c r="CJ19" s="139" t="s">
        <v>145</v>
      </c>
      <c r="CK19" s="139" t="s">
        <v>145</v>
      </c>
      <c r="CL19" s="139" t="s">
        <v>145</v>
      </c>
      <c r="CM19" s="139" t="s">
        <v>145</v>
      </c>
    </row>
    <row r="20" spans="2:91" ht="21.2" customHeight="1" thickBot="1" x14ac:dyDescent="0.25">
      <c r="B20" s="758"/>
      <c r="C20" s="759"/>
      <c r="D20" s="759"/>
      <c r="E20" s="759"/>
      <c r="F20" s="760"/>
      <c r="G20" s="627"/>
      <c r="H20" s="634"/>
      <c r="I20" s="626"/>
      <c r="J20" s="625"/>
      <c r="K20" s="651"/>
      <c r="L20" s="640"/>
      <c r="M20" s="4"/>
      <c r="N20" s="723" t="s">
        <v>686</v>
      </c>
      <c r="O20" s="724"/>
      <c r="P20" s="725"/>
      <c r="Q20" s="70"/>
      <c r="R20" s="723" t="s">
        <v>687</v>
      </c>
      <c r="S20" s="724"/>
      <c r="T20" s="725"/>
      <c r="U20" s="9"/>
      <c r="V20" s="9"/>
      <c r="W20" s="611"/>
      <c r="X20" s="643" t="s">
        <v>444</v>
      </c>
      <c r="Y20" s="664" t="str">
        <f>SpellNumberA(IF(Value!$F$33="1",X17,Z17),0,"علامة","علامتان","علامات")</f>
        <v/>
      </c>
      <c r="Z20" s="665"/>
      <c r="AA20" s="131"/>
      <c r="AB20" s="165" t="str">
        <f>IF(AA20="","",IF((Z17/Z19)*100&gt;=80,"X",""))</f>
        <v/>
      </c>
      <c r="AC20" s="166" t="str">
        <f>IF(AA20="","",IF((Z17/Z19)*100&gt;=80,"",IF((Z17/Z19)*100&gt;=70,"X",)))</f>
        <v/>
      </c>
      <c r="AD20" s="166" t="str">
        <f>IF(AA20="","",IF((Z17/Z19)*100&gt;=70,"",IF((Z17/Z19)*100&gt;=60,"X",)))</f>
        <v/>
      </c>
      <c r="AE20" s="167" t="str">
        <f>IF(Z17=0,"",IF(AA20="","",IF(Z17="","",IF((Z17/Z19)*100&lt;60,"X",""))))</f>
        <v/>
      </c>
      <c r="AF20" s="6"/>
      <c r="AG20" s="611"/>
      <c r="AH20" s="614"/>
      <c r="AI20" s="666"/>
      <c r="AJ20" s="667"/>
      <c r="AK20" s="131"/>
      <c r="AL20" s="165" t="str">
        <f>IF(AK20="","",IF((AJ16/AJ18)*100&gt;=90,"X",""))</f>
        <v/>
      </c>
      <c r="AM20" s="166" t="str">
        <f>IF(AK20="","",IF((AJ16/AJ18)*100&gt;=90,"",IF((AJ16/AJ18)*100&gt;=70,"X",)))</f>
        <v/>
      </c>
      <c r="AN20" s="166" t="str">
        <f>IF(AK20="","",IF((AJ16/AJ18)*100&gt;=70,"",IF((AJ16/AJ18)*100&gt;=55,"X",)))</f>
        <v/>
      </c>
      <c r="AO20" s="167" t="str">
        <f>IF(AJ16=0,"",IF(AK20="","",IF(AJ16="","",IF((AJ16/AJ18)*100&lt;55,"X",""))))</f>
        <v/>
      </c>
      <c r="CD20" s="139" t="s">
        <v>468</v>
      </c>
      <c r="CE20" s="139" t="s">
        <v>563</v>
      </c>
      <c r="CF20" s="139" t="s">
        <v>528</v>
      </c>
      <c r="CG20" s="139" t="s">
        <v>610</v>
      </c>
      <c r="CH20" s="139" t="s">
        <v>64</v>
      </c>
      <c r="CI20" s="139" t="s">
        <v>65</v>
      </c>
      <c r="CJ20" s="139" t="s">
        <v>144</v>
      </c>
      <c r="CK20" s="139" t="s">
        <v>201</v>
      </c>
      <c r="CL20" s="139" t="s">
        <v>667</v>
      </c>
      <c r="CM20" s="139" t="s">
        <v>256</v>
      </c>
    </row>
    <row r="21" spans="2:91" ht="21.2" customHeight="1" x14ac:dyDescent="0.2">
      <c r="B21" s="622" t="s">
        <v>435</v>
      </c>
      <c r="C21" s="623"/>
      <c r="D21" s="623"/>
      <c r="E21" s="623"/>
      <c r="F21" s="624"/>
      <c r="G21" s="627" t="str">
        <f>IF(T25&gt;=80,"X","")</f>
        <v/>
      </c>
      <c r="H21" s="634">
        <f>IF(T25&gt;=80,"",IF(T25&gt;=55,"X",))</f>
        <v>0</v>
      </c>
      <c r="I21" s="626" t="str">
        <f>IF(T25="","",IF(T25&lt;55,"X",""))</f>
        <v/>
      </c>
      <c r="J21" s="625" t="str">
        <f>IF(T25&gt;=90,"X","")</f>
        <v/>
      </c>
      <c r="K21" s="651">
        <f>IF(T25&gt;=90,"",IF(T25&gt;=65,"X",))</f>
        <v>0</v>
      </c>
      <c r="L21" s="640" t="str">
        <f>IF(T25="","",IF(T25&lt;65,"X",""))</f>
        <v/>
      </c>
      <c r="M21" s="4"/>
      <c r="N21" s="71" t="s">
        <v>364</v>
      </c>
      <c r="O21" s="738">
        <f>Value!$F$38</f>
        <v>97</v>
      </c>
      <c r="P21" s="639"/>
      <c r="Q21" s="16"/>
      <c r="R21" s="737"/>
      <c r="S21" s="738"/>
      <c r="T21" s="739"/>
      <c r="U21" s="9"/>
      <c r="V21" s="9"/>
      <c r="W21" s="611"/>
      <c r="X21" s="644"/>
      <c r="Y21" s="666"/>
      <c r="Z21" s="667"/>
      <c r="AA21" s="131"/>
      <c r="AB21" s="165" t="str">
        <f>IF(AA21="","",IF((Z17/Z19)*100&gt;=90,"X",""))</f>
        <v/>
      </c>
      <c r="AC21" s="166" t="str">
        <f>IF(AA21="","",IF((Z17/Z19)*100&gt;=90,"",IF((Z17/Z19)*100&gt;=70,"X",)))</f>
        <v/>
      </c>
      <c r="AD21" s="166" t="str">
        <f>IF(AA21="","",IF((Z17/Z19)*100&gt;=70,"",IF((Z17/Z19)*100&gt;=55,"X",)))</f>
        <v/>
      </c>
      <c r="AE21" s="167" t="str">
        <f>IF(Z17=0,"",IF(AA21="","",IF(Z17="","",IF((Z17/Z19)*100&lt;55,"X",""))))</f>
        <v/>
      </c>
      <c r="AF21" s="6"/>
      <c r="AG21" s="611"/>
      <c r="AH21" s="614"/>
      <c r="AI21" s="666"/>
      <c r="AJ21" s="667"/>
      <c r="AK21" s="131"/>
      <c r="AL21" s="165" t="str">
        <f>IF(AK21="","",IF((AJ16/AJ18)*100&gt;=95,"X",""))</f>
        <v/>
      </c>
      <c r="AM21" s="166" t="str">
        <f>IF(AK21="","",IF((AJ16/AJ18)*100&gt;=95,"",IF((AJ16/AJ18)*100&gt;=75,"X",)))</f>
        <v/>
      </c>
      <c r="AN21" s="166" t="str">
        <f>IF(AK21="","",IF((AJ16/AJ18)*100&gt;=75,"",IF((AJ16/AJ18)*100&gt;=65,"X",)))</f>
        <v/>
      </c>
      <c r="AO21" s="167" t="str">
        <f>IF(AJ16=0,"",IF(AK21="","",IF(AJ16="","",IF((AJ16/AJ18)*100&lt;65,"X",""))))</f>
        <v/>
      </c>
      <c r="CD21" s="139" t="s">
        <v>469</v>
      </c>
      <c r="CE21" s="139" t="s">
        <v>564</v>
      </c>
      <c r="CF21" s="139" t="s">
        <v>462</v>
      </c>
      <c r="CG21" s="139" t="s">
        <v>611</v>
      </c>
      <c r="CH21" s="139" t="s">
        <v>618</v>
      </c>
      <c r="CI21" s="139"/>
      <c r="CJ21" s="139" t="s">
        <v>742</v>
      </c>
      <c r="CK21" s="139" t="s">
        <v>742</v>
      </c>
      <c r="CL21" s="139" t="s">
        <v>44</v>
      </c>
      <c r="CM21" s="139" t="s">
        <v>742</v>
      </c>
    </row>
    <row r="22" spans="2:91" ht="21.2" customHeight="1" thickBot="1" x14ac:dyDescent="0.25">
      <c r="B22" s="752"/>
      <c r="C22" s="753"/>
      <c r="D22" s="753"/>
      <c r="E22" s="753"/>
      <c r="F22" s="754"/>
      <c r="G22" s="762"/>
      <c r="H22" s="735"/>
      <c r="I22" s="736"/>
      <c r="J22" s="761"/>
      <c r="K22" s="751"/>
      <c r="L22" s="733"/>
      <c r="M22" s="4"/>
      <c r="N22" s="72" t="s">
        <v>334</v>
      </c>
      <c r="O22" s="750">
        <f>IF(Value!$F$33="1","",Value!$F$11-Value!$F$38)</f>
        <v>102</v>
      </c>
      <c r="P22" s="736"/>
      <c r="Q22" s="80"/>
      <c r="R22" s="734"/>
      <c r="S22" s="735"/>
      <c r="T22" s="736"/>
      <c r="U22" s="9"/>
      <c r="V22" s="9"/>
      <c r="W22" s="611"/>
      <c r="X22" s="644"/>
      <c r="Y22" s="666"/>
      <c r="Z22" s="667"/>
      <c r="AA22" s="131"/>
      <c r="AB22" s="165" t="str">
        <f>IF(AA22="","",IF((Z17/Z19)*100&gt;=95,"X",""))</f>
        <v/>
      </c>
      <c r="AC22" s="166" t="str">
        <f>IF(AA22="","",IF((Z17/Z19)*100&gt;=95,"",IF((Z17/Z19)*100&gt;=75,"X",)))</f>
        <v/>
      </c>
      <c r="AD22" s="166" t="str">
        <f>IF(AA22="","",IF((Z17/Z19)*100&gt;=75,"",IF((Z17/Z19)*100&gt;=65,"X",)))</f>
        <v/>
      </c>
      <c r="AE22" s="167" t="str">
        <f>IF(Z17=0,"",IF(AA22="","",IF(Z17="","",IF((Z17/Z19)*100&lt;65,"X",""))))</f>
        <v/>
      </c>
      <c r="AF22" s="6"/>
      <c r="AG22" s="611"/>
      <c r="AH22" s="614"/>
      <c r="AI22" s="149"/>
      <c r="AJ22" s="147"/>
      <c r="AK22" s="131"/>
      <c r="AL22" s="165" t="str">
        <f>IF(AK22="","",IF((AJ16/AJ18)*100&gt;=90,"X",""))</f>
        <v/>
      </c>
      <c r="AM22" s="166" t="str">
        <f>IF(AK22="","",IF((AJ16/AJ18)*100&gt;=90,"",IF((AJ16/AJ18)*100&gt;=75,"X",)))</f>
        <v/>
      </c>
      <c r="AN22" s="166" t="str">
        <f>IF(AK22="","",IF((AJ16/AJ18)*100&gt;=75,"",IF((AJ16/AJ18)*100&gt;=60,"X",)))</f>
        <v/>
      </c>
      <c r="AO22" s="167" t="str">
        <f>IF(AJ16=0,"",IF(AK22="","",IF(AJ16="","",IF((AJ16/AJ18)*100&lt;60,"X",""))))</f>
        <v/>
      </c>
      <c r="CD22" s="139"/>
      <c r="CE22" s="139"/>
      <c r="CF22" s="139"/>
      <c r="CG22" s="139"/>
      <c r="CH22" s="139"/>
      <c r="CI22" s="139"/>
      <c r="CJ22" s="139" t="s">
        <v>743</v>
      </c>
      <c r="CK22" s="139" t="s">
        <v>631</v>
      </c>
      <c r="CL22" s="139" t="s">
        <v>45</v>
      </c>
      <c r="CM22" s="139" t="s">
        <v>631</v>
      </c>
    </row>
    <row r="23" spans="2:91" ht="21.2" customHeight="1" thickBot="1" x14ac:dyDescent="0.25"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4"/>
      <c r="N23" s="150"/>
      <c r="O23" s="10"/>
      <c r="P23" s="16"/>
      <c r="Q23" s="10"/>
      <c r="R23" s="10"/>
      <c r="S23" s="10"/>
      <c r="T23" s="2"/>
      <c r="U23" s="9"/>
      <c r="V23" s="16"/>
      <c r="W23" s="612"/>
      <c r="X23" s="645"/>
      <c r="Y23" s="149"/>
      <c r="Z23" s="147"/>
      <c r="AA23" s="132"/>
      <c r="AB23" s="168" t="str">
        <f>IF(AA23="","",IF((Z17/Z19)*100&gt;=90,"X",""))</f>
        <v/>
      </c>
      <c r="AC23" s="169" t="str">
        <f>IF(AA23="","",IF((Z17/Z19)*100&gt;=90,"",IF((Z17/Z19)*100&gt;=75,"X",)))</f>
        <v/>
      </c>
      <c r="AD23" s="169" t="str">
        <f>IF(AA23="","",IF((Z17/Z19)*100&gt;=75,"",IF((Z17/Z19)*100&gt;=60,"X",)))</f>
        <v/>
      </c>
      <c r="AE23" s="170" t="str">
        <f>IF(Z17=0,"",IF(AA23="","",IF(Z17="","",IF((Z17/Z19)*100&lt;60,"X",""))))</f>
        <v/>
      </c>
      <c r="AF23" s="6"/>
      <c r="AG23" s="611"/>
      <c r="AH23" s="614"/>
      <c r="AI23" s="149"/>
      <c r="AJ23" s="147"/>
      <c r="AK23" s="131"/>
      <c r="AL23" s="165" t="str">
        <f>IF(AK23="","",IF((AJ16/AJ18)*100&gt;=80,"X",""))</f>
        <v/>
      </c>
      <c r="AM23" s="166" t="str">
        <f>IF(AK23="","",IF((AJ16/AJ18)*100&gt;=80,"",IF((AJ16/AJ18)*100&gt;=70,"X",)))</f>
        <v/>
      </c>
      <c r="AN23" s="166" t="str">
        <f>IF(AK23="","",IF((AJ16/AJ18)*100&gt;=70,"",IF((AJ16/AJ18)*100&gt;=60,"X",)))</f>
        <v/>
      </c>
      <c r="AO23" s="167" t="str">
        <f>IF(AJ16=0,"",IF(AK23="","",IF(AJ16="","",IF((AJ16/AJ18)*100&lt;60,"X",""))))</f>
        <v/>
      </c>
      <c r="CD23" s="140"/>
      <c r="CE23" s="140"/>
      <c r="CF23" s="140"/>
      <c r="CG23" s="140"/>
      <c r="CH23" s="140"/>
      <c r="CI23" s="140"/>
      <c r="CJ23" s="140" t="s">
        <v>148</v>
      </c>
      <c r="CK23" s="140" t="s">
        <v>632</v>
      </c>
      <c r="CL23" s="140" t="s">
        <v>46</v>
      </c>
      <c r="CM23" s="140" t="s">
        <v>257</v>
      </c>
    </row>
    <row r="24" spans="2:91" ht="21.2" customHeight="1" thickBot="1" x14ac:dyDescent="0.25">
      <c r="B24" s="744" t="s">
        <v>198</v>
      </c>
      <c r="C24" s="745"/>
      <c r="D24" s="158"/>
      <c r="E24" s="127"/>
      <c r="F24" s="127"/>
      <c r="G24" s="14"/>
      <c r="H24" s="14"/>
      <c r="I24" s="14"/>
      <c r="J24" s="14"/>
      <c r="K24" s="14"/>
      <c r="L24" s="15"/>
      <c r="M24" s="4"/>
      <c r="N24" s="723" t="s">
        <v>176</v>
      </c>
      <c r="O24" s="724"/>
      <c r="P24" s="724"/>
      <c r="Q24" s="724"/>
      <c r="R24" s="724"/>
      <c r="S24" s="724"/>
      <c r="T24" s="725"/>
      <c r="U24" s="16"/>
      <c r="V24" s="9"/>
      <c r="W24" s="610" t="str">
        <f>Table!$Q$6</f>
        <v>الرياضيات</v>
      </c>
      <c r="X24" s="606"/>
      <c r="Y24" s="608"/>
      <c r="Z24" s="608"/>
      <c r="AA24" s="130"/>
      <c r="AB24" s="162" t="str">
        <f>IF(AA24="","",IF(((Z24/Z26)*100)&gt;=95,"X",""))</f>
        <v/>
      </c>
      <c r="AC24" s="163" t="str">
        <f>IF(AA24="","",IF((Z24/Z26)*100&gt;=95,"",IF((Z24/Z26)*100&gt;=80,"X",)))</f>
        <v/>
      </c>
      <c r="AD24" s="163" t="str">
        <f>IF(AA24="","",IF((Z24/Z26)*100&gt;=80,"",IF((Z24/Z26)*100&gt;=65,"X",)))</f>
        <v/>
      </c>
      <c r="AE24" s="164" t="str">
        <f>IF(Z24=0,"",IF(AA24="","",IF(Z24="","",IF((Z24/Z26)*100&lt;65,"X",""))))</f>
        <v/>
      </c>
      <c r="AF24" s="6"/>
      <c r="AG24" s="612"/>
      <c r="AH24" s="615"/>
      <c r="AI24" s="151"/>
      <c r="AJ24" s="148"/>
      <c r="AK24" s="132"/>
      <c r="AL24" s="168" t="str">
        <f>IF(AK24="","",IF((AJ16/AJ18)*100&gt;=90,"X",""))</f>
        <v/>
      </c>
      <c r="AM24" s="169" t="str">
        <f>IF(AK24="","",IF((AJ16/AJ18)*100&gt;=90,"",IF((AJ16/AJ18)*100&gt;=70,"X",)))</f>
        <v/>
      </c>
      <c r="AN24" s="169" t="str">
        <f>IF(AK24="","",IF((AJ16/AJ18)*100&gt;=70,"",IF((AJ16/AJ18)*100&gt;=55,"X",)))</f>
        <v/>
      </c>
      <c r="AO24" s="170" t="str">
        <f>IF(AJ16=0,"",IF(AK24="","",IF(AJ16="","",IF((AJ16/AJ18)*100&lt;55,"X",""))))</f>
        <v/>
      </c>
      <c r="CD24" s="138" t="s">
        <v>485</v>
      </c>
      <c r="CE24" s="138" t="s">
        <v>565</v>
      </c>
      <c r="CF24" s="138" t="s">
        <v>529</v>
      </c>
      <c r="CG24" s="138" t="s">
        <v>697</v>
      </c>
      <c r="CH24" s="138" t="s">
        <v>133</v>
      </c>
      <c r="CI24" s="138" t="s">
        <v>329</v>
      </c>
      <c r="CJ24" s="138" t="s">
        <v>149</v>
      </c>
      <c r="CK24" s="138" t="s">
        <v>638</v>
      </c>
      <c r="CL24" s="138" t="s">
        <v>47</v>
      </c>
      <c r="CM24" s="138" t="s">
        <v>96</v>
      </c>
    </row>
    <row r="25" spans="2:91" ht="21.2" customHeight="1" x14ac:dyDescent="0.2">
      <c r="B25" s="747"/>
      <c r="C25" s="748"/>
      <c r="D25" s="748"/>
      <c r="E25" s="748"/>
      <c r="F25" s="748"/>
      <c r="G25" s="748"/>
      <c r="H25" s="748"/>
      <c r="I25" s="748"/>
      <c r="J25" s="748"/>
      <c r="K25" s="748"/>
      <c r="L25" s="749"/>
      <c r="M25" s="4"/>
      <c r="N25" s="711"/>
      <c r="O25" s="712"/>
      <c r="P25" s="713"/>
      <c r="Q25" s="10"/>
      <c r="R25" s="707" t="s">
        <v>384</v>
      </c>
      <c r="S25" s="708"/>
      <c r="T25" s="156"/>
      <c r="U25" s="9"/>
      <c r="V25" s="9"/>
      <c r="W25" s="611"/>
      <c r="X25" s="607"/>
      <c r="Y25" s="609"/>
      <c r="Z25" s="609"/>
      <c r="AA25" s="131"/>
      <c r="AB25" s="165" t="str">
        <f>IF(AA25="","",IF((Z24/Z26)*100&gt;=85,"X",""))</f>
        <v/>
      </c>
      <c r="AC25" s="166" t="str">
        <f>IF(AA25="","",IF((Z24/Z26)*100&gt;=85,"",IF((Z24/Z26)*100&gt;=70,"X",)))</f>
        <v/>
      </c>
      <c r="AD25" s="166" t="str">
        <f>IF(AA25="","",IF((Z24/Z26)*100&gt;=70,"",IF((Z24/Z26)*100&gt;=55,"X",)))</f>
        <v/>
      </c>
      <c r="AE25" s="167" t="str">
        <f>IF(Z24=0,"",IF(AA25="","",IF(Z24="","",IF((Z24/Z26)*100&lt;55,"X",""))))</f>
        <v/>
      </c>
      <c r="AF25" s="6"/>
      <c r="AG25" s="599" t="str">
        <f>Table!$AF$6</f>
        <v>الموسيقا والاناشيد</v>
      </c>
      <c r="AH25" s="606"/>
      <c r="AI25" s="608"/>
      <c r="AJ25" s="604"/>
      <c r="AK25" s="130"/>
      <c r="AL25" s="162" t="str">
        <f>IF(AK25="","",IF(((AJ25/AJ27)*100)&gt;=95,"X",""))</f>
        <v/>
      </c>
      <c r="AM25" s="163" t="str">
        <f>IF(AK25="","",IF((AJ25/AJ27)*100&gt;=95,"",IF((AJ25/AJ27)*100&gt;=80,"X",)))</f>
        <v/>
      </c>
      <c r="AN25" s="163" t="str">
        <f>IF(AK25="","",IF((AJ25/AJ27)*100&gt;=80,"",IF((AJ25/AJ27)*100&gt;=65,"X",)))</f>
        <v/>
      </c>
      <c r="AO25" s="164" t="str">
        <f>IF(AJ25=0,"",IF(AK25="","",IF(AJ25="","",IF((AJ25/AJ27)*100&lt;65,"X",""))))</f>
        <v/>
      </c>
      <c r="CC25" s="129" t="s">
        <v>421</v>
      </c>
      <c r="CD25" s="139" t="s">
        <v>486</v>
      </c>
      <c r="CE25" s="139" t="s">
        <v>566</v>
      </c>
      <c r="CF25" s="139" t="s">
        <v>530</v>
      </c>
      <c r="CG25" s="139" t="s">
        <v>698</v>
      </c>
      <c r="CH25" s="139" t="s">
        <v>619</v>
      </c>
      <c r="CI25" s="139" t="s">
        <v>66</v>
      </c>
      <c r="CJ25" s="139" t="s">
        <v>150</v>
      </c>
      <c r="CK25" s="139" t="s">
        <v>202</v>
      </c>
      <c r="CL25" s="139" t="s">
        <v>48</v>
      </c>
      <c r="CM25" s="139" t="s">
        <v>99</v>
      </c>
    </row>
    <row r="26" spans="2:91" ht="21.2" customHeight="1" thickBot="1" x14ac:dyDescent="0.25">
      <c r="B26" s="747"/>
      <c r="C26" s="748"/>
      <c r="D26" s="748"/>
      <c r="E26" s="748"/>
      <c r="F26" s="748"/>
      <c r="G26" s="748"/>
      <c r="H26" s="748"/>
      <c r="I26" s="748"/>
      <c r="J26" s="748"/>
      <c r="K26" s="748"/>
      <c r="L26" s="749"/>
      <c r="M26" s="4"/>
      <c r="N26" s="714"/>
      <c r="O26" s="715"/>
      <c r="P26" s="716"/>
      <c r="Q26" s="10"/>
      <c r="R26" s="73" t="s">
        <v>385</v>
      </c>
      <c r="S26" s="709" t="str">
        <f>IF(T25&lt;&gt;"-",SpellNumberA(T25,0,"علامة","علامتان","علامات"),"")</f>
        <v/>
      </c>
      <c r="T26" s="710"/>
      <c r="U26" s="9"/>
      <c r="V26" s="25"/>
      <c r="W26" s="611"/>
      <c r="X26" s="52">
        <f>Table!$Q$10</f>
        <v>100</v>
      </c>
      <c r="Y26" s="53">
        <f>Table!$R$10</f>
        <v>100</v>
      </c>
      <c r="Z26" s="63">
        <f>Table!$S$10</f>
        <v>100</v>
      </c>
      <c r="AA26" s="131"/>
      <c r="AB26" s="165" t="str">
        <f>IF(AA26="","",IF((Z24/Z26)*100&gt;=90,"X",""))</f>
        <v/>
      </c>
      <c r="AC26" s="166" t="str">
        <f>IF(AA26="","",IF((Z24/Z26)*100&gt;=90,"",IF((Z24/Z26)*100&gt;=75,"X",)))</f>
        <v/>
      </c>
      <c r="AD26" s="166" t="str">
        <f>IF(AA26="","",IF((Z24/Z26)*100&gt;=75,"",IF((Z24/Z26)*100&gt;=60,"X",)))</f>
        <v/>
      </c>
      <c r="AE26" s="167" t="str">
        <f>IF(Z24=0,"",IF(AA26="","",IF(Z24="","",IF((Z24/Z26)*100&lt;60,"X",""))))</f>
        <v/>
      </c>
      <c r="AF26" s="6"/>
      <c r="AG26" s="600"/>
      <c r="AH26" s="607"/>
      <c r="AI26" s="609"/>
      <c r="AJ26" s="605"/>
      <c r="AK26" s="131"/>
      <c r="AL26" s="165" t="str">
        <f>IF(AK26="","",IF((AJ25/AJ27)*100&gt;=85,"X",""))</f>
        <v/>
      </c>
      <c r="AM26" s="166" t="str">
        <f>IF(AK26="","",IF((AJ25/AJ27)*100&gt;=85,"",IF((AJ25/AJ27)*100&gt;=70,"X",)))</f>
        <v/>
      </c>
      <c r="AN26" s="166" t="str">
        <f>IF(AK26="","",IF((AJ25/AJ27)*100&gt;=70,"",IF((AJ25/AJ27)*100&gt;=55,"X",)))</f>
        <v/>
      </c>
      <c r="AO26" s="167" t="str">
        <f>IF(AJ25=0,"",IF(AK26="","",IF(AJ25="","",IF((AJ25/AJ27)*100&lt;55,"X",""))))</f>
        <v/>
      </c>
      <c r="CD26" s="139" t="s">
        <v>318</v>
      </c>
      <c r="CE26" s="139" t="s">
        <v>567</v>
      </c>
      <c r="CF26" s="139" t="s">
        <v>531</v>
      </c>
      <c r="CG26" s="139" t="s">
        <v>592</v>
      </c>
      <c r="CH26" s="139" t="s">
        <v>620</v>
      </c>
      <c r="CI26" s="139" t="s">
        <v>67</v>
      </c>
      <c r="CJ26" s="139" t="s">
        <v>744</v>
      </c>
      <c r="CK26" s="139" t="s">
        <v>203</v>
      </c>
      <c r="CL26" s="139" t="s">
        <v>668</v>
      </c>
      <c r="CM26" s="139" t="s">
        <v>98</v>
      </c>
    </row>
    <row r="27" spans="2:91" ht="21.2" customHeight="1" x14ac:dyDescent="0.2">
      <c r="B27" s="75" t="s">
        <v>199</v>
      </c>
      <c r="C27" s="717" t="str">
        <f xml:space="preserve"> Value!$F$8</f>
        <v>عادل اسماعيل ابو حميدان</v>
      </c>
      <c r="D27" s="717"/>
      <c r="E27" s="717"/>
      <c r="F27" s="717"/>
      <c r="G27" s="746" t="s">
        <v>197</v>
      </c>
      <c r="H27" s="746"/>
      <c r="I27" s="717"/>
      <c r="J27" s="717"/>
      <c r="K27" s="717"/>
      <c r="L27" s="718"/>
      <c r="M27" s="4"/>
      <c r="N27" s="10"/>
      <c r="O27" s="10"/>
      <c r="P27" s="10"/>
      <c r="Q27" s="10"/>
      <c r="R27" s="31"/>
      <c r="S27" s="84"/>
      <c r="T27" s="84"/>
      <c r="U27" s="25"/>
      <c r="V27" s="32"/>
      <c r="W27" s="611"/>
      <c r="X27" s="643" t="s">
        <v>444</v>
      </c>
      <c r="Y27" s="664" t="str">
        <f>SpellNumberA(IF(Value!$F$33="1",X24,Z24),0,"علامة","علامتان","علامات")</f>
        <v/>
      </c>
      <c r="Z27" s="665"/>
      <c r="AA27" s="131"/>
      <c r="AB27" s="165" t="str">
        <f>IF(AA27="","",IF((Z24/Z26)*100&gt;=80,"X",""))</f>
        <v/>
      </c>
      <c r="AC27" s="166" t="str">
        <f>IF(AA27="","",IF((Z24/Z26)*100&gt;=80,"",IF((Z24/Z26)*100&gt;=70,"X",)))</f>
        <v/>
      </c>
      <c r="AD27" s="166" t="str">
        <f>IF(AA27="","",IF((Z24/Z26)*100&gt;=70,"",IF((Z24/Z26)*100&gt;=60,"X",)))</f>
        <v/>
      </c>
      <c r="AE27" s="167" t="str">
        <f>IF(Z24=0,"",IF(AA27="","",IF(Z24="","",IF((Z24/Z26)*100&lt;60,"X",""))))</f>
        <v/>
      </c>
      <c r="AF27" s="6"/>
      <c r="AG27" s="600"/>
      <c r="AH27" s="52">
        <f>Table!$AF$10</f>
        <v>100</v>
      </c>
      <c r="AI27" s="53">
        <f>Table!$AG$10</f>
        <v>100</v>
      </c>
      <c r="AJ27" s="63">
        <f>Table!$AH$10</f>
        <v>100</v>
      </c>
      <c r="AK27" s="131"/>
      <c r="AL27" s="165" t="str">
        <f>IF(AK27="","",IF((AJ25/AJ27)*100&gt;=90,"X",""))</f>
        <v/>
      </c>
      <c r="AM27" s="166" t="str">
        <f>IF(AK27="","",IF((AJ25/AJ27)*100&gt;=90,"",IF((AJ25/AJ27)*100&gt;=75,"X",)))</f>
        <v/>
      </c>
      <c r="AN27" s="166" t="str">
        <f>IF(AK27="","",IF((AJ25/AJ27)*100&gt;=75,"",IF((AJ25/AJ27)*100&gt;=60,"X",)))</f>
        <v/>
      </c>
      <c r="AO27" s="167" t="str">
        <f>IF(AJ25=0,"",IF(AK27="","",IF(AJ25="","",IF((AJ25/AJ27)*100&lt;60,"X",""))))</f>
        <v/>
      </c>
      <c r="CD27" s="139" t="s">
        <v>86</v>
      </c>
      <c r="CE27" s="139" t="s">
        <v>568</v>
      </c>
      <c r="CF27" s="139" t="s">
        <v>532</v>
      </c>
      <c r="CG27" s="139" t="s">
        <v>593</v>
      </c>
      <c r="CH27" s="139" t="s">
        <v>621</v>
      </c>
      <c r="CI27" s="139" t="s">
        <v>68</v>
      </c>
      <c r="CJ27" s="139" t="s">
        <v>745</v>
      </c>
      <c r="CK27" s="139" t="s">
        <v>204</v>
      </c>
      <c r="CL27" s="139" t="s">
        <v>49</v>
      </c>
      <c r="CM27" s="139" t="s">
        <v>555</v>
      </c>
    </row>
    <row r="28" spans="2:91" ht="21.2" customHeight="1" thickBot="1" x14ac:dyDescent="0.25">
      <c r="B28" s="152"/>
      <c r="C28" s="17"/>
      <c r="D28" s="17"/>
      <c r="E28" s="17"/>
      <c r="F28" s="17"/>
      <c r="G28" s="17"/>
      <c r="H28" s="17"/>
      <c r="I28" s="17"/>
      <c r="J28" s="17"/>
      <c r="K28" s="2"/>
      <c r="L28" s="18"/>
      <c r="M28" s="4"/>
      <c r="N28" s="726"/>
      <c r="O28" s="726"/>
      <c r="P28" s="726"/>
      <c r="Q28" s="25"/>
      <c r="R28" s="25"/>
      <c r="S28" s="25"/>
      <c r="T28" s="25"/>
      <c r="U28" s="32"/>
      <c r="V28" s="33"/>
      <c r="W28" s="611"/>
      <c r="X28" s="644"/>
      <c r="Y28" s="666"/>
      <c r="Z28" s="667"/>
      <c r="AA28" s="131"/>
      <c r="AB28" s="165" t="str">
        <f>IF(AA28="","",IF((Z24/Z26)*100&gt;=90,"X",""))</f>
        <v/>
      </c>
      <c r="AC28" s="166" t="str">
        <f>IF(AA28="","",IF((Z24/Z26)*100&gt;=90,"",IF((Z24/Z26)*100&gt;=70,"X",)))</f>
        <v/>
      </c>
      <c r="AD28" s="166" t="str">
        <f>IF(AA28="","",IF((Z24/Z26)*100&gt;=70,"",IF((Z24/Z26)*100&gt;=55,"X",)))</f>
        <v/>
      </c>
      <c r="AE28" s="167" t="str">
        <f>IF(Z24=0,"",IF(AA28="","",IF(Z24="","",IF((Z24/Z26)*100&lt;55,"X",""))))</f>
        <v/>
      </c>
      <c r="AF28" s="6"/>
      <c r="AG28" s="601"/>
      <c r="AH28" s="55" t="s">
        <v>444</v>
      </c>
      <c r="AI28" s="602" t="str">
        <f>SpellNumberA(IF(Value!$F$33="1",AH25,AJ25),0,"علامة","علامتان","علامات")</f>
        <v/>
      </c>
      <c r="AJ28" s="603"/>
      <c r="AK28" s="132"/>
      <c r="AL28" s="168" t="str">
        <f>IF(AK28="","",IF((AJ25/AJ27)*100&gt;=80,"X",""))</f>
        <v/>
      </c>
      <c r="AM28" s="169" t="str">
        <f>IF(AK28="","",IF((AJ25/AJ27)*100&gt;=80,"",IF((AJ25/AJ27)*100&gt;=70,"X",)))</f>
        <v/>
      </c>
      <c r="AN28" s="169" t="str">
        <f>IF(AK28="","",IF((AJ25/AJ27)*100&gt;=70,"",IF((AJ25/AJ27)*100&gt;=60,"X",)))</f>
        <v/>
      </c>
      <c r="AO28" s="170" t="str">
        <f>IF(AJ25=0,"",IF(AK28="","",IF(AJ25="","",IF((AJ25/AJ27)*100&lt;60,"X",""))))</f>
        <v/>
      </c>
      <c r="CD28" s="139"/>
      <c r="CE28" s="139" t="s">
        <v>569</v>
      </c>
      <c r="CF28" s="139" t="s">
        <v>533</v>
      </c>
      <c r="CG28" s="139" t="s">
        <v>594</v>
      </c>
      <c r="CH28" s="139" t="s">
        <v>622</v>
      </c>
      <c r="CI28" s="139" t="s">
        <v>69</v>
      </c>
      <c r="CJ28" s="139" t="s">
        <v>151</v>
      </c>
      <c r="CK28" s="139" t="s">
        <v>205</v>
      </c>
      <c r="CL28" s="139" t="s">
        <v>50</v>
      </c>
      <c r="CM28" s="139" t="s">
        <v>97</v>
      </c>
    </row>
    <row r="29" spans="2:91" ht="21.2" customHeight="1" x14ac:dyDescent="0.2">
      <c r="B29" s="77" t="s">
        <v>200</v>
      </c>
      <c r="C29" s="157" t="str">
        <f>IF(Value!$F$33="2",Value!$F$14,Value!$F$25)</f>
        <v>2020/6/2</v>
      </c>
      <c r="D29" s="137" t="s">
        <v>196</v>
      </c>
      <c r="E29" s="137"/>
      <c r="F29" s="137"/>
      <c r="G29" s="137"/>
      <c r="H29" s="137"/>
      <c r="I29" s="717" t="str">
        <f>Value!$F$9</f>
        <v>فتحي محمد ابو فضة</v>
      </c>
      <c r="J29" s="717"/>
      <c r="K29" s="717"/>
      <c r="L29" s="718"/>
      <c r="M29" s="4"/>
      <c r="N29" s="726" t="s">
        <v>517</v>
      </c>
      <c r="O29" s="726"/>
      <c r="P29" s="726"/>
      <c r="Q29" s="25"/>
      <c r="R29" s="25"/>
      <c r="S29" s="25"/>
      <c r="T29" s="25"/>
      <c r="U29" s="33"/>
      <c r="V29" s="33"/>
      <c r="W29" s="611"/>
      <c r="X29" s="644"/>
      <c r="Y29" s="666"/>
      <c r="Z29" s="667"/>
      <c r="AA29" s="131"/>
      <c r="AB29" s="165" t="str">
        <f>IF(AA29="","",IF((Z24/Z26)*100&gt;=95,"X",""))</f>
        <v/>
      </c>
      <c r="AC29" s="166" t="str">
        <f>IF(AA29="","",IF((Z24/Z26)*100&gt;=95,"",IF((Z24/Z26)*100&gt;=75,"X",)))</f>
        <v/>
      </c>
      <c r="AD29" s="166" t="str">
        <f>IF(AA29="","",IF((Z24/Z26)*100&gt;=75,"",IF((Z24/Z26)*100&gt;=65,"X",)))</f>
        <v/>
      </c>
      <c r="AE29" s="167" t="str">
        <f>IF(Z24=0,"",IF(AA29="","",IF(Z24="","",IF((Z24/Z26)*100&lt;65,"X",""))))</f>
        <v/>
      </c>
      <c r="AF29" s="6"/>
      <c r="AG29" s="610" t="str">
        <f>Table!$AI$6</f>
        <v>التربية المهنية</v>
      </c>
      <c r="AH29" s="263"/>
      <c r="AI29" s="264"/>
      <c r="AJ29" s="265"/>
      <c r="AK29" s="130"/>
      <c r="AL29" s="162" t="str">
        <f>IF(AK29="","",IF(((AJ29/AJ30)*100)&gt;=95,"X",""))</f>
        <v/>
      </c>
      <c r="AM29" s="163" t="str">
        <f>IF(AK29="","",IF((AJ29/AJ30)*100&gt;=95,"",IF((AJ29/AJ30)*100&gt;=80,"X",)))</f>
        <v/>
      </c>
      <c r="AN29" s="163" t="str">
        <f>IF(AK29="","",IF((AJ29/AJ30)*100&gt;=80,"",IF((AJ29/AJ30)*100&gt;=65,"X",)))</f>
        <v/>
      </c>
      <c r="AO29" s="164" t="str">
        <f>IF(AJ29=0,"",IF(AK29="","",IF(AJ29="","",IF((AJ29/AJ30)*100&lt;65,"X",""))))</f>
        <v/>
      </c>
      <c r="CD29" s="139"/>
      <c r="CE29" s="139"/>
      <c r="CF29" s="139"/>
      <c r="CG29" s="139" t="s">
        <v>595</v>
      </c>
      <c r="CH29" s="139"/>
      <c r="CI29" s="139"/>
      <c r="CJ29" s="139" t="s">
        <v>746</v>
      </c>
      <c r="CK29" s="139" t="s">
        <v>633</v>
      </c>
      <c r="CL29" s="139" t="s">
        <v>89</v>
      </c>
      <c r="CM29" s="139" t="s">
        <v>556</v>
      </c>
    </row>
    <row r="30" spans="2:91" ht="21.2" customHeight="1" thickBot="1" x14ac:dyDescent="0.25">
      <c r="B30" s="19"/>
      <c r="C30" s="20"/>
      <c r="D30" s="20"/>
      <c r="E30" s="20"/>
      <c r="F30" s="20"/>
      <c r="G30" s="20"/>
      <c r="H30" s="20"/>
      <c r="I30" s="20"/>
      <c r="J30" s="20"/>
      <c r="K30" s="20"/>
      <c r="L30" s="21"/>
      <c r="M30" s="4"/>
      <c r="N30" s="722"/>
      <c r="O30" s="722"/>
      <c r="P30" s="722"/>
      <c r="Q30" s="722"/>
      <c r="R30" s="722"/>
      <c r="S30" s="722"/>
      <c r="T30" s="134"/>
      <c r="U30" s="33"/>
      <c r="V30" s="34"/>
      <c r="W30" s="611"/>
      <c r="X30" s="644"/>
      <c r="Y30" s="149"/>
      <c r="Z30" s="147"/>
      <c r="AA30" s="131"/>
      <c r="AB30" s="171" t="str">
        <f>IF(AA30="","",IF((Z24/Z26)*100&gt;=90,"X",""))</f>
        <v/>
      </c>
      <c r="AC30" s="172" t="str">
        <f>IF(AA30="","",IF((Z24/Z26)*100&gt;=90,"",IF((Z24/Z26)*100&gt;=75,"X",)))</f>
        <v/>
      </c>
      <c r="AD30" s="172" t="str">
        <f>IF(AA30="","",IF((Z24/Z26)*100&gt;=75,"",IF((Z24/Z26)*100&gt;=60,"X",)))</f>
        <v/>
      </c>
      <c r="AE30" s="173" t="str">
        <f>IF(Z24=0,"",IF(AA30="","",IF(Z24="","",IF((Z24/Z26)*100&lt;60,"X",""))))</f>
        <v/>
      </c>
      <c r="AF30" s="6"/>
      <c r="AG30" s="611"/>
      <c r="AH30" s="52">
        <f>Table!$AI$10</f>
        <v>100</v>
      </c>
      <c r="AI30" s="53">
        <f>Table!$AJ$10</f>
        <v>100</v>
      </c>
      <c r="AJ30" s="63">
        <f>Table!$AK$10</f>
        <v>100</v>
      </c>
      <c r="AK30" s="131"/>
      <c r="AL30" s="165" t="str">
        <f>IF(AK30="","",IF((AJ29/AJ30)*100&gt;=85,"X",""))</f>
        <v/>
      </c>
      <c r="AM30" s="166" t="str">
        <f>IF(AK30="","",IF((AJ29/AJ30)*100&gt;=85,"",IF((AJ29/AJ30)*100&gt;=70,"X",)))</f>
        <v/>
      </c>
      <c r="AN30" s="166" t="str">
        <f>IF(AK30="","",IF((AJ29/AJ30)*100&gt;=70,"",IF((AJ29/AJ30)*100&gt;=55,"X",)))</f>
        <v/>
      </c>
      <c r="AO30" s="167" t="str">
        <f>IF(AJ29=0,"",IF(AK30="","",IF(AJ29="","",IF((AJ29/AJ30)*100&lt;55,"X",""))))</f>
        <v/>
      </c>
      <c r="CD30" s="139"/>
      <c r="CE30" s="139"/>
      <c r="CF30" s="139"/>
      <c r="CG30" s="139"/>
      <c r="CH30" s="139"/>
      <c r="CI30" s="139"/>
      <c r="CJ30" s="139"/>
      <c r="CK30" s="139"/>
      <c r="CL30" s="139" t="s">
        <v>90</v>
      </c>
      <c r="CM30" s="139" t="s">
        <v>258</v>
      </c>
    </row>
    <row r="31" spans="2:91" ht="21.2" customHeight="1" thickBot="1" x14ac:dyDescent="0.25">
      <c r="B31" s="25"/>
      <c r="C31" s="25"/>
      <c r="D31" s="25"/>
      <c r="E31" s="25"/>
      <c r="F31" s="25"/>
      <c r="G31" s="25"/>
      <c r="H31" s="25"/>
      <c r="I31" s="25"/>
      <c r="J31" s="25" t="s">
        <v>310</v>
      </c>
      <c r="K31" s="25"/>
      <c r="L31" s="25"/>
      <c r="M31" s="4"/>
      <c r="N31" s="662" t="s">
        <v>516</v>
      </c>
      <c r="O31" s="662"/>
      <c r="P31" s="662"/>
      <c r="Q31" s="662"/>
      <c r="R31" s="662"/>
      <c r="S31" s="662"/>
      <c r="T31" s="74" t="s">
        <v>547</v>
      </c>
      <c r="U31" s="28"/>
      <c r="V31" s="34"/>
      <c r="W31" s="612"/>
      <c r="X31" s="645"/>
      <c r="Y31" s="149"/>
      <c r="Z31" s="147"/>
      <c r="AA31" s="132"/>
      <c r="AB31" s="168" t="str">
        <f>IF(AA31="","",IF((Z24/Z26)*100&gt;=80,"X",""))</f>
        <v/>
      </c>
      <c r="AC31" s="169" t="str">
        <f>IF(AA31="","",IF((Z24/Z26)*100&gt;=80,"",IF((Z24/Z26)*100&gt;=70,"X",)))</f>
        <v/>
      </c>
      <c r="AD31" s="169" t="str">
        <f>IF(AA31="","",IF((Z24/Z26)*100&gt;=70,"",IF((Z24/Z26)*100&gt;=60,"X",)))</f>
        <v/>
      </c>
      <c r="AE31" s="170" t="str">
        <f>IF(Z24=0,"",IF(AA31="","",IF(Z24="","",IF((Z24/Z26)*100&lt;60,"X",""))))</f>
        <v/>
      </c>
      <c r="AF31" s="6"/>
      <c r="AG31" s="612"/>
      <c r="AH31" s="56" t="s">
        <v>444</v>
      </c>
      <c r="AI31" s="602" t="str">
        <f>SpellNumberA(IF(Value!$F$33="1",AH29,AJ29),0,"علامة","علامتان","علامات")</f>
        <v/>
      </c>
      <c r="AJ31" s="603"/>
      <c r="AK31" s="132"/>
      <c r="AL31" s="168" t="str">
        <f>IF(AK31="","",IF((AJ29/AJ30)*100&gt;=90,"X",""))</f>
        <v/>
      </c>
      <c r="AM31" s="169" t="str">
        <f>IF(AK31="","",IF((AJ29/AJ30)*100&gt;=90,"",IF((AJ29/AJ30)*100&gt;=75,"X",)))</f>
        <v/>
      </c>
      <c r="AN31" s="169" t="str">
        <f>IF(AK31="","",IF((AJ29/AJ30)*100&gt;=75,"",IF((AJ29/AJ30)*100&gt;=60,"X",)))</f>
        <v/>
      </c>
      <c r="AO31" s="170" t="str">
        <f>IF(AJ29=0,"",IF(AK31="","",IF(AJ29="","",IF((AJ29/AJ30)*100&lt;60,"X",""))))</f>
        <v/>
      </c>
      <c r="CD31" s="140"/>
      <c r="CE31" s="140"/>
      <c r="CF31" s="140"/>
      <c r="CG31" s="140"/>
      <c r="CH31" s="140"/>
      <c r="CI31" s="140"/>
      <c r="CJ31" s="140"/>
      <c r="CK31" s="140"/>
      <c r="CL31" s="140"/>
      <c r="CM31" s="140" t="s">
        <v>259</v>
      </c>
    </row>
    <row r="32" spans="2:91" ht="21.2" customHeight="1" x14ac:dyDescent="0.2">
      <c r="B32" s="66" t="s">
        <v>155</v>
      </c>
      <c r="C32" s="13"/>
      <c r="D32" s="13"/>
      <c r="E32" s="13"/>
      <c r="F32" s="13"/>
      <c r="G32" s="11"/>
      <c r="H32" s="4"/>
      <c r="I32" s="4"/>
      <c r="J32" s="4"/>
      <c r="K32" s="4"/>
      <c r="L32" s="4"/>
      <c r="M32" s="4"/>
      <c r="N32" s="719" t="s">
        <v>476</v>
      </c>
      <c r="O32" s="720"/>
      <c r="P32" s="720"/>
      <c r="Q32" s="720"/>
      <c r="R32" s="720"/>
      <c r="S32" s="721"/>
      <c r="T32" s="42" t="s">
        <v>470</v>
      </c>
      <c r="U32" s="29"/>
      <c r="V32" s="33"/>
      <c r="W32" s="610" t="str">
        <f>Table!$T$6</f>
        <v>التربية الاجتماعية والوطنية</v>
      </c>
      <c r="X32" s="606"/>
      <c r="Y32" s="608"/>
      <c r="Z32" s="608"/>
      <c r="AA32" s="130"/>
      <c r="AB32" s="162" t="str">
        <f>IF(AA32="","",IF(((Z32/Z34)*100)&gt;=95,"X",""))</f>
        <v/>
      </c>
      <c r="AC32" s="163" t="str">
        <f>IF(AA32="","",IF((Z32/Z34)*100&gt;=95,"",IF((Z32/Z34)*100&gt;=80,"X",)))</f>
        <v/>
      </c>
      <c r="AD32" s="163" t="str">
        <f>IF(AA32="","",IF((Z32/Z34)*100&gt;=80,"",IF((Z32/Z34)*100&gt;=65,"X",)))</f>
        <v/>
      </c>
      <c r="AE32" s="164" t="str">
        <f>IF(Z32=0,"",IF(AA32="","",IF(Z32="","",IF((Z32/Z34)*100&lt;65,"X",""))))</f>
        <v/>
      </c>
      <c r="AF32" s="6"/>
      <c r="AG32" s="610" t="str">
        <f>Table!$AL$6</f>
        <v>الحاسوب</v>
      </c>
      <c r="AH32" s="606"/>
      <c r="AI32" s="608"/>
      <c r="AJ32" s="604"/>
      <c r="AK32" s="130"/>
      <c r="AL32" s="162" t="str">
        <f>IF(AK32="","",IF(((AJ32/AJ34)*100)&gt;=95,"X",""))</f>
        <v/>
      </c>
      <c r="AM32" s="163" t="str">
        <f>IF(AK32="","",IF((AJ32/AJ34)*100&gt;=95,"",IF((AJ32/AJ34)*100&gt;=80,"X",)))</f>
        <v/>
      </c>
      <c r="AN32" s="163" t="str">
        <f>IF(AK32="","",IF((AJ32/AJ34)*100&gt;=80,"",IF((AJ32/AJ34)*100&gt;=65,"X",)))</f>
        <v/>
      </c>
      <c r="AO32" s="164" t="str">
        <f>IF(AJ32=0,"",IF(AK32="","",IF(AJ32="","",IF((AJ32/AJ34)*100&lt;65,"X",""))))</f>
        <v/>
      </c>
      <c r="CC32" s="129" t="s">
        <v>422</v>
      </c>
      <c r="CD32" s="138" t="s">
        <v>574</v>
      </c>
      <c r="CE32" s="138" t="s">
        <v>323</v>
      </c>
      <c r="CF32" s="138" t="s">
        <v>534</v>
      </c>
      <c r="CG32" s="138" t="s">
        <v>699</v>
      </c>
      <c r="CH32" s="138" t="s">
        <v>623</v>
      </c>
      <c r="CI32" s="138" t="s">
        <v>330</v>
      </c>
      <c r="CJ32" s="138" t="s">
        <v>152</v>
      </c>
      <c r="CK32" s="138" t="s">
        <v>207</v>
      </c>
      <c r="CL32" s="138" t="s">
        <v>669</v>
      </c>
      <c r="CM32" s="138" t="s">
        <v>102</v>
      </c>
    </row>
    <row r="33" spans="1:119" ht="21.2" customHeight="1" x14ac:dyDescent="0.2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659" t="s">
        <v>477</v>
      </c>
      <c r="O33" s="660"/>
      <c r="P33" s="660"/>
      <c r="Q33" s="660"/>
      <c r="R33" s="660"/>
      <c r="S33" s="661"/>
      <c r="T33" s="43" t="s">
        <v>471</v>
      </c>
      <c r="U33" s="28"/>
      <c r="V33" s="33"/>
      <c r="W33" s="611"/>
      <c r="X33" s="607"/>
      <c r="Y33" s="609"/>
      <c r="Z33" s="609"/>
      <c r="AA33" s="131"/>
      <c r="AB33" s="165" t="str">
        <f>IF(AA33="","",IF((Z32/Z34)*100&gt;=85,"X",""))</f>
        <v/>
      </c>
      <c r="AC33" s="166" t="str">
        <f>IF(AA33="","",IF((Z32/Z34)*100&gt;=85,"",IF((Z32/Z34)*100&gt;=70,"X",)))</f>
        <v/>
      </c>
      <c r="AD33" s="166" t="str">
        <f>IF(AA33="","",IF((Z32/Z34)*100&gt;=70,"",IF((Z32/Z34)*100&gt;=55,"X",)))</f>
        <v/>
      </c>
      <c r="AE33" s="167" t="str">
        <f>IF(Z32=0,"",IF(AA33="","",IF(Z32="","",IF((Z32/Z34)*100&lt;55,"X",""))))</f>
        <v/>
      </c>
      <c r="AF33" s="6"/>
      <c r="AG33" s="611"/>
      <c r="AH33" s="607"/>
      <c r="AI33" s="609"/>
      <c r="AJ33" s="605"/>
      <c r="AK33" s="131"/>
      <c r="AL33" s="165" t="str">
        <f>IF(AK33="","",IF((AJ32/AJ34)*100&gt;=85,"X",""))</f>
        <v/>
      </c>
      <c r="AM33" s="166" t="str">
        <f>IF(AK33="","",IF((AJ32/AJ34)*100&gt;=85,"",IF((AJ32/AJ34)*100&gt;=70,"X",)))</f>
        <v/>
      </c>
      <c r="AN33" s="166" t="str">
        <f>IF(AK33="","",IF((AJ32/AJ34)*100&gt;=70,"",IF((AJ32/AJ34)*100&gt;=55,"X",)))</f>
        <v/>
      </c>
      <c r="AO33" s="167" t="str">
        <f>IF(AJ32=0,"",IF(AK33="","",IF(AJ32="","",IF((AJ32/AJ34)*100&lt;55,"X",""))))</f>
        <v/>
      </c>
      <c r="CD33" s="139" t="s">
        <v>487</v>
      </c>
      <c r="CE33" s="139" t="s">
        <v>570</v>
      </c>
      <c r="CF33" s="139" t="s">
        <v>535</v>
      </c>
      <c r="CG33" s="139" t="s">
        <v>700</v>
      </c>
      <c r="CH33" s="139" t="s">
        <v>626</v>
      </c>
      <c r="CI33" s="139" t="s">
        <v>70</v>
      </c>
      <c r="CJ33" s="139" t="s">
        <v>153</v>
      </c>
      <c r="CK33" s="139" t="s">
        <v>641</v>
      </c>
      <c r="CL33" s="139" t="s">
        <v>670</v>
      </c>
      <c r="CM33" s="139" t="s">
        <v>103</v>
      </c>
    </row>
    <row r="34" spans="1:119" ht="21.2" customHeight="1" x14ac:dyDescent="0.2">
      <c r="A34" s="78" t="s">
        <v>415</v>
      </c>
      <c r="B34" s="657" t="s">
        <v>738</v>
      </c>
      <c r="C34" s="657"/>
      <c r="D34" s="159">
        <f>IF(Value!$F$33="1","",DATE(YEAR(Value!$F$22),MONTH(Value!$F$22),DAY(Value!$F$22)))</f>
        <v>43994</v>
      </c>
      <c r="E34" s="110" t="s">
        <v>129</v>
      </c>
      <c r="F34" s="663" t="str">
        <f>IF(Value!$F$33="2",Value!$F$22,"")</f>
        <v>2020/6/12</v>
      </c>
      <c r="G34" s="663"/>
      <c r="H34" s="16" t="s">
        <v>146</v>
      </c>
      <c r="I34" s="160">
        <f>IF(Value!$F$33="1","",DATE(YEAR(Value!$F$41),MONTH(Value!$F$41),DAY(Value!$F$41)))</f>
        <v>43996</v>
      </c>
      <c r="J34" s="110" t="s">
        <v>129</v>
      </c>
      <c r="K34" s="658" t="str">
        <f>IF(Value!$F$33="2",Value!$F$41,"")</f>
        <v>2020/6/14</v>
      </c>
      <c r="L34" s="658"/>
      <c r="N34" s="659" t="s">
        <v>478</v>
      </c>
      <c r="O34" s="660"/>
      <c r="P34" s="660"/>
      <c r="Q34" s="660"/>
      <c r="R34" s="660"/>
      <c r="S34" s="661"/>
      <c r="T34" s="44" t="s">
        <v>472</v>
      </c>
      <c r="U34" s="28"/>
      <c r="V34" s="34"/>
      <c r="W34" s="611"/>
      <c r="X34" s="52">
        <f>Table!$T$10</f>
        <v>100</v>
      </c>
      <c r="Y34" s="53">
        <f>Table!$U$10</f>
        <v>100</v>
      </c>
      <c r="Z34" s="63">
        <f>Table!$V$10</f>
        <v>100</v>
      </c>
      <c r="AA34" s="131"/>
      <c r="AB34" s="165" t="str">
        <f>IF(AA34="","",IF((Z32/Z34)*100&gt;=90,"X",""))</f>
        <v/>
      </c>
      <c r="AC34" s="166" t="str">
        <f>IF(AA34="","",IF((Z32/Z34)*100&gt;=90,"",IF((Z32/Z34)*100&gt;=75,"X",)))</f>
        <v/>
      </c>
      <c r="AD34" s="166" t="str">
        <f>IF(AA34="","",IF((Z32/Z34)*100&gt;=75,"",IF((Z32/Z34)*100&gt;=60,"X",)))</f>
        <v/>
      </c>
      <c r="AE34" s="167" t="str">
        <f>IF(Z32=0,"",IF(AA34="","",IF(Z32="","",IF((Z32/Z34)*100&lt;60,"X",""))))</f>
        <v/>
      </c>
      <c r="AF34" s="6"/>
      <c r="AG34" s="611"/>
      <c r="AH34" s="52">
        <f>Table!$AL$10</f>
        <v>100</v>
      </c>
      <c r="AI34" s="53">
        <f>Table!$AM$10</f>
        <v>100</v>
      </c>
      <c r="AJ34" s="63">
        <f>Table!$AN$10</f>
        <v>100</v>
      </c>
      <c r="AK34" s="131"/>
      <c r="AL34" s="165" t="str">
        <f>IF(AK34="","",IF((AJ32/AJ34)*100&gt;=90,"X",""))</f>
        <v/>
      </c>
      <c r="AM34" s="166" t="str">
        <f>IF(AK34="","",IF((AJ32/AJ34)*100&gt;=90,"",IF((AJ32/AJ34)*100&gt;=75,"X",)))</f>
        <v/>
      </c>
      <c r="AN34" s="166" t="str">
        <f>IF(AK34="","",IF((AJ32/AJ34)*100&gt;=75,"",IF((AJ32/AJ34)*100&gt;=60,"X",)))</f>
        <v/>
      </c>
      <c r="AO34" s="167" t="str">
        <f>IF(AJ32=0,"",IF(AK34="","",IF(AJ32="","",IF((AJ32/AJ34)*100&lt;60,"X",""))))</f>
        <v/>
      </c>
      <c r="CD34" s="139" t="s">
        <v>488</v>
      </c>
      <c r="CE34" s="139" t="s">
        <v>754</v>
      </c>
      <c r="CF34" s="139" t="s">
        <v>699</v>
      </c>
      <c r="CG34" s="139" t="s">
        <v>589</v>
      </c>
      <c r="CH34" s="139" t="s">
        <v>714</v>
      </c>
      <c r="CI34" s="139" t="s">
        <v>71</v>
      </c>
      <c r="CJ34" s="139" t="s">
        <v>747</v>
      </c>
      <c r="CK34" s="139" t="s">
        <v>642</v>
      </c>
      <c r="CL34" s="139" t="s">
        <v>51</v>
      </c>
      <c r="CM34" s="139" t="s">
        <v>333</v>
      </c>
    </row>
    <row r="35" spans="1:119" ht="21.2" customHeight="1" thickBot="1" x14ac:dyDescent="0.25">
      <c r="A35" s="78" t="s">
        <v>416</v>
      </c>
      <c r="B35" s="657" t="s">
        <v>525</v>
      </c>
      <c r="C35" s="657"/>
      <c r="D35" s="159">
        <f>IF(Value!$F$33="1","",DATE(YEAR(Value!$F$42),MONTH(Value!$F$42),DAY(Value!$F$42)))</f>
        <v>44075</v>
      </c>
      <c r="E35" s="110" t="s">
        <v>129</v>
      </c>
      <c r="F35" s="658" t="str">
        <f>IF(Value!$F$33="2",Value!$F$42,"")</f>
        <v>2020/9/1</v>
      </c>
      <c r="G35" s="658"/>
      <c r="H35" s="16" t="s">
        <v>146</v>
      </c>
      <c r="I35" s="160">
        <f>IF(Value!$F$33="1","",DATE(YEAR(Value!$F$43),MONTH(Value!$F$43),DAY(Value!$F$43)))</f>
        <v>44077</v>
      </c>
      <c r="J35" s="110" t="s">
        <v>129</v>
      </c>
      <c r="K35" s="658" t="str">
        <f>IF(Value!$F$33="2",Value!$F$43,"")</f>
        <v>2020/9/3</v>
      </c>
      <c r="L35" s="658"/>
      <c r="N35" s="659" t="s">
        <v>479</v>
      </c>
      <c r="O35" s="660"/>
      <c r="P35" s="660"/>
      <c r="Q35" s="660"/>
      <c r="R35" s="660"/>
      <c r="S35" s="661"/>
      <c r="T35" s="43" t="s">
        <v>473</v>
      </c>
      <c r="U35" s="29"/>
      <c r="V35" s="30"/>
      <c r="W35" s="611"/>
      <c r="X35" s="643" t="s">
        <v>444</v>
      </c>
      <c r="Y35" s="664" t="str">
        <f>SpellNumberA(IF(Value!$F$33="1",X32,Z32),0,"علامة","علامتان","علامات")</f>
        <v/>
      </c>
      <c r="Z35" s="665"/>
      <c r="AA35" s="131"/>
      <c r="AB35" s="165" t="str">
        <f>IF(AA35="","",IF((Z32/Z34)*100&gt;=80,"X",""))</f>
        <v/>
      </c>
      <c r="AC35" s="166" t="str">
        <f>IF(AA35="","",IF((Z32/Z34)*100&gt;=80,"",IF((Z32/Z34)*100&gt;=70,"X",)))</f>
        <v/>
      </c>
      <c r="AD35" s="166" t="str">
        <f>IF(AA35="","",IF((Z32/Z34)*100&gt;=70,"",IF((Z32/Z34)*100&gt;=60,"X",)))</f>
        <v/>
      </c>
      <c r="AE35" s="167" t="str">
        <f>IF(Z32=0,"",IF(AA35="","",IF(Z32="","",IF((Z32/Z34)*100&lt;60,"X",""))))</f>
        <v/>
      </c>
      <c r="AF35" s="6"/>
      <c r="AG35" s="612"/>
      <c r="AH35" s="56" t="s">
        <v>444</v>
      </c>
      <c r="AI35" s="602" t="str">
        <f>SpellNumberA(IF(Value!$F$33="1",AH32,AJ32),0,"علامة","علامتان","علامات")</f>
        <v/>
      </c>
      <c r="AJ35" s="603"/>
      <c r="AK35" s="132"/>
      <c r="AL35" s="168" t="str">
        <f>IF(AK35="","",IF((AJ32/AJ34)*100&gt;=80,"X",""))</f>
        <v/>
      </c>
      <c r="AM35" s="169" t="str">
        <f>IF(AK35="","",IF((AJ32/AJ34)*100&gt;=80,"",IF((AJ32/AJ34)*100&gt;=70,"X",)))</f>
        <v/>
      </c>
      <c r="AN35" s="169" t="str">
        <f>IF(AK35="","",IF((AJ32/AJ34)*100&gt;=70,"",IF((AJ32/AJ34)*100&gt;=60,"X",)))</f>
        <v/>
      </c>
      <c r="AO35" s="170" t="str">
        <f>IF(AJ32=0,"",IF(AK35="","",IF(AJ32="","",IF((AJ32/AJ34)*100&lt;60,"X",""))))</f>
        <v/>
      </c>
      <c r="CD35" s="139" t="s">
        <v>489</v>
      </c>
      <c r="CE35" s="139" t="s">
        <v>571</v>
      </c>
      <c r="CF35" s="139" t="s">
        <v>178</v>
      </c>
      <c r="CG35" s="139" t="s">
        <v>590</v>
      </c>
      <c r="CH35" s="139" t="s">
        <v>624</v>
      </c>
      <c r="CI35" s="139" t="s">
        <v>136</v>
      </c>
      <c r="CJ35" s="139" t="s">
        <v>174</v>
      </c>
      <c r="CK35" s="139" t="s">
        <v>307</v>
      </c>
      <c r="CL35" s="139" t="s">
        <v>52</v>
      </c>
      <c r="CM35" s="139" t="s">
        <v>260</v>
      </c>
    </row>
    <row r="36" spans="1:119" ht="21.2" customHeight="1" x14ac:dyDescent="0.2">
      <c r="A36" s="78" t="s">
        <v>315</v>
      </c>
      <c r="B36" s="657" t="s">
        <v>147</v>
      </c>
      <c r="C36" s="657"/>
      <c r="D36" s="663" t="str">
        <f>IF(Value!$F$33="2",Value!$F$26,"")</f>
        <v>2023/2022</v>
      </c>
      <c r="E36" s="663"/>
      <c r="F36" s="663"/>
      <c r="G36" s="663"/>
      <c r="H36" s="10" t="s">
        <v>379</v>
      </c>
      <c r="I36" s="161">
        <f>IF(Value!$F$33="1","",DATE(YEAR($K$36),MONTH($K$36),DAY($K$36)))</f>
        <v>44075</v>
      </c>
      <c r="J36" s="16" t="s">
        <v>129</v>
      </c>
      <c r="K36" s="706" t="str">
        <f>IF(Value!$F$33="2",Value!$F$23,"")</f>
        <v>2020/9/1</v>
      </c>
      <c r="L36" s="706"/>
      <c r="N36" s="659" t="s">
        <v>480</v>
      </c>
      <c r="O36" s="660"/>
      <c r="P36" s="660"/>
      <c r="Q36" s="660"/>
      <c r="R36" s="660"/>
      <c r="S36" s="661"/>
      <c r="T36" s="43" t="s">
        <v>474</v>
      </c>
      <c r="U36" s="30"/>
      <c r="V36" s="30"/>
      <c r="W36" s="611"/>
      <c r="X36" s="644"/>
      <c r="Y36" s="666"/>
      <c r="Z36" s="667"/>
      <c r="AA36" s="131"/>
      <c r="AB36" s="165" t="str">
        <f>IF(AA36="","",IF((Z32/Z34)*100&gt;=90,"X",""))</f>
        <v/>
      </c>
      <c r="AC36" s="166" t="str">
        <f>IF(AA36="","",IF((Z32/Z34)*100&gt;=90,"",IF((Z32/Z34)*100&gt;=70,"X",)))</f>
        <v/>
      </c>
      <c r="AD36" s="166" t="str">
        <f>IF(AA36="","",IF((Z32/Z34)*100&gt;=70,"",IF((Z32/Z34)*100&gt;=55,"X",)))</f>
        <v/>
      </c>
      <c r="AE36" s="167" t="str">
        <f>IF(Z32=0,"",IF(AA36="","",IF(Z32="","",IF((Z32/Z34)*100&lt;55,"X",""))))</f>
        <v/>
      </c>
      <c r="AF36" s="6"/>
      <c r="AG36" s="610" t="str">
        <f>Table!$AO$6</f>
        <v>الثقافة المالية</v>
      </c>
      <c r="AH36" s="263"/>
      <c r="AI36" s="264"/>
      <c r="AJ36" s="265"/>
      <c r="AK36" s="130"/>
      <c r="AL36" s="162" t="str">
        <f>IF(AK36="","",IF(((AJ36/AJ37)*100)&gt;=95,"X",""))</f>
        <v/>
      </c>
      <c r="AM36" s="163" t="str">
        <f>IF(AK36="","",IF((AJ36/AJ37)*100&gt;=95,"",IF((AJ36/AJ37)*100&gt;=80,"X",)))</f>
        <v/>
      </c>
      <c r="AN36" s="163" t="str">
        <f>IF(AK36="","",IF((AJ36/AJ37)*100&gt;=80,"",IF((AJ36/AJ37)*100&gt;=65,"X",)))</f>
        <v/>
      </c>
      <c r="AO36" s="164" t="str">
        <f>IF(AJ36=0,"",IF(AK36="","",IF(AJ36="","",IF((AJ36/AJ37)*100&lt;65,"X",""))))</f>
        <v/>
      </c>
      <c r="CD36" s="139" t="s">
        <v>490</v>
      </c>
      <c r="CE36" s="139" t="s">
        <v>572</v>
      </c>
      <c r="CF36" s="139" t="s">
        <v>536</v>
      </c>
      <c r="CG36" s="139" t="s">
        <v>591</v>
      </c>
      <c r="CH36" s="139" t="s">
        <v>715</v>
      </c>
      <c r="CI36" s="139" t="s">
        <v>72</v>
      </c>
      <c r="CJ36" s="139" t="s">
        <v>748</v>
      </c>
      <c r="CK36" s="139" t="s">
        <v>640</v>
      </c>
      <c r="CL36" s="139" t="s">
        <v>671</v>
      </c>
      <c r="CM36" s="139" t="s">
        <v>101</v>
      </c>
    </row>
    <row r="37" spans="1:119" ht="21.2" customHeight="1" thickBot="1" x14ac:dyDescent="0.25">
      <c r="A37" s="78"/>
      <c r="B37" s="16"/>
      <c r="C37" s="16"/>
      <c r="D37" s="10"/>
      <c r="E37" s="10"/>
      <c r="F37" s="10"/>
      <c r="G37" s="10"/>
      <c r="H37" s="76"/>
      <c r="I37" s="153"/>
      <c r="J37" s="70"/>
      <c r="K37" s="154"/>
      <c r="L37" s="154"/>
      <c r="N37" s="703" t="s">
        <v>481</v>
      </c>
      <c r="O37" s="704"/>
      <c r="P37" s="704"/>
      <c r="Q37" s="704"/>
      <c r="R37" s="704"/>
      <c r="S37" s="705"/>
      <c r="T37" s="45" t="s">
        <v>475</v>
      </c>
      <c r="U37" s="30"/>
      <c r="V37" s="30"/>
      <c r="W37" s="611"/>
      <c r="X37" s="644"/>
      <c r="Y37" s="666"/>
      <c r="Z37" s="667"/>
      <c r="AA37" s="131"/>
      <c r="AB37" s="165" t="str">
        <f>IF(AA37="","",IF((Z32/Z34)*100&gt;=95,"X",""))</f>
        <v/>
      </c>
      <c r="AC37" s="166" t="str">
        <f>IF(AA37="","",IF((Z32/Z34)*100&gt;=95,"",IF((Z32/Z34)*100&gt;=75,"X",)))</f>
        <v/>
      </c>
      <c r="AD37" s="166" t="str">
        <f>IF(AA37="","",IF((Z32/Z34)*100&gt;=75,"",IF((Z32/Z34)*100&gt;=65,"X",)))</f>
        <v/>
      </c>
      <c r="AE37" s="167" t="str">
        <f>IF(Z32=0,"",IF(AA37="","",IF(Z32="","",IF((Z32/Z34)*100&lt;65,"X",""))))</f>
        <v/>
      </c>
      <c r="AF37" s="6"/>
      <c r="AG37" s="611"/>
      <c r="AH37" s="52">
        <f>Table!$AO$10</f>
        <v>100</v>
      </c>
      <c r="AI37" s="53">
        <f>Table!$AP$10</f>
        <v>100</v>
      </c>
      <c r="AJ37" s="63">
        <f>Table!$AQ$10</f>
        <v>100</v>
      </c>
      <c r="AK37" s="131"/>
      <c r="AL37" s="165" t="str">
        <f>IF(AK37="","",IF((AJ36/AJ37)*100&gt;=85,"X",""))</f>
        <v/>
      </c>
      <c r="AM37" s="166" t="str">
        <f>IF(AK37="","",IF((AJ36/AJ37)*100&gt;=85,"",IF((AJ36/AJ37)*100&gt;=70,"X",)))</f>
        <v/>
      </c>
      <c r="AN37" s="166" t="str">
        <f>IF(AK37="","",IF((AJ36/AJ37)*100&gt;=70,"",IF((AJ36/AJ37)*100&gt;=55,"X",)))</f>
        <v/>
      </c>
      <c r="AO37" s="167" t="str">
        <f>IF(AJ36=0,"",IF(AK37="","",IF(AJ36="","",IF((AJ36/AJ37)*100&lt;55,"X",""))))</f>
        <v/>
      </c>
      <c r="CD37" s="139"/>
      <c r="CE37" s="139" t="s">
        <v>537</v>
      </c>
      <c r="CF37" s="139" t="s">
        <v>537</v>
      </c>
      <c r="CG37" s="139" t="s">
        <v>701</v>
      </c>
      <c r="CH37" s="139" t="s">
        <v>625</v>
      </c>
      <c r="CI37" s="139"/>
      <c r="CJ37" s="139" t="s">
        <v>156</v>
      </c>
      <c r="CK37" s="139" t="s">
        <v>639</v>
      </c>
      <c r="CL37" s="139" t="s">
        <v>672</v>
      </c>
      <c r="CM37" s="139" t="s">
        <v>100</v>
      </c>
    </row>
    <row r="38" spans="1:119" ht="21.2" customHeight="1" thickBot="1" x14ac:dyDescent="0.25"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U38" s="30"/>
      <c r="W38" s="612"/>
      <c r="X38" s="645"/>
      <c r="Y38" s="151"/>
      <c r="Z38" s="148"/>
      <c r="AA38" s="132"/>
      <c r="AB38" s="168" t="str">
        <f>IF(AA38="","",IF((Z32/Z34)*100&gt;=90,"X",""))</f>
        <v/>
      </c>
      <c r="AC38" s="169" t="str">
        <f>IF(AA38="","",IF((Z32/Z34)*100&gt;=90,"",IF((Z32/Z34)*100&gt;=75,"X",)))</f>
        <v/>
      </c>
      <c r="AD38" s="169" t="str">
        <f>IF(AA38="","",IF((Z32/Z34)*100&gt;=75,"",IF((Z32/Z34)*100&gt;=60,"X",)))</f>
        <v/>
      </c>
      <c r="AE38" s="170" t="str">
        <f>IF(Z32=0,"",IF(AA38="","",IF(Z32="","",IF((Z32/Z34)*100&lt;60,"X",""))))</f>
        <v/>
      </c>
      <c r="AF38" s="3"/>
      <c r="AG38" s="612"/>
      <c r="AH38" s="56" t="s">
        <v>444</v>
      </c>
      <c r="AI38" s="602" t="str">
        <f>SpellNumberA(IF(Value!$F$33="1",AH36,AJ36),0,"علامة","علامتان","علامات")</f>
        <v/>
      </c>
      <c r="AJ38" s="603"/>
      <c r="AK38" s="132"/>
      <c r="AL38" s="168" t="str">
        <f>IF(AK38="","",IF((AJ36/AJ37)*100&gt;=90,"X",""))</f>
        <v/>
      </c>
      <c r="AM38" s="169" t="str">
        <f>IF(AK38="","",IF((AJ36/AJ37)*100&gt;=90,"",IF((AJ36/AJ37)*100&gt;=75,"X",)))</f>
        <v/>
      </c>
      <c r="AN38" s="169" t="str">
        <f>IF(AK38="","",IF((AJ36/AJ37)*100&gt;=75,"",IF((AJ36/AJ37)*100&gt;=60,"X",)))</f>
        <v/>
      </c>
      <c r="AO38" s="170" t="str">
        <f>IF(AJ36=0,"",IF(AK38="","",IF(AJ36="","",IF((AJ36/AJ37)*100&lt;60,"X",""))))</f>
        <v/>
      </c>
      <c r="AP38" s="6"/>
      <c r="CD38" s="140"/>
      <c r="CE38" s="140"/>
      <c r="CF38" s="140"/>
      <c r="CG38" s="140" t="s">
        <v>702</v>
      </c>
      <c r="CH38" s="140"/>
      <c r="CI38" s="140"/>
      <c r="CJ38" s="140"/>
      <c r="CK38" s="140" t="s">
        <v>206</v>
      </c>
      <c r="CL38" s="140"/>
      <c r="CM38" s="140" t="s">
        <v>261</v>
      </c>
    </row>
    <row r="39" spans="1:119" ht="21.2" customHeight="1" x14ac:dyDescent="0.2">
      <c r="A39" s="128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U39" s="30"/>
      <c r="W39" s="50"/>
      <c r="X39" s="47"/>
      <c r="Y39" s="146"/>
      <c r="Z39" s="147"/>
      <c r="AA39" s="133"/>
      <c r="AB39" s="47"/>
      <c r="AC39" s="47"/>
      <c r="AD39" s="47"/>
      <c r="AE39" s="47"/>
      <c r="AF39" s="37"/>
      <c r="AG39" s="48"/>
      <c r="AH39" s="48"/>
      <c r="AI39" s="48"/>
      <c r="AJ39" s="61"/>
      <c r="AK39" s="3"/>
      <c r="AL39" s="48"/>
      <c r="AM39" s="48"/>
      <c r="AN39" s="48"/>
      <c r="AO39" s="48"/>
      <c r="AP39" s="6"/>
      <c r="CD39" s="138" t="s">
        <v>319</v>
      </c>
      <c r="CE39" s="138" t="s">
        <v>575</v>
      </c>
      <c r="CF39" s="138" t="s">
        <v>125</v>
      </c>
      <c r="CG39" s="138" t="s">
        <v>703</v>
      </c>
      <c r="CH39" s="138" t="s">
        <v>134</v>
      </c>
      <c r="CI39" s="138" t="s">
        <v>726</v>
      </c>
      <c r="CJ39" s="138" t="s">
        <v>157</v>
      </c>
      <c r="CK39" s="138" t="s">
        <v>208</v>
      </c>
      <c r="CL39" s="138" t="s">
        <v>673</v>
      </c>
      <c r="CM39" s="138" t="s">
        <v>275</v>
      </c>
    </row>
    <row r="40" spans="1:119" ht="21.2" customHeight="1" x14ac:dyDescent="0.2">
      <c r="AG40" s="48"/>
      <c r="AH40" s="48"/>
      <c r="AI40" s="48"/>
      <c r="AJ40" s="61"/>
      <c r="AK40" s="3"/>
      <c r="AL40" s="48"/>
      <c r="AM40" s="48"/>
      <c r="AN40" s="48"/>
      <c r="AO40" s="48"/>
      <c r="AQ40" s="3"/>
      <c r="AR40" s="48"/>
      <c r="AS40" s="48"/>
      <c r="AT40" s="51"/>
      <c r="AU40" s="61"/>
      <c r="AV40" s="3"/>
      <c r="AW40" s="3"/>
      <c r="BB40" s="46"/>
      <c r="BC40" s="46"/>
      <c r="BD40" s="46"/>
      <c r="BE40" s="64"/>
      <c r="BG40" s="46"/>
      <c r="BH40" s="46"/>
      <c r="BI40" s="46"/>
      <c r="BJ40" s="46"/>
      <c r="CC40" s="129" t="s">
        <v>423</v>
      </c>
      <c r="CD40" s="139" t="s">
        <v>320</v>
      </c>
      <c r="CE40" s="139" t="s">
        <v>33</v>
      </c>
      <c r="CF40" s="139" t="s">
        <v>179</v>
      </c>
      <c r="CG40" s="139" t="s">
        <v>127</v>
      </c>
      <c r="CH40" s="139" t="s">
        <v>80</v>
      </c>
      <c r="CI40" s="139" t="s">
        <v>727</v>
      </c>
      <c r="CJ40" s="139" t="s">
        <v>158</v>
      </c>
      <c r="CK40" s="139" t="s">
        <v>209</v>
      </c>
      <c r="CL40" s="139" t="s">
        <v>674</v>
      </c>
      <c r="CM40" s="139" t="s">
        <v>262</v>
      </c>
    </row>
    <row r="41" spans="1:119" ht="21.2" customHeigh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Y41" s="48"/>
      <c r="AC41" s="48"/>
      <c r="AD41" s="48"/>
      <c r="AE41" s="48"/>
      <c r="AF41" s="3"/>
      <c r="AG41" s="48"/>
      <c r="AH41" s="48"/>
      <c r="AI41" s="48"/>
      <c r="AJ41" s="61"/>
      <c r="AK41" s="3"/>
      <c r="AL41" s="48"/>
      <c r="AM41" s="48"/>
      <c r="AN41" s="48"/>
      <c r="AO41" s="48"/>
      <c r="AP41" s="3"/>
      <c r="AQ41" s="3"/>
      <c r="AR41" s="48"/>
      <c r="AS41" s="48"/>
      <c r="AT41" s="51"/>
      <c r="AU41" s="61"/>
      <c r="AV41" s="3"/>
      <c r="AW41" s="3"/>
      <c r="BB41" s="46"/>
      <c r="BC41" s="46"/>
      <c r="BD41" s="46"/>
      <c r="BE41" s="64"/>
      <c r="BG41" s="46"/>
      <c r="BH41" s="46"/>
      <c r="BI41" s="46"/>
      <c r="BJ41" s="46"/>
      <c r="CD41" s="139" t="s">
        <v>321</v>
      </c>
      <c r="CE41" s="139" t="s">
        <v>34</v>
      </c>
      <c r="CF41" s="139" t="s">
        <v>538</v>
      </c>
      <c r="CG41" s="139" t="s">
        <v>78</v>
      </c>
      <c r="CH41" s="139" t="s">
        <v>649</v>
      </c>
      <c r="CI41" s="139" t="s">
        <v>82</v>
      </c>
      <c r="CJ41" s="139" t="s">
        <v>159</v>
      </c>
      <c r="CK41" s="139" t="s">
        <v>644</v>
      </c>
      <c r="CL41" s="139" t="s">
        <v>675</v>
      </c>
      <c r="CM41" s="139" t="s">
        <v>263</v>
      </c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</row>
    <row r="42" spans="1:119" ht="21.2" customHeigh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Y42" s="48"/>
      <c r="AA42" s="128"/>
      <c r="AC42" s="48"/>
      <c r="AD42" s="48"/>
      <c r="AE42" s="48"/>
      <c r="AF42" s="3"/>
      <c r="AG42" s="48"/>
      <c r="AH42" s="48"/>
      <c r="AI42" s="48"/>
      <c r="AJ42" s="61"/>
      <c r="AK42" s="3"/>
      <c r="AL42" s="48"/>
      <c r="AM42" s="48"/>
      <c r="AN42" s="48"/>
      <c r="AO42" s="48"/>
      <c r="AP42" s="3"/>
      <c r="AQ42" s="3"/>
      <c r="AR42" s="48"/>
      <c r="AS42" s="48"/>
      <c r="AT42" s="51"/>
      <c r="AU42" s="61"/>
      <c r="AV42" s="3"/>
      <c r="AW42" s="3"/>
      <c r="BB42" s="46"/>
      <c r="BC42" s="46"/>
      <c r="BD42" s="46"/>
      <c r="BE42" s="64"/>
      <c r="BG42" s="46"/>
      <c r="BH42" s="46"/>
      <c r="BI42" s="46"/>
      <c r="BJ42" s="46"/>
      <c r="CD42" s="139"/>
      <c r="CE42" s="139" t="s">
        <v>35</v>
      </c>
      <c r="CF42" s="139" t="s">
        <v>539</v>
      </c>
      <c r="CG42" s="139" t="s">
        <v>587</v>
      </c>
      <c r="CH42" s="139" t="s">
        <v>627</v>
      </c>
      <c r="CI42" s="139" t="s">
        <v>83</v>
      </c>
      <c r="CJ42" s="139" t="s">
        <v>160</v>
      </c>
      <c r="CK42" s="139" t="s">
        <v>308</v>
      </c>
      <c r="CL42" s="139" t="s">
        <v>676</v>
      </c>
      <c r="CM42" s="139" t="s">
        <v>264</v>
      </c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</row>
    <row r="43" spans="1:119" ht="21.2" customHeigh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Y43" s="48"/>
      <c r="AC43" s="48"/>
      <c r="AD43" s="48"/>
      <c r="AE43" s="48"/>
      <c r="AF43" s="3"/>
      <c r="AG43" s="48"/>
      <c r="AH43" s="48"/>
      <c r="AI43" s="48"/>
      <c r="AJ43" s="61"/>
      <c r="AK43" s="3"/>
      <c r="AL43" s="48"/>
      <c r="AM43" s="48"/>
      <c r="AN43" s="48"/>
      <c r="AO43" s="48"/>
      <c r="AP43" s="3"/>
      <c r="AQ43" s="3"/>
      <c r="AR43" s="48"/>
      <c r="AS43" s="48"/>
      <c r="AT43" s="51"/>
      <c r="AU43" s="61"/>
      <c r="AV43" s="3"/>
      <c r="AW43" s="3"/>
      <c r="BB43" s="46"/>
      <c r="BC43" s="46"/>
      <c r="BD43" s="46"/>
      <c r="BE43" s="64"/>
      <c r="BG43" s="46"/>
      <c r="BH43" s="46"/>
      <c r="BI43" s="46"/>
      <c r="BJ43" s="46"/>
      <c r="CD43" s="139"/>
      <c r="CE43" s="139"/>
      <c r="CF43" s="139" t="s">
        <v>540</v>
      </c>
      <c r="CG43" s="139" t="s">
        <v>79</v>
      </c>
      <c r="CH43" s="139" t="s">
        <v>650</v>
      </c>
      <c r="CI43" s="139" t="s">
        <v>84</v>
      </c>
      <c r="CJ43" s="139" t="s">
        <v>161</v>
      </c>
      <c r="CK43" s="139" t="s">
        <v>210</v>
      </c>
      <c r="CL43" s="139" t="s">
        <v>677</v>
      </c>
      <c r="CM43" s="139" t="s">
        <v>265</v>
      </c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</row>
    <row r="44" spans="1:119" ht="21.2" customHeigh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Y44" s="48"/>
      <c r="AC44" s="48"/>
      <c r="AD44" s="48"/>
      <c r="AE44" s="48"/>
      <c r="AF44" s="3"/>
      <c r="AG44" s="48"/>
      <c r="AH44" s="48"/>
      <c r="AI44" s="48"/>
      <c r="AJ44" s="61"/>
      <c r="AK44" s="3"/>
      <c r="AL44" s="48"/>
      <c r="AM44" s="48"/>
      <c r="AN44" s="48"/>
      <c r="AP44" s="3"/>
      <c r="AQ44" s="3"/>
      <c r="AR44" s="48"/>
      <c r="AS44" s="48"/>
      <c r="AT44" s="51"/>
      <c r="AU44" s="61"/>
      <c r="AV44" s="3"/>
      <c r="AW44" s="3"/>
      <c r="BB44" s="46"/>
      <c r="BC44" s="46"/>
      <c r="BD44" s="46"/>
      <c r="BE44" s="64"/>
      <c r="BG44" s="46"/>
      <c r="BH44" s="46"/>
      <c r="BI44" s="46"/>
      <c r="BJ44" s="46"/>
      <c r="CD44" s="139"/>
      <c r="CE44" s="139"/>
      <c r="CF44" s="139"/>
      <c r="CG44" s="139" t="s">
        <v>588</v>
      </c>
      <c r="CH44" s="139" t="s">
        <v>81</v>
      </c>
      <c r="CI44" s="139" t="s">
        <v>85</v>
      </c>
      <c r="CJ44" s="139" t="s">
        <v>162</v>
      </c>
      <c r="CK44" s="139" t="s">
        <v>643</v>
      </c>
      <c r="CL44" s="139" t="s">
        <v>332</v>
      </c>
      <c r="CM44" s="139" t="s">
        <v>266</v>
      </c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</row>
    <row r="45" spans="1:119" ht="21.2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Y45" s="48"/>
      <c r="AC45" s="48"/>
      <c r="AD45" s="48"/>
      <c r="AE45" s="48"/>
      <c r="AF45" s="3"/>
      <c r="AG45" s="48"/>
      <c r="AH45" s="48"/>
      <c r="AI45" s="48"/>
      <c r="AJ45" s="61"/>
      <c r="AK45" s="3"/>
      <c r="AL45" s="48"/>
      <c r="AM45" s="48"/>
      <c r="AN45" s="48"/>
      <c r="AP45" s="3"/>
      <c r="AQ45" s="3"/>
      <c r="AR45" s="48"/>
      <c r="AS45" s="48"/>
      <c r="AT45" s="51"/>
      <c r="AU45" s="61"/>
      <c r="AV45" s="3"/>
      <c r="AW45" s="3"/>
      <c r="BB45" s="46"/>
      <c r="BC45" s="46"/>
      <c r="BD45" s="46"/>
      <c r="BE45" s="64"/>
      <c r="BG45" s="46"/>
      <c r="BH45" s="46"/>
      <c r="BI45" s="46"/>
      <c r="BJ45" s="46"/>
      <c r="CD45" s="139"/>
      <c r="CE45" s="139"/>
      <c r="CF45" s="139"/>
      <c r="CG45" s="139"/>
      <c r="CH45" s="139"/>
      <c r="CI45" s="139" t="s">
        <v>729</v>
      </c>
      <c r="CJ45" s="139"/>
      <c r="CK45" s="139" t="s">
        <v>211</v>
      </c>
      <c r="CL45" s="139"/>
      <c r="CM45" s="139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</row>
    <row r="46" spans="1:119" ht="21.2" customHeight="1" thickBo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Y46" s="48"/>
      <c r="AC46" s="48"/>
      <c r="AD46" s="48"/>
      <c r="AE46" s="48"/>
      <c r="AF46" s="3"/>
      <c r="AG46" s="48"/>
      <c r="AH46" s="48"/>
      <c r="AI46" s="48"/>
      <c r="AJ46" s="61"/>
      <c r="AK46" s="3"/>
      <c r="AL46" s="48"/>
      <c r="AM46" s="48"/>
      <c r="AN46" s="48"/>
      <c r="AP46" s="3"/>
      <c r="AQ46" s="3"/>
      <c r="AR46" s="48"/>
      <c r="AS46" s="48"/>
      <c r="AT46" s="51"/>
      <c r="AU46" s="61"/>
      <c r="AV46" s="3"/>
      <c r="AW46" s="3"/>
      <c r="BB46" s="46"/>
      <c r="BC46" s="46"/>
      <c r="BD46" s="46"/>
      <c r="BE46" s="64"/>
      <c r="BG46" s="46"/>
      <c r="BH46" s="46"/>
      <c r="BI46" s="46"/>
      <c r="BJ46" s="46"/>
      <c r="CD46" s="140"/>
      <c r="CE46" s="140"/>
      <c r="CF46" s="140"/>
      <c r="CG46" s="140"/>
      <c r="CH46" s="140"/>
      <c r="CI46" s="140" t="s">
        <v>728</v>
      </c>
      <c r="CJ46" s="140"/>
      <c r="CK46" s="140"/>
      <c r="CL46" s="140"/>
      <c r="CM46" s="140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</row>
    <row r="47" spans="1:119" ht="21.2" customHeight="1" x14ac:dyDescent="0.2">
      <c r="AF47" s="3"/>
      <c r="AG47" s="48"/>
      <c r="AH47" s="48"/>
      <c r="AI47" s="48"/>
      <c r="AJ47" s="61"/>
      <c r="AK47" s="3"/>
      <c r="AL47" s="48"/>
      <c r="AM47" s="48"/>
      <c r="AN47" s="48"/>
      <c r="AQ47" s="3"/>
      <c r="AR47" s="48"/>
      <c r="AS47" s="48"/>
      <c r="AT47" s="51"/>
      <c r="AU47" s="61"/>
      <c r="AV47" s="3"/>
      <c r="AW47" s="3"/>
      <c r="BB47" s="46"/>
      <c r="BC47" s="46"/>
      <c r="BD47" s="46"/>
      <c r="BE47" s="64"/>
      <c r="BG47" s="46"/>
      <c r="BH47" s="46"/>
      <c r="BI47" s="46"/>
      <c r="BJ47" s="46"/>
      <c r="CD47" s="138" t="s">
        <v>492</v>
      </c>
      <c r="CE47" s="138" t="s">
        <v>576</v>
      </c>
      <c r="CF47" s="138" t="s">
        <v>541</v>
      </c>
      <c r="CG47" s="138" t="s">
        <v>128</v>
      </c>
      <c r="CH47" s="138" t="s">
        <v>135</v>
      </c>
      <c r="CI47" s="138" t="s">
        <v>73</v>
      </c>
      <c r="CJ47" s="138" t="s">
        <v>163</v>
      </c>
      <c r="CK47" s="138" t="s">
        <v>212</v>
      </c>
      <c r="CL47" s="138" t="s">
        <v>678</v>
      </c>
      <c r="CM47" s="138" t="s">
        <v>267</v>
      </c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</row>
    <row r="48" spans="1:119" ht="21.2" customHeight="1" x14ac:dyDescent="0.2">
      <c r="AF48" s="3"/>
      <c r="AG48" s="48"/>
      <c r="AH48" s="48"/>
      <c r="AI48" s="48"/>
      <c r="AJ48" s="61"/>
      <c r="AK48" s="3"/>
      <c r="AL48" s="48"/>
      <c r="AM48" s="48"/>
      <c r="AN48" s="48"/>
      <c r="AQ48" s="3"/>
      <c r="AR48" s="48"/>
      <c r="AS48" s="48"/>
      <c r="AT48" s="51"/>
      <c r="AU48" s="61"/>
      <c r="AV48" s="3"/>
      <c r="AW48" s="3"/>
      <c r="BB48" s="46"/>
      <c r="BC48" s="46"/>
      <c r="BD48" s="46"/>
      <c r="BE48" s="64"/>
      <c r="BG48" s="46"/>
      <c r="BH48" s="46"/>
      <c r="BI48" s="46"/>
      <c r="BJ48" s="46"/>
      <c r="CC48" s="129" t="s">
        <v>450</v>
      </c>
      <c r="CD48" s="139" t="s">
        <v>493</v>
      </c>
      <c r="CE48" s="139" t="s">
        <v>577</v>
      </c>
      <c r="CF48" s="139" t="s">
        <v>126</v>
      </c>
      <c r="CG48" s="139" t="s">
        <v>585</v>
      </c>
      <c r="CH48" s="139" t="s">
        <v>651</v>
      </c>
      <c r="CI48" s="139" t="s">
        <v>74</v>
      </c>
      <c r="CJ48" s="139" t="s">
        <v>164</v>
      </c>
      <c r="CK48" s="139" t="s">
        <v>277</v>
      </c>
      <c r="CL48" s="139" t="s">
        <v>679</v>
      </c>
      <c r="CM48" s="139" t="s">
        <v>268</v>
      </c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</row>
    <row r="49" spans="32:119" ht="21.2" customHeight="1" thickBot="1" x14ac:dyDescent="0.25">
      <c r="AF49" s="3"/>
      <c r="AG49" s="48"/>
      <c r="AH49" s="48"/>
      <c r="AI49" s="48"/>
      <c r="AJ49" s="61"/>
      <c r="AK49" s="3"/>
      <c r="AL49" s="48"/>
      <c r="AM49" s="48"/>
      <c r="AN49" s="48"/>
      <c r="AQ49" s="3"/>
      <c r="AR49" s="48"/>
      <c r="AS49" s="48"/>
      <c r="AT49" s="51"/>
      <c r="AU49" s="61"/>
      <c r="AV49" s="3"/>
      <c r="AW49" s="3"/>
      <c r="BB49" s="46"/>
      <c r="BC49" s="46"/>
      <c r="BD49" s="46"/>
      <c r="BE49" s="64"/>
      <c r="BG49" s="46"/>
      <c r="BH49" s="46"/>
      <c r="BI49" s="46"/>
      <c r="BJ49" s="46"/>
      <c r="CD49" s="139" t="s">
        <v>494</v>
      </c>
      <c r="CE49" s="139" t="s">
        <v>578</v>
      </c>
      <c r="CF49" s="139" t="s">
        <v>542</v>
      </c>
      <c r="CG49" s="139" t="s">
        <v>586</v>
      </c>
      <c r="CH49" s="139" t="s">
        <v>652</v>
      </c>
      <c r="CI49" s="139" t="s">
        <v>75</v>
      </c>
      <c r="CJ49" s="139" t="s">
        <v>165</v>
      </c>
      <c r="CK49" s="139" t="s">
        <v>278</v>
      </c>
      <c r="CL49" s="139" t="s">
        <v>680</v>
      </c>
      <c r="CM49" s="139" t="s">
        <v>269</v>
      </c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</row>
    <row r="50" spans="32:119" ht="21.2" customHeight="1" x14ac:dyDescent="0.2">
      <c r="AF50" s="3"/>
      <c r="AG50" s="48"/>
      <c r="AH50" s="48"/>
      <c r="AI50" s="48"/>
      <c r="AJ50" s="61"/>
      <c r="AK50" s="3"/>
      <c r="AL50" s="48"/>
      <c r="AM50" s="48"/>
      <c r="AN50" s="48"/>
      <c r="AQ50" s="3"/>
      <c r="AR50" s="48"/>
      <c r="AS50" s="48"/>
      <c r="AT50" s="51"/>
      <c r="AU50" s="61"/>
      <c r="AV50" s="3"/>
      <c r="AW50" s="3"/>
      <c r="BB50" s="46"/>
      <c r="BC50" s="46"/>
      <c r="BD50" s="46"/>
      <c r="BE50" s="64"/>
      <c r="BG50" s="46"/>
      <c r="BH50" s="46"/>
      <c r="BI50" s="46"/>
      <c r="BJ50" s="46"/>
      <c r="CD50" s="138" t="s">
        <v>495</v>
      </c>
      <c r="CE50" s="138" t="s">
        <v>579</v>
      </c>
      <c r="CF50" s="138" t="s">
        <v>543</v>
      </c>
      <c r="CG50" s="138" t="s">
        <v>584</v>
      </c>
      <c r="CH50" s="138" t="s">
        <v>716</v>
      </c>
      <c r="CI50" s="138" t="s">
        <v>76</v>
      </c>
      <c r="CJ50" s="138" t="s">
        <v>169</v>
      </c>
      <c r="CK50" s="138" t="s">
        <v>300</v>
      </c>
      <c r="CL50" s="138" t="s">
        <v>53</v>
      </c>
      <c r="CM50" s="138" t="s">
        <v>104</v>
      </c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</row>
    <row r="51" spans="32:119" ht="21.2" customHeight="1" x14ac:dyDescent="0.2">
      <c r="AF51" s="3"/>
      <c r="AG51" s="48"/>
      <c r="AH51" s="48"/>
      <c r="AI51" s="48"/>
      <c r="AJ51" s="61"/>
      <c r="AK51" s="3"/>
      <c r="AL51" s="48"/>
      <c r="AM51" s="48"/>
      <c r="AN51" s="48"/>
      <c r="AQ51" s="3"/>
      <c r="AR51" s="48"/>
      <c r="AS51" s="48"/>
      <c r="AT51" s="51"/>
      <c r="AU51" s="61"/>
      <c r="AV51" s="3"/>
      <c r="AW51" s="3"/>
      <c r="BB51" s="46"/>
      <c r="BC51" s="46"/>
      <c r="BD51" s="46"/>
      <c r="BE51" s="64"/>
      <c r="BG51" s="46"/>
      <c r="BH51" s="46"/>
      <c r="BI51" s="46"/>
      <c r="BJ51" s="46"/>
      <c r="CD51" s="139" t="s">
        <v>496</v>
      </c>
      <c r="CE51" s="139" t="s">
        <v>580</v>
      </c>
      <c r="CF51" s="139" t="s">
        <v>544</v>
      </c>
      <c r="CG51" s="139" t="s">
        <v>704</v>
      </c>
      <c r="CH51" s="139" t="s">
        <v>717</v>
      </c>
      <c r="CI51" s="139" t="s">
        <v>731</v>
      </c>
      <c r="CJ51" s="139" t="s">
        <v>170</v>
      </c>
      <c r="CK51" s="139" t="s">
        <v>301</v>
      </c>
      <c r="CL51" s="139" t="s">
        <v>300</v>
      </c>
      <c r="CM51" s="139" t="s">
        <v>105</v>
      </c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</row>
    <row r="52" spans="32:119" ht="21.2" customHeight="1" x14ac:dyDescent="0.2">
      <c r="AF52" s="3"/>
      <c r="AG52" s="48"/>
      <c r="AH52" s="48"/>
      <c r="AI52" s="48"/>
      <c r="AJ52" s="61"/>
      <c r="AK52" s="3"/>
      <c r="AL52" s="48"/>
      <c r="AM52" s="48"/>
      <c r="AN52" s="48"/>
      <c r="AQ52" s="3"/>
      <c r="AR52" s="48"/>
      <c r="AS52" s="48"/>
      <c r="AT52" s="51"/>
      <c r="AU52" s="61"/>
      <c r="AV52" s="3"/>
      <c r="AW52" s="3"/>
      <c r="BB52" s="46"/>
      <c r="BC52" s="46"/>
      <c r="BD52" s="46"/>
      <c r="BE52" s="64"/>
      <c r="BG52" s="46"/>
      <c r="BH52" s="46"/>
      <c r="BI52" s="46"/>
      <c r="BJ52" s="46"/>
      <c r="CC52" s="129" t="s">
        <v>451</v>
      </c>
      <c r="CD52" s="139" t="s">
        <v>87</v>
      </c>
      <c r="CE52" s="139" t="s">
        <v>581</v>
      </c>
      <c r="CF52" s="139" t="s">
        <v>324</v>
      </c>
      <c r="CG52" s="139" t="s">
        <v>705</v>
      </c>
      <c r="CH52" s="139" t="s">
        <v>657</v>
      </c>
      <c r="CI52" s="139" t="s">
        <v>730</v>
      </c>
      <c r="CJ52" s="139" t="s">
        <v>171</v>
      </c>
      <c r="CK52" s="139" t="s">
        <v>302</v>
      </c>
      <c r="CL52" s="139" t="s">
        <v>681</v>
      </c>
      <c r="CM52" s="139" t="s">
        <v>300</v>
      </c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</row>
    <row r="53" spans="32:119" ht="21.2" customHeight="1" x14ac:dyDescent="0.2">
      <c r="AF53" s="3"/>
      <c r="AG53" s="48"/>
      <c r="AH53" s="48"/>
      <c r="AI53" s="48"/>
      <c r="AJ53" s="61"/>
      <c r="AK53" s="3"/>
      <c r="AL53" s="48"/>
      <c r="AM53" s="48"/>
      <c r="AN53" s="48"/>
      <c r="AQ53" s="3"/>
      <c r="AR53" s="48"/>
      <c r="AS53" s="48"/>
      <c r="AT53" s="51"/>
      <c r="AU53" s="61"/>
      <c r="AV53" s="3"/>
      <c r="AW53" s="3"/>
      <c r="BB53" s="46"/>
      <c r="BC53" s="46"/>
      <c r="BD53" s="46"/>
      <c r="BE53" s="64"/>
      <c r="BG53" s="46"/>
      <c r="BH53" s="46"/>
      <c r="BI53" s="46"/>
      <c r="BJ53" s="46"/>
      <c r="CD53" s="139" t="s">
        <v>497</v>
      </c>
      <c r="CE53" s="139" t="s">
        <v>582</v>
      </c>
      <c r="CF53" s="139" t="s">
        <v>545</v>
      </c>
      <c r="CG53" s="139" t="s">
        <v>706</v>
      </c>
      <c r="CH53" s="139" t="s">
        <v>658</v>
      </c>
      <c r="CI53" s="139" t="s">
        <v>77</v>
      </c>
      <c r="CJ53" s="139" t="s">
        <v>749</v>
      </c>
      <c r="CK53" s="139" t="s">
        <v>645</v>
      </c>
      <c r="CL53" s="139" t="s">
        <v>682</v>
      </c>
      <c r="CM53" s="139" t="s">
        <v>270</v>
      </c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</row>
    <row r="54" spans="32:119" ht="21.2" customHeight="1" x14ac:dyDescent="0.2">
      <c r="AF54" s="3"/>
      <c r="AG54" s="48"/>
      <c r="AH54" s="48"/>
      <c r="AI54" s="48"/>
      <c r="AJ54" s="61"/>
      <c r="AK54" s="3"/>
      <c r="AL54" s="48"/>
      <c r="AM54" s="48"/>
      <c r="AN54" s="48"/>
      <c r="AQ54" s="3"/>
      <c r="AR54" s="48"/>
      <c r="AS54" s="48"/>
      <c r="AT54" s="51"/>
      <c r="AU54" s="61"/>
      <c r="AV54" s="3"/>
      <c r="AW54" s="3"/>
      <c r="BB54" s="46"/>
      <c r="BC54" s="46"/>
      <c r="BD54" s="46"/>
      <c r="BE54" s="64"/>
      <c r="BG54" s="46"/>
      <c r="BH54" s="46"/>
      <c r="BI54" s="46"/>
      <c r="BJ54" s="46"/>
      <c r="CD54" s="139"/>
      <c r="CE54" s="139"/>
      <c r="CF54" s="139"/>
      <c r="CG54" s="139" t="s">
        <v>707</v>
      </c>
      <c r="CH54" s="139" t="s">
        <v>718</v>
      </c>
      <c r="CI54" s="139" t="s">
        <v>732</v>
      </c>
      <c r="CJ54" s="139" t="s">
        <v>750</v>
      </c>
      <c r="CK54" s="139" t="s">
        <v>646</v>
      </c>
      <c r="CL54" s="139" t="s">
        <v>54</v>
      </c>
      <c r="CM54" s="139" t="s">
        <v>276</v>
      </c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</row>
    <row r="55" spans="32:119" ht="21.2" customHeight="1" x14ac:dyDescent="0.2">
      <c r="AF55" s="3"/>
      <c r="AG55" s="48"/>
      <c r="AH55" s="48"/>
      <c r="AI55" s="48"/>
      <c r="AJ55" s="61"/>
      <c r="AK55" s="3"/>
      <c r="AL55" s="48"/>
      <c r="AM55" s="48"/>
      <c r="AN55" s="48"/>
      <c r="AQ55" s="3"/>
      <c r="AR55" s="48"/>
      <c r="AS55" s="48"/>
      <c r="AT55" s="51"/>
      <c r="AU55" s="61"/>
      <c r="AV55" s="3"/>
      <c r="AW55" s="3"/>
      <c r="BB55" s="46"/>
      <c r="BC55" s="46"/>
      <c r="BD55" s="46"/>
      <c r="BE55" s="64"/>
      <c r="BG55" s="46"/>
      <c r="BH55" s="46"/>
      <c r="BI55" s="46"/>
      <c r="BJ55" s="46"/>
      <c r="CD55" s="139"/>
      <c r="CE55" s="139"/>
      <c r="CF55" s="139"/>
      <c r="CG55" s="139" t="s">
        <v>708</v>
      </c>
      <c r="CH55" s="139" t="s">
        <v>719</v>
      </c>
      <c r="CI55" s="139" t="s">
        <v>733</v>
      </c>
      <c r="CJ55" s="139" t="s">
        <v>751</v>
      </c>
      <c r="CK55" s="139" t="s">
        <v>647</v>
      </c>
      <c r="CL55" s="139" t="s">
        <v>55</v>
      </c>
      <c r="CM55" s="139" t="s">
        <v>106</v>
      </c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</row>
    <row r="56" spans="32:119" ht="21.2" customHeight="1" x14ac:dyDescent="0.2">
      <c r="AF56" s="3"/>
      <c r="AG56" s="48"/>
      <c r="AH56" s="48"/>
      <c r="AI56" s="48"/>
      <c r="AJ56" s="61"/>
      <c r="AK56" s="3"/>
      <c r="AL56" s="48"/>
      <c r="AM56" s="48"/>
      <c r="AN56" s="48"/>
      <c r="AQ56" s="3"/>
      <c r="AR56" s="48"/>
      <c r="AS56" s="48"/>
      <c r="AT56" s="51"/>
      <c r="AU56" s="61"/>
      <c r="AV56" s="3"/>
      <c r="AW56" s="3"/>
      <c r="BB56" s="46"/>
      <c r="BC56" s="46"/>
      <c r="BD56" s="46"/>
      <c r="BE56" s="64"/>
      <c r="BG56" s="46"/>
      <c r="BH56" s="46"/>
      <c r="BI56" s="46"/>
      <c r="BJ56" s="46"/>
      <c r="CD56" s="139"/>
      <c r="CE56" s="139"/>
      <c r="CF56" s="139"/>
      <c r="CG56" s="139" t="s">
        <v>709</v>
      </c>
      <c r="CH56" s="139" t="s">
        <v>720</v>
      </c>
      <c r="CI56" s="139" t="s">
        <v>734</v>
      </c>
      <c r="CJ56" s="139" t="s">
        <v>752</v>
      </c>
      <c r="CK56" s="139" t="s">
        <v>648</v>
      </c>
      <c r="CL56" s="139" t="s">
        <v>56</v>
      </c>
      <c r="CM56" s="139" t="s">
        <v>107</v>
      </c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</row>
    <row r="57" spans="32:119" ht="21.2" customHeight="1" x14ac:dyDescent="0.2">
      <c r="AF57" s="3"/>
      <c r="AG57" s="48"/>
      <c r="AH57" s="48"/>
      <c r="AI57" s="48"/>
      <c r="AJ57" s="61"/>
      <c r="AK57" s="3"/>
      <c r="AL57" s="48"/>
      <c r="AM57" s="48"/>
      <c r="AN57" s="48"/>
      <c r="AQ57" s="3"/>
      <c r="AR57" s="48"/>
      <c r="AS57" s="48"/>
      <c r="AT57" s="51"/>
      <c r="AU57" s="61"/>
      <c r="AV57" s="3"/>
      <c r="AW57" s="3"/>
      <c r="BB57" s="46"/>
      <c r="BC57" s="46"/>
      <c r="BD57" s="46"/>
      <c r="BE57" s="64"/>
      <c r="BG57" s="46"/>
      <c r="BH57" s="46"/>
      <c r="BI57" s="46"/>
      <c r="BJ57" s="46"/>
      <c r="CD57" s="139"/>
      <c r="CE57" s="139"/>
      <c r="CF57" s="139"/>
      <c r="CG57" s="139" t="s">
        <v>710</v>
      </c>
      <c r="CH57" s="139" t="s">
        <v>311</v>
      </c>
      <c r="CI57" s="139" t="s">
        <v>735</v>
      </c>
      <c r="CJ57" s="139" t="s">
        <v>753</v>
      </c>
      <c r="CK57" s="139"/>
      <c r="CL57" s="139" t="s">
        <v>57</v>
      </c>
      <c r="CM57" s="139" t="s">
        <v>108</v>
      </c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</row>
    <row r="58" spans="32:119" ht="21.2" customHeight="1" thickBot="1" x14ac:dyDescent="0.25">
      <c r="AF58" s="3"/>
      <c r="AG58" s="48"/>
      <c r="AH58" s="48"/>
      <c r="AI58" s="48"/>
      <c r="AJ58" s="61"/>
      <c r="AK58" s="3"/>
      <c r="AL58" s="48"/>
      <c r="AM58" s="48"/>
      <c r="AN58" s="48"/>
      <c r="AQ58" s="3"/>
      <c r="AR58" s="48"/>
      <c r="AS58" s="48"/>
      <c r="AT58" s="51"/>
      <c r="AU58" s="61"/>
      <c r="AV58" s="3"/>
      <c r="AW58" s="3"/>
      <c r="BB58" s="46"/>
      <c r="BC58" s="46"/>
      <c r="BD58" s="46"/>
      <c r="BE58" s="64"/>
      <c r="BG58" s="46"/>
      <c r="BH58" s="46"/>
      <c r="BI58" s="46"/>
      <c r="BJ58" s="46"/>
      <c r="CD58" s="140"/>
      <c r="CE58" s="140"/>
      <c r="CF58" s="140"/>
      <c r="CG58" s="140"/>
      <c r="CH58" s="140"/>
      <c r="CI58" s="140"/>
      <c r="CJ58" s="140"/>
      <c r="CK58" s="140"/>
      <c r="CL58" s="140"/>
      <c r="CM58" s="140" t="s">
        <v>109</v>
      </c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</row>
    <row r="59" spans="32:119" ht="21.2" customHeight="1" x14ac:dyDescent="0.2">
      <c r="AF59" s="3"/>
      <c r="AG59" s="48"/>
      <c r="AH59" s="48"/>
      <c r="AI59" s="48"/>
      <c r="AJ59" s="61"/>
      <c r="AK59" s="3"/>
      <c r="AL59" s="48"/>
      <c r="AM59" s="48"/>
      <c r="AN59" s="48"/>
      <c r="AQ59" s="3"/>
      <c r="AR59" s="48"/>
      <c r="AS59" s="48"/>
      <c r="AT59" s="51"/>
      <c r="AU59" s="61"/>
      <c r="AV59" s="3"/>
      <c r="AW59" s="3"/>
      <c r="BB59" s="46"/>
      <c r="BC59" s="46"/>
      <c r="BD59" s="46"/>
      <c r="BE59" s="64"/>
      <c r="BG59" s="46"/>
      <c r="BH59" s="46"/>
      <c r="BI59" s="46"/>
      <c r="BJ59" s="46"/>
      <c r="CD59" s="138" t="s">
        <v>498</v>
      </c>
      <c r="CE59" s="138" t="s">
        <v>36</v>
      </c>
      <c r="CF59" s="138" t="s">
        <v>180</v>
      </c>
      <c r="CG59" s="138" t="s">
        <v>583</v>
      </c>
      <c r="CH59" s="138" t="s">
        <v>583</v>
      </c>
      <c r="CI59" s="138" t="s">
        <v>583</v>
      </c>
      <c r="CJ59" s="138" t="s">
        <v>583</v>
      </c>
      <c r="CK59" s="138" t="s">
        <v>583</v>
      </c>
      <c r="CL59" s="138" t="s">
        <v>583</v>
      </c>
      <c r="CM59" s="138" t="s">
        <v>583</v>
      </c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</row>
    <row r="60" spans="32:119" ht="21.2" customHeight="1" x14ac:dyDescent="0.2">
      <c r="AF60" s="3"/>
      <c r="AG60" s="48"/>
      <c r="AH60" s="48"/>
      <c r="AI60" s="48"/>
      <c r="AJ60" s="61"/>
      <c r="AK60" s="3"/>
      <c r="AL60" s="48"/>
      <c r="AM60" s="48"/>
      <c r="AN60" s="48"/>
      <c r="AQ60" s="3"/>
      <c r="AR60" s="48"/>
      <c r="AS60" s="48"/>
      <c r="AT60" s="51"/>
      <c r="AU60" s="61"/>
      <c r="AV60" s="3"/>
      <c r="AW60" s="3"/>
      <c r="BB60" s="46"/>
      <c r="BC60" s="46"/>
      <c r="BD60" s="46"/>
      <c r="BE60" s="64"/>
      <c r="BG60" s="46"/>
      <c r="BH60" s="46"/>
      <c r="BI60" s="46"/>
      <c r="BJ60" s="46"/>
      <c r="CC60" s="129" t="s">
        <v>491</v>
      </c>
      <c r="CD60" s="139" t="s">
        <v>499</v>
      </c>
      <c r="CE60" s="139" t="s">
        <v>37</v>
      </c>
      <c r="CF60" s="139" t="s">
        <v>37</v>
      </c>
      <c r="CG60" s="139" t="s">
        <v>653</v>
      </c>
      <c r="CH60" s="139" t="s">
        <v>653</v>
      </c>
      <c r="CI60" s="139" t="s">
        <v>653</v>
      </c>
      <c r="CJ60" s="139" t="s">
        <v>653</v>
      </c>
      <c r="CK60" s="139" t="s">
        <v>653</v>
      </c>
      <c r="CL60" s="139" t="s">
        <v>653</v>
      </c>
      <c r="CM60" s="139" t="s">
        <v>653</v>
      </c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</row>
    <row r="61" spans="32:119" ht="21.2" customHeight="1" x14ac:dyDescent="0.2">
      <c r="AF61" s="3"/>
      <c r="AG61" s="48"/>
      <c r="AH61" s="48"/>
      <c r="AI61" s="48"/>
      <c r="AJ61" s="61"/>
      <c r="AK61" s="3"/>
      <c r="AL61" s="48"/>
      <c r="AM61" s="48"/>
      <c r="AN61" s="48"/>
      <c r="AQ61" s="3"/>
      <c r="AR61" s="48"/>
      <c r="AS61" s="48"/>
      <c r="AT61" s="51"/>
      <c r="AU61" s="61"/>
      <c r="AV61" s="3"/>
      <c r="AW61" s="3"/>
      <c r="BB61" s="46"/>
      <c r="BC61" s="46"/>
      <c r="BD61" s="46"/>
      <c r="BE61" s="64"/>
      <c r="BG61" s="46"/>
      <c r="BH61" s="46"/>
      <c r="BI61" s="46"/>
      <c r="BJ61" s="46"/>
      <c r="CD61" s="139" t="s">
        <v>500</v>
      </c>
      <c r="CE61" s="139" t="s">
        <v>38</v>
      </c>
      <c r="CF61" s="139" t="s">
        <v>181</v>
      </c>
      <c r="CG61" s="139" t="s">
        <v>654</v>
      </c>
      <c r="CH61" s="139" t="s">
        <v>654</v>
      </c>
      <c r="CI61" s="139" t="s">
        <v>654</v>
      </c>
      <c r="CJ61" s="139" t="s">
        <v>654</v>
      </c>
      <c r="CK61" s="139" t="s">
        <v>654</v>
      </c>
      <c r="CL61" s="139" t="s">
        <v>654</v>
      </c>
      <c r="CM61" s="139" t="s">
        <v>654</v>
      </c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</row>
    <row r="62" spans="32:119" ht="21.2" customHeight="1" thickBot="1" x14ac:dyDescent="0.25">
      <c r="AF62" s="3"/>
      <c r="AG62" s="48"/>
      <c r="AH62" s="48"/>
      <c r="AI62" s="48"/>
      <c r="AJ62" s="61"/>
      <c r="AK62" s="3"/>
      <c r="AL62" s="48"/>
      <c r="AM62" s="48"/>
      <c r="AN62" s="48"/>
      <c r="AQ62" s="3"/>
      <c r="AR62" s="48"/>
      <c r="AS62" s="48"/>
      <c r="AT62" s="51"/>
      <c r="AU62" s="61"/>
      <c r="AV62" s="3"/>
      <c r="AW62" s="3"/>
      <c r="BB62" s="46"/>
      <c r="BC62" s="46"/>
      <c r="BD62" s="46"/>
      <c r="BE62" s="64"/>
      <c r="BG62" s="46"/>
      <c r="BH62" s="46"/>
      <c r="BI62" s="46"/>
      <c r="BJ62" s="46"/>
      <c r="CD62" s="140"/>
      <c r="CE62" s="140" t="s">
        <v>546</v>
      </c>
      <c r="CF62" s="140" t="s">
        <v>546</v>
      </c>
      <c r="CG62" s="140"/>
      <c r="CH62" s="140"/>
      <c r="CI62" s="140"/>
      <c r="CJ62" s="140"/>
      <c r="CK62" s="140"/>
      <c r="CL62" s="140"/>
      <c r="CM62" s="140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</row>
    <row r="63" spans="32:119" ht="21.2" customHeight="1" x14ac:dyDescent="0.2">
      <c r="AF63" s="3"/>
      <c r="AG63" s="48"/>
      <c r="AH63" s="48"/>
      <c r="AI63" s="48"/>
      <c r="AJ63" s="61"/>
      <c r="AK63" s="3"/>
      <c r="AL63" s="48"/>
      <c r="AM63" s="48"/>
      <c r="AN63" s="48"/>
      <c r="AQ63" s="3"/>
      <c r="AR63" s="48"/>
      <c r="AS63" s="48"/>
      <c r="AT63" s="51"/>
      <c r="AU63" s="61"/>
      <c r="AV63" s="3"/>
      <c r="AW63" s="3"/>
      <c r="BB63" s="46"/>
      <c r="BC63" s="46"/>
      <c r="BD63" s="46"/>
      <c r="BE63" s="64"/>
      <c r="BG63" s="46"/>
      <c r="BH63" s="46"/>
      <c r="BI63" s="46"/>
      <c r="BJ63" s="46"/>
      <c r="CD63" s="138"/>
      <c r="CE63" s="138"/>
      <c r="CF63" s="138"/>
      <c r="CG63" s="138" t="s">
        <v>501</v>
      </c>
      <c r="CH63" s="138" t="s">
        <v>655</v>
      </c>
      <c r="CI63" s="138" t="s">
        <v>655</v>
      </c>
      <c r="CJ63" s="138" t="s">
        <v>655</v>
      </c>
      <c r="CK63" s="138" t="s">
        <v>309</v>
      </c>
      <c r="CL63" s="138" t="s">
        <v>309</v>
      </c>
      <c r="CM63" s="138" t="s">
        <v>309</v>
      </c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</row>
    <row r="64" spans="32:119" ht="21.2" customHeight="1" x14ac:dyDescent="0.2">
      <c r="AF64" s="3"/>
      <c r="AG64" s="48"/>
      <c r="AH64" s="48"/>
      <c r="AI64" s="48"/>
      <c r="AJ64" s="61"/>
      <c r="AK64" s="3"/>
      <c r="AL64" s="48"/>
      <c r="AM64" s="48"/>
      <c r="AN64" s="48"/>
      <c r="AQ64" s="3"/>
      <c r="AR64" s="48"/>
      <c r="AS64" s="48"/>
      <c r="AT64" s="51"/>
      <c r="AU64" s="61"/>
      <c r="AV64" s="3"/>
      <c r="AW64" s="3"/>
      <c r="BB64" s="46"/>
      <c r="BC64" s="46"/>
      <c r="BD64" s="46"/>
      <c r="BE64" s="64"/>
      <c r="BG64" s="46"/>
      <c r="BH64" s="46"/>
      <c r="BI64" s="46"/>
      <c r="BJ64" s="46"/>
      <c r="CC64" s="129" t="s">
        <v>424</v>
      </c>
      <c r="CD64" s="139"/>
      <c r="CE64" s="139"/>
      <c r="CF64" s="139"/>
      <c r="CG64" s="139" t="s">
        <v>514</v>
      </c>
      <c r="CH64" s="139" t="s">
        <v>137</v>
      </c>
      <c r="CI64" s="139" t="s">
        <v>137</v>
      </c>
      <c r="CJ64" s="139" t="s">
        <v>137</v>
      </c>
      <c r="CK64" s="139" t="s">
        <v>137</v>
      </c>
      <c r="CL64" s="139" t="s">
        <v>137</v>
      </c>
      <c r="CM64" s="139" t="s">
        <v>137</v>
      </c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</row>
    <row r="65" spans="32:119" ht="21.2" customHeight="1" thickBot="1" x14ac:dyDescent="0.25">
      <c r="AF65" s="3"/>
      <c r="AG65" s="48"/>
      <c r="AH65" s="48"/>
      <c r="AI65" s="48"/>
      <c r="AJ65" s="61"/>
      <c r="AK65" s="3"/>
      <c r="AL65" s="48"/>
      <c r="AM65" s="48"/>
      <c r="AN65" s="48"/>
      <c r="AQ65" s="3"/>
      <c r="AR65" s="48"/>
      <c r="AS65" s="48"/>
      <c r="AT65" s="51"/>
      <c r="AU65" s="61"/>
      <c r="AV65" s="3"/>
      <c r="AW65" s="3"/>
      <c r="BB65" s="46"/>
      <c r="BC65" s="46"/>
      <c r="BD65" s="46"/>
      <c r="BE65" s="64"/>
      <c r="BG65" s="46"/>
      <c r="BH65" s="46"/>
      <c r="BI65" s="46"/>
      <c r="BJ65" s="46"/>
      <c r="CD65" s="139"/>
      <c r="CE65" s="139"/>
      <c r="CF65" s="139"/>
      <c r="CG65" s="139" t="s">
        <v>515</v>
      </c>
      <c r="CH65" s="139" t="s">
        <v>656</v>
      </c>
      <c r="CI65" s="139" t="s">
        <v>656</v>
      </c>
      <c r="CJ65" s="139" t="s">
        <v>656</v>
      </c>
      <c r="CK65" s="139" t="s">
        <v>303</v>
      </c>
      <c r="CL65" s="139" t="s">
        <v>303</v>
      </c>
      <c r="CM65" s="139" t="s">
        <v>303</v>
      </c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</row>
    <row r="66" spans="32:119" ht="21.2" customHeight="1" x14ac:dyDescent="0.2">
      <c r="AF66" s="3"/>
      <c r="AG66" s="48"/>
      <c r="AH66" s="48"/>
      <c r="AI66" s="48"/>
      <c r="AJ66" s="61"/>
      <c r="AK66" s="3"/>
      <c r="AL66" s="48"/>
      <c r="AM66" s="48"/>
      <c r="AN66" s="48"/>
      <c r="AQ66" s="3"/>
      <c r="AR66" s="48"/>
      <c r="AS66" s="48"/>
      <c r="AT66" s="51"/>
      <c r="AU66" s="61"/>
      <c r="AV66" s="3"/>
      <c r="AW66" s="3"/>
      <c r="BB66" s="46"/>
      <c r="BC66" s="46"/>
      <c r="BD66" s="46"/>
      <c r="BE66" s="64"/>
      <c r="BG66" s="46"/>
      <c r="BH66" s="46"/>
      <c r="BI66" s="46"/>
      <c r="BJ66" s="46"/>
      <c r="CD66" s="138"/>
      <c r="CE66" s="138"/>
      <c r="CF66" s="138"/>
      <c r="CG66" s="138"/>
      <c r="CH66" s="138"/>
      <c r="CI66" s="138"/>
      <c r="CJ66" s="138" t="s">
        <v>166</v>
      </c>
      <c r="CK66" s="138" t="s">
        <v>304</v>
      </c>
      <c r="CL66" s="138" t="s">
        <v>683</v>
      </c>
      <c r="CM66" s="138" t="s">
        <v>271</v>
      </c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</row>
    <row r="67" spans="32:119" ht="21.2" customHeight="1" x14ac:dyDescent="0.2">
      <c r="AF67" s="3"/>
      <c r="AG67" s="48"/>
      <c r="AH67" s="48"/>
      <c r="AI67" s="48"/>
      <c r="AJ67" s="61"/>
      <c r="AK67" s="3"/>
      <c r="AL67" s="48"/>
      <c r="AM67" s="48"/>
      <c r="AN67" s="48"/>
      <c r="AQ67" s="3"/>
      <c r="AR67" s="48"/>
      <c r="AS67" s="48"/>
      <c r="AT67" s="51"/>
      <c r="AU67" s="61"/>
      <c r="AV67" s="3"/>
      <c r="AW67" s="3"/>
      <c r="BB67" s="46"/>
      <c r="BC67" s="46"/>
      <c r="BD67" s="46"/>
      <c r="BE67" s="64"/>
      <c r="BG67" s="46"/>
      <c r="BH67" s="46"/>
      <c r="BI67" s="46"/>
      <c r="BJ67" s="46"/>
      <c r="CD67" s="139"/>
      <c r="CE67" s="139"/>
      <c r="CF67" s="139"/>
      <c r="CG67" s="139"/>
      <c r="CH67" s="139"/>
      <c r="CI67" s="139"/>
      <c r="CJ67" s="139" t="s">
        <v>167</v>
      </c>
      <c r="CK67" s="139" t="s">
        <v>305</v>
      </c>
      <c r="CL67" s="139" t="s">
        <v>684</v>
      </c>
      <c r="CM67" s="139" t="s">
        <v>272</v>
      </c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</row>
    <row r="68" spans="32:119" ht="21.2" customHeight="1" x14ac:dyDescent="0.2">
      <c r="AF68" s="3"/>
      <c r="AG68" s="48"/>
      <c r="AH68" s="48"/>
      <c r="AI68" s="48"/>
      <c r="AJ68" s="61"/>
      <c r="AK68" s="3"/>
      <c r="AL68" s="48"/>
      <c r="AM68" s="48"/>
      <c r="AN68" s="48"/>
      <c r="AQ68" s="3"/>
      <c r="AR68" s="48"/>
      <c r="AS68" s="48"/>
      <c r="AT68" s="51"/>
      <c r="AU68" s="61"/>
      <c r="AV68" s="3"/>
      <c r="AW68" s="3"/>
      <c r="BB68" s="46"/>
      <c r="BC68" s="46"/>
      <c r="BD68" s="46"/>
      <c r="BE68" s="64"/>
      <c r="BG68" s="46"/>
      <c r="BH68" s="46"/>
      <c r="BI68" s="46"/>
      <c r="BJ68" s="46"/>
      <c r="BL68" s="4" t="s">
        <v>310</v>
      </c>
      <c r="CD68" s="139"/>
      <c r="CE68" s="139"/>
      <c r="CF68" s="139"/>
      <c r="CG68" s="139"/>
      <c r="CH68" s="139"/>
      <c r="CI68" s="139"/>
      <c r="CJ68" s="139" t="s">
        <v>175</v>
      </c>
      <c r="CK68" s="139" t="s">
        <v>306</v>
      </c>
      <c r="CL68" s="139" t="s">
        <v>685</v>
      </c>
      <c r="CM68" s="139" t="s">
        <v>273</v>
      </c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</row>
    <row r="69" spans="32:119" ht="21.2" customHeight="1" thickBot="1" x14ac:dyDescent="0.25">
      <c r="AF69" s="3"/>
      <c r="AG69" s="48"/>
      <c r="AH69" s="48"/>
      <c r="AI69" s="48"/>
      <c r="AJ69" s="61"/>
      <c r="AK69" s="3"/>
      <c r="AL69" s="48"/>
      <c r="AM69" s="48"/>
      <c r="AN69" s="48"/>
      <c r="AQ69" s="3"/>
      <c r="AR69" s="48"/>
      <c r="AS69" s="48"/>
      <c r="AT69" s="51"/>
      <c r="AU69" s="61"/>
      <c r="AV69" s="3"/>
      <c r="AW69" s="3"/>
      <c r="BB69" s="46"/>
      <c r="BC69" s="46"/>
      <c r="BD69" s="46"/>
      <c r="BE69" s="64"/>
      <c r="BG69" s="46"/>
      <c r="BH69" s="46"/>
      <c r="BI69" s="46"/>
      <c r="BJ69" s="46"/>
      <c r="CC69" s="155" t="s">
        <v>425</v>
      </c>
      <c r="CD69" s="140"/>
      <c r="CE69" s="140"/>
      <c r="CF69" s="140"/>
      <c r="CG69" s="140"/>
      <c r="CH69" s="140"/>
      <c r="CI69" s="140"/>
      <c r="CJ69" s="140"/>
      <c r="CK69" s="140"/>
      <c r="CL69" s="140"/>
      <c r="CM69" s="140" t="s">
        <v>274</v>
      </c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</row>
    <row r="70" spans="32:119" ht="21.2" customHeight="1" x14ac:dyDescent="0.2">
      <c r="AF70" s="3"/>
      <c r="AG70" s="48"/>
      <c r="AH70" s="48"/>
      <c r="AI70" s="48"/>
      <c r="AJ70" s="61"/>
      <c r="AK70" s="3"/>
      <c r="AL70" s="48"/>
      <c r="AM70" s="48"/>
      <c r="AN70" s="48"/>
      <c r="AQ70" s="3"/>
      <c r="AR70" s="48"/>
      <c r="AS70" s="48"/>
      <c r="AT70" s="51"/>
      <c r="AU70" s="61"/>
      <c r="AV70" s="3"/>
      <c r="AW70" s="3"/>
      <c r="BB70" s="46"/>
      <c r="BC70" s="46"/>
      <c r="BD70" s="46"/>
      <c r="BE70" s="64"/>
      <c r="BG70" s="46"/>
      <c r="BH70" s="46"/>
      <c r="BI70" s="46"/>
      <c r="BJ70" s="46"/>
      <c r="CD70" s="138"/>
      <c r="CE70" s="138"/>
      <c r="CF70" s="138"/>
      <c r="CG70" s="138"/>
      <c r="CH70" s="138"/>
      <c r="CI70" s="138"/>
      <c r="CJ70" s="138"/>
      <c r="CK70" s="138"/>
      <c r="CL70" s="138"/>
      <c r="CM70" s="138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</row>
    <row r="71" spans="32:119" ht="21.2" customHeight="1" x14ac:dyDescent="0.2">
      <c r="AF71" s="3"/>
      <c r="AG71" s="48"/>
      <c r="AH71" s="48"/>
      <c r="AI71" s="48"/>
      <c r="AJ71" s="61"/>
      <c r="AK71" s="3"/>
      <c r="AL71" s="48"/>
      <c r="AM71" s="48"/>
      <c r="AN71" s="48"/>
      <c r="AQ71" s="3"/>
      <c r="AR71" s="48"/>
      <c r="AS71" s="48"/>
      <c r="AT71" s="51"/>
      <c r="AU71" s="61"/>
      <c r="AV71" s="3"/>
      <c r="AW71" s="3"/>
      <c r="BB71" s="46"/>
      <c r="BC71" s="46"/>
      <c r="BD71" s="46"/>
      <c r="BE71" s="64"/>
      <c r="BG71" s="46"/>
      <c r="BH71" s="46"/>
      <c r="BI71" s="46"/>
      <c r="BJ71" s="46"/>
      <c r="CC71" s="8" t="s">
        <v>230</v>
      </c>
      <c r="CD71" s="139"/>
      <c r="CE71" s="139"/>
      <c r="CF71" s="139"/>
      <c r="CG71" s="139"/>
      <c r="CH71" s="139"/>
      <c r="CI71" s="139"/>
      <c r="CJ71" s="139"/>
      <c r="CK71" s="139"/>
      <c r="CL71" s="139"/>
      <c r="CM71" s="139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</row>
    <row r="72" spans="32:119" ht="21.2" customHeight="1" thickBot="1" x14ac:dyDescent="0.25">
      <c r="AF72" s="3"/>
      <c r="AG72" s="48"/>
      <c r="AH72" s="48"/>
      <c r="AI72" s="48"/>
      <c r="AJ72" s="61"/>
      <c r="AK72" s="3"/>
      <c r="AL72" s="48"/>
      <c r="AM72" s="48"/>
      <c r="AN72" s="48"/>
      <c r="AQ72" s="3"/>
      <c r="AR72" s="48"/>
      <c r="AS72" s="48"/>
      <c r="AT72" s="51"/>
      <c r="AU72" s="61"/>
      <c r="AV72" s="3"/>
      <c r="AW72" s="3"/>
      <c r="BB72" s="46"/>
      <c r="BC72" s="46"/>
      <c r="BD72" s="46"/>
      <c r="BE72" s="64"/>
      <c r="BG72" s="46"/>
      <c r="BH72" s="46"/>
      <c r="BI72" s="46"/>
      <c r="BJ72" s="46"/>
      <c r="BL72" s="135"/>
      <c r="BM72" s="135"/>
      <c r="BN72" s="135"/>
      <c r="BO72" s="135"/>
      <c r="BP72" s="135"/>
      <c r="BQ72" s="135"/>
      <c r="BR72" s="135"/>
      <c r="CA72" s="3"/>
      <c r="CB72" s="3"/>
      <c r="CC72" s="3"/>
      <c r="CD72" s="140"/>
      <c r="CE72" s="140"/>
      <c r="CF72" s="140"/>
      <c r="CG72" s="140"/>
      <c r="CH72" s="140"/>
      <c r="CI72" s="140"/>
      <c r="CJ72" s="140"/>
      <c r="CK72" s="140"/>
      <c r="CL72" s="140"/>
      <c r="CM72" s="140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</row>
    <row r="73" spans="32:119" ht="21.2" customHeight="1" x14ac:dyDescent="0.2">
      <c r="AF73" s="3"/>
      <c r="AG73" s="48"/>
      <c r="AH73" s="48"/>
      <c r="AI73" s="48"/>
      <c r="AJ73" s="61"/>
      <c r="AK73" s="3"/>
      <c r="AL73" s="48"/>
      <c r="AM73" s="48"/>
      <c r="AN73" s="48"/>
      <c r="AQ73" s="3"/>
      <c r="AR73" s="48"/>
      <c r="AS73" s="48"/>
      <c r="AT73" s="51"/>
      <c r="AU73" s="61"/>
      <c r="AV73" s="3"/>
      <c r="AW73" s="3"/>
      <c r="BB73" s="46"/>
      <c r="BC73" s="46"/>
      <c r="BD73" s="46"/>
      <c r="BE73" s="64"/>
      <c r="BG73" s="46"/>
      <c r="BH73" s="46"/>
      <c r="BI73" s="46"/>
      <c r="BJ73" s="46"/>
      <c r="BL73" s="36"/>
      <c r="BM73" s="36"/>
      <c r="BN73" s="36"/>
      <c r="BO73" s="36"/>
      <c r="BP73" s="36"/>
      <c r="BQ73" s="36"/>
      <c r="BR73" s="36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</row>
    <row r="74" spans="32:119" ht="21.2" customHeight="1" x14ac:dyDescent="0.2">
      <c r="AF74" s="3"/>
      <c r="AG74" s="48"/>
      <c r="AH74" s="48"/>
      <c r="AI74" s="48"/>
      <c r="AJ74" s="61"/>
      <c r="AK74" s="3"/>
      <c r="AL74" s="48"/>
      <c r="AM74" s="48"/>
      <c r="AN74" s="48"/>
      <c r="AQ74" s="3"/>
      <c r="AR74" s="48"/>
      <c r="AS74" s="48"/>
      <c r="AT74" s="51"/>
      <c r="AU74" s="61"/>
      <c r="AV74" s="3"/>
      <c r="AW74" s="3"/>
      <c r="BB74" s="46"/>
      <c r="BC74" s="46"/>
      <c r="BD74" s="46"/>
      <c r="BE74" s="64"/>
      <c r="BG74" s="46"/>
      <c r="BH74" s="46"/>
      <c r="BI74" s="46"/>
      <c r="BJ74" s="46"/>
      <c r="BL74" s="36"/>
      <c r="BM74" s="36"/>
      <c r="BN74" s="36"/>
      <c r="BO74" s="36"/>
      <c r="BP74" s="36"/>
      <c r="BQ74" s="36"/>
      <c r="BR74" s="36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</row>
    <row r="75" spans="32:119" ht="21.2" customHeight="1" x14ac:dyDescent="0.2">
      <c r="AF75" s="3"/>
      <c r="AG75" s="48"/>
      <c r="AH75" s="48"/>
      <c r="AI75" s="48"/>
      <c r="AJ75" s="61"/>
      <c r="AK75" s="3"/>
      <c r="AL75" s="48"/>
      <c r="AM75" s="48"/>
      <c r="AN75" s="48"/>
      <c r="AQ75" s="3"/>
      <c r="AR75" s="48"/>
      <c r="AS75" s="48"/>
      <c r="AT75" s="51"/>
      <c r="AU75" s="61"/>
      <c r="AV75" s="3"/>
      <c r="AW75" s="3"/>
      <c r="BB75" s="46"/>
      <c r="BC75" s="46"/>
      <c r="BD75" s="46"/>
      <c r="BE75" s="64"/>
      <c r="BG75" s="46"/>
      <c r="BH75" s="46"/>
      <c r="BI75" s="46"/>
      <c r="BJ75" s="46"/>
      <c r="BL75" s="36"/>
      <c r="BM75" s="36"/>
      <c r="BN75" s="36"/>
      <c r="BO75" s="36"/>
      <c r="BP75" s="36"/>
      <c r="BQ75" s="36"/>
      <c r="BR75" s="36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</row>
    <row r="76" spans="32:119" ht="21.2" customHeight="1" x14ac:dyDescent="0.2">
      <c r="AF76" s="3"/>
      <c r="AG76" s="48"/>
      <c r="AH76" s="48"/>
      <c r="AI76" s="48"/>
      <c r="AJ76" s="61"/>
      <c r="AK76" s="3"/>
      <c r="AL76" s="48"/>
      <c r="AM76" s="48"/>
      <c r="AN76" s="48"/>
      <c r="AQ76" s="3"/>
      <c r="AR76" s="48"/>
      <c r="AS76" s="48"/>
      <c r="AT76" s="51"/>
      <c r="AU76" s="61"/>
      <c r="AV76" s="3"/>
      <c r="AW76" s="3"/>
      <c r="BB76" s="46"/>
      <c r="BC76" s="46"/>
      <c r="BD76" s="46"/>
      <c r="BE76" s="64"/>
      <c r="BG76" s="46"/>
      <c r="BH76" s="46"/>
      <c r="BI76" s="46"/>
      <c r="BJ76" s="46"/>
      <c r="BL76" s="36"/>
      <c r="BM76" s="36"/>
      <c r="BN76" s="36"/>
      <c r="BO76" s="36"/>
      <c r="BP76" s="36"/>
      <c r="BQ76" s="36"/>
      <c r="BR76" s="36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</row>
    <row r="77" spans="32:119" ht="21.2" customHeight="1" x14ac:dyDescent="0.2">
      <c r="AF77" s="3"/>
      <c r="AG77" s="48"/>
      <c r="AH77" s="48"/>
      <c r="AI77" s="48"/>
      <c r="AJ77" s="61"/>
      <c r="AK77" s="3"/>
      <c r="AL77" s="48"/>
      <c r="AM77" s="48"/>
      <c r="AN77" s="48"/>
      <c r="AQ77" s="3"/>
      <c r="AR77" s="48"/>
      <c r="AS77" s="48"/>
      <c r="AT77" s="51"/>
      <c r="AU77" s="61"/>
      <c r="AV77" s="3"/>
      <c r="AW77" s="3"/>
      <c r="BB77" s="46"/>
      <c r="BC77" s="46"/>
      <c r="BD77" s="46"/>
      <c r="BE77" s="64"/>
      <c r="BG77" s="46"/>
      <c r="BH77" s="46"/>
      <c r="BI77" s="46"/>
      <c r="BJ77" s="46"/>
      <c r="BL77" s="36"/>
      <c r="BM77" s="36"/>
      <c r="BN77" s="36"/>
      <c r="BO77" s="36"/>
      <c r="BP77" s="36"/>
      <c r="BQ77" s="36"/>
      <c r="BR77" s="36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</row>
    <row r="78" spans="32:119" ht="21.2" customHeight="1" x14ac:dyDescent="0.2">
      <c r="AF78" s="3"/>
      <c r="AG78" s="48"/>
      <c r="AH78" s="48"/>
      <c r="AI78" s="48"/>
      <c r="AJ78" s="61"/>
      <c r="AK78" s="3"/>
      <c r="AL78" s="48"/>
      <c r="AM78" s="48"/>
      <c r="AN78" s="48"/>
      <c r="AQ78" s="3"/>
      <c r="AR78" s="48"/>
      <c r="AS78" s="48"/>
      <c r="AT78" s="51"/>
      <c r="AU78" s="61"/>
      <c r="AV78" s="3"/>
      <c r="AW78" s="3"/>
      <c r="BB78" s="46"/>
      <c r="BC78" s="46"/>
      <c r="BD78" s="46"/>
      <c r="BE78" s="64"/>
      <c r="BG78" s="46"/>
      <c r="BH78" s="46"/>
      <c r="BI78" s="46"/>
      <c r="BJ78" s="46"/>
      <c r="CD78" s="3"/>
      <c r="CE78" s="3"/>
      <c r="CF78" s="3"/>
      <c r="CG78" s="3"/>
      <c r="CH78" s="3"/>
      <c r="CI78" s="3"/>
      <c r="CJ78" s="3"/>
      <c r="CK78" s="3"/>
      <c r="CL78" s="3"/>
      <c r="CM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</row>
    <row r="79" spans="32:119" ht="21.2" customHeight="1" x14ac:dyDescent="0.2">
      <c r="AF79" s="3"/>
      <c r="AG79" s="48"/>
      <c r="AH79" s="48"/>
      <c r="AI79" s="48"/>
      <c r="AJ79" s="61"/>
      <c r="AK79" s="3"/>
      <c r="AL79" s="48"/>
      <c r="AM79" s="48"/>
      <c r="AN79" s="48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</row>
    <row r="80" spans="32:119" ht="21.2" customHeight="1" x14ac:dyDescent="0.2">
      <c r="AF80" s="3"/>
      <c r="AG80" s="48"/>
      <c r="AH80" s="48"/>
      <c r="AI80" s="48"/>
      <c r="AJ80" s="61"/>
      <c r="AK80" s="3"/>
      <c r="AL80" s="48"/>
      <c r="AM80" s="48"/>
      <c r="AN80" s="48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</row>
    <row r="81" spans="32:119" ht="21.2" customHeight="1" x14ac:dyDescent="0.2">
      <c r="AF81" s="3"/>
      <c r="AG81" s="48"/>
      <c r="AH81" s="48"/>
      <c r="AI81" s="48"/>
      <c r="AJ81" s="61"/>
      <c r="AK81" s="3"/>
      <c r="AL81" s="48"/>
      <c r="AM81" s="48"/>
      <c r="AN81" s="48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</row>
    <row r="82" spans="32:119" ht="21.2" customHeight="1" x14ac:dyDescent="0.2">
      <c r="AF82" s="3"/>
      <c r="AG82" s="48"/>
      <c r="AH82" s="48"/>
      <c r="AI82" s="48"/>
      <c r="AJ82" s="61"/>
      <c r="AK82" s="3"/>
      <c r="AL82" s="48"/>
      <c r="AM82" s="48"/>
      <c r="AN82" s="48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</row>
    <row r="83" spans="32:119" ht="21.2" customHeight="1" x14ac:dyDescent="0.2">
      <c r="AF83" s="3"/>
      <c r="AG83" s="48"/>
      <c r="AH83" s="48"/>
      <c r="AI83" s="48"/>
      <c r="AJ83" s="61"/>
      <c r="AK83" s="3"/>
      <c r="AL83" s="48"/>
      <c r="AM83" s="48"/>
      <c r="AN83" s="48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</row>
    <row r="84" spans="32:119" ht="21.2" customHeight="1" x14ac:dyDescent="0.2">
      <c r="AF84" s="3"/>
      <c r="AG84" s="48"/>
      <c r="AH84" s="48"/>
      <c r="AI84" s="48"/>
      <c r="AJ84" s="61"/>
      <c r="AK84" s="3"/>
      <c r="AL84" s="48"/>
      <c r="AM84" s="48"/>
      <c r="AN84" s="48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</row>
    <row r="85" spans="32:119" ht="21.2" customHeight="1" x14ac:dyDescent="0.2">
      <c r="AF85" s="3"/>
      <c r="AG85" s="48"/>
      <c r="AH85" s="48"/>
      <c r="AI85" s="48"/>
      <c r="AJ85" s="61"/>
      <c r="AK85" s="3"/>
      <c r="AL85" s="48"/>
      <c r="AM85" s="48"/>
      <c r="AN85" s="48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</row>
    <row r="86" spans="32:119" ht="21.2" customHeight="1" x14ac:dyDescent="0.2">
      <c r="AF86" s="3"/>
      <c r="AG86" s="48"/>
      <c r="AH86" s="48"/>
      <c r="AI86" s="48"/>
      <c r="AJ86" s="61"/>
      <c r="AK86" s="3"/>
      <c r="AL86" s="48"/>
      <c r="AM86" s="48"/>
      <c r="AN86" s="48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</row>
    <row r="87" spans="32:119" ht="21.2" customHeight="1" x14ac:dyDescent="0.2">
      <c r="AF87" s="3"/>
      <c r="AG87" s="48"/>
      <c r="AH87" s="48"/>
      <c r="AI87" s="48"/>
      <c r="AJ87" s="61"/>
      <c r="AK87" s="3"/>
      <c r="AL87" s="48"/>
      <c r="AM87" s="48"/>
      <c r="AN87" s="48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</row>
    <row r="88" spans="32:119" ht="21.2" customHeight="1" x14ac:dyDescent="0.2">
      <c r="AF88" s="3"/>
      <c r="AG88" s="48"/>
      <c r="AH88" s="48"/>
      <c r="AI88" s="48"/>
      <c r="AJ88" s="61"/>
      <c r="AK88" s="3"/>
      <c r="AL88" s="48"/>
      <c r="AM88" s="48"/>
      <c r="AN88" s="48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</row>
    <row r="89" spans="32:119" ht="21.2" customHeight="1" x14ac:dyDescent="0.2">
      <c r="AF89" s="3"/>
      <c r="AG89" s="48"/>
      <c r="AH89" s="48"/>
      <c r="AI89" s="48"/>
      <c r="AJ89" s="61"/>
      <c r="AK89" s="3"/>
      <c r="AL89" s="48"/>
      <c r="AM89" s="48"/>
      <c r="AN89" s="48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</row>
    <row r="90" spans="32:119" ht="21.2" customHeight="1" x14ac:dyDescent="0.2">
      <c r="AF90" s="3"/>
      <c r="AG90" s="48"/>
      <c r="AH90" s="48"/>
      <c r="AI90" s="48"/>
      <c r="AJ90" s="61"/>
      <c r="AK90" s="3"/>
      <c r="AL90" s="48"/>
      <c r="AM90" s="48"/>
      <c r="AN90" s="48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</row>
    <row r="91" spans="32:119" ht="21.2" customHeight="1" x14ac:dyDescent="0.2">
      <c r="AF91" s="3"/>
      <c r="AG91" s="48"/>
      <c r="AH91" s="48"/>
      <c r="AI91" s="48"/>
      <c r="AJ91" s="61"/>
      <c r="AK91" s="3"/>
      <c r="AL91" s="48"/>
      <c r="AM91" s="48"/>
      <c r="AN91" s="48"/>
      <c r="CC91" s="3"/>
      <c r="CV91" s="3"/>
      <c r="CW91" s="3"/>
      <c r="CX91" s="3"/>
      <c r="CY91" s="3"/>
    </row>
    <row r="92" spans="32:119" ht="21.2" customHeight="1" x14ac:dyDescent="0.2">
      <c r="AF92" s="3"/>
      <c r="AG92" s="48"/>
      <c r="AH92" s="48"/>
      <c r="AI92" s="48"/>
      <c r="AJ92" s="61"/>
      <c r="AK92" s="3"/>
      <c r="AL92" s="48"/>
      <c r="AM92" s="48"/>
      <c r="AN92" s="48"/>
      <c r="CC92" s="3"/>
      <c r="CV92" s="3"/>
      <c r="CW92" s="3"/>
      <c r="CX92" s="3"/>
      <c r="CY92" s="3"/>
    </row>
    <row r="93" spans="32:119" ht="21.2" customHeight="1" x14ac:dyDescent="0.2">
      <c r="AF93" s="3"/>
      <c r="AG93" s="48"/>
      <c r="AH93" s="48"/>
      <c r="AI93" s="48"/>
      <c r="AJ93" s="61"/>
      <c r="AK93" s="3"/>
      <c r="AL93" s="48"/>
      <c r="AM93" s="48"/>
      <c r="AN93" s="48"/>
      <c r="CC93" s="3"/>
      <c r="CV93" s="3"/>
      <c r="CW93" s="3"/>
      <c r="CX93" s="3"/>
      <c r="CY93" s="3"/>
    </row>
    <row r="94" spans="32:119" ht="21.2" customHeight="1" x14ac:dyDescent="0.2">
      <c r="AF94" s="3"/>
      <c r="AG94" s="48"/>
      <c r="AH94" s="48"/>
      <c r="AI94" s="48"/>
      <c r="AJ94" s="61"/>
      <c r="AK94" s="3"/>
      <c r="AL94" s="48"/>
      <c r="AM94" s="48"/>
      <c r="AN94" s="48"/>
      <c r="CV94" s="3"/>
      <c r="CW94" s="3"/>
      <c r="CX94" s="3"/>
      <c r="CY94" s="3"/>
    </row>
    <row r="95" spans="32:119" ht="21.2" customHeight="1" x14ac:dyDescent="0.2">
      <c r="AF95" s="3"/>
      <c r="AG95" s="48"/>
      <c r="AH95" s="48"/>
      <c r="AI95" s="48"/>
      <c r="AJ95" s="61"/>
      <c r="AK95" s="3"/>
      <c r="AL95" s="48"/>
      <c r="AM95" s="48"/>
      <c r="AN95" s="48"/>
      <c r="CV95" s="3"/>
      <c r="CW95" s="3"/>
      <c r="CX95" s="3"/>
      <c r="CY95" s="3"/>
    </row>
    <row r="96" spans="32:119" ht="21.2" customHeight="1" x14ac:dyDescent="0.2">
      <c r="AF96" s="3"/>
      <c r="AG96" s="48"/>
      <c r="AH96" s="48"/>
      <c r="AI96" s="48"/>
      <c r="AJ96" s="61"/>
      <c r="AK96" s="3"/>
      <c r="AL96" s="48"/>
      <c r="AM96" s="48"/>
      <c r="AN96" s="48"/>
      <c r="CV96" s="3"/>
      <c r="CW96" s="3"/>
      <c r="CX96" s="3"/>
      <c r="CY96" s="3"/>
    </row>
    <row r="97" spans="32:103" ht="21.2" customHeight="1" x14ac:dyDescent="0.2">
      <c r="AF97" s="3"/>
      <c r="AG97" s="48"/>
      <c r="AH97" s="48"/>
      <c r="AI97" s="48"/>
      <c r="AJ97" s="61"/>
      <c r="AK97" s="3"/>
      <c r="AL97" s="48"/>
      <c r="AM97" s="48"/>
      <c r="AN97" s="48"/>
      <c r="CV97" s="3"/>
      <c r="CW97" s="3"/>
      <c r="CX97" s="3"/>
      <c r="CY97" s="3"/>
    </row>
    <row r="98" spans="32:103" ht="21.2" customHeight="1" x14ac:dyDescent="0.2">
      <c r="AF98" s="3"/>
      <c r="AG98" s="48"/>
      <c r="AH98" s="48"/>
      <c r="AI98" s="48"/>
      <c r="AJ98" s="61"/>
      <c r="AK98" s="3"/>
      <c r="AL98" s="48"/>
      <c r="AM98" s="48"/>
      <c r="AN98" s="48"/>
      <c r="CV98" s="3"/>
      <c r="CW98" s="3"/>
      <c r="CX98" s="3"/>
      <c r="CY98" s="3"/>
    </row>
    <row r="99" spans="32:103" ht="21.2" customHeight="1" x14ac:dyDescent="0.2">
      <c r="AF99" s="3"/>
      <c r="AG99" s="48"/>
      <c r="AH99" s="48"/>
      <c r="AI99" s="48"/>
      <c r="AJ99" s="61"/>
      <c r="AK99" s="3"/>
      <c r="AL99" s="48"/>
      <c r="AM99" s="48"/>
      <c r="AN99" s="48"/>
      <c r="CV99" s="3"/>
      <c r="CW99" s="3"/>
      <c r="CX99" s="3"/>
      <c r="CY99" s="3"/>
    </row>
    <row r="100" spans="32:103" ht="21.2" customHeight="1" x14ac:dyDescent="0.2">
      <c r="AF100" s="3"/>
      <c r="AG100" s="48"/>
      <c r="AH100" s="48"/>
      <c r="AI100" s="48"/>
      <c r="AJ100" s="61"/>
      <c r="AK100" s="3"/>
      <c r="AL100" s="48"/>
      <c r="AM100" s="48"/>
      <c r="AN100" s="48"/>
      <c r="CV100" s="3"/>
      <c r="CW100" s="3"/>
      <c r="CX100" s="3"/>
      <c r="CY100" s="3"/>
    </row>
    <row r="101" spans="32:103" ht="21.2" customHeight="1" x14ac:dyDescent="0.2">
      <c r="AF101" s="3"/>
      <c r="AG101" s="48"/>
      <c r="AH101" s="48"/>
      <c r="AI101" s="48"/>
      <c r="AJ101" s="61"/>
      <c r="AK101" s="3"/>
      <c r="AL101" s="48"/>
      <c r="AM101" s="48"/>
      <c r="AN101" s="48"/>
      <c r="CV101" s="3"/>
      <c r="CW101" s="3"/>
      <c r="CX101" s="3"/>
      <c r="CY101" s="3"/>
    </row>
    <row r="102" spans="32:103" ht="21.2" customHeight="1" x14ac:dyDescent="0.2">
      <c r="AF102" s="3"/>
      <c r="AG102" s="48"/>
      <c r="AH102" s="48"/>
      <c r="AI102" s="48"/>
      <c r="AJ102" s="61"/>
      <c r="AK102" s="3"/>
      <c r="AL102" s="48"/>
      <c r="AM102" s="48"/>
      <c r="AN102" s="48"/>
      <c r="CV102" s="3"/>
      <c r="CW102" s="3"/>
      <c r="CX102" s="3"/>
      <c r="CY102" s="3"/>
    </row>
    <row r="103" spans="32:103" ht="21.2" customHeight="1" x14ac:dyDescent="0.2">
      <c r="AF103" s="3"/>
      <c r="AG103" s="48"/>
      <c r="AH103" s="48"/>
      <c r="AI103" s="48"/>
      <c r="AJ103" s="61"/>
      <c r="AK103" s="3"/>
      <c r="AL103" s="48"/>
      <c r="AM103" s="48"/>
      <c r="AN103" s="48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CV103" s="3"/>
      <c r="CW103" s="3"/>
      <c r="CX103" s="3"/>
      <c r="CY103" s="3"/>
    </row>
    <row r="104" spans="32:103" ht="21.2" customHeight="1" x14ac:dyDescent="0.2">
      <c r="AF104" s="3"/>
      <c r="AG104" s="48"/>
      <c r="AH104" s="48"/>
      <c r="AI104" s="48"/>
      <c r="AJ104" s="61"/>
      <c r="AK104" s="3"/>
      <c r="AL104" s="48"/>
      <c r="AM104" s="48"/>
      <c r="AN104" s="48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CV104" s="3"/>
      <c r="CW104" s="3"/>
      <c r="CX104" s="3"/>
      <c r="CY104" s="3"/>
    </row>
    <row r="105" spans="32:103" ht="21.2" customHeight="1" x14ac:dyDescent="0.2">
      <c r="AF105" s="3"/>
      <c r="AG105" s="48"/>
      <c r="AH105" s="48"/>
      <c r="AI105" s="48"/>
      <c r="AJ105" s="61"/>
      <c r="AK105" s="3"/>
      <c r="AL105" s="48"/>
      <c r="AM105" s="48"/>
      <c r="AN105" s="48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CV105" s="3"/>
      <c r="CW105" s="3"/>
      <c r="CX105" s="3"/>
      <c r="CY105" s="3"/>
    </row>
    <row r="106" spans="32:103" ht="21.2" customHeight="1" x14ac:dyDescent="0.2">
      <c r="AF106" s="3"/>
      <c r="AG106" s="48"/>
      <c r="AH106" s="48"/>
      <c r="AI106" s="48"/>
      <c r="AJ106" s="61"/>
      <c r="AK106" s="3"/>
      <c r="AL106" s="48"/>
      <c r="AM106" s="48"/>
      <c r="AN106" s="48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CV106" s="3"/>
      <c r="CW106" s="3"/>
      <c r="CX106" s="3"/>
      <c r="CY106" s="3"/>
    </row>
    <row r="107" spans="32:103" ht="21.2" customHeight="1" x14ac:dyDescent="0.2">
      <c r="AF107" s="3"/>
      <c r="AG107" s="48"/>
      <c r="AH107" s="48"/>
      <c r="AI107" s="48"/>
      <c r="AJ107" s="61"/>
      <c r="AK107" s="3"/>
      <c r="AL107" s="48"/>
      <c r="AM107" s="48"/>
      <c r="AN107" s="48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CV107" s="3"/>
      <c r="CW107" s="3"/>
      <c r="CX107" s="3"/>
      <c r="CY107" s="3"/>
    </row>
    <row r="108" spans="32:103" ht="21.2" customHeight="1" x14ac:dyDescent="0.2">
      <c r="AF108" s="3"/>
      <c r="AG108" s="48"/>
      <c r="AH108" s="48"/>
      <c r="AI108" s="48"/>
      <c r="AJ108" s="61"/>
      <c r="AK108" s="3"/>
      <c r="AL108" s="48"/>
      <c r="AM108" s="48"/>
      <c r="AN108" s="48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CV108" s="3"/>
      <c r="CW108" s="3"/>
      <c r="CX108" s="3"/>
      <c r="CY108" s="3"/>
    </row>
    <row r="109" spans="32:103" ht="21.2" customHeight="1" x14ac:dyDescent="0.2">
      <c r="AF109" s="3"/>
      <c r="AG109" s="48"/>
      <c r="AH109" s="48"/>
      <c r="AI109" s="48"/>
      <c r="AJ109" s="61"/>
      <c r="AK109" s="3"/>
      <c r="AL109" s="48"/>
      <c r="AM109" s="48"/>
      <c r="AN109" s="48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CV109" s="3"/>
      <c r="CW109" s="3"/>
      <c r="CX109" s="3"/>
      <c r="CY109" s="3"/>
    </row>
    <row r="110" spans="32:103" ht="21.2" customHeight="1" x14ac:dyDescent="0.2">
      <c r="AF110" s="3"/>
      <c r="AG110" s="48"/>
      <c r="AH110" s="48"/>
      <c r="AI110" s="48"/>
      <c r="AJ110" s="61"/>
      <c r="AK110" s="3"/>
      <c r="AL110" s="48"/>
      <c r="AM110" s="48"/>
      <c r="AN110" s="48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CV110" s="3"/>
      <c r="CW110" s="3"/>
      <c r="CX110" s="3"/>
      <c r="CY110" s="3"/>
    </row>
    <row r="111" spans="32:103" ht="21.2" customHeight="1" x14ac:dyDescent="0.2">
      <c r="AF111" s="3"/>
      <c r="AG111" s="48"/>
      <c r="AH111" s="48"/>
      <c r="AI111" s="48"/>
      <c r="AJ111" s="61"/>
      <c r="AK111" s="3"/>
      <c r="AL111" s="48"/>
      <c r="AM111" s="48"/>
      <c r="AN111" s="48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CV111" s="3"/>
      <c r="CW111" s="3"/>
      <c r="CX111" s="3"/>
      <c r="CY111" s="3"/>
    </row>
    <row r="112" spans="32:103" ht="21.2" customHeight="1" x14ac:dyDescent="0.2">
      <c r="AF112" s="3"/>
      <c r="AG112" s="48"/>
      <c r="AH112" s="48"/>
      <c r="AI112" s="48"/>
      <c r="AJ112" s="61"/>
      <c r="AK112" s="3"/>
      <c r="AL112" s="48"/>
      <c r="AM112" s="48"/>
      <c r="AN112" s="48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CV112" s="3"/>
      <c r="CW112" s="3"/>
      <c r="CX112" s="3"/>
      <c r="CY112" s="3"/>
    </row>
    <row r="113" spans="32:103" ht="21.2" customHeight="1" x14ac:dyDescent="0.2">
      <c r="AF113" s="3"/>
      <c r="AG113" s="48"/>
      <c r="AH113" s="48"/>
      <c r="AI113" s="48"/>
      <c r="AJ113" s="61"/>
      <c r="AK113" s="3"/>
      <c r="AL113" s="48"/>
      <c r="AM113" s="48"/>
      <c r="AN113" s="48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CV113" s="3"/>
      <c r="CW113" s="3"/>
      <c r="CX113" s="3"/>
      <c r="CY113" s="3"/>
    </row>
    <row r="114" spans="32:103" ht="21.2" customHeight="1" x14ac:dyDescent="0.2">
      <c r="AF114" s="3"/>
      <c r="AG114" s="48"/>
      <c r="AH114" s="48"/>
      <c r="AI114" s="48"/>
      <c r="AJ114" s="61"/>
      <c r="AK114" s="3"/>
      <c r="AL114" s="48"/>
      <c r="AM114" s="48"/>
      <c r="AN114" s="48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CV114" s="3"/>
      <c r="CW114" s="3"/>
      <c r="CX114" s="3"/>
      <c r="CY114" s="3"/>
    </row>
    <row r="115" spans="32:103" ht="21.2" customHeight="1" x14ac:dyDescent="0.2">
      <c r="AF115" s="3"/>
      <c r="AG115" s="48"/>
      <c r="AH115" s="48"/>
      <c r="AI115" s="48"/>
      <c r="AJ115" s="61"/>
      <c r="AK115" s="3"/>
      <c r="AL115" s="48"/>
      <c r="AM115" s="48"/>
      <c r="AN115" s="48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CV115" s="3"/>
      <c r="CW115" s="3"/>
      <c r="CX115" s="3"/>
      <c r="CY115" s="3"/>
    </row>
    <row r="116" spans="32:103" ht="21.2" customHeight="1" x14ac:dyDescent="0.2">
      <c r="AF116" s="3"/>
      <c r="AG116" s="48"/>
      <c r="AH116" s="48"/>
      <c r="AI116" s="48"/>
      <c r="AJ116" s="61"/>
      <c r="AK116" s="3"/>
      <c r="AL116" s="48"/>
      <c r="AM116" s="48"/>
      <c r="AN116" s="48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CV116" s="3"/>
      <c r="CW116" s="3"/>
      <c r="CX116" s="3"/>
      <c r="CY116" s="3"/>
    </row>
    <row r="117" spans="32:103" ht="21.2" customHeight="1" x14ac:dyDescent="0.2">
      <c r="AF117" s="3"/>
      <c r="AG117" s="48"/>
      <c r="AH117" s="48"/>
      <c r="AI117" s="48"/>
      <c r="AJ117" s="61"/>
      <c r="AK117" s="3"/>
      <c r="AL117" s="48"/>
      <c r="AM117" s="48"/>
      <c r="AN117" s="48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CV117" s="3"/>
      <c r="CW117" s="3"/>
      <c r="CX117" s="3"/>
      <c r="CY117" s="3"/>
    </row>
    <row r="118" spans="32:103" ht="21.2" customHeight="1" x14ac:dyDescent="0.2">
      <c r="AF118" s="3"/>
      <c r="AG118" s="48"/>
      <c r="AH118" s="48"/>
      <c r="AI118" s="48"/>
      <c r="AJ118" s="61"/>
      <c r="AK118" s="3"/>
      <c r="AL118" s="48"/>
      <c r="AM118" s="48"/>
      <c r="AN118" s="48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CV118" s="3"/>
      <c r="CW118" s="3"/>
      <c r="CX118" s="3"/>
      <c r="CY118" s="3"/>
    </row>
    <row r="119" spans="32:103" ht="21.2" customHeight="1" x14ac:dyDescent="0.2">
      <c r="AF119" s="3"/>
      <c r="AG119" s="48"/>
      <c r="AH119" s="48"/>
      <c r="AI119" s="48"/>
      <c r="AJ119" s="61"/>
      <c r="AK119" s="3"/>
      <c r="AL119" s="48"/>
      <c r="AM119" s="48"/>
      <c r="AN119" s="48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CV119" s="3"/>
      <c r="CW119" s="3"/>
      <c r="CX119" s="3"/>
      <c r="CY119" s="3"/>
    </row>
    <row r="120" spans="32:103" ht="21.2" customHeight="1" x14ac:dyDescent="0.2">
      <c r="AF120" s="3"/>
      <c r="AG120" s="48"/>
      <c r="AH120" s="48"/>
      <c r="AI120" s="48"/>
      <c r="AJ120" s="61"/>
      <c r="AK120" s="3"/>
      <c r="AL120" s="48"/>
      <c r="AM120" s="48"/>
      <c r="AN120" s="48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CV120" s="3"/>
      <c r="CW120" s="3"/>
      <c r="CX120" s="3"/>
      <c r="CY120" s="3"/>
    </row>
    <row r="121" spans="32:103" ht="21.2" customHeight="1" x14ac:dyDescent="0.2">
      <c r="AF121" s="3"/>
      <c r="AG121" s="48"/>
      <c r="AH121" s="48"/>
      <c r="AI121" s="48"/>
      <c r="AJ121" s="61"/>
      <c r="AK121" s="3"/>
      <c r="AL121" s="48"/>
      <c r="AM121" s="48"/>
      <c r="AN121" s="48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CV121" s="3"/>
      <c r="CW121" s="3"/>
      <c r="CX121" s="3"/>
      <c r="CY121" s="3"/>
    </row>
    <row r="122" spans="32:103" ht="21.2" customHeight="1" x14ac:dyDescent="0.2">
      <c r="AF122" s="3"/>
      <c r="AG122" s="48"/>
      <c r="AH122" s="48"/>
      <c r="AI122" s="48"/>
      <c r="AJ122" s="61"/>
      <c r="AK122" s="3"/>
      <c r="AL122" s="48"/>
      <c r="AM122" s="48"/>
      <c r="AN122" s="48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CV122" s="3"/>
      <c r="CW122" s="3"/>
      <c r="CX122" s="3"/>
      <c r="CY122" s="3"/>
    </row>
    <row r="123" spans="32:103" ht="21.2" customHeight="1" x14ac:dyDescent="0.2">
      <c r="AF123" s="3"/>
      <c r="AG123" s="48"/>
      <c r="AH123" s="48"/>
      <c r="AI123" s="48"/>
      <c r="AJ123" s="61"/>
      <c r="AK123" s="3"/>
      <c r="AL123" s="48"/>
      <c r="AM123" s="48"/>
      <c r="AN123" s="48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CV123" s="3"/>
      <c r="CW123" s="3"/>
      <c r="CX123" s="3"/>
      <c r="CY123" s="3"/>
    </row>
    <row r="124" spans="32:103" ht="21.2" customHeight="1" x14ac:dyDescent="0.2">
      <c r="AF124" s="3"/>
      <c r="AG124" s="48"/>
      <c r="AH124" s="48"/>
      <c r="AI124" s="48"/>
      <c r="AJ124" s="61"/>
      <c r="AK124" s="3"/>
      <c r="AL124" s="48"/>
      <c r="AM124" s="48"/>
      <c r="AN124" s="48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CV124" s="3"/>
      <c r="CW124" s="3"/>
      <c r="CX124" s="3"/>
      <c r="CY124" s="3"/>
    </row>
    <row r="125" spans="32:103" ht="21.2" customHeight="1" x14ac:dyDescent="0.2">
      <c r="AF125" s="3"/>
      <c r="AG125" s="48"/>
      <c r="AH125" s="48"/>
      <c r="AI125" s="48"/>
      <c r="AJ125" s="61"/>
      <c r="AK125" s="3"/>
      <c r="AL125" s="48"/>
      <c r="AM125" s="48"/>
      <c r="AN125" s="48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CV125" s="3"/>
      <c r="CW125" s="3"/>
      <c r="CX125" s="3"/>
      <c r="CY125" s="3"/>
    </row>
    <row r="126" spans="32:103" ht="21.2" customHeight="1" x14ac:dyDescent="0.2">
      <c r="AF126" s="3"/>
      <c r="AG126" s="48"/>
      <c r="AH126" s="48"/>
      <c r="AI126" s="48"/>
      <c r="AJ126" s="61"/>
      <c r="AK126" s="3"/>
      <c r="AL126" s="48"/>
      <c r="AM126" s="48"/>
      <c r="AN126" s="48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CV126" s="3"/>
      <c r="CW126" s="3"/>
      <c r="CX126" s="3"/>
      <c r="CY126" s="3"/>
    </row>
    <row r="127" spans="32:103" ht="21.2" customHeight="1" x14ac:dyDescent="0.2">
      <c r="AF127" s="3"/>
      <c r="AG127" s="48"/>
      <c r="AH127" s="48"/>
      <c r="AI127" s="48"/>
      <c r="AJ127" s="61"/>
      <c r="AK127" s="3"/>
      <c r="AL127" s="48"/>
      <c r="AM127" s="48"/>
      <c r="AN127" s="48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CV127" s="3"/>
      <c r="CW127" s="3"/>
      <c r="CX127" s="3"/>
      <c r="CY127" s="3"/>
    </row>
    <row r="128" spans="32:103" ht="21.2" customHeight="1" x14ac:dyDescent="0.2">
      <c r="AF128" s="3"/>
      <c r="AG128" s="48"/>
      <c r="AH128" s="48"/>
      <c r="AI128" s="48"/>
      <c r="AJ128" s="61"/>
      <c r="AK128" s="3"/>
      <c r="AL128" s="48"/>
      <c r="AM128" s="48"/>
      <c r="AN128" s="48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CV128" s="3"/>
      <c r="CW128" s="3"/>
      <c r="CX128" s="3"/>
      <c r="CY128" s="3"/>
    </row>
    <row r="129" spans="32:103" ht="21.2" customHeight="1" x14ac:dyDescent="0.2">
      <c r="AF129" s="3"/>
      <c r="AG129" s="48"/>
      <c r="AH129" s="48"/>
      <c r="AI129" s="48"/>
      <c r="AJ129" s="61"/>
      <c r="AK129" s="3"/>
      <c r="AL129" s="48"/>
      <c r="AM129" s="48"/>
      <c r="AN129" s="48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CV129" s="3"/>
      <c r="CW129" s="3"/>
      <c r="CX129" s="3"/>
      <c r="CY129" s="3"/>
    </row>
    <row r="130" spans="32:103" ht="21.2" customHeight="1" x14ac:dyDescent="0.2">
      <c r="AF130" s="3"/>
      <c r="AG130" s="48"/>
      <c r="AH130" s="48"/>
      <c r="AI130" s="48"/>
      <c r="AJ130" s="61"/>
      <c r="AK130" s="3"/>
      <c r="AL130" s="48"/>
      <c r="AM130" s="48"/>
      <c r="AN130" s="48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CV130" s="3"/>
      <c r="CW130" s="3"/>
      <c r="CX130" s="3"/>
      <c r="CY130" s="3"/>
    </row>
    <row r="131" spans="32:103" ht="21.2" customHeight="1" x14ac:dyDescent="0.2">
      <c r="AF131" s="3"/>
      <c r="AG131" s="48"/>
      <c r="AH131" s="48"/>
      <c r="AI131" s="48"/>
      <c r="AJ131" s="61"/>
      <c r="AK131" s="3"/>
      <c r="AL131" s="48"/>
      <c r="AM131" s="48"/>
      <c r="AN131" s="48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CV131" s="3"/>
      <c r="CW131" s="3"/>
      <c r="CX131" s="3"/>
      <c r="CY131" s="3"/>
    </row>
    <row r="132" spans="32:103" ht="21.2" customHeight="1" x14ac:dyDescent="0.2">
      <c r="AF132" s="3"/>
      <c r="AG132" s="48"/>
      <c r="AH132" s="48"/>
      <c r="AI132" s="48"/>
      <c r="AJ132" s="61"/>
      <c r="AK132" s="3"/>
      <c r="AL132" s="48"/>
      <c r="AM132" s="48"/>
      <c r="AN132" s="48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CV132" s="3"/>
      <c r="CW132" s="3"/>
      <c r="CX132" s="3"/>
      <c r="CY132" s="3"/>
    </row>
    <row r="133" spans="32:103" ht="21.2" customHeight="1" x14ac:dyDescent="0.2">
      <c r="AF133" s="3"/>
      <c r="AG133" s="48"/>
      <c r="AH133" s="48"/>
      <c r="AI133" s="48"/>
      <c r="AJ133" s="61"/>
      <c r="AK133" s="3"/>
      <c r="AL133" s="48"/>
      <c r="AM133" s="48"/>
      <c r="AN133" s="48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CV133" s="3"/>
      <c r="CW133" s="3"/>
      <c r="CX133" s="3"/>
      <c r="CY133" s="3"/>
    </row>
    <row r="134" spans="32:103" ht="21.2" customHeight="1" x14ac:dyDescent="0.2">
      <c r="AF134" s="3"/>
      <c r="AG134" s="48"/>
      <c r="AH134" s="48"/>
      <c r="AI134" s="48"/>
      <c r="AJ134" s="61"/>
      <c r="AK134" s="3"/>
      <c r="AL134" s="48"/>
      <c r="AM134" s="48"/>
      <c r="AN134" s="48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CV134" s="3"/>
      <c r="CW134" s="3"/>
      <c r="CX134" s="3"/>
      <c r="CY134" s="3"/>
    </row>
    <row r="135" spans="32:103" ht="21.2" customHeight="1" x14ac:dyDescent="0.2">
      <c r="AF135" s="3"/>
      <c r="AG135" s="48"/>
      <c r="AH135" s="48"/>
      <c r="AI135" s="48"/>
      <c r="AJ135" s="61"/>
      <c r="AK135" s="3"/>
      <c r="AL135" s="48"/>
      <c r="AM135" s="48"/>
      <c r="AN135" s="48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CV135" s="3"/>
      <c r="CW135" s="3"/>
      <c r="CX135" s="3"/>
      <c r="CY135" s="3"/>
    </row>
    <row r="136" spans="32:103" ht="21.2" customHeight="1" x14ac:dyDescent="0.2">
      <c r="AF136" s="3"/>
      <c r="AG136" s="48"/>
      <c r="AH136" s="48"/>
      <c r="AI136" s="48"/>
      <c r="AJ136" s="61"/>
      <c r="AK136" s="3"/>
      <c r="AL136" s="48"/>
      <c r="AM136" s="48"/>
      <c r="AN136" s="48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CV136" s="3"/>
      <c r="CW136" s="3"/>
      <c r="CX136" s="3"/>
      <c r="CY136" s="3"/>
    </row>
    <row r="137" spans="32:103" ht="21.2" customHeight="1" x14ac:dyDescent="0.2">
      <c r="AF137" s="3"/>
      <c r="AG137" s="48"/>
      <c r="AH137" s="48"/>
      <c r="AI137" s="48"/>
      <c r="AJ137" s="61"/>
      <c r="AK137" s="3"/>
      <c r="AL137" s="48"/>
      <c r="AM137" s="48"/>
      <c r="AN137" s="48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CV137" s="3"/>
      <c r="CW137" s="3"/>
      <c r="CX137" s="3"/>
      <c r="CY137" s="3"/>
    </row>
    <row r="138" spans="32:103" ht="21.2" customHeight="1" x14ac:dyDescent="0.2">
      <c r="AF138" s="3"/>
      <c r="AG138" s="48"/>
      <c r="AH138" s="48"/>
      <c r="AI138" s="48"/>
      <c r="AJ138" s="61"/>
      <c r="AK138" s="3"/>
      <c r="AL138" s="48"/>
      <c r="AM138" s="48"/>
      <c r="AN138" s="48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CV138" s="3"/>
      <c r="CW138" s="3"/>
      <c r="CX138" s="3"/>
      <c r="CY138" s="3"/>
    </row>
    <row r="139" spans="32:103" ht="21.2" customHeight="1" x14ac:dyDescent="0.2">
      <c r="AF139" s="3"/>
      <c r="AG139" s="48"/>
      <c r="AH139" s="48"/>
      <c r="AI139" s="48"/>
      <c r="AJ139" s="61"/>
      <c r="AK139" s="3"/>
      <c r="AL139" s="48"/>
      <c r="AM139" s="48"/>
      <c r="AN139" s="48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CV139" s="3"/>
      <c r="CW139" s="3"/>
      <c r="CX139" s="3"/>
      <c r="CY139" s="3"/>
    </row>
    <row r="140" spans="32:103" ht="21.2" customHeight="1" x14ac:dyDescent="0.2">
      <c r="AF140" s="3"/>
      <c r="AG140" s="48"/>
      <c r="AH140" s="48"/>
      <c r="AI140" s="48"/>
      <c r="AJ140" s="61"/>
      <c r="AK140" s="3"/>
      <c r="AL140" s="48"/>
      <c r="AM140" s="48"/>
      <c r="AN140" s="48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CV140" s="3"/>
      <c r="CW140" s="3"/>
      <c r="CX140" s="3"/>
      <c r="CY140" s="3"/>
    </row>
    <row r="141" spans="32:103" ht="21.2" customHeight="1" x14ac:dyDescent="0.2">
      <c r="AF141" s="3"/>
      <c r="AG141" s="48"/>
      <c r="AH141" s="48"/>
      <c r="AI141" s="48"/>
      <c r="AJ141" s="61"/>
      <c r="AK141" s="3"/>
      <c r="AL141" s="48"/>
      <c r="AM141" s="48"/>
      <c r="AN141" s="48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CV141" s="3"/>
      <c r="CW141" s="3"/>
      <c r="CX141" s="3"/>
      <c r="CY141" s="3"/>
    </row>
    <row r="142" spans="32:103" ht="21.2" customHeight="1" x14ac:dyDescent="0.2">
      <c r="AF142" s="3"/>
      <c r="AG142" s="48"/>
      <c r="AH142" s="48"/>
      <c r="AI142" s="48"/>
      <c r="AJ142" s="61"/>
      <c r="AK142" s="3"/>
      <c r="AL142" s="48"/>
      <c r="AM142" s="48"/>
      <c r="AN142" s="48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CV142" s="3"/>
      <c r="CW142" s="3"/>
      <c r="CX142" s="3"/>
      <c r="CY142" s="3"/>
    </row>
    <row r="143" spans="32:103" ht="21.2" customHeight="1" x14ac:dyDescent="0.2">
      <c r="AF143" s="3"/>
      <c r="AG143" s="48"/>
      <c r="AH143" s="48"/>
      <c r="AI143" s="48"/>
      <c r="AJ143" s="61"/>
      <c r="AK143" s="3"/>
      <c r="AL143" s="48"/>
      <c r="AM143" s="48"/>
      <c r="AN143" s="48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CV143" s="3"/>
      <c r="CW143" s="3"/>
      <c r="CX143" s="3"/>
      <c r="CY143" s="3"/>
    </row>
    <row r="144" spans="32:103" ht="21.2" customHeight="1" x14ac:dyDescent="0.2">
      <c r="AF144" s="3"/>
      <c r="AG144" s="48"/>
      <c r="AH144" s="48"/>
      <c r="AI144" s="48"/>
      <c r="AJ144" s="61"/>
      <c r="AK144" s="3"/>
      <c r="AL144" s="48"/>
      <c r="AM144" s="48"/>
      <c r="AN144" s="48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CV144" s="3"/>
      <c r="CW144" s="3"/>
      <c r="CX144" s="3"/>
      <c r="CY144" s="3"/>
    </row>
    <row r="145" spans="32:103" ht="21.2" customHeight="1" x14ac:dyDescent="0.2">
      <c r="AF145" s="3"/>
      <c r="AG145" s="48"/>
      <c r="AH145" s="48"/>
      <c r="AI145" s="48"/>
      <c r="AJ145" s="61"/>
      <c r="AK145" s="3"/>
      <c r="AL145" s="48"/>
      <c r="AM145" s="48"/>
      <c r="AN145" s="48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CV145" s="3"/>
      <c r="CW145" s="3"/>
      <c r="CX145" s="3"/>
      <c r="CY145" s="3"/>
    </row>
    <row r="146" spans="32:103" ht="21.2" customHeight="1" x14ac:dyDescent="0.2">
      <c r="AF146" s="3"/>
      <c r="AG146" s="48"/>
      <c r="AH146" s="48"/>
      <c r="AI146" s="48"/>
      <c r="AJ146" s="61"/>
      <c r="AK146" s="3"/>
      <c r="AL146" s="48"/>
      <c r="AM146" s="48"/>
      <c r="AN146" s="48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CV146" s="3"/>
      <c r="CW146" s="3"/>
      <c r="CX146" s="3"/>
      <c r="CY146" s="3"/>
    </row>
    <row r="147" spans="32:103" ht="21.2" customHeight="1" x14ac:dyDescent="0.2">
      <c r="AF147" s="3"/>
      <c r="AG147" s="48"/>
      <c r="AH147" s="48"/>
      <c r="AI147" s="48"/>
      <c r="AJ147" s="61"/>
      <c r="AK147" s="3"/>
      <c r="AL147" s="48"/>
      <c r="AM147" s="48"/>
      <c r="AN147" s="48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CV147" s="3"/>
      <c r="CW147" s="3"/>
      <c r="CX147" s="3"/>
      <c r="CY147" s="3"/>
    </row>
    <row r="148" spans="32:103" ht="21.2" customHeight="1" x14ac:dyDescent="0.2">
      <c r="AF148" s="3"/>
      <c r="AG148" s="48"/>
      <c r="AH148" s="48"/>
      <c r="AI148" s="48"/>
      <c r="AJ148" s="61"/>
      <c r="AK148" s="3"/>
      <c r="AL148" s="48"/>
      <c r="AM148" s="48"/>
      <c r="AN148" s="48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CV148" s="3"/>
      <c r="CW148" s="3"/>
      <c r="CX148" s="3"/>
      <c r="CY148" s="3"/>
    </row>
    <row r="149" spans="32:103" ht="21.2" customHeight="1" x14ac:dyDescent="0.2">
      <c r="AF149" s="3"/>
      <c r="AG149" s="48"/>
      <c r="AH149" s="48"/>
      <c r="AI149" s="48"/>
      <c r="AJ149" s="61"/>
      <c r="AK149" s="3"/>
      <c r="AL149" s="48"/>
      <c r="AM149" s="48"/>
      <c r="AN149" s="48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CV149" s="3"/>
      <c r="CW149" s="3"/>
      <c r="CX149" s="3"/>
      <c r="CY149" s="3"/>
    </row>
    <row r="150" spans="32:103" ht="21.2" customHeight="1" x14ac:dyDescent="0.2">
      <c r="AF150" s="3"/>
      <c r="AG150" s="48"/>
      <c r="AH150" s="48"/>
      <c r="AI150" s="48"/>
      <c r="AJ150" s="61"/>
      <c r="AK150" s="3"/>
      <c r="AL150" s="48"/>
      <c r="AM150" s="48"/>
      <c r="AN150" s="48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CV150" s="3"/>
      <c r="CW150" s="3"/>
      <c r="CX150" s="3"/>
      <c r="CY150" s="3"/>
    </row>
    <row r="151" spans="32:103" ht="21.2" customHeight="1" x14ac:dyDescent="0.2">
      <c r="AF151" s="3"/>
      <c r="AG151" s="48"/>
      <c r="AH151" s="48"/>
      <c r="AI151" s="48"/>
      <c r="AJ151" s="61"/>
      <c r="AK151" s="3"/>
      <c r="AL151" s="48"/>
      <c r="AM151" s="48"/>
      <c r="AN151" s="48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CV151" s="3"/>
      <c r="CW151" s="3"/>
      <c r="CX151" s="3"/>
      <c r="CY151" s="3"/>
    </row>
    <row r="152" spans="32:103" ht="21.2" customHeight="1" x14ac:dyDescent="0.2">
      <c r="AF152" s="3"/>
      <c r="AG152" s="48"/>
      <c r="AH152" s="48"/>
      <c r="AI152" s="48"/>
      <c r="AJ152" s="61"/>
      <c r="AK152" s="3"/>
      <c r="AL152" s="48"/>
      <c r="AM152" s="48"/>
      <c r="AN152" s="48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CV152" s="3"/>
      <c r="CW152" s="3"/>
      <c r="CX152" s="3"/>
      <c r="CY152" s="3"/>
    </row>
    <row r="153" spans="32:103" ht="21.2" customHeight="1" x14ac:dyDescent="0.2">
      <c r="AF153" s="3"/>
      <c r="AG153" s="48"/>
      <c r="AH153" s="48"/>
      <c r="AI153" s="48"/>
      <c r="AJ153" s="61"/>
      <c r="AK153" s="3"/>
      <c r="AL153" s="48"/>
      <c r="AM153" s="48"/>
      <c r="AN153" s="48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CV153" s="3"/>
      <c r="CW153" s="3"/>
      <c r="CX153" s="3"/>
      <c r="CY153" s="3"/>
    </row>
    <row r="154" spans="32:103" ht="21.2" customHeight="1" x14ac:dyDescent="0.2">
      <c r="AF154" s="3"/>
      <c r="AG154" s="48"/>
      <c r="AH154" s="48"/>
      <c r="AI154" s="48"/>
      <c r="AJ154" s="61"/>
      <c r="AK154" s="3"/>
      <c r="AL154" s="48"/>
      <c r="AM154" s="48"/>
      <c r="AN154" s="48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CV154" s="3"/>
      <c r="CW154" s="3"/>
      <c r="CX154" s="3"/>
      <c r="CY154" s="3"/>
    </row>
    <row r="155" spans="32:103" ht="21.2" customHeight="1" x14ac:dyDescent="0.2">
      <c r="AF155" s="3"/>
      <c r="AG155" s="48"/>
      <c r="AH155" s="48"/>
      <c r="AI155" s="48"/>
      <c r="AJ155" s="61"/>
      <c r="AK155" s="3"/>
      <c r="AL155" s="48"/>
      <c r="AM155" s="48"/>
      <c r="AN155" s="48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CV155" s="3"/>
      <c r="CW155" s="3"/>
      <c r="CX155" s="3"/>
      <c r="CY155" s="3"/>
    </row>
    <row r="156" spans="32:103" ht="21.2" customHeight="1" x14ac:dyDescent="0.2">
      <c r="AF156" s="3"/>
      <c r="AG156" s="48"/>
      <c r="AH156" s="48"/>
      <c r="AI156" s="48"/>
      <c r="AJ156" s="61"/>
      <c r="AK156" s="3"/>
      <c r="AL156" s="48"/>
      <c r="AM156" s="48"/>
      <c r="AN156" s="48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CV156" s="3"/>
      <c r="CW156" s="3"/>
      <c r="CX156" s="3"/>
      <c r="CY156" s="3"/>
    </row>
    <row r="157" spans="32:103" ht="21.2" customHeight="1" x14ac:dyDescent="0.2">
      <c r="AF157" s="3"/>
      <c r="AG157" s="48"/>
      <c r="AH157" s="48"/>
      <c r="AI157" s="48"/>
      <c r="AJ157" s="61"/>
      <c r="AK157" s="3"/>
      <c r="AL157" s="48"/>
      <c r="AM157" s="48"/>
      <c r="AN157" s="48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CV157" s="3"/>
      <c r="CW157" s="3"/>
      <c r="CX157" s="3"/>
      <c r="CY157" s="3"/>
    </row>
    <row r="158" spans="32:103" ht="21.2" customHeight="1" x14ac:dyDescent="0.2">
      <c r="AF158" s="3"/>
      <c r="AG158" s="48"/>
      <c r="AH158" s="48"/>
      <c r="AI158" s="48"/>
      <c r="AJ158" s="61"/>
      <c r="AK158" s="3"/>
      <c r="AL158" s="48"/>
      <c r="AM158" s="48"/>
      <c r="AN158" s="48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CV158" s="3"/>
      <c r="CW158" s="3"/>
      <c r="CX158" s="3"/>
      <c r="CY158" s="3"/>
    </row>
    <row r="159" spans="32:103" ht="21.2" customHeight="1" x14ac:dyDescent="0.2">
      <c r="AF159" s="3"/>
      <c r="AG159" s="48"/>
      <c r="AH159" s="48"/>
      <c r="AI159" s="48"/>
      <c r="AJ159" s="61"/>
      <c r="AK159" s="3"/>
      <c r="AL159" s="48"/>
      <c r="AM159" s="48"/>
      <c r="AN159" s="48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CV159" s="3"/>
      <c r="CW159" s="3"/>
      <c r="CX159" s="3"/>
      <c r="CY159" s="3"/>
    </row>
    <row r="160" spans="32:103" ht="21.2" customHeight="1" x14ac:dyDescent="0.2">
      <c r="AF160" s="3"/>
      <c r="AG160" s="48"/>
      <c r="AH160" s="48"/>
      <c r="AI160" s="48"/>
      <c r="AJ160" s="61"/>
      <c r="AK160" s="3"/>
      <c r="AL160" s="48"/>
      <c r="AM160" s="48"/>
      <c r="AN160" s="48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CV160" s="3"/>
      <c r="CW160" s="3"/>
      <c r="CX160" s="3"/>
      <c r="CY160" s="3"/>
    </row>
    <row r="161" spans="32:103" ht="21.2" customHeight="1" x14ac:dyDescent="0.2">
      <c r="AF161" s="3"/>
      <c r="AG161" s="48"/>
      <c r="AH161" s="48"/>
      <c r="AI161" s="48"/>
      <c r="AJ161" s="61"/>
      <c r="AK161" s="3"/>
      <c r="AL161" s="48"/>
      <c r="AM161" s="48"/>
      <c r="AN161" s="48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CV161" s="3"/>
      <c r="CW161" s="3"/>
      <c r="CX161" s="3"/>
      <c r="CY161" s="3"/>
    </row>
    <row r="162" spans="32:103" ht="21.2" customHeight="1" x14ac:dyDescent="0.2">
      <c r="AF162" s="3"/>
      <c r="AG162" s="48"/>
      <c r="AH162" s="48"/>
      <c r="AI162" s="48"/>
      <c r="AJ162" s="61"/>
      <c r="AK162" s="3"/>
      <c r="AL162" s="48"/>
      <c r="AM162" s="48"/>
      <c r="AN162" s="48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CV162" s="3"/>
      <c r="CW162" s="3"/>
      <c r="CX162" s="3"/>
      <c r="CY162" s="3"/>
    </row>
    <row r="163" spans="32:103" ht="21.2" customHeight="1" x14ac:dyDescent="0.2">
      <c r="AF163" s="3"/>
      <c r="AG163" s="48"/>
      <c r="AH163" s="48"/>
      <c r="AI163" s="48"/>
      <c r="AJ163" s="61"/>
      <c r="AK163" s="3"/>
      <c r="AL163" s="48"/>
      <c r="AM163" s="48"/>
      <c r="AN163" s="48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CV163" s="3"/>
      <c r="CW163" s="3"/>
      <c r="CX163" s="3"/>
      <c r="CY163" s="3"/>
    </row>
    <row r="164" spans="32:103" ht="21.2" customHeight="1" x14ac:dyDescent="0.2">
      <c r="AF164" s="3"/>
      <c r="AG164" s="48"/>
      <c r="AH164" s="48"/>
      <c r="AI164" s="48"/>
      <c r="AJ164" s="61"/>
      <c r="AK164" s="3"/>
      <c r="AL164" s="48"/>
      <c r="AM164" s="48"/>
      <c r="AN164" s="48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CV164" s="3"/>
      <c r="CW164" s="3"/>
      <c r="CX164" s="3"/>
      <c r="CY164" s="3"/>
    </row>
    <row r="165" spans="32:103" ht="21.2" customHeight="1" x14ac:dyDescent="0.2">
      <c r="AF165" s="3"/>
      <c r="AG165" s="48"/>
      <c r="AH165" s="48"/>
      <c r="AI165" s="48"/>
      <c r="AJ165" s="61"/>
      <c r="AK165" s="3"/>
      <c r="AL165" s="48"/>
      <c r="AM165" s="48"/>
      <c r="AN165" s="48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CV165" s="3"/>
      <c r="CW165" s="3"/>
      <c r="CX165" s="3"/>
      <c r="CY165" s="3"/>
    </row>
    <row r="166" spans="32:103" ht="21.2" customHeight="1" x14ac:dyDescent="0.2">
      <c r="AF166" s="3"/>
      <c r="AG166" s="48"/>
      <c r="AH166" s="48"/>
      <c r="AI166" s="48"/>
      <c r="AJ166" s="61"/>
      <c r="AK166" s="3"/>
      <c r="AL166" s="48"/>
      <c r="AM166" s="48"/>
      <c r="AN166" s="48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CV166" s="3"/>
      <c r="CW166" s="3"/>
      <c r="CX166" s="3"/>
      <c r="CY166" s="3"/>
    </row>
    <row r="167" spans="32:103" ht="21.2" customHeight="1" x14ac:dyDescent="0.2">
      <c r="AF167" s="3"/>
      <c r="AG167" s="48"/>
      <c r="AH167" s="48"/>
      <c r="AI167" s="48"/>
      <c r="AJ167" s="61"/>
      <c r="AK167" s="3"/>
      <c r="AL167" s="48"/>
      <c r="AM167" s="48"/>
      <c r="AN167" s="48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CV167" s="3"/>
      <c r="CW167" s="3"/>
      <c r="CX167" s="3"/>
      <c r="CY167" s="3"/>
    </row>
    <row r="168" spans="32:103" ht="21.2" customHeight="1" x14ac:dyDescent="0.2">
      <c r="AF168" s="3"/>
      <c r="AG168" s="48"/>
      <c r="AH168" s="48"/>
      <c r="AI168" s="48"/>
      <c r="AJ168" s="61"/>
      <c r="AK168" s="3"/>
      <c r="AL168" s="48"/>
      <c r="AM168" s="48"/>
      <c r="AN168" s="48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CV168" s="3"/>
      <c r="CW168" s="3"/>
      <c r="CX168" s="3"/>
      <c r="CY168" s="3"/>
    </row>
    <row r="169" spans="32:103" ht="21.2" customHeight="1" x14ac:dyDescent="0.2">
      <c r="AF169" s="3"/>
      <c r="AG169" s="48"/>
      <c r="AH169" s="48"/>
      <c r="AI169" s="48"/>
      <c r="AJ169" s="61"/>
      <c r="AK169" s="3"/>
      <c r="AL169" s="48"/>
      <c r="AM169" s="48"/>
      <c r="AN169" s="48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CV169" s="3"/>
      <c r="CW169" s="3"/>
      <c r="CX169" s="3"/>
      <c r="CY169" s="3"/>
    </row>
    <row r="170" spans="32:103" ht="21.2" customHeight="1" x14ac:dyDescent="0.2">
      <c r="AF170" s="3"/>
      <c r="AG170" s="48"/>
      <c r="AH170" s="48"/>
      <c r="AI170" s="48"/>
      <c r="AJ170" s="61"/>
      <c r="AK170" s="3"/>
      <c r="AL170" s="48"/>
      <c r="AM170" s="48"/>
      <c r="AN170" s="48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CV170" s="3"/>
      <c r="CW170" s="3"/>
      <c r="CX170" s="3"/>
      <c r="CY170" s="3"/>
    </row>
    <row r="171" spans="32:103" ht="21.2" customHeight="1" x14ac:dyDescent="0.2">
      <c r="AF171" s="3"/>
      <c r="AG171" s="48"/>
      <c r="AH171" s="48"/>
      <c r="AI171" s="48"/>
      <c r="AJ171" s="61"/>
      <c r="AK171" s="3"/>
      <c r="AL171" s="48"/>
      <c r="AM171" s="48"/>
      <c r="AN171" s="48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CV171" s="3"/>
      <c r="CW171" s="3"/>
      <c r="CX171" s="3"/>
      <c r="CY171" s="3"/>
    </row>
    <row r="172" spans="32:103" ht="21.2" customHeight="1" x14ac:dyDescent="0.2">
      <c r="AF172" s="3"/>
      <c r="AG172" s="48"/>
      <c r="AH172" s="48"/>
      <c r="AI172" s="48"/>
      <c r="AJ172" s="61"/>
      <c r="AK172" s="3"/>
      <c r="AL172" s="48"/>
      <c r="AM172" s="48"/>
      <c r="AN172" s="48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CV172" s="3"/>
      <c r="CW172" s="3"/>
      <c r="CX172" s="3"/>
      <c r="CY172" s="3"/>
    </row>
    <row r="173" spans="32:103" ht="21.2" customHeight="1" x14ac:dyDescent="0.2">
      <c r="AF173" s="3"/>
      <c r="AG173" s="48"/>
      <c r="AH173" s="48"/>
      <c r="AI173" s="48"/>
      <c r="AJ173" s="61"/>
      <c r="AK173" s="3"/>
      <c r="AL173" s="48"/>
      <c r="AM173" s="48"/>
      <c r="AN173" s="48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CV173" s="3"/>
      <c r="CW173" s="3"/>
      <c r="CX173" s="3"/>
      <c r="CY173" s="3"/>
    </row>
    <row r="174" spans="32:103" ht="21.2" customHeight="1" x14ac:dyDescent="0.2">
      <c r="AF174" s="3"/>
      <c r="AG174" s="48"/>
      <c r="AH174" s="48"/>
      <c r="AI174" s="48"/>
      <c r="AJ174" s="61"/>
      <c r="AK174" s="3"/>
      <c r="AL174" s="48"/>
      <c r="AM174" s="48"/>
      <c r="AN174" s="48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CV174" s="3"/>
      <c r="CW174" s="3"/>
      <c r="CX174" s="3"/>
      <c r="CY174" s="3"/>
    </row>
    <row r="175" spans="32:103" ht="21.2" customHeight="1" x14ac:dyDescent="0.2">
      <c r="AF175" s="3"/>
      <c r="AG175" s="48"/>
      <c r="AH175" s="48"/>
      <c r="AI175" s="48"/>
      <c r="AJ175" s="61"/>
      <c r="AK175" s="3"/>
      <c r="AL175" s="48"/>
      <c r="AM175" s="48"/>
      <c r="AN175" s="48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CV175" s="3"/>
      <c r="CW175" s="3"/>
      <c r="CX175" s="3"/>
      <c r="CY175" s="3"/>
    </row>
    <row r="176" spans="32:103" ht="21.2" customHeight="1" x14ac:dyDescent="0.2">
      <c r="AF176" s="3"/>
      <c r="AG176" s="48"/>
      <c r="AH176" s="48"/>
      <c r="AI176" s="48"/>
      <c r="AJ176" s="61"/>
      <c r="AK176" s="3"/>
      <c r="AL176" s="48"/>
      <c r="AM176" s="48"/>
      <c r="AN176" s="48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CV176" s="3"/>
      <c r="CW176" s="3"/>
      <c r="CX176" s="3"/>
      <c r="CY176" s="3"/>
    </row>
    <row r="177" spans="32:103" ht="21.2" customHeight="1" x14ac:dyDescent="0.2">
      <c r="AF177" s="3"/>
      <c r="AG177" s="48"/>
      <c r="AH177" s="48"/>
      <c r="AI177" s="48"/>
      <c r="AJ177" s="61"/>
      <c r="AK177" s="3"/>
      <c r="AL177" s="48"/>
      <c r="AM177" s="48"/>
      <c r="AN177" s="48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CV177" s="3"/>
      <c r="CW177" s="3"/>
      <c r="CX177" s="3"/>
      <c r="CY177" s="3"/>
    </row>
    <row r="178" spans="32:103" ht="21.2" customHeight="1" x14ac:dyDescent="0.2">
      <c r="AF178" s="3"/>
      <c r="AG178" s="48"/>
      <c r="AH178" s="48"/>
      <c r="AI178" s="48"/>
      <c r="AJ178" s="61"/>
      <c r="AK178" s="3"/>
      <c r="AL178" s="48"/>
      <c r="AM178" s="48"/>
      <c r="AN178" s="48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CV178" s="3"/>
      <c r="CW178" s="3"/>
      <c r="CX178" s="3"/>
      <c r="CY178" s="3"/>
    </row>
    <row r="179" spans="32:103" ht="21.2" customHeight="1" x14ac:dyDescent="0.2">
      <c r="AF179" s="3"/>
      <c r="AG179" s="48"/>
      <c r="AH179" s="48"/>
      <c r="AI179" s="48"/>
      <c r="AJ179" s="61"/>
      <c r="AK179" s="3"/>
      <c r="AL179" s="48"/>
      <c r="AM179" s="48"/>
      <c r="AN179" s="48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CV179" s="3"/>
      <c r="CW179" s="3"/>
      <c r="CX179" s="3"/>
      <c r="CY179" s="3"/>
    </row>
    <row r="180" spans="32:103" ht="21.2" customHeight="1" x14ac:dyDescent="0.2">
      <c r="AF180" s="3"/>
      <c r="AG180" s="48"/>
      <c r="AH180" s="48"/>
      <c r="AI180" s="48"/>
      <c r="AJ180" s="61"/>
      <c r="AK180" s="3"/>
      <c r="AL180" s="48"/>
      <c r="AM180" s="48"/>
      <c r="AN180" s="48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CV180" s="3"/>
      <c r="CW180" s="3"/>
      <c r="CX180" s="3"/>
      <c r="CY180" s="3"/>
    </row>
    <row r="181" spans="32:103" ht="21.2" customHeight="1" x14ac:dyDescent="0.2">
      <c r="AF181" s="3"/>
      <c r="AG181" s="48"/>
      <c r="AH181" s="48"/>
      <c r="AI181" s="48"/>
      <c r="AJ181" s="61"/>
      <c r="AK181" s="3"/>
      <c r="AL181" s="48"/>
      <c r="AM181" s="48"/>
      <c r="AN181" s="48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CV181" s="3"/>
      <c r="CW181" s="3"/>
      <c r="CX181" s="3"/>
      <c r="CY181" s="3"/>
    </row>
    <row r="182" spans="32:103" ht="21.2" customHeight="1" x14ac:dyDescent="0.2">
      <c r="AF182" s="3"/>
      <c r="AG182" s="48"/>
      <c r="AH182" s="48"/>
      <c r="AI182" s="48"/>
      <c r="AJ182" s="61"/>
      <c r="AK182" s="3"/>
      <c r="AL182" s="48"/>
      <c r="AM182" s="48"/>
      <c r="AN182" s="48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CV182" s="3"/>
      <c r="CW182" s="3"/>
      <c r="CX182" s="3"/>
      <c r="CY182" s="3"/>
    </row>
    <row r="183" spans="32:103" ht="21.2" customHeight="1" x14ac:dyDescent="0.2">
      <c r="AF183" s="3"/>
      <c r="AG183" s="48"/>
      <c r="AH183" s="48"/>
      <c r="AI183" s="48"/>
      <c r="AJ183" s="61"/>
      <c r="AK183" s="3"/>
      <c r="AL183" s="48"/>
      <c r="AM183" s="48"/>
      <c r="AN183" s="48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CV183" s="3"/>
      <c r="CW183" s="3"/>
      <c r="CX183" s="3"/>
      <c r="CY183" s="3"/>
    </row>
    <row r="184" spans="32:103" ht="21.2" customHeight="1" x14ac:dyDescent="0.2">
      <c r="AF184" s="3"/>
      <c r="AG184" s="48"/>
      <c r="AH184" s="48"/>
      <c r="AI184" s="48"/>
      <c r="AJ184" s="61"/>
      <c r="AK184" s="3"/>
      <c r="AL184" s="48"/>
      <c r="AM184" s="48"/>
      <c r="AN184" s="48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CV184" s="3"/>
      <c r="CW184" s="3"/>
      <c r="CX184" s="3"/>
      <c r="CY184" s="3"/>
    </row>
    <row r="185" spans="32:103" ht="21.2" customHeight="1" x14ac:dyDescent="0.2">
      <c r="AF185" s="3"/>
      <c r="AG185" s="48"/>
      <c r="AH185" s="48"/>
      <c r="AI185" s="48"/>
      <c r="AJ185" s="61"/>
      <c r="AK185" s="3"/>
      <c r="AL185" s="48"/>
      <c r="AM185" s="48"/>
      <c r="AN185" s="48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CV185" s="3"/>
      <c r="CW185" s="3"/>
      <c r="CX185" s="3"/>
      <c r="CY185" s="3"/>
    </row>
    <row r="186" spans="32:103" ht="21.2" customHeight="1" x14ac:dyDescent="0.2">
      <c r="AF186" s="3"/>
      <c r="AG186" s="48"/>
      <c r="AH186" s="48"/>
      <c r="AI186" s="48"/>
      <c r="AJ186" s="61"/>
      <c r="AK186" s="3"/>
      <c r="AL186" s="48"/>
      <c r="AM186" s="48"/>
      <c r="AN186" s="48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CV186" s="3"/>
      <c r="CW186" s="3"/>
      <c r="CX186" s="3"/>
      <c r="CY186" s="3"/>
    </row>
    <row r="187" spans="32:103" ht="21.2" customHeight="1" x14ac:dyDescent="0.2">
      <c r="AF187" s="3"/>
      <c r="AG187" s="48"/>
      <c r="AH187" s="48"/>
      <c r="AI187" s="48"/>
      <c r="AJ187" s="61"/>
      <c r="AK187" s="3"/>
      <c r="AL187" s="48"/>
      <c r="AM187" s="48"/>
      <c r="AN187" s="48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CV187" s="3"/>
      <c r="CW187" s="3"/>
      <c r="CX187" s="3"/>
      <c r="CY187" s="3"/>
    </row>
    <row r="188" spans="32:103" ht="21.2" customHeight="1" x14ac:dyDescent="0.2">
      <c r="AF188" s="3"/>
      <c r="AG188" s="48"/>
      <c r="AH188" s="48"/>
      <c r="AI188" s="48"/>
      <c r="AJ188" s="61"/>
      <c r="AK188" s="3"/>
      <c r="AL188" s="48"/>
      <c r="AM188" s="48"/>
      <c r="AN188" s="48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CV188" s="3"/>
      <c r="CW188" s="3"/>
      <c r="CX188" s="3"/>
      <c r="CY188" s="3"/>
    </row>
    <row r="189" spans="32:103" ht="21.2" customHeight="1" x14ac:dyDescent="0.2">
      <c r="AF189" s="3"/>
      <c r="AG189" s="48"/>
      <c r="AH189" s="48"/>
      <c r="AI189" s="48"/>
      <c r="AJ189" s="61"/>
      <c r="AK189" s="3"/>
      <c r="AL189" s="48"/>
      <c r="AM189" s="48"/>
      <c r="AN189" s="48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CV189" s="3"/>
      <c r="CW189" s="3"/>
      <c r="CX189" s="3"/>
      <c r="CY189" s="3"/>
    </row>
    <row r="190" spans="32:103" ht="21.2" customHeight="1" x14ac:dyDescent="0.2">
      <c r="AF190" s="3"/>
      <c r="AG190" s="48"/>
      <c r="AH190" s="48"/>
      <c r="AI190" s="48"/>
      <c r="AJ190" s="61"/>
      <c r="AK190" s="3"/>
      <c r="AL190" s="48"/>
      <c r="AM190" s="48"/>
      <c r="AN190" s="48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CV190" s="3"/>
      <c r="CW190" s="3"/>
      <c r="CX190" s="3"/>
      <c r="CY190" s="3"/>
    </row>
    <row r="191" spans="32:103" ht="21.2" customHeight="1" x14ac:dyDescent="0.2">
      <c r="AF191" s="3"/>
      <c r="AG191" s="48"/>
      <c r="AH191" s="48"/>
      <c r="AI191" s="48"/>
      <c r="AJ191" s="61"/>
      <c r="AK191" s="3"/>
      <c r="AL191" s="48"/>
      <c r="AM191" s="48"/>
      <c r="AN191" s="48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CV191" s="3"/>
      <c r="CW191" s="3"/>
      <c r="CX191" s="3"/>
      <c r="CY191" s="3"/>
    </row>
    <row r="192" spans="32:103" ht="21.2" customHeight="1" x14ac:dyDescent="0.2">
      <c r="AF192" s="3"/>
      <c r="AG192" s="48"/>
      <c r="AH192" s="48"/>
      <c r="AI192" s="48"/>
      <c r="AJ192" s="61"/>
      <c r="AK192" s="3"/>
      <c r="AL192" s="48"/>
      <c r="AM192" s="48"/>
      <c r="AN192" s="48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CV192" s="3"/>
      <c r="CW192" s="3"/>
      <c r="CX192" s="3"/>
      <c r="CY192" s="3"/>
    </row>
    <row r="193" spans="32:103" ht="21.2" customHeight="1" x14ac:dyDescent="0.2">
      <c r="AF193" s="3"/>
      <c r="AG193" s="48"/>
      <c r="AH193" s="48"/>
      <c r="AI193" s="48"/>
      <c r="AJ193" s="61"/>
      <c r="AK193" s="3"/>
      <c r="AL193" s="48"/>
      <c r="AM193" s="48"/>
      <c r="AN193" s="48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CV193" s="3"/>
      <c r="CW193" s="3"/>
      <c r="CX193" s="3"/>
      <c r="CY193" s="3"/>
    </row>
    <row r="194" spans="32:103" ht="21.2" customHeight="1" x14ac:dyDescent="0.2">
      <c r="AF194" s="3"/>
      <c r="AG194" s="48"/>
      <c r="AH194" s="48"/>
      <c r="AI194" s="48"/>
      <c r="AJ194" s="61"/>
      <c r="AK194" s="3"/>
      <c r="AL194" s="48"/>
      <c r="AM194" s="48"/>
      <c r="AN194" s="48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CV194" s="3"/>
      <c r="CW194" s="3"/>
      <c r="CX194" s="3"/>
      <c r="CY194" s="3"/>
    </row>
    <row r="195" spans="32:103" ht="21.2" customHeight="1" x14ac:dyDescent="0.2">
      <c r="AF195" s="3"/>
      <c r="AG195" s="48"/>
      <c r="AH195" s="48"/>
      <c r="AI195" s="48"/>
      <c r="AJ195" s="61"/>
      <c r="AK195" s="3"/>
      <c r="AL195" s="48"/>
      <c r="AM195" s="48"/>
      <c r="AN195" s="48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CV195" s="3"/>
      <c r="CW195" s="3"/>
      <c r="CX195" s="3"/>
      <c r="CY195" s="3"/>
    </row>
    <row r="196" spans="32:103" ht="21.2" customHeight="1" x14ac:dyDescent="0.2">
      <c r="AF196" s="3"/>
      <c r="AG196" s="48"/>
      <c r="AH196" s="48"/>
      <c r="AI196" s="48"/>
      <c r="AJ196" s="61"/>
      <c r="AK196" s="3"/>
      <c r="AL196" s="48"/>
      <c r="AM196" s="48"/>
      <c r="AN196" s="48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CV196" s="3"/>
      <c r="CW196" s="3"/>
      <c r="CX196" s="3"/>
      <c r="CY196" s="3"/>
    </row>
    <row r="197" spans="32:103" ht="21.2" customHeight="1" x14ac:dyDescent="0.2">
      <c r="AF197" s="3"/>
      <c r="AG197" s="48"/>
      <c r="AH197" s="48"/>
      <c r="AI197" s="48"/>
      <c r="AJ197" s="61"/>
      <c r="AK197" s="3"/>
      <c r="AL197" s="48"/>
      <c r="AM197" s="48"/>
      <c r="AN197" s="48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CV197" s="3"/>
      <c r="CW197" s="3"/>
      <c r="CX197" s="3"/>
      <c r="CY197" s="3"/>
    </row>
    <row r="198" spans="32:103" ht="21.2" customHeight="1" x14ac:dyDescent="0.2">
      <c r="AF198" s="3"/>
      <c r="AG198" s="48"/>
      <c r="AH198" s="48"/>
      <c r="AI198" s="48"/>
      <c r="AJ198" s="61"/>
      <c r="AK198" s="3"/>
      <c r="AL198" s="48"/>
      <c r="AM198" s="48"/>
      <c r="AN198" s="48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CV198" s="3"/>
      <c r="CW198" s="3"/>
      <c r="CX198" s="3"/>
      <c r="CY198" s="3"/>
    </row>
    <row r="199" spans="32:103" ht="21.2" customHeight="1" x14ac:dyDescent="0.2">
      <c r="AF199" s="3"/>
      <c r="AG199" s="48"/>
      <c r="AH199" s="48"/>
      <c r="AI199" s="48"/>
      <c r="AJ199" s="61"/>
      <c r="AK199" s="3"/>
      <c r="AL199" s="48"/>
      <c r="AM199" s="48"/>
      <c r="AN199" s="48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CV199" s="3"/>
      <c r="CW199" s="3"/>
      <c r="CX199" s="3"/>
      <c r="CY199" s="3"/>
    </row>
    <row r="200" spans="32:103" ht="21.2" customHeight="1" x14ac:dyDescent="0.2">
      <c r="AF200" s="3"/>
      <c r="AG200" s="48"/>
      <c r="AH200" s="48"/>
      <c r="AI200" s="48"/>
      <c r="AJ200" s="61"/>
      <c r="AK200" s="3"/>
      <c r="AL200" s="48"/>
      <c r="AM200" s="48"/>
      <c r="AN200" s="48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CV200" s="3"/>
      <c r="CW200" s="3"/>
      <c r="CX200" s="3"/>
      <c r="CY200" s="3"/>
    </row>
    <row r="201" spans="32:103" ht="21.2" customHeight="1" x14ac:dyDescent="0.2">
      <c r="AF201" s="3"/>
      <c r="AG201" s="48"/>
      <c r="AH201" s="48"/>
      <c r="AI201" s="48"/>
      <c r="AJ201" s="61"/>
      <c r="AK201" s="3"/>
      <c r="AL201" s="48"/>
      <c r="AM201" s="48"/>
      <c r="AN201" s="48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CV201" s="3"/>
      <c r="CW201" s="3"/>
      <c r="CX201" s="3"/>
      <c r="CY201" s="3"/>
    </row>
    <row r="202" spans="32:103" ht="21.2" customHeight="1" x14ac:dyDescent="0.2">
      <c r="AF202" s="3"/>
      <c r="AG202" s="48"/>
      <c r="AH202" s="48"/>
      <c r="AI202" s="48"/>
      <c r="AJ202" s="61"/>
      <c r="AK202" s="3"/>
      <c r="AL202" s="48"/>
      <c r="AM202" s="48"/>
      <c r="AN202" s="48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CV202" s="3"/>
      <c r="CW202" s="3"/>
      <c r="CX202" s="3"/>
      <c r="CY202" s="3"/>
    </row>
    <row r="203" spans="32:103" ht="21.2" customHeight="1" x14ac:dyDescent="0.2">
      <c r="AF203" s="3"/>
      <c r="AG203" s="48"/>
      <c r="AH203" s="48"/>
      <c r="AI203" s="48"/>
      <c r="AJ203" s="61"/>
      <c r="AK203" s="3"/>
      <c r="AL203" s="48"/>
      <c r="AM203" s="48"/>
      <c r="AN203" s="48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CV203" s="3"/>
      <c r="CW203" s="3"/>
      <c r="CX203" s="3"/>
      <c r="CY203" s="3"/>
    </row>
    <row r="204" spans="32:103" ht="21.2" customHeight="1" x14ac:dyDescent="0.2">
      <c r="AF204" s="3"/>
      <c r="AG204" s="48"/>
      <c r="AH204" s="48"/>
      <c r="AI204" s="48"/>
      <c r="AJ204" s="61"/>
      <c r="AK204" s="3"/>
      <c r="AL204" s="48"/>
      <c r="AM204" s="48"/>
      <c r="AN204" s="48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CV204" s="3"/>
      <c r="CW204" s="3"/>
      <c r="CX204" s="3"/>
      <c r="CY204" s="3"/>
    </row>
    <row r="205" spans="32:103" ht="21.2" customHeight="1" x14ac:dyDescent="0.2">
      <c r="AF205" s="3"/>
      <c r="AG205" s="48"/>
      <c r="AH205" s="48"/>
      <c r="AI205" s="48"/>
      <c r="AJ205" s="61"/>
      <c r="AK205" s="3"/>
      <c r="AL205" s="48"/>
      <c r="AM205" s="48"/>
      <c r="AN205" s="48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CV205" s="3"/>
      <c r="CW205" s="3"/>
      <c r="CX205" s="3"/>
      <c r="CY205" s="3"/>
    </row>
    <row r="206" spans="32:103" ht="21.2" customHeight="1" x14ac:dyDescent="0.2">
      <c r="AF206" s="3"/>
      <c r="AG206" s="48"/>
      <c r="AH206" s="48"/>
      <c r="AI206" s="48"/>
      <c r="AJ206" s="61"/>
      <c r="AK206" s="3"/>
      <c r="AL206" s="48"/>
      <c r="AM206" s="48"/>
      <c r="AN206" s="48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CV206" s="3"/>
      <c r="CW206" s="3"/>
      <c r="CX206" s="3"/>
      <c r="CY206" s="3"/>
    </row>
    <row r="207" spans="32:103" ht="21.2" customHeight="1" x14ac:dyDescent="0.2">
      <c r="AF207" s="3"/>
      <c r="AG207" s="48"/>
      <c r="AH207" s="48"/>
      <c r="AI207" s="48"/>
      <c r="AJ207" s="61"/>
      <c r="AK207" s="3"/>
      <c r="AL207" s="48"/>
      <c r="AM207" s="48"/>
      <c r="AN207" s="48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CV207" s="3"/>
      <c r="CW207" s="3"/>
      <c r="CX207" s="3"/>
      <c r="CY207" s="3"/>
    </row>
    <row r="208" spans="32:103" ht="21.2" customHeight="1" x14ac:dyDescent="0.2">
      <c r="AF208" s="3"/>
      <c r="AG208" s="48"/>
      <c r="AH208" s="48"/>
      <c r="AI208" s="48"/>
      <c r="AJ208" s="61"/>
      <c r="AK208" s="3"/>
      <c r="AL208" s="48"/>
      <c r="AM208" s="48"/>
      <c r="AN208" s="48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CV208" s="3"/>
      <c r="CW208" s="3"/>
      <c r="CX208" s="3"/>
      <c r="CY208" s="3"/>
    </row>
    <row r="209" spans="32:80" ht="21.2" customHeight="1" x14ac:dyDescent="0.2">
      <c r="AF209" s="3"/>
      <c r="AG209" s="48"/>
      <c r="AH209" s="48"/>
      <c r="AI209" s="48"/>
      <c r="AJ209" s="61"/>
      <c r="AK209" s="3"/>
      <c r="AL209" s="48"/>
      <c r="AM209" s="48"/>
      <c r="AN209" s="48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</row>
    <row r="210" spans="32:80" ht="21.2" customHeight="1" x14ac:dyDescent="0.2">
      <c r="AF210" s="3"/>
      <c r="AG210" s="48"/>
      <c r="AH210" s="48"/>
      <c r="AI210" s="48"/>
      <c r="AJ210" s="61"/>
      <c r="AK210" s="3"/>
      <c r="AL210" s="48"/>
      <c r="AM210" s="48"/>
      <c r="AN210" s="48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</row>
    <row r="211" spans="32:80" ht="21.2" customHeight="1" x14ac:dyDescent="0.2">
      <c r="AF211" s="3"/>
      <c r="AG211" s="48"/>
      <c r="AH211" s="48"/>
      <c r="AI211" s="48"/>
      <c r="AJ211" s="61"/>
      <c r="AK211" s="3"/>
      <c r="AL211" s="48"/>
      <c r="AM211" s="48"/>
      <c r="AN211" s="48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</row>
    <row r="212" spans="32:80" ht="21.2" customHeight="1" x14ac:dyDescent="0.2">
      <c r="AF212" s="3"/>
      <c r="AG212" s="48"/>
      <c r="AH212" s="48"/>
      <c r="AI212" s="48"/>
      <c r="AJ212" s="61"/>
      <c r="AK212" s="3"/>
      <c r="AL212" s="48"/>
      <c r="AM212" s="48"/>
      <c r="AN212" s="48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</row>
    <row r="213" spans="32:80" ht="21.2" customHeight="1" x14ac:dyDescent="0.2">
      <c r="AF213" s="3"/>
      <c r="AG213" s="48"/>
      <c r="AH213" s="48"/>
      <c r="AI213" s="48"/>
      <c r="AJ213" s="61"/>
      <c r="AK213" s="3"/>
      <c r="AL213" s="48"/>
      <c r="AM213" s="48"/>
      <c r="AN213" s="48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</row>
    <row r="214" spans="32:80" ht="21.2" customHeight="1" x14ac:dyDescent="0.2">
      <c r="AF214" s="3"/>
      <c r="AG214" s="48"/>
      <c r="AH214" s="48"/>
      <c r="AI214" s="48"/>
      <c r="AJ214" s="61"/>
      <c r="AK214" s="3"/>
      <c r="AL214" s="48"/>
      <c r="AM214" s="48"/>
      <c r="AN214" s="48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</row>
    <row r="215" spans="32:80" ht="21.2" customHeight="1" x14ac:dyDescent="0.2">
      <c r="AF215" s="3"/>
      <c r="AG215" s="48"/>
      <c r="AH215" s="48"/>
      <c r="AI215" s="48"/>
      <c r="AJ215" s="61"/>
      <c r="AK215" s="3"/>
      <c r="AL215" s="48"/>
      <c r="AM215" s="48"/>
      <c r="AN215" s="48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</row>
    <row r="216" spans="32:80" ht="21.2" customHeight="1" x14ac:dyDescent="0.2">
      <c r="AF216" s="3"/>
      <c r="AG216" s="48"/>
      <c r="AH216" s="48"/>
      <c r="AI216" s="48"/>
      <c r="AJ216" s="61"/>
      <c r="AK216" s="3"/>
      <c r="AL216" s="48"/>
      <c r="AM216" s="48"/>
      <c r="AN216" s="48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</row>
    <row r="217" spans="32:80" ht="21.2" customHeight="1" x14ac:dyDescent="0.2">
      <c r="AF217" s="3"/>
      <c r="AG217" s="48"/>
      <c r="AH217" s="48"/>
      <c r="AI217" s="48"/>
      <c r="AJ217" s="61"/>
      <c r="AK217" s="3"/>
      <c r="AL217" s="48"/>
      <c r="AM217" s="48"/>
      <c r="AN217" s="48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</row>
    <row r="218" spans="32:80" ht="21.2" customHeight="1" x14ac:dyDescent="0.2">
      <c r="AF218" s="3"/>
      <c r="AG218" s="48"/>
      <c r="AH218" s="48"/>
      <c r="AI218" s="48"/>
      <c r="AJ218" s="61"/>
      <c r="AK218" s="3"/>
      <c r="AL218" s="48"/>
      <c r="AM218" s="48"/>
      <c r="AN218" s="48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</row>
    <row r="219" spans="32:80" ht="21.2" customHeight="1" x14ac:dyDescent="0.2">
      <c r="AF219" s="3"/>
      <c r="AG219" s="48"/>
      <c r="AH219" s="48"/>
      <c r="AI219" s="48"/>
      <c r="AJ219" s="61"/>
      <c r="AK219" s="3"/>
      <c r="AL219" s="48"/>
      <c r="AM219" s="48"/>
      <c r="AN219" s="48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</row>
    <row r="220" spans="32:80" ht="21.2" customHeight="1" x14ac:dyDescent="0.2">
      <c r="AF220" s="3"/>
      <c r="AG220" s="48"/>
      <c r="AH220" s="48"/>
      <c r="AI220" s="48"/>
      <c r="AJ220" s="61"/>
      <c r="AK220" s="3"/>
      <c r="AL220" s="48"/>
      <c r="AM220" s="48"/>
      <c r="AN220" s="48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</row>
    <row r="221" spans="32:80" ht="21.2" customHeight="1" x14ac:dyDescent="0.2">
      <c r="AF221" s="3"/>
      <c r="AG221" s="48"/>
      <c r="AH221" s="48"/>
      <c r="AI221" s="48"/>
      <c r="AJ221" s="61"/>
      <c r="AK221" s="3"/>
      <c r="AL221" s="48"/>
      <c r="AM221" s="48"/>
      <c r="AN221" s="48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</row>
    <row r="222" spans="32:80" ht="21.2" customHeight="1" x14ac:dyDescent="0.2">
      <c r="AF222" s="3"/>
      <c r="AG222" s="48"/>
      <c r="AH222" s="48"/>
      <c r="AI222" s="48"/>
      <c r="AJ222" s="61"/>
      <c r="AK222" s="3"/>
      <c r="AL222" s="48"/>
      <c r="AM222" s="48"/>
      <c r="AN222" s="48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</row>
    <row r="223" spans="32:80" ht="21.2" customHeight="1" x14ac:dyDescent="0.2">
      <c r="AF223" s="3"/>
      <c r="AG223" s="48"/>
      <c r="AH223" s="48"/>
      <c r="AI223" s="48"/>
      <c r="AJ223" s="61"/>
      <c r="AK223" s="3"/>
      <c r="AL223" s="48"/>
      <c r="AM223" s="48"/>
      <c r="AN223" s="48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</row>
    <row r="224" spans="32:80" ht="21.2" customHeight="1" x14ac:dyDescent="0.2">
      <c r="AF224" s="3"/>
      <c r="AG224" s="48"/>
      <c r="AH224" s="48"/>
      <c r="AI224" s="48"/>
      <c r="AJ224" s="61"/>
      <c r="AK224" s="3"/>
      <c r="AL224" s="48"/>
      <c r="AM224" s="48"/>
      <c r="AN224" s="48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</row>
    <row r="225" spans="32:80" ht="21.2" customHeight="1" x14ac:dyDescent="0.2">
      <c r="AF225" s="3"/>
      <c r="AG225" s="48"/>
      <c r="AH225" s="48"/>
      <c r="AI225" s="48"/>
      <c r="AJ225" s="61"/>
      <c r="AK225" s="3"/>
      <c r="AL225" s="48"/>
      <c r="AM225" s="48"/>
      <c r="AN225" s="48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</row>
    <row r="226" spans="32:80" ht="21.2" customHeight="1" x14ac:dyDescent="0.2">
      <c r="AF226" s="3"/>
      <c r="AG226" s="48"/>
      <c r="AH226" s="48"/>
      <c r="AI226" s="48"/>
      <c r="AJ226" s="61"/>
      <c r="AK226" s="3"/>
      <c r="AL226" s="48"/>
      <c r="AM226" s="48"/>
      <c r="AN226" s="48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</row>
    <row r="227" spans="32:80" ht="21.2" customHeight="1" x14ac:dyDescent="0.2">
      <c r="AF227" s="3"/>
      <c r="AG227" s="48"/>
      <c r="AH227" s="48"/>
      <c r="AI227" s="48"/>
      <c r="AJ227" s="61"/>
      <c r="AK227" s="3"/>
      <c r="AL227" s="48"/>
      <c r="AM227" s="48"/>
      <c r="AN227" s="48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</row>
    <row r="228" spans="32:80" ht="21.2" customHeight="1" x14ac:dyDescent="0.2">
      <c r="AF228" s="3"/>
      <c r="AG228" s="48"/>
      <c r="AH228" s="48"/>
      <c r="AI228" s="48"/>
      <c r="AJ228" s="61"/>
      <c r="AK228" s="3"/>
      <c r="AL228" s="48"/>
      <c r="AM228" s="48"/>
      <c r="AN228" s="48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</row>
    <row r="229" spans="32:80" ht="21.2" customHeight="1" x14ac:dyDescent="0.2">
      <c r="AF229" s="3"/>
      <c r="AG229" s="48"/>
      <c r="AH229" s="48"/>
      <c r="AI229" s="48"/>
      <c r="AJ229" s="61"/>
      <c r="AK229" s="3"/>
      <c r="AL229" s="48"/>
      <c r="AM229" s="48"/>
      <c r="AN229" s="48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</row>
    <row r="230" spans="32:80" ht="21.2" customHeight="1" x14ac:dyDescent="0.2">
      <c r="AF230" s="3"/>
      <c r="AG230" s="48"/>
      <c r="AH230" s="48"/>
      <c r="AI230" s="48"/>
      <c r="AJ230" s="61"/>
      <c r="AK230" s="3"/>
      <c r="AL230" s="48"/>
      <c r="AM230" s="48"/>
      <c r="AN230" s="48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</row>
    <row r="231" spans="32:80" ht="21.2" customHeight="1" x14ac:dyDescent="0.2">
      <c r="AF231" s="3"/>
      <c r="AG231" s="48"/>
      <c r="AH231" s="48"/>
      <c r="AI231" s="48"/>
      <c r="AJ231" s="61"/>
      <c r="AK231" s="3"/>
      <c r="AL231" s="48"/>
      <c r="AM231" s="48"/>
      <c r="AN231" s="48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</row>
    <row r="232" spans="32:80" ht="21.2" customHeight="1" x14ac:dyDescent="0.2">
      <c r="AF232" s="3"/>
      <c r="AG232" s="48"/>
      <c r="AH232" s="48"/>
      <c r="AI232" s="48"/>
      <c r="AJ232" s="61"/>
      <c r="AK232" s="3"/>
      <c r="AL232" s="48"/>
      <c r="AM232" s="48"/>
      <c r="AN232" s="48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</row>
    <row r="233" spans="32:80" ht="21.2" customHeight="1" x14ac:dyDescent="0.2">
      <c r="AF233" s="3"/>
      <c r="AG233" s="48"/>
      <c r="AH233" s="48"/>
      <c r="AI233" s="48"/>
      <c r="AJ233" s="61"/>
      <c r="AK233" s="3"/>
      <c r="AL233" s="48"/>
      <c r="AM233" s="48"/>
      <c r="AN233" s="48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</row>
    <row r="234" spans="32:80" ht="21.2" customHeight="1" x14ac:dyDescent="0.2">
      <c r="AF234" s="3"/>
      <c r="AG234" s="48"/>
      <c r="AH234" s="48"/>
      <c r="AI234" s="48"/>
      <c r="AJ234" s="61"/>
      <c r="AK234" s="3"/>
      <c r="AL234" s="48"/>
      <c r="AM234" s="48"/>
      <c r="AN234" s="48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</row>
    <row r="235" spans="32:80" ht="21.2" customHeight="1" x14ac:dyDescent="0.2">
      <c r="AF235" s="3"/>
      <c r="AG235" s="48"/>
      <c r="AH235" s="48"/>
      <c r="AI235" s="48"/>
      <c r="AJ235" s="61"/>
      <c r="AK235" s="3"/>
      <c r="AL235" s="48"/>
      <c r="AM235" s="48"/>
      <c r="AN235" s="48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</row>
    <row r="236" spans="32:80" ht="21.2" customHeight="1" x14ac:dyDescent="0.2">
      <c r="AF236" s="3"/>
      <c r="AG236" s="48"/>
      <c r="AH236" s="48"/>
      <c r="AI236" s="48"/>
      <c r="AJ236" s="61"/>
      <c r="AK236" s="3"/>
      <c r="AL236" s="48"/>
      <c r="AM236" s="48"/>
      <c r="AN236" s="48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</row>
    <row r="237" spans="32:80" ht="21.2" customHeight="1" x14ac:dyDescent="0.2">
      <c r="AF237" s="3"/>
      <c r="AG237" s="48"/>
      <c r="AH237" s="48"/>
      <c r="AI237" s="48"/>
      <c r="AJ237" s="61"/>
      <c r="AK237" s="3"/>
      <c r="AL237" s="48"/>
      <c r="AM237" s="48"/>
      <c r="AN237" s="48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</row>
    <row r="238" spans="32:80" ht="21.2" customHeight="1" x14ac:dyDescent="0.2">
      <c r="AF238" s="3"/>
      <c r="AG238" s="48"/>
      <c r="AH238" s="48"/>
      <c r="AI238" s="48"/>
      <c r="AJ238" s="61"/>
      <c r="AK238" s="3"/>
      <c r="AL238" s="48"/>
      <c r="AM238" s="48"/>
      <c r="AN238" s="48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</row>
    <row r="239" spans="32:80" ht="21.2" customHeight="1" x14ac:dyDescent="0.2">
      <c r="AF239" s="3"/>
      <c r="AG239" s="48"/>
      <c r="AH239" s="48"/>
      <c r="AI239" s="48"/>
      <c r="AJ239" s="61"/>
      <c r="AK239" s="3"/>
      <c r="AL239" s="48"/>
      <c r="AM239" s="48"/>
      <c r="AN239" s="48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</row>
    <row r="240" spans="32:80" ht="21.2" customHeight="1" x14ac:dyDescent="0.2">
      <c r="AF240" s="3"/>
      <c r="AG240" s="48"/>
      <c r="AH240" s="48"/>
      <c r="AI240" s="48"/>
      <c r="AJ240" s="61"/>
      <c r="AK240" s="3"/>
      <c r="AL240" s="48"/>
      <c r="AM240" s="48"/>
      <c r="AN240" s="48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</row>
    <row r="241" spans="32:80" ht="21.2" customHeight="1" x14ac:dyDescent="0.2">
      <c r="AF241" s="3"/>
      <c r="AG241" s="48"/>
      <c r="AH241" s="48"/>
      <c r="AI241" s="48"/>
      <c r="AJ241" s="61"/>
      <c r="AK241" s="3"/>
      <c r="AL241" s="48"/>
      <c r="AM241" s="48"/>
      <c r="AN241" s="48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</row>
    <row r="242" spans="32:80" ht="21.2" customHeight="1" x14ac:dyDescent="0.2">
      <c r="AF242" s="3"/>
      <c r="AG242" s="48"/>
      <c r="AH242" s="48"/>
      <c r="AI242" s="48"/>
      <c r="AJ242" s="61"/>
      <c r="AK242" s="3"/>
      <c r="AL242" s="48"/>
      <c r="AM242" s="48"/>
      <c r="AN242" s="48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</row>
    <row r="243" spans="32:80" ht="21.2" customHeight="1" x14ac:dyDescent="0.2">
      <c r="AF243" s="3"/>
      <c r="AG243" s="48"/>
      <c r="AH243" s="48"/>
      <c r="AI243" s="48"/>
      <c r="AJ243" s="61"/>
      <c r="AK243" s="3"/>
      <c r="AL243" s="48"/>
      <c r="AM243" s="48"/>
      <c r="AN243" s="48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</row>
    <row r="244" spans="32:80" ht="21.2" customHeight="1" x14ac:dyDescent="0.2">
      <c r="AF244" s="3"/>
      <c r="AG244" s="48"/>
      <c r="AH244" s="48"/>
      <c r="AI244" s="48"/>
      <c r="AJ244" s="61"/>
      <c r="AK244" s="3"/>
      <c r="AL244" s="48"/>
      <c r="AM244" s="48"/>
      <c r="AN244" s="48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</row>
    <row r="245" spans="32:80" ht="21.2" customHeight="1" x14ac:dyDescent="0.2">
      <c r="AF245" s="3"/>
      <c r="AG245" s="48"/>
      <c r="AH245" s="48"/>
      <c r="AI245" s="48"/>
      <c r="AJ245" s="61"/>
      <c r="AK245" s="3"/>
      <c r="AL245" s="48"/>
      <c r="AM245" s="48"/>
      <c r="AN245" s="48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</row>
    <row r="246" spans="32:80" ht="21.2" customHeight="1" x14ac:dyDescent="0.2">
      <c r="AF246" s="3"/>
      <c r="AG246" s="48"/>
      <c r="AH246" s="48"/>
      <c r="AI246" s="48"/>
      <c r="AJ246" s="61"/>
      <c r="AK246" s="3"/>
      <c r="AL246" s="48"/>
      <c r="AM246" s="48"/>
      <c r="AN246" s="48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</row>
    <row r="247" spans="32:80" ht="21.2" customHeight="1" x14ac:dyDescent="0.2">
      <c r="AF247" s="3"/>
      <c r="AG247" s="48"/>
      <c r="AH247" s="48"/>
      <c r="AI247" s="48"/>
      <c r="AJ247" s="61"/>
      <c r="AK247" s="3"/>
      <c r="AL247" s="48"/>
      <c r="AM247" s="48"/>
      <c r="AN247" s="48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</row>
    <row r="248" spans="32:80" ht="21.2" customHeight="1" x14ac:dyDescent="0.2">
      <c r="AF248" s="3"/>
      <c r="AG248" s="48"/>
      <c r="AH248" s="48"/>
      <c r="AI248" s="48"/>
      <c r="AJ248" s="61"/>
      <c r="AK248" s="3"/>
      <c r="AL248" s="48"/>
      <c r="AM248" s="48"/>
      <c r="AN248" s="48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</row>
    <row r="249" spans="32:80" ht="21.2" customHeight="1" x14ac:dyDescent="0.2">
      <c r="AF249" s="3"/>
      <c r="AG249" s="48"/>
      <c r="AH249" s="48"/>
      <c r="AI249" s="48"/>
      <c r="AJ249" s="61"/>
      <c r="AK249" s="3"/>
      <c r="AL249" s="48"/>
      <c r="AM249" s="48"/>
      <c r="AN249" s="48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</row>
    <row r="250" spans="32:80" ht="21.2" customHeight="1" x14ac:dyDescent="0.2">
      <c r="AF250" s="3"/>
      <c r="AG250" s="48"/>
      <c r="AH250" s="48"/>
      <c r="AI250" s="48"/>
      <c r="AJ250" s="61"/>
      <c r="AK250" s="3"/>
      <c r="AL250" s="48"/>
      <c r="AM250" s="48"/>
      <c r="AN250" s="48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</row>
    <row r="251" spans="32:80" ht="21.2" customHeight="1" x14ac:dyDescent="0.2">
      <c r="AF251" s="3"/>
      <c r="AG251" s="48"/>
      <c r="AH251" s="48"/>
      <c r="AI251" s="48"/>
      <c r="AJ251" s="61"/>
      <c r="AK251" s="3"/>
      <c r="AL251" s="48"/>
      <c r="AM251" s="48"/>
      <c r="AN251" s="48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</row>
    <row r="252" spans="32:80" ht="21.2" customHeight="1" x14ac:dyDescent="0.2">
      <c r="AF252" s="3"/>
      <c r="AG252" s="48"/>
      <c r="AH252" s="48"/>
      <c r="AI252" s="48"/>
      <c r="AJ252" s="61"/>
      <c r="AK252" s="3"/>
      <c r="AL252" s="48"/>
      <c r="AM252" s="48"/>
      <c r="AN252" s="48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</row>
    <row r="253" spans="32:80" ht="21.2" customHeight="1" x14ac:dyDescent="0.2">
      <c r="AF253" s="3"/>
      <c r="AG253" s="48"/>
      <c r="AH253" s="48"/>
      <c r="AI253" s="48"/>
      <c r="AJ253" s="61"/>
      <c r="AK253" s="3"/>
      <c r="AL253" s="48"/>
      <c r="AM253" s="48"/>
      <c r="AN253" s="48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</row>
    <row r="254" spans="32:80" ht="21.2" customHeight="1" x14ac:dyDescent="0.2">
      <c r="AF254" s="3"/>
      <c r="AG254" s="48"/>
      <c r="AH254" s="48"/>
      <c r="AI254" s="48"/>
      <c r="AJ254" s="61"/>
      <c r="AK254" s="3"/>
      <c r="AL254" s="48"/>
      <c r="AM254" s="48"/>
      <c r="AN254" s="48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</row>
    <row r="255" spans="32:80" ht="21.2" customHeight="1" x14ac:dyDescent="0.2">
      <c r="AF255" s="3"/>
      <c r="AG255" s="48"/>
      <c r="AH255" s="48"/>
      <c r="AI255" s="48"/>
      <c r="AJ255" s="61"/>
      <c r="AK255" s="3"/>
      <c r="AL255" s="48"/>
      <c r="AM255" s="48"/>
      <c r="AN255" s="48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</row>
    <row r="256" spans="32:80" ht="21.2" customHeight="1" x14ac:dyDescent="0.2">
      <c r="AF256" s="3"/>
      <c r="AG256" s="48"/>
      <c r="AH256" s="48"/>
      <c r="AI256" s="48"/>
      <c r="AJ256" s="61"/>
      <c r="AK256" s="3"/>
      <c r="AL256" s="48"/>
      <c r="AM256" s="48"/>
      <c r="AN256" s="48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</row>
    <row r="257" spans="32:80" ht="21.2" customHeight="1" x14ac:dyDescent="0.2">
      <c r="AF257" s="3"/>
      <c r="AG257" s="48"/>
      <c r="AH257" s="48"/>
      <c r="AI257" s="48"/>
      <c r="AJ257" s="61"/>
      <c r="AK257" s="3"/>
      <c r="AL257" s="48"/>
      <c r="AM257" s="48"/>
      <c r="AN257" s="48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</row>
    <row r="258" spans="32:80" ht="21.2" customHeight="1" x14ac:dyDescent="0.2">
      <c r="AF258" s="3"/>
      <c r="AG258" s="48"/>
      <c r="AH258" s="48"/>
      <c r="AI258" s="48"/>
      <c r="AJ258" s="61"/>
      <c r="AK258" s="3"/>
      <c r="AL258" s="48"/>
      <c r="AM258" s="48"/>
      <c r="AN258" s="48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</row>
    <row r="259" spans="32:80" ht="21.2" customHeight="1" x14ac:dyDescent="0.2">
      <c r="AF259" s="3"/>
      <c r="AG259" s="48"/>
      <c r="AH259" s="48"/>
      <c r="AI259" s="48"/>
      <c r="AJ259" s="61"/>
      <c r="AK259" s="3"/>
      <c r="AL259" s="48"/>
      <c r="AM259" s="48"/>
      <c r="AN259" s="48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</row>
    <row r="260" spans="32:80" ht="21.2" customHeight="1" x14ac:dyDescent="0.2">
      <c r="AF260" s="3"/>
      <c r="AG260" s="48"/>
      <c r="AH260" s="48"/>
      <c r="AI260" s="48"/>
      <c r="AJ260" s="61"/>
      <c r="AK260" s="3"/>
      <c r="AL260" s="48"/>
      <c r="AM260" s="48"/>
      <c r="AN260" s="48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</row>
    <row r="261" spans="32:80" ht="21.2" customHeight="1" x14ac:dyDescent="0.2">
      <c r="AF261" s="3"/>
      <c r="AG261" s="48"/>
      <c r="AH261" s="48"/>
      <c r="AI261" s="48"/>
      <c r="AJ261" s="61"/>
      <c r="AK261" s="3"/>
      <c r="AL261" s="48"/>
      <c r="AM261" s="48"/>
      <c r="AN261" s="48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</row>
    <row r="262" spans="32:80" ht="21.2" customHeight="1" x14ac:dyDescent="0.2">
      <c r="AF262" s="3"/>
      <c r="AG262" s="48"/>
      <c r="AH262" s="48"/>
      <c r="AI262" s="48"/>
      <c r="AJ262" s="61"/>
      <c r="AK262" s="3"/>
      <c r="AL262" s="48"/>
      <c r="AM262" s="48"/>
      <c r="AN262" s="48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</row>
    <row r="263" spans="32:80" ht="21.2" customHeight="1" x14ac:dyDescent="0.2">
      <c r="AF263" s="3"/>
      <c r="AG263" s="48"/>
      <c r="AH263" s="48"/>
      <c r="AI263" s="48"/>
      <c r="AJ263" s="61"/>
      <c r="AK263" s="3"/>
      <c r="AL263" s="48"/>
      <c r="AM263" s="48"/>
      <c r="AN263" s="48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</row>
    <row r="264" spans="32:80" ht="21.2" customHeight="1" x14ac:dyDescent="0.2">
      <c r="AF264" s="3"/>
      <c r="AG264" s="48"/>
      <c r="AH264" s="48"/>
      <c r="AI264" s="48"/>
      <c r="AJ264" s="61"/>
      <c r="AK264" s="3"/>
      <c r="AL264" s="48"/>
      <c r="AM264" s="48"/>
      <c r="AN264" s="48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</row>
    <row r="265" spans="32:80" ht="21.2" customHeight="1" x14ac:dyDescent="0.2">
      <c r="AF265" s="3"/>
      <c r="AG265" s="48"/>
      <c r="AH265" s="48"/>
      <c r="AI265" s="48"/>
      <c r="AJ265" s="61"/>
      <c r="AK265" s="3"/>
      <c r="AL265" s="48"/>
      <c r="AM265" s="48"/>
      <c r="AN265" s="48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</row>
    <row r="266" spans="32:80" ht="21.2" customHeight="1" x14ac:dyDescent="0.2">
      <c r="AF266" s="3"/>
      <c r="AG266" s="48"/>
      <c r="AH266" s="48"/>
      <c r="AI266" s="48"/>
      <c r="AJ266" s="61"/>
      <c r="AK266" s="3"/>
      <c r="AL266" s="48"/>
      <c r="AM266" s="48"/>
      <c r="AN266" s="48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</row>
    <row r="267" spans="32:80" ht="21.2" customHeight="1" x14ac:dyDescent="0.2">
      <c r="AF267" s="3"/>
      <c r="AG267" s="48"/>
      <c r="AH267" s="48"/>
      <c r="AI267" s="48"/>
      <c r="AJ267" s="61"/>
      <c r="AK267" s="3"/>
      <c r="AL267" s="48"/>
      <c r="AM267" s="48"/>
      <c r="AN267" s="48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</row>
    <row r="268" spans="32:80" ht="21.2" customHeight="1" x14ac:dyDescent="0.2">
      <c r="AF268" s="3"/>
      <c r="AG268" s="48"/>
      <c r="AH268" s="48"/>
      <c r="AI268" s="48"/>
      <c r="AJ268" s="61"/>
      <c r="AK268" s="3"/>
      <c r="AL268" s="48"/>
      <c r="AM268" s="48"/>
      <c r="AN268" s="48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</row>
    <row r="269" spans="32:80" ht="21.2" customHeight="1" x14ac:dyDescent="0.2">
      <c r="AF269" s="3"/>
      <c r="AG269" s="48"/>
      <c r="AH269" s="48"/>
      <c r="AI269" s="48"/>
      <c r="AJ269" s="61"/>
      <c r="AK269" s="3"/>
      <c r="AL269" s="48"/>
      <c r="AM269" s="48"/>
      <c r="AN269" s="48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</row>
    <row r="270" spans="32:80" ht="21.2" customHeight="1" x14ac:dyDescent="0.2">
      <c r="AF270" s="3"/>
      <c r="AG270" s="48"/>
      <c r="AH270" s="48"/>
      <c r="AI270" s="48"/>
      <c r="AJ270" s="61"/>
      <c r="AK270" s="3"/>
      <c r="AL270" s="48"/>
      <c r="AM270" s="48"/>
      <c r="AN270" s="48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</row>
    <row r="271" spans="32:80" ht="21.2" customHeight="1" x14ac:dyDescent="0.2">
      <c r="AF271" s="3"/>
      <c r="AG271" s="48"/>
      <c r="AH271" s="48"/>
      <c r="AI271" s="48"/>
      <c r="AJ271" s="61"/>
      <c r="AK271" s="3"/>
      <c r="AL271" s="48"/>
      <c r="AM271" s="48"/>
      <c r="AN271" s="48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</row>
    <row r="272" spans="32:80" ht="21.2" customHeight="1" x14ac:dyDescent="0.2">
      <c r="AF272" s="3"/>
      <c r="AG272" s="48"/>
      <c r="AH272" s="48"/>
      <c r="AI272" s="48"/>
      <c r="AJ272" s="61"/>
      <c r="AK272" s="3"/>
      <c r="AL272" s="48"/>
      <c r="AM272" s="48"/>
      <c r="AN272" s="48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</row>
    <row r="273" spans="32:80" ht="21.2" customHeight="1" x14ac:dyDescent="0.2">
      <c r="AF273" s="3"/>
      <c r="AG273" s="48"/>
      <c r="AH273" s="48"/>
      <c r="AI273" s="48"/>
      <c r="AJ273" s="61"/>
      <c r="AK273" s="3"/>
      <c r="AL273" s="48"/>
      <c r="AM273" s="48"/>
      <c r="AN273" s="48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</row>
    <row r="274" spans="32:80" ht="21.2" customHeight="1" x14ac:dyDescent="0.2">
      <c r="AF274" s="3"/>
      <c r="AG274" s="48"/>
      <c r="AH274" s="48"/>
      <c r="AI274" s="48"/>
      <c r="AJ274" s="61"/>
      <c r="AK274" s="3"/>
      <c r="AL274" s="48"/>
      <c r="AM274" s="48"/>
      <c r="AN274" s="48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</row>
    <row r="275" spans="32:80" ht="21.2" customHeight="1" x14ac:dyDescent="0.2">
      <c r="AF275" s="3"/>
      <c r="AG275" s="48"/>
      <c r="AH275" s="48"/>
      <c r="AI275" s="48"/>
      <c r="AJ275" s="61"/>
      <c r="AK275" s="3"/>
      <c r="AL275" s="48"/>
      <c r="AM275" s="48"/>
      <c r="AN275" s="48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</row>
    <row r="276" spans="32:80" ht="21.2" customHeight="1" x14ac:dyDescent="0.2">
      <c r="AF276" s="3"/>
      <c r="AG276" s="48"/>
      <c r="AH276" s="48"/>
      <c r="AI276" s="48"/>
      <c r="AJ276" s="61"/>
      <c r="AK276" s="3"/>
      <c r="AL276" s="48"/>
      <c r="AM276" s="48"/>
      <c r="AN276" s="48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</row>
    <row r="277" spans="32:80" ht="21.2" customHeight="1" x14ac:dyDescent="0.2">
      <c r="AF277" s="3"/>
      <c r="AG277" s="48"/>
      <c r="AH277" s="48"/>
      <c r="AI277" s="48"/>
      <c r="AJ277" s="61"/>
      <c r="AK277" s="3"/>
      <c r="AL277" s="48"/>
      <c r="AM277" s="48"/>
      <c r="AN277" s="48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</row>
    <row r="278" spans="32:80" ht="21.2" customHeight="1" x14ac:dyDescent="0.2">
      <c r="AF278" s="3"/>
      <c r="AG278" s="48"/>
      <c r="AH278" s="48"/>
      <c r="AI278" s="48"/>
      <c r="AJ278" s="61"/>
      <c r="AK278" s="3"/>
      <c r="AL278" s="48"/>
      <c r="AM278" s="48"/>
      <c r="AN278" s="48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</row>
    <row r="279" spans="32:80" ht="21.2" customHeight="1" x14ac:dyDescent="0.2">
      <c r="AF279" s="3"/>
      <c r="AG279" s="48"/>
      <c r="AH279" s="48"/>
      <c r="AI279" s="48"/>
      <c r="AJ279" s="61"/>
      <c r="AK279" s="3"/>
      <c r="AL279" s="48"/>
      <c r="AM279" s="48"/>
      <c r="AN279" s="48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</row>
    <row r="280" spans="32:80" ht="21.2" customHeight="1" x14ac:dyDescent="0.2">
      <c r="AF280" s="3"/>
      <c r="AG280" s="48"/>
      <c r="AH280" s="48"/>
      <c r="AI280" s="48"/>
      <c r="AJ280" s="61"/>
      <c r="AK280" s="3"/>
      <c r="AL280" s="48"/>
      <c r="AM280" s="48"/>
      <c r="AN280" s="48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</row>
    <row r="281" spans="32:80" ht="21.2" customHeight="1" x14ac:dyDescent="0.2">
      <c r="AF281" s="3"/>
      <c r="AG281" s="48"/>
      <c r="AH281" s="48"/>
      <c r="AI281" s="48"/>
      <c r="AJ281" s="61"/>
      <c r="AK281" s="3"/>
      <c r="AL281" s="48"/>
      <c r="AM281" s="48"/>
      <c r="AN281" s="48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</row>
    <row r="282" spans="32:80" ht="21.2" customHeight="1" x14ac:dyDescent="0.2">
      <c r="AF282" s="3"/>
      <c r="AG282" s="48"/>
      <c r="AH282" s="48"/>
      <c r="AI282" s="48"/>
      <c r="AJ282" s="61"/>
      <c r="AK282" s="3"/>
      <c r="AL282" s="48"/>
      <c r="AM282" s="48"/>
      <c r="AN282" s="48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</row>
    <row r="283" spans="32:80" ht="21.2" customHeight="1" x14ac:dyDescent="0.2">
      <c r="AF283" s="3"/>
      <c r="AG283" s="48"/>
      <c r="AH283" s="48"/>
      <c r="AI283" s="48"/>
      <c r="AJ283" s="61"/>
      <c r="AK283" s="3"/>
      <c r="AL283" s="48"/>
      <c r="AM283" s="48"/>
      <c r="AN283" s="48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</row>
    <row r="284" spans="32:80" ht="21.2" customHeight="1" x14ac:dyDescent="0.2">
      <c r="AF284" s="3"/>
      <c r="AG284" s="48"/>
      <c r="AH284" s="48"/>
      <c r="AI284" s="48"/>
      <c r="AJ284" s="61"/>
      <c r="AK284" s="3"/>
      <c r="AL284" s="48"/>
      <c r="AM284" s="48"/>
      <c r="AN284" s="48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</row>
    <row r="285" spans="32:80" ht="21.2" customHeight="1" x14ac:dyDescent="0.2">
      <c r="AF285" s="3"/>
      <c r="AG285" s="48"/>
      <c r="AH285" s="48"/>
      <c r="AI285" s="48"/>
      <c r="AJ285" s="61"/>
      <c r="AK285" s="3"/>
      <c r="AL285" s="48"/>
      <c r="AM285" s="48"/>
      <c r="AN285" s="48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</row>
    <row r="286" spans="32:80" ht="21.2" customHeight="1" x14ac:dyDescent="0.2">
      <c r="AF286" s="3"/>
      <c r="AG286" s="48"/>
      <c r="AH286" s="48"/>
      <c r="AI286" s="48"/>
      <c r="AJ286" s="61"/>
      <c r="AK286" s="3"/>
      <c r="AL286" s="48"/>
      <c r="AM286" s="48"/>
      <c r="AN286" s="48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</row>
    <row r="287" spans="32:80" ht="21.2" customHeight="1" x14ac:dyDescent="0.2">
      <c r="AF287" s="3"/>
      <c r="AG287" s="48"/>
      <c r="AH287" s="48"/>
      <c r="AI287" s="48"/>
      <c r="AJ287" s="61"/>
      <c r="AK287" s="3"/>
      <c r="AL287" s="48"/>
      <c r="AM287" s="48"/>
      <c r="AN287" s="48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</row>
    <row r="288" spans="32:80" ht="21.2" customHeight="1" x14ac:dyDescent="0.2">
      <c r="AF288" s="3"/>
      <c r="AG288" s="48"/>
      <c r="AH288" s="48"/>
      <c r="AI288" s="48"/>
      <c r="AJ288" s="61"/>
      <c r="AK288" s="3"/>
      <c r="AL288" s="48"/>
      <c r="AM288" s="48"/>
      <c r="AN288" s="48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</row>
    <row r="289" spans="32:80" ht="21.2" customHeight="1" x14ac:dyDescent="0.2">
      <c r="AF289" s="3"/>
      <c r="AG289" s="48"/>
      <c r="AH289" s="48"/>
      <c r="AI289" s="48"/>
      <c r="AJ289" s="61"/>
      <c r="AK289" s="3"/>
      <c r="AL289" s="48"/>
      <c r="AM289" s="48"/>
      <c r="AN289" s="48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</row>
    <row r="290" spans="32:80" ht="21.2" customHeight="1" x14ac:dyDescent="0.2">
      <c r="AF290" s="3"/>
      <c r="AG290" s="48"/>
      <c r="AH290" s="48"/>
      <c r="AI290" s="48"/>
      <c r="AJ290" s="61"/>
      <c r="AK290" s="3"/>
      <c r="AL290" s="48"/>
      <c r="AM290" s="48"/>
      <c r="AN290" s="48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</row>
    <row r="291" spans="32:80" ht="21.2" customHeight="1" x14ac:dyDescent="0.2">
      <c r="AF291" s="3"/>
      <c r="AG291" s="48"/>
      <c r="AH291" s="48"/>
      <c r="AI291" s="48"/>
      <c r="AJ291" s="61"/>
      <c r="AK291" s="3"/>
      <c r="AL291" s="48"/>
      <c r="AM291" s="48"/>
      <c r="AN291" s="48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</row>
    <row r="292" spans="32:80" ht="21.2" customHeight="1" x14ac:dyDescent="0.2">
      <c r="AF292" s="3"/>
      <c r="AG292" s="48"/>
      <c r="AH292" s="48"/>
      <c r="AI292" s="48"/>
      <c r="AJ292" s="61"/>
      <c r="AK292" s="3"/>
      <c r="AL292" s="48"/>
      <c r="AM292" s="48"/>
      <c r="AN292" s="48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</row>
    <row r="293" spans="32:80" ht="21.2" customHeight="1" x14ac:dyDescent="0.2">
      <c r="AF293" s="3"/>
      <c r="AG293" s="48"/>
      <c r="AH293" s="48"/>
      <c r="AI293" s="48"/>
      <c r="AJ293" s="61"/>
      <c r="AK293" s="3"/>
      <c r="AL293" s="48"/>
      <c r="AM293" s="48"/>
      <c r="AN293" s="48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5"/>
      <c r="BM293" s="5"/>
      <c r="BN293" s="5"/>
      <c r="BO293" s="5"/>
      <c r="BP293" s="5"/>
      <c r="BQ293" s="5"/>
      <c r="BR293" s="5"/>
      <c r="BS293" s="5"/>
      <c r="BT293" s="5"/>
      <c r="BU293" s="5"/>
      <c r="BV293" s="5"/>
      <c r="BW293" s="5"/>
      <c r="BX293" s="5"/>
      <c r="BY293" s="5"/>
      <c r="BZ293" s="5"/>
      <c r="CA293" s="5"/>
      <c r="CB293" s="3"/>
    </row>
    <row r="294" spans="32:80" ht="21.2" customHeight="1" x14ac:dyDescent="0.2">
      <c r="AF294" s="3"/>
      <c r="AG294" s="48"/>
      <c r="AH294" s="48"/>
      <c r="AI294" s="48"/>
      <c r="AJ294" s="61"/>
      <c r="AK294" s="3"/>
      <c r="AL294" s="48"/>
      <c r="AM294" s="48"/>
      <c r="AN294" s="48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</row>
    <row r="295" spans="32:80" ht="21.2" customHeight="1" x14ac:dyDescent="0.2">
      <c r="AF295" s="3"/>
      <c r="AG295" s="48"/>
      <c r="AH295" s="48"/>
      <c r="AI295" s="48"/>
      <c r="AJ295" s="61"/>
      <c r="AK295" s="3"/>
      <c r="AL295" s="48"/>
      <c r="AM295" s="48"/>
      <c r="AN295" s="48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</row>
    <row r="296" spans="32:80" ht="21.2" customHeight="1" x14ac:dyDescent="0.2">
      <c r="AF296" s="3"/>
      <c r="AG296" s="48"/>
      <c r="AH296" s="48"/>
      <c r="AI296" s="48"/>
      <c r="AJ296" s="61"/>
      <c r="AK296" s="3"/>
      <c r="AL296" s="48"/>
      <c r="AM296" s="48"/>
      <c r="AN296" s="48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</row>
    <row r="297" spans="32:80" ht="21.2" customHeight="1" x14ac:dyDescent="0.2">
      <c r="AF297" s="3"/>
      <c r="AG297" s="48"/>
      <c r="AH297" s="48"/>
      <c r="AI297" s="48"/>
      <c r="AJ297" s="61"/>
      <c r="AK297" s="3"/>
      <c r="AL297" s="48"/>
      <c r="AM297" s="48"/>
      <c r="AN297" s="48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</row>
    <row r="298" spans="32:80" ht="21.2" customHeight="1" x14ac:dyDescent="0.2">
      <c r="AF298" s="3"/>
      <c r="AG298" s="48"/>
      <c r="AH298" s="48"/>
      <c r="AI298" s="48"/>
      <c r="AJ298" s="61"/>
      <c r="AK298" s="3"/>
      <c r="AL298" s="48"/>
      <c r="AM298" s="48"/>
      <c r="AN298" s="48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</row>
    <row r="299" spans="32:80" ht="21.2" customHeight="1" x14ac:dyDescent="0.2">
      <c r="AF299" s="3"/>
      <c r="AG299" s="48"/>
      <c r="AH299" s="48"/>
      <c r="AI299" s="48"/>
      <c r="AJ299" s="61"/>
      <c r="AK299" s="3"/>
      <c r="AL299" s="48"/>
      <c r="AM299" s="48"/>
      <c r="AN299" s="48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</row>
    <row r="300" spans="32:80" ht="21.2" customHeight="1" x14ac:dyDescent="0.2">
      <c r="AF300" s="3"/>
      <c r="AG300" s="48"/>
      <c r="AH300" s="48"/>
      <c r="AI300" s="48"/>
      <c r="AJ300" s="61"/>
      <c r="AK300" s="3"/>
      <c r="AL300" s="48"/>
      <c r="AM300" s="48"/>
      <c r="AN300" s="48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</row>
    <row r="301" spans="32:80" ht="21.2" customHeight="1" x14ac:dyDescent="0.2">
      <c r="AF301" s="3"/>
      <c r="AG301" s="48"/>
      <c r="AH301" s="48"/>
      <c r="AI301" s="48"/>
      <c r="AJ301" s="61"/>
      <c r="AK301" s="3"/>
      <c r="AL301" s="48"/>
      <c r="AM301" s="48"/>
      <c r="AN301" s="48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</row>
    <row r="302" spans="32:80" ht="21.2" customHeight="1" x14ac:dyDescent="0.2">
      <c r="AF302" s="3"/>
      <c r="AG302" s="48"/>
      <c r="AH302" s="48"/>
      <c r="AI302" s="48"/>
      <c r="AJ302" s="61"/>
      <c r="AK302" s="3"/>
      <c r="AL302" s="48"/>
      <c r="AM302" s="48"/>
      <c r="AN302" s="48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</row>
    <row r="303" spans="32:80" ht="21.2" customHeight="1" x14ac:dyDescent="0.2">
      <c r="AF303" s="3"/>
      <c r="AG303" s="48"/>
      <c r="AH303" s="48"/>
      <c r="AI303" s="48"/>
      <c r="AJ303" s="61"/>
      <c r="AK303" s="3"/>
      <c r="AL303" s="48"/>
      <c r="AM303" s="48"/>
      <c r="AN303" s="48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</row>
    <row r="304" spans="32:80" ht="21.2" customHeight="1" x14ac:dyDescent="0.2">
      <c r="AF304" s="3"/>
      <c r="AG304" s="48"/>
      <c r="AH304" s="48"/>
      <c r="AI304" s="48"/>
      <c r="AJ304" s="61"/>
      <c r="AK304" s="3"/>
      <c r="AL304" s="48"/>
      <c r="AM304" s="48"/>
      <c r="AN304" s="48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</row>
    <row r="305" spans="32:80" ht="21.2" customHeight="1" x14ac:dyDescent="0.2">
      <c r="AF305" s="3"/>
      <c r="AG305" s="48"/>
      <c r="AH305" s="48"/>
      <c r="AI305" s="48"/>
      <c r="AJ305" s="61"/>
      <c r="AK305" s="3"/>
      <c r="AL305" s="48"/>
      <c r="AM305" s="48"/>
      <c r="AN305" s="48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</row>
    <row r="306" spans="32:80" ht="21.2" customHeight="1" x14ac:dyDescent="0.2">
      <c r="AF306" s="3"/>
      <c r="AG306" s="48"/>
      <c r="AH306" s="48"/>
      <c r="AI306" s="48"/>
      <c r="AJ306" s="61"/>
      <c r="AK306" s="3"/>
      <c r="AL306" s="48"/>
      <c r="AM306" s="48"/>
      <c r="AN306" s="48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</row>
    <row r="307" spans="32:80" ht="21.2" customHeight="1" x14ac:dyDescent="0.2">
      <c r="AF307" s="3"/>
      <c r="AG307" s="48"/>
      <c r="AH307" s="48"/>
      <c r="AI307" s="48"/>
      <c r="AJ307" s="61"/>
      <c r="AK307" s="3"/>
      <c r="AL307" s="48"/>
      <c r="AM307" s="48"/>
      <c r="AN307" s="48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</row>
    <row r="308" spans="32:80" ht="21.2" customHeight="1" x14ac:dyDescent="0.2">
      <c r="AF308" s="3"/>
      <c r="AG308" s="48"/>
      <c r="AH308" s="48"/>
      <c r="AI308" s="48"/>
      <c r="AJ308" s="61"/>
      <c r="AK308" s="3"/>
      <c r="AL308" s="48"/>
      <c r="AM308" s="48"/>
      <c r="AN308" s="48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</row>
    <row r="309" spans="32:80" ht="21.2" customHeight="1" x14ac:dyDescent="0.2">
      <c r="AF309" s="3"/>
      <c r="AG309" s="48"/>
      <c r="AH309" s="48"/>
      <c r="AI309" s="48"/>
      <c r="AJ309" s="61"/>
      <c r="AK309" s="3"/>
      <c r="AL309" s="48"/>
      <c r="AM309" s="48"/>
      <c r="AN309" s="48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</row>
    <row r="310" spans="32:80" ht="21.2" customHeight="1" x14ac:dyDescent="0.2">
      <c r="AF310" s="3"/>
      <c r="AG310" s="48"/>
      <c r="AH310" s="48"/>
      <c r="AI310" s="48"/>
      <c r="AJ310" s="61"/>
      <c r="AK310" s="3"/>
      <c r="AL310" s="48"/>
      <c r="AM310" s="48"/>
      <c r="AN310" s="48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</row>
    <row r="311" spans="32:80" ht="21.2" customHeight="1" x14ac:dyDescent="0.2">
      <c r="AF311" s="3"/>
      <c r="AG311" s="48"/>
      <c r="AH311" s="48"/>
      <c r="AI311" s="48"/>
      <c r="AJ311" s="61"/>
      <c r="AK311" s="3"/>
      <c r="AL311" s="48"/>
      <c r="AM311" s="48"/>
      <c r="AN311" s="48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</row>
    <row r="312" spans="32:80" ht="21.2" customHeight="1" x14ac:dyDescent="0.2">
      <c r="AF312" s="3"/>
      <c r="AG312" s="48"/>
      <c r="AH312" s="48"/>
      <c r="AI312" s="48"/>
      <c r="AJ312" s="61"/>
      <c r="AK312" s="3"/>
      <c r="AL312" s="48"/>
      <c r="AM312" s="48"/>
      <c r="AN312" s="48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</row>
    <row r="313" spans="32:80" ht="21.2" customHeight="1" x14ac:dyDescent="0.2">
      <c r="AF313" s="3"/>
      <c r="AG313" s="48"/>
      <c r="AH313" s="48"/>
      <c r="AI313" s="48"/>
      <c r="AJ313" s="61"/>
      <c r="AK313" s="3"/>
      <c r="AL313" s="48"/>
      <c r="AM313" s="48"/>
      <c r="AN313" s="48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</row>
    <row r="314" spans="32:80" ht="21.2" customHeight="1" x14ac:dyDescent="0.2">
      <c r="AF314" s="3"/>
      <c r="AG314" s="48"/>
      <c r="AH314" s="48"/>
      <c r="AI314" s="48"/>
      <c r="AJ314" s="61"/>
      <c r="AK314" s="3"/>
      <c r="AL314" s="48"/>
      <c r="AM314" s="48"/>
      <c r="AN314" s="48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</row>
    <row r="315" spans="32:80" ht="21.2" customHeight="1" x14ac:dyDescent="0.2">
      <c r="AF315" s="3"/>
      <c r="AG315" s="48"/>
      <c r="AH315" s="48"/>
      <c r="AI315" s="48"/>
      <c r="AJ315" s="61"/>
      <c r="AK315" s="3"/>
      <c r="AL315" s="48"/>
      <c r="AM315" s="48"/>
      <c r="AN315" s="48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</row>
    <row r="316" spans="32:80" ht="21.2" customHeight="1" x14ac:dyDescent="0.2">
      <c r="AF316" s="3"/>
      <c r="AG316" s="48"/>
      <c r="AH316" s="48"/>
      <c r="AI316" s="48"/>
      <c r="AJ316" s="61"/>
      <c r="AK316" s="3"/>
      <c r="AL316" s="48"/>
      <c r="AM316" s="48"/>
      <c r="AN316" s="48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</row>
    <row r="317" spans="32:80" ht="21.2" customHeight="1" x14ac:dyDescent="0.2">
      <c r="AF317" s="3"/>
      <c r="AG317" s="48"/>
      <c r="AH317" s="48"/>
      <c r="AI317" s="48"/>
      <c r="AJ317" s="61"/>
      <c r="AK317" s="3"/>
      <c r="AL317" s="48"/>
      <c r="AM317" s="48"/>
      <c r="AN317" s="48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</row>
    <row r="318" spans="32:80" ht="21.2" customHeight="1" x14ac:dyDescent="0.2">
      <c r="AF318" s="3"/>
      <c r="AG318" s="48"/>
      <c r="AH318" s="48"/>
      <c r="AI318" s="48"/>
      <c r="AJ318" s="61"/>
      <c r="AK318" s="3"/>
      <c r="AL318" s="48"/>
      <c r="AM318" s="48"/>
      <c r="AN318" s="48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</row>
    <row r="319" spans="32:80" ht="21.2" customHeight="1" x14ac:dyDescent="0.2">
      <c r="AF319" s="3"/>
      <c r="AG319" s="48"/>
      <c r="AH319" s="48"/>
      <c r="AI319" s="48"/>
      <c r="AJ319" s="61"/>
      <c r="AK319" s="3"/>
      <c r="AL319" s="48"/>
      <c r="AM319" s="48"/>
      <c r="AN319" s="48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</row>
    <row r="320" spans="32:80" ht="21.2" customHeight="1" x14ac:dyDescent="0.2">
      <c r="AF320" s="3"/>
      <c r="AG320" s="48"/>
      <c r="AH320" s="48"/>
      <c r="AI320" s="48"/>
      <c r="AJ320" s="61"/>
      <c r="AK320" s="3"/>
      <c r="AL320" s="48"/>
      <c r="AM320" s="48"/>
      <c r="AN320" s="48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</row>
    <row r="321" spans="32:80" ht="21.2" customHeight="1" x14ac:dyDescent="0.2">
      <c r="AF321" s="3"/>
      <c r="AG321" s="48"/>
      <c r="AH321" s="48"/>
      <c r="AI321" s="48"/>
      <c r="AJ321" s="61"/>
      <c r="AK321" s="3"/>
      <c r="AL321" s="48"/>
      <c r="AM321" s="48"/>
      <c r="AN321" s="48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</row>
    <row r="322" spans="32:80" ht="21.2" customHeight="1" x14ac:dyDescent="0.2">
      <c r="AF322" s="3"/>
      <c r="AG322" s="48"/>
      <c r="AH322" s="48"/>
      <c r="AI322" s="48"/>
      <c r="AJ322" s="61"/>
      <c r="AK322" s="3"/>
      <c r="AL322" s="48"/>
      <c r="AM322" s="48"/>
      <c r="AN322" s="48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</row>
    <row r="323" spans="32:80" ht="21.2" customHeight="1" x14ac:dyDescent="0.2">
      <c r="AF323" s="3"/>
      <c r="AG323" s="48"/>
      <c r="AH323" s="48"/>
      <c r="AI323" s="48"/>
      <c r="AJ323" s="61"/>
      <c r="AK323" s="3"/>
      <c r="AL323" s="48"/>
      <c r="AM323" s="48"/>
      <c r="AN323" s="48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</row>
    <row r="324" spans="32:80" ht="21.2" customHeight="1" x14ac:dyDescent="0.2">
      <c r="AF324" s="3"/>
      <c r="AG324" s="48"/>
      <c r="AH324" s="48"/>
      <c r="AI324" s="48"/>
      <c r="AJ324" s="61"/>
      <c r="AK324" s="3"/>
      <c r="AL324" s="48"/>
      <c r="AM324" s="48"/>
      <c r="AN324" s="48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</row>
    <row r="325" spans="32:80" ht="21.2" customHeight="1" x14ac:dyDescent="0.2">
      <c r="AF325" s="3"/>
      <c r="AG325" s="48"/>
      <c r="AH325" s="48"/>
      <c r="AI325" s="48"/>
      <c r="AJ325" s="61"/>
      <c r="AK325" s="3"/>
      <c r="AL325" s="48"/>
      <c r="AM325" s="48"/>
      <c r="AN325" s="48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</row>
    <row r="326" spans="32:80" ht="21.2" customHeight="1" x14ac:dyDescent="0.2">
      <c r="AF326" s="3"/>
      <c r="AG326" s="48"/>
      <c r="AH326" s="48"/>
      <c r="AI326" s="48"/>
      <c r="AJ326" s="61"/>
      <c r="AK326" s="3"/>
      <c r="AL326" s="48"/>
      <c r="AM326" s="48"/>
      <c r="AN326" s="48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</row>
    <row r="327" spans="32:80" ht="21.2" customHeight="1" x14ac:dyDescent="0.2">
      <c r="AF327" s="3"/>
      <c r="AG327" s="48"/>
      <c r="AH327" s="48"/>
      <c r="AI327" s="48"/>
      <c r="AJ327" s="61"/>
      <c r="AK327" s="3"/>
      <c r="AL327" s="48"/>
      <c r="AM327" s="48"/>
      <c r="AN327" s="48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</row>
    <row r="328" spans="32:80" ht="21.2" customHeight="1" x14ac:dyDescent="0.2">
      <c r="AF328" s="3"/>
      <c r="AG328" s="48"/>
      <c r="AH328" s="48"/>
      <c r="AI328" s="48"/>
      <c r="AJ328" s="61"/>
      <c r="AK328" s="3"/>
      <c r="AL328" s="48"/>
      <c r="AM328" s="48"/>
      <c r="AN328" s="48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</row>
    <row r="329" spans="32:80" ht="21.2" customHeight="1" x14ac:dyDescent="0.2">
      <c r="AF329" s="3"/>
      <c r="AG329" s="48"/>
      <c r="AH329" s="48"/>
      <c r="AI329" s="48"/>
      <c r="AJ329" s="61"/>
      <c r="AK329" s="3"/>
      <c r="AL329" s="48"/>
      <c r="AM329" s="48"/>
      <c r="AN329" s="48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</row>
    <row r="330" spans="32:80" ht="21.2" customHeight="1" x14ac:dyDescent="0.2">
      <c r="AF330" s="3"/>
      <c r="AG330" s="48"/>
      <c r="AH330" s="48"/>
      <c r="AI330" s="48"/>
      <c r="AJ330" s="61"/>
      <c r="AK330" s="3"/>
      <c r="AL330" s="48"/>
      <c r="AM330" s="48"/>
      <c r="AN330" s="48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</row>
    <row r="331" spans="32:80" ht="21.2" customHeight="1" x14ac:dyDescent="0.2">
      <c r="AF331" s="3"/>
      <c r="AG331" s="48"/>
      <c r="AH331" s="48"/>
      <c r="AI331" s="48"/>
      <c r="AJ331" s="61"/>
      <c r="AK331" s="3"/>
      <c r="AL331" s="48"/>
      <c r="AM331" s="48"/>
      <c r="AN331" s="48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</row>
    <row r="332" spans="32:80" ht="21.2" customHeight="1" x14ac:dyDescent="0.2">
      <c r="AF332" s="3"/>
      <c r="AG332" s="48"/>
      <c r="AH332" s="48"/>
      <c r="AI332" s="48"/>
      <c r="AJ332" s="61"/>
      <c r="AK332" s="3"/>
      <c r="AL332" s="48"/>
      <c r="AM332" s="48"/>
      <c r="AN332" s="48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</row>
    <row r="333" spans="32:80" ht="21.2" customHeight="1" x14ac:dyDescent="0.2">
      <c r="AF333" s="3"/>
      <c r="AG333" s="48"/>
      <c r="AH333" s="48"/>
      <c r="AI333" s="48"/>
      <c r="AJ333" s="61"/>
      <c r="AK333" s="3"/>
      <c r="AL333" s="48"/>
      <c r="AM333" s="48"/>
      <c r="AN333" s="48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</row>
    <row r="334" spans="32:80" ht="21.2" customHeight="1" x14ac:dyDescent="0.2">
      <c r="AF334" s="3"/>
      <c r="AG334" s="48"/>
      <c r="AH334" s="48"/>
      <c r="AI334" s="48"/>
      <c r="AJ334" s="61"/>
      <c r="AK334" s="3"/>
      <c r="AL334" s="48"/>
      <c r="AM334" s="48"/>
      <c r="AN334" s="48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</row>
    <row r="335" spans="32:80" ht="21.2" customHeight="1" x14ac:dyDescent="0.2">
      <c r="AF335" s="3"/>
      <c r="AG335" s="48"/>
      <c r="AH335" s="48"/>
      <c r="AI335" s="48"/>
      <c r="AJ335" s="61"/>
      <c r="AK335" s="3"/>
      <c r="AL335" s="48"/>
      <c r="AM335" s="48"/>
      <c r="AN335" s="48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</row>
    <row r="336" spans="32:80" ht="21.2" customHeight="1" x14ac:dyDescent="0.2">
      <c r="AF336" s="3"/>
      <c r="AG336" s="48"/>
      <c r="AH336" s="48"/>
      <c r="AI336" s="48"/>
      <c r="AJ336" s="61"/>
      <c r="AK336" s="3"/>
      <c r="AL336" s="48"/>
      <c r="AM336" s="48"/>
      <c r="AN336" s="48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</row>
    <row r="337" spans="32:80" ht="21.2" customHeight="1" x14ac:dyDescent="0.2">
      <c r="AF337" s="3"/>
      <c r="AG337" s="48"/>
      <c r="AH337" s="48"/>
      <c r="AI337" s="48"/>
      <c r="AJ337" s="61"/>
      <c r="AK337" s="3"/>
      <c r="AL337" s="48"/>
      <c r="AM337" s="48"/>
      <c r="AN337" s="48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</row>
    <row r="338" spans="32:80" ht="21.2" customHeight="1" x14ac:dyDescent="0.2">
      <c r="AF338" s="3"/>
      <c r="AG338" s="48"/>
      <c r="AH338" s="48"/>
      <c r="AI338" s="48"/>
      <c r="AJ338" s="61"/>
      <c r="AK338" s="3"/>
      <c r="AL338" s="48"/>
      <c r="AM338" s="48"/>
      <c r="AN338" s="48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</row>
    <row r="339" spans="32:80" ht="21.2" customHeight="1" x14ac:dyDescent="0.2">
      <c r="AF339" s="3"/>
      <c r="AG339" s="48"/>
      <c r="AH339" s="48"/>
      <c r="AI339" s="48"/>
      <c r="AJ339" s="61"/>
      <c r="AK339" s="3"/>
      <c r="AL339" s="48"/>
      <c r="AM339" s="48"/>
      <c r="AN339" s="48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</row>
    <row r="340" spans="32:80" ht="21.2" customHeight="1" x14ac:dyDescent="0.2">
      <c r="AF340" s="3"/>
      <c r="AG340" s="48"/>
      <c r="AH340" s="48"/>
      <c r="AI340" s="48"/>
      <c r="AJ340" s="61"/>
      <c r="AK340" s="3"/>
      <c r="AL340" s="48"/>
      <c r="AM340" s="48"/>
      <c r="AN340" s="48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</row>
    <row r="341" spans="32:80" ht="21.2" customHeight="1" x14ac:dyDescent="0.2">
      <c r="AF341" s="3"/>
      <c r="AG341" s="48"/>
      <c r="AH341" s="48"/>
      <c r="AI341" s="48"/>
      <c r="AJ341" s="61"/>
      <c r="AK341" s="3"/>
      <c r="AL341" s="48"/>
      <c r="AM341" s="48"/>
      <c r="AN341" s="48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</row>
    <row r="342" spans="32:80" ht="21.2" customHeight="1" x14ac:dyDescent="0.2">
      <c r="AF342" s="3"/>
      <c r="AG342" s="48"/>
      <c r="AH342" s="48"/>
      <c r="AI342" s="48"/>
      <c r="AJ342" s="61"/>
      <c r="AK342" s="3"/>
      <c r="AL342" s="48"/>
      <c r="AM342" s="48"/>
      <c r="AN342" s="48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</row>
    <row r="343" spans="32:80" ht="21.2" customHeight="1" x14ac:dyDescent="0.2">
      <c r="AF343" s="3"/>
      <c r="AG343" s="48"/>
      <c r="AH343" s="48"/>
      <c r="AI343" s="48"/>
      <c r="AJ343" s="61"/>
      <c r="AK343" s="3"/>
      <c r="AL343" s="48"/>
      <c r="AM343" s="48"/>
      <c r="AN343" s="48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</row>
    <row r="344" spans="32:80" ht="21.2" customHeight="1" x14ac:dyDescent="0.2">
      <c r="AF344" s="3"/>
      <c r="AG344" s="48"/>
      <c r="AH344" s="48"/>
      <c r="AI344" s="48"/>
      <c r="AJ344" s="61"/>
      <c r="AK344" s="3"/>
      <c r="AL344" s="48"/>
      <c r="AM344" s="48"/>
      <c r="AN344" s="48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</row>
    <row r="345" spans="32:80" ht="21.2" customHeight="1" x14ac:dyDescent="0.2">
      <c r="AF345" s="3"/>
      <c r="AG345" s="48"/>
      <c r="AH345" s="48"/>
      <c r="AI345" s="48"/>
      <c r="AJ345" s="61"/>
      <c r="AK345" s="3"/>
      <c r="AL345" s="48"/>
      <c r="AM345" s="48"/>
      <c r="AN345" s="48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</row>
    <row r="346" spans="32:80" ht="21.2" customHeight="1" x14ac:dyDescent="0.2">
      <c r="AF346" s="3"/>
      <c r="AG346" s="48"/>
      <c r="AH346" s="48"/>
      <c r="AI346" s="48"/>
      <c r="AJ346" s="61"/>
      <c r="AK346" s="3"/>
      <c r="AL346" s="48"/>
      <c r="AM346" s="48"/>
      <c r="AN346" s="48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</row>
    <row r="347" spans="32:80" ht="21.2" customHeight="1" x14ac:dyDescent="0.2">
      <c r="AF347" s="3"/>
      <c r="AG347" s="48"/>
      <c r="AH347" s="48"/>
      <c r="AI347" s="48"/>
      <c r="AJ347" s="61"/>
      <c r="AK347" s="3"/>
      <c r="AL347" s="48"/>
      <c r="AM347" s="48"/>
      <c r="AN347" s="48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</row>
    <row r="348" spans="32:80" ht="21.2" customHeight="1" x14ac:dyDescent="0.2">
      <c r="AF348" s="3"/>
      <c r="AG348" s="48"/>
      <c r="AH348" s="48"/>
      <c r="AI348" s="48"/>
      <c r="AJ348" s="61"/>
      <c r="AK348" s="3"/>
      <c r="AL348" s="48"/>
      <c r="AM348" s="48"/>
      <c r="AN348" s="48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</row>
    <row r="349" spans="32:80" ht="21.2" customHeight="1" x14ac:dyDescent="0.2">
      <c r="AF349" s="3"/>
      <c r="AG349" s="48"/>
      <c r="AH349" s="48"/>
      <c r="AI349" s="48"/>
      <c r="AJ349" s="61"/>
      <c r="AK349" s="3"/>
      <c r="AL349" s="48"/>
      <c r="AM349" s="48"/>
      <c r="AN349" s="48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</row>
    <row r="350" spans="32:80" ht="21.2" customHeight="1" x14ac:dyDescent="0.2">
      <c r="AF350" s="3"/>
      <c r="AG350" s="48"/>
      <c r="AH350" s="48"/>
      <c r="AI350" s="48"/>
      <c r="AJ350" s="61"/>
      <c r="AK350" s="3"/>
      <c r="AL350" s="48"/>
      <c r="AM350" s="48"/>
      <c r="AN350" s="48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</row>
    <row r="351" spans="32:80" ht="21.2" customHeight="1" x14ac:dyDescent="0.2">
      <c r="AF351" s="3"/>
      <c r="AG351" s="48"/>
      <c r="AH351" s="48"/>
      <c r="AI351" s="48"/>
      <c r="AJ351" s="61"/>
      <c r="AK351" s="3"/>
      <c r="AL351" s="48"/>
      <c r="AM351" s="48"/>
      <c r="AN351" s="48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</row>
    <row r="352" spans="32:80" ht="21.2" customHeight="1" x14ac:dyDescent="0.2">
      <c r="AF352" s="3"/>
      <c r="AG352" s="48"/>
      <c r="AH352" s="48"/>
      <c r="AI352" s="48"/>
      <c r="AJ352" s="61"/>
      <c r="AK352" s="3"/>
      <c r="AL352" s="48"/>
      <c r="AM352" s="48"/>
      <c r="AN352" s="48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</row>
    <row r="353" spans="32:80" ht="21.2" customHeight="1" x14ac:dyDescent="0.2">
      <c r="AF353" s="3"/>
      <c r="AG353" s="48"/>
      <c r="AH353" s="48"/>
      <c r="AI353" s="48"/>
      <c r="AJ353" s="61"/>
      <c r="AK353" s="3"/>
      <c r="AL353" s="48"/>
      <c r="AM353" s="48"/>
      <c r="AN353" s="48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</row>
    <row r="354" spans="32:80" ht="21.2" customHeight="1" x14ac:dyDescent="0.2">
      <c r="AF354" s="3"/>
      <c r="AG354" s="48"/>
      <c r="AH354" s="48"/>
      <c r="AI354" s="48"/>
      <c r="AJ354" s="61"/>
      <c r="AK354" s="3"/>
      <c r="AL354" s="48"/>
      <c r="AM354" s="48"/>
      <c r="AN354" s="48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</row>
    <row r="355" spans="32:80" ht="21.2" customHeight="1" x14ac:dyDescent="0.2">
      <c r="AF355" s="3"/>
      <c r="AG355" s="48"/>
      <c r="AH355" s="48"/>
      <c r="AI355" s="48"/>
      <c r="AJ355" s="61"/>
      <c r="AK355" s="3"/>
      <c r="AL355" s="48"/>
      <c r="AM355" s="48"/>
      <c r="AN355" s="48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</row>
    <row r="356" spans="32:80" ht="21.2" customHeight="1" x14ac:dyDescent="0.2">
      <c r="AF356" s="3"/>
      <c r="AG356" s="48"/>
      <c r="AH356" s="48"/>
      <c r="AI356" s="48"/>
      <c r="AJ356" s="61"/>
      <c r="AK356" s="3"/>
      <c r="AL356" s="48"/>
      <c r="AM356" s="48"/>
      <c r="AN356" s="48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</row>
    <row r="357" spans="32:80" ht="21.2" customHeight="1" x14ac:dyDescent="0.2">
      <c r="AF357" s="3"/>
      <c r="AG357" s="48"/>
      <c r="AH357" s="48"/>
      <c r="AI357" s="48"/>
      <c r="AJ357" s="61"/>
      <c r="AK357" s="3"/>
      <c r="AL357" s="48"/>
      <c r="AM357" s="48"/>
      <c r="AN357" s="48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</row>
    <row r="358" spans="32:80" ht="21.2" customHeight="1" x14ac:dyDescent="0.2">
      <c r="AF358" s="3"/>
      <c r="AG358" s="48"/>
      <c r="AH358" s="48"/>
      <c r="AI358" s="48"/>
      <c r="AJ358" s="61"/>
      <c r="AK358" s="3"/>
      <c r="AL358" s="48"/>
      <c r="AM358" s="48"/>
      <c r="AN358" s="48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</row>
    <row r="359" spans="32:80" ht="21.2" customHeight="1" x14ac:dyDescent="0.2">
      <c r="AF359" s="3"/>
      <c r="AG359" s="48"/>
      <c r="AH359" s="48"/>
      <c r="AI359" s="48"/>
      <c r="AJ359" s="61"/>
      <c r="AK359" s="3"/>
      <c r="AL359" s="48"/>
      <c r="AM359" s="48"/>
      <c r="AN359" s="48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</row>
    <row r="360" spans="32:80" ht="21.2" customHeight="1" x14ac:dyDescent="0.2">
      <c r="AF360" s="3"/>
      <c r="AG360" s="48"/>
      <c r="AH360" s="48"/>
      <c r="AI360" s="48"/>
      <c r="AJ360" s="61"/>
      <c r="AK360" s="3"/>
      <c r="AL360" s="48"/>
      <c r="AM360" s="48"/>
      <c r="AN360" s="48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</row>
    <row r="361" spans="32:80" ht="21.2" customHeight="1" x14ac:dyDescent="0.2">
      <c r="AF361" s="3"/>
      <c r="AG361" s="48"/>
      <c r="AH361" s="48"/>
      <c r="AI361" s="48"/>
      <c r="AJ361" s="61"/>
      <c r="AK361" s="3"/>
      <c r="AL361" s="48"/>
      <c r="AM361" s="48"/>
      <c r="AN361" s="48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</row>
    <row r="362" spans="32:80" ht="21.2" customHeight="1" x14ac:dyDescent="0.2">
      <c r="AF362" s="3"/>
      <c r="AG362" s="48"/>
      <c r="AH362" s="48"/>
      <c r="AI362" s="48"/>
      <c r="AJ362" s="61"/>
      <c r="AK362" s="3"/>
      <c r="AL362" s="48"/>
      <c r="AM362" s="48"/>
      <c r="AN362" s="48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</row>
    <row r="363" spans="32:80" ht="21.2" customHeight="1" x14ac:dyDescent="0.2">
      <c r="AF363" s="3"/>
      <c r="AG363" s="48"/>
      <c r="AH363" s="48"/>
      <c r="AI363" s="48"/>
      <c r="AJ363" s="61"/>
      <c r="AK363" s="3"/>
      <c r="AL363" s="48"/>
      <c r="AM363" s="48"/>
      <c r="AN363" s="48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</row>
    <row r="364" spans="32:80" ht="21.2" customHeight="1" x14ac:dyDescent="0.2">
      <c r="AF364" s="3"/>
      <c r="AG364" s="48"/>
      <c r="AH364" s="48"/>
      <c r="AI364" s="48"/>
      <c r="AJ364" s="61"/>
      <c r="AK364" s="3"/>
      <c r="AL364" s="48"/>
      <c r="AM364" s="48"/>
      <c r="AN364" s="48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</row>
    <row r="365" spans="32:80" ht="21.2" customHeight="1" x14ac:dyDescent="0.2">
      <c r="AF365" s="3"/>
      <c r="AG365" s="48"/>
      <c r="AH365" s="48"/>
      <c r="AI365" s="48"/>
      <c r="AJ365" s="61"/>
      <c r="AK365" s="3"/>
      <c r="AL365" s="48"/>
      <c r="AM365" s="48"/>
      <c r="AN365" s="48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</row>
    <row r="366" spans="32:80" ht="21.2" customHeight="1" x14ac:dyDescent="0.2">
      <c r="AF366" s="3"/>
      <c r="AG366" s="48"/>
      <c r="AH366" s="48"/>
      <c r="AI366" s="48"/>
      <c r="AJ366" s="61"/>
      <c r="AK366" s="3"/>
      <c r="AL366" s="48"/>
      <c r="AM366" s="48"/>
      <c r="AN366" s="48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</row>
    <row r="367" spans="32:80" ht="21.2" customHeight="1" x14ac:dyDescent="0.2">
      <c r="AF367" s="3"/>
      <c r="AG367" s="48"/>
      <c r="AH367" s="48"/>
      <c r="AI367" s="48"/>
      <c r="AJ367" s="61"/>
      <c r="AK367" s="3"/>
      <c r="AL367" s="48"/>
      <c r="AM367" s="48"/>
      <c r="AN367" s="48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</row>
    <row r="368" spans="32:80" ht="21.2" customHeight="1" x14ac:dyDescent="0.2">
      <c r="AF368" s="3"/>
      <c r="AG368" s="48"/>
      <c r="AH368" s="48"/>
      <c r="AI368" s="48"/>
      <c r="AJ368" s="61"/>
      <c r="AK368" s="3"/>
      <c r="AL368" s="48"/>
      <c r="AM368" s="48"/>
      <c r="AN368" s="48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</row>
    <row r="369" spans="32:80" ht="21.2" customHeight="1" x14ac:dyDescent="0.2">
      <c r="AF369" s="3"/>
      <c r="AG369" s="48"/>
      <c r="AH369" s="48"/>
      <c r="AI369" s="48"/>
      <c r="AJ369" s="61"/>
      <c r="AK369" s="3"/>
      <c r="AL369" s="48"/>
      <c r="AM369" s="48"/>
      <c r="AN369" s="48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</row>
    <row r="370" spans="32:80" ht="21.2" customHeight="1" x14ac:dyDescent="0.2">
      <c r="AF370" s="3"/>
      <c r="AG370" s="48"/>
      <c r="AH370" s="48"/>
      <c r="AI370" s="48"/>
      <c r="AJ370" s="61"/>
      <c r="AK370" s="3"/>
      <c r="AL370" s="48"/>
      <c r="AM370" s="48"/>
      <c r="AN370" s="48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</row>
    <row r="371" spans="32:80" ht="21.2" customHeight="1" x14ac:dyDescent="0.2">
      <c r="AF371" s="3"/>
      <c r="AG371" s="48"/>
      <c r="AH371" s="48"/>
      <c r="AI371" s="48"/>
      <c r="AJ371" s="61"/>
      <c r="AK371" s="3"/>
      <c r="AL371" s="48"/>
      <c r="AM371" s="48"/>
      <c r="AN371" s="48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</row>
    <row r="372" spans="32:80" ht="21.2" customHeight="1" x14ac:dyDescent="0.2">
      <c r="AF372" s="3"/>
      <c r="AG372" s="48"/>
      <c r="AH372" s="48"/>
      <c r="AI372" s="48"/>
      <c r="AJ372" s="61"/>
      <c r="AK372" s="3"/>
      <c r="AL372" s="48"/>
      <c r="AM372" s="48"/>
      <c r="AN372" s="48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</row>
    <row r="373" spans="32:80" ht="21.2" customHeight="1" x14ac:dyDescent="0.2">
      <c r="AF373" s="3"/>
      <c r="AG373" s="48"/>
      <c r="AH373" s="48"/>
      <c r="AI373" s="48"/>
      <c r="AJ373" s="61"/>
      <c r="AK373" s="3"/>
      <c r="AL373" s="48"/>
      <c r="AM373" s="48"/>
      <c r="AN373" s="48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</row>
    <row r="374" spans="32:80" ht="21.2" customHeight="1" x14ac:dyDescent="0.2">
      <c r="AF374" s="3"/>
      <c r="AG374" s="48"/>
      <c r="AH374" s="48"/>
      <c r="AI374" s="48"/>
      <c r="AJ374" s="61"/>
      <c r="AK374" s="3"/>
      <c r="AL374" s="48"/>
      <c r="AM374" s="48"/>
      <c r="AN374" s="48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</row>
    <row r="375" spans="32:80" ht="21.2" customHeight="1" x14ac:dyDescent="0.2">
      <c r="AF375" s="3"/>
      <c r="AG375" s="48"/>
      <c r="AH375" s="48"/>
      <c r="AI375" s="48"/>
      <c r="AJ375" s="61"/>
      <c r="AK375" s="3"/>
      <c r="AL375" s="48"/>
      <c r="AM375" s="48"/>
      <c r="AN375" s="48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</row>
    <row r="376" spans="32:80" ht="21.2" customHeight="1" x14ac:dyDescent="0.2">
      <c r="AF376" s="3"/>
      <c r="AG376" s="48"/>
      <c r="AH376" s="48"/>
      <c r="AI376" s="48"/>
      <c r="AJ376" s="61"/>
      <c r="AK376" s="3"/>
      <c r="AL376" s="48"/>
      <c r="AM376" s="48"/>
      <c r="AN376" s="48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</row>
    <row r="377" spans="32:80" ht="21.2" customHeight="1" x14ac:dyDescent="0.2">
      <c r="AF377" s="3"/>
      <c r="AG377" s="48"/>
      <c r="AH377" s="48"/>
      <c r="AI377" s="48"/>
      <c r="AJ377" s="61"/>
      <c r="AK377" s="3"/>
      <c r="AL377" s="48"/>
      <c r="AM377" s="48"/>
      <c r="AN377" s="48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</row>
    <row r="378" spans="32:80" ht="21.2" customHeight="1" x14ac:dyDescent="0.2">
      <c r="AF378" s="3"/>
      <c r="AG378" s="48"/>
      <c r="AH378" s="48"/>
      <c r="AI378" s="48"/>
      <c r="AJ378" s="61"/>
      <c r="AK378" s="3"/>
      <c r="AL378" s="48"/>
      <c r="AM378" s="48"/>
      <c r="AN378" s="48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</row>
    <row r="379" spans="32:80" ht="21.2" customHeight="1" x14ac:dyDescent="0.2">
      <c r="AF379" s="3"/>
      <c r="AG379" s="48"/>
      <c r="AH379" s="48"/>
      <c r="AI379" s="48"/>
      <c r="AJ379" s="61"/>
      <c r="AK379" s="3"/>
      <c r="AL379" s="48"/>
      <c r="AM379" s="48"/>
      <c r="AN379" s="48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</row>
    <row r="380" spans="32:80" ht="21.2" customHeight="1" x14ac:dyDescent="0.2">
      <c r="AF380" s="3"/>
      <c r="AG380" s="48"/>
      <c r="AH380" s="48"/>
      <c r="AI380" s="48"/>
      <c r="AJ380" s="61"/>
      <c r="AK380" s="3"/>
      <c r="AL380" s="48"/>
      <c r="AM380" s="48"/>
      <c r="AN380" s="48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</row>
    <row r="381" spans="32:80" ht="21.2" customHeight="1" x14ac:dyDescent="0.2">
      <c r="AF381" s="3"/>
      <c r="AG381" s="48"/>
      <c r="AH381" s="48"/>
      <c r="AI381" s="48"/>
      <c r="AJ381" s="61"/>
      <c r="AK381" s="3"/>
      <c r="AL381" s="48"/>
      <c r="AM381" s="48"/>
      <c r="AN381" s="48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</row>
    <row r="382" spans="32:80" ht="21.2" customHeight="1" x14ac:dyDescent="0.2">
      <c r="AF382" s="3"/>
      <c r="AG382" s="48"/>
      <c r="AH382" s="48"/>
      <c r="AI382" s="48"/>
      <c r="AJ382" s="61"/>
      <c r="AK382" s="3"/>
      <c r="AL382" s="48"/>
      <c r="AM382" s="48"/>
      <c r="AN382" s="48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</row>
    <row r="383" spans="32:80" ht="21.2" customHeight="1" x14ac:dyDescent="0.2">
      <c r="AF383" s="3"/>
      <c r="AG383" s="48"/>
      <c r="AH383" s="48"/>
      <c r="AI383" s="48"/>
      <c r="AJ383" s="61"/>
      <c r="AK383" s="3"/>
      <c r="AL383" s="48"/>
      <c r="AM383" s="48"/>
      <c r="AN383" s="48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</row>
    <row r="384" spans="32:80" ht="21.2" customHeight="1" x14ac:dyDescent="0.2">
      <c r="AF384" s="3"/>
      <c r="AG384" s="48"/>
      <c r="AH384" s="48"/>
      <c r="AI384" s="48"/>
      <c r="AJ384" s="61"/>
      <c r="AK384" s="3"/>
      <c r="AL384" s="48"/>
      <c r="AM384" s="48"/>
      <c r="AN384" s="48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</row>
    <row r="385" spans="32:80" ht="21.2" customHeight="1" x14ac:dyDescent="0.2">
      <c r="AF385" s="3"/>
      <c r="AG385" s="48"/>
      <c r="AH385" s="48"/>
      <c r="AI385" s="48"/>
      <c r="AJ385" s="61"/>
      <c r="AK385" s="3"/>
      <c r="AL385" s="48"/>
      <c r="AM385" s="48"/>
      <c r="AN385" s="48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</row>
    <row r="386" spans="32:80" ht="21.2" customHeight="1" x14ac:dyDescent="0.2">
      <c r="AF386" s="3"/>
      <c r="AG386" s="48"/>
      <c r="AH386" s="48"/>
      <c r="AI386" s="48"/>
      <c r="AJ386" s="61"/>
      <c r="AK386" s="3"/>
      <c r="AL386" s="48"/>
      <c r="AM386" s="48"/>
      <c r="AN386" s="48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</row>
    <row r="387" spans="32:80" ht="21.2" customHeight="1" x14ac:dyDescent="0.2">
      <c r="AF387" s="3"/>
      <c r="AG387" s="48"/>
      <c r="AH387" s="48"/>
      <c r="AI387" s="48"/>
      <c r="AJ387" s="61"/>
      <c r="AK387" s="3"/>
      <c r="AL387" s="48"/>
      <c r="AM387" s="48"/>
      <c r="AN387" s="48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</row>
    <row r="388" spans="32:80" ht="21.2" customHeight="1" x14ac:dyDescent="0.2">
      <c r="AF388" s="3"/>
      <c r="AG388" s="48"/>
      <c r="AH388" s="48"/>
      <c r="AI388" s="48"/>
      <c r="AJ388" s="61"/>
      <c r="AK388" s="3"/>
      <c r="AL388" s="48"/>
      <c r="AM388" s="48"/>
      <c r="AN388" s="48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</row>
    <row r="389" spans="32:80" ht="21.2" customHeight="1" x14ac:dyDescent="0.2">
      <c r="AF389" s="3"/>
      <c r="AG389" s="48"/>
      <c r="AH389" s="48"/>
      <c r="AI389" s="48"/>
      <c r="AJ389" s="61"/>
      <c r="AK389" s="3"/>
      <c r="AL389" s="48"/>
      <c r="AM389" s="48"/>
      <c r="AN389" s="48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</row>
    <row r="390" spans="32:80" ht="21.2" customHeight="1" x14ac:dyDescent="0.2">
      <c r="AF390" s="3"/>
      <c r="AG390" s="48"/>
      <c r="AH390" s="48"/>
      <c r="AI390" s="48"/>
      <c r="AJ390" s="61"/>
      <c r="AK390" s="3"/>
      <c r="AL390" s="48"/>
      <c r="AM390" s="48"/>
      <c r="AN390" s="48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</row>
    <row r="391" spans="32:80" ht="21.2" customHeight="1" x14ac:dyDescent="0.2">
      <c r="AF391" s="3"/>
      <c r="AG391" s="48"/>
      <c r="AH391" s="48"/>
      <c r="AI391" s="48"/>
      <c r="AJ391" s="61"/>
      <c r="AK391" s="3"/>
      <c r="AL391" s="48"/>
      <c r="AM391" s="48"/>
      <c r="AN391" s="48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</row>
    <row r="392" spans="32:80" ht="21.2" customHeight="1" x14ac:dyDescent="0.2">
      <c r="AF392" s="3"/>
      <c r="AG392" s="48"/>
      <c r="AH392" s="48"/>
      <c r="AI392" s="48"/>
      <c r="AJ392" s="61"/>
      <c r="AK392" s="3"/>
      <c r="AL392" s="48"/>
      <c r="AM392" s="48"/>
      <c r="AN392" s="48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</row>
    <row r="393" spans="32:80" ht="21.2" customHeight="1" x14ac:dyDescent="0.2">
      <c r="AF393" s="3"/>
      <c r="AG393" s="48"/>
      <c r="AH393" s="48"/>
      <c r="AI393" s="48"/>
      <c r="AJ393" s="61"/>
      <c r="AK393" s="3"/>
      <c r="AL393" s="48"/>
      <c r="AM393" s="48"/>
      <c r="AN393" s="48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</row>
    <row r="394" spans="32:80" ht="21.2" customHeight="1" x14ac:dyDescent="0.2">
      <c r="AF394" s="3"/>
      <c r="AG394" s="48"/>
      <c r="AH394" s="48"/>
      <c r="AI394" s="48"/>
      <c r="AJ394" s="61"/>
      <c r="AK394" s="3"/>
      <c r="AL394" s="48"/>
      <c r="AM394" s="48"/>
      <c r="AN394" s="48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</row>
    <row r="395" spans="32:80" ht="21.2" customHeight="1" x14ac:dyDescent="0.2">
      <c r="AF395" s="3"/>
      <c r="AG395" s="48"/>
      <c r="AH395" s="48"/>
      <c r="AI395" s="48"/>
      <c r="AJ395" s="61"/>
      <c r="AK395" s="3"/>
      <c r="AL395" s="48"/>
      <c r="AM395" s="48"/>
      <c r="AN395" s="48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</row>
    <row r="396" spans="32:80" ht="21.2" customHeight="1" x14ac:dyDescent="0.2">
      <c r="AF396" s="3"/>
      <c r="AG396" s="48"/>
      <c r="AH396" s="48"/>
      <c r="AI396" s="48"/>
      <c r="AJ396" s="61"/>
      <c r="AK396" s="3"/>
      <c r="AL396" s="48"/>
      <c r="AM396" s="48"/>
      <c r="AN396" s="48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</row>
    <row r="397" spans="32:80" ht="21.2" customHeight="1" x14ac:dyDescent="0.2">
      <c r="AF397" s="3"/>
      <c r="AG397" s="48"/>
      <c r="AH397" s="48"/>
      <c r="AI397" s="48"/>
      <c r="AJ397" s="61"/>
      <c r="AK397" s="3"/>
      <c r="AL397" s="48"/>
      <c r="AM397" s="48"/>
      <c r="AN397" s="48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</row>
    <row r="398" spans="32:80" ht="21.2" customHeight="1" x14ac:dyDescent="0.2">
      <c r="AF398" s="3"/>
      <c r="AG398" s="48"/>
      <c r="AH398" s="48"/>
      <c r="AI398" s="48"/>
      <c r="AJ398" s="61"/>
      <c r="AK398" s="3"/>
      <c r="AL398" s="48"/>
      <c r="AM398" s="48"/>
      <c r="AN398" s="48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</row>
    <row r="399" spans="32:80" ht="21.2" customHeight="1" x14ac:dyDescent="0.2">
      <c r="AF399" s="3"/>
      <c r="AG399" s="48"/>
      <c r="AH399" s="48"/>
      <c r="AI399" s="48"/>
      <c r="AJ399" s="61"/>
      <c r="AK399" s="3"/>
      <c r="AL399" s="48"/>
      <c r="AM399" s="48"/>
      <c r="AN399" s="48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</row>
    <row r="400" spans="32:80" ht="21.2" customHeight="1" x14ac:dyDescent="0.2">
      <c r="AF400" s="3"/>
      <c r="AG400" s="48"/>
      <c r="AH400" s="48"/>
      <c r="AI400" s="48"/>
      <c r="AJ400" s="61"/>
      <c r="AK400" s="3"/>
      <c r="AL400" s="48"/>
      <c r="AM400" s="48"/>
      <c r="AN400" s="48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</row>
    <row r="401" spans="32:80" ht="21.2" customHeight="1" x14ac:dyDescent="0.2">
      <c r="AF401" s="3"/>
      <c r="AG401" s="48"/>
      <c r="AH401" s="48"/>
      <c r="AI401" s="48"/>
      <c r="AJ401" s="61"/>
      <c r="AK401" s="3"/>
      <c r="AL401" s="48"/>
      <c r="AM401" s="48"/>
      <c r="AN401" s="48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</row>
    <row r="402" spans="32:80" ht="21.2" customHeight="1" x14ac:dyDescent="0.2">
      <c r="AF402" s="3"/>
      <c r="AG402" s="48"/>
      <c r="AH402" s="48"/>
      <c r="AI402" s="48"/>
      <c r="AJ402" s="61"/>
      <c r="AK402" s="3"/>
      <c r="AL402" s="48"/>
      <c r="AM402" s="48"/>
      <c r="AN402" s="48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</row>
    <row r="403" spans="32:80" ht="21.2" customHeight="1" x14ac:dyDescent="0.2">
      <c r="AF403" s="3"/>
      <c r="AG403" s="48"/>
      <c r="AH403" s="48"/>
      <c r="AI403" s="48"/>
      <c r="AJ403" s="61"/>
      <c r="AK403" s="3"/>
      <c r="AL403" s="48"/>
      <c r="AM403" s="48"/>
      <c r="AN403" s="48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</row>
    <row r="404" spans="32:80" ht="21.2" customHeight="1" x14ac:dyDescent="0.2">
      <c r="AF404" s="3"/>
      <c r="AG404" s="48"/>
      <c r="AH404" s="48"/>
      <c r="AI404" s="48"/>
      <c r="AJ404" s="61"/>
      <c r="AK404" s="3"/>
      <c r="AL404" s="48"/>
      <c r="AM404" s="48"/>
      <c r="AN404" s="48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</row>
    <row r="405" spans="32:80" ht="21.2" customHeight="1" x14ac:dyDescent="0.2">
      <c r="AF405" s="3"/>
      <c r="AG405" s="48"/>
      <c r="AH405" s="48"/>
      <c r="AI405" s="48"/>
      <c r="AJ405" s="61"/>
      <c r="AK405" s="3"/>
      <c r="AL405" s="48"/>
      <c r="AM405" s="48"/>
      <c r="AN405" s="48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</row>
    <row r="406" spans="32:80" ht="21.2" customHeight="1" x14ac:dyDescent="0.2">
      <c r="AF406" s="3"/>
      <c r="AG406" s="48"/>
      <c r="AH406" s="48"/>
      <c r="AI406" s="48"/>
      <c r="AJ406" s="61"/>
      <c r="AK406" s="3"/>
      <c r="AL406" s="48"/>
      <c r="AM406" s="48"/>
      <c r="AN406" s="48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</row>
    <row r="407" spans="32:80" ht="21.2" customHeight="1" x14ac:dyDescent="0.2">
      <c r="AF407" s="3"/>
      <c r="AG407" s="48"/>
      <c r="AH407" s="48"/>
      <c r="AI407" s="48"/>
      <c r="AJ407" s="61"/>
      <c r="AK407" s="3"/>
      <c r="AL407" s="48"/>
      <c r="AM407" s="48"/>
      <c r="AN407" s="48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</row>
    <row r="408" spans="32:80" ht="21.2" customHeight="1" x14ac:dyDescent="0.2">
      <c r="AF408" s="3"/>
      <c r="AG408" s="48"/>
      <c r="AH408" s="48"/>
      <c r="AI408" s="48"/>
      <c r="AJ408" s="61"/>
      <c r="AK408" s="3"/>
      <c r="AL408" s="48"/>
      <c r="AM408" s="48"/>
      <c r="AN408" s="48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</row>
    <row r="409" spans="32:80" ht="21.2" customHeight="1" x14ac:dyDescent="0.2">
      <c r="AF409" s="3"/>
      <c r="AG409" s="48"/>
      <c r="AH409" s="48"/>
      <c r="AI409" s="48"/>
      <c r="AJ409" s="61"/>
      <c r="AK409" s="3"/>
      <c r="AL409" s="48"/>
      <c r="AM409" s="48"/>
      <c r="AN409" s="48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</row>
    <row r="410" spans="32:80" ht="21.2" customHeight="1" x14ac:dyDescent="0.2">
      <c r="AF410" s="3"/>
      <c r="AG410" s="48"/>
      <c r="AH410" s="48"/>
      <c r="AI410" s="48"/>
      <c r="AJ410" s="61"/>
      <c r="AK410" s="3"/>
      <c r="AL410" s="48"/>
      <c r="AM410" s="48"/>
      <c r="AN410" s="48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</row>
    <row r="411" spans="32:80" ht="21.2" customHeight="1" x14ac:dyDescent="0.2">
      <c r="AF411" s="3"/>
      <c r="AG411" s="48"/>
      <c r="AH411" s="48"/>
      <c r="AI411" s="48"/>
      <c r="AJ411" s="61"/>
      <c r="AK411" s="3"/>
      <c r="AL411" s="48"/>
      <c r="AM411" s="48"/>
      <c r="AN411" s="48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</row>
    <row r="412" spans="32:80" ht="21.2" customHeight="1" x14ac:dyDescent="0.2">
      <c r="AF412" s="3"/>
      <c r="AG412" s="48"/>
      <c r="AH412" s="48"/>
      <c r="AI412" s="48"/>
      <c r="AJ412" s="61"/>
      <c r="AK412" s="3"/>
      <c r="AL412" s="48"/>
      <c r="AM412" s="48"/>
      <c r="AN412" s="48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</row>
    <row r="413" spans="32:80" ht="21.2" customHeight="1" x14ac:dyDescent="0.2">
      <c r="AF413" s="3"/>
      <c r="AG413" s="48"/>
      <c r="AH413" s="48"/>
      <c r="AI413" s="48"/>
      <c r="AJ413" s="61"/>
      <c r="AK413" s="3"/>
      <c r="AL413" s="48"/>
      <c r="AM413" s="48"/>
      <c r="AN413" s="48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</row>
    <row r="414" spans="32:80" ht="21.2" customHeight="1" x14ac:dyDescent="0.2">
      <c r="AF414" s="3"/>
      <c r="AG414" s="48"/>
      <c r="AH414" s="48"/>
      <c r="AI414" s="48"/>
      <c r="AJ414" s="61"/>
      <c r="AK414" s="3"/>
      <c r="AL414" s="48"/>
      <c r="AM414" s="48"/>
      <c r="AN414" s="48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</row>
    <row r="415" spans="32:80" ht="21.2" customHeight="1" x14ac:dyDescent="0.2">
      <c r="AF415" s="3"/>
      <c r="AG415" s="48"/>
      <c r="AH415" s="48"/>
      <c r="AI415" s="48"/>
      <c r="AJ415" s="61"/>
      <c r="AK415" s="3"/>
      <c r="AL415" s="48"/>
      <c r="AM415" s="48"/>
      <c r="AN415" s="48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</row>
    <row r="416" spans="32:80" ht="21.2" customHeight="1" x14ac:dyDescent="0.2">
      <c r="AF416" s="3"/>
      <c r="AG416" s="48"/>
      <c r="AH416" s="48"/>
      <c r="AI416" s="48"/>
      <c r="AJ416" s="61"/>
      <c r="AK416" s="3"/>
      <c r="AL416" s="48"/>
      <c r="AM416" s="48"/>
      <c r="AN416" s="48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</row>
    <row r="417" spans="32:80" ht="21.2" customHeight="1" x14ac:dyDescent="0.2">
      <c r="AF417" s="3"/>
      <c r="AG417" s="48"/>
      <c r="AH417" s="48"/>
      <c r="AI417" s="48"/>
      <c r="AJ417" s="61"/>
      <c r="AK417" s="3"/>
      <c r="AL417" s="48"/>
      <c r="AM417" s="48"/>
      <c r="AN417" s="48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</row>
    <row r="418" spans="32:80" ht="21.2" customHeight="1" x14ac:dyDescent="0.2">
      <c r="AF418" s="3"/>
      <c r="AG418" s="48"/>
      <c r="AH418" s="48"/>
      <c r="AI418" s="48"/>
      <c r="AJ418" s="61"/>
      <c r="AK418" s="3"/>
      <c r="AL418" s="48"/>
      <c r="AM418" s="48"/>
      <c r="AN418" s="48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</row>
    <row r="419" spans="32:80" ht="21.2" customHeight="1" x14ac:dyDescent="0.2">
      <c r="AF419" s="3"/>
      <c r="AG419" s="48"/>
      <c r="AH419" s="48"/>
      <c r="AI419" s="48"/>
      <c r="AJ419" s="61"/>
      <c r="AK419" s="3"/>
      <c r="AL419" s="48"/>
      <c r="AM419" s="48"/>
      <c r="AN419" s="48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</row>
    <row r="420" spans="32:80" ht="21.2" customHeight="1" x14ac:dyDescent="0.2">
      <c r="AF420" s="3"/>
      <c r="AG420" s="48"/>
      <c r="AH420" s="48"/>
      <c r="AI420" s="48"/>
      <c r="AJ420" s="61"/>
      <c r="AK420" s="3"/>
      <c r="AL420" s="48"/>
      <c r="AM420" s="48"/>
      <c r="AN420" s="48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</row>
    <row r="421" spans="32:80" ht="21.2" customHeight="1" x14ac:dyDescent="0.2">
      <c r="AF421" s="3"/>
      <c r="AG421" s="48"/>
      <c r="AH421" s="48"/>
      <c r="AI421" s="48"/>
      <c r="AJ421" s="61"/>
      <c r="AK421" s="3"/>
      <c r="AL421" s="48"/>
      <c r="AM421" s="48"/>
      <c r="AN421" s="48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</row>
    <row r="422" spans="32:80" ht="21.2" customHeight="1" x14ac:dyDescent="0.2">
      <c r="AF422" s="3"/>
      <c r="AG422" s="48"/>
      <c r="AH422" s="48"/>
      <c r="AI422" s="48"/>
      <c r="AJ422" s="61"/>
      <c r="AK422" s="3"/>
      <c r="AL422" s="48"/>
      <c r="AM422" s="48"/>
      <c r="AN422" s="48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</row>
    <row r="423" spans="32:80" ht="21.2" customHeight="1" x14ac:dyDescent="0.2">
      <c r="AF423" s="3"/>
      <c r="AG423" s="48"/>
      <c r="AH423" s="48"/>
      <c r="AI423" s="48"/>
      <c r="AJ423" s="61"/>
      <c r="AK423" s="3"/>
      <c r="AL423" s="48"/>
      <c r="AM423" s="48"/>
      <c r="AN423" s="48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</row>
    <row r="424" spans="32:80" ht="21.2" customHeight="1" x14ac:dyDescent="0.2">
      <c r="AF424" s="3"/>
      <c r="AG424" s="48"/>
      <c r="AH424" s="48"/>
      <c r="AI424" s="48"/>
      <c r="AJ424" s="61"/>
      <c r="AK424" s="3"/>
      <c r="AL424" s="48"/>
      <c r="AM424" s="48"/>
      <c r="AN424" s="48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</row>
    <row r="425" spans="32:80" ht="21.2" customHeight="1" x14ac:dyDescent="0.2">
      <c r="AF425" s="3"/>
      <c r="AG425" s="48"/>
      <c r="AH425" s="48"/>
      <c r="AI425" s="48"/>
      <c r="AJ425" s="61"/>
      <c r="AK425" s="3"/>
      <c r="AL425" s="48"/>
      <c r="AM425" s="48"/>
      <c r="AN425" s="48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</row>
    <row r="426" spans="32:80" ht="21.2" customHeight="1" x14ac:dyDescent="0.2">
      <c r="AF426" s="3"/>
      <c r="AG426" s="48"/>
      <c r="AH426" s="48"/>
      <c r="AI426" s="48"/>
      <c r="AJ426" s="61"/>
      <c r="AK426" s="3"/>
      <c r="AL426" s="48"/>
      <c r="AM426" s="48"/>
      <c r="AN426" s="48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</row>
    <row r="427" spans="32:80" ht="21.2" customHeight="1" x14ac:dyDescent="0.2">
      <c r="AF427" s="3"/>
      <c r="AG427" s="48"/>
      <c r="AH427" s="48"/>
      <c r="AI427" s="48"/>
      <c r="AJ427" s="61"/>
      <c r="AK427" s="3"/>
      <c r="AL427" s="48"/>
      <c r="AM427" s="48"/>
      <c r="AN427" s="48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</row>
    <row r="428" spans="32:80" ht="21.2" customHeight="1" x14ac:dyDescent="0.2">
      <c r="AF428" s="3"/>
      <c r="AG428" s="48"/>
      <c r="AH428" s="48"/>
      <c r="AI428" s="48"/>
      <c r="AJ428" s="61"/>
      <c r="AK428" s="3"/>
      <c r="AL428" s="48"/>
      <c r="AM428" s="48"/>
      <c r="AN428" s="48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</row>
    <row r="429" spans="32:80" ht="21.2" customHeight="1" x14ac:dyDescent="0.2">
      <c r="AF429" s="3"/>
      <c r="AG429" s="48"/>
      <c r="AH429" s="48"/>
      <c r="AI429" s="48"/>
      <c r="AJ429" s="61"/>
      <c r="AK429" s="3"/>
      <c r="AL429" s="48"/>
      <c r="AM429" s="48"/>
      <c r="AN429" s="48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</row>
    <row r="430" spans="32:80" ht="21.2" customHeight="1" x14ac:dyDescent="0.2">
      <c r="AF430" s="3"/>
      <c r="AG430" s="48"/>
      <c r="AH430" s="48"/>
      <c r="AI430" s="48"/>
      <c r="AJ430" s="61"/>
      <c r="AK430" s="3"/>
      <c r="AL430" s="48"/>
      <c r="AM430" s="48"/>
      <c r="AN430" s="48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</row>
    <row r="431" spans="32:80" ht="21.2" customHeight="1" x14ac:dyDescent="0.2">
      <c r="AF431" s="3"/>
      <c r="AG431" s="48"/>
      <c r="AH431" s="48"/>
      <c r="AI431" s="48"/>
      <c r="AJ431" s="61"/>
      <c r="AK431" s="3"/>
      <c r="AL431" s="48"/>
      <c r="AM431" s="48"/>
      <c r="AN431" s="48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</row>
    <row r="432" spans="32:80" ht="21.2" customHeight="1" x14ac:dyDescent="0.2">
      <c r="AF432" s="3"/>
      <c r="AG432" s="48"/>
      <c r="AH432" s="48"/>
      <c r="AI432" s="48"/>
      <c r="AJ432" s="61"/>
      <c r="AK432" s="3"/>
      <c r="AL432" s="48"/>
      <c r="AM432" s="48"/>
      <c r="AN432" s="48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</row>
    <row r="433" spans="32:80" ht="21.2" customHeight="1" x14ac:dyDescent="0.2">
      <c r="AF433" s="3"/>
      <c r="AG433" s="48"/>
      <c r="AH433" s="48"/>
      <c r="AI433" s="48"/>
      <c r="AJ433" s="61"/>
      <c r="AK433" s="3"/>
      <c r="AL433" s="48"/>
      <c r="AM433" s="48"/>
      <c r="AN433" s="48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</row>
    <row r="434" spans="32:80" ht="21.2" customHeight="1" x14ac:dyDescent="0.2">
      <c r="AF434" s="3"/>
      <c r="AG434" s="48"/>
      <c r="AH434" s="48"/>
      <c r="AI434" s="48"/>
      <c r="AJ434" s="61"/>
      <c r="AK434" s="3"/>
      <c r="AL434" s="48"/>
      <c r="AM434" s="48"/>
      <c r="AN434" s="48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</row>
    <row r="435" spans="32:80" ht="21.2" customHeight="1" x14ac:dyDescent="0.2">
      <c r="AF435" s="3"/>
      <c r="AG435" s="48"/>
      <c r="AH435" s="48"/>
      <c r="AI435" s="48"/>
      <c r="AJ435" s="61"/>
      <c r="AK435" s="3"/>
      <c r="AL435" s="48"/>
      <c r="AM435" s="48"/>
      <c r="AN435" s="48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</row>
    <row r="436" spans="32:80" ht="21.2" customHeight="1" x14ac:dyDescent="0.2">
      <c r="AF436" s="3"/>
      <c r="AG436" s="48"/>
      <c r="AH436" s="48"/>
      <c r="AI436" s="48"/>
      <c r="AJ436" s="61"/>
      <c r="AK436" s="3"/>
      <c r="AL436" s="48"/>
      <c r="AM436" s="48"/>
      <c r="AN436" s="48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</row>
    <row r="437" spans="32:80" ht="21.2" customHeight="1" x14ac:dyDescent="0.2">
      <c r="AF437" s="3"/>
      <c r="AG437" s="48"/>
      <c r="AH437" s="48"/>
      <c r="AI437" s="48"/>
      <c r="AJ437" s="61"/>
      <c r="AK437" s="3"/>
      <c r="AL437" s="48"/>
      <c r="AM437" s="48"/>
      <c r="AN437" s="48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</row>
    <row r="438" spans="32:80" ht="21.2" customHeight="1" x14ac:dyDescent="0.2">
      <c r="AF438" s="3"/>
      <c r="AG438" s="48"/>
      <c r="AH438" s="48"/>
      <c r="AI438" s="48"/>
      <c r="AJ438" s="61"/>
      <c r="AK438" s="3"/>
      <c r="AL438" s="48"/>
      <c r="AM438" s="48"/>
      <c r="AN438" s="48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</row>
    <row r="439" spans="32:80" ht="21.2" customHeight="1" x14ac:dyDescent="0.2">
      <c r="AF439" s="3"/>
      <c r="AG439" s="48"/>
      <c r="AH439" s="48"/>
      <c r="AI439" s="48"/>
      <c r="AJ439" s="61"/>
      <c r="AK439" s="3"/>
      <c r="AL439" s="48"/>
      <c r="AM439" s="48"/>
      <c r="AN439" s="48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</row>
    <row r="440" spans="32:80" ht="21.2" customHeight="1" x14ac:dyDescent="0.2">
      <c r="AF440" s="3"/>
      <c r="AG440" s="48"/>
      <c r="AH440" s="48"/>
      <c r="AI440" s="48"/>
      <c r="AJ440" s="61"/>
      <c r="AK440" s="3"/>
      <c r="AL440" s="48"/>
      <c r="AM440" s="48"/>
      <c r="AN440" s="48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</row>
    <row r="441" spans="32:80" ht="21.2" customHeight="1" x14ac:dyDescent="0.2">
      <c r="AF441" s="3"/>
      <c r="AG441" s="48"/>
      <c r="AH441" s="48"/>
      <c r="AI441" s="48"/>
      <c r="AJ441" s="61"/>
      <c r="AK441" s="3"/>
      <c r="AL441" s="48"/>
      <c r="AM441" s="48"/>
      <c r="AN441" s="48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</row>
    <row r="442" spans="32:80" ht="21.2" customHeight="1" x14ac:dyDescent="0.2">
      <c r="AF442" s="3"/>
      <c r="AG442" s="48"/>
      <c r="AH442" s="48"/>
      <c r="AI442" s="48"/>
      <c r="AJ442" s="61"/>
      <c r="AK442" s="3"/>
      <c r="AL442" s="48"/>
      <c r="AM442" s="48"/>
      <c r="AN442" s="48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</row>
    <row r="443" spans="32:80" ht="21.2" customHeight="1" x14ac:dyDescent="0.2">
      <c r="AF443" s="3"/>
      <c r="AG443" s="48"/>
      <c r="AH443" s="48"/>
      <c r="AI443" s="48"/>
      <c r="AJ443" s="61"/>
      <c r="AK443" s="3"/>
      <c r="AL443" s="48"/>
      <c r="AM443" s="48"/>
      <c r="AN443" s="48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</row>
    <row r="444" spans="32:80" ht="21.2" customHeight="1" x14ac:dyDescent="0.2">
      <c r="AF444" s="3"/>
      <c r="AG444" s="48"/>
      <c r="AH444" s="48"/>
      <c r="AI444" s="48"/>
      <c r="AJ444" s="61"/>
      <c r="AK444" s="3"/>
      <c r="AL444" s="48"/>
      <c r="AM444" s="48"/>
      <c r="AN444" s="48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</row>
    <row r="445" spans="32:80" ht="21.2" customHeight="1" x14ac:dyDescent="0.2">
      <c r="AF445" s="3"/>
      <c r="AG445" s="48"/>
      <c r="AH445" s="48"/>
      <c r="AI445" s="48"/>
      <c r="AJ445" s="61"/>
      <c r="AK445" s="3"/>
      <c r="AL445" s="48"/>
      <c r="AM445" s="48"/>
      <c r="AN445" s="48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</row>
    <row r="446" spans="32:80" ht="21.2" customHeight="1" x14ac:dyDescent="0.2">
      <c r="AF446" s="3"/>
      <c r="AG446" s="48"/>
      <c r="AH446" s="48"/>
      <c r="AI446" s="48"/>
      <c r="AJ446" s="61"/>
      <c r="AK446" s="3"/>
      <c r="AL446" s="48"/>
      <c r="AM446" s="48"/>
      <c r="AN446" s="48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</row>
    <row r="447" spans="32:80" ht="21.2" customHeight="1" x14ac:dyDescent="0.2">
      <c r="AF447" s="3"/>
      <c r="AG447" s="48"/>
      <c r="AH447" s="48"/>
      <c r="AI447" s="48"/>
      <c r="AJ447" s="61"/>
      <c r="AK447" s="3"/>
      <c r="AL447" s="48"/>
      <c r="AM447" s="48"/>
      <c r="AN447" s="48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</row>
    <row r="448" spans="32:80" ht="21.2" customHeight="1" x14ac:dyDescent="0.2">
      <c r="AF448" s="3"/>
      <c r="AG448" s="48"/>
      <c r="AH448" s="48"/>
      <c r="AI448" s="48"/>
      <c r="AJ448" s="61"/>
      <c r="AK448" s="3"/>
      <c r="AL448" s="48"/>
      <c r="AM448" s="48"/>
      <c r="AN448" s="48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</row>
    <row r="449" spans="32:80" ht="21.2" customHeight="1" x14ac:dyDescent="0.2">
      <c r="AF449" s="3"/>
      <c r="AG449" s="48"/>
      <c r="AH449" s="48"/>
      <c r="AI449" s="48"/>
      <c r="AJ449" s="61"/>
      <c r="AK449" s="3"/>
      <c r="AL449" s="48"/>
      <c r="AM449" s="48"/>
      <c r="AN449" s="48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</row>
    <row r="450" spans="32:80" ht="21.2" customHeight="1" x14ac:dyDescent="0.2">
      <c r="AF450" s="3"/>
      <c r="AG450" s="48"/>
      <c r="AH450" s="48"/>
      <c r="AI450" s="48"/>
      <c r="AJ450" s="61"/>
      <c r="AK450" s="3"/>
      <c r="AL450" s="48"/>
      <c r="AM450" s="48"/>
      <c r="AN450" s="48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</row>
    <row r="451" spans="32:80" ht="21.2" customHeight="1" x14ac:dyDescent="0.2">
      <c r="AF451" s="3"/>
      <c r="AG451" s="48"/>
      <c r="AH451" s="48"/>
      <c r="AI451" s="48"/>
      <c r="AJ451" s="61"/>
      <c r="AK451" s="3"/>
      <c r="AL451" s="48"/>
      <c r="AM451" s="48"/>
      <c r="AN451" s="48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</row>
    <row r="452" spans="32:80" ht="21.2" customHeight="1" x14ac:dyDescent="0.2">
      <c r="AF452" s="3"/>
      <c r="AG452" s="48"/>
      <c r="AH452" s="48"/>
      <c r="AI452" s="48"/>
      <c r="AJ452" s="61"/>
      <c r="AK452" s="3"/>
      <c r="AL452" s="48"/>
      <c r="AM452" s="48"/>
      <c r="AN452" s="48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</row>
    <row r="453" spans="32:80" ht="21.2" customHeight="1" x14ac:dyDescent="0.2">
      <c r="AF453" s="3"/>
      <c r="AG453" s="48"/>
      <c r="AH453" s="48"/>
      <c r="AI453" s="48"/>
      <c r="AJ453" s="61"/>
      <c r="AK453" s="3"/>
      <c r="AL453" s="48"/>
      <c r="AM453" s="48"/>
      <c r="AN453" s="48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</row>
    <row r="454" spans="32:80" ht="21.2" customHeight="1" x14ac:dyDescent="0.2">
      <c r="AF454" s="3"/>
      <c r="AG454" s="48"/>
      <c r="AH454" s="48"/>
      <c r="AI454" s="48"/>
      <c r="AJ454" s="61"/>
      <c r="AK454" s="3"/>
      <c r="AL454" s="48"/>
      <c r="AM454" s="48"/>
      <c r="AN454" s="48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</row>
    <row r="455" spans="32:80" ht="21.2" customHeight="1" x14ac:dyDescent="0.2">
      <c r="AF455" s="3"/>
      <c r="AG455" s="48"/>
      <c r="AH455" s="48"/>
      <c r="AI455" s="48"/>
      <c r="AJ455" s="61"/>
      <c r="AK455" s="3"/>
      <c r="AL455" s="48"/>
      <c r="AM455" s="48"/>
      <c r="AN455" s="48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</row>
    <row r="456" spans="32:80" ht="21.2" customHeight="1" x14ac:dyDescent="0.2">
      <c r="AF456" s="3"/>
      <c r="AG456" s="48"/>
      <c r="AH456" s="48"/>
      <c r="AI456" s="48"/>
      <c r="AJ456" s="61"/>
      <c r="AK456" s="3"/>
      <c r="AL456" s="48"/>
      <c r="AM456" s="48"/>
      <c r="AN456" s="48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</row>
    <row r="457" spans="32:80" ht="21.2" customHeight="1" x14ac:dyDescent="0.2">
      <c r="AF457" s="3"/>
      <c r="AG457" s="48"/>
      <c r="AH457" s="48"/>
      <c r="AI457" s="48"/>
      <c r="AJ457" s="61"/>
      <c r="AK457" s="3"/>
      <c r="AL457" s="48"/>
      <c r="AM457" s="48"/>
      <c r="AN457" s="48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</row>
    <row r="458" spans="32:80" ht="21.2" customHeight="1" x14ac:dyDescent="0.2">
      <c r="AF458" s="3"/>
      <c r="AG458" s="48"/>
      <c r="AH458" s="48"/>
      <c r="AI458" s="48"/>
      <c r="AJ458" s="61"/>
      <c r="AK458" s="3"/>
      <c r="AL458" s="48"/>
      <c r="AM458" s="48"/>
      <c r="AN458" s="48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</row>
    <row r="459" spans="32:80" ht="21.2" customHeight="1" x14ac:dyDescent="0.2">
      <c r="AF459" s="3"/>
      <c r="AG459" s="48"/>
      <c r="AH459" s="48"/>
      <c r="AI459" s="48"/>
      <c r="AJ459" s="61"/>
      <c r="AK459" s="3"/>
      <c r="AL459" s="48"/>
      <c r="AM459" s="48"/>
      <c r="AN459" s="48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</row>
    <row r="460" spans="32:80" ht="21.2" customHeight="1" x14ac:dyDescent="0.2">
      <c r="AF460" s="3"/>
      <c r="AG460" s="48"/>
      <c r="AH460" s="48"/>
      <c r="AI460" s="48"/>
      <c r="AJ460" s="61"/>
      <c r="AK460" s="3"/>
      <c r="AL460" s="48"/>
      <c r="AM460" s="48"/>
      <c r="AN460" s="48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</row>
    <row r="461" spans="32:80" ht="21.2" customHeight="1" x14ac:dyDescent="0.2">
      <c r="AF461" s="3"/>
      <c r="AG461" s="48"/>
      <c r="AH461" s="48"/>
      <c r="AI461" s="48"/>
      <c r="AJ461" s="61"/>
      <c r="AK461" s="3"/>
      <c r="AL461" s="48"/>
      <c r="AM461" s="48"/>
      <c r="AN461" s="48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</row>
    <row r="462" spans="32:80" ht="21.2" customHeight="1" x14ac:dyDescent="0.2">
      <c r="AF462" s="3"/>
      <c r="AG462" s="48"/>
      <c r="AH462" s="48"/>
      <c r="AI462" s="48"/>
      <c r="AJ462" s="61"/>
      <c r="AK462" s="3"/>
      <c r="AL462" s="48"/>
      <c r="AM462" s="48"/>
      <c r="AN462" s="48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</row>
    <row r="463" spans="32:80" ht="21.2" customHeight="1" x14ac:dyDescent="0.2">
      <c r="AF463" s="3"/>
      <c r="AG463" s="48"/>
      <c r="AH463" s="48"/>
      <c r="AI463" s="48"/>
      <c r="AJ463" s="61"/>
      <c r="AK463" s="3"/>
      <c r="AL463" s="48"/>
      <c r="AM463" s="48"/>
      <c r="AN463" s="48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</row>
    <row r="464" spans="32:80" ht="21.2" customHeight="1" x14ac:dyDescent="0.2">
      <c r="AF464" s="3"/>
      <c r="AG464" s="48"/>
      <c r="AH464" s="48"/>
      <c r="AI464" s="48"/>
      <c r="AJ464" s="61"/>
      <c r="AK464" s="3"/>
      <c r="AL464" s="48"/>
      <c r="AM464" s="48"/>
      <c r="AN464" s="48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</row>
    <row r="465" spans="32:80" ht="21.2" customHeight="1" x14ac:dyDescent="0.2">
      <c r="AF465" s="3"/>
      <c r="AG465" s="48"/>
      <c r="AH465" s="48"/>
      <c r="AI465" s="48"/>
      <c r="AJ465" s="61"/>
      <c r="AK465" s="3"/>
      <c r="AL465" s="48"/>
      <c r="AM465" s="48"/>
      <c r="AN465" s="48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</row>
    <row r="466" spans="32:80" ht="21.2" customHeight="1" x14ac:dyDescent="0.2">
      <c r="AF466" s="3"/>
      <c r="AG466" s="48"/>
      <c r="AH466" s="48"/>
      <c r="AI466" s="48"/>
      <c r="AJ466" s="61"/>
      <c r="AK466" s="3"/>
      <c r="AL466" s="48"/>
      <c r="AM466" s="48"/>
      <c r="AN466" s="48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</row>
    <row r="467" spans="32:80" ht="21.2" customHeight="1" x14ac:dyDescent="0.2">
      <c r="AF467" s="3"/>
      <c r="AG467" s="48"/>
      <c r="AH467" s="48"/>
      <c r="AI467" s="48"/>
      <c r="AJ467" s="61"/>
      <c r="AK467" s="3"/>
      <c r="AL467" s="48"/>
      <c r="AM467" s="48"/>
      <c r="AN467" s="48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</row>
    <row r="468" spans="32:80" ht="21.2" customHeight="1" x14ac:dyDescent="0.2">
      <c r="AF468" s="3"/>
      <c r="AG468" s="48"/>
      <c r="AH468" s="48"/>
      <c r="AI468" s="48"/>
      <c r="AJ468" s="61"/>
      <c r="AK468" s="3"/>
      <c r="AL468" s="48"/>
      <c r="AM468" s="48"/>
      <c r="AN468" s="48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</row>
    <row r="469" spans="32:80" ht="21.2" customHeight="1" x14ac:dyDescent="0.2">
      <c r="AF469" s="3"/>
      <c r="AG469" s="48"/>
      <c r="AH469" s="48"/>
      <c r="AI469" s="48"/>
      <c r="AJ469" s="61"/>
      <c r="AK469" s="3"/>
      <c r="AL469" s="48"/>
      <c r="AM469" s="48"/>
      <c r="AN469" s="48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</row>
    <row r="470" spans="32:80" ht="21.2" customHeight="1" x14ac:dyDescent="0.2">
      <c r="AF470" s="3"/>
      <c r="AG470" s="48"/>
      <c r="AH470" s="48"/>
      <c r="AI470" s="48"/>
      <c r="AJ470" s="61"/>
      <c r="AK470" s="3"/>
      <c r="AL470" s="48"/>
      <c r="AM470" s="48"/>
      <c r="AN470" s="48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</row>
    <row r="471" spans="32:80" ht="21.2" customHeight="1" x14ac:dyDescent="0.2">
      <c r="AF471" s="3"/>
      <c r="AG471" s="48"/>
      <c r="AH471" s="48"/>
      <c r="AI471" s="48"/>
      <c r="AJ471" s="61"/>
      <c r="AK471" s="3"/>
      <c r="AL471" s="48"/>
      <c r="AM471" s="48"/>
      <c r="AN471" s="48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</row>
    <row r="472" spans="32:80" ht="21.2" customHeight="1" x14ac:dyDescent="0.2">
      <c r="AF472" s="3"/>
      <c r="AG472" s="48"/>
      <c r="AH472" s="48"/>
      <c r="AI472" s="48"/>
      <c r="AJ472" s="61"/>
      <c r="AK472" s="3"/>
      <c r="AL472" s="48"/>
      <c r="AM472" s="48"/>
      <c r="AN472" s="48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</row>
    <row r="473" spans="32:80" ht="21.2" customHeight="1" x14ac:dyDescent="0.2">
      <c r="AF473" s="3"/>
      <c r="AG473" s="48"/>
      <c r="AH473" s="48"/>
      <c r="AI473" s="48"/>
      <c r="AJ473" s="61"/>
      <c r="AK473" s="3"/>
      <c r="AL473" s="48"/>
      <c r="AM473" s="48"/>
      <c r="AN473" s="48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</row>
    <row r="474" spans="32:80" ht="21.2" customHeight="1" x14ac:dyDescent="0.2">
      <c r="AF474" s="3"/>
      <c r="AG474" s="48"/>
      <c r="AH474" s="48"/>
      <c r="AI474" s="48"/>
      <c r="AJ474" s="61"/>
      <c r="AK474" s="3"/>
      <c r="AL474" s="48"/>
      <c r="AM474" s="48"/>
      <c r="AN474" s="48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</row>
    <row r="475" spans="32:80" ht="21.2" customHeight="1" x14ac:dyDescent="0.2">
      <c r="AF475" s="3"/>
      <c r="AG475" s="48"/>
      <c r="AH475" s="48"/>
      <c r="AI475" s="48"/>
      <c r="AJ475" s="61"/>
      <c r="AK475" s="3"/>
      <c r="AL475" s="48"/>
      <c r="AM475" s="48"/>
      <c r="AN475" s="48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</row>
    <row r="476" spans="32:80" ht="21.2" customHeight="1" x14ac:dyDescent="0.2">
      <c r="AF476" s="3"/>
      <c r="AG476" s="48"/>
      <c r="AH476" s="48"/>
      <c r="AI476" s="48"/>
      <c r="AJ476" s="61"/>
      <c r="AK476" s="3"/>
      <c r="AL476" s="48"/>
      <c r="AM476" s="48"/>
      <c r="AN476" s="48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</row>
    <row r="477" spans="32:80" ht="21.2" customHeight="1" x14ac:dyDescent="0.2">
      <c r="AF477" s="3"/>
      <c r="AG477" s="48"/>
      <c r="AH477" s="48"/>
      <c r="AI477" s="48"/>
      <c r="AJ477" s="61"/>
      <c r="AK477" s="3"/>
      <c r="AL477" s="48"/>
      <c r="AM477" s="48"/>
      <c r="AN477" s="48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</row>
    <row r="478" spans="32:80" ht="21.2" customHeight="1" x14ac:dyDescent="0.2">
      <c r="AF478" s="3"/>
      <c r="AG478" s="48"/>
      <c r="AH478" s="48"/>
      <c r="AI478" s="48"/>
      <c r="AJ478" s="61"/>
      <c r="AK478" s="3"/>
      <c r="AL478" s="48"/>
      <c r="AM478" s="48"/>
      <c r="AN478" s="48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</row>
    <row r="479" spans="32:80" ht="21.2" customHeight="1" x14ac:dyDescent="0.2">
      <c r="AF479" s="3"/>
      <c r="AG479" s="48"/>
      <c r="AH479" s="48"/>
      <c r="AI479" s="48"/>
      <c r="AJ479" s="61"/>
      <c r="AK479" s="3"/>
      <c r="AL479" s="48"/>
      <c r="AM479" s="48"/>
      <c r="AN479" s="48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</row>
    <row r="480" spans="32:80" ht="21.2" customHeight="1" x14ac:dyDescent="0.2">
      <c r="AF480" s="3"/>
      <c r="AG480" s="48"/>
      <c r="AH480" s="48"/>
      <c r="AI480" s="48"/>
      <c r="AJ480" s="61"/>
      <c r="AK480" s="3"/>
      <c r="AL480" s="48"/>
      <c r="AM480" s="48"/>
      <c r="AN480" s="48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</row>
    <row r="481" spans="32:80" ht="21.2" customHeight="1" x14ac:dyDescent="0.2">
      <c r="AF481" s="3"/>
      <c r="AG481" s="48"/>
      <c r="AH481" s="48"/>
      <c r="AI481" s="48"/>
      <c r="AJ481" s="61"/>
      <c r="AK481" s="3"/>
      <c r="AL481" s="48"/>
      <c r="AM481" s="48"/>
      <c r="AN481" s="48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</row>
    <row r="482" spans="32:80" ht="21.2" customHeight="1" x14ac:dyDescent="0.2">
      <c r="AF482" s="3"/>
      <c r="AG482" s="48"/>
      <c r="AH482" s="48"/>
      <c r="AI482" s="48"/>
      <c r="AJ482" s="61"/>
      <c r="AK482" s="3"/>
      <c r="AL482" s="48"/>
      <c r="AM482" s="48"/>
      <c r="AN482" s="48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</row>
    <row r="483" spans="32:80" ht="21.2" customHeight="1" x14ac:dyDescent="0.2">
      <c r="AF483" s="3"/>
      <c r="AG483" s="48"/>
      <c r="AH483" s="48"/>
      <c r="AI483" s="48"/>
      <c r="AJ483" s="61"/>
      <c r="AK483" s="3"/>
      <c r="AL483" s="48"/>
      <c r="AM483" s="48"/>
      <c r="AN483" s="48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</row>
    <row r="484" spans="32:80" ht="21.2" customHeight="1" x14ac:dyDescent="0.2">
      <c r="AF484" s="3"/>
      <c r="AG484" s="48"/>
      <c r="AH484" s="48"/>
      <c r="AI484" s="48"/>
      <c r="AJ484" s="61"/>
      <c r="AK484" s="3"/>
      <c r="AL484" s="48"/>
      <c r="AM484" s="48"/>
      <c r="AN484" s="48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</row>
    <row r="485" spans="32:80" ht="21.2" customHeight="1" x14ac:dyDescent="0.2">
      <c r="AF485" s="3"/>
      <c r="AG485" s="48"/>
      <c r="AH485" s="48"/>
      <c r="AI485" s="48"/>
      <c r="AJ485" s="61"/>
      <c r="AK485" s="3"/>
      <c r="AL485" s="48"/>
      <c r="AM485" s="48"/>
      <c r="AN485" s="48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</row>
    <row r="486" spans="32:80" ht="21.2" customHeight="1" x14ac:dyDescent="0.2">
      <c r="AF486" s="3"/>
      <c r="AG486" s="48"/>
      <c r="AH486" s="48"/>
      <c r="AI486" s="48"/>
      <c r="AJ486" s="61"/>
      <c r="AK486" s="3"/>
      <c r="AL486" s="48"/>
      <c r="AM486" s="48"/>
      <c r="AN486" s="48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</row>
    <row r="487" spans="32:80" ht="21.2" customHeight="1" x14ac:dyDescent="0.2">
      <c r="AF487" s="3"/>
      <c r="AG487" s="48"/>
      <c r="AH487" s="48"/>
      <c r="AI487" s="48"/>
      <c r="AJ487" s="61"/>
      <c r="AK487" s="3"/>
      <c r="AL487" s="48"/>
      <c r="AM487" s="48"/>
      <c r="AN487" s="48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</row>
    <row r="488" spans="32:80" ht="21.2" customHeight="1" x14ac:dyDescent="0.2">
      <c r="AF488" s="3"/>
      <c r="AG488" s="48"/>
      <c r="AH488" s="48"/>
      <c r="AI488" s="48"/>
      <c r="AJ488" s="61"/>
      <c r="AK488" s="3"/>
      <c r="AL488" s="48"/>
      <c r="AM488" s="48"/>
      <c r="AN488" s="48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</row>
    <row r="489" spans="32:80" ht="21.2" customHeight="1" x14ac:dyDescent="0.2">
      <c r="AF489" s="3"/>
      <c r="AG489" s="48"/>
      <c r="AH489" s="48"/>
      <c r="AI489" s="48"/>
      <c r="AJ489" s="61"/>
      <c r="AK489" s="3"/>
      <c r="AL489" s="48"/>
      <c r="AM489" s="48"/>
      <c r="AN489" s="48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</row>
    <row r="490" spans="32:80" ht="21.2" customHeight="1" x14ac:dyDescent="0.2">
      <c r="AF490" s="3"/>
      <c r="AG490" s="48"/>
      <c r="AH490" s="48"/>
      <c r="AI490" s="48"/>
      <c r="AJ490" s="61"/>
      <c r="AK490" s="3"/>
      <c r="AL490" s="48"/>
      <c r="AM490" s="48"/>
      <c r="AN490" s="48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</row>
    <row r="491" spans="32:80" ht="21.2" customHeight="1" x14ac:dyDescent="0.2">
      <c r="AF491" s="3"/>
      <c r="AG491" s="48"/>
      <c r="AH491" s="48"/>
      <c r="AI491" s="48"/>
      <c r="AJ491" s="61"/>
      <c r="AK491" s="3"/>
      <c r="AL491" s="48"/>
      <c r="AM491" s="48"/>
      <c r="AN491" s="48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</row>
    <row r="492" spans="32:80" ht="21.2" customHeight="1" x14ac:dyDescent="0.2">
      <c r="AF492" s="3"/>
      <c r="AG492" s="48"/>
      <c r="AH492" s="48"/>
      <c r="AI492" s="48"/>
      <c r="AJ492" s="61"/>
      <c r="AK492" s="3"/>
      <c r="AL492" s="48"/>
      <c r="AM492" s="48"/>
      <c r="AN492" s="48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</row>
    <row r="493" spans="32:80" ht="21.2" customHeight="1" x14ac:dyDescent="0.2">
      <c r="AF493" s="3"/>
      <c r="AG493" s="48"/>
      <c r="AH493" s="48"/>
      <c r="AI493" s="48"/>
      <c r="AJ493" s="61"/>
      <c r="AK493" s="3"/>
      <c r="AL493" s="48"/>
      <c r="AM493" s="48"/>
      <c r="AN493" s="48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</row>
    <row r="494" spans="32:80" ht="21.2" customHeight="1" x14ac:dyDescent="0.2">
      <c r="AF494" s="3"/>
      <c r="AG494" s="48"/>
      <c r="AH494" s="48"/>
      <c r="AI494" s="48"/>
      <c r="AJ494" s="61"/>
      <c r="AK494" s="3"/>
      <c r="AL494" s="48"/>
      <c r="AM494" s="48"/>
      <c r="AN494" s="48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</row>
    <row r="495" spans="32:80" ht="21.2" customHeight="1" x14ac:dyDescent="0.2">
      <c r="AF495" s="3"/>
      <c r="AG495" s="48"/>
      <c r="AH495" s="48"/>
      <c r="AI495" s="48"/>
      <c r="AJ495" s="61"/>
      <c r="AK495" s="3"/>
      <c r="AL495" s="48"/>
      <c r="AM495" s="48"/>
      <c r="AN495" s="48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</row>
    <row r="496" spans="32:80" ht="21.2" customHeight="1" x14ac:dyDescent="0.2">
      <c r="AF496" s="3"/>
      <c r="AG496" s="48"/>
      <c r="AH496" s="48"/>
      <c r="AI496" s="48"/>
      <c r="AJ496" s="61"/>
      <c r="AK496" s="3"/>
      <c r="AL496" s="48"/>
      <c r="AM496" s="48"/>
      <c r="AN496" s="48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</row>
    <row r="497" spans="32:80" ht="21.2" customHeight="1" x14ac:dyDescent="0.2">
      <c r="AF497" s="3"/>
      <c r="AG497" s="48"/>
      <c r="AH497" s="48"/>
      <c r="AI497" s="48"/>
      <c r="AJ497" s="61"/>
      <c r="AK497" s="3"/>
      <c r="AL497" s="48"/>
      <c r="AM497" s="48"/>
      <c r="AN497" s="48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</row>
    <row r="498" spans="32:80" ht="21.2" customHeight="1" x14ac:dyDescent="0.2">
      <c r="AF498" s="3"/>
      <c r="AG498" s="48"/>
      <c r="AH498" s="48"/>
      <c r="AI498" s="48"/>
      <c r="AJ498" s="61"/>
      <c r="AK498" s="3"/>
      <c r="AL498" s="48"/>
      <c r="AM498" s="48"/>
      <c r="AN498" s="48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</row>
    <row r="499" spans="32:80" ht="21.2" customHeight="1" x14ac:dyDescent="0.2">
      <c r="AF499" s="3"/>
      <c r="AG499" s="48"/>
      <c r="AH499" s="48"/>
      <c r="AI499" s="48"/>
      <c r="AJ499" s="61"/>
      <c r="AK499" s="3"/>
      <c r="AL499" s="48"/>
      <c r="AM499" s="48"/>
      <c r="AN499" s="48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</row>
    <row r="500" spans="32:80" ht="21.2" customHeight="1" x14ac:dyDescent="0.2">
      <c r="AF500" s="3"/>
      <c r="AG500" s="48"/>
      <c r="AH500" s="48"/>
      <c r="AI500" s="48"/>
      <c r="AJ500" s="61"/>
      <c r="AK500" s="3"/>
      <c r="AL500" s="48"/>
      <c r="AM500" s="48"/>
      <c r="AN500" s="48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</row>
    <row r="501" spans="32:80" ht="21.2" customHeight="1" x14ac:dyDescent="0.2">
      <c r="AF501" s="3"/>
      <c r="AG501" s="48"/>
      <c r="AH501" s="48"/>
      <c r="AI501" s="48"/>
      <c r="AJ501" s="61"/>
      <c r="AK501" s="3"/>
      <c r="AL501" s="48"/>
      <c r="AM501" s="48"/>
      <c r="AN501" s="48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  <c r="BT501" s="3"/>
      <c r="BU501" s="3"/>
      <c r="BV501" s="3"/>
      <c r="BW501" s="3"/>
      <c r="BX501" s="3"/>
      <c r="BY501" s="3"/>
      <c r="BZ501" s="3"/>
      <c r="CA501" s="3"/>
      <c r="CB501" s="3"/>
    </row>
    <row r="502" spans="32:80" ht="21.2" customHeight="1" x14ac:dyDescent="0.2">
      <c r="AF502" s="3"/>
      <c r="AG502" s="48"/>
      <c r="AH502" s="48"/>
      <c r="AI502" s="48"/>
      <c r="AJ502" s="61"/>
      <c r="AK502" s="3"/>
      <c r="AL502" s="48"/>
      <c r="AM502" s="48"/>
      <c r="AN502" s="48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</row>
    <row r="503" spans="32:80" ht="21.2" customHeight="1" x14ac:dyDescent="0.2">
      <c r="AF503" s="3"/>
      <c r="AG503" s="48"/>
      <c r="AH503" s="48"/>
      <c r="AI503" s="48"/>
      <c r="AJ503" s="61"/>
      <c r="AK503" s="3"/>
      <c r="AL503" s="48"/>
      <c r="AM503" s="48"/>
      <c r="AN503" s="48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  <c r="BT503" s="3"/>
      <c r="BU503" s="3"/>
      <c r="BV503" s="3"/>
      <c r="BW503" s="3"/>
      <c r="BX503" s="3"/>
      <c r="BY503" s="3"/>
      <c r="BZ503" s="3"/>
      <c r="CA503" s="3"/>
      <c r="CB503" s="3"/>
    </row>
    <row r="504" spans="32:80" ht="21.2" customHeight="1" x14ac:dyDescent="0.2">
      <c r="AF504" s="3"/>
      <c r="AG504" s="48"/>
      <c r="AH504" s="48"/>
      <c r="AI504" s="48"/>
      <c r="AJ504" s="61"/>
      <c r="AK504" s="3"/>
      <c r="AL504" s="48"/>
      <c r="AM504" s="48"/>
      <c r="AN504" s="48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  <c r="BT504" s="3"/>
      <c r="BU504" s="3"/>
      <c r="BV504" s="3"/>
      <c r="BW504" s="3"/>
      <c r="BX504" s="3"/>
      <c r="BY504" s="3"/>
      <c r="BZ504" s="3"/>
      <c r="CA504" s="3"/>
      <c r="CB504" s="3"/>
    </row>
    <row r="505" spans="32:80" ht="21.2" customHeight="1" x14ac:dyDescent="0.2">
      <c r="AF505" s="3"/>
      <c r="AG505" s="48"/>
      <c r="AH505" s="48"/>
      <c r="AI505" s="48"/>
      <c r="AJ505" s="61"/>
      <c r="AK505" s="3"/>
      <c r="AL505" s="48"/>
      <c r="AM505" s="48"/>
      <c r="AN505" s="48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  <c r="BT505" s="3"/>
      <c r="BU505" s="3"/>
      <c r="BV505" s="3"/>
      <c r="BW505" s="3"/>
      <c r="BX505" s="3"/>
      <c r="BY505" s="3"/>
      <c r="BZ505" s="3"/>
      <c r="CA505" s="3"/>
      <c r="CB505" s="3"/>
    </row>
    <row r="506" spans="32:80" ht="21.2" customHeight="1" x14ac:dyDescent="0.2">
      <c r="AF506" s="3"/>
      <c r="AG506" s="48"/>
      <c r="AH506" s="48"/>
      <c r="AI506" s="48"/>
      <c r="AJ506" s="61"/>
      <c r="AK506" s="3"/>
      <c r="AL506" s="48"/>
      <c r="AM506" s="48"/>
      <c r="AN506" s="48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  <c r="BT506" s="3"/>
      <c r="BU506" s="3"/>
      <c r="BV506" s="3"/>
      <c r="BW506" s="3"/>
      <c r="BX506" s="3"/>
      <c r="BY506" s="3"/>
      <c r="BZ506" s="3"/>
      <c r="CA506" s="3"/>
      <c r="CB506" s="3"/>
    </row>
    <row r="507" spans="32:80" ht="21.2" customHeight="1" x14ac:dyDescent="0.2">
      <c r="AF507" s="3"/>
      <c r="AG507" s="48"/>
      <c r="AH507" s="48"/>
      <c r="AI507" s="48"/>
      <c r="AJ507" s="61"/>
      <c r="AK507" s="3"/>
      <c r="AL507" s="48"/>
      <c r="AM507" s="48"/>
      <c r="AN507" s="48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  <c r="BT507" s="3"/>
      <c r="BU507" s="3"/>
      <c r="BV507" s="3"/>
      <c r="BW507" s="3"/>
      <c r="BX507" s="3"/>
      <c r="BY507" s="3"/>
      <c r="BZ507" s="3"/>
      <c r="CA507" s="3"/>
      <c r="CB507" s="3"/>
    </row>
    <row r="508" spans="32:80" ht="21.2" customHeight="1" x14ac:dyDescent="0.2">
      <c r="AF508" s="3"/>
      <c r="AG508" s="48"/>
      <c r="AH508" s="48"/>
      <c r="AI508" s="48"/>
      <c r="AJ508" s="61"/>
      <c r="AK508" s="3"/>
      <c r="AL508" s="48"/>
      <c r="AM508" s="48"/>
      <c r="AN508" s="48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  <c r="BT508" s="3"/>
      <c r="BU508" s="3"/>
      <c r="BV508" s="3"/>
      <c r="BW508" s="3"/>
      <c r="BX508" s="3"/>
      <c r="BY508" s="3"/>
      <c r="BZ508" s="3"/>
      <c r="CA508" s="3"/>
      <c r="CB508" s="3"/>
    </row>
    <row r="509" spans="32:80" ht="21.2" customHeight="1" x14ac:dyDescent="0.2">
      <c r="AF509" s="3"/>
      <c r="AG509" s="48"/>
      <c r="AH509" s="48"/>
      <c r="AI509" s="48"/>
      <c r="AJ509" s="61"/>
      <c r="AK509" s="3"/>
      <c r="AL509" s="48"/>
      <c r="AM509" s="48"/>
      <c r="AN509" s="48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  <c r="BT509" s="3"/>
      <c r="BU509" s="3"/>
      <c r="BV509" s="3"/>
      <c r="BW509" s="3"/>
      <c r="BX509" s="3"/>
      <c r="BY509" s="3"/>
      <c r="BZ509" s="3"/>
      <c r="CA509" s="3"/>
      <c r="CB509" s="3"/>
    </row>
    <row r="510" spans="32:80" ht="21.2" customHeight="1" x14ac:dyDescent="0.2">
      <c r="AF510" s="3"/>
      <c r="AG510" s="48"/>
      <c r="AH510" s="48"/>
      <c r="AI510" s="48"/>
      <c r="AJ510" s="61"/>
      <c r="AK510" s="3"/>
      <c r="AL510" s="48"/>
      <c r="AM510" s="48"/>
      <c r="AN510" s="48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  <c r="BT510" s="3"/>
      <c r="BU510" s="3"/>
      <c r="BV510" s="3"/>
      <c r="BW510" s="3"/>
      <c r="BX510" s="3"/>
      <c r="BY510" s="3"/>
      <c r="BZ510" s="3"/>
      <c r="CA510" s="3"/>
      <c r="CB510" s="3"/>
    </row>
    <row r="511" spans="32:80" ht="21.2" customHeight="1" x14ac:dyDescent="0.2">
      <c r="AF511" s="3"/>
      <c r="AG511" s="48"/>
      <c r="AH511" s="48"/>
      <c r="AI511" s="48"/>
      <c r="AJ511" s="61"/>
      <c r="AK511" s="3"/>
      <c r="AL511" s="48"/>
      <c r="AM511" s="48"/>
      <c r="AN511" s="48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  <c r="BT511" s="3"/>
      <c r="BU511" s="3"/>
      <c r="BV511" s="3"/>
      <c r="BW511" s="3"/>
      <c r="BX511" s="3"/>
      <c r="BY511" s="3"/>
      <c r="BZ511" s="3"/>
      <c r="CA511" s="3"/>
      <c r="CB511" s="3"/>
    </row>
    <row r="512" spans="32:80" ht="21.2" customHeight="1" x14ac:dyDescent="0.2">
      <c r="AF512" s="3"/>
      <c r="AG512" s="48"/>
      <c r="AH512" s="48"/>
      <c r="AI512" s="48"/>
      <c r="AJ512" s="61"/>
      <c r="AK512" s="3"/>
      <c r="AL512" s="48"/>
      <c r="AM512" s="48"/>
      <c r="AN512" s="48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  <c r="BT512" s="3"/>
      <c r="BU512" s="3"/>
      <c r="BV512" s="3"/>
      <c r="BW512" s="3"/>
      <c r="BX512" s="3"/>
      <c r="BY512" s="3"/>
      <c r="BZ512" s="3"/>
      <c r="CA512" s="3"/>
      <c r="CB512" s="3"/>
    </row>
    <row r="513" spans="32:80" ht="21.2" customHeight="1" x14ac:dyDescent="0.2">
      <c r="AF513" s="3"/>
      <c r="AG513" s="48"/>
      <c r="AH513" s="48"/>
      <c r="AI513" s="48"/>
      <c r="AJ513" s="61"/>
      <c r="AK513" s="3"/>
      <c r="AL513" s="48"/>
      <c r="AM513" s="48"/>
      <c r="AN513" s="48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  <c r="BT513" s="3"/>
      <c r="BU513" s="3"/>
      <c r="BV513" s="3"/>
      <c r="BW513" s="3"/>
      <c r="BX513" s="3"/>
      <c r="BY513" s="3"/>
      <c r="BZ513" s="3"/>
      <c r="CA513" s="3"/>
      <c r="CB513" s="3"/>
    </row>
    <row r="514" spans="32:80" ht="21.2" customHeight="1" x14ac:dyDescent="0.2">
      <c r="AF514" s="3"/>
      <c r="AG514" s="48"/>
      <c r="AH514" s="48"/>
      <c r="AI514" s="48"/>
      <c r="AJ514" s="61"/>
      <c r="AK514" s="3"/>
      <c r="AL514" s="48"/>
      <c r="AM514" s="48"/>
      <c r="AN514" s="48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  <c r="BT514" s="3"/>
      <c r="BU514" s="3"/>
      <c r="BV514" s="3"/>
      <c r="BW514" s="3"/>
      <c r="BX514" s="3"/>
      <c r="BY514" s="3"/>
      <c r="BZ514" s="3"/>
      <c r="CA514" s="3"/>
      <c r="CB514" s="3"/>
    </row>
    <row r="515" spans="32:80" ht="21.2" customHeight="1" x14ac:dyDescent="0.2">
      <c r="AF515" s="3"/>
      <c r="AG515" s="48"/>
      <c r="AH515" s="48"/>
      <c r="AI515" s="48"/>
      <c r="AJ515" s="61"/>
      <c r="AK515" s="3"/>
      <c r="AL515" s="48"/>
      <c r="AM515" s="48"/>
      <c r="AN515" s="48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  <c r="BT515" s="3"/>
      <c r="BU515" s="3"/>
      <c r="BV515" s="3"/>
      <c r="BW515" s="3"/>
      <c r="BX515" s="3"/>
      <c r="BY515" s="3"/>
      <c r="BZ515" s="3"/>
      <c r="CA515" s="3"/>
      <c r="CB515" s="3"/>
    </row>
    <row r="516" spans="32:80" ht="21.2" customHeight="1" x14ac:dyDescent="0.2">
      <c r="AF516" s="3"/>
      <c r="AG516" s="48"/>
      <c r="AH516" s="48"/>
      <c r="AI516" s="48"/>
      <c r="AJ516" s="61"/>
      <c r="AK516" s="3"/>
      <c r="AL516" s="48"/>
      <c r="AM516" s="48"/>
      <c r="AN516" s="48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  <c r="BT516" s="3"/>
      <c r="BU516" s="3"/>
      <c r="BV516" s="3"/>
      <c r="BW516" s="3"/>
      <c r="BX516" s="3"/>
      <c r="BY516" s="3"/>
      <c r="BZ516" s="3"/>
      <c r="CA516" s="3"/>
      <c r="CB516" s="3"/>
    </row>
    <row r="517" spans="32:80" ht="21.2" customHeight="1" x14ac:dyDescent="0.2">
      <c r="AF517" s="3"/>
      <c r="AG517" s="48"/>
      <c r="AH517" s="48"/>
      <c r="AI517" s="48"/>
      <c r="AJ517" s="61"/>
      <c r="AK517" s="3"/>
      <c r="AL517" s="48"/>
      <c r="AM517" s="48"/>
      <c r="AN517" s="48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  <c r="BT517" s="3"/>
      <c r="BU517" s="3"/>
      <c r="BV517" s="3"/>
      <c r="BW517" s="3"/>
      <c r="BX517" s="3"/>
      <c r="BY517" s="3"/>
      <c r="BZ517" s="3"/>
      <c r="CA517" s="3"/>
      <c r="CB517" s="3"/>
    </row>
    <row r="518" spans="32:80" ht="21.2" customHeight="1" x14ac:dyDescent="0.2">
      <c r="AF518" s="3"/>
      <c r="AG518" s="48"/>
      <c r="AH518" s="48"/>
      <c r="AI518" s="48"/>
      <c r="AJ518" s="61"/>
      <c r="AK518" s="3"/>
      <c r="AL518" s="48"/>
      <c r="AM518" s="48"/>
      <c r="AN518" s="48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  <c r="BT518" s="3"/>
      <c r="BU518" s="3"/>
      <c r="BV518" s="3"/>
      <c r="BW518" s="3"/>
      <c r="BX518" s="3"/>
      <c r="BY518" s="3"/>
      <c r="BZ518" s="3"/>
      <c r="CA518" s="3"/>
      <c r="CB518" s="3"/>
    </row>
    <row r="519" spans="32:80" ht="21.2" customHeight="1" x14ac:dyDescent="0.2">
      <c r="AF519" s="3"/>
      <c r="AG519" s="48"/>
      <c r="AH519" s="48"/>
      <c r="AI519" s="48"/>
      <c r="AJ519" s="61"/>
      <c r="AK519" s="3"/>
      <c r="AL519" s="48"/>
      <c r="AM519" s="48"/>
      <c r="AN519" s="48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  <c r="BT519" s="3"/>
      <c r="BU519" s="3"/>
      <c r="BV519" s="3"/>
      <c r="BW519" s="3"/>
      <c r="BX519" s="3"/>
      <c r="BY519" s="3"/>
      <c r="BZ519" s="3"/>
      <c r="CA519" s="3"/>
      <c r="CB519" s="3"/>
    </row>
    <row r="520" spans="32:80" ht="21.2" customHeight="1" x14ac:dyDescent="0.2">
      <c r="AF520" s="3"/>
      <c r="AG520" s="48"/>
      <c r="AH520" s="48"/>
      <c r="AI520" s="48"/>
      <c r="AJ520" s="61"/>
      <c r="AK520" s="3"/>
      <c r="AL520" s="48"/>
      <c r="AM520" s="48"/>
      <c r="AN520" s="48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  <c r="BT520" s="3"/>
      <c r="BU520" s="3"/>
      <c r="BV520" s="3"/>
      <c r="BW520" s="3"/>
      <c r="BX520" s="3"/>
      <c r="BY520" s="3"/>
      <c r="BZ520" s="3"/>
      <c r="CA520" s="3"/>
      <c r="CB520" s="3"/>
    </row>
    <row r="521" spans="32:80" ht="21.2" customHeight="1" x14ac:dyDescent="0.2">
      <c r="AF521" s="3"/>
      <c r="AG521" s="48"/>
      <c r="AH521" s="48"/>
      <c r="AI521" s="48"/>
      <c r="AJ521" s="61"/>
      <c r="AK521" s="3"/>
      <c r="AL521" s="48"/>
      <c r="AM521" s="48"/>
      <c r="AN521" s="48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  <c r="BT521" s="3"/>
      <c r="BU521" s="3"/>
      <c r="BV521" s="3"/>
      <c r="BW521" s="3"/>
      <c r="BX521" s="3"/>
      <c r="BY521" s="3"/>
      <c r="BZ521" s="3"/>
      <c r="CA521" s="3"/>
      <c r="CB521" s="3"/>
    </row>
    <row r="522" spans="32:80" ht="21.2" customHeight="1" x14ac:dyDescent="0.2">
      <c r="AF522" s="3"/>
      <c r="AG522" s="48"/>
      <c r="AH522" s="48"/>
      <c r="AI522" s="48"/>
      <c r="AJ522" s="61"/>
      <c r="AK522" s="3"/>
      <c r="AL522" s="48"/>
      <c r="AM522" s="48"/>
      <c r="AN522" s="48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  <c r="BT522" s="3"/>
      <c r="BU522" s="3"/>
      <c r="BV522" s="3"/>
      <c r="BW522" s="3"/>
      <c r="BX522" s="3"/>
      <c r="BY522" s="3"/>
      <c r="BZ522" s="3"/>
      <c r="CA522" s="3"/>
      <c r="CB522" s="3"/>
    </row>
    <row r="523" spans="32:80" ht="21.2" customHeight="1" x14ac:dyDescent="0.2">
      <c r="AF523" s="3"/>
      <c r="AG523" s="48"/>
      <c r="AH523" s="48"/>
      <c r="AI523" s="48"/>
      <c r="AJ523" s="61"/>
      <c r="AK523" s="3"/>
      <c r="AL523" s="48"/>
      <c r="AM523" s="48"/>
      <c r="AN523" s="48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  <c r="BT523" s="3"/>
      <c r="BU523" s="3"/>
      <c r="BV523" s="3"/>
      <c r="BW523" s="3"/>
      <c r="BX523" s="3"/>
      <c r="BY523" s="3"/>
      <c r="BZ523" s="3"/>
      <c r="CA523" s="3"/>
      <c r="CB523" s="3"/>
    </row>
    <row r="524" spans="32:80" ht="21.2" customHeight="1" x14ac:dyDescent="0.2">
      <c r="AF524" s="3"/>
      <c r="AG524" s="48"/>
      <c r="AH524" s="48"/>
      <c r="AI524" s="48"/>
      <c r="AJ524" s="61"/>
      <c r="AK524" s="3"/>
      <c r="AL524" s="48"/>
      <c r="AM524" s="48"/>
      <c r="AN524" s="48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  <c r="BT524" s="3"/>
      <c r="BU524" s="3"/>
      <c r="BV524" s="3"/>
      <c r="BW524" s="3"/>
      <c r="BX524" s="3"/>
      <c r="BY524" s="3"/>
      <c r="BZ524" s="3"/>
      <c r="CA524" s="3"/>
      <c r="CB524" s="3"/>
    </row>
    <row r="525" spans="32:80" ht="21.2" customHeight="1" x14ac:dyDescent="0.2">
      <c r="AF525" s="3"/>
      <c r="AG525" s="48"/>
      <c r="AH525" s="48"/>
      <c r="AI525" s="48"/>
      <c r="AJ525" s="61"/>
      <c r="AK525" s="3"/>
      <c r="AL525" s="48"/>
      <c r="AM525" s="48"/>
      <c r="AN525" s="48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  <c r="BT525" s="3"/>
      <c r="BU525" s="3"/>
      <c r="BV525" s="3"/>
      <c r="BW525" s="3"/>
      <c r="BX525" s="3"/>
      <c r="BY525" s="3"/>
      <c r="BZ525" s="3"/>
      <c r="CA525" s="3"/>
      <c r="CB525" s="3"/>
    </row>
    <row r="526" spans="32:80" ht="21.2" customHeight="1" x14ac:dyDescent="0.2">
      <c r="AF526" s="3"/>
      <c r="AG526" s="48"/>
      <c r="AH526" s="48"/>
      <c r="AI526" s="48"/>
      <c r="AJ526" s="61"/>
      <c r="AK526" s="3"/>
      <c r="AL526" s="48"/>
      <c r="AM526" s="48"/>
      <c r="AN526" s="48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  <c r="BT526" s="3"/>
      <c r="BU526" s="3"/>
      <c r="BV526" s="3"/>
      <c r="BW526" s="3"/>
      <c r="BX526" s="3"/>
      <c r="BY526" s="3"/>
      <c r="BZ526" s="3"/>
      <c r="CA526" s="3"/>
      <c r="CB526" s="3"/>
    </row>
    <row r="527" spans="32:80" ht="21.2" customHeight="1" x14ac:dyDescent="0.2">
      <c r="AF527" s="3"/>
      <c r="AG527" s="48"/>
      <c r="AH527" s="48"/>
      <c r="AI527" s="48"/>
      <c r="AJ527" s="61"/>
      <c r="AK527" s="3"/>
      <c r="AL527" s="48"/>
      <c r="AM527" s="48"/>
      <c r="AN527" s="48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  <c r="BT527" s="3"/>
      <c r="BU527" s="3"/>
      <c r="BV527" s="3"/>
      <c r="BW527" s="3"/>
      <c r="BX527" s="3"/>
      <c r="BY527" s="3"/>
      <c r="BZ527" s="3"/>
      <c r="CA527" s="3"/>
      <c r="CB527" s="3"/>
    </row>
    <row r="528" spans="32:80" ht="21.2" customHeight="1" x14ac:dyDescent="0.2">
      <c r="AF528" s="3"/>
      <c r="AG528" s="48"/>
      <c r="AH528" s="48"/>
      <c r="AI528" s="48"/>
      <c r="AJ528" s="61"/>
      <c r="AK528" s="3"/>
      <c r="AL528" s="48"/>
      <c r="AM528" s="48"/>
      <c r="AN528" s="48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  <c r="BT528" s="3"/>
      <c r="BU528" s="3"/>
      <c r="BV528" s="3"/>
      <c r="BW528" s="3"/>
      <c r="BX528" s="3"/>
      <c r="BY528" s="3"/>
      <c r="BZ528" s="3"/>
      <c r="CA528" s="3"/>
      <c r="CB528" s="3"/>
    </row>
    <row r="529" spans="32:80" ht="21.2" customHeight="1" x14ac:dyDescent="0.2">
      <c r="AF529" s="3"/>
      <c r="AG529" s="48"/>
      <c r="AH529" s="48"/>
      <c r="AI529" s="48"/>
      <c r="AJ529" s="61"/>
      <c r="AK529" s="3"/>
      <c r="AL529" s="48"/>
      <c r="AM529" s="48"/>
      <c r="AN529" s="48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  <c r="BT529" s="3"/>
      <c r="BU529" s="3"/>
      <c r="BV529" s="3"/>
      <c r="BW529" s="3"/>
      <c r="BX529" s="3"/>
      <c r="BY529" s="3"/>
      <c r="BZ529" s="3"/>
      <c r="CA529" s="3"/>
      <c r="CB529" s="3"/>
    </row>
    <row r="530" spans="32:80" ht="21.2" customHeight="1" x14ac:dyDescent="0.2">
      <c r="AF530" s="3"/>
      <c r="AG530" s="48"/>
      <c r="AH530" s="48"/>
      <c r="AI530" s="48"/>
      <c r="AJ530" s="61"/>
      <c r="AK530" s="3"/>
      <c r="AL530" s="48"/>
      <c r="AM530" s="48"/>
      <c r="AN530" s="48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  <c r="BT530" s="3"/>
      <c r="BU530" s="3"/>
      <c r="BV530" s="3"/>
      <c r="BW530" s="3"/>
      <c r="BX530" s="3"/>
      <c r="BY530" s="3"/>
      <c r="BZ530" s="3"/>
      <c r="CA530" s="3"/>
      <c r="CB530" s="3"/>
    </row>
    <row r="531" spans="32:80" ht="21.2" customHeight="1" x14ac:dyDescent="0.2">
      <c r="AF531" s="3"/>
      <c r="AG531" s="48"/>
      <c r="AH531" s="48"/>
      <c r="AI531" s="48"/>
      <c r="AJ531" s="61"/>
      <c r="AK531" s="3"/>
      <c r="AL531" s="48"/>
      <c r="AM531" s="48"/>
      <c r="AN531" s="48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  <c r="BT531" s="3"/>
      <c r="BU531" s="3"/>
      <c r="BV531" s="3"/>
      <c r="BW531" s="3"/>
      <c r="BX531" s="3"/>
      <c r="BY531" s="3"/>
      <c r="BZ531" s="3"/>
      <c r="CA531" s="3"/>
      <c r="CB531" s="3"/>
    </row>
    <row r="532" spans="32:80" ht="21.2" customHeight="1" x14ac:dyDescent="0.2">
      <c r="AF532" s="3"/>
      <c r="AG532" s="48"/>
      <c r="AH532" s="48"/>
      <c r="AI532" s="48"/>
      <c r="AJ532" s="61"/>
      <c r="AK532" s="3"/>
      <c r="AL532" s="48"/>
      <c r="AM532" s="48"/>
      <c r="AN532" s="48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  <c r="BT532" s="3"/>
      <c r="BU532" s="3"/>
      <c r="BV532" s="3"/>
      <c r="BW532" s="3"/>
      <c r="BX532" s="3"/>
      <c r="BY532" s="3"/>
      <c r="BZ532" s="3"/>
      <c r="CA532" s="3"/>
      <c r="CB532" s="3"/>
    </row>
    <row r="533" spans="32:80" ht="21.2" customHeight="1" x14ac:dyDescent="0.2">
      <c r="AF533" s="3"/>
      <c r="AG533" s="48"/>
      <c r="AH533" s="48"/>
      <c r="AI533" s="48"/>
      <c r="AJ533" s="61"/>
      <c r="AK533" s="3"/>
      <c r="AL533" s="48"/>
      <c r="AM533" s="48"/>
      <c r="AN533" s="48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  <c r="BT533" s="3"/>
      <c r="BU533" s="3"/>
      <c r="BV533" s="3"/>
      <c r="BW533" s="3"/>
      <c r="BX533" s="3"/>
      <c r="BY533" s="3"/>
      <c r="BZ533" s="3"/>
      <c r="CA533" s="3"/>
      <c r="CB533" s="3"/>
    </row>
    <row r="534" spans="32:80" ht="21.2" customHeight="1" x14ac:dyDescent="0.2">
      <c r="AF534" s="3"/>
      <c r="AG534" s="48"/>
      <c r="AH534" s="48"/>
      <c r="AI534" s="48"/>
      <c r="AJ534" s="61"/>
      <c r="AK534" s="3"/>
      <c r="AL534" s="48"/>
      <c r="AM534" s="48"/>
      <c r="AN534" s="48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  <c r="BT534" s="3"/>
      <c r="BU534" s="3"/>
      <c r="BV534" s="3"/>
      <c r="BW534" s="3"/>
      <c r="BX534" s="3"/>
      <c r="BY534" s="3"/>
      <c r="BZ534" s="3"/>
      <c r="CA534" s="3"/>
      <c r="CB534" s="3"/>
    </row>
    <row r="535" spans="32:80" ht="21.2" customHeight="1" x14ac:dyDescent="0.2">
      <c r="AF535" s="3"/>
      <c r="AG535" s="48"/>
      <c r="AH535" s="48"/>
      <c r="AI535" s="48"/>
      <c r="AJ535" s="61"/>
      <c r="AK535" s="3"/>
      <c r="AL535" s="48"/>
      <c r="AM535" s="48"/>
      <c r="AN535" s="48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  <c r="BT535" s="3"/>
      <c r="BU535" s="3"/>
      <c r="BV535" s="3"/>
      <c r="BW535" s="3"/>
      <c r="BX535" s="3"/>
      <c r="BY535" s="3"/>
      <c r="BZ535" s="3"/>
      <c r="CA535" s="3"/>
      <c r="CB535" s="3"/>
    </row>
    <row r="536" spans="32:80" ht="21.2" customHeight="1" x14ac:dyDescent="0.2">
      <c r="AF536" s="3"/>
      <c r="AG536" s="48"/>
      <c r="AH536" s="48"/>
      <c r="AI536" s="48"/>
      <c r="AJ536" s="61"/>
      <c r="AK536" s="3"/>
      <c r="AL536" s="48"/>
      <c r="AM536" s="48"/>
      <c r="AN536" s="48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  <c r="BT536" s="3"/>
      <c r="BU536" s="3"/>
      <c r="BV536" s="3"/>
      <c r="BW536" s="3"/>
      <c r="BX536" s="3"/>
      <c r="BY536" s="3"/>
      <c r="BZ536" s="3"/>
      <c r="CA536" s="3"/>
      <c r="CB536" s="3"/>
    </row>
    <row r="537" spans="32:80" ht="21.2" customHeight="1" x14ac:dyDescent="0.2">
      <c r="AF537" s="3"/>
      <c r="AG537" s="48"/>
      <c r="AH537" s="48"/>
      <c r="AI537" s="48"/>
      <c r="AJ537" s="61"/>
      <c r="AK537" s="3"/>
      <c r="AL537" s="48"/>
      <c r="AM537" s="48"/>
      <c r="AN537" s="48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  <c r="BT537" s="3"/>
      <c r="BU537" s="3"/>
      <c r="BV537" s="3"/>
      <c r="BW537" s="3"/>
      <c r="BX537" s="3"/>
      <c r="BY537" s="3"/>
      <c r="BZ537" s="3"/>
      <c r="CA537" s="3"/>
      <c r="CB537" s="3"/>
    </row>
    <row r="538" spans="32:80" ht="21.2" customHeight="1" x14ac:dyDescent="0.2">
      <c r="AF538" s="3"/>
      <c r="AG538" s="48"/>
      <c r="AH538" s="48"/>
      <c r="AI538" s="48"/>
      <c r="AJ538" s="61"/>
      <c r="AK538" s="3"/>
      <c r="AL538" s="48"/>
      <c r="AM538" s="48"/>
      <c r="AN538" s="48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  <c r="BT538" s="3"/>
      <c r="BU538" s="3"/>
      <c r="BV538" s="3"/>
      <c r="BW538" s="3"/>
      <c r="BX538" s="3"/>
      <c r="BY538" s="3"/>
      <c r="BZ538" s="3"/>
      <c r="CA538" s="3"/>
      <c r="CB538" s="3"/>
    </row>
    <row r="539" spans="32:80" ht="21.2" customHeight="1" x14ac:dyDescent="0.2">
      <c r="AF539" s="3"/>
      <c r="AG539" s="48"/>
      <c r="AH539" s="48"/>
      <c r="AI539" s="48"/>
      <c r="AJ539" s="61"/>
      <c r="AK539" s="3"/>
      <c r="AL539" s="48"/>
      <c r="AM539" s="48"/>
      <c r="AN539" s="48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  <c r="BT539" s="3"/>
      <c r="BU539" s="3"/>
      <c r="BV539" s="3"/>
      <c r="BW539" s="3"/>
      <c r="BX539" s="3"/>
      <c r="BY539" s="3"/>
      <c r="BZ539" s="3"/>
      <c r="CA539" s="3"/>
      <c r="CB539" s="3"/>
    </row>
    <row r="540" spans="32:80" ht="21.2" customHeight="1" x14ac:dyDescent="0.2">
      <c r="AF540" s="3"/>
      <c r="AG540" s="48"/>
      <c r="AH540" s="48"/>
      <c r="AI540" s="48"/>
      <c r="AJ540" s="61"/>
      <c r="AK540" s="3"/>
      <c r="AL540" s="48"/>
      <c r="AM540" s="48"/>
      <c r="AN540" s="48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  <c r="BT540" s="3"/>
      <c r="BU540" s="3"/>
      <c r="BV540" s="3"/>
      <c r="BW540" s="3"/>
      <c r="BX540" s="3"/>
      <c r="BY540" s="3"/>
      <c r="BZ540" s="3"/>
      <c r="CA540" s="3"/>
      <c r="CB540" s="3"/>
    </row>
    <row r="541" spans="32:80" ht="21.2" customHeight="1" x14ac:dyDescent="0.2">
      <c r="AF541" s="3"/>
      <c r="AG541" s="48"/>
      <c r="AH541" s="48"/>
      <c r="AI541" s="48"/>
      <c r="AJ541" s="61"/>
      <c r="AK541" s="3"/>
      <c r="AL541" s="48"/>
      <c r="AM541" s="48"/>
      <c r="AN541" s="48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  <c r="BT541" s="3"/>
      <c r="BU541" s="3"/>
      <c r="BV541" s="3"/>
      <c r="BW541" s="3"/>
      <c r="BX541" s="3"/>
      <c r="BY541" s="3"/>
      <c r="BZ541" s="3"/>
      <c r="CA541" s="3"/>
      <c r="CB541" s="3"/>
    </row>
    <row r="542" spans="32:80" ht="21.2" customHeight="1" x14ac:dyDescent="0.2">
      <c r="AF542" s="3"/>
      <c r="AG542" s="48"/>
      <c r="AH542" s="48"/>
      <c r="AI542" s="48"/>
      <c r="AJ542" s="61"/>
      <c r="AK542" s="3"/>
      <c r="AL542" s="48"/>
      <c r="AM542" s="48"/>
      <c r="AN542" s="48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  <c r="BT542" s="3"/>
      <c r="BU542" s="3"/>
      <c r="BV542" s="3"/>
      <c r="BW542" s="3"/>
      <c r="BX542" s="3"/>
      <c r="BY542" s="3"/>
      <c r="BZ542" s="3"/>
      <c r="CA542" s="3"/>
      <c r="CB542" s="3"/>
    </row>
    <row r="543" spans="32:80" ht="21.2" customHeight="1" x14ac:dyDescent="0.2">
      <c r="AF543" s="3"/>
      <c r="AG543" s="48"/>
      <c r="AH543" s="48"/>
      <c r="AI543" s="48"/>
      <c r="AJ543" s="61"/>
      <c r="AK543" s="3"/>
      <c r="AL543" s="48"/>
      <c r="AM543" s="48"/>
      <c r="AN543" s="48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  <c r="BT543" s="3"/>
      <c r="BU543" s="3"/>
      <c r="BV543" s="3"/>
      <c r="BW543" s="3"/>
      <c r="BX543" s="3"/>
      <c r="BY543" s="3"/>
      <c r="BZ543" s="3"/>
      <c r="CA543" s="3"/>
      <c r="CB543" s="3"/>
    </row>
    <row r="544" spans="32:80" ht="21.2" customHeight="1" x14ac:dyDescent="0.2">
      <c r="AF544" s="3"/>
      <c r="AG544" s="48"/>
      <c r="AH544" s="48"/>
      <c r="AI544" s="48"/>
      <c r="AJ544" s="61"/>
      <c r="AK544" s="3"/>
      <c r="AL544" s="48"/>
      <c r="AM544" s="48"/>
      <c r="AN544" s="48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  <c r="BT544" s="3"/>
      <c r="BU544" s="3"/>
      <c r="BV544" s="3"/>
      <c r="BW544" s="3"/>
      <c r="BX544" s="3"/>
      <c r="BY544" s="3"/>
      <c r="BZ544" s="3"/>
      <c r="CA544" s="3"/>
      <c r="CB544" s="3"/>
    </row>
    <row r="545" spans="32:80" ht="21.2" customHeight="1" x14ac:dyDescent="0.2">
      <c r="AF545" s="3"/>
      <c r="AG545" s="48"/>
      <c r="AH545" s="48"/>
      <c r="AI545" s="48"/>
      <c r="AJ545" s="61"/>
      <c r="AK545" s="3"/>
      <c r="AL545" s="48"/>
      <c r="AM545" s="48"/>
      <c r="AN545" s="48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  <c r="BT545" s="3"/>
      <c r="BU545" s="3"/>
      <c r="BV545" s="3"/>
      <c r="BW545" s="3"/>
      <c r="BX545" s="3"/>
      <c r="BY545" s="3"/>
      <c r="BZ545" s="3"/>
      <c r="CA545" s="3"/>
      <c r="CB545" s="3"/>
    </row>
    <row r="546" spans="32:80" ht="21.2" customHeight="1" x14ac:dyDescent="0.2">
      <c r="AF546" s="3"/>
      <c r="AG546" s="48"/>
      <c r="AH546" s="48"/>
      <c r="AI546" s="48"/>
      <c r="AJ546" s="61"/>
      <c r="AK546" s="3"/>
      <c r="AL546" s="48"/>
      <c r="AM546" s="48"/>
      <c r="AN546" s="48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  <c r="BT546" s="3"/>
      <c r="BU546" s="3"/>
      <c r="BV546" s="3"/>
      <c r="BW546" s="3"/>
      <c r="BX546" s="3"/>
      <c r="BY546" s="3"/>
      <c r="BZ546" s="3"/>
      <c r="CA546" s="3"/>
      <c r="CB546" s="3"/>
    </row>
    <row r="547" spans="32:80" ht="21.2" customHeight="1" x14ac:dyDescent="0.2">
      <c r="AF547" s="3"/>
      <c r="AG547" s="48"/>
      <c r="AH547" s="48"/>
      <c r="AI547" s="48"/>
      <c r="AJ547" s="61"/>
      <c r="AK547" s="3"/>
      <c r="AL547" s="48"/>
      <c r="AM547" s="48"/>
      <c r="AN547" s="48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  <c r="BT547" s="3"/>
      <c r="BU547" s="3"/>
      <c r="BV547" s="3"/>
      <c r="BW547" s="3"/>
      <c r="BX547" s="3"/>
      <c r="BY547" s="3"/>
      <c r="BZ547" s="3"/>
      <c r="CA547" s="3"/>
      <c r="CB547" s="3"/>
    </row>
    <row r="548" spans="32:80" ht="21.2" customHeight="1" x14ac:dyDescent="0.2">
      <c r="AF548" s="3"/>
      <c r="AG548" s="48"/>
      <c r="AH548" s="48"/>
      <c r="AI548" s="48"/>
      <c r="AJ548" s="61"/>
      <c r="AK548" s="3"/>
      <c r="AL548" s="48"/>
      <c r="AM548" s="48"/>
      <c r="AN548" s="48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  <c r="BT548" s="3"/>
      <c r="BU548" s="3"/>
      <c r="BV548" s="3"/>
      <c r="BW548" s="3"/>
      <c r="BX548" s="3"/>
      <c r="BY548" s="3"/>
      <c r="BZ548" s="3"/>
      <c r="CA548" s="3"/>
      <c r="CB548" s="3"/>
    </row>
    <row r="549" spans="32:80" ht="21.2" customHeight="1" x14ac:dyDescent="0.2">
      <c r="AF549" s="3"/>
      <c r="AG549" s="48"/>
      <c r="AH549" s="48"/>
      <c r="AI549" s="48"/>
      <c r="AJ549" s="61"/>
      <c r="AK549" s="3"/>
      <c r="AL549" s="48"/>
      <c r="AM549" s="48"/>
      <c r="AN549" s="48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  <c r="BT549" s="3"/>
      <c r="BU549" s="3"/>
      <c r="BV549" s="3"/>
      <c r="BW549" s="3"/>
      <c r="BX549" s="3"/>
      <c r="BY549" s="3"/>
      <c r="BZ549" s="3"/>
      <c r="CA549" s="3"/>
      <c r="CB549" s="3"/>
    </row>
    <row r="550" spans="32:80" ht="21.2" customHeight="1" x14ac:dyDescent="0.2">
      <c r="AF550" s="3"/>
      <c r="AG550" s="48"/>
      <c r="AH550" s="48"/>
      <c r="AI550" s="48"/>
      <c r="AJ550" s="61"/>
      <c r="AK550" s="3"/>
      <c r="AL550" s="48"/>
      <c r="AM550" s="48"/>
      <c r="AN550" s="48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  <c r="BT550" s="3"/>
      <c r="BU550" s="3"/>
      <c r="BV550" s="3"/>
      <c r="BW550" s="3"/>
      <c r="BX550" s="3"/>
      <c r="BY550" s="3"/>
      <c r="BZ550" s="3"/>
      <c r="CA550" s="3"/>
      <c r="CB550" s="3"/>
    </row>
    <row r="551" spans="32:80" ht="21.2" customHeight="1" x14ac:dyDescent="0.2">
      <c r="AF551" s="3"/>
      <c r="AG551" s="48"/>
      <c r="AH551" s="48"/>
      <c r="AI551" s="48"/>
      <c r="AJ551" s="61"/>
      <c r="AK551" s="3"/>
      <c r="AL551" s="48"/>
      <c r="AM551" s="48"/>
      <c r="AN551" s="48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  <c r="BT551" s="3"/>
      <c r="BU551" s="3"/>
      <c r="BV551" s="3"/>
      <c r="BW551" s="3"/>
      <c r="BX551" s="3"/>
      <c r="BY551" s="3"/>
      <c r="BZ551" s="3"/>
      <c r="CA551" s="3"/>
      <c r="CB551" s="3"/>
    </row>
    <row r="552" spans="32:80" ht="21.2" customHeight="1" x14ac:dyDescent="0.2">
      <c r="AF552" s="3"/>
      <c r="AG552" s="48"/>
      <c r="AH552" s="48"/>
      <c r="AI552" s="48"/>
      <c r="AJ552" s="61"/>
      <c r="AK552" s="3"/>
      <c r="AL552" s="48"/>
      <c r="AM552" s="48"/>
      <c r="AN552" s="48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  <c r="BT552" s="3"/>
      <c r="BU552" s="3"/>
      <c r="BV552" s="3"/>
      <c r="BW552" s="3"/>
      <c r="BX552" s="3"/>
      <c r="BY552" s="3"/>
      <c r="BZ552" s="3"/>
      <c r="CA552" s="3"/>
      <c r="CB552" s="3"/>
    </row>
    <row r="553" spans="32:80" ht="21.2" customHeight="1" x14ac:dyDescent="0.2">
      <c r="AF553" s="3"/>
      <c r="AG553" s="48"/>
      <c r="AH553" s="48"/>
      <c r="AI553" s="48"/>
      <c r="AJ553" s="61"/>
      <c r="AK553" s="3"/>
      <c r="AL553" s="48"/>
      <c r="AM553" s="48"/>
      <c r="AN553" s="48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  <c r="BT553" s="3"/>
      <c r="BU553" s="3"/>
      <c r="BV553" s="3"/>
      <c r="BW553" s="3"/>
      <c r="BX553" s="3"/>
      <c r="BY553" s="3"/>
      <c r="BZ553" s="3"/>
      <c r="CA553" s="3"/>
      <c r="CB553" s="3"/>
    </row>
    <row r="554" spans="32:80" ht="21.2" customHeight="1" x14ac:dyDescent="0.2">
      <c r="AF554" s="3"/>
      <c r="AG554" s="48"/>
      <c r="AH554" s="48"/>
      <c r="AI554" s="48"/>
      <c r="AJ554" s="61"/>
      <c r="AK554" s="3"/>
      <c r="AL554" s="48"/>
      <c r="AM554" s="48"/>
      <c r="AN554" s="48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  <c r="BT554" s="3"/>
      <c r="BU554" s="3"/>
      <c r="BV554" s="3"/>
      <c r="BW554" s="3"/>
      <c r="BX554" s="3"/>
      <c r="BY554" s="3"/>
      <c r="BZ554" s="3"/>
      <c r="CA554" s="3"/>
      <c r="CB554" s="3"/>
    </row>
    <row r="555" spans="32:80" ht="21.2" customHeight="1" x14ac:dyDescent="0.2">
      <c r="AF555" s="3"/>
      <c r="AG555" s="48"/>
      <c r="AH555" s="48"/>
      <c r="AI555" s="48"/>
      <c r="AJ555" s="61"/>
      <c r="AK555" s="3"/>
      <c r="AL555" s="48"/>
      <c r="AM555" s="48"/>
      <c r="AN555" s="48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  <c r="BT555" s="3"/>
      <c r="BU555" s="3"/>
      <c r="BV555" s="3"/>
      <c r="BW555" s="3"/>
      <c r="BX555" s="3"/>
      <c r="BY555" s="3"/>
      <c r="BZ555" s="3"/>
      <c r="CA555" s="3"/>
      <c r="CB555" s="3"/>
    </row>
    <row r="556" spans="32:80" ht="21.2" customHeight="1" x14ac:dyDescent="0.2">
      <c r="AF556" s="3"/>
      <c r="AG556" s="48"/>
      <c r="AH556" s="48"/>
      <c r="AI556" s="48"/>
      <c r="AJ556" s="61"/>
      <c r="AK556" s="3"/>
      <c r="AL556" s="48"/>
      <c r="AM556" s="48"/>
      <c r="AN556" s="48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  <c r="BT556" s="3"/>
      <c r="BU556" s="3"/>
      <c r="BV556" s="3"/>
      <c r="BW556" s="3"/>
      <c r="BX556" s="3"/>
      <c r="BY556" s="3"/>
      <c r="BZ556" s="3"/>
      <c r="CA556" s="3"/>
      <c r="CB556" s="3"/>
    </row>
    <row r="557" spans="32:80" ht="21.2" customHeight="1" x14ac:dyDescent="0.2">
      <c r="AF557" s="3"/>
      <c r="AG557" s="48"/>
      <c r="AH557" s="48"/>
      <c r="AI557" s="48"/>
      <c r="AJ557" s="61"/>
      <c r="AK557" s="3"/>
      <c r="AL557" s="48"/>
      <c r="AM557" s="48"/>
      <c r="AN557" s="48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  <c r="BT557" s="3"/>
      <c r="BU557" s="3"/>
      <c r="BV557" s="3"/>
      <c r="BW557" s="3"/>
      <c r="BX557" s="3"/>
      <c r="BY557" s="3"/>
      <c r="BZ557" s="3"/>
      <c r="CA557" s="3"/>
      <c r="CB557" s="3"/>
    </row>
    <row r="558" spans="32:80" ht="21.2" customHeight="1" x14ac:dyDescent="0.2">
      <c r="AF558" s="3"/>
      <c r="AG558" s="48"/>
      <c r="AH558" s="48"/>
      <c r="AI558" s="48"/>
      <c r="AJ558" s="61"/>
      <c r="AK558" s="3"/>
      <c r="AL558" s="48"/>
      <c r="AM558" s="48"/>
      <c r="AN558" s="48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  <c r="BT558" s="3"/>
      <c r="BU558" s="3"/>
      <c r="BV558" s="3"/>
      <c r="BW558" s="3"/>
      <c r="BX558" s="3"/>
      <c r="BY558" s="3"/>
      <c r="BZ558" s="3"/>
      <c r="CA558" s="3"/>
      <c r="CB558" s="3"/>
    </row>
    <row r="559" spans="32:80" ht="21.2" customHeight="1" x14ac:dyDescent="0.2">
      <c r="AF559" s="3"/>
      <c r="AG559" s="48"/>
      <c r="AH559" s="48"/>
      <c r="AI559" s="48"/>
      <c r="AJ559" s="61"/>
      <c r="AK559" s="3"/>
      <c r="AL559" s="48"/>
      <c r="AM559" s="48"/>
      <c r="AN559" s="48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  <c r="BT559" s="3"/>
      <c r="BU559" s="3"/>
      <c r="BV559" s="3"/>
      <c r="BW559" s="3"/>
      <c r="BX559" s="3"/>
      <c r="BY559" s="3"/>
      <c r="BZ559" s="3"/>
      <c r="CA559" s="3"/>
      <c r="CB559" s="3"/>
    </row>
    <row r="560" spans="32:80" ht="21.2" customHeight="1" x14ac:dyDescent="0.2">
      <c r="AF560" s="3"/>
      <c r="AG560" s="48"/>
      <c r="AH560" s="48"/>
      <c r="AI560" s="48"/>
      <c r="AJ560" s="61"/>
      <c r="AK560" s="3"/>
      <c r="AL560" s="48"/>
      <c r="AM560" s="48"/>
      <c r="AN560" s="48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  <c r="BT560" s="3"/>
      <c r="BU560" s="3"/>
      <c r="BV560" s="3"/>
      <c r="BW560" s="3"/>
      <c r="BX560" s="3"/>
      <c r="BY560" s="3"/>
      <c r="BZ560" s="3"/>
      <c r="CA560" s="3"/>
      <c r="CB560" s="3"/>
    </row>
    <row r="561" spans="32:80" ht="21.2" customHeight="1" x14ac:dyDescent="0.2">
      <c r="AF561" s="3"/>
      <c r="AG561" s="48"/>
      <c r="AH561" s="48"/>
      <c r="AI561" s="48"/>
      <c r="AJ561" s="61"/>
      <c r="AK561" s="3"/>
      <c r="AL561" s="48"/>
      <c r="AM561" s="48"/>
      <c r="AN561" s="48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  <c r="BT561" s="3"/>
      <c r="BU561" s="3"/>
      <c r="BV561" s="3"/>
      <c r="BW561" s="3"/>
      <c r="BX561" s="3"/>
      <c r="BY561" s="3"/>
      <c r="BZ561" s="3"/>
      <c r="CA561" s="3"/>
      <c r="CB561" s="3"/>
    </row>
    <row r="562" spans="32:80" ht="21.2" customHeight="1" x14ac:dyDescent="0.2">
      <c r="AF562" s="3"/>
      <c r="AG562" s="48"/>
      <c r="AH562" s="48"/>
      <c r="AI562" s="48"/>
      <c r="AJ562" s="61"/>
      <c r="AK562" s="3"/>
      <c r="AL562" s="48"/>
      <c r="AM562" s="48"/>
      <c r="AN562" s="48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  <c r="BT562" s="3"/>
      <c r="BU562" s="3"/>
      <c r="BV562" s="3"/>
      <c r="BW562" s="3"/>
      <c r="BX562" s="3"/>
      <c r="BY562" s="3"/>
      <c r="BZ562" s="3"/>
      <c r="CA562" s="3"/>
      <c r="CB562" s="3"/>
    </row>
    <row r="563" spans="32:80" ht="21.2" customHeight="1" x14ac:dyDescent="0.2">
      <c r="AF563" s="3"/>
      <c r="AG563" s="48"/>
      <c r="AH563" s="48"/>
      <c r="AI563" s="48"/>
      <c r="AJ563" s="61"/>
      <c r="AK563" s="3"/>
      <c r="AL563" s="48"/>
      <c r="AM563" s="48"/>
      <c r="AN563" s="48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  <c r="BT563" s="3"/>
      <c r="BU563" s="3"/>
      <c r="BV563" s="3"/>
      <c r="BW563" s="3"/>
      <c r="BX563" s="3"/>
      <c r="BY563" s="3"/>
      <c r="BZ563" s="3"/>
      <c r="CA563" s="3"/>
      <c r="CB563" s="3"/>
    </row>
    <row r="564" spans="32:80" ht="21.2" customHeight="1" x14ac:dyDescent="0.2">
      <c r="AF564" s="3"/>
      <c r="AG564" s="48"/>
      <c r="AH564" s="48"/>
      <c r="AI564" s="48"/>
      <c r="AJ564" s="61"/>
      <c r="AK564" s="3"/>
      <c r="AL564" s="48"/>
      <c r="AM564" s="48"/>
      <c r="AN564" s="48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  <c r="BT564" s="3"/>
      <c r="BU564" s="3"/>
      <c r="BV564" s="3"/>
      <c r="BW564" s="3"/>
      <c r="BX564" s="3"/>
      <c r="BY564" s="3"/>
      <c r="BZ564" s="3"/>
      <c r="CA564" s="3"/>
      <c r="CB564" s="3"/>
    </row>
    <row r="565" spans="32:80" ht="21.2" customHeight="1" x14ac:dyDescent="0.2">
      <c r="AF565" s="3"/>
      <c r="AG565" s="48"/>
      <c r="AH565" s="48"/>
      <c r="AI565" s="48"/>
      <c r="AJ565" s="61"/>
      <c r="AK565" s="3"/>
      <c r="AL565" s="48"/>
      <c r="AM565" s="48"/>
      <c r="AN565" s="48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  <c r="BT565" s="3"/>
      <c r="BU565" s="3"/>
      <c r="BV565" s="3"/>
      <c r="BW565" s="3"/>
      <c r="BX565" s="3"/>
      <c r="BY565" s="3"/>
      <c r="BZ565" s="3"/>
      <c r="CA565" s="3"/>
      <c r="CB565" s="3"/>
    </row>
    <row r="566" spans="32:80" ht="21.2" customHeight="1" x14ac:dyDescent="0.2">
      <c r="AF566" s="3"/>
      <c r="AG566" s="48"/>
      <c r="AH566" s="48"/>
      <c r="AI566" s="48"/>
      <c r="AJ566" s="61"/>
      <c r="AK566" s="3"/>
      <c r="AL566" s="48"/>
      <c r="AM566" s="48"/>
      <c r="AN566" s="48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  <c r="BT566" s="3"/>
      <c r="BU566" s="3"/>
      <c r="BV566" s="3"/>
      <c r="BW566" s="3"/>
      <c r="BX566" s="3"/>
      <c r="BY566" s="3"/>
      <c r="BZ566" s="3"/>
      <c r="CA566" s="3"/>
      <c r="CB566" s="3"/>
    </row>
    <row r="567" spans="32:80" ht="21.2" customHeight="1" x14ac:dyDescent="0.2">
      <c r="AF567" s="3"/>
      <c r="AG567" s="48"/>
      <c r="AH567" s="48"/>
      <c r="AI567" s="48"/>
      <c r="AJ567" s="61"/>
      <c r="AK567" s="3"/>
      <c r="AL567" s="48"/>
      <c r="AM567" s="48"/>
      <c r="AN567" s="48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  <c r="BT567" s="3"/>
      <c r="BU567" s="3"/>
      <c r="BV567" s="3"/>
      <c r="BW567" s="3"/>
      <c r="BX567" s="3"/>
      <c r="BY567" s="3"/>
      <c r="BZ567" s="3"/>
      <c r="CA567" s="3"/>
      <c r="CB567" s="3"/>
    </row>
    <row r="568" spans="32:80" ht="21.2" customHeight="1" x14ac:dyDescent="0.2">
      <c r="AF568" s="3"/>
      <c r="AG568" s="48"/>
      <c r="AH568" s="48"/>
      <c r="AI568" s="48"/>
      <c r="AJ568" s="61"/>
      <c r="AK568" s="3"/>
      <c r="AL568" s="48"/>
      <c r="AM568" s="48"/>
      <c r="AN568" s="48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  <c r="BT568" s="3"/>
      <c r="BU568" s="3"/>
      <c r="BV568" s="3"/>
      <c r="BW568" s="3"/>
      <c r="BX568" s="3"/>
      <c r="BY568" s="3"/>
      <c r="BZ568" s="3"/>
      <c r="CA568" s="3"/>
      <c r="CB568" s="3"/>
    </row>
    <row r="569" spans="32:80" ht="21.2" customHeight="1" x14ac:dyDescent="0.2">
      <c r="AF569" s="3"/>
      <c r="AG569" s="48"/>
      <c r="AH569" s="48"/>
      <c r="AI569" s="48"/>
      <c r="AJ569" s="61"/>
      <c r="AK569" s="3"/>
      <c r="AL569" s="48"/>
      <c r="AM569" s="48"/>
      <c r="AN569" s="48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  <c r="BT569" s="3"/>
      <c r="BU569" s="3"/>
      <c r="BV569" s="3"/>
      <c r="BW569" s="3"/>
      <c r="BX569" s="3"/>
      <c r="BY569" s="3"/>
      <c r="BZ569" s="3"/>
      <c r="CA569" s="3"/>
      <c r="CB569" s="3"/>
    </row>
    <row r="570" spans="32:80" ht="21.2" customHeight="1" x14ac:dyDescent="0.2">
      <c r="AF570" s="3"/>
      <c r="AG570" s="48"/>
      <c r="AH570" s="48"/>
      <c r="AI570" s="48"/>
      <c r="AJ570" s="61"/>
      <c r="AK570" s="3"/>
      <c r="AL570" s="48"/>
      <c r="AM570" s="48"/>
      <c r="AN570" s="48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  <c r="BT570" s="3"/>
      <c r="BU570" s="3"/>
      <c r="BV570" s="3"/>
      <c r="BW570" s="3"/>
      <c r="BX570" s="3"/>
      <c r="BY570" s="3"/>
      <c r="BZ570" s="3"/>
      <c r="CA570" s="3"/>
      <c r="CB570" s="3"/>
    </row>
    <row r="571" spans="32:80" ht="21.2" customHeight="1" x14ac:dyDescent="0.2">
      <c r="AF571" s="3"/>
      <c r="AG571" s="48"/>
      <c r="AH571" s="48"/>
      <c r="AI571" s="48"/>
      <c r="AJ571" s="61"/>
      <c r="AK571" s="3"/>
      <c r="AL571" s="48"/>
      <c r="AM571" s="48"/>
      <c r="AN571" s="48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  <c r="BT571" s="3"/>
      <c r="BU571" s="3"/>
      <c r="BV571" s="3"/>
      <c r="BW571" s="3"/>
      <c r="BX571" s="3"/>
      <c r="BY571" s="3"/>
      <c r="BZ571" s="3"/>
      <c r="CA571" s="3"/>
      <c r="CB571" s="3"/>
    </row>
    <row r="572" spans="32:80" ht="21.2" customHeight="1" x14ac:dyDescent="0.2">
      <c r="AF572" s="3"/>
      <c r="AG572" s="48"/>
      <c r="AH572" s="48"/>
      <c r="AI572" s="48"/>
      <c r="AJ572" s="61"/>
      <c r="AK572" s="3"/>
      <c r="AL572" s="48"/>
      <c r="AM572" s="48"/>
      <c r="AN572" s="48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  <c r="BT572" s="3"/>
      <c r="BU572" s="3"/>
      <c r="BV572" s="3"/>
      <c r="BW572" s="3"/>
      <c r="BX572" s="3"/>
      <c r="BY572" s="3"/>
      <c r="BZ572" s="3"/>
      <c r="CA572" s="3"/>
      <c r="CB572" s="3"/>
    </row>
    <row r="573" spans="32:80" ht="21.2" customHeight="1" x14ac:dyDescent="0.2">
      <c r="AF573" s="3"/>
      <c r="AG573" s="48"/>
      <c r="AH573" s="48"/>
      <c r="AI573" s="48"/>
      <c r="AJ573" s="61"/>
      <c r="AK573" s="3"/>
      <c r="AL573" s="48"/>
      <c r="AM573" s="48"/>
      <c r="AN573" s="48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  <c r="BT573" s="3"/>
      <c r="BU573" s="3"/>
      <c r="BV573" s="3"/>
      <c r="BW573" s="3"/>
      <c r="BX573" s="3"/>
      <c r="BY573" s="3"/>
      <c r="BZ573" s="3"/>
      <c r="CA573" s="3"/>
      <c r="CB573" s="3"/>
    </row>
    <row r="574" spans="32:80" ht="21.2" customHeight="1" x14ac:dyDescent="0.2">
      <c r="AF574" s="3"/>
      <c r="AG574" s="48"/>
      <c r="AH574" s="48"/>
      <c r="AI574" s="48"/>
      <c r="AJ574" s="61"/>
      <c r="AK574" s="3"/>
      <c r="AL574" s="48"/>
      <c r="AM574" s="48"/>
      <c r="AN574" s="48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  <c r="BT574" s="3"/>
      <c r="BU574" s="3"/>
      <c r="BV574" s="3"/>
      <c r="BW574" s="3"/>
      <c r="BX574" s="3"/>
      <c r="BY574" s="3"/>
      <c r="BZ574" s="3"/>
      <c r="CA574" s="3"/>
      <c r="CB574" s="3"/>
    </row>
    <row r="575" spans="32:80" ht="21.2" customHeight="1" x14ac:dyDescent="0.2">
      <c r="AF575" s="3"/>
      <c r="AG575" s="48"/>
      <c r="AH575" s="48"/>
      <c r="AI575" s="48"/>
      <c r="AJ575" s="61"/>
      <c r="AK575" s="3"/>
      <c r="AL575" s="48"/>
      <c r="AM575" s="48"/>
      <c r="AN575" s="48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  <c r="BT575" s="3"/>
      <c r="BU575" s="3"/>
      <c r="BV575" s="3"/>
      <c r="BW575" s="3"/>
      <c r="BX575" s="3"/>
      <c r="BY575" s="3"/>
      <c r="BZ575" s="3"/>
      <c r="CA575" s="3"/>
      <c r="CB575" s="3"/>
    </row>
    <row r="576" spans="32:80" ht="21.2" customHeight="1" x14ac:dyDescent="0.2">
      <c r="AF576" s="3"/>
      <c r="AG576" s="48"/>
      <c r="AH576" s="48"/>
      <c r="AI576" s="48"/>
      <c r="AJ576" s="61"/>
      <c r="AK576" s="3"/>
      <c r="AL576" s="48"/>
      <c r="AM576" s="48"/>
      <c r="AN576" s="48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  <c r="BT576" s="3"/>
      <c r="BU576" s="3"/>
      <c r="BV576" s="3"/>
      <c r="BW576" s="3"/>
      <c r="BX576" s="3"/>
      <c r="BY576" s="3"/>
      <c r="BZ576" s="3"/>
      <c r="CA576" s="3"/>
      <c r="CB576" s="3"/>
    </row>
    <row r="577" spans="32:80" ht="21.2" customHeight="1" x14ac:dyDescent="0.2">
      <c r="AF577" s="3"/>
      <c r="AG577" s="48"/>
      <c r="AH577" s="48"/>
      <c r="AI577" s="48"/>
      <c r="AJ577" s="61"/>
      <c r="AK577" s="3"/>
      <c r="AL577" s="48"/>
      <c r="AM577" s="48"/>
      <c r="AN577" s="48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  <c r="BT577" s="3"/>
      <c r="BU577" s="3"/>
      <c r="BV577" s="3"/>
      <c r="BW577" s="3"/>
      <c r="BX577" s="3"/>
      <c r="BY577" s="3"/>
      <c r="BZ577" s="3"/>
      <c r="CA577" s="3"/>
      <c r="CB577" s="3"/>
    </row>
    <row r="578" spans="32:80" ht="21.2" customHeight="1" x14ac:dyDescent="0.2">
      <c r="AF578" s="3"/>
      <c r="AG578" s="48"/>
      <c r="AH578" s="48"/>
      <c r="AI578" s="48"/>
      <c r="AJ578" s="61"/>
      <c r="AK578" s="3"/>
      <c r="AL578" s="48"/>
      <c r="AM578" s="48"/>
      <c r="AN578" s="48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  <c r="BT578" s="3"/>
      <c r="BU578" s="3"/>
      <c r="BV578" s="3"/>
      <c r="BW578" s="3"/>
      <c r="BX578" s="3"/>
      <c r="BY578" s="3"/>
      <c r="BZ578" s="3"/>
      <c r="CA578" s="3"/>
      <c r="CB578" s="3"/>
    </row>
    <row r="579" spans="32:80" ht="21.2" customHeight="1" x14ac:dyDescent="0.2">
      <c r="AF579" s="3"/>
      <c r="AG579" s="48"/>
      <c r="AH579" s="48"/>
      <c r="AI579" s="48"/>
      <c r="AJ579" s="61"/>
      <c r="AK579" s="3"/>
      <c r="AL579" s="48"/>
      <c r="AM579" s="48"/>
      <c r="AN579" s="48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  <c r="BT579" s="3"/>
      <c r="BU579" s="3"/>
      <c r="BV579" s="3"/>
      <c r="BW579" s="3"/>
      <c r="BX579" s="3"/>
      <c r="BY579" s="3"/>
      <c r="BZ579" s="3"/>
      <c r="CA579" s="3"/>
      <c r="CB579" s="3"/>
    </row>
    <row r="580" spans="32:80" ht="21.2" customHeight="1" x14ac:dyDescent="0.2">
      <c r="AF580" s="3"/>
      <c r="AG580" s="48"/>
      <c r="AH580" s="48"/>
      <c r="AI580" s="48"/>
      <c r="AJ580" s="61"/>
      <c r="AK580" s="3"/>
      <c r="AL580" s="48"/>
      <c r="AM580" s="48"/>
      <c r="AN580" s="48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  <c r="BT580" s="3"/>
      <c r="BU580" s="3"/>
      <c r="BV580" s="3"/>
      <c r="BW580" s="3"/>
      <c r="BX580" s="3"/>
      <c r="BY580" s="3"/>
      <c r="BZ580" s="3"/>
      <c r="CA580" s="3"/>
      <c r="CB580" s="3"/>
    </row>
    <row r="581" spans="32:80" ht="21.2" customHeight="1" x14ac:dyDescent="0.2">
      <c r="AF581" s="3"/>
      <c r="AG581" s="48"/>
      <c r="AH581" s="48"/>
      <c r="AI581" s="48"/>
      <c r="AJ581" s="61"/>
      <c r="AK581" s="3"/>
      <c r="AL581" s="48"/>
      <c r="AM581" s="48"/>
      <c r="AN581" s="48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  <c r="BT581" s="3"/>
      <c r="BU581" s="3"/>
      <c r="BV581" s="3"/>
      <c r="BW581" s="3"/>
      <c r="BX581" s="3"/>
      <c r="BY581" s="3"/>
      <c r="BZ581" s="3"/>
      <c r="CA581" s="3"/>
      <c r="CB581" s="3"/>
    </row>
    <row r="582" spans="32:80" ht="21.2" customHeight="1" x14ac:dyDescent="0.2">
      <c r="AF582" s="3"/>
      <c r="AG582" s="48"/>
      <c r="AH582" s="48"/>
      <c r="AI582" s="48"/>
      <c r="AJ582" s="61"/>
      <c r="AK582" s="3"/>
      <c r="AL582" s="48"/>
      <c r="AM582" s="48"/>
      <c r="AN582" s="48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  <c r="BT582" s="3"/>
      <c r="BU582" s="3"/>
      <c r="BV582" s="3"/>
      <c r="BW582" s="3"/>
      <c r="BX582" s="3"/>
      <c r="BY582" s="3"/>
      <c r="BZ582" s="3"/>
      <c r="CA582" s="3"/>
      <c r="CB582" s="3"/>
    </row>
    <row r="583" spans="32:80" ht="21.2" customHeight="1" x14ac:dyDescent="0.2">
      <c r="AF583" s="3"/>
      <c r="AG583" s="48"/>
      <c r="AH583" s="48"/>
      <c r="AI583" s="48"/>
      <c r="AJ583" s="61"/>
      <c r="AK583" s="3"/>
      <c r="AL583" s="48"/>
      <c r="AM583" s="48"/>
      <c r="AN583" s="48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  <c r="BT583" s="3"/>
      <c r="BU583" s="3"/>
      <c r="BV583" s="3"/>
      <c r="BW583" s="3"/>
      <c r="BX583" s="3"/>
      <c r="BY583" s="3"/>
      <c r="BZ583" s="3"/>
      <c r="CA583" s="3"/>
      <c r="CB583" s="3"/>
    </row>
    <row r="584" spans="32:80" ht="21.2" customHeight="1" x14ac:dyDescent="0.2">
      <c r="AF584" s="3"/>
      <c r="AG584" s="48"/>
      <c r="AH584" s="48"/>
      <c r="AI584" s="48"/>
      <c r="AJ584" s="61"/>
      <c r="AK584" s="3"/>
      <c r="AL584" s="48"/>
      <c r="AM584" s="48"/>
      <c r="AN584" s="48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  <c r="BT584" s="3"/>
      <c r="BU584" s="3"/>
      <c r="BV584" s="3"/>
      <c r="BW584" s="3"/>
      <c r="BX584" s="3"/>
      <c r="BY584" s="3"/>
      <c r="BZ584" s="3"/>
      <c r="CA584" s="3"/>
      <c r="CB584" s="3"/>
    </row>
    <row r="585" spans="32:80" ht="21.2" customHeight="1" x14ac:dyDescent="0.2">
      <c r="AF585" s="3"/>
      <c r="AG585" s="48"/>
      <c r="AH585" s="48"/>
      <c r="AI585" s="48"/>
      <c r="AJ585" s="61"/>
      <c r="AK585" s="3"/>
      <c r="AL585" s="48"/>
      <c r="AM585" s="48"/>
      <c r="AN585" s="48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  <c r="BT585" s="3"/>
      <c r="BU585" s="3"/>
      <c r="BV585" s="3"/>
      <c r="BW585" s="3"/>
      <c r="BX585" s="3"/>
      <c r="BY585" s="3"/>
      <c r="BZ585" s="3"/>
      <c r="CA585" s="3"/>
      <c r="CB585" s="3"/>
    </row>
    <row r="586" spans="32:80" ht="21.2" customHeight="1" x14ac:dyDescent="0.2">
      <c r="AF586" s="3"/>
      <c r="AG586" s="48"/>
      <c r="AH586" s="48"/>
      <c r="AI586" s="48"/>
      <c r="AJ586" s="61"/>
      <c r="AK586" s="3"/>
      <c r="AL586" s="48"/>
      <c r="AM586" s="48"/>
      <c r="AN586" s="48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  <c r="BT586" s="3"/>
      <c r="BU586" s="3"/>
      <c r="BV586" s="3"/>
      <c r="BW586" s="3"/>
      <c r="BX586" s="3"/>
      <c r="BY586" s="3"/>
      <c r="BZ586" s="3"/>
      <c r="CA586" s="3"/>
      <c r="CB586" s="3"/>
    </row>
    <row r="587" spans="32:80" ht="21.2" customHeight="1" x14ac:dyDescent="0.2">
      <c r="AF587" s="3"/>
      <c r="AG587" s="48"/>
      <c r="AH587" s="48"/>
      <c r="AI587" s="48"/>
      <c r="AJ587" s="61"/>
      <c r="AK587" s="3"/>
      <c r="AL587" s="48"/>
      <c r="AM587" s="48"/>
      <c r="AN587" s="48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  <c r="BT587" s="3"/>
      <c r="BU587" s="3"/>
      <c r="BV587" s="3"/>
      <c r="BW587" s="3"/>
      <c r="BX587" s="3"/>
      <c r="BY587" s="3"/>
      <c r="BZ587" s="3"/>
      <c r="CA587" s="3"/>
      <c r="CB587" s="3"/>
    </row>
    <row r="588" spans="32:80" ht="21.2" customHeight="1" x14ac:dyDescent="0.2">
      <c r="AF588" s="3"/>
      <c r="AG588" s="48"/>
      <c r="AH588" s="48"/>
      <c r="AI588" s="48"/>
      <c r="AJ588" s="61"/>
      <c r="AK588" s="3"/>
      <c r="AL588" s="48"/>
      <c r="AM588" s="48"/>
      <c r="AN588" s="48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  <c r="BT588" s="3"/>
      <c r="BU588" s="3"/>
      <c r="BV588" s="3"/>
      <c r="BW588" s="3"/>
      <c r="BX588" s="3"/>
      <c r="BY588" s="3"/>
      <c r="BZ588" s="3"/>
      <c r="CA588" s="3"/>
      <c r="CB588" s="3"/>
    </row>
    <row r="589" spans="32:80" ht="21.2" customHeight="1" x14ac:dyDescent="0.2">
      <c r="AF589" s="3"/>
      <c r="AG589" s="48"/>
      <c r="AH589" s="48"/>
      <c r="AI589" s="48"/>
      <c r="AJ589" s="61"/>
      <c r="AK589" s="3"/>
      <c r="AL589" s="48"/>
      <c r="AM589" s="48"/>
      <c r="AN589" s="48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  <c r="BT589" s="3"/>
      <c r="BU589" s="3"/>
      <c r="BV589" s="3"/>
      <c r="BW589" s="3"/>
      <c r="BX589" s="3"/>
      <c r="BY589" s="3"/>
      <c r="BZ589" s="3"/>
      <c r="CA589" s="3"/>
      <c r="CB589" s="3"/>
    </row>
    <row r="590" spans="32:80" ht="21.2" customHeight="1" x14ac:dyDescent="0.2">
      <c r="AF590" s="3"/>
      <c r="AG590" s="48"/>
      <c r="AH590" s="48"/>
      <c r="AI590" s="48"/>
      <c r="AJ590" s="61"/>
      <c r="AK590" s="3"/>
      <c r="AL590" s="48"/>
      <c r="AM590" s="48"/>
      <c r="AN590" s="48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  <c r="BT590" s="3"/>
      <c r="BU590" s="3"/>
      <c r="BV590" s="3"/>
      <c r="BW590" s="3"/>
      <c r="BX590" s="3"/>
      <c r="BY590" s="3"/>
      <c r="BZ590" s="3"/>
      <c r="CA590" s="3"/>
      <c r="CB590" s="3"/>
    </row>
    <row r="591" spans="32:80" ht="21.2" customHeight="1" x14ac:dyDescent="0.2">
      <c r="AF591" s="3"/>
      <c r="AG591" s="48"/>
      <c r="AH591" s="48"/>
      <c r="AI591" s="48"/>
      <c r="AJ591" s="61"/>
      <c r="AK591" s="3"/>
      <c r="AL591" s="48"/>
      <c r="AM591" s="48"/>
      <c r="AN591" s="48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  <c r="BT591" s="3"/>
      <c r="BU591" s="3"/>
      <c r="BV591" s="3"/>
      <c r="BW591" s="3"/>
      <c r="BX591" s="3"/>
      <c r="BY591" s="3"/>
      <c r="BZ591" s="3"/>
      <c r="CA591" s="3"/>
      <c r="CB591" s="3"/>
    </row>
    <row r="592" spans="32:80" ht="21.2" customHeight="1" x14ac:dyDescent="0.2">
      <c r="AF592" s="3"/>
      <c r="AG592" s="48"/>
      <c r="AH592" s="48"/>
      <c r="AI592" s="48"/>
      <c r="AJ592" s="61"/>
      <c r="AK592" s="3"/>
      <c r="AL592" s="48"/>
      <c r="AM592" s="48"/>
      <c r="AN592" s="48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  <c r="BT592" s="3"/>
      <c r="BU592" s="3"/>
      <c r="BV592" s="3"/>
      <c r="BW592" s="3"/>
      <c r="BX592" s="3"/>
      <c r="BY592" s="3"/>
      <c r="BZ592" s="3"/>
      <c r="CA592" s="3"/>
      <c r="CB592" s="3"/>
    </row>
    <row r="593" spans="32:80" ht="21.2" customHeight="1" x14ac:dyDescent="0.2">
      <c r="AF593" s="3"/>
      <c r="AG593" s="48"/>
      <c r="AH593" s="48"/>
      <c r="AI593" s="48"/>
      <c r="AJ593" s="61"/>
      <c r="AK593" s="3"/>
      <c r="AL593" s="48"/>
      <c r="AM593" s="48"/>
      <c r="AN593" s="48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  <c r="BT593" s="3"/>
      <c r="BU593" s="3"/>
      <c r="BV593" s="3"/>
      <c r="BW593" s="3"/>
      <c r="BX593" s="3"/>
      <c r="BY593" s="3"/>
      <c r="BZ593" s="3"/>
      <c r="CA593" s="3"/>
      <c r="CB593" s="3"/>
    </row>
    <row r="594" spans="32:80" ht="21.2" customHeight="1" x14ac:dyDescent="0.2">
      <c r="AF594" s="3"/>
      <c r="AG594" s="48"/>
      <c r="AH594" s="48"/>
      <c r="AI594" s="48"/>
      <c r="AJ594" s="61"/>
      <c r="AK594" s="3"/>
      <c r="AL594" s="48"/>
      <c r="AM594" s="48"/>
      <c r="AN594" s="48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  <c r="BT594" s="3"/>
      <c r="BU594" s="3"/>
      <c r="BV594" s="3"/>
      <c r="BW594" s="3"/>
      <c r="BX594" s="3"/>
      <c r="BY594" s="3"/>
      <c r="BZ594" s="3"/>
      <c r="CA594" s="3"/>
      <c r="CB594" s="3"/>
    </row>
    <row r="595" spans="32:80" ht="21.2" customHeight="1" x14ac:dyDescent="0.2">
      <c r="AF595" s="3"/>
      <c r="AG595" s="48"/>
      <c r="AH595" s="48"/>
      <c r="AI595" s="48"/>
      <c r="AJ595" s="61"/>
      <c r="AK595" s="3"/>
      <c r="AL595" s="48"/>
      <c r="AM595" s="48"/>
      <c r="AN595" s="48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  <c r="BT595" s="3"/>
      <c r="BU595" s="3"/>
      <c r="BV595" s="3"/>
      <c r="BW595" s="3"/>
      <c r="BX595" s="3"/>
      <c r="BY595" s="3"/>
      <c r="BZ595" s="3"/>
      <c r="CA595" s="3"/>
      <c r="CB595" s="3"/>
    </row>
    <row r="596" spans="32:80" ht="21.2" customHeight="1" x14ac:dyDescent="0.2">
      <c r="AF596" s="3"/>
      <c r="AG596" s="48"/>
      <c r="AH596" s="48"/>
      <c r="AI596" s="48"/>
      <c r="AJ596" s="61"/>
      <c r="AK596" s="3"/>
      <c r="AL596" s="48"/>
      <c r="AM596" s="48"/>
      <c r="AN596" s="48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  <c r="BT596" s="3"/>
      <c r="BU596" s="3"/>
      <c r="BV596" s="3"/>
      <c r="BW596" s="3"/>
      <c r="BX596" s="3"/>
      <c r="BY596" s="3"/>
      <c r="BZ596" s="3"/>
      <c r="CA596" s="3"/>
      <c r="CB596" s="3"/>
    </row>
    <row r="597" spans="32:80" ht="21.2" customHeight="1" x14ac:dyDescent="0.2">
      <c r="AF597" s="3"/>
      <c r="AG597" s="48"/>
      <c r="AH597" s="48"/>
      <c r="AI597" s="48"/>
      <c r="AJ597" s="61"/>
      <c r="AK597" s="3"/>
      <c r="AL597" s="48"/>
      <c r="AM597" s="48"/>
      <c r="AN597" s="48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  <c r="BT597" s="3"/>
      <c r="BU597" s="3"/>
      <c r="BV597" s="3"/>
      <c r="BW597" s="3"/>
      <c r="BX597" s="3"/>
      <c r="BY597" s="3"/>
      <c r="BZ597" s="3"/>
      <c r="CA597" s="3"/>
      <c r="CB597" s="3"/>
    </row>
    <row r="598" spans="32:80" ht="21.2" customHeight="1" x14ac:dyDescent="0.2">
      <c r="AF598" s="3"/>
      <c r="AG598" s="48"/>
      <c r="AH598" s="48"/>
      <c r="AI598" s="48"/>
      <c r="AJ598" s="61"/>
      <c r="AK598" s="3"/>
      <c r="AL598" s="48"/>
      <c r="AM598" s="48"/>
      <c r="AN598" s="48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  <c r="BT598" s="3"/>
      <c r="BU598" s="3"/>
      <c r="BV598" s="3"/>
      <c r="BW598" s="3"/>
      <c r="BX598" s="3"/>
      <c r="BY598" s="3"/>
      <c r="BZ598" s="3"/>
      <c r="CA598" s="3"/>
      <c r="CB598" s="3"/>
    </row>
    <row r="599" spans="32:80" ht="21.2" customHeight="1" x14ac:dyDescent="0.2">
      <c r="AF599" s="3"/>
      <c r="AG599" s="48"/>
      <c r="AH599" s="48"/>
      <c r="AI599" s="48"/>
      <c r="AJ599" s="61"/>
      <c r="AK599" s="3"/>
      <c r="AL599" s="48"/>
      <c r="AM599" s="48"/>
      <c r="AN599" s="48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  <c r="BT599" s="3"/>
      <c r="BU599" s="3"/>
      <c r="BV599" s="3"/>
      <c r="BW599" s="3"/>
      <c r="BX599" s="3"/>
      <c r="BY599" s="3"/>
      <c r="BZ599" s="3"/>
      <c r="CA599" s="3"/>
      <c r="CB599" s="3"/>
    </row>
    <row r="600" spans="32:80" ht="21.2" customHeight="1" x14ac:dyDescent="0.2">
      <c r="AF600" s="3"/>
      <c r="AG600" s="48"/>
      <c r="AH600" s="48"/>
      <c r="AI600" s="48"/>
      <c r="AJ600" s="61"/>
      <c r="AK600" s="3"/>
      <c r="AL600" s="48"/>
      <c r="AM600" s="48"/>
      <c r="AN600" s="48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  <c r="BT600" s="3"/>
      <c r="BU600" s="3"/>
      <c r="BV600" s="3"/>
      <c r="BW600" s="3"/>
      <c r="BX600" s="3"/>
      <c r="BY600" s="3"/>
      <c r="BZ600" s="3"/>
      <c r="CA600" s="3"/>
      <c r="CB600" s="3"/>
    </row>
    <row r="601" spans="32:80" ht="21.2" customHeight="1" x14ac:dyDescent="0.2">
      <c r="AF601" s="3"/>
      <c r="AG601" s="48"/>
      <c r="AH601" s="48"/>
      <c r="AI601" s="48"/>
      <c r="AJ601" s="61"/>
      <c r="AK601" s="3"/>
      <c r="AL601" s="48"/>
      <c r="AM601" s="48"/>
      <c r="AN601" s="48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  <c r="BT601" s="3"/>
      <c r="BU601" s="3"/>
      <c r="BV601" s="3"/>
      <c r="BW601" s="3"/>
      <c r="BX601" s="3"/>
      <c r="BY601" s="3"/>
      <c r="BZ601" s="3"/>
      <c r="CA601" s="3"/>
      <c r="CB601" s="3"/>
    </row>
    <row r="602" spans="32:80" ht="21.2" customHeight="1" x14ac:dyDescent="0.2">
      <c r="AF602" s="3"/>
      <c r="AG602" s="48"/>
      <c r="AH602" s="48"/>
      <c r="AI602" s="48"/>
      <c r="AJ602" s="61"/>
      <c r="AK602" s="3"/>
      <c r="AL602" s="48"/>
      <c r="AM602" s="48"/>
      <c r="AN602" s="48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  <c r="BT602" s="3"/>
      <c r="BU602" s="3"/>
      <c r="BV602" s="3"/>
      <c r="BW602" s="3"/>
      <c r="BX602" s="3"/>
      <c r="BY602" s="3"/>
      <c r="BZ602" s="3"/>
      <c r="CA602" s="3"/>
      <c r="CB602" s="3"/>
    </row>
    <row r="603" spans="32:80" ht="21.2" customHeight="1" x14ac:dyDescent="0.2">
      <c r="AF603" s="3"/>
      <c r="AG603" s="48"/>
      <c r="AH603" s="48"/>
      <c r="AI603" s="48"/>
      <c r="AJ603" s="61"/>
      <c r="AK603" s="3"/>
      <c r="AL603" s="48"/>
      <c r="AM603" s="48"/>
      <c r="AN603" s="48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  <c r="BT603" s="3"/>
      <c r="BU603" s="3"/>
      <c r="BV603" s="3"/>
      <c r="BW603" s="3"/>
      <c r="BX603" s="3"/>
      <c r="BY603" s="3"/>
      <c r="BZ603" s="3"/>
      <c r="CA603" s="3"/>
      <c r="CB603" s="3"/>
    </row>
    <row r="604" spans="32:80" ht="21.2" customHeight="1" x14ac:dyDescent="0.2">
      <c r="AF604" s="3"/>
      <c r="AG604" s="48"/>
      <c r="AH604" s="48"/>
      <c r="AI604" s="48"/>
      <c r="AJ604" s="61"/>
      <c r="AK604" s="3"/>
      <c r="AL604" s="48"/>
      <c r="AM604" s="48"/>
      <c r="AN604" s="48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  <c r="BT604" s="3"/>
      <c r="BU604" s="3"/>
      <c r="BV604" s="3"/>
      <c r="BW604" s="3"/>
      <c r="BX604" s="3"/>
      <c r="BY604" s="3"/>
      <c r="BZ604" s="3"/>
      <c r="CA604" s="3"/>
      <c r="CB604" s="3"/>
    </row>
    <row r="605" spans="32:80" ht="21.2" customHeight="1" x14ac:dyDescent="0.2">
      <c r="AF605" s="3"/>
      <c r="AG605" s="48"/>
      <c r="AH605" s="48"/>
      <c r="AI605" s="48"/>
      <c r="AJ605" s="61"/>
      <c r="AK605" s="3"/>
      <c r="AL605" s="48"/>
      <c r="AM605" s="48"/>
      <c r="AN605" s="48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  <c r="BT605" s="3"/>
      <c r="BU605" s="3"/>
      <c r="BV605" s="3"/>
      <c r="BW605" s="3"/>
      <c r="BX605" s="3"/>
      <c r="BY605" s="3"/>
      <c r="BZ605" s="3"/>
      <c r="CA605" s="3"/>
      <c r="CB605" s="3"/>
    </row>
    <row r="606" spans="32:80" ht="21.2" customHeight="1" x14ac:dyDescent="0.2">
      <c r="AF606" s="3"/>
      <c r="AG606" s="48"/>
      <c r="AH606" s="48"/>
      <c r="AI606" s="48"/>
      <c r="AJ606" s="61"/>
      <c r="AK606" s="3"/>
      <c r="AL606" s="48"/>
      <c r="AM606" s="48"/>
      <c r="AN606" s="48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  <c r="BT606" s="3"/>
      <c r="BU606" s="3"/>
      <c r="BV606" s="3"/>
      <c r="BW606" s="3"/>
      <c r="BX606" s="3"/>
      <c r="BY606" s="3"/>
      <c r="BZ606" s="3"/>
      <c r="CA606" s="3"/>
      <c r="CB606" s="3"/>
    </row>
    <row r="607" spans="32:80" ht="21.2" customHeight="1" x14ac:dyDescent="0.2">
      <c r="AF607" s="3"/>
      <c r="AG607" s="48"/>
      <c r="AH607" s="48"/>
      <c r="AI607" s="48"/>
      <c r="AJ607" s="61"/>
      <c r="AK607" s="3"/>
      <c r="AL607" s="48"/>
      <c r="AM607" s="48"/>
      <c r="AN607" s="48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  <c r="BT607" s="3"/>
      <c r="BU607" s="3"/>
      <c r="BV607" s="3"/>
      <c r="BW607" s="3"/>
      <c r="BX607" s="3"/>
      <c r="BY607" s="3"/>
      <c r="BZ607" s="3"/>
      <c r="CA607" s="3"/>
      <c r="CB607" s="3"/>
    </row>
    <row r="608" spans="32:80" ht="21.2" customHeight="1" x14ac:dyDescent="0.2">
      <c r="AF608" s="3"/>
      <c r="AG608" s="48"/>
      <c r="AH608" s="48"/>
      <c r="AI608" s="48"/>
      <c r="AJ608" s="61"/>
      <c r="AK608" s="3"/>
      <c r="AL608" s="48"/>
      <c r="AM608" s="48"/>
      <c r="AN608" s="48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  <c r="BT608" s="3"/>
      <c r="BU608" s="3"/>
      <c r="BV608" s="3"/>
      <c r="BW608" s="3"/>
      <c r="BX608" s="3"/>
      <c r="BY608" s="3"/>
      <c r="BZ608" s="3"/>
      <c r="CA608" s="3"/>
      <c r="CB608" s="3"/>
    </row>
    <row r="609" spans="32:80" ht="21.2" customHeight="1" x14ac:dyDescent="0.2">
      <c r="AF609" s="3"/>
      <c r="AG609" s="48"/>
      <c r="AH609" s="48"/>
      <c r="AI609" s="48"/>
      <c r="AJ609" s="61"/>
      <c r="AK609" s="3"/>
      <c r="AL609" s="48"/>
      <c r="AM609" s="48"/>
      <c r="AN609" s="48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  <c r="BT609" s="3"/>
      <c r="BU609" s="3"/>
      <c r="BV609" s="3"/>
      <c r="BW609" s="3"/>
      <c r="BX609" s="3"/>
      <c r="BY609" s="3"/>
      <c r="BZ609" s="3"/>
      <c r="CA609" s="3"/>
      <c r="CB609" s="3"/>
    </row>
    <row r="610" spans="32:80" ht="21.2" customHeight="1" x14ac:dyDescent="0.2">
      <c r="AF610" s="3"/>
      <c r="AG610" s="48"/>
      <c r="AH610" s="48"/>
      <c r="AI610" s="48"/>
      <c r="AJ610" s="61"/>
      <c r="AK610" s="3"/>
      <c r="AL610" s="48"/>
      <c r="AM610" s="48"/>
      <c r="AN610" s="48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  <c r="BT610" s="3"/>
      <c r="BU610" s="3"/>
      <c r="BV610" s="3"/>
      <c r="BW610" s="3"/>
      <c r="BX610" s="3"/>
      <c r="BY610" s="3"/>
      <c r="BZ610" s="3"/>
      <c r="CA610" s="3"/>
      <c r="CB610" s="3"/>
    </row>
    <row r="611" spans="32:80" ht="21.2" customHeight="1" x14ac:dyDescent="0.2">
      <c r="AF611" s="3"/>
      <c r="AG611" s="48"/>
      <c r="AH611" s="48"/>
      <c r="AI611" s="48"/>
      <c r="AJ611" s="61"/>
      <c r="AK611" s="3"/>
      <c r="AL611" s="48"/>
      <c r="AM611" s="48"/>
      <c r="AN611" s="48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  <c r="BT611" s="3"/>
      <c r="BU611" s="3"/>
      <c r="BV611" s="3"/>
      <c r="BW611" s="3"/>
      <c r="BX611" s="3"/>
      <c r="BY611" s="3"/>
      <c r="BZ611" s="3"/>
      <c r="CA611" s="3"/>
      <c r="CB611" s="3"/>
    </row>
    <row r="612" spans="32:80" ht="21.2" customHeight="1" x14ac:dyDescent="0.2">
      <c r="AF612" s="3"/>
      <c r="AG612" s="48"/>
      <c r="AH612" s="48"/>
      <c r="AI612" s="48"/>
      <c r="AJ612" s="61"/>
      <c r="AK612" s="3"/>
      <c r="AL612" s="48"/>
      <c r="AM612" s="48"/>
      <c r="AN612" s="48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  <c r="BT612" s="3"/>
      <c r="BU612" s="3"/>
      <c r="BV612" s="3"/>
      <c r="BW612" s="3"/>
      <c r="BX612" s="3"/>
      <c r="BY612" s="3"/>
      <c r="BZ612" s="3"/>
      <c r="CA612" s="3"/>
      <c r="CB612" s="3"/>
    </row>
    <row r="613" spans="32:80" ht="21.2" customHeight="1" x14ac:dyDescent="0.2">
      <c r="AF613" s="3"/>
      <c r="AG613" s="48"/>
      <c r="AH613" s="48"/>
      <c r="AI613" s="48"/>
      <c r="AJ613" s="61"/>
      <c r="AK613" s="3"/>
      <c r="AL613" s="48"/>
      <c r="AM613" s="48"/>
      <c r="AN613" s="48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  <c r="BT613" s="3"/>
      <c r="BU613" s="3"/>
      <c r="BV613" s="3"/>
      <c r="BW613" s="3"/>
      <c r="BX613" s="3"/>
      <c r="BY613" s="3"/>
      <c r="BZ613" s="3"/>
      <c r="CA613" s="3"/>
      <c r="CB613" s="3"/>
    </row>
    <row r="614" spans="32:80" ht="21.2" customHeight="1" x14ac:dyDescent="0.2">
      <c r="AF614" s="3"/>
      <c r="AG614" s="48"/>
      <c r="AH614" s="48"/>
      <c r="AI614" s="48"/>
      <c r="AJ614" s="61"/>
      <c r="AK614" s="3"/>
      <c r="AL614" s="48"/>
      <c r="AM614" s="48"/>
      <c r="AN614" s="48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  <c r="BT614" s="3"/>
      <c r="BU614" s="3"/>
      <c r="BV614" s="3"/>
      <c r="BW614" s="3"/>
      <c r="BX614" s="3"/>
      <c r="BY614" s="3"/>
      <c r="BZ614" s="3"/>
      <c r="CA614" s="3"/>
      <c r="CB614" s="3"/>
    </row>
    <row r="615" spans="32:80" ht="21.2" customHeight="1" x14ac:dyDescent="0.2">
      <c r="AF615" s="3"/>
      <c r="AG615" s="48"/>
      <c r="AH615" s="48"/>
      <c r="AI615" s="48"/>
      <c r="AJ615" s="61"/>
      <c r="AK615" s="3"/>
      <c r="AL615" s="48"/>
      <c r="AM615" s="48"/>
      <c r="AN615" s="48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  <c r="BT615" s="3"/>
      <c r="BU615" s="3"/>
      <c r="BV615" s="3"/>
      <c r="BW615" s="3"/>
      <c r="BX615" s="3"/>
      <c r="BY615" s="3"/>
      <c r="BZ615" s="3"/>
      <c r="CA615" s="3"/>
      <c r="CB615" s="3"/>
    </row>
    <row r="616" spans="32:80" ht="21.2" customHeight="1" x14ac:dyDescent="0.2">
      <c r="AF616" s="3"/>
      <c r="AG616" s="48"/>
      <c r="AH616" s="48"/>
      <c r="AI616" s="48"/>
      <c r="AJ616" s="61"/>
      <c r="AK616" s="3"/>
      <c r="AL616" s="48"/>
      <c r="AM616" s="48"/>
      <c r="AN616" s="48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  <c r="BT616" s="3"/>
      <c r="BU616" s="3"/>
      <c r="BV616" s="3"/>
      <c r="BW616" s="3"/>
      <c r="BX616" s="3"/>
      <c r="BY616" s="3"/>
      <c r="BZ616" s="3"/>
      <c r="CA616" s="3"/>
      <c r="CB616" s="3"/>
    </row>
    <row r="617" spans="32:80" ht="21.2" customHeight="1" x14ac:dyDescent="0.2">
      <c r="AF617" s="3"/>
      <c r="AG617" s="48"/>
      <c r="AH617" s="48"/>
      <c r="AI617" s="48"/>
      <c r="AJ617" s="61"/>
      <c r="AK617" s="3"/>
      <c r="AL617" s="48"/>
      <c r="AM617" s="48"/>
      <c r="AN617" s="48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  <c r="BT617" s="3"/>
      <c r="BU617" s="3"/>
      <c r="BV617" s="3"/>
      <c r="BW617" s="3"/>
      <c r="BX617" s="3"/>
      <c r="BY617" s="3"/>
      <c r="BZ617" s="3"/>
      <c r="CA617" s="3"/>
      <c r="CB617" s="3"/>
    </row>
    <row r="618" spans="32:80" ht="21.2" customHeight="1" x14ac:dyDescent="0.2">
      <c r="AF618" s="3"/>
      <c r="AG618" s="48"/>
      <c r="AH618" s="48"/>
      <c r="AI618" s="48"/>
      <c r="AJ618" s="61"/>
      <c r="AK618" s="3"/>
      <c r="AL618" s="48"/>
      <c r="AM618" s="48"/>
      <c r="AN618" s="48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  <c r="BT618" s="3"/>
      <c r="BU618" s="3"/>
      <c r="BV618" s="3"/>
      <c r="BW618" s="3"/>
      <c r="BX618" s="3"/>
      <c r="BY618" s="3"/>
      <c r="BZ618" s="3"/>
      <c r="CA618" s="3"/>
      <c r="CB618" s="3"/>
    </row>
    <row r="619" spans="32:80" ht="21.2" customHeight="1" x14ac:dyDescent="0.2">
      <c r="AF619" s="3"/>
      <c r="AG619" s="48"/>
      <c r="AH619" s="48"/>
      <c r="AI619" s="48"/>
      <c r="AJ619" s="61"/>
      <c r="AK619" s="3"/>
      <c r="AL619" s="48"/>
      <c r="AM619" s="48"/>
      <c r="AN619" s="48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  <c r="BT619" s="3"/>
      <c r="BU619" s="3"/>
      <c r="BV619" s="3"/>
      <c r="BW619" s="3"/>
      <c r="BX619" s="3"/>
      <c r="BY619" s="3"/>
      <c r="BZ619" s="3"/>
      <c r="CA619" s="3"/>
      <c r="CB619" s="3"/>
    </row>
    <row r="620" spans="32:80" ht="21.2" customHeight="1" x14ac:dyDescent="0.2">
      <c r="AF620" s="3"/>
      <c r="AG620" s="48"/>
      <c r="AH620" s="48"/>
      <c r="AI620" s="48"/>
      <c r="AJ620" s="61"/>
      <c r="AK620" s="3"/>
      <c r="AL620" s="48"/>
      <c r="AM620" s="48"/>
      <c r="AN620" s="48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  <c r="BT620" s="3"/>
      <c r="BU620" s="3"/>
      <c r="BV620" s="3"/>
      <c r="BW620" s="3"/>
      <c r="BX620" s="3"/>
      <c r="BY620" s="3"/>
      <c r="BZ620" s="3"/>
      <c r="CA620" s="3"/>
      <c r="CB620" s="3"/>
    </row>
    <row r="621" spans="32:80" ht="21.2" customHeight="1" x14ac:dyDescent="0.2">
      <c r="AF621" s="3"/>
      <c r="AG621" s="48"/>
      <c r="AH621" s="48"/>
      <c r="AI621" s="48"/>
      <c r="AJ621" s="61"/>
      <c r="AK621" s="3"/>
      <c r="AL621" s="48"/>
      <c r="AM621" s="48"/>
      <c r="AN621" s="48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  <c r="BT621" s="3"/>
      <c r="BU621" s="3"/>
      <c r="BV621" s="3"/>
      <c r="BW621" s="3"/>
      <c r="BX621" s="3"/>
      <c r="BY621" s="3"/>
      <c r="BZ621" s="3"/>
      <c r="CA621" s="3"/>
      <c r="CB621" s="3"/>
    </row>
    <row r="622" spans="32:80" ht="21.2" customHeight="1" x14ac:dyDescent="0.2">
      <c r="AF622" s="3"/>
      <c r="AG622" s="48"/>
      <c r="AH622" s="48"/>
      <c r="AI622" s="48"/>
      <c r="AJ622" s="61"/>
      <c r="AK622" s="3"/>
      <c r="AL622" s="48"/>
      <c r="AM622" s="48"/>
      <c r="AN622" s="48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  <c r="BT622" s="3"/>
      <c r="BU622" s="3"/>
      <c r="BV622" s="3"/>
      <c r="BW622" s="3"/>
      <c r="BX622" s="3"/>
      <c r="BY622" s="3"/>
      <c r="BZ622" s="3"/>
      <c r="CA622" s="3"/>
      <c r="CB622" s="3"/>
    </row>
    <row r="623" spans="32:80" ht="21.2" customHeight="1" x14ac:dyDescent="0.2">
      <c r="AF623" s="3"/>
      <c r="AG623" s="48"/>
      <c r="AH623" s="48"/>
      <c r="AI623" s="48"/>
      <c r="AJ623" s="61"/>
      <c r="AK623" s="3"/>
      <c r="AL623" s="48"/>
      <c r="AM623" s="48"/>
      <c r="AN623" s="48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  <c r="BT623" s="3"/>
      <c r="BU623" s="3"/>
      <c r="BV623" s="3"/>
      <c r="BW623" s="3"/>
      <c r="BX623" s="3"/>
      <c r="BY623" s="3"/>
      <c r="BZ623" s="3"/>
      <c r="CA623" s="3"/>
      <c r="CB623" s="3"/>
    </row>
    <row r="624" spans="32:80" ht="21.2" customHeight="1" x14ac:dyDescent="0.2">
      <c r="AF624" s="3"/>
      <c r="AG624" s="48"/>
      <c r="AH624" s="48"/>
      <c r="AI624" s="48"/>
      <c r="AJ624" s="61"/>
      <c r="AK624" s="3"/>
      <c r="AL624" s="48"/>
      <c r="AM624" s="48"/>
      <c r="AN624" s="48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  <c r="BT624" s="3"/>
      <c r="BU624" s="3"/>
      <c r="BV624" s="3"/>
      <c r="BW624" s="3"/>
      <c r="BX624" s="3"/>
      <c r="BY624" s="3"/>
      <c r="BZ624" s="3"/>
      <c r="CA624" s="3"/>
      <c r="CB624" s="3"/>
    </row>
    <row r="625" spans="32:80" ht="21.2" customHeight="1" x14ac:dyDescent="0.2">
      <c r="AF625" s="3"/>
      <c r="AG625" s="48"/>
      <c r="AH625" s="48"/>
      <c r="AI625" s="48"/>
      <c r="AJ625" s="61"/>
      <c r="AK625" s="3"/>
      <c r="AL625" s="48"/>
      <c r="AM625" s="48"/>
      <c r="AN625" s="48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  <c r="BT625" s="3"/>
      <c r="BU625" s="3"/>
      <c r="BV625" s="3"/>
      <c r="BW625" s="3"/>
      <c r="BX625" s="3"/>
      <c r="BY625" s="3"/>
      <c r="BZ625" s="3"/>
      <c r="CA625" s="3"/>
      <c r="CB625" s="3"/>
    </row>
    <row r="626" spans="32:80" ht="21.2" customHeight="1" x14ac:dyDescent="0.2">
      <c r="AF626" s="3"/>
      <c r="AG626" s="48"/>
      <c r="AH626" s="48"/>
      <c r="AI626" s="48"/>
      <c r="AJ626" s="61"/>
      <c r="AK626" s="3"/>
      <c r="AL626" s="48"/>
      <c r="AM626" s="48"/>
      <c r="AN626" s="48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  <c r="BT626" s="3"/>
      <c r="BU626" s="3"/>
      <c r="BV626" s="3"/>
      <c r="BW626" s="3"/>
      <c r="BX626" s="3"/>
      <c r="BY626" s="3"/>
      <c r="BZ626" s="3"/>
      <c r="CA626" s="3"/>
      <c r="CB626" s="3"/>
    </row>
    <row r="627" spans="32:80" ht="21.2" customHeight="1" x14ac:dyDescent="0.2">
      <c r="AF627" s="3"/>
      <c r="AG627" s="48"/>
      <c r="AH627" s="48"/>
      <c r="AI627" s="48"/>
      <c r="AJ627" s="61"/>
      <c r="AK627" s="3"/>
      <c r="AL627" s="48"/>
      <c r="AM627" s="48"/>
      <c r="AN627" s="48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  <c r="BT627" s="3"/>
      <c r="BU627" s="3"/>
      <c r="BV627" s="3"/>
      <c r="BW627" s="3"/>
      <c r="BX627" s="3"/>
      <c r="BY627" s="3"/>
      <c r="BZ627" s="3"/>
      <c r="CA627" s="3"/>
      <c r="CB627" s="3"/>
    </row>
    <row r="628" spans="32:80" ht="21.2" customHeight="1" x14ac:dyDescent="0.2">
      <c r="AF628" s="3"/>
      <c r="AG628" s="48"/>
      <c r="AH628" s="48"/>
      <c r="AI628" s="48"/>
      <c r="AJ628" s="61"/>
      <c r="AK628" s="3"/>
      <c r="AL628" s="48"/>
      <c r="AM628" s="48"/>
      <c r="AN628" s="48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  <c r="BT628" s="3"/>
      <c r="BU628" s="3"/>
      <c r="BV628" s="3"/>
      <c r="BW628" s="3"/>
      <c r="BX628" s="3"/>
      <c r="BY628" s="3"/>
      <c r="BZ628" s="3"/>
      <c r="CA628" s="3"/>
      <c r="CB628" s="3"/>
    </row>
    <row r="629" spans="32:80" ht="21.2" customHeight="1" x14ac:dyDescent="0.2">
      <c r="AF629" s="3"/>
      <c r="AG629" s="48"/>
      <c r="AH629" s="48"/>
      <c r="AI629" s="48"/>
      <c r="AJ629" s="61"/>
      <c r="AK629" s="3"/>
      <c r="AL629" s="48"/>
      <c r="AM629" s="48"/>
      <c r="AN629" s="48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  <c r="BT629" s="3"/>
      <c r="BU629" s="3"/>
      <c r="BV629" s="3"/>
      <c r="BW629" s="3"/>
      <c r="BX629" s="3"/>
      <c r="BY629" s="3"/>
      <c r="BZ629" s="3"/>
      <c r="CA629" s="3"/>
      <c r="CB629" s="3"/>
    </row>
    <row r="630" spans="32:80" ht="21.2" customHeight="1" x14ac:dyDescent="0.2">
      <c r="AF630" s="3"/>
      <c r="AG630" s="48"/>
      <c r="AH630" s="48"/>
      <c r="AI630" s="48"/>
      <c r="AJ630" s="61"/>
      <c r="AK630" s="3"/>
      <c r="AL630" s="48"/>
      <c r="AM630" s="48"/>
      <c r="AN630" s="48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  <c r="BT630" s="3"/>
      <c r="BU630" s="3"/>
      <c r="BV630" s="3"/>
      <c r="BW630" s="3"/>
      <c r="BX630" s="3"/>
      <c r="BY630" s="3"/>
      <c r="BZ630" s="3"/>
      <c r="CA630" s="3"/>
      <c r="CB630" s="3"/>
    </row>
    <row r="631" spans="32:80" ht="21.2" customHeight="1" x14ac:dyDescent="0.2">
      <c r="AF631" s="3"/>
      <c r="AG631" s="48"/>
      <c r="AH631" s="48"/>
      <c r="AI631" s="48"/>
      <c r="AJ631" s="61"/>
      <c r="AK631" s="3"/>
      <c r="AL631" s="48"/>
      <c r="AM631" s="48"/>
      <c r="AN631" s="48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  <c r="BT631" s="3"/>
      <c r="BU631" s="3"/>
      <c r="BV631" s="3"/>
      <c r="BW631" s="3"/>
      <c r="BX631" s="3"/>
      <c r="BY631" s="3"/>
      <c r="BZ631" s="3"/>
      <c r="CA631" s="3"/>
      <c r="CB631" s="3"/>
    </row>
    <row r="632" spans="32:80" ht="21.2" customHeight="1" x14ac:dyDescent="0.2">
      <c r="AF632" s="3"/>
      <c r="AG632" s="48"/>
      <c r="AH632" s="48"/>
      <c r="AI632" s="48"/>
      <c r="AJ632" s="61"/>
      <c r="AK632" s="3"/>
      <c r="AL632" s="48"/>
      <c r="AM632" s="48"/>
      <c r="AN632" s="48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  <c r="BT632" s="3"/>
      <c r="BU632" s="3"/>
      <c r="BV632" s="3"/>
      <c r="BW632" s="3"/>
      <c r="BX632" s="3"/>
      <c r="BY632" s="3"/>
      <c r="BZ632" s="3"/>
      <c r="CA632" s="3"/>
      <c r="CB632" s="3"/>
    </row>
    <row r="633" spans="32:80" ht="21.2" customHeight="1" x14ac:dyDescent="0.2">
      <c r="AF633" s="3"/>
      <c r="AG633" s="48"/>
      <c r="AH633" s="48"/>
      <c r="AI633" s="48"/>
      <c r="AJ633" s="61"/>
      <c r="AK633" s="3"/>
      <c r="AL633" s="48"/>
      <c r="AM633" s="48"/>
      <c r="AN633" s="48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  <c r="BT633" s="3"/>
      <c r="BU633" s="3"/>
      <c r="BV633" s="3"/>
      <c r="BW633" s="3"/>
      <c r="BX633" s="3"/>
      <c r="BY633" s="3"/>
      <c r="BZ633" s="3"/>
      <c r="CA633" s="3"/>
      <c r="CB633" s="3"/>
    </row>
    <row r="634" spans="32:80" ht="21.2" customHeight="1" x14ac:dyDescent="0.2">
      <c r="AF634" s="3"/>
      <c r="AG634" s="48"/>
      <c r="AH634" s="48"/>
      <c r="AI634" s="48"/>
      <c r="AJ634" s="61"/>
      <c r="AK634" s="3"/>
      <c r="AL634" s="48"/>
      <c r="AM634" s="48"/>
      <c r="AN634" s="48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  <c r="BT634" s="3"/>
      <c r="BU634" s="3"/>
      <c r="BV634" s="3"/>
      <c r="BW634" s="3"/>
      <c r="BX634" s="3"/>
      <c r="BY634" s="3"/>
      <c r="BZ634" s="3"/>
      <c r="CA634" s="3"/>
      <c r="CB634" s="3"/>
    </row>
    <row r="635" spans="32:80" ht="21.2" customHeight="1" x14ac:dyDescent="0.2">
      <c r="AF635" s="3"/>
      <c r="AG635" s="48"/>
      <c r="AH635" s="48"/>
      <c r="AI635" s="48"/>
      <c r="AJ635" s="61"/>
      <c r="AK635" s="3"/>
      <c r="AL635" s="48"/>
      <c r="AM635" s="48"/>
      <c r="AN635" s="48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  <c r="BT635" s="3"/>
      <c r="BU635" s="3"/>
      <c r="BV635" s="3"/>
      <c r="BW635" s="3"/>
      <c r="BX635" s="3"/>
      <c r="BY635" s="3"/>
      <c r="BZ635" s="3"/>
      <c r="CA635" s="3"/>
      <c r="CB635" s="3"/>
    </row>
    <row r="636" spans="32:80" ht="21.2" customHeight="1" x14ac:dyDescent="0.2">
      <c r="AF636" s="3"/>
      <c r="AG636" s="48"/>
      <c r="AH636" s="48"/>
      <c r="AI636" s="48"/>
      <c r="AJ636" s="61"/>
      <c r="AK636" s="3"/>
      <c r="AL636" s="48"/>
      <c r="AM636" s="48"/>
      <c r="AN636" s="48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  <c r="BT636" s="3"/>
      <c r="BU636" s="3"/>
      <c r="BV636" s="3"/>
      <c r="BW636" s="3"/>
      <c r="BX636" s="3"/>
      <c r="BY636" s="3"/>
      <c r="BZ636" s="3"/>
      <c r="CA636" s="3"/>
      <c r="CB636" s="3"/>
    </row>
    <row r="637" spans="32:80" ht="21.2" customHeight="1" x14ac:dyDescent="0.2">
      <c r="AF637" s="3"/>
      <c r="AG637" s="48"/>
      <c r="AH637" s="48"/>
      <c r="AI637" s="48"/>
      <c r="AJ637" s="61"/>
      <c r="AK637" s="3"/>
      <c r="AL637" s="48"/>
      <c r="AM637" s="48"/>
      <c r="AN637" s="48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  <c r="BT637" s="3"/>
      <c r="BU637" s="3"/>
      <c r="BV637" s="3"/>
      <c r="BW637" s="3"/>
      <c r="BX637" s="3"/>
      <c r="BY637" s="3"/>
      <c r="BZ637" s="3"/>
      <c r="CA637" s="3"/>
      <c r="CB637" s="3"/>
    </row>
    <row r="638" spans="32:80" ht="21.2" customHeight="1" x14ac:dyDescent="0.2">
      <c r="AF638" s="3"/>
      <c r="AG638" s="48"/>
      <c r="AH638" s="48"/>
      <c r="AI638" s="48"/>
      <c r="AJ638" s="61"/>
      <c r="AK638" s="3"/>
      <c r="AL638" s="48"/>
      <c r="AM638" s="48"/>
      <c r="AN638" s="48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  <c r="BT638" s="3"/>
      <c r="BU638" s="3"/>
      <c r="BV638" s="3"/>
      <c r="BW638" s="3"/>
      <c r="BX638" s="3"/>
      <c r="BY638" s="3"/>
      <c r="BZ638" s="3"/>
      <c r="CA638" s="3"/>
      <c r="CB638" s="3"/>
    </row>
    <row r="639" spans="32:80" ht="21.2" customHeight="1" x14ac:dyDescent="0.2">
      <c r="AF639" s="3"/>
      <c r="AG639" s="48"/>
      <c r="AH639" s="48"/>
      <c r="AI639" s="48"/>
      <c r="AJ639" s="61"/>
      <c r="AK639" s="3"/>
      <c r="AL639" s="48"/>
      <c r="AM639" s="48"/>
      <c r="AN639" s="48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  <c r="BT639" s="3"/>
      <c r="BU639" s="3"/>
      <c r="BV639" s="3"/>
      <c r="BW639" s="3"/>
      <c r="BX639" s="3"/>
      <c r="BY639" s="3"/>
      <c r="BZ639" s="3"/>
      <c r="CA639" s="3"/>
      <c r="CB639" s="3"/>
    </row>
    <row r="640" spans="32:80" ht="21.2" customHeight="1" x14ac:dyDescent="0.2">
      <c r="AF640" s="3"/>
      <c r="AG640" s="48"/>
      <c r="AH640" s="48"/>
      <c r="AI640" s="48"/>
      <c r="AJ640" s="61"/>
      <c r="AK640" s="3"/>
      <c r="AL640" s="48"/>
      <c r="AM640" s="48"/>
      <c r="AN640" s="48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  <c r="BT640" s="3"/>
      <c r="BU640" s="3"/>
      <c r="BV640" s="3"/>
      <c r="BW640" s="3"/>
      <c r="BX640" s="3"/>
      <c r="BY640" s="3"/>
      <c r="BZ640" s="3"/>
      <c r="CA640" s="3"/>
      <c r="CB640" s="3"/>
    </row>
    <row r="641" spans="32:80" ht="21.2" customHeight="1" x14ac:dyDescent="0.2">
      <c r="AF641" s="3"/>
      <c r="AG641" s="48"/>
      <c r="AH641" s="48"/>
      <c r="AI641" s="48"/>
      <c r="AJ641" s="61"/>
      <c r="AK641" s="3"/>
      <c r="AL641" s="48"/>
      <c r="AM641" s="48"/>
      <c r="AN641" s="48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  <c r="BT641" s="3"/>
      <c r="BU641" s="3"/>
      <c r="BV641" s="3"/>
      <c r="BW641" s="3"/>
      <c r="BX641" s="3"/>
      <c r="BY641" s="3"/>
      <c r="BZ641" s="3"/>
      <c r="CA641" s="3"/>
      <c r="CB641" s="3"/>
    </row>
    <row r="642" spans="32:80" ht="21.2" customHeight="1" x14ac:dyDescent="0.2">
      <c r="AF642" s="3"/>
      <c r="AG642" s="48"/>
      <c r="AH642" s="48"/>
      <c r="AI642" s="48"/>
      <c r="AJ642" s="61"/>
      <c r="AK642" s="3"/>
      <c r="AL642" s="48"/>
      <c r="AM642" s="48"/>
      <c r="AN642" s="48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  <c r="BT642" s="3"/>
      <c r="BU642" s="3"/>
      <c r="BV642" s="3"/>
      <c r="BW642" s="3"/>
      <c r="BX642" s="3"/>
      <c r="BY642" s="3"/>
      <c r="BZ642" s="3"/>
      <c r="CA642" s="3"/>
      <c r="CB642" s="3"/>
    </row>
    <row r="643" spans="32:80" ht="21.2" customHeight="1" x14ac:dyDescent="0.2">
      <c r="AF643" s="3"/>
      <c r="AG643" s="48"/>
      <c r="AH643" s="48"/>
      <c r="AI643" s="48"/>
      <c r="AJ643" s="61"/>
      <c r="AK643" s="3"/>
      <c r="AL643" s="48"/>
      <c r="AM643" s="48"/>
      <c r="AN643" s="48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  <c r="BT643" s="3"/>
      <c r="BU643" s="3"/>
      <c r="BV643" s="3"/>
      <c r="BW643" s="3"/>
      <c r="BX643" s="3"/>
      <c r="BY643" s="3"/>
      <c r="BZ643" s="3"/>
      <c r="CA643" s="3"/>
      <c r="CB643" s="3"/>
    </row>
    <row r="644" spans="32:80" ht="21.2" customHeight="1" x14ac:dyDescent="0.2">
      <c r="AF644" s="3"/>
      <c r="AG644" s="48"/>
      <c r="AH644" s="48"/>
      <c r="AI644" s="48"/>
      <c r="AJ644" s="61"/>
      <c r="AK644" s="3"/>
      <c r="AL644" s="48"/>
      <c r="AM644" s="48"/>
      <c r="AN644" s="48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  <c r="BT644" s="3"/>
      <c r="BU644" s="3"/>
      <c r="BV644" s="3"/>
      <c r="BW644" s="3"/>
      <c r="BX644" s="3"/>
      <c r="BY644" s="3"/>
      <c r="BZ644" s="3"/>
      <c r="CA644" s="3"/>
      <c r="CB644" s="3"/>
    </row>
    <row r="645" spans="32:80" ht="21.2" customHeight="1" x14ac:dyDescent="0.2">
      <c r="AF645" s="3"/>
      <c r="AG645" s="48"/>
      <c r="AH645" s="48"/>
      <c r="AI645" s="48"/>
      <c r="AJ645" s="61"/>
      <c r="AK645" s="3"/>
      <c r="AL645" s="48"/>
      <c r="AM645" s="48"/>
      <c r="AN645" s="48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  <c r="BT645" s="3"/>
      <c r="BU645" s="3"/>
      <c r="BV645" s="3"/>
      <c r="BW645" s="3"/>
      <c r="BX645" s="3"/>
      <c r="BY645" s="3"/>
      <c r="BZ645" s="3"/>
      <c r="CA645" s="3"/>
      <c r="CB645" s="3"/>
    </row>
    <row r="646" spans="32:80" ht="21.2" customHeight="1" x14ac:dyDescent="0.2">
      <c r="AF646" s="3"/>
      <c r="AG646" s="48"/>
      <c r="AH646" s="48"/>
      <c r="AI646" s="48"/>
      <c r="AJ646" s="61"/>
      <c r="AK646" s="3"/>
      <c r="AL646" s="48"/>
      <c r="AM646" s="48"/>
      <c r="AN646" s="48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  <c r="BT646" s="3"/>
      <c r="BU646" s="3"/>
      <c r="BV646" s="3"/>
      <c r="BW646" s="3"/>
      <c r="BX646" s="3"/>
      <c r="BY646" s="3"/>
      <c r="BZ646" s="3"/>
      <c r="CA646" s="3"/>
      <c r="CB646" s="3"/>
    </row>
    <row r="647" spans="32:80" ht="21.2" customHeight="1" x14ac:dyDescent="0.2">
      <c r="AF647" s="3"/>
      <c r="AG647" s="48"/>
      <c r="AH647" s="48"/>
      <c r="AI647" s="48"/>
      <c r="AJ647" s="61"/>
      <c r="AK647" s="3"/>
      <c r="AL647" s="48"/>
      <c r="AM647" s="48"/>
      <c r="AN647" s="48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  <c r="BT647" s="3"/>
      <c r="BU647" s="3"/>
      <c r="BV647" s="3"/>
      <c r="BW647" s="3"/>
      <c r="BX647" s="3"/>
      <c r="BY647" s="3"/>
      <c r="BZ647" s="3"/>
      <c r="CA647" s="3"/>
      <c r="CB647" s="3"/>
    </row>
    <row r="648" spans="32:80" ht="21.2" customHeight="1" x14ac:dyDescent="0.2">
      <c r="AF648" s="3"/>
      <c r="AG648" s="48"/>
      <c r="AH648" s="48"/>
      <c r="AI648" s="48"/>
      <c r="AJ648" s="61"/>
      <c r="AK648" s="3"/>
      <c r="AL648" s="48"/>
      <c r="AM648" s="48"/>
      <c r="AN648" s="48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  <c r="BT648" s="3"/>
      <c r="BU648" s="3"/>
      <c r="BV648" s="3"/>
      <c r="BW648" s="3"/>
      <c r="BX648" s="3"/>
      <c r="BY648" s="3"/>
      <c r="BZ648" s="3"/>
      <c r="CA648" s="3"/>
      <c r="CB648" s="3"/>
    </row>
    <row r="649" spans="32:80" ht="21.2" customHeight="1" x14ac:dyDescent="0.2">
      <c r="AF649" s="3"/>
      <c r="AG649" s="48"/>
      <c r="AH649" s="48"/>
      <c r="AI649" s="48"/>
      <c r="AJ649" s="61"/>
      <c r="AK649" s="3"/>
      <c r="AL649" s="48"/>
      <c r="AM649" s="48"/>
      <c r="AN649" s="48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  <c r="BT649" s="3"/>
      <c r="BU649" s="3"/>
      <c r="BV649" s="3"/>
      <c r="BW649" s="3"/>
      <c r="BX649" s="3"/>
      <c r="BY649" s="3"/>
      <c r="BZ649" s="3"/>
      <c r="CA649" s="3"/>
      <c r="CB649" s="3"/>
    </row>
    <row r="650" spans="32:80" ht="21.2" customHeight="1" x14ac:dyDescent="0.2">
      <c r="AF650" s="3"/>
      <c r="AG650" s="48"/>
      <c r="AH650" s="48"/>
      <c r="AI650" s="48"/>
      <c r="AJ650" s="61"/>
      <c r="AK650" s="3"/>
      <c r="AL650" s="48"/>
      <c r="AM650" s="48"/>
      <c r="AN650" s="48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  <c r="BT650" s="3"/>
      <c r="BU650" s="3"/>
      <c r="BV650" s="3"/>
      <c r="BW650" s="3"/>
      <c r="BX650" s="3"/>
      <c r="BY650" s="3"/>
      <c r="BZ650" s="3"/>
      <c r="CA650" s="3"/>
      <c r="CB650" s="3"/>
    </row>
    <row r="651" spans="32:80" ht="21.2" customHeight="1" x14ac:dyDescent="0.2">
      <c r="AF651" s="3"/>
      <c r="AG651" s="48"/>
      <c r="AH651" s="48"/>
      <c r="AI651" s="48"/>
      <c r="AJ651" s="61"/>
      <c r="AK651" s="3"/>
      <c r="AL651" s="48"/>
      <c r="AM651" s="48"/>
      <c r="AN651" s="48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  <c r="BT651" s="3"/>
      <c r="BU651" s="3"/>
      <c r="BV651" s="3"/>
      <c r="BW651" s="3"/>
      <c r="BX651" s="3"/>
      <c r="BY651" s="3"/>
      <c r="BZ651" s="3"/>
      <c r="CA651" s="3"/>
      <c r="CB651" s="3"/>
    </row>
    <row r="652" spans="32:80" ht="21.2" customHeight="1" x14ac:dyDescent="0.2">
      <c r="AF652" s="3"/>
      <c r="AG652" s="48"/>
      <c r="AH652" s="48"/>
      <c r="AI652" s="48"/>
      <c r="AJ652" s="61"/>
      <c r="AK652" s="3"/>
      <c r="AL652" s="48"/>
      <c r="AM652" s="48"/>
      <c r="AN652" s="48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  <c r="BT652" s="3"/>
      <c r="BU652" s="3"/>
      <c r="BV652" s="3"/>
      <c r="BW652" s="3"/>
      <c r="BX652" s="3"/>
      <c r="BY652" s="3"/>
      <c r="BZ652" s="3"/>
      <c r="CA652" s="3"/>
      <c r="CB652" s="3"/>
    </row>
    <row r="653" spans="32:80" ht="21.2" customHeight="1" x14ac:dyDescent="0.2">
      <c r="AF653" s="3"/>
      <c r="AG653" s="48"/>
      <c r="AH653" s="48"/>
      <c r="AI653" s="48"/>
      <c r="AJ653" s="61"/>
      <c r="AK653" s="3"/>
      <c r="AL653" s="48"/>
      <c r="AM653" s="48"/>
      <c r="AN653" s="48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  <c r="BT653" s="3"/>
      <c r="BU653" s="3"/>
      <c r="BV653" s="3"/>
      <c r="BW653" s="3"/>
      <c r="BX653" s="3"/>
      <c r="BY653" s="3"/>
      <c r="BZ653" s="3"/>
      <c r="CA653" s="3"/>
      <c r="CB653" s="3"/>
    </row>
    <row r="654" spans="32:80" ht="21.2" customHeight="1" x14ac:dyDescent="0.2">
      <c r="AF654" s="3"/>
      <c r="AG654" s="48"/>
      <c r="AH654" s="48"/>
      <c r="AI654" s="48"/>
      <c r="AJ654" s="61"/>
      <c r="AK654" s="3"/>
      <c r="AL654" s="48"/>
      <c r="AM654" s="48"/>
      <c r="AN654" s="48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  <c r="BT654" s="3"/>
      <c r="BU654" s="3"/>
      <c r="BV654" s="3"/>
      <c r="BW654" s="3"/>
      <c r="BX654" s="3"/>
      <c r="BY654" s="3"/>
      <c r="BZ654" s="3"/>
      <c r="CA654" s="3"/>
      <c r="CB654" s="3"/>
    </row>
    <row r="655" spans="32:80" ht="21.2" customHeight="1" x14ac:dyDescent="0.2">
      <c r="AF655" s="3"/>
      <c r="AG655" s="48"/>
      <c r="AH655" s="48"/>
      <c r="AI655" s="48"/>
      <c r="AJ655" s="61"/>
      <c r="AK655" s="3"/>
      <c r="AL655" s="48"/>
      <c r="AM655" s="48"/>
      <c r="AN655" s="48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  <c r="BT655" s="3"/>
      <c r="BU655" s="3"/>
      <c r="BV655" s="3"/>
      <c r="BW655" s="3"/>
      <c r="BX655" s="3"/>
      <c r="BY655" s="3"/>
      <c r="BZ655" s="3"/>
      <c r="CA655" s="3"/>
      <c r="CB655" s="3"/>
    </row>
    <row r="656" spans="32:80" ht="21.2" customHeight="1" x14ac:dyDescent="0.2">
      <c r="AF656" s="3"/>
      <c r="AG656" s="48"/>
      <c r="AH656" s="48"/>
      <c r="AI656" s="48"/>
      <c r="AJ656" s="61"/>
      <c r="AK656" s="3"/>
      <c r="AL656" s="48"/>
      <c r="AM656" s="48"/>
      <c r="AN656" s="48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  <c r="BT656" s="3"/>
      <c r="BU656" s="3"/>
      <c r="BV656" s="3"/>
      <c r="BW656" s="3"/>
      <c r="BX656" s="3"/>
      <c r="BY656" s="3"/>
      <c r="BZ656" s="3"/>
      <c r="CA656" s="3"/>
      <c r="CB656" s="3"/>
    </row>
    <row r="657" spans="32:80" ht="21.2" customHeight="1" x14ac:dyDescent="0.2">
      <c r="AF657" s="3"/>
      <c r="AG657" s="48"/>
      <c r="AH657" s="48"/>
      <c r="AI657" s="48"/>
      <c r="AJ657" s="61"/>
      <c r="AK657" s="3"/>
      <c r="AL657" s="48"/>
      <c r="AM657" s="48"/>
      <c r="AN657" s="48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  <c r="BT657" s="3"/>
      <c r="BU657" s="3"/>
      <c r="BV657" s="3"/>
      <c r="BW657" s="3"/>
      <c r="BX657" s="3"/>
      <c r="BY657" s="3"/>
      <c r="BZ657" s="3"/>
      <c r="CA657" s="3"/>
      <c r="CB657" s="3"/>
    </row>
    <row r="658" spans="32:80" ht="21.2" customHeight="1" x14ac:dyDescent="0.2">
      <c r="AF658" s="3"/>
      <c r="AG658" s="48"/>
      <c r="AH658" s="48"/>
      <c r="AI658" s="48"/>
      <c r="AJ658" s="61"/>
      <c r="AK658" s="3"/>
      <c r="AL658" s="48"/>
      <c r="AM658" s="48"/>
      <c r="AN658" s="48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  <c r="BT658" s="3"/>
      <c r="BU658" s="3"/>
      <c r="BV658" s="3"/>
      <c r="BW658" s="3"/>
      <c r="BX658" s="3"/>
      <c r="BY658" s="3"/>
      <c r="BZ658" s="3"/>
      <c r="CA658" s="3"/>
      <c r="CB658" s="3"/>
    </row>
    <row r="659" spans="32:80" ht="21.2" customHeight="1" x14ac:dyDescent="0.2">
      <c r="AF659" s="3"/>
      <c r="AG659" s="48"/>
      <c r="AH659" s="48"/>
      <c r="AI659" s="48"/>
      <c r="AJ659" s="61"/>
      <c r="AK659" s="3"/>
      <c r="AL659" s="48"/>
      <c r="AM659" s="48"/>
      <c r="AN659" s="48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  <c r="BT659" s="3"/>
      <c r="BU659" s="3"/>
      <c r="BV659" s="3"/>
      <c r="BW659" s="3"/>
      <c r="BX659" s="3"/>
      <c r="BY659" s="3"/>
      <c r="BZ659" s="3"/>
      <c r="CA659" s="3"/>
      <c r="CB659" s="3"/>
    </row>
    <row r="660" spans="32:80" ht="21.2" customHeight="1" x14ac:dyDescent="0.2">
      <c r="AF660" s="3"/>
      <c r="AG660" s="48"/>
      <c r="AH660" s="48"/>
      <c r="AI660" s="48"/>
      <c r="AJ660" s="61"/>
      <c r="AK660" s="3"/>
      <c r="AL660" s="48"/>
      <c r="AM660" s="48"/>
      <c r="AN660" s="48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  <c r="BT660" s="3"/>
      <c r="BU660" s="3"/>
      <c r="BV660" s="3"/>
      <c r="BW660" s="3"/>
      <c r="BX660" s="3"/>
      <c r="BY660" s="3"/>
      <c r="BZ660" s="3"/>
      <c r="CA660" s="3"/>
      <c r="CB660" s="3"/>
    </row>
    <row r="661" spans="32:80" ht="21.2" customHeight="1" x14ac:dyDescent="0.2">
      <c r="AF661" s="3"/>
      <c r="AG661" s="48"/>
      <c r="AH661" s="48"/>
      <c r="AI661" s="48"/>
      <c r="AJ661" s="61"/>
      <c r="AK661" s="3"/>
      <c r="AL661" s="48"/>
      <c r="AM661" s="48"/>
      <c r="AN661" s="48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  <c r="BT661" s="3"/>
      <c r="BU661" s="3"/>
      <c r="BV661" s="3"/>
      <c r="BW661" s="3"/>
      <c r="BX661" s="3"/>
      <c r="BY661" s="3"/>
      <c r="BZ661" s="3"/>
      <c r="CA661" s="3"/>
      <c r="CB661" s="3"/>
    </row>
    <row r="662" spans="32:80" ht="21.2" customHeight="1" x14ac:dyDescent="0.2">
      <c r="AF662" s="3"/>
      <c r="AG662" s="48"/>
      <c r="AH662" s="48"/>
      <c r="AI662" s="48"/>
      <c r="AJ662" s="61"/>
      <c r="AK662" s="3"/>
      <c r="AL662" s="48"/>
      <c r="AM662" s="48"/>
      <c r="AN662" s="48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  <c r="BT662" s="3"/>
      <c r="BU662" s="3"/>
      <c r="BV662" s="3"/>
      <c r="BW662" s="3"/>
      <c r="BX662" s="3"/>
      <c r="BY662" s="3"/>
      <c r="BZ662" s="3"/>
      <c r="CA662" s="3"/>
      <c r="CB662" s="3"/>
    </row>
    <row r="663" spans="32:80" ht="21.2" customHeight="1" x14ac:dyDescent="0.2">
      <c r="AF663" s="3"/>
      <c r="AG663" s="48"/>
      <c r="AH663" s="48"/>
      <c r="AI663" s="48"/>
      <c r="AJ663" s="61"/>
      <c r="AK663" s="3"/>
      <c r="AL663" s="48"/>
      <c r="AM663" s="48"/>
      <c r="AN663" s="48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  <c r="BT663" s="3"/>
      <c r="BU663" s="3"/>
      <c r="BV663" s="3"/>
      <c r="BW663" s="3"/>
      <c r="BX663" s="3"/>
      <c r="BY663" s="3"/>
      <c r="BZ663" s="3"/>
      <c r="CA663" s="3"/>
      <c r="CB663" s="3"/>
    </row>
    <row r="664" spans="32:80" ht="21.2" customHeight="1" x14ac:dyDescent="0.2">
      <c r="AF664" s="3"/>
      <c r="AG664" s="48"/>
      <c r="AH664" s="48"/>
      <c r="AI664" s="48"/>
      <c r="AJ664" s="61"/>
      <c r="AK664" s="3"/>
      <c r="AL664" s="48"/>
      <c r="AM664" s="48"/>
      <c r="AN664" s="48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  <c r="BT664" s="3"/>
      <c r="BU664" s="3"/>
      <c r="BV664" s="3"/>
      <c r="BW664" s="3"/>
      <c r="BX664" s="3"/>
      <c r="BY664" s="3"/>
      <c r="BZ664" s="3"/>
      <c r="CA664" s="3"/>
      <c r="CB664" s="3"/>
    </row>
    <row r="665" spans="32:80" ht="21.2" customHeight="1" x14ac:dyDescent="0.2">
      <c r="AF665" s="3"/>
      <c r="AG665" s="48"/>
      <c r="AH665" s="48"/>
      <c r="AI665" s="48"/>
      <c r="AJ665" s="61"/>
      <c r="AK665" s="3"/>
      <c r="AL665" s="48"/>
      <c r="AM665" s="48"/>
      <c r="AN665" s="48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  <c r="BT665" s="3"/>
      <c r="BU665" s="3"/>
      <c r="BV665" s="3"/>
      <c r="BW665" s="3"/>
      <c r="BX665" s="3"/>
      <c r="BY665" s="3"/>
      <c r="BZ665" s="3"/>
      <c r="CA665" s="3"/>
      <c r="CB665" s="3"/>
    </row>
    <row r="666" spans="32:80" ht="21.2" customHeight="1" x14ac:dyDescent="0.2">
      <c r="AF666" s="3"/>
      <c r="AG666" s="48"/>
      <c r="AH666" s="48"/>
      <c r="AI666" s="48"/>
      <c r="AJ666" s="61"/>
      <c r="AK666" s="3"/>
      <c r="AL666" s="48"/>
      <c r="AM666" s="48"/>
      <c r="AN666" s="48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  <c r="BT666" s="3"/>
      <c r="BU666" s="3"/>
      <c r="BV666" s="3"/>
      <c r="BW666" s="3"/>
      <c r="BX666" s="3"/>
      <c r="BY666" s="3"/>
      <c r="BZ666" s="3"/>
      <c r="CA666" s="3"/>
      <c r="CB666" s="3"/>
    </row>
    <row r="667" spans="32:80" ht="21.2" customHeight="1" x14ac:dyDescent="0.2">
      <c r="AF667" s="3"/>
      <c r="AG667" s="48"/>
      <c r="AH667" s="48"/>
      <c r="AI667" s="48"/>
      <c r="AJ667" s="61"/>
      <c r="AK667" s="3"/>
      <c r="AL667" s="48"/>
      <c r="AM667" s="48"/>
      <c r="AN667" s="48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  <c r="BT667" s="3"/>
      <c r="BU667" s="3"/>
      <c r="BV667" s="3"/>
      <c r="BW667" s="3"/>
      <c r="BX667" s="3"/>
      <c r="BY667" s="3"/>
      <c r="BZ667" s="3"/>
      <c r="CA667" s="3"/>
      <c r="CB667" s="3"/>
    </row>
    <row r="668" spans="32:80" ht="21.2" customHeight="1" x14ac:dyDescent="0.2">
      <c r="AF668" s="3"/>
      <c r="AG668" s="48"/>
      <c r="AH668" s="48"/>
      <c r="AI668" s="48"/>
      <c r="AJ668" s="61"/>
      <c r="AK668" s="3"/>
      <c r="AL668" s="48"/>
      <c r="AM668" s="48"/>
      <c r="AN668" s="48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  <c r="BT668" s="3"/>
      <c r="BU668" s="3"/>
      <c r="BV668" s="3"/>
      <c r="BW668" s="3"/>
      <c r="BX668" s="3"/>
      <c r="BY668" s="3"/>
      <c r="BZ668" s="3"/>
      <c r="CA668" s="3"/>
      <c r="CB668" s="3"/>
    </row>
    <row r="669" spans="32:80" ht="21.2" customHeight="1" x14ac:dyDescent="0.2">
      <c r="AF669" s="3"/>
      <c r="AG669" s="48"/>
      <c r="AH669" s="48"/>
      <c r="AI669" s="48"/>
      <c r="AJ669" s="61"/>
      <c r="AK669" s="3"/>
      <c r="AL669" s="48"/>
      <c r="AM669" s="48"/>
      <c r="AN669" s="48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  <c r="BT669" s="3"/>
      <c r="BU669" s="3"/>
      <c r="BV669" s="3"/>
      <c r="BW669" s="3"/>
      <c r="BX669" s="3"/>
      <c r="BY669" s="3"/>
      <c r="BZ669" s="3"/>
      <c r="CA669" s="3"/>
      <c r="CB669" s="3"/>
    </row>
    <row r="670" spans="32:80" ht="21.2" customHeight="1" x14ac:dyDescent="0.2">
      <c r="AF670" s="3"/>
      <c r="AG670" s="48"/>
      <c r="AH670" s="48"/>
      <c r="AI670" s="48"/>
      <c r="AJ670" s="61"/>
      <c r="AK670" s="3"/>
      <c r="AL670" s="48"/>
      <c r="AM670" s="48"/>
      <c r="AN670" s="48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  <c r="BT670" s="3"/>
      <c r="BU670" s="3"/>
      <c r="BV670" s="3"/>
      <c r="BW670" s="3"/>
      <c r="BX670" s="3"/>
      <c r="BY670" s="3"/>
      <c r="BZ670" s="3"/>
      <c r="CA670" s="3"/>
      <c r="CB670" s="3"/>
    </row>
    <row r="671" spans="32:80" ht="21.2" customHeight="1" x14ac:dyDescent="0.2">
      <c r="AF671" s="3"/>
      <c r="AG671" s="48"/>
      <c r="AH671" s="48"/>
      <c r="AI671" s="48"/>
      <c r="AJ671" s="61"/>
      <c r="AK671" s="3"/>
      <c r="AL671" s="48"/>
      <c r="AM671" s="48"/>
      <c r="AN671" s="48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  <c r="BT671" s="3"/>
      <c r="BU671" s="3"/>
      <c r="BV671" s="3"/>
      <c r="BW671" s="3"/>
      <c r="BX671" s="3"/>
      <c r="BY671" s="3"/>
      <c r="BZ671" s="3"/>
      <c r="CA671" s="3"/>
      <c r="CB671" s="3"/>
    </row>
    <row r="672" spans="32:80" ht="21.2" customHeight="1" x14ac:dyDescent="0.2">
      <c r="AF672" s="3"/>
      <c r="AG672" s="48"/>
      <c r="AH672" s="48"/>
      <c r="AI672" s="48"/>
      <c r="AJ672" s="61"/>
      <c r="AK672" s="3"/>
      <c r="AL672" s="48"/>
      <c r="AM672" s="48"/>
      <c r="AN672" s="48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  <c r="BT672" s="3"/>
      <c r="BU672" s="3"/>
      <c r="BV672" s="3"/>
      <c r="BW672" s="3"/>
      <c r="BX672" s="3"/>
      <c r="BY672" s="3"/>
      <c r="BZ672" s="3"/>
      <c r="CA672" s="3"/>
      <c r="CB672" s="3"/>
    </row>
    <row r="673" spans="32:80" ht="21.2" customHeight="1" x14ac:dyDescent="0.2">
      <c r="AF673" s="3"/>
      <c r="AG673" s="48"/>
      <c r="AH673" s="48"/>
      <c r="AI673" s="48"/>
      <c r="AJ673" s="61"/>
      <c r="AK673" s="3"/>
      <c r="AL673" s="48"/>
      <c r="AM673" s="48"/>
      <c r="AN673" s="48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  <c r="BT673" s="3"/>
      <c r="BU673" s="3"/>
      <c r="BV673" s="3"/>
      <c r="BW673" s="3"/>
      <c r="BX673" s="3"/>
      <c r="BY673" s="3"/>
      <c r="BZ673" s="3"/>
      <c r="CA673" s="3"/>
      <c r="CB673" s="3"/>
    </row>
    <row r="674" spans="32:80" ht="21.2" customHeight="1" x14ac:dyDescent="0.2">
      <c r="AF674" s="3"/>
      <c r="AG674" s="48"/>
      <c r="AH674" s="48"/>
      <c r="AI674" s="48"/>
      <c r="AJ674" s="61"/>
      <c r="AK674" s="3"/>
      <c r="AL674" s="48"/>
      <c r="AM674" s="48"/>
      <c r="AN674" s="48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  <c r="BT674" s="3"/>
      <c r="BU674" s="3"/>
      <c r="BV674" s="3"/>
      <c r="BW674" s="3"/>
      <c r="BX674" s="3"/>
      <c r="BY674" s="3"/>
      <c r="BZ674" s="3"/>
      <c r="CA674" s="3"/>
      <c r="CB674" s="3"/>
    </row>
    <row r="675" spans="32:80" ht="21.2" customHeight="1" x14ac:dyDescent="0.2">
      <c r="AF675" s="3"/>
      <c r="AG675" s="48"/>
      <c r="AH675" s="48"/>
      <c r="AI675" s="48"/>
      <c r="AJ675" s="61"/>
      <c r="AK675" s="3"/>
      <c r="AL675" s="48"/>
      <c r="AM675" s="48"/>
      <c r="AN675" s="48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  <c r="BT675" s="3"/>
      <c r="BU675" s="3"/>
      <c r="BV675" s="3"/>
      <c r="BW675" s="3"/>
      <c r="BX675" s="3"/>
      <c r="BY675" s="3"/>
      <c r="BZ675" s="3"/>
      <c r="CA675" s="3"/>
      <c r="CB675" s="3"/>
    </row>
    <row r="676" spans="32:80" ht="21.2" customHeight="1" x14ac:dyDescent="0.2">
      <c r="AF676" s="3"/>
      <c r="AG676" s="48"/>
      <c r="AH676" s="48"/>
      <c r="AI676" s="48"/>
      <c r="AJ676" s="61"/>
      <c r="AK676" s="3"/>
      <c r="AL676" s="48"/>
      <c r="AM676" s="48"/>
      <c r="AN676" s="48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  <c r="BT676" s="3"/>
      <c r="BU676" s="3"/>
      <c r="BV676" s="3"/>
      <c r="BW676" s="3"/>
      <c r="BX676" s="3"/>
      <c r="BY676" s="3"/>
      <c r="BZ676" s="3"/>
      <c r="CA676" s="3"/>
      <c r="CB676" s="3"/>
    </row>
    <row r="677" spans="32:80" ht="21.2" customHeight="1" x14ac:dyDescent="0.2">
      <c r="AF677" s="3"/>
      <c r="AG677" s="48"/>
      <c r="AH677" s="48"/>
      <c r="AI677" s="48"/>
      <c r="AJ677" s="61"/>
      <c r="AK677" s="3"/>
      <c r="AL677" s="48"/>
      <c r="AM677" s="48"/>
      <c r="AN677" s="48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  <c r="BT677" s="3"/>
      <c r="BU677" s="3"/>
      <c r="BV677" s="3"/>
      <c r="BW677" s="3"/>
      <c r="BX677" s="3"/>
      <c r="BY677" s="3"/>
      <c r="BZ677" s="3"/>
      <c r="CA677" s="3"/>
      <c r="CB677" s="3"/>
    </row>
    <row r="678" spans="32:80" ht="21.2" customHeight="1" x14ac:dyDescent="0.2">
      <c r="AF678" s="3"/>
      <c r="AG678" s="48"/>
      <c r="AH678" s="48"/>
      <c r="AI678" s="48"/>
      <c r="AJ678" s="61"/>
      <c r="AK678" s="3"/>
      <c r="AL678" s="48"/>
      <c r="AM678" s="48"/>
      <c r="AN678" s="48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  <c r="BT678" s="3"/>
      <c r="BU678" s="3"/>
      <c r="BV678" s="3"/>
      <c r="BW678" s="3"/>
      <c r="BX678" s="3"/>
      <c r="BY678" s="3"/>
      <c r="BZ678" s="3"/>
      <c r="CA678" s="3"/>
      <c r="CB678" s="3"/>
    </row>
    <row r="679" spans="32:80" ht="21.2" customHeight="1" x14ac:dyDescent="0.2">
      <c r="AF679" s="3"/>
      <c r="AG679" s="48"/>
      <c r="AH679" s="48"/>
      <c r="AI679" s="48"/>
      <c r="AJ679" s="61"/>
      <c r="AK679" s="3"/>
      <c r="AL679" s="48"/>
      <c r="AM679" s="48"/>
      <c r="AN679" s="48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  <c r="BT679" s="3"/>
      <c r="BU679" s="3"/>
      <c r="BV679" s="3"/>
      <c r="BW679" s="3"/>
      <c r="BX679" s="3"/>
      <c r="BY679" s="3"/>
      <c r="BZ679" s="3"/>
      <c r="CA679" s="3"/>
      <c r="CB679" s="3"/>
    </row>
    <row r="680" spans="32:80" ht="21.2" customHeight="1" x14ac:dyDescent="0.2">
      <c r="AF680" s="3"/>
      <c r="AG680" s="48"/>
      <c r="AH680" s="48"/>
      <c r="AI680" s="48"/>
      <c r="AJ680" s="61"/>
      <c r="AK680" s="3"/>
      <c r="AL680" s="48"/>
      <c r="AM680" s="48"/>
      <c r="AN680" s="48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  <c r="BT680" s="3"/>
      <c r="BU680" s="3"/>
      <c r="BV680" s="3"/>
      <c r="BW680" s="3"/>
      <c r="BX680" s="3"/>
      <c r="BY680" s="3"/>
      <c r="BZ680" s="3"/>
      <c r="CA680" s="3"/>
      <c r="CB680" s="3"/>
    </row>
    <row r="681" spans="32:80" ht="21.2" customHeight="1" x14ac:dyDescent="0.2">
      <c r="AF681" s="3"/>
      <c r="AG681" s="48"/>
      <c r="AH681" s="48"/>
      <c r="AI681" s="48"/>
      <c r="AJ681" s="61"/>
      <c r="AK681" s="3"/>
      <c r="AL681" s="48"/>
      <c r="AM681" s="48"/>
      <c r="AN681" s="48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  <c r="BT681" s="3"/>
      <c r="BU681" s="3"/>
      <c r="BV681" s="3"/>
      <c r="BW681" s="3"/>
      <c r="BX681" s="3"/>
      <c r="BY681" s="3"/>
      <c r="BZ681" s="3"/>
      <c r="CA681" s="3"/>
      <c r="CB681" s="3"/>
    </row>
    <row r="682" spans="32:80" ht="21.2" customHeight="1" x14ac:dyDescent="0.2">
      <c r="AF682" s="3"/>
      <c r="AG682" s="48"/>
      <c r="AH682" s="48"/>
      <c r="AI682" s="48"/>
      <c r="AJ682" s="61"/>
      <c r="AK682" s="3"/>
      <c r="AL682" s="48"/>
      <c r="AM682" s="48"/>
      <c r="AN682" s="48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  <c r="BT682" s="3"/>
      <c r="BU682" s="3"/>
      <c r="BV682" s="3"/>
      <c r="BW682" s="3"/>
      <c r="BX682" s="3"/>
      <c r="BY682" s="3"/>
      <c r="BZ682" s="3"/>
      <c r="CA682" s="3"/>
      <c r="CB682" s="3"/>
    </row>
    <row r="683" spans="32:80" ht="21.2" customHeight="1" x14ac:dyDescent="0.2">
      <c r="AF683" s="3"/>
      <c r="AG683" s="48"/>
      <c r="AH683" s="48"/>
      <c r="AI683" s="48"/>
      <c r="AJ683" s="61"/>
      <c r="AK683" s="3"/>
      <c r="AL683" s="48"/>
      <c r="AM683" s="48"/>
      <c r="AN683" s="48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  <c r="BT683" s="3"/>
      <c r="BU683" s="3"/>
      <c r="BV683" s="3"/>
      <c r="BW683" s="3"/>
      <c r="BX683" s="3"/>
      <c r="BY683" s="3"/>
      <c r="BZ683" s="3"/>
      <c r="CA683" s="3"/>
      <c r="CB683" s="3"/>
    </row>
    <row r="684" spans="32:80" ht="21.2" customHeight="1" x14ac:dyDescent="0.2">
      <c r="AF684" s="3"/>
      <c r="AG684" s="48"/>
      <c r="AH684" s="48"/>
      <c r="AI684" s="48"/>
      <c r="AJ684" s="61"/>
      <c r="AK684" s="3"/>
      <c r="AL684" s="48"/>
      <c r="AM684" s="48"/>
      <c r="AN684" s="48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  <c r="BT684" s="3"/>
      <c r="BU684" s="3"/>
      <c r="BV684" s="3"/>
      <c r="BW684" s="3"/>
      <c r="BX684" s="3"/>
      <c r="BY684" s="3"/>
      <c r="BZ684" s="3"/>
      <c r="CA684" s="3"/>
      <c r="CB684" s="3"/>
    </row>
    <row r="685" spans="32:80" ht="21.2" customHeight="1" x14ac:dyDescent="0.2">
      <c r="AF685" s="3"/>
      <c r="AG685" s="48"/>
      <c r="AH685" s="48"/>
      <c r="AI685" s="48"/>
      <c r="AJ685" s="61"/>
      <c r="AK685" s="3"/>
      <c r="AL685" s="48"/>
      <c r="AM685" s="48"/>
      <c r="AN685" s="48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  <c r="BT685" s="3"/>
      <c r="BU685" s="3"/>
      <c r="BV685" s="3"/>
      <c r="BW685" s="3"/>
      <c r="BX685" s="3"/>
      <c r="BY685" s="3"/>
      <c r="BZ685" s="3"/>
      <c r="CA685" s="3"/>
      <c r="CB685" s="3"/>
    </row>
    <row r="686" spans="32:80" ht="21.2" customHeight="1" x14ac:dyDescent="0.2">
      <c r="AF686" s="3"/>
      <c r="AG686" s="48"/>
      <c r="AH686" s="48"/>
      <c r="AI686" s="48"/>
      <c r="AJ686" s="61"/>
      <c r="AK686" s="3"/>
      <c r="AL686" s="48"/>
      <c r="AM686" s="48"/>
      <c r="AN686" s="48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  <c r="BT686" s="3"/>
      <c r="BU686" s="3"/>
      <c r="BV686" s="3"/>
      <c r="BW686" s="3"/>
      <c r="BX686" s="3"/>
      <c r="BY686" s="3"/>
      <c r="BZ686" s="3"/>
      <c r="CA686" s="3"/>
      <c r="CB686" s="3"/>
    </row>
    <row r="687" spans="32:80" ht="21.2" customHeight="1" x14ac:dyDescent="0.2">
      <c r="AF687" s="3"/>
      <c r="AG687" s="48"/>
      <c r="AH687" s="48"/>
      <c r="AI687" s="48"/>
      <c r="AJ687" s="61"/>
      <c r="AK687" s="3"/>
      <c r="AL687" s="48"/>
      <c r="AM687" s="48"/>
      <c r="AN687" s="48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  <c r="BT687" s="3"/>
      <c r="BU687" s="3"/>
      <c r="BV687" s="3"/>
      <c r="BW687" s="3"/>
      <c r="BX687" s="3"/>
      <c r="BY687" s="3"/>
      <c r="BZ687" s="3"/>
      <c r="CA687" s="3"/>
      <c r="CB687" s="3"/>
    </row>
    <row r="688" spans="32:80" ht="21.2" customHeight="1" x14ac:dyDescent="0.2">
      <c r="AF688" s="3"/>
      <c r="AG688" s="48"/>
      <c r="AH688" s="48"/>
      <c r="AI688" s="48"/>
      <c r="AJ688" s="61"/>
      <c r="AK688" s="3"/>
      <c r="AL688" s="48"/>
      <c r="AM688" s="48"/>
      <c r="AN688" s="48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  <c r="BT688" s="3"/>
      <c r="BU688" s="3"/>
      <c r="BV688" s="3"/>
      <c r="BW688" s="3"/>
      <c r="BX688" s="3"/>
      <c r="BY688" s="3"/>
      <c r="BZ688" s="3"/>
      <c r="CA688" s="3"/>
      <c r="CB688" s="3"/>
    </row>
    <row r="689" spans="32:80" ht="21.2" customHeight="1" x14ac:dyDescent="0.2">
      <c r="AF689" s="3"/>
      <c r="AG689" s="48"/>
      <c r="AH689" s="48"/>
      <c r="AI689" s="48"/>
      <c r="AJ689" s="61"/>
      <c r="AK689" s="3"/>
      <c r="AL689" s="48"/>
      <c r="AM689" s="48"/>
      <c r="AN689" s="48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  <c r="BT689" s="3"/>
      <c r="BU689" s="3"/>
      <c r="BV689" s="3"/>
      <c r="BW689" s="3"/>
      <c r="BX689" s="3"/>
      <c r="BY689" s="3"/>
      <c r="BZ689" s="3"/>
      <c r="CA689" s="3"/>
      <c r="CB689" s="3"/>
    </row>
    <row r="690" spans="32:80" ht="21.2" customHeight="1" x14ac:dyDescent="0.2">
      <c r="AF690" s="3"/>
      <c r="AG690" s="48"/>
      <c r="AH690" s="48"/>
      <c r="AI690" s="48"/>
      <c r="AJ690" s="61"/>
      <c r="AK690" s="3"/>
      <c r="AL690" s="48"/>
      <c r="AM690" s="48"/>
      <c r="AN690" s="48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  <c r="BT690" s="3"/>
      <c r="BU690" s="3"/>
      <c r="BV690" s="3"/>
      <c r="BW690" s="3"/>
      <c r="BX690" s="3"/>
      <c r="BY690" s="3"/>
      <c r="BZ690" s="3"/>
      <c r="CA690" s="3"/>
      <c r="CB690" s="3"/>
    </row>
    <row r="691" spans="32:80" ht="21.2" customHeight="1" x14ac:dyDescent="0.2">
      <c r="AF691" s="3"/>
      <c r="AG691" s="48"/>
      <c r="AH691" s="48"/>
      <c r="AI691" s="48"/>
      <c r="AJ691" s="61"/>
      <c r="AK691" s="3"/>
      <c r="AL691" s="48"/>
      <c r="AM691" s="48"/>
      <c r="AN691" s="48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  <c r="BT691" s="3"/>
      <c r="BU691" s="3"/>
      <c r="BV691" s="3"/>
      <c r="BW691" s="3"/>
      <c r="BX691" s="3"/>
      <c r="BY691" s="3"/>
      <c r="BZ691" s="3"/>
      <c r="CA691" s="3"/>
      <c r="CB691" s="3"/>
    </row>
    <row r="692" spans="32:80" ht="21.2" customHeight="1" x14ac:dyDescent="0.2">
      <c r="AF692" s="3"/>
      <c r="AG692" s="48"/>
      <c r="AH692" s="48"/>
      <c r="AI692" s="48"/>
      <c r="AJ692" s="61"/>
      <c r="AK692" s="3"/>
      <c r="AL692" s="48"/>
      <c r="AM692" s="48"/>
      <c r="AN692" s="48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  <c r="BT692" s="3"/>
      <c r="BU692" s="3"/>
      <c r="BV692" s="3"/>
      <c r="BW692" s="3"/>
      <c r="BX692" s="3"/>
      <c r="BY692" s="3"/>
      <c r="BZ692" s="3"/>
      <c r="CA692" s="3"/>
      <c r="CB692" s="3"/>
    </row>
    <row r="693" spans="32:80" ht="21.2" customHeight="1" x14ac:dyDescent="0.2">
      <c r="AF693" s="3"/>
      <c r="AG693" s="48"/>
      <c r="AH693" s="48"/>
      <c r="AI693" s="48"/>
      <c r="AJ693" s="61"/>
      <c r="AK693" s="3"/>
      <c r="AL693" s="48"/>
      <c r="AM693" s="48"/>
      <c r="AN693" s="48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  <c r="BT693" s="3"/>
      <c r="BU693" s="3"/>
      <c r="BV693" s="3"/>
      <c r="BW693" s="3"/>
      <c r="BX693" s="3"/>
      <c r="BY693" s="3"/>
      <c r="BZ693" s="3"/>
      <c r="CA693" s="3"/>
      <c r="CB693" s="3"/>
    </row>
    <row r="694" spans="32:80" ht="21.2" customHeight="1" x14ac:dyDescent="0.2">
      <c r="AF694" s="3"/>
      <c r="AG694" s="48"/>
      <c r="AH694" s="48"/>
      <c r="AI694" s="48"/>
      <c r="AJ694" s="61"/>
      <c r="AK694" s="3"/>
      <c r="AL694" s="48"/>
      <c r="AM694" s="48"/>
      <c r="AN694" s="48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  <c r="BT694" s="3"/>
      <c r="BU694" s="3"/>
      <c r="BV694" s="3"/>
      <c r="BW694" s="3"/>
      <c r="BX694" s="3"/>
      <c r="BY694" s="3"/>
      <c r="BZ694" s="3"/>
      <c r="CA694" s="3"/>
      <c r="CB694" s="3"/>
    </row>
    <row r="695" spans="32:80" ht="21.2" customHeight="1" x14ac:dyDescent="0.2">
      <c r="AF695" s="3"/>
      <c r="AG695" s="48"/>
      <c r="AH695" s="48"/>
      <c r="AI695" s="48"/>
      <c r="AJ695" s="61"/>
      <c r="AK695" s="3"/>
      <c r="AL695" s="48"/>
      <c r="AM695" s="48"/>
      <c r="AN695" s="48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  <c r="BT695" s="3"/>
      <c r="BU695" s="3"/>
      <c r="BV695" s="3"/>
      <c r="BW695" s="3"/>
      <c r="BX695" s="3"/>
      <c r="BY695" s="3"/>
      <c r="BZ695" s="3"/>
      <c r="CA695" s="3"/>
      <c r="CB695" s="3"/>
    </row>
    <row r="696" spans="32:80" ht="21.2" customHeight="1" x14ac:dyDescent="0.2">
      <c r="AF696" s="3"/>
      <c r="AG696" s="48"/>
      <c r="AH696" s="48"/>
      <c r="AI696" s="48"/>
      <c r="AJ696" s="61"/>
      <c r="AK696" s="3"/>
      <c r="AL696" s="48"/>
      <c r="AM696" s="48"/>
      <c r="AN696" s="48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  <c r="BT696" s="3"/>
      <c r="BU696" s="3"/>
      <c r="BV696" s="3"/>
      <c r="BW696" s="3"/>
      <c r="BX696" s="3"/>
      <c r="BY696" s="3"/>
      <c r="BZ696" s="3"/>
      <c r="CA696" s="3"/>
      <c r="CB696" s="3"/>
    </row>
    <row r="697" spans="32:80" ht="21.2" customHeight="1" x14ac:dyDescent="0.2">
      <c r="AF697" s="3"/>
      <c r="AG697" s="48"/>
      <c r="AH697" s="48"/>
      <c r="AI697" s="48"/>
      <c r="AJ697" s="61"/>
      <c r="AK697" s="3"/>
      <c r="AL697" s="48"/>
      <c r="AM697" s="48"/>
      <c r="AN697" s="48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  <c r="BT697" s="3"/>
      <c r="BU697" s="3"/>
      <c r="BV697" s="3"/>
      <c r="BW697" s="3"/>
      <c r="BX697" s="3"/>
      <c r="BY697" s="3"/>
      <c r="BZ697" s="3"/>
      <c r="CA697" s="3"/>
      <c r="CB697" s="3"/>
    </row>
    <row r="698" spans="32:80" ht="21.2" customHeight="1" x14ac:dyDescent="0.2">
      <c r="AF698" s="3"/>
      <c r="AG698" s="48"/>
      <c r="AH698" s="48"/>
      <c r="AI698" s="48"/>
      <c r="AJ698" s="61"/>
      <c r="AK698" s="3"/>
      <c r="AL698" s="48"/>
      <c r="AM698" s="48"/>
      <c r="AN698" s="48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  <c r="BT698" s="3"/>
      <c r="BU698" s="3"/>
      <c r="BV698" s="3"/>
      <c r="BW698" s="3"/>
      <c r="BX698" s="3"/>
      <c r="BY698" s="3"/>
      <c r="BZ698" s="3"/>
      <c r="CA698" s="3"/>
      <c r="CB698" s="3"/>
    </row>
    <row r="699" spans="32:80" ht="21.2" customHeight="1" x14ac:dyDescent="0.2">
      <c r="AF699" s="3"/>
      <c r="AG699" s="48"/>
      <c r="AH699" s="48"/>
      <c r="AI699" s="48"/>
      <c r="AJ699" s="61"/>
      <c r="AK699" s="3"/>
      <c r="AL699" s="48"/>
      <c r="AM699" s="48"/>
      <c r="AN699" s="48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  <c r="BT699" s="3"/>
      <c r="BU699" s="3"/>
      <c r="BV699" s="3"/>
      <c r="BW699" s="3"/>
      <c r="BX699" s="3"/>
      <c r="BY699" s="3"/>
      <c r="BZ699" s="3"/>
      <c r="CA699" s="3"/>
      <c r="CB699" s="3"/>
    </row>
    <row r="700" spans="32:80" ht="21.2" customHeight="1" x14ac:dyDescent="0.2">
      <c r="AF700" s="3"/>
      <c r="AG700" s="48"/>
      <c r="AH700" s="48"/>
      <c r="AI700" s="48"/>
      <c r="AJ700" s="61"/>
      <c r="AK700" s="3"/>
      <c r="AL700" s="48"/>
      <c r="AM700" s="48"/>
      <c r="AN700" s="48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  <c r="BT700" s="3"/>
      <c r="BU700" s="3"/>
      <c r="BV700" s="3"/>
      <c r="BW700" s="3"/>
      <c r="BX700" s="3"/>
      <c r="BY700" s="3"/>
      <c r="BZ700" s="3"/>
      <c r="CA700" s="3"/>
      <c r="CB700" s="3"/>
    </row>
    <row r="701" spans="32:80" ht="21.2" customHeight="1" x14ac:dyDescent="0.2">
      <c r="AF701" s="3"/>
      <c r="AG701" s="48"/>
      <c r="AH701" s="48"/>
      <c r="AI701" s="48"/>
      <c r="AJ701" s="61"/>
      <c r="AK701" s="3"/>
      <c r="AL701" s="48"/>
      <c r="AM701" s="48"/>
      <c r="AN701" s="48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  <c r="BT701" s="3"/>
      <c r="BU701" s="3"/>
      <c r="BV701" s="3"/>
      <c r="BW701" s="3"/>
      <c r="BX701" s="3"/>
      <c r="BY701" s="3"/>
      <c r="BZ701" s="3"/>
      <c r="CA701" s="3"/>
      <c r="CB701" s="3"/>
    </row>
    <row r="702" spans="32:80" ht="21.2" customHeight="1" x14ac:dyDescent="0.2">
      <c r="AF702" s="3"/>
      <c r="AG702" s="48"/>
      <c r="AH702" s="48"/>
      <c r="AI702" s="48"/>
      <c r="AJ702" s="61"/>
      <c r="AK702" s="3"/>
      <c r="AL702" s="48"/>
      <c r="AM702" s="48"/>
      <c r="AN702" s="48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  <c r="BT702" s="3"/>
      <c r="BU702" s="3"/>
      <c r="BV702" s="3"/>
      <c r="BW702" s="3"/>
      <c r="BX702" s="3"/>
      <c r="BY702" s="3"/>
      <c r="BZ702" s="3"/>
      <c r="CA702" s="3"/>
      <c r="CB702" s="3"/>
    </row>
    <row r="703" spans="32:80" ht="21.2" customHeight="1" x14ac:dyDescent="0.2">
      <c r="AF703" s="3"/>
      <c r="AG703" s="48"/>
      <c r="AH703" s="48"/>
      <c r="AI703" s="48"/>
      <c r="AJ703" s="61"/>
      <c r="AK703" s="3"/>
      <c r="AL703" s="48"/>
      <c r="AM703" s="48"/>
      <c r="AN703" s="48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  <c r="BT703" s="3"/>
      <c r="BU703" s="3"/>
      <c r="BV703" s="3"/>
      <c r="BW703" s="3"/>
      <c r="BX703" s="3"/>
      <c r="BY703" s="3"/>
      <c r="BZ703" s="3"/>
      <c r="CA703" s="3"/>
      <c r="CB703" s="3"/>
    </row>
    <row r="704" spans="32:80" ht="21.2" customHeight="1" x14ac:dyDescent="0.2">
      <c r="AF704" s="3"/>
      <c r="AG704" s="48"/>
      <c r="AH704" s="48"/>
      <c r="AI704" s="48"/>
      <c r="AJ704" s="61"/>
      <c r="AK704" s="3"/>
      <c r="AL704" s="48"/>
      <c r="AM704" s="48"/>
      <c r="AN704" s="48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  <c r="BT704" s="3"/>
      <c r="BU704" s="3"/>
      <c r="BV704" s="3"/>
      <c r="BW704" s="3"/>
      <c r="BX704" s="3"/>
      <c r="BY704" s="3"/>
      <c r="BZ704" s="3"/>
      <c r="CA704" s="3"/>
      <c r="CB704" s="3"/>
    </row>
    <row r="705" spans="32:80" ht="21.2" customHeight="1" x14ac:dyDescent="0.2">
      <c r="AF705" s="3"/>
      <c r="AG705" s="48"/>
      <c r="AH705" s="48"/>
      <c r="AI705" s="48"/>
      <c r="AJ705" s="61"/>
      <c r="AK705" s="3"/>
      <c r="AL705" s="48"/>
      <c r="AM705" s="48"/>
      <c r="AN705" s="48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  <c r="BT705" s="3"/>
      <c r="BU705" s="3"/>
      <c r="BV705" s="3"/>
      <c r="BW705" s="3"/>
      <c r="BX705" s="3"/>
      <c r="BY705" s="3"/>
      <c r="BZ705" s="3"/>
      <c r="CA705" s="3"/>
      <c r="CB705" s="3"/>
    </row>
    <row r="706" spans="32:80" ht="21.2" customHeight="1" x14ac:dyDescent="0.2">
      <c r="AF706" s="3"/>
      <c r="AG706" s="48"/>
      <c r="AH706" s="48"/>
      <c r="AI706" s="48"/>
      <c r="AJ706" s="61"/>
      <c r="AK706" s="3"/>
      <c r="AL706" s="48"/>
      <c r="AM706" s="48"/>
      <c r="AN706" s="48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  <c r="BT706" s="3"/>
      <c r="BU706" s="3"/>
      <c r="BV706" s="3"/>
      <c r="BW706" s="3"/>
      <c r="BX706" s="3"/>
      <c r="BY706" s="3"/>
      <c r="BZ706" s="3"/>
      <c r="CA706" s="3"/>
      <c r="CB706" s="3"/>
    </row>
    <row r="707" spans="32:80" ht="21.2" customHeight="1" x14ac:dyDescent="0.2">
      <c r="AF707" s="3"/>
      <c r="AG707" s="48"/>
      <c r="AH707" s="48"/>
      <c r="AI707" s="48"/>
      <c r="AJ707" s="61"/>
      <c r="AK707" s="3"/>
      <c r="AL707" s="48"/>
      <c r="AM707" s="48"/>
      <c r="AN707" s="48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  <c r="BT707" s="3"/>
      <c r="BU707" s="3"/>
      <c r="BV707" s="3"/>
      <c r="BW707" s="3"/>
      <c r="BX707" s="3"/>
      <c r="BY707" s="3"/>
      <c r="BZ707" s="3"/>
      <c r="CA707" s="3"/>
      <c r="CB707" s="3"/>
    </row>
    <row r="708" spans="32:80" ht="21.2" customHeight="1" x14ac:dyDescent="0.2">
      <c r="AF708" s="3"/>
      <c r="AG708" s="48"/>
      <c r="AH708" s="48"/>
      <c r="AI708" s="48"/>
      <c r="AJ708" s="61"/>
      <c r="AK708" s="3"/>
      <c r="AL708" s="48"/>
      <c r="AM708" s="48"/>
      <c r="AN708" s="48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  <c r="BT708" s="3"/>
      <c r="BU708" s="3"/>
      <c r="BV708" s="3"/>
      <c r="BW708" s="3"/>
      <c r="BX708" s="3"/>
      <c r="BY708" s="3"/>
      <c r="BZ708" s="3"/>
      <c r="CA708" s="3"/>
      <c r="CB708" s="3"/>
    </row>
    <row r="709" spans="32:80" ht="21.2" customHeight="1" x14ac:dyDescent="0.2">
      <c r="AF709" s="3"/>
      <c r="AG709" s="48"/>
      <c r="AH709" s="48"/>
      <c r="AI709" s="48"/>
      <c r="AJ709" s="61"/>
      <c r="AK709" s="3"/>
      <c r="AL709" s="48"/>
      <c r="AM709" s="48"/>
      <c r="AN709" s="48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  <c r="BT709" s="3"/>
      <c r="BU709" s="3"/>
      <c r="BV709" s="3"/>
      <c r="BW709" s="3"/>
      <c r="BX709" s="3"/>
      <c r="BY709" s="3"/>
      <c r="BZ709" s="3"/>
      <c r="CA709" s="3"/>
      <c r="CB709" s="3"/>
    </row>
    <row r="710" spans="32:80" ht="21.2" customHeight="1" x14ac:dyDescent="0.2">
      <c r="AF710" s="3"/>
      <c r="AG710" s="48"/>
      <c r="AH710" s="48"/>
      <c r="AI710" s="48"/>
      <c r="AJ710" s="61"/>
      <c r="AK710" s="3"/>
      <c r="AL710" s="48"/>
      <c r="AM710" s="48"/>
      <c r="AN710" s="48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  <c r="BT710" s="3"/>
      <c r="BU710" s="3"/>
      <c r="BV710" s="3"/>
      <c r="BW710" s="3"/>
      <c r="BX710" s="3"/>
      <c r="BY710" s="3"/>
      <c r="BZ710" s="3"/>
      <c r="CA710" s="3"/>
      <c r="CB710" s="3"/>
    </row>
    <row r="711" spans="32:80" ht="21.2" customHeight="1" x14ac:dyDescent="0.2">
      <c r="AF711" s="3"/>
      <c r="AG711" s="48"/>
      <c r="AH711" s="48"/>
      <c r="AI711" s="48"/>
      <c r="AJ711" s="61"/>
      <c r="AK711" s="3"/>
      <c r="AL711" s="48"/>
      <c r="AM711" s="48"/>
      <c r="AN711" s="48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  <c r="BT711" s="3"/>
      <c r="BU711" s="3"/>
      <c r="BV711" s="3"/>
      <c r="BW711" s="3"/>
      <c r="BX711" s="3"/>
      <c r="BY711" s="3"/>
      <c r="BZ711" s="3"/>
      <c r="CA711" s="3"/>
      <c r="CB711" s="3"/>
    </row>
    <row r="712" spans="32:80" ht="21.2" customHeight="1" x14ac:dyDescent="0.2">
      <c r="AF712" s="3"/>
      <c r="AG712" s="48"/>
      <c r="AH712" s="48"/>
      <c r="AI712" s="48"/>
      <c r="AJ712" s="61"/>
      <c r="AK712" s="3"/>
      <c r="AL712" s="48"/>
      <c r="AM712" s="48"/>
      <c r="AN712" s="48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  <c r="BT712" s="3"/>
      <c r="BU712" s="3"/>
      <c r="BV712" s="3"/>
      <c r="BW712" s="3"/>
      <c r="BX712" s="3"/>
      <c r="BY712" s="3"/>
      <c r="BZ712" s="3"/>
      <c r="CA712" s="3"/>
      <c r="CB712" s="3"/>
    </row>
    <row r="713" spans="32:80" ht="21.2" customHeight="1" x14ac:dyDescent="0.2">
      <c r="AF713" s="3"/>
      <c r="AG713" s="48"/>
      <c r="AH713" s="48"/>
      <c r="AI713" s="48"/>
      <c r="AJ713" s="61"/>
      <c r="AK713" s="3"/>
      <c r="AL713" s="48"/>
      <c r="AM713" s="48"/>
      <c r="AN713" s="48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  <c r="BT713" s="3"/>
      <c r="BU713" s="3"/>
      <c r="BV713" s="3"/>
      <c r="BW713" s="3"/>
      <c r="BX713" s="3"/>
      <c r="BY713" s="3"/>
      <c r="BZ713" s="3"/>
      <c r="CA713" s="3"/>
      <c r="CB713" s="3"/>
    </row>
    <row r="714" spans="32:80" ht="21.2" customHeight="1" x14ac:dyDescent="0.2">
      <c r="AF714" s="3"/>
      <c r="AG714" s="48"/>
      <c r="AH714" s="48"/>
      <c r="AI714" s="48"/>
      <c r="AJ714" s="61"/>
      <c r="AK714" s="3"/>
      <c r="AL714" s="48"/>
      <c r="AM714" s="48"/>
      <c r="AN714" s="48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  <c r="BT714" s="3"/>
      <c r="BU714" s="3"/>
      <c r="BV714" s="3"/>
      <c r="BW714" s="3"/>
      <c r="BX714" s="3"/>
      <c r="BY714" s="3"/>
      <c r="BZ714" s="3"/>
      <c r="CA714" s="3"/>
      <c r="CB714" s="3"/>
    </row>
    <row r="715" spans="32:80" ht="21.2" customHeight="1" x14ac:dyDescent="0.2">
      <c r="AF715" s="3"/>
      <c r="AG715" s="48"/>
      <c r="AH715" s="48"/>
      <c r="AI715" s="48"/>
      <c r="AJ715" s="61"/>
      <c r="AK715" s="3"/>
      <c r="AL715" s="48"/>
      <c r="AM715" s="48"/>
      <c r="AN715" s="48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  <c r="BT715" s="3"/>
      <c r="BU715" s="3"/>
      <c r="BV715" s="3"/>
      <c r="BW715" s="3"/>
      <c r="BX715" s="3"/>
      <c r="BY715" s="3"/>
      <c r="BZ715" s="3"/>
      <c r="CA715" s="3"/>
      <c r="CB715" s="3"/>
    </row>
    <row r="716" spans="32:80" ht="21.2" customHeight="1" x14ac:dyDescent="0.2">
      <c r="AF716" s="3"/>
      <c r="AG716" s="48"/>
      <c r="AH716" s="48"/>
      <c r="AI716" s="48"/>
      <c r="AJ716" s="61"/>
      <c r="AK716" s="3"/>
      <c r="AL716" s="48"/>
      <c r="AM716" s="48"/>
      <c r="AN716" s="48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  <c r="BT716" s="3"/>
      <c r="BU716" s="3"/>
      <c r="BV716" s="3"/>
      <c r="BW716" s="3"/>
      <c r="BX716" s="3"/>
      <c r="BY716" s="3"/>
      <c r="BZ716" s="3"/>
      <c r="CA716" s="3"/>
      <c r="CB716" s="3"/>
    </row>
    <row r="717" spans="32:80" ht="21.2" customHeight="1" x14ac:dyDescent="0.2">
      <c r="AF717" s="3"/>
      <c r="AG717" s="48"/>
      <c r="AH717" s="48"/>
      <c r="AI717" s="48"/>
      <c r="AJ717" s="61"/>
      <c r="AK717" s="3"/>
      <c r="AL717" s="48"/>
      <c r="AM717" s="48"/>
      <c r="AN717" s="48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  <c r="BT717" s="3"/>
      <c r="BU717" s="3"/>
      <c r="BV717" s="3"/>
      <c r="BW717" s="3"/>
      <c r="BX717" s="3"/>
      <c r="BY717" s="3"/>
      <c r="BZ717" s="3"/>
      <c r="CA717" s="3"/>
      <c r="CB717" s="3"/>
    </row>
    <row r="718" spans="32:80" ht="21.2" customHeight="1" x14ac:dyDescent="0.2">
      <c r="AF718" s="3"/>
      <c r="AG718" s="48"/>
      <c r="AH718" s="48"/>
      <c r="AI718" s="48"/>
      <c r="AJ718" s="61"/>
      <c r="AK718" s="3"/>
      <c r="AL718" s="48"/>
      <c r="AM718" s="48"/>
      <c r="AN718" s="48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  <c r="BT718" s="3"/>
      <c r="BU718" s="3"/>
      <c r="BV718" s="3"/>
      <c r="BW718" s="3"/>
      <c r="BX718" s="3"/>
      <c r="BY718" s="3"/>
      <c r="BZ718" s="3"/>
      <c r="CA718" s="3"/>
      <c r="CB718" s="3"/>
    </row>
    <row r="719" spans="32:80" ht="21.2" customHeight="1" x14ac:dyDescent="0.2">
      <c r="AF719" s="3"/>
      <c r="AG719" s="48"/>
      <c r="AH719" s="48"/>
      <c r="AI719" s="48"/>
      <c r="AJ719" s="61"/>
      <c r="AK719" s="3"/>
      <c r="AL719" s="48"/>
      <c r="AM719" s="48"/>
      <c r="AN719" s="48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  <c r="BT719" s="3"/>
      <c r="BU719" s="3"/>
      <c r="BV719" s="3"/>
      <c r="BW719" s="3"/>
      <c r="BX719" s="3"/>
      <c r="BY719" s="3"/>
      <c r="BZ719" s="3"/>
      <c r="CA719" s="3"/>
      <c r="CB719" s="3"/>
    </row>
    <row r="720" spans="32:80" ht="21.2" customHeight="1" x14ac:dyDescent="0.2">
      <c r="AF720" s="3"/>
      <c r="AG720" s="48"/>
      <c r="AH720" s="48"/>
      <c r="AI720" s="48"/>
      <c r="AJ720" s="61"/>
      <c r="AK720" s="3"/>
      <c r="AL720" s="48"/>
      <c r="AM720" s="48"/>
      <c r="AN720" s="48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  <c r="BT720" s="3"/>
      <c r="BU720" s="3"/>
      <c r="BV720" s="3"/>
      <c r="BW720" s="3"/>
      <c r="BX720" s="3"/>
      <c r="BY720" s="3"/>
      <c r="BZ720" s="3"/>
      <c r="CA720" s="3"/>
      <c r="CB720" s="3"/>
    </row>
    <row r="721" spans="32:80" ht="21.2" customHeight="1" x14ac:dyDescent="0.2">
      <c r="AF721" s="3"/>
      <c r="AG721" s="48"/>
      <c r="AH721" s="48"/>
      <c r="AI721" s="48"/>
      <c r="AJ721" s="61"/>
      <c r="AK721" s="3"/>
      <c r="AL721" s="48"/>
      <c r="AM721" s="48"/>
      <c r="AN721" s="48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  <c r="BT721" s="3"/>
      <c r="BU721" s="3"/>
      <c r="BV721" s="3"/>
      <c r="BW721" s="3"/>
      <c r="BX721" s="3"/>
      <c r="BY721" s="3"/>
      <c r="BZ721" s="3"/>
      <c r="CA721" s="3"/>
      <c r="CB721" s="3"/>
    </row>
    <row r="722" spans="32:80" ht="21.2" customHeight="1" x14ac:dyDescent="0.2">
      <c r="AF722" s="3"/>
      <c r="AG722" s="48"/>
      <c r="AH722" s="48"/>
      <c r="AI722" s="48"/>
      <c r="AJ722" s="61"/>
      <c r="AK722" s="3"/>
      <c r="AL722" s="48"/>
      <c r="AM722" s="48"/>
      <c r="AN722" s="48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  <c r="BT722" s="3"/>
      <c r="BU722" s="3"/>
      <c r="BV722" s="3"/>
      <c r="BW722" s="3"/>
      <c r="BX722" s="3"/>
      <c r="BY722" s="3"/>
      <c r="BZ722" s="3"/>
      <c r="CA722" s="3"/>
      <c r="CB722" s="3"/>
    </row>
    <row r="723" spans="32:80" ht="21.2" customHeight="1" x14ac:dyDescent="0.2">
      <c r="AF723" s="3"/>
      <c r="AG723" s="48"/>
      <c r="AH723" s="48"/>
      <c r="AI723" s="48"/>
      <c r="AJ723" s="61"/>
      <c r="AK723" s="3"/>
      <c r="AL723" s="48"/>
      <c r="AM723" s="48"/>
      <c r="AN723" s="48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  <c r="BT723" s="3"/>
      <c r="BU723" s="3"/>
      <c r="BV723" s="3"/>
      <c r="BW723" s="3"/>
      <c r="BX723" s="3"/>
      <c r="BY723" s="3"/>
      <c r="BZ723" s="3"/>
      <c r="CA723" s="3"/>
      <c r="CB723" s="3"/>
    </row>
    <row r="724" spans="32:80" ht="21.2" customHeight="1" x14ac:dyDescent="0.2">
      <c r="AF724" s="3"/>
      <c r="AG724" s="48"/>
      <c r="AH724" s="48"/>
      <c r="AI724" s="48"/>
      <c r="AJ724" s="61"/>
      <c r="AK724" s="3"/>
      <c r="AL724" s="48"/>
      <c r="AM724" s="48"/>
      <c r="AN724" s="48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  <c r="BT724" s="3"/>
      <c r="BU724" s="3"/>
      <c r="BV724" s="3"/>
      <c r="BW724" s="3"/>
      <c r="BX724" s="3"/>
      <c r="BY724" s="3"/>
      <c r="BZ724" s="3"/>
      <c r="CA724" s="3"/>
      <c r="CB724" s="3"/>
    </row>
    <row r="725" spans="32:80" ht="21.2" customHeight="1" x14ac:dyDescent="0.2">
      <c r="AF725" s="3"/>
      <c r="AG725" s="48"/>
      <c r="AH725" s="48"/>
      <c r="AI725" s="48"/>
      <c r="AJ725" s="61"/>
      <c r="AK725" s="3"/>
      <c r="AL725" s="48"/>
      <c r="AM725" s="48"/>
      <c r="AN725" s="48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  <c r="BT725" s="3"/>
      <c r="BU725" s="3"/>
      <c r="BV725" s="3"/>
      <c r="BW725" s="3"/>
      <c r="BX725" s="3"/>
      <c r="BY725" s="3"/>
      <c r="BZ725" s="3"/>
      <c r="CA725" s="3"/>
      <c r="CB725" s="3"/>
    </row>
    <row r="726" spans="32:80" ht="21.2" customHeight="1" x14ac:dyDescent="0.2">
      <c r="AF726" s="3"/>
      <c r="AG726" s="48"/>
      <c r="AH726" s="48"/>
      <c r="AI726" s="48"/>
      <c r="AJ726" s="61"/>
      <c r="AK726" s="3"/>
      <c r="AL726" s="48"/>
      <c r="AM726" s="48"/>
      <c r="AN726" s="48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  <c r="BT726" s="3"/>
      <c r="BU726" s="3"/>
      <c r="BV726" s="3"/>
      <c r="BW726" s="3"/>
      <c r="BX726" s="3"/>
      <c r="BY726" s="3"/>
      <c r="BZ726" s="3"/>
      <c r="CA726" s="3"/>
      <c r="CB726" s="3"/>
    </row>
    <row r="727" spans="32:80" ht="21.2" customHeight="1" x14ac:dyDescent="0.2">
      <c r="AF727" s="3"/>
      <c r="AG727" s="48"/>
      <c r="AH727" s="48"/>
      <c r="AI727" s="48"/>
      <c r="AJ727" s="61"/>
      <c r="AK727" s="3"/>
      <c r="AL727" s="48"/>
      <c r="AM727" s="48"/>
      <c r="AN727" s="48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  <c r="BT727" s="3"/>
      <c r="BU727" s="3"/>
      <c r="BV727" s="3"/>
      <c r="BW727" s="3"/>
      <c r="BX727" s="3"/>
      <c r="BY727" s="3"/>
      <c r="BZ727" s="3"/>
      <c r="CA727" s="3"/>
      <c r="CB727" s="3"/>
    </row>
    <row r="728" spans="32:80" ht="21.2" customHeight="1" x14ac:dyDescent="0.2">
      <c r="AF728" s="3"/>
      <c r="AG728" s="48"/>
      <c r="AH728" s="48"/>
      <c r="AI728" s="48"/>
      <c r="AJ728" s="61"/>
      <c r="AK728" s="3"/>
      <c r="AL728" s="48"/>
      <c r="AM728" s="48"/>
      <c r="AN728" s="48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  <c r="BT728" s="3"/>
      <c r="BU728" s="3"/>
      <c r="BV728" s="3"/>
      <c r="BW728" s="3"/>
      <c r="BX728" s="3"/>
      <c r="BY728" s="3"/>
      <c r="BZ728" s="3"/>
      <c r="CA728" s="3"/>
      <c r="CB728" s="3"/>
    </row>
    <row r="729" spans="32:80" ht="21.2" customHeight="1" x14ac:dyDescent="0.2">
      <c r="AF729" s="3"/>
      <c r="AG729" s="48"/>
      <c r="AH729" s="48"/>
      <c r="AI729" s="48"/>
      <c r="AJ729" s="61"/>
      <c r="AK729" s="3"/>
      <c r="AL729" s="48"/>
      <c r="AM729" s="48"/>
      <c r="AN729" s="48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  <c r="BT729" s="3"/>
      <c r="BU729" s="3"/>
      <c r="BV729" s="3"/>
      <c r="BW729" s="3"/>
      <c r="BX729" s="3"/>
      <c r="BY729" s="3"/>
      <c r="BZ729" s="3"/>
      <c r="CA729" s="3"/>
      <c r="CB729" s="3"/>
    </row>
    <row r="730" spans="32:80" ht="21.2" customHeight="1" x14ac:dyDescent="0.2">
      <c r="AF730" s="3"/>
      <c r="AG730" s="48"/>
      <c r="AH730" s="48"/>
      <c r="AI730" s="48"/>
      <c r="AJ730" s="61"/>
      <c r="AK730" s="3"/>
      <c r="AL730" s="48"/>
      <c r="AM730" s="48"/>
      <c r="AN730" s="48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  <c r="BT730" s="3"/>
      <c r="BU730" s="3"/>
      <c r="BV730" s="3"/>
      <c r="BW730" s="3"/>
      <c r="BX730" s="3"/>
      <c r="BY730" s="3"/>
      <c r="BZ730" s="3"/>
      <c r="CA730" s="3"/>
      <c r="CB730" s="3"/>
    </row>
    <row r="731" spans="32:80" ht="21.2" customHeight="1" x14ac:dyDescent="0.2">
      <c r="AF731" s="3"/>
      <c r="AG731" s="48"/>
      <c r="AH731" s="48"/>
      <c r="AI731" s="48"/>
      <c r="AJ731" s="61"/>
      <c r="AK731" s="3"/>
      <c r="AL731" s="48"/>
      <c r="AM731" s="48"/>
      <c r="AN731" s="48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  <c r="BT731" s="3"/>
      <c r="BU731" s="3"/>
      <c r="BV731" s="3"/>
      <c r="BW731" s="3"/>
      <c r="BX731" s="3"/>
      <c r="BY731" s="3"/>
      <c r="BZ731" s="3"/>
      <c r="CA731" s="3"/>
      <c r="CB731" s="3"/>
    </row>
    <row r="732" spans="32:80" ht="21.2" customHeight="1" x14ac:dyDescent="0.2">
      <c r="AF732" s="3"/>
      <c r="AG732" s="48"/>
      <c r="AH732" s="48"/>
      <c r="AI732" s="48"/>
      <c r="AJ732" s="61"/>
      <c r="AK732" s="3"/>
      <c r="AL732" s="48"/>
      <c r="AM732" s="48"/>
      <c r="AN732" s="48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  <c r="BT732" s="3"/>
      <c r="BU732" s="3"/>
      <c r="BV732" s="3"/>
      <c r="BW732" s="3"/>
      <c r="BX732" s="3"/>
      <c r="BY732" s="3"/>
      <c r="BZ732" s="3"/>
      <c r="CA732" s="3"/>
      <c r="CB732" s="3"/>
    </row>
    <row r="733" spans="32:80" ht="21.2" customHeight="1" x14ac:dyDescent="0.2">
      <c r="AF733" s="3"/>
      <c r="AG733" s="48"/>
      <c r="AH733" s="48"/>
      <c r="AI733" s="48"/>
      <c r="AJ733" s="61"/>
      <c r="AK733" s="3"/>
      <c r="AL733" s="48"/>
      <c r="AM733" s="48"/>
      <c r="AN733" s="48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  <c r="BT733" s="3"/>
      <c r="BU733" s="3"/>
      <c r="BV733" s="3"/>
      <c r="BW733" s="3"/>
      <c r="BX733" s="3"/>
      <c r="BY733" s="3"/>
      <c r="BZ733" s="3"/>
      <c r="CA733" s="3"/>
      <c r="CB733" s="3"/>
    </row>
    <row r="734" spans="32:80" ht="21.2" customHeight="1" x14ac:dyDescent="0.2">
      <c r="AF734" s="3"/>
      <c r="AG734" s="48"/>
      <c r="AH734" s="48"/>
      <c r="AI734" s="48"/>
      <c r="AJ734" s="61"/>
      <c r="AK734" s="3"/>
      <c r="AL734" s="48"/>
      <c r="AM734" s="48"/>
      <c r="AN734" s="48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  <c r="BT734" s="3"/>
      <c r="BU734" s="3"/>
      <c r="BV734" s="3"/>
      <c r="BW734" s="3"/>
      <c r="BX734" s="3"/>
      <c r="BY734" s="3"/>
      <c r="BZ734" s="3"/>
      <c r="CA734" s="3"/>
      <c r="CB734" s="3"/>
    </row>
    <row r="735" spans="32:80" ht="21.2" customHeight="1" x14ac:dyDescent="0.2">
      <c r="AF735" s="3"/>
      <c r="AG735" s="48"/>
      <c r="AH735" s="48"/>
      <c r="AI735" s="48"/>
      <c r="AJ735" s="61"/>
      <c r="AK735" s="3"/>
      <c r="AL735" s="48"/>
      <c r="AM735" s="48"/>
      <c r="AN735" s="48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  <c r="BT735" s="3"/>
      <c r="BU735" s="3"/>
      <c r="BV735" s="3"/>
      <c r="BW735" s="3"/>
      <c r="BX735" s="3"/>
      <c r="BY735" s="3"/>
      <c r="BZ735" s="3"/>
      <c r="CA735" s="3"/>
      <c r="CB735" s="3"/>
    </row>
    <row r="736" spans="32:80" ht="21.2" customHeight="1" x14ac:dyDescent="0.2">
      <c r="AF736" s="3"/>
      <c r="AG736" s="48"/>
      <c r="AH736" s="48"/>
      <c r="AI736" s="48"/>
      <c r="AJ736" s="61"/>
      <c r="AK736" s="3"/>
      <c r="AL736" s="48"/>
      <c r="AM736" s="48"/>
      <c r="AN736" s="48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  <c r="BT736" s="3"/>
      <c r="BU736" s="3"/>
      <c r="BV736" s="3"/>
      <c r="BW736" s="3"/>
      <c r="BX736" s="3"/>
      <c r="BY736" s="3"/>
      <c r="BZ736" s="3"/>
      <c r="CA736" s="3"/>
      <c r="CB736" s="3"/>
    </row>
    <row r="737" spans="32:80" ht="21.2" customHeight="1" x14ac:dyDescent="0.2">
      <c r="AF737" s="3"/>
      <c r="AG737" s="48"/>
      <c r="AH737" s="48"/>
      <c r="AI737" s="48"/>
      <c r="AJ737" s="61"/>
      <c r="AK737" s="3"/>
      <c r="AL737" s="48"/>
      <c r="AM737" s="48"/>
      <c r="AN737" s="48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  <c r="BT737" s="3"/>
      <c r="BU737" s="3"/>
      <c r="BV737" s="3"/>
      <c r="BW737" s="3"/>
      <c r="BX737" s="3"/>
      <c r="BY737" s="3"/>
      <c r="BZ737" s="3"/>
      <c r="CA737" s="3"/>
      <c r="CB737" s="3"/>
    </row>
    <row r="738" spans="32:80" ht="21.2" customHeight="1" x14ac:dyDescent="0.2">
      <c r="AF738" s="3"/>
      <c r="AG738" s="48"/>
      <c r="AH738" s="48"/>
      <c r="AI738" s="48"/>
      <c r="AJ738" s="61"/>
      <c r="AK738" s="3"/>
      <c r="AL738" s="48"/>
      <c r="AM738" s="48"/>
      <c r="AN738" s="48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  <c r="BT738" s="3"/>
      <c r="BU738" s="3"/>
      <c r="BV738" s="3"/>
      <c r="BW738" s="3"/>
      <c r="BX738" s="3"/>
      <c r="BY738" s="3"/>
      <c r="BZ738" s="3"/>
      <c r="CA738" s="3"/>
      <c r="CB738" s="3"/>
    </row>
    <row r="739" spans="32:80" ht="21.2" customHeight="1" x14ac:dyDescent="0.2">
      <c r="AF739" s="3"/>
      <c r="AG739" s="48"/>
      <c r="AH739" s="48"/>
      <c r="AI739" s="48"/>
      <c r="AJ739" s="61"/>
      <c r="AK739" s="3"/>
      <c r="AL739" s="48"/>
      <c r="AM739" s="48"/>
      <c r="AN739" s="48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  <c r="BT739" s="3"/>
      <c r="BU739" s="3"/>
      <c r="BV739" s="3"/>
      <c r="BW739" s="3"/>
      <c r="BX739" s="3"/>
      <c r="BY739" s="3"/>
      <c r="BZ739" s="3"/>
      <c r="CA739" s="3"/>
      <c r="CB739" s="3"/>
    </row>
    <row r="740" spans="32:80" ht="21.2" customHeight="1" x14ac:dyDescent="0.2">
      <c r="AF740" s="3"/>
      <c r="AG740" s="48"/>
      <c r="AH740" s="48"/>
      <c r="AI740" s="48"/>
      <c r="AJ740" s="61"/>
      <c r="AK740" s="3"/>
      <c r="AL740" s="48"/>
      <c r="AM740" s="48"/>
      <c r="AN740" s="48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  <c r="BT740" s="3"/>
      <c r="BU740" s="3"/>
      <c r="BV740" s="3"/>
      <c r="BW740" s="3"/>
      <c r="BX740" s="3"/>
      <c r="BY740" s="3"/>
      <c r="BZ740" s="3"/>
      <c r="CA740" s="3"/>
      <c r="CB740" s="3"/>
    </row>
    <row r="741" spans="32:80" ht="21.2" customHeight="1" x14ac:dyDescent="0.2">
      <c r="AF741" s="3"/>
      <c r="AG741" s="48"/>
      <c r="AH741" s="48"/>
      <c r="AI741" s="48"/>
      <c r="AJ741" s="61"/>
      <c r="AK741" s="3"/>
      <c r="AL741" s="48"/>
      <c r="AM741" s="48"/>
      <c r="AN741" s="48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  <c r="BT741" s="3"/>
      <c r="BU741" s="3"/>
      <c r="BV741" s="3"/>
      <c r="BW741" s="3"/>
      <c r="BX741" s="3"/>
      <c r="BY741" s="3"/>
      <c r="BZ741" s="3"/>
      <c r="CA741" s="3"/>
      <c r="CB741" s="3"/>
    </row>
    <row r="742" spans="32:80" ht="21.2" customHeight="1" x14ac:dyDescent="0.2">
      <c r="AF742" s="3"/>
      <c r="AG742" s="48"/>
      <c r="AH742" s="48"/>
      <c r="AI742" s="48"/>
      <c r="AJ742" s="61"/>
      <c r="AK742" s="3"/>
      <c r="AL742" s="48"/>
      <c r="AM742" s="48"/>
      <c r="AN742" s="48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  <c r="BT742" s="3"/>
      <c r="BU742" s="3"/>
      <c r="BV742" s="3"/>
      <c r="BW742" s="3"/>
      <c r="BX742" s="3"/>
      <c r="BY742" s="3"/>
      <c r="BZ742" s="3"/>
      <c r="CA742" s="3"/>
      <c r="CB742" s="3"/>
    </row>
    <row r="743" spans="32:80" ht="21.2" customHeight="1" x14ac:dyDescent="0.2">
      <c r="AF743" s="3"/>
      <c r="AG743" s="48"/>
      <c r="AH743" s="48"/>
      <c r="AI743" s="48"/>
      <c r="AJ743" s="61"/>
      <c r="AK743" s="3"/>
      <c r="AL743" s="48"/>
      <c r="AM743" s="48"/>
      <c r="AN743" s="48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  <c r="BT743" s="3"/>
      <c r="BU743" s="3"/>
      <c r="BV743" s="3"/>
      <c r="BW743" s="3"/>
      <c r="BX743" s="3"/>
      <c r="BY743" s="3"/>
      <c r="BZ743" s="3"/>
      <c r="CA743" s="3"/>
      <c r="CB743" s="3"/>
    </row>
    <row r="744" spans="32:80" ht="21.2" customHeight="1" x14ac:dyDescent="0.2">
      <c r="AF744" s="3"/>
      <c r="AG744" s="48"/>
      <c r="AH744" s="48"/>
      <c r="AI744" s="48"/>
      <c r="AJ744" s="61"/>
      <c r="AK744" s="3"/>
      <c r="AL744" s="48"/>
      <c r="AM744" s="48"/>
      <c r="AN744" s="48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  <c r="BT744" s="3"/>
      <c r="BU744" s="3"/>
      <c r="BV744" s="3"/>
      <c r="BW744" s="3"/>
      <c r="BX744" s="3"/>
      <c r="BY744" s="3"/>
      <c r="BZ744" s="3"/>
      <c r="CA744" s="3"/>
      <c r="CB744" s="3"/>
    </row>
    <row r="745" spans="32:80" ht="21.2" customHeight="1" x14ac:dyDescent="0.2">
      <c r="AF745" s="3"/>
      <c r="AG745" s="48"/>
      <c r="AH745" s="48"/>
      <c r="AI745" s="48"/>
      <c r="AJ745" s="61"/>
      <c r="AK745" s="3"/>
      <c r="AL745" s="48"/>
      <c r="AM745" s="48"/>
      <c r="AN745" s="48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  <c r="BT745" s="3"/>
      <c r="BU745" s="3"/>
      <c r="BV745" s="3"/>
      <c r="BW745" s="3"/>
      <c r="BX745" s="3"/>
      <c r="BY745" s="3"/>
      <c r="BZ745" s="3"/>
      <c r="CA745" s="3"/>
      <c r="CB745" s="3"/>
    </row>
    <row r="746" spans="32:80" ht="21.2" customHeight="1" x14ac:dyDescent="0.2">
      <c r="AF746" s="3"/>
      <c r="AG746" s="48"/>
      <c r="AH746" s="48"/>
      <c r="AI746" s="48"/>
      <c r="AJ746" s="61"/>
      <c r="AK746" s="3"/>
      <c r="AL746" s="48"/>
      <c r="AM746" s="48"/>
      <c r="AN746" s="48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  <c r="BT746" s="3"/>
      <c r="BU746" s="3"/>
      <c r="BV746" s="3"/>
      <c r="BW746" s="3"/>
      <c r="BX746" s="3"/>
      <c r="BY746" s="3"/>
      <c r="BZ746" s="3"/>
      <c r="CA746" s="3"/>
      <c r="CB746" s="3"/>
    </row>
    <row r="747" spans="32:80" ht="21.2" customHeight="1" x14ac:dyDescent="0.2">
      <c r="AF747" s="3"/>
      <c r="AG747" s="48"/>
      <c r="AH747" s="48"/>
      <c r="AI747" s="48"/>
      <c r="AJ747" s="61"/>
      <c r="AK747" s="3"/>
      <c r="AL747" s="48"/>
      <c r="AM747" s="48"/>
      <c r="AN747" s="48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  <c r="BT747" s="3"/>
      <c r="BU747" s="3"/>
      <c r="BV747" s="3"/>
      <c r="BW747" s="3"/>
      <c r="BX747" s="3"/>
      <c r="BY747" s="3"/>
      <c r="BZ747" s="3"/>
      <c r="CA747" s="3"/>
      <c r="CB747" s="3"/>
    </row>
    <row r="748" spans="32:80" ht="21.2" customHeight="1" x14ac:dyDescent="0.2">
      <c r="AF748" s="3"/>
      <c r="AG748" s="48"/>
      <c r="AH748" s="48"/>
      <c r="AI748" s="48"/>
      <c r="AJ748" s="61"/>
      <c r="AK748" s="3"/>
      <c r="AL748" s="48"/>
      <c r="AM748" s="48"/>
      <c r="AN748" s="48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  <c r="BT748" s="3"/>
      <c r="BU748" s="3"/>
      <c r="BV748" s="3"/>
      <c r="BW748" s="3"/>
      <c r="BX748" s="3"/>
      <c r="BY748" s="3"/>
      <c r="BZ748" s="3"/>
      <c r="CA748" s="3"/>
      <c r="CB748" s="3"/>
    </row>
    <row r="749" spans="32:80" ht="21.2" customHeight="1" x14ac:dyDescent="0.2">
      <c r="AF749" s="3"/>
      <c r="AG749" s="48"/>
      <c r="AH749" s="48"/>
      <c r="AI749" s="48"/>
      <c r="AJ749" s="61"/>
      <c r="AK749" s="3"/>
      <c r="AL749" s="48"/>
      <c r="AM749" s="48"/>
      <c r="AN749" s="48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  <c r="BT749" s="3"/>
      <c r="BU749" s="3"/>
      <c r="BV749" s="3"/>
      <c r="BW749" s="3"/>
      <c r="BX749" s="3"/>
      <c r="BY749" s="3"/>
      <c r="BZ749" s="3"/>
      <c r="CA749" s="3"/>
      <c r="CB749" s="3"/>
    </row>
    <row r="750" spans="32:80" ht="21.2" customHeight="1" x14ac:dyDescent="0.2">
      <c r="AF750" s="3"/>
      <c r="AG750" s="48"/>
      <c r="AH750" s="48"/>
      <c r="AI750" s="48"/>
      <c r="AJ750" s="61"/>
      <c r="AK750" s="3"/>
      <c r="AL750" s="48"/>
      <c r="AM750" s="48"/>
      <c r="AN750" s="48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  <c r="BT750" s="3"/>
      <c r="BU750" s="3"/>
      <c r="BV750" s="3"/>
      <c r="BW750" s="3"/>
      <c r="BX750" s="3"/>
      <c r="BY750" s="3"/>
      <c r="BZ750" s="3"/>
      <c r="CA750" s="3"/>
      <c r="CB750" s="3"/>
    </row>
    <row r="751" spans="32:80" ht="21.2" customHeight="1" x14ac:dyDescent="0.2">
      <c r="AF751" s="3"/>
      <c r="AG751" s="48"/>
      <c r="AH751" s="48"/>
      <c r="AI751" s="48"/>
      <c r="AJ751" s="61"/>
      <c r="AK751" s="3"/>
      <c r="AL751" s="48"/>
      <c r="AM751" s="48"/>
      <c r="AN751" s="48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  <c r="BT751" s="3"/>
      <c r="BU751" s="3"/>
      <c r="BV751" s="3"/>
      <c r="BW751" s="3"/>
      <c r="BX751" s="3"/>
      <c r="BY751" s="3"/>
      <c r="BZ751" s="3"/>
      <c r="CA751" s="3"/>
      <c r="CB751" s="3"/>
    </row>
    <row r="752" spans="32:80" ht="21.2" customHeight="1" x14ac:dyDescent="0.2">
      <c r="AF752" s="3"/>
      <c r="AG752" s="48"/>
      <c r="AH752" s="48"/>
      <c r="AI752" s="48"/>
      <c r="AJ752" s="61"/>
      <c r="AK752" s="3"/>
      <c r="AL752" s="48"/>
      <c r="AM752" s="48"/>
      <c r="AN752" s="48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  <c r="BT752" s="3"/>
      <c r="BU752" s="3"/>
      <c r="BV752" s="3"/>
      <c r="BW752" s="3"/>
      <c r="BX752" s="3"/>
      <c r="BY752" s="3"/>
      <c r="BZ752" s="3"/>
      <c r="CA752" s="3"/>
      <c r="CB752" s="3"/>
    </row>
    <row r="753" spans="32:80" ht="21.2" customHeight="1" x14ac:dyDescent="0.2">
      <c r="AF753" s="3"/>
      <c r="AG753" s="48"/>
      <c r="AH753" s="48"/>
      <c r="AI753" s="48"/>
      <c r="AJ753" s="61"/>
      <c r="AK753" s="3"/>
      <c r="AL753" s="48"/>
      <c r="AM753" s="48"/>
      <c r="AN753" s="48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  <c r="BT753" s="3"/>
      <c r="BU753" s="3"/>
      <c r="BV753" s="3"/>
      <c r="BW753" s="3"/>
      <c r="BX753" s="3"/>
      <c r="BY753" s="3"/>
      <c r="BZ753" s="3"/>
      <c r="CA753" s="3"/>
      <c r="CB753" s="3"/>
    </row>
    <row r="754" spans="32:80" ht="21.2" customHeight="1" x14ac:dyDescent="0.2">
      <c r="AF754" s="3"/>
      <c r="AG754" s="48"/>
      <c r="AH754" s="48"/>
      <c r="AI754" s="48"/>
      <c r="AJ754" s="61"/>
      <c r="AK754" s="3"/>
      <c r="AL754" s="48"/>
      <c r="AM754" s="48"/>
      <c r="AN754" s="48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  <c r="BT754" s="3"/>
      <c r="BU754" s="3"/>
      <c r="BV754" s="3"/>
      <c r="BW754" s="3"/>
      <c r="BX754" s="3"/>
      <c r="BY754" s="3"/>
      <c r="BZ754" s="3"/>
      <c r="CA754" s="3"/>
      <c r="CB754" s="3"/>
    </row>
    <row r="755" spans="32:80" ht="21.2" customHeight="1" x14ac:dyDescent="0.2">
      <c r="AF755" s="3"/>
      <c r="AG755" s="48"/>
      <c r="AH755" s="48"/>
      <c r="AI755" s="48"/>
      <c r="AJ755" s="61"/>
      <c r="AK755" s="3"/>
      <c r="AL755" s="48"/>
      <c r="AM755" s="48"/>
      <c r="AN755" s="48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  <c r="BT755" s="3"/>
      <c r="BU755" s="3"/>
      <c r="BV755" s="3"/>
      <c r="BW755" s="3"/>
      <c r="BX755" s="3"/>
      <c r="BY755" s="3"/>
      <c r="BZ755" s="3"/>
      <c r="CA755" s="3"/>
      <c r="CB755" s="3"/>
    </row>
    <row r="756" spans="32:80" ht="21.2" customHeight="1" x14ac:dyDescent="0.2">
      <c r="AF756" s="3"/>
      <c r="AG756" s="48"/>
      <c r="AH756" s="48"/>
      <c r="AI756" s="48"/>
      <c r="AJ756" s="61"/>
      <c r="AK756" s="3"/>
      <c r="AL756" s="48"/>
      <c r="AM756" s="48"/>
      <c r="AN756" s="48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  <c r="BT756" s="3"/>
      <c r="BU756" s="3"/>
      <c r="BV756" s="3"/>
      <c r="BW756" s="3"/>
      <c r="BX756" s="3"/>
      <c r="BY756" s="3"/>
      <c r="BZ756" s="3"/>
      <c r="CA756" s="3"/>
      <c r="CB756" s="3"/>
    </row>
    <row r="757" spans="32:80" ht="21.2" customHeight="1" x14ac:dyDescent="0.2">
      <c r="AF757" s="3"/>
      <c r="AG757" s="48"/>
      <c r="AH757" s="48"/>
      <c r="AI757" s="48"/>
      <c r="AJ757" s="61"/>
      <c r="AK757" s="3"/>
      <c r="AL757" s="48"/>
      <c r="AM757" s="48"/>
      <c r="AN757" s="48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CB757" s="3"/>
    </row>
    <row r="758" spans="32:80" ht="21.2" customHeight="1" x14ac:dyDescent="0.2">
      <c r="AF758" s="3"/>
      <c r="AG758" s="48"/>
      <c r="AH758" s="48"/>
      <c r="AI758" s="48"/>
      <c r="AJ758" s="61"/>
      <c r="AK758" s="3"/>
      <c r="AL758" s="48"/>
      <c r="AM758" s="48"/>
      <c r="AN758" s="48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CB758" s="3"/>
    </row>
    <row r="759" spans="32:80" ht="21.2" customHeight="1" x14ac:dyDescent="0.2">
      <c r="AF759" s="3"/>
      <c r="AG759" s="48"/>
      <c r="AH759" s="48"/>
      <c r="AI759" s="48"/>
      <c r="AJ759" s="61"/>
      <c r="AK759" s="3"/>
      <c r="AL759" s="48"/>
      <c r="AM759" s="48"/>
      <c r="AN759" s="48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CB759" s="3"/>
    </row>
    <row r="760" spans="32:80" ht="21.2" customHeight="1" x14ac:dyDescent="0.2">
      <c r="AF760" s="3"/>
      <c r="AG760" s="48"/>
      <c r="AH760" s="48"/>
      <c r="AI760" s="48"/>
      <c r="AJ760" s="61"/>
      <c r="AK760" s="3"/>
      <c r="AL760" s="48"/>
      <c r="AM760" s="48"/>
      <c r="AN760" s="48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CB760" s="3"/>
    </row>
    <row r="761" spans="32:80" ht="21.2" customHeight="1" x14ac:dyDescent="0.2">
      <c r="AF761" s="3"/>
      <c r="AG761" s="48"/>
      <c r="AH761" s="48"/>
      <c r="AI761" s="48"/>
      <c r="AJ761" s="61"/>
      <c r="AK761" s="3"/>
      <c r="AL761" s="48"/>
      <c r="AM761" s="48"/>
      <c r="AN761" s="48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CB761" s="3"/>
    </row>
    <row r="762" spans="32:80" ht="21.2" customHeight="1" x14ac:dyDescent="0.2">
      <c r="AF762" s="3"/>
      <c r="AG762" s="48"/>
      <c r="AH762" s="48"/>
      <c r="AI762" s="48"/>
      <c r="AJ762" s="61"/>
      <c r="AK762" s="3"/>
      <c r="AL762" s="48"/>
      <c r="AM762" s="48"/>
      <c r="AN762" s="48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CB762" s="3"/>
    </row>
    <row r="763" spans="32:80" ht="21.2" customHeight="1" x14ac:dyDescent="0.2">
      <c r="AF763" s="3"/>
      <c r="AG763" s="48"/>
      <c r="AH763" s="48"/>
      <c r="AI763" s="48"/>
      <c r="AJ763" s="61"/>
      <c r="AK763" s="3"/>
      <c r="AL763" s="48"/>
      <c r="AM763" s="48"/>
      <c r="AN763" s="48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CB763" s="3"/>
    </row>
    <row r="764" spans="32:80" ht="21.2" customHeight="1" x14ac:dyDescent="0.2">
      <c r="AF764" s="3"/>
      <c r="AG764" s="48"/>
      <c r="AH764" s="48"/>
      <c r="AI764" s="48"/>
      <c r="AJ764" s="61"/>
      <c r="AK764" s="3"/>
      <c r="AL764" s="48"/>
      <c r="AM764" s="48"/>
      <c r="AN764" s="48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CB764" s="3"/>
    </row>
    <row r="765" spans="32:80" ht="21.2" customHeight="1" x14ac:dyDescent="0.2">
      <c r="AF765" s="3"/>
      <c r="AG765" s="48"/>
      <c r="AH765" s="48"/>
      <c r="AI765" s="48"/>
      <c r="AJ765" s="61"/>
      <c r="AK765" s="3"/>
      <c r="AL765" s="48"/>
      <c r="AM765" s="48"/>
      <c r="AN765" s="48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CB765" s="3"/>
    </row>
    <row r="766" spans="32:80" ht="21.2" customHeight="1" x14ac:dyDescent="0.2">
      <c r="AF766" s="3"/>
      <c r="AG766" s="48"/>
      <c r="AH766" s="48"/>
      <c r="AI766" s="48"/>
      <c r="AJ766" s="61"/>
      <c r="AK766" s="3"/>
      <c r="AL766" s="48"/>
      <c r="AM766" s="48"/>
      <c r="AN766" s="48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CB766" s="3"/>
    </row>
    <row r="767" spans="32:80" ht="21.2" customHeight="1" x14ac:dyDescent="0.2">
      <c r="AF767" s="3"/>
      <c r="AG767" s="48"/>
      <c r="AH767" s="48"/>
      <c r="AI767" s="48"/>
      <c r="AJ767" s="61"/>
      <c r="AK767" s="3"/>
      <c r="AL767" s="48"/>
      <c r="AM767" s="48"/>
      <c r="AN767" s="48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CB767" s="3"/>
    </row>
    <row r="768" spans="32:80" ht="21.2" customHeight="1" x14ac:dyDescent="0.2">
      <c r="AF768" s="3"/>
      <c r="AG768" s="48"/>
      <c r="AH768" s="48"/>
      <c r="AI768" s="48"/>
      <c r="AJ768" s="61"/>
      <c r="AK768" s="3"/>
      <c r="AL768" s="48"/>
      <c r="AM768" s="48"/>
      <c r="AN768" s="48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CB768" s="3"/>
    </row>
    <row r="769" spans="32:80" ht="21.2" customHeight="1" x14ac:dyDescent="0.2">
      <c r="AF769" s="3"/>
      <c r="AG769" s="48"/>
      <c r="AH769" s="48"/>
      <c r="AI769" s="48"/>
      <c r="AJ769" s="61"/>
      <c r="AK769" s="3"/>
      <c r="AL769" s="48"/>
      <c r="AM769" s="48"/>
      <c r="AN769" s="48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CB769" s="3"/>
    </row>
    <row r="770" spans="32:80" ht="21.2" customHeight="1" x14ac:dyDescent="0.2">
      <c r="AF770" s="3"/>
      <c r="AG770" s="48"/>
      <c r="AH770" s="48"/>
      <c r="AI770" s="48"/>
      <c r="AJ770" s="61"/>
      <c r="AK770" s="3"/>
      <c r="AL770" s="48"/>
      <c r="AM770" s="48"/>
      <c r="AN770" s="48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CB770" s="3"/>
    </row>
    <row r="771" spans="32:80" ht="21.2" customHeight="1" x14ac:dyDescent="0.2">
      <c r="AF771" s="3"/>
      <c r="AG771" s="48"/>
      <c r="AH771" s="48"/>
      <c r="AI771" s="48"/>
      <c r="AJ771" s="61"/>
      <c r="AK771" s="3"/>
      <c r="AL771" s="48"/>
      <c r="AM771" s="48"/>
      <c r="AN771" s="48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CB771" s="3"/>
    </row>
    <row r="772" spans="32:80" ht="21.2" customHeight="1" x14ac:dyDescent="0.2">
      <c r="AF772" s="3"/>
      <c r="AG772" s="48"/>
      <c r="AH772" s="48"/>
      <c r="AI772" s="48"/>
      <c r="AJ772" s="61"/>
      <c r="AK772" s="3"/>
      <c r="AL772" s="48"/>
      <c r="AM772" s="48"/>
      <c r="AN772" s="48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CB772" s="3"/>
    </row>
    <row r="773" spans="32:80" ht="21.2" customHeight="1" x14ac:dyDescent="0.2">
      <c r="AF773" s="3"/>
      <c r="AG773" s="48"/>
      <c r="AH773" s="48"/>
      <c r="AI773" s="48"/>
      <c r="AJ773" s="61"/>
      <c r="AK773" s="3"/>
      <c r="AL773" s="48"/>
      <c r="AM773" s="48"/>
      <c r="AN773" s="48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CB773" s="3"/>
    </row>
    <row r="774" spans="32:80" ht="21.2" customHeight="1" x14ac:dyDescent="0.2">
      <c r="AF774" s="3"/>
      <c r="AG774" s="48"/>
      <c r="AH774" s="48"/>
      <c r="AI774" s="48"/>
      <c r="AJ774" s="61"/>
      <c r="AK774" s="3"/>
      <c r="AL774" s="48"/>
      <c r="AM774" s="48"/>
      <c r="AN774" s="48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CB774" s="3"/>
    </row>
    <row r="775" spans="32:80" ht="21.2" customHeight="1" x14ac:dyDescent="0.2">
      <c r="AF775" s="3"/>
      <c r="AG775" s="48"/>
      <c r="AH775" s="48"/>
      <c r="AI775" s="48"/>
      <c r="AJ775" s="61"/>
      <c r="AK775" s="3"/>
      <c r="AL775" s="48"/>
      <c r="AM775" s="48"/>
      <c r="AN775" s="48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CB775" s="3"/>
    </row>
    <row r="776" spans="32:80" ht="21.2" customHeight="1" x14ac:dyDescent="0.2">
      <c r="AF776" s="3"/>
      <c r="AG776" s="48"/>
      <c r="AH776" s="48"/>
      <c r="AI776" s="48"/>
      <c r="AJ776" s="61"/>
      <c r="AK776" s="3"/>
      <c r="AL776" s="48"/>
      <c r="AM776" s="48"/>
      <c r="AN776" s="48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CB776" s="3"/>
    </row>
    <row r="777" spans="32:80" ht="21.2" customHeight="1" x14ac:dyDescent="0.2">
      <c r="AF777" s="3"/>
      <c r="AG777" s="48"/>
      <c r="AH777" s="48"/>
      <c r="AI777" s="48"/>
      <c r="AJ777" s="61"/>
      <c r="AK777" s="3"/>
      <c r="AL777" s="48"/>
      <c r="AM777" s="48"/>
      <c r="AN777" s="48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CB777" s="3"/>
    </row>
    <row r="778" spans="32:80" ht="21.2" customHeight="1" x14ac:dyDescent="0.2">
      <c r="AF778" s="3"/>
      <c r="AG778" s="48"/>
      <c r="AH778" s="48"/>
      <c r="AI778" s="48"/>
      <c r="AJ778" s="61"/>
      <c r="AK778" s="3"/>
      <c r="AL778" s="48"/>
      <c r="AM778" s="48"/>
      <c r="AN778" s="48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CB778" s="3"/>
    </row>
    <row r="779" spans="32:80" ht="21.2" customHeight="1" x14ac:dyDescent="0.2">
      <c r="AF779" s="3"/>
      <c r="AG779" s="48"/>
      <c r="AH779" s="48"/>
      <c r="AI779" s="48"/>
      <c r="AJ779" s="61"/>
      <c r="AK779" s="3"/>
      <c r="AL779" s="48"/>
      <c r="AM779" s="48"/>
      <c r="AN779" s="48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CB779" s="3"/>
    </row>
    <row r="780" spans="32:80" ht="21.2" customHeight="1" x14ac:dyDescent="0.2">
      <c r="AF780" s="3"/>
      <c r="AG780" s="48"/>
      <c r="AH780" s="48"/>
      <c r="AI780" s="48"/>
      <c r="AJ780" s="61"/>
      <c r="AK780" s="3"/>
      <c r="AL780" s="48"/>
      <c r="AM780" s="48"/>
      <c r="AN780" s="48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CB780" s="3"/>
    </row>
    <row r="781" spans="32:80" ht="21.2" customHeight="1" x14ac:dyDescent="0.2">
      <c r="AF781" s="3"/>
      <c r="AG781" s="48"/>
      <c r="AH781" s="48"/>
      <c r="AI781" s="48"/>
      <c r="AJ781" s="61"/>
      <c r="AK781" s="3"/>
      <c r="AL781" s="48"/>
      <c r="AM781" s="48"/>
      <c r="AN781" s="48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CB781" s="3"/>
    </row>
    <row r="782" spans="32:80" ht="21.2" customHeight="1" x14ac:dyDescent="0.2">
      <c r="AF782" s="3"/>
      <c r="AG782" s="48"/>
      <c r="AH782" s="48"/>
      <c r="AI782" s="48"/>
      <c r="AJ782" s="61"/>
      <c r="AK782" s="3"/>
      <c r="AL782" s="48"/>
      <c r="AM782" s="48"/>
      <c r="AN782" s="48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CB782" s="3"/>
    </row>
    <row r="783" spans="32:80" ht="21.2" customHeight="1" x14ac:dyDescent="0.2">
      <c r="AF783" s="3"/>
      <c r="AG783" s="48"/>
      <c r="AH783" s="48"/>
      <c r="AI783" s="48"/>
      <c r="AJ783" s="61"/>
      <c r="AK783" s="3"/>
      <c r="AL783" s="48"/>
      <c r="AM783" s="48"/>
      <c r="AN783" s="48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CB783" s="3"/>
    </row>
    <row r="784" spans="32:80" ht="21.2" customHeight="1" x14ac:dyDescent="0.2">
      <c r="AF784" s="3"/>
      <c r="AG784" s="48"/>
      <c r="AH784" s="48"/>
      <c r="AI784" s="48"/>
      <c r="AJ784" s="61"/>
      <c r="AK784" s="3"/>
      <c r="AL784" s="48"/>
      <c r="AM784" s="48"/>
      <c r="AN784" s="48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CB784" s="3"/>
    </row>
    <row r="785" spans="32:80" ht="21.2" customHeight="1" x14ac:dyDescent="0.2">
      <c r="AF785" s="3"/>
      <c r="AG785" s="48"/>
      <c r="AH785" s="48"/>
      <c r="AI785" s="48"/>
      <c r="AJ785" s="61"/>
      <c r="AK785" s="3"/>
      <c r="AL785" s="48"/>
      <c r="AM785" s="48"/>
      <c r="AN785" s="48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CB785" s="3"/>
    </row>
    <row r="786" spans="32:80" ht="21.2" customHeight="1" x14ac:dyDescent="0.2">
      <c r="AF786" s="3"/>
      <c r="AG786" s="48"/>
      <c r="AH786" s="48"/>
      <c r="AI786" s="48"/>
      <c r="AJ786" s="61"/>
      <c r="AK786" s="3"/>
      <c r="AL786" s="48"/>
      <c r="AM786" s="48"/>
      <c r="AN786" s="48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CB786" s="3"/>
    </row>
    <row r="787" spans="32:80" ht="21.2" customHeight="1" x14ac:dyDescent="0.2">
      <c r="AF787" s="3"/>
      <c r="AG787" s="48"/>
      <c r="AH787" s="48"/>
      <c r="AI787" s="48"/>
      <c r="AJ787" s="61"/>
      <c r="AK787" s="3"/>
      <c r="AL787" s="48"/>
      <c r="AM787" s="48"/>
      <c r="AN787" s="48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CB787" s="3"/>
    </row>
    <row r="788" spans="32:80" ht="21.2" customHeight="1" x14ac:dyDescent="0.2">
      <c r="AF788" s="3"/>
      <c r="AG788" s="48"/>
      <c r="AH788" s="48"/>
      <c r="AI788" s="48"/>
      <c r="AJ788" s="61"/>
      <c r="AK788" s="3"/>
      <c r="AL788" s="48"/>
      <c r="AM788" s="48"/>
      <c r="AN788" s="48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CB788" s="3"/>
    </row>
    <row r="789" spans="32:80" ht="21.2" customHeight="1" x14ac:dyDescent="0.2">
      <c r="AF789" s="3"/>
      <c r="AG789" s="48"/>
      <c r="AH789" s="48"/>
      <c r="AI789" s="48"/>
      <c r="AJ789" s="61"/>
      <c r="AK789" s="3"/>
      <c r="AL789" s="48"/>
      <c r="AM789" s="48"/>
      <c r="AN789" s="48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CB789" s="3"/>
    </row>
    <row r="790" spans="32:80" ht="21.2" customHeight="1" x14ac:dyDescent="0.2">
      <c r="AF790" s="3"/>
      <c r="AG790" s="48"/>
      <c r="AH790" s="48"/>
      <c r="AI790" s="48"/>
      <c r="AJ790" s="61"/>
      <c r="AK790" s="3"/>
      <c r="AL790" s="48"/>
      <c r="AM790" s="48"/>
      <c r="AN790" s="48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CB790" s="3"/>
    </row>
    <row r="791" spans="32:80" ht="21.2" customHeight="1" x14ac:dyDescent="0.2">
      <c r="AF791" s="3"/>
      <c r="AG791" s="48"/>
      <c r="AH791" s="48"/>
      <c r="AI791" s="48"/>
      <c r="AJ791" s="61"/>
      <c r="AK791" s="3"/>
      <c r="AL791" s="48"/>
      <c r="AM791" s="48"/>
      <c r="AN791" s="48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CB791" s="3"/>
    </row>
    <row r="792" spans="32:80" ht="21.2" customHeight="1" x14ac:dyDescent="0.2">
      <c r="AF792" s="3"/>
      <c r="AG792" s="48"/>
      <c r="AH792" s="48"/>
      <c r="AI792" s="48"/>
      <c r="AJ792" s="61"/>
      <c r="AK792" s="3"/>
      <c r="AL792" s="48"/>
      <c r="AM792" s="48"/>
      <c r="AN792" s="48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CB792" s="3"/>
    </row>
    <row r="793" spans="32:80" ht="21.2" customHeight="1" x14ac:dyDescent="0.2">
      <c r="AF793" s="3"/>
      <c r="AG793" s="48"/>
      <c r="AH793" s="48"/>
      <c r="AI793" s="48"/>
      <c r="AJ793" s="61"/>
      <c r="AK793" s="3"/>
      <c r="AL793" s="48"/>
      <c r="AM793" s="48"/>
      <c r="AN793" s="48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CB793" s="3"/>
    </row>
    <row r="794" spans="32:80" ht="21.2" customHeight="1" x14ac:dyDescent="0.2">
      <c r="AF794" s="3"/>
      <c r="AG794" s="48"/>
      <c r="AH794" s="48"/>
      <c r="AI794" s="48"/>
      <c r="AJ794" s="61"/>
      <c r="AK794" s="3"/>
      <c r="AL794" s="48"/>
      <c r="AM794" s="48"/>
      <c r="AN794" s="48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CB794" s="3"/>
    </row>
    <row r="795" spans="32:80" ht="21.2" customHeight="1" x14ac:dyDescent="0.2">
      <c r="AF795" s="3"/>
      <c r="AG795" s="48"/>
      <c r="AH795" s="48"/>
      <c r="AI795" s="48"/>
      <c r="AJ795" s="61"/>
      <c r="AK795" s="3"/>
      <c r="AL795" s="48"/>
      <c r="AM795" s="48"/>
      <c r="AN795" s="48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CB795" s="3"/>
    </row>
    <row r="796" spans="32:80" ht="21.2" customHeight="1" x14ac:dyDescent="0.2">
      <c r="AF796" s="3"/>
      <c r="AG796" s="48"/>
      <c r="AH796" s="48"/>
      <c r="AI796" s="48"/>
      <c r="AJ796" s="61"/>
      <c r="AK796" s="3"/>
      <c r="AL796" s="48"/>
      <c r="AM796" s="48"/>
      <c r="AN796" s="48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CB796" s="3"/>
    </row>
    <row r="797" spans="32:80" ht="21.2" customHeight="1" x14ac:dyDescent="0.2">
      <c r="AF797" s="3"/>
      <c r="AG797" s="48"/>
      <c r="AH797" s="48"/>
      <c r="AI797" s="48"/>
      <c r="AJ797" s="61"/>
      <c r="AK797" s="3"/>
      <c r="AL797" s="48"/>
      <c r="AM797" s="48"/>
      <c r="AN797" s="48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CB797" s="3"/>
    </row>
    <row r="798" spans="32:80" ht="21.2" customHeight="1" x14ac:dyDescent="0.2">
      <c r="AF798" s="3"/>
      <c r="AG798" s="48"/>
      <c r="AH798" s="48"/>
      <c r="AI798" s="48"/>
      <c r="AJ798" s="61"/>
      <c r="AK798" s="3"/>
      <c r="AL798" s="48"/>
      <c r="AM798" s="48"/>
      <c r="AN798" s="48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CB798" s="3"/>
    </row>
    <row r="799" spans="32:80" ht="21.2" customHeight="1" x14ac:dyDescent="0.2">
      <c r="AF799" s="3"/>
      <c r="AG799" s="48"/>
      <c r="AH799" s="48"/>
      <c r="AI799" s="48"/>
      <c r="AJ799" s="61"/>
      <c r="AK799" s="3"/>
      <c r="AL799" s="48"/>
      <c r="AM799" s="48"/>
      <c r="AN799" s="48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CB799" s="3"/>
    </row>
    <row r="800" spans="32:80" ht="21.2" customHeight="1" x14ac:dyDescent="0.2">
      <c r="AF800" s="3"/>
      <c r="AG800" s="48"/>
      <c r="AH800" s="48"/>
      <c r="AI800" s="48"/>
      <c r="AJ800" s="61"/>
      <c r="AK800" s="3"/>
      <c r="AL800" s="48"/>
      <c r="AM800" s="48"/>
      <c r="AN800" s="48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CB800" s="3"/>
    </row>
    <row r="801" spans="32:80" ht="21.2" customHeight="1" x14ac:dyDescent="0.2">
      <c r="AF801" s="3"/>
      <c r="AG801" s="48"/>
      <c r="AH801" s="48"/>
      <c r="AI801" s="48"/>
      <c r="AJ801" s="61"/>
      <c r="AK801" s="3"/>
      <c r="AL801" s="48"/>
      <c r="AM801" s="48"/>
      <c r="AN801" s="48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CB801" s="3"/>
    </row>
    <row r="802" spans="32:80" ht="21.2" customHeight="1" x14ac:dyDescent="0.2">
      <c r="AF802" s="3"/>
      <c r="AG802" s="48"/>
      <c r="AH802" s="48"/>
      <c r="AI802" s="48"/>
      <c r="AJ802" s="61"/>
      <c r="AK802" s="3"/>
      <c r="AL802" s="48"/>
      <c r="AM802" s="48"/>
      <c r="AN802" s="48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CB802" s="3"/>
    </row>
    <row r="803" spans="32:80" ht="21.2" customHeight="1" x14ac:dyDescent="0.2">
      <c r="AF803" s="3"/>
      <c r="AG803" s="48"/>
      <c r="AH803" s="48"/>
      <c r="AI803" s="48"/>
      <c r="AJ803" s="61"/>
      <c r="AK803" s="3"/>
      <c r="AL803" s="48"/>
      <c r="AM803" s="48"/>
      <c r="AN803" s="48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CB803" s="3"/>
    </row>
    <row r="804" spans="32:80" ht="21.2" customHeight="1" x14ac:dyDescent="0.2">
      <c r="AF804" s="3"/>
      <c r="AG804" s="48"/>
      <c r="AH804" s="48"/>
      <c r="AI804" s="48"/>
      <c r="AJ804" s="61"/>
      <c r="AK804" s="3"/>
      <c r="AL804" s="48"/>
      <c r="AM804" s="48"/>
      <c r="AN804" s="48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CB804" s="3"/>
    </row>
    <row r="805" spans="32:80" ht="21.2" customHeight="1" x14ac:dyDescent="0.2">
      <c r="AF805" s="3"/>
      <c r="AG805" s="48"/>
      <c r="AH805" s="48"/>
      <c r="AI805" s="48"/>
      <c r="AJ805" s="61"/>
      <c r="AK805" s="3"/>
      <c r="AL805" s="48"/>
      <c r="AM805" s="48"/>
      <c r="AN805" s="48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CB805" s="3"/>
    </row>
    <row r="806" spans="32:80" ht="21.2" customHeight="1" x14ac:dyDescent="0.2">
      <c r="AF806" s="3"/>
      <c r="AG806" s="48"/>
      <c r="AH806" s="48"/>
      <c r="AI806" s="48"/>
      <c r="AJ806" s="61"/>
      <c r="AK806" s="3"/>
      <c r="AL806" s="48"/>
      <c r="AM806" s="48"/>
      <c r="AN806" s="48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CB806" s="3"/>
    </row>
    <row r="807" spans="32:80" ht="21.2" customHeight="1" x14ac:dyDescent="0.2">
      <c r="AF807" s="3"/>
      <c r="AG807" s="48"/>
      <c r="AH807" s="48"/>
      <c r="AI807" s="48"/>
      <c r="AJ807" s="61"/>
      <c r="AK807" s="3"/>
      <c r="AL807" s="48"/>
      <c r="AM807" s="48"/>
      <c r="AN807" s="48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CB807" s="3"/>
    </row>
    <row r="808" spans="32:80" ht="21.2" customHeight="1" x14ac:dyDescent="0.2">
      <c r="AF808" s="3"/>
      <c r="AG808" s="48"/>
      <c r="AH808" s="48"/>
      <c r="AI808" s="48"/>
      <c r="AJ808" s="61"/>
      <c r="AK808" s="3"/>
      <c r="AL808" s="48"/>
      <c r="AM808" s="48"/>
      <c r="AN808" s="48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CB808" s="3"/>
    </row>
    <row r="809" spans="32:80" ht="21.2" customHeight="1" x14ac:dyDescent="0.2">
      <c r="AF809" s="3"/>
      <c r="AG809" s="48"/>
      <c r="AH809" s="48"/>
      <c r="AI809" s="48"/>
      <c r="AJ809" s="61"/>
      <c r="AK809" s="3"/>
      <c r="AL809" s="48"/>
      <c r="AM809" s="48"/>
      <c r="AN809" s="48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CB809" s="3"/>
    </row>
    <row r="810" spans="32:80" ht="21.2" customHeight="1" x14ac:dyDescent="0.2">
      <c r="AF810" s="3"/>
      <c r="AG810" s="48"/>
      <c r="AH810" s="48"/>
      <c r="AI810" s="48"/>
      <c r="AJ810" s="61"/>
      <c r="AK810" s="3"/>
      <c r="AL810" s="48"/>
      <c r="AM810" s="48"/>
      <c r="AN810" s="48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CB810" s="3"/>
    </row>
    <row r="811" spans="32:80" ht="21.2" customHeight="1" x14ac:dyDescent="0.2">
      <c r="AF811" s="3"/>
      <c r="AG811" s="48"/>
      <c r="AH811" s="48"/>
      <c r="AI811" s="48"/>
      <c r="AJ811" s="61"/>
      <c r="AK811" s="3"/>
      <c r="AL811" s="48"/>
      <c r="AM811" s="48"/>
      <c r="AN811" s="48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CB811" s="3"/>
    </row>
    <row r="812" spans="32:80" ht="21.2" customHeight="1" x14ac:dyDescent="0.2">
      <c r="AF812" s="3"/>
      <c r="AG812" s="48"/>
      <c r="AH812" s="48"/>
      <c r="AI812" s="48"/>
      <c r="AJ812" s="61"/>
      <c r="AK812" s="3"/>
      <c r="AL812" s="48"/>
      <c r="AM812" s="48"/>
      <c r="AN812" s="48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CB812" s="3"/>
    </row>
    <row r="813" spans="32:80" ht="21.2" customHeight="1" x14ac:dyDescent="0.2">
      <c r="AF813" s="3"/>
      <c r="AG813" s="48"/>
      <c r="AH813" s="48"/>
      <c r="AI813" s="48"/>
      <c r="AJ813" s="61"/>
      <c r="AK813" s="3"/>
      <c r="AL813" s="48"/>
      <c r="AM813" s="48"/>
      <c r="AN813" s="48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CB813" s="3"/>
    </row>
    <row r="814" spans="32:80" ht="21.2" customHeight="1" x14ac:dyDescent="0.2">
      <c r="AF814" s="3"/>
      <c r="AG814" s="48"/>
      <c r="AH814" s="48"/>
      <c r="AI814" s="48"/>
      <c r="AJ814" s="61"/>
      <c r="AK814" s="3"/>
      <c r="AL814" s="48"/>
      <c r="AM814" s="48"/>
      <c r="AN814" s="48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CB814" s="3"/>
    </row>
    <row r="815" spans="32:80" ht="21.2" customHeight="1" x14ac:dyDescent="0.2">
      <c r="AF815" s="3"/>
      <c r="AG815" s="48"/>
      <c r="AH815" s="48"/>
      <c r="AI815" s="48"/>
      <c r="AJ815" s="61"/>
      <c r="AK815" s="3"/>
      <c r="AL815" s="48"/>
      <c r="AM815" s="48"/>
      <c r="AN815" s="48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CB815" s="3"/>
    </row>
    <row r="816" spans="32:80" ht="21.2" customHeight="1" x14ac:dyDescent="0.2">
      <c r="AF816" s="3"/>
      <c r="AG816" s="48"/>
      <c r="AH816" s="48"/>
      <c r="AI816" s="48"/>
      <c r="AJ816" s="61"/>
      <c r="AK816" s="3"/>
      <c r="AL816" s="48"/>
      <c r="AM816" s="48"/>
      <c r="AN816" s="48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CB816" s="3"/>
    </row>
    <row r="817" spans="32:80" ht="21.2" customHeight="1" x14ac:dyDescent="0.2">
      <c r="AF817" s="3"/>
      <c r="AG817" s="48"/>
      <c r="AH817" s="48"/>
      <c r="AI817" s="48"/>
      <c r="AJ817" s="61"/>
      <c r="AK817" s="3"/>
      <c r="AL817" s="48"/>
      <c r="AM817" s="48"/>
      <c r="AN817" s="48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CB817" s="3"/>
    </row>
    <row r="818" spans="32:80" ht="21.2" customHeight="1" x14ac:dyDescent="0.2">
      <c r="AF818" s="3"/>
      <c r="AG818" s="48"/>
      <c r="AH818" s="48"/>
      <c r="AI818" s="48"/>
      <c r="AJ818" s="61"/>
      <c r="AK818" s="3"/>
      <c r="AL818" s="48"/>
      <c r="AM818" s="48"/>
      <c r="AN818" s="48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CB818" s="3"/>
    </row>
    <row r="819" spans="32:80" ht="21.2" customHeight="1" x14ac:dyDescent="0.2">
      <c r="AF819" s="3"/>
      <c r="AG819" s="48"/>
      <c r="AH819" s="48"/>
      <c r="AI819" s="48"/>
      <c r="AJ819" s="61"/>
      <c r="AK819" s="3"/>
      <c r="AL819" s="48"/>
      <c r="AM819" s="48"/>
      <c r="AN819" s="48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CB819" s="3"/>
    </row>
    <row r="820" spans="32:80" ht="21.2" customHeight="1" x14ac:dyDescent="0.2">
      <c r="AF820" s="3"/>
      <c r="AG820" s="48"/>
      <c r="AH820" s="48"/>
      <c r="AI820" s="48"/>
      <c r="AJ820" s="61"/>
      <c r="AK820" s="3"/>
      <c r="AL820" s="48"/>
      <c r="AM820" s="48"/>
      <c r="AN820" s="48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CB820" s="3"/>
    </row>
    <row r="821" spans="32:80" ht="21.2" customHeight="1" x14ac:dyDescent="0.2">
      <c r="AF821" s="3"/>
      <c r="AG821" s="48"/>
      <c r="AH821" s="48"/>
      <c r="AI821" s="48"/>
      <c r="AJ821" s="61"/>
      <c r="AK821" s="3"/>
      <c r="AL821" s="48"/>
      <c r="AM821" s="48"/>
      <c r="AN821" s="48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CB821" s="3"/>
    </row>
    <row r="822" spans="32:80" ht="21.2" customHeight="1" x14ac:dyDescent="0.2">
      <c r="AF822" s="3"/>
      <c r="AG822" s="48"/>
      <c r="AH822" s="48"/>
      <c r="AI822" s="48"/>
      <c r="AJ822" s="61"/>
      <c r="AK822" s="3"/>
      <c r="AL822" s="48"/>
      <c r="AM822" s="48"/>
      <c r="AN822" s="48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CB822" s="3"/>
    </row>
    <row r="823" spans="32:80" ht="21.2" customHeight="1" x14ac:dyDescent="0.2">
      <c r="AF823" s="3"/>
      <c r="AG823" s="48"/>
      <c r="AH823" s="48"/>
      <c r="AI823" s="48"/>
      <c r="AJ823" s="61"/>
      <c r="AK823" s="3"/>
      <c r="AL823" s="48"/>
      <c r="AM823" s="48"/>
      <c r="AN823" s="48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CB823" s="3"/>
    </row>
    <row r="824" spans="32:80" ht="21.2" customHeight="1" x14ac:dyDescent="0.2">
      <c r="AF824" s="3"/>
      <c r="AG824" s="48"/>
      <c r="AH824" s="48"/>
      <c r="AI824" s="48"/>
      <c r="AJ824" s="61"/>
      <c r="AK824" s="3"/>
      <c r="AL824" s="48"/>
      <c r="AM824" s="48"/>
      <c r="AN824" s="48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CB824" s="3"/>
    </row>
    <row r="825" spans="32:80" ht="21.2" customHeight="1" x14ac:dyDescent="0.2">
      <c r="AF825" s="3"/>
      <c r="AG825" s="48"/>
      <c r="AH825" s="48"/>
      <c r="AI825" s="48"/>
      <c r="AJ825" s="61"/>
      <c r="AK825" s="3"/>
      <c r="AL825" s="48"/>
      <c r="AM825" s="48"/>
      <c r="AN825" s="48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CB825" s="3"/>
    </row>
    <row r="826" spans="32:80" ht="21.2" customHeight="1" x14ac:dyDescent="0.2">
      <c r="AF826" s="3"/>
      <c r="AG826" s="48"/>
      <c r="AH826" s="48"/>
      <c r="AI826" s="48"/>
      <c r="AJ826" s="61"/>
      <c r="AK826" s="3"/>
      <c r="AL826" s="48"/>
      <c r="AM826" s="48"/>
      <c r="AN826" s="48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CB826" s="3"/>
    </row>
    <row r="827" spans="32:80" ht="21.2" customHeight="1" x14ac:dyDescent="0.2">
      <c r="AF827" s="3"/>
      <c r="AG827" s="48"/>
      <c r="AH827" s="48"/>
      <c r="AI827" s="48"/>
      <c r="AJ827" s="61"/>
      <c r="AK827" s="3"/>
      <c r="AL827" s="48"/>
      <c r="AM827" s="48"/>
      <c r="AN827" s="48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CB827" s="3"/>
    </row>
    <row r="828" spans="32:80" ht="21.2" customHeight="1" x14ac:dyDescent="0.2">
      <c r="AF828" s="3"/>
      <c r="AG828" s="48"/>
      <c r="AH828" s="48"/>
      <c r="AI828" s="48"/>
      <c r="AJ828" s="61"/>
      <c r="AK828" s="3"/>
      <c r="AL828" s="48"/>
      <c r="AM828" s="48"/>
      <c r="AN828" s="48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CB828" s="3"/>
    </row>
    <row r="829" spans="32:80" ht="21.2" customHeight="1" x14ac:dyDescent="0.2">
      <c r="AF829" s="3"/>
      <c r="AG829" s="48"/>
      <c r="AH829" s="48"/>
      <c r="AI829" s="48"/>
      <c r="AJ829" s="61"/>
      <c r="AK829" s="3"/>
      <c r="AL829" s="48"/>
      <c r="AM829" s="48"/>
      <c r="AN829" s="48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CB829" s="3"/>
    </row>
    <row r="830" spans="32:80" ht="21.2" customHeight="1" x14ac:dyDescent="0.2">
      <c r="AF830" s="3"/>
      <c r="AG830" s="48"/>
      <c r="AH830" s="48"/>
      <c r="AI830" s="48"/>
      <c r="AJ830" s="61"/>
      <c r="AK830" s="3"/>
      <c r="AL830" s="48"/>
      <c r="AM830" s="48"/>
      <c r="AN830" s="48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CB830" s="3"/>
    </row>
    <row r="831" spans="32:80" ht="21.2" customHeight="1" x14ac:dyDescent="0.2">
      <c r="AF831" s="3"/>
      <c r="AG831" s="48"/>
      <c r="AH831" s="48"/>
      <c r="AI831" s="48"/>
      <c r="AJ831" s="61"/>
      <c r="AK831" s="3"/>
      <c r="AL831" s="48"/>
      <c r="AM831" s="48"/>
      <c r="AN831" s="48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CB831" s="3"/>
    </row>
    <row r="832" spans="32:80" ht="21.2" customHeight="1" x14ac:dyDescent="0.2">
      <c r="AF832" s="3"/>
      <c r="AG832" s="48"/>
      <c r="AH832" s="48"/>
      <c r="AI832" s="48"/>
      <c r="AJ832" s="61"/>
      <c r="AK832" s="3"/>
      <c r="AL832" s="48"/>
      <c r="AM832" s="48"/>
      <c r="AN832" s="48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CB832" s="3"/>
    </row>
    <row r="833" spans="32:80" ht="21.2" customHeight="1" x14ac:dyDescent="0.2">
      <c r="AF833" s="3"/>
      <c r="AG833" s="48"/>
      <c r="AH833" s="48"/>
      <c r="AI833" s="48"/>
      <c r="AJ833" s="61"/>
      <c r="AK833" s="3"/>
      <c r="AL833" s="48"/>
      <c r="AM833" s="48"/>
      <c r="AN833" s="48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CB833" s="3"/>
    </row>
    <row r="834" spans="32:80" ht="21.2" customHeight="1" x14ac:dyDescent="0.2">
      <c r="AF834" s="3"/>
      <c r="AG834" s="48"/>
      <c r="AH834" s="48"/>
      <c r="AI834" s="48"/>
      <c r="AJ834" s="61"/>
      <c r="AK834" s="3"/>
      <c r="AL834" s="48"/>
      <c r="AM834" s="48"/>
      <c r="AN834" s="48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CB834" s="3"/>
    </row>
    <row r="835" spans="32:80" ht="21.2" customHeight="1" x14ac:dyDescent="0.2">
      <c r="AF835" s="3"/>
      <c r="AG835" s="48"/>
      <c r="AH835" s="48"/>
      <c r="AI835" s="48"/>
      <c r="AJ835" s="61"/>
      <c r="AK835" s="3"/>
      <c r="AL835" s="48"/>
      <c r="AM835" s="48"/>
      <c r="AN835" s="48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CB835" s="3"/>
    </row>
    <row r="836" spans="32:80" ht="21.2" customHeight="1" x14ac:dyDescent="0.2">
      <c r="AF836" s="3"/>
      <c r="AG836" s="48"/>
      <c r="AH836" s="48"/>
      <c r="AI836" s="48"/>
      <c r="AJ836" s="61"/>
      <c r="AK836" s="3"/>
      <c r="AL836" s="48"/>
      <c r="AM836" s="48"/>
      <c r="AN836" s="48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CB836" s="3"/>
    </row>
    <row r="837" spans="32:80" ht="21.2" customHeight="1" x14ac:dyDescent="0.2">
      <c r="AF837" s="3"/>
      <c r="AG837" s="48"/>
      <c r="AH837" s="48"/>
      <c r="AI837" s="48"/>
      <c r="AJ837" s="61"/>
      <c r="AK837" s="3"/>
      <c r="AL837" s="48"/>
      <c r="AM837" s="48"/>
      <c r="AN837" s="48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CB837" s="3"/>
    </row>
    <row r="838" spans="32:80" ht="21.2" customHeight="1" x14ac:dyDescent="0.2">
      <c r="AF838" s="3"/>
      <c r="AG838" s="48"/>
      <c r="AH838" s="48"/>
      <c r="AI838" s="48"/>
      <c r="AJ838" s="61"/>
      <c r="AK838" s="3"/>
      <c r="AL838" s="48"/>
      <c r="AM838" s="48"/>
      <c r="AN838" s="48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CB838" s="3"/>
    </row>
    <row r="839" spans="32:80" ht="21.2" customHeight="1" x14ac:dyDescent="0.2">
      <c r="AF839" s="3"/>
      <c r="AG839" s="48"/>
      <c r="AH839" s="48"/>
      <c r="AI839" s="48"/>
      <c r="AJ839" s="61"/>
      <c r="AK839" s="3"/>
      <c r="AL839" s="48"/>
      <c r="AM839" s="48"/>
      <c r="AN839" s="48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CB839" s="3"/>
    </row>
    <row r="840" spans="32:80" ht="21.2" customHeight="1" x14ac:dyDescent="0.2">
      <c r="AF840" s="3"/>
      <c r="AG840" s="48"/>
      <c r="AH840" s="48"/>
      <c r="AI840" s="48"/>
      <c r="AJ840" s="61"/>
      <c r="AK840" s="3"/>
      <c r="AL840" s="48"/>
      <c r="AM840" s="48"/>
      <c r="AN840" s="48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CB840" s="3"/>
    </row>
    <row r="841" spans="32:80" ht="21.2" customHeight="1" x14ac:dyDescent="0.2">
      <c r="AF841" s="3"/>
      <c r="AG841" s="48"/>
      <c r="AH841" s="48"/>
      <c r="AI841" s="48"/>
      <c r="AJ841" s="61"/>
      <c r="AK841" s="3"/>
      <c r="AL841" s="48"/>
      <c r="AM841" s="48"/>
      <c r="AN841" s="48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CB841" s="3"/>
    </row>
    <row r="842" spans="32:80" ht="21.2" customHeight="1" x14ac:dyDescent="0.2">
      <c r="AF842" s="3"/>
      <c r="AG842" s="48"/>
      <c r="AH842" s="48"/>
      <c r="AI842" s="48"/>
      <c r="AJ842" s="61"/>
      <c r="AK842" s="3"/>
      <c r="AL842" s="48"/>
      <c r="AM842" s="48"/>
      <c r="AN842" s="48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CB842" s="3"/>
    </row>
    <row r="843" spans="32:80" ht="21.2" customHeight="1" x14ac:dyDescent="0.2">
      <c r="AF843" s="3"/>
      <c r="AG843" s="48"/>
      <c r="AH843" s="48"/>
      <c r="AI843" s="48"/>
      <c r="AJ843" s="61"/>
      <c r="AK843" s="3"/>
      <c r="AL843" s="48"/>
      <c r="AM843" s="48"/>
      <c r="AN843" s="48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CB843" s="3"/>
    </row>
    <row r="844" spans="32:80" ht="21.2" customHeight="1" x14ac:dyDescent="0.2">
      <c r="AF844" s="3"/>
      <c r="AG844" s="48"/>
      <c r="AH844" s="48"/>
      <c r="AI844" s="48"/>
      <c r="AJ844" s="61"/>
      <c r="AK844" s="3"/>
      <c r="AL844" s="48"/>
      <c r="AM844" s="48"/>
      <c r="AN844" s="48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CB844" s="3"/>
    </row>
    <row r="845" spans="32:80" ht="21.2" customHeight="1" x14ac:dyDescent="0.2">
      <c r="AF845" s="3"/>
      <c r="AG845" s="48"/>
      <c r="AH845" s="48"/>
      <c r="AI845" s="48"/>
      <c r="AJ845" s="61"/>
      <c r="AK845" s="3"/>
      <c r="AL845" s="48"/>
      <c r="AM845" s="48"/>
      <c r="AN845" s="48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CB845" s="3"/>
    </row>
    <row r="846" spans="32:80" ht="21.2" customHeight="1" x14ac:dyDescent="0.2">
      <c r="AF846" s="3"/>
      <c r="AG846" s="48"/>
      <c r="AH846" s="48"/>
      <c r="AI846" s="48"/>
      <c r="AJ846" s="61"/>
      <c r="AK846" s="3"/>
      <c r="AL846" s="48"/>
      <c r="AM846" s="48"/>
      <c r="AN846" s="48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CB846" s="3"/>
    </row>
    <row r="847" spans="32:80" ht="21.2" customHeight="1" x14ac:dyDescent="0.2">
      <c r="AF847" s="3"/>
      <c r="AG847" s="48"/>
      <c r="AH847" s="48"/>
      <c r="AI847" s="48"/>
      <c r="AJ847" s="61"/>
      <c r="AK847" s="3"/>
      <c r="AL847" s="48"/>
      <c r="AM847" s="48"/>
      <c r="AN847" s="48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CB847" s="3"/>
    </row>
    <row r="848" spans="32:80" ht="21.2" customHeight="1" x14ac:dyDescent="0.2">
      <c r="AF848" s="3"/>
      <c r="AG848" s="48"/>
      <c r="AH848" s="48"/>
      <c r="AI848" s="48"/>
      <c r="AJ848" s="61"/>
      <c r="AK848" s="3"/>
      <c r="AL848" s="48"/>
      <c r="AM848" s="48"/>
      <c r="AN848" s="48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CB848" s="3"/>
    </row>
    <row r="849" spans="32:80" ht="21.2" customHeight="1" x14ac:dyDescent="0.2">
      <c r="AF849" s="3"/>
      <c r="AG849" s="48"/>
      <c r="AH849" s="48"/>
      <c r="AI849" s="48"/>
      <c r="AJ849" s="61"/>
      <c r="AK849" s="3"/>
      <c r="AL849" s="48"/>
      <c r="AM849" s="48"/>
      <c r="AN849" s="48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CB849" s="3"/>
    </row>
    <row r="850" spans="32:80" ht="21.2" customHeight="1" x14ac:dyDescent="0.2">
      <c r="AF850" s="3"/>
      <c r="AG850" s="48"/>
      <c r="AH850" s="48"/>
      <c r="AI850" s="48"/>
      <c r="AJ850" s="61"/>
      <c r="AK850" s="3"/>
      <c r="AL850" s="48"/>
      <c r="AM850" s="48"/>
      <c r="AN850" s="48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CB850" s="3"/>
    </row>
    <row r="851" spans="32:80" ht="21.2" customHeight="1" x14ac:dyDescent="0.2">
      <c r="AF851" s="3"/>
      <c r="AG851" s="48"/>
      <c r="AH851" s="48"/>
      <c r="AI851" s="48"/>
      <c r="AJ851" s="61"/>
      <c r="AK851" s="3"/>
      <c r="AL851" s="48"/>
      <c r="AM851" s="48"/>
      <c r="AN851" s="48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CB851" s="3"/>
    </row>
    <row r="852" spans="32:80" ht="21.2" customHeight="1" x14ac:dyDescent="0.2">
      <c r="AF852" s="3"/>
      <c r="AG852" s="48"/>
      <c r="AH852" s="48"/>
      <c r="AI852" s="48"/>
      <c r="AJ852" s="61"/>
      <c r="AK852" s="3"/>
      <c r="AL852" s="48"/>
      <c r="AM852" s="48"/>
      <c r="AN852" s="48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CB852" s="3"/>
    </row>
    <row r="853" spans="32:80" ht="21.2" customHeight="1" x14ac:dyDescent="0.2">
      <c r="AF853" s="3"/>
      <c r="AG853" s="48"/>
      <c r="AH853" s="48"/>
      <c r="AI853" s="48"/>
      <c r="AJ853" s="61"/>
      <c r="AK853" s="3"/>
      <c r="AL853" s="48"/>
      <c r="AM853" s="48"/>
      <c r="AN853" s="48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CB853" s="3"/>
    </row>
    <row r="854" spans="32:80" ht="21.2" customHeight="1" x14ac:dyDescent="0.2">
      <c r="AF854" s="3"/>
      <c r="AG854" s="48"/>
      <c r="AH854" s="48"/>
      <c r="AI854" s="48"/>
      <c r="AJ854" s="61"/>
      <c r="AK854" s="3"/>
      <c r="AL854" s="48"/>
      <c r="AM854" s="48"/>
      <c r="AN854" s="48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CB854" s="3"/>
    </row>
    <row r="855" spans="32:80" ht="21.2" customHeight="1" x14ac:dyDescent="0.2">
      <c r="AF855" s="3"/>
      <c r="AG855" s="48"/>
      <c r="AH855" s="48"/>
      <c r="AI855" s="48"/>
      <c r="AJ855" s="61"/>
      <c r="AK855" s="3"/>
      <c r="AL855" s="48"/>
      <c r="AM855" s="48"/>
      <c r="AN855" s="48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CB855" s="3"/>
    </row>
    <row r="856" spans="32:80" ht="21.2" customHeight="1" x14ac:dyDescent="0.2">
      <c r="AF856" s="3"/>
      <c r="AG856" s="48"/>
      <c r="AH856" s="48"/>
      <c r="AI856" s="48"/>
      <c r="AJ856" s="61"/>
      <c r="AK856" s="3"/>
      <c r="AL856" s="48"/>
      <c r="AM856" s="48"/>
      <c r="AN856" s="48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CB856" s="3"/>
    </row>
    <row r="857" spans="32:80" ht="21.2" customHeight="1" x14ac:dyDescent="0.2">
      <c r="AF857" s="3"/>
      <c r="AG857" s="48"/>
      <c r="AH857" s="48"/>
      <c r="AI857" s="48"/>
      <c r="AJ857" s="61"/>
      <c r="AK857" s="3"/>
      <c r="AL857" s="48"/>
      <c r="AM857" s="48"/>
      <c r="AN857" s="48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CB857" s="3"/>
    </row>
    <row r="858" spans="32:80" ht="21.2" customHeight="1" x14ac:dyDescent="0.2">
      <c r="AF858" s="3"/>
      <c r="AG858" s="48"/>
      <c r="AH858" s="48"/>
      <c r="AI858" s="48"/>
      <c r="AJ858" s="61"/>
      <c r="AK858" s="3"/>
      <c r="AL858" s="48"/>
      <c r="AM858" s="48"/>
      <c r="AN858" s="48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CB858" s="3"/>
    </row>
    <row r="859" spans="32:80" ht="21.2" customHeight="1" x14ac:dyDescent="0.2">
      <c r="AF859" s="3"/>
      <c r="AG859" s="48"/>
      <c r="AH859" s="48"/>
      <c r="AI859" s="48"/>
      <c r="AJ859" s="61"/>
      <c r="AK859" s="3"/>
      <c r="AL859" s="48"/>
      <c r="AM859" s="48"/>
      <c r="AN859" s="48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CB859" s="3"/>
    </row>
    <row r="860" spans="32:80" ht="21.2" customHeight="1" x14ac:dyDescent="0.2">
      <c r="AF860" s="3"/>
      <c r="AG860" s="48"/>
      <c r="AH860" s="48"/>
      <c r="AI860" s="48"/>
      <c r="AJ860" s="61"/>
      <c r="AK860" s="3"/>
      <c r="AL860" s="48"/>
      <c r="AM860" s="48"/>
      <c r="AN860" s="48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CB860" s="3"/>
    </row>
    <row r="861" spans="32:80" ht="21.2" customHeight="1" x14ac:dyDescent="0.2">
      <c r="AF861" s="3"/>
      <c r="AG861" s="48"/>
      <c r="AH861" s="48"/>
      <c r="AI861" s="48"/>
      <c r="AJ861" s="61"/>
      <c r="AK861" s="3"/>
      <c r="AL861" s="48"/>
      <c r="AM861" s="48"/>
      <c r="AN861" s="48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CB861" s="3"/>
    </row>
    <row r="862" spans="32:80" ht="21.2" customHeight="1" x14ac:dyDescent="0.2">
      <c r="AF862" s="3"/>
      <c r="AG862" s="48"/>
      <c r="AH862" s="48"/>
      <c r="AI862" s="48"/>
      <c r="AJ862" s="61"/>
      <c r="AK862" s="3"/>
      <c r="AL862" s="48"/>
      <c r="AM862" s="48"/>
      <c r="AN862" s="48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CB862" s="3"/>
    </row>
    <row r="863" spans="32:80" ht="21.2" customHeight="1" x14ac:dyDescent="0.2">
      <c r="AF863" s="3"/>
      <c r="AG863" s="48"/>
      <c r="AH863" s="48"/>
      <c r="AI863" s="48"/>
      <c r="AJ863" s="61"/>
      <c r="AK863" s="3"/>
      <c r="AL863" s="48"/>
      <c r="AM863" s="48"/>
      <c r="AN863" s="48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CB863" s="3"/>
    </row>
    <row r="864" spans="32:80" ht="21.2" customHeight="1" x14ac:dyDescent="0.2">
      <c r="AF864" s="3"/>
      <c r="AG864" s="48"/>
      <c r="AH864" s="48"/>
      <c r="AI864" s="48"/>
      <c r="AJ864" s="61"/>
      <c r="AK864" s="3"/>
      <c r="AL864" s="48"/>
      <c r="AM864" s="48"/>
      <c r="AN864" s="48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CB864" s="3"/>
    </row>
    <row r="865" spans="32:80" ht="21.2" customHeight="1" x14ac:dyDescent="0.2">
      <c r="AF865" s="3"/>
      <c r="AG865" s="48"/>
      <c r="AH865" s="48"/>
      <c r="AI865" s="48"/>
      <c r="AJ865" s="61"/>
      <c r="AK865" s="3"/>
      <c r="AL865" s="48"/>
      <c r="AM865" s="48"/>
      <c r="AN865" s="48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CB865" s="3"/>
    </row>
    <row r="866" spans="32:80" ht="21.2" customHeight="1" x14ac:dyDescent="0.2">
      <c r="AF866" s="3"/>
      <c r="AG866" s="48"/>
      <c r="AH866" s="48"/>
      <c r="AI866" s="48"/>
      <c r="AJ866" s="61"/>
      <c r="AK866" s="3"/>
      <c r="AL866" s="48"/>
      <c r="AM866" s="48"/>
      <c r="AN866" s="48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CB866" s="3"/>
    </row>
    <row r="867" spans="32:80" ht="21.2" customHeight="1" x14ac:dyDescent="0.2">
      <c r="AF867" s="3"/>
      <c r="AG867" s="48"/>
      <c r="AH867" s="48"/>
      <c r="AI867" s="48"/>
      <c r="AJ867" s="61"/>
      <c r="AK867" s="3"/>
      <c r="AL867" s="48"/>
      <c r="AM867" s="48"/>
      <c r="AN867" s="48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CB867" s="3"/>
    </row>
    <row r="868" spans="32:80" ht="21.2" customHeight="1" x14ac:dyDescent="0.2">
      <c r="AF868" s="3"/>
      <c r="AG868" s="48"/>
      <c r="AH868" s="48"/>
      <c r="AI868" s="48"/>
      <c r="AJ868" s="61"/>
      <c r="AK868" s="3"/>
      <c r="AL868" s="48"/>
      <c r="AM868" s="48"/>
      <c r="AN868" s="48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CB868" s="3"/>
    </row>
    <row r="869" spans="32:80" ht="21.2" customHeight="1" x14ac:dyDescent="0.2">
      <c r="AF869" s="3"/>
      <c r="AG869" s="48"/>
      <c r="AH869" s="48"/>
      <c r="AI869" s="48"/>
      <c r="AJ869" s="61"/>
      <c r="AK869" s="3"/>
      <c r="AL869" s="48"/>
      <c r="AM869" s="48"/>
      <c r="AN869" s="48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CB869" s="3"/>
    </row>
    <row r="870" spans="32:80" ht="21.2" customHeight="1" x14ac:dyDescent="0.2">
      <c r="AF870" s="3"/>
      <c r="AG870" s="48"/>
      <c r="AH870" s="48"/>
      <c r="AI870" s="48"/>
      <c r="AJ870" s="61"/>
      <c r="AK870" s="3"/>
      <c r="AL870" s="48"/>
      <c r="AM870" s="48"/>
      <c r="AN870" s="48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CB870" s="3"/>
    </row>
    <row r="871" spans="32:80" ht="21.2" customHeight="1" x14ac:dyDescent="0.2">
      <c r="AF871" s="3"/>
      <c r="AG871" s="48"/>
      <c r="AH871" s="48"/>
      <c r="AI871" s="48"/>
      <c r="AJ871" s="61"/>
      <c r="AK871" s="3"/>
      <c r="AL871" s="48"/>
      <c r="AM871" s="48"/>
      <c r="AN871" s="48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CB871" s="3"/>
    </row>
    <row r="872" spans="32:80" ht="21.2" customHeight="1" x14ac:dyDescent="0.2">
      <c r="AF872" s="3"/>
      <c r="AG872" s="48"/>
      <c r="AH872" s="48"/>
      <c r="AI872" s="48"/>
      <c r="AJ872" s="61"/>
      <c r="AK872" s="3"/>
      <c r="AL872" s="48"/>
      <c r="AM872" s="48"/>
      <c r="AN872" s="48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CB872" s="3"/>
    </row>
    <row r="873" spans="32:80" ht="21.2" customHeight="1" x14ac:dyDescent="0.2">
      <c r="AF873" s="3"/>
      <c r="AG873" s="48"/>
      <c r="AH873" s="48"/>
      <c r="AI873" s="48"/>
      <c r="AJ873" s="61"/>
      <c r="AK873" s="3"/>
      <c r="AL873" s="48"/>
      <c r="AM873" s="48"/>
      <c r="AN873" s="48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CB873" s="3"/>
    </row>
    <row r="874" spans="32:80" ht="21.2" customHeight="1" x14ac:dyDescent="0.2">
      <c r="AF874" s="3"/>
      <c r="AG874" s="48"/>
      <c r="AH874" s="48"/>
      <c r="AI874" s="48"/>
      <c r="AJ874" s="61"/>
      <c r="AK874" s="3"/>
      <c r="AL874" s="48"/>
      <c r="AM874" s="48"/>
      <c r="AN874" s="48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CB874" s="3"/>
    </row>
    <row r="875" spans="32:80" ht="21.2" customHeight="1" x14ac:dyDescent="0.2">
      <c r="AF875" s="3"/>
      <c r="AG875" s="48"/>
      <c r="AH875" s="48"/>
      <c r="AI875" s="48"/>
      <c r="AJ875" s="61"/>
      <c r="AK875" s="3"/>
      <c r="AL875" s="48"/>
      <c r="AM875" s="48"/>
      <c r="AN875" s="48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CB875" s="3"/>
    </row>
    <row r="876" spans="32:80" ht="21.2" customHeight="1" x14ac:dyDescent="0.2">
      <c r="AF876" s="3"/>
      <c r="AG876" s="48"/>
      <c r="AH876" s="48"/>
      <c r="AI876" s="48"/>
      <c r="AJ876" s="61"/>
      <c r="AK876" s="3"/>
      <c r="AL876" s="48"/>
      <c r="AM876" s="48"/>
      <c r="AN876" s="48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CB876" s="3"/>
    </row>
    <row r="877" spans="32:80" ht="21.2" customHeight="1" x14ac:dyDescent="0.2">
      <c r="AF877" s="3"/>
      <c r="AG877" s="48"/>
      <c r="AH877" s="48"/>
      <c r="AI877" s="48"/>
      <c r="AJ877" s="61"/>
      <c r="AK877" s="3"/>
      <c r="AL877" s="48"/>
      <c r="AM877" s="48"/>
      <c r="AN877" s="48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CB877" s="3"/>
    </row>
    <row r="878" spans="32:80" ht="21.2" customHeight="1" x14ac:dyDescent="0.2">
      <c r="AF878" s="3"/>
      <c r="AG878" s="48"/>
      <c r="AH878" s="48"/>
      <c r="AI878" s="48"/>
      <c r="AJ878" s="61"/>
      <c r="AK878" s="3"/>
      <c r="AL878" s="48"/>
      <c r="AM878" s="48"/>
      <c r="AN878" s="48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CB878" s="3"/>
    </row>
    <row r="879" spans="32:80" ht="21.2" customHeight="1" x14ac:dyDescent="0.2">
      <c r="AF879" s="3"/>
      <c r="AG879" s="48"/>
      <c r="AH879" s="48"/>
      <c r="AI879" s="48"/>
      <c r="AJ879" s="61"/>
      <c r="AK879" s="3"/>
      <c r="AL879" s="48"/>
      <c r="AM879" s="48"/>
      <c r="AN879" s="48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CB879" s="3"/>
    </row>
    <row r="880" spans="32:80" ht="21.2" customHeight="1" x14ac:dyDescent="0.2">
      <c r="AF880" s="3"/>
      <c r="AG880" s="48"/>
      <c r="AH880" s="48"/>
      <c r="AI880" s="48"/>
      <c r="AJ880" s="61"/>
      <c r="AK880" s="3"/>
      <c r="AL880" s="48"/>
      <c r="AM880" s="48"/>
      <c r="AN880" s="48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CB880" s="3"/>
    </row>
    <row r="881" spans="32:80" ht="21.2" customHeight="1" x14ac:dyDescent="0.2">
      <c r="AF881" s="3"/>
      <c r="AG881" s="48"/>
      <c r="AH881" s="48"/>
      <c r="AI881" s="48"/>
      <c r="AJ881" s="61"/>
      <c r="AK881" s="3"/>
      <c r="AL881" s="48"/>
      <c r="AM881" s="48"/>
      <c r="AN881" s="48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CB881" s="3"/>
    </row>
    <row r="882" spans="32:80" ht="21.2" customHeight="1" x14ac:dyDescent="0.2">
      <c r="AF882" s="3"/>
      <c r="AG882" s="48"/>
      <c r="AH882" s="48"/>
      <c r="AI882" s="48"/>
      <c r="AJ882" s="61"/>
      <c r="AK882" s="3"/>
      <c r="AL882" s="48"/>
      <c r="AM882" s="48"/>
      <c r="AN882" s="48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CB882" s="3"/>
    </row>
    <row r="883" spans="32:80" ht="21.2" customHeight="1" x14ac:dyDescent="0.2">
      <c r="AF883" s="3"/>
      <c r="AG883" s="48"/>
      <c r="AH883" s="48"/>
      <c r="AI883" s="48"/>
      <c r="AJ883" s="61"/>
      <c r="AK883" s="3"/>
      <c r="AL883" s="48"/>
      <c r="AM883" s="48"/>
      <c r="AN883" s="48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CB883" s="3"/>
    </row>
    <row r="884" spans="32:80" ht="21.2" customHeight="1" x14ac:dyDescent="0.2">
      <c r="AF884" s="3"/>
      <c r="AG884" s="48"/>
      <c r="AH884" s="48"/>
      <c r="AI884" s="48"/>
      <c r="AJ884" s="61"/>
      <c r="AK884" s="3"/>
      <c r="AL884" s="48"/>
      <c r="AM884" s="48"/>
      <c r="AN884" s="48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CB884" s="3"/>
    </row>
    <row r="885" spans="32:80" ht="21.2" customHeight="1" x14ac:dyDescent="0.2">
      <c r="AF885" s="3"/>
      <c r="AG885" s="48"/>
      <c r="AH885" s="48"/>
      <c r="AI885" s="48"/>
      <c r="AJ885" s="61"/>
      <c r="AK885" s="3"/>
      <c r="AL885" s="48"/>
      <c r="AM885" s="48"/>
      <c r="AN885" s="48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CB885" s="3"/>
    </row>
    <row r="886" spans="32:80" ht="21.2" customHeight="1" x14ac:dyDescent="0.2">
      <c r="AF886" s="3"/>
      <c r="AG886" s="48"/>
      <c r="AH886" s="48"/>
      <c r="AI886" s="48"/>
      <c r="AJ886" s="61"/>
      <c r="AK886" s="3"/>
      <c r="AL886" s="48"/>
      <c r="AM886" s="48"/>
      <c r="AN886" s="48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CB886" s="3"/>
    </row>
    <row r="887" spans="32:80" ht="21.2" customHeight="1" x14ac:dyDescent="0.2">
      <c r="AF887" s="3"/>
      <c r="AG887" s="48"/>
      <c r="AH887" s="48"/>
      <c r="AI887" s="48"/>
      <c r="AJ887" s="61"/>
      <c r="AK887" s="3"/>
      <c r="AL887" s="48"/>
      <c r="AM887" s="48"/>
      <c r="AN887" s="48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CB887" s="3"/>
    </row>
    <row r="888" spans="32:80" ht="21.2" customHeight="1" x14ac:dyDescent="0.2">
      <c r="AF888" s="3"/>
      <c r="AG888" s="48"/>
      <c r="AH888" s="48"/>
      <c r="AI888" s="48"/>
      <c r="AJ888" s="61"/>
      <c r="AK888" s="3"/>
      <c r="AL888" s="48"/>
      <c r="AM888" s="48"/>
      <c r="AN888" s="48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CB888" s="3"/>
    </row>
    <row r="889" spans="32:80" ht="21.2" customHeight="1" x14ac:dyDescent="0.2">
      <c r="AF889" s="3"/>
      <c r="AG889" s="48"/>
      <c r="AH889" s="48"/>
      <c r="AI889" s="48"/>
      <c r="AJ889" s="61"/>
      <c r="AK889" s="3"/>
      <c r="AL889" s="48"/>
      <c r="AM889" s="48"/>
      <c r="AN889" s="48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CB889" s="3"/>
    </row>
    <row r="890" spans="32:80" ht="21.2" customHeight="1" x14ac:dyDescent="0.2">
      <c r="AF890" s="3"/>
      <c r="AG890" s="48"/>
      <c r="AH890" s="48"/>
      <c r="AI890" s="48"/>
      <c r="AJ890" s="61"/>
      <c r="AK890" s="3"/>
      <c r="AL890" s="48"/>
      <c r="AM890" s="48"/>
      <c r="AN890" s="48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CB890" s="3"/>
    </row>
    <row r="891" spans="32:80" ht="21.2" customHeight="1" x14ac:dyDescent="0.2">
      <c r="AF891" s="3"/>
      <c r="AG891" s="48"/>
      <c r="AH891" s="48"/>
      <c r="AI891" s="48"/>
      <c r="AJ891" s="61"/>
      <c r="AK891" s="3"/>
      <c r="AL891" s="48"/>
      <c r="AM891" s="48"/>
      <c r="AN891" s="48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CB891" s="3"/>
    </row>
    <row r="892" spans="32:80" ht="21.2" customHeight="1" x14ac:dyDescent="0.2">
      <c r="AF892" s="3"/>
      <c r="AG892" s="48"/>
      <c r="AH892" s="48"/>
      <c r="AI892" s="48"/>
      <c r="AJ892" s="61"/>
      <c r="AK892" s="3"/>
      <c r="AL892" s="48"/>
      <c r="AM892" s="48"/>
      <c r="AN892" s="48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CB892" s="3"/>
    </row>
    <row r="893" spans="32:80" ht="21.2" customHeight="1" x14ac:dyDescent="0.2">
      <c r="AF893" s="3"/>
      <c r="AG893" s="48"/>
      <c r="AH893" s="48"/>
      <c r="AI893" s="48"/>
      <c r="AJ893" s="61"/>
      <c r="AK893" s="3"/>
      <c r="AL893" s="48"/>
      <c r="AM893" s="48"/>
      <c r="AN893" s="48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CB893" s="3"/>
    </row>
    <row r="894" spans="32:80" ht="21.2" customHeight="1" x14ac:dyDescent="0.2">
      <c r="AF894" s="3"/>
      <c r="AG894" s="48"/>
      <c r="AH894" s="48"/>
      <c r="AI894" s="48"/>
      <c r="AJ894" s="61"/>
      <c r="AK894" s="3"/>
      <c r="AL894" s="48"/>
      <c r="AM894" s="48"/>
      <c r="AN894" s="48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CB894" s="3"/>
    </row>
    <row r="895" spans="32:80" ht="21.2" customHeight="1" x14ac:dyDescent="0.2">
      <c r="AF895" s="3"/>
      <c r="AG895" s="48"/>
      <c r="AH895" s="48"/>
      <c r="AI895" s="48"/>
      <c r="AJ895" s="61"/>
      <c r="AK895" s="3"/>
      <c r="AL895" s="48"/>
      <c r="AM895" s="48"/>
      <c r="AN895" s="48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CB895" s="3"/>
    </row>
    <row r="896" spans="32:80" ht="21.2" customHeight="1" x14ac:dyDescent="0.2">
      <c r="AF896" s="3"/>
      <c r="AG896" s="48"/>
      <c r="AH896" s="48"/>
      <c r="AI896" s="48"/>
      <c r="AJ896" s="61"/>
      <c r="AK896" s="3"/>
      <c r="AL896" s="48"/>
      <c r="AM896" s="48"/>
      <c r="AN896" s="48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CB896" s="3"/>
    </row>
    <row r="897" spans="32:80" ht="21.2" customHeight="1" x14ac:dyDescent="0.2">
      <c r="AF897" s="3"/>
      <c r="AG897" s="48"/>
      <c r="AH897" s="48"/>
      <c r="AI897" s="48"/>
      <c r="AJ897" s="61"/>
      <c r="AK897" s="3"/>
      <c r="AL897" s="48"/>
      <c r="AM897" s="48"/>
      <c r="AN897" s="48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CB897" s="3"/>
    </row>
    <row r="898" spans="32:80" ht="21.2" customHeight="1" x14ac:dyDescent="0.2">
      <c r="AF898" s="3"/>
      <c r="AG898" s="48"/>
      <c r="AH898" s="48"/>
      <c r="AI898" s="48"/>
      <c r="AJ898" s="61"/>
      <c r="AK898" s="3"/>
      <c r="AL898" s="48"/>
      <c r="AM898" s="48"/>
      <c r="AN898" s="48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CB898" s="3"/>
    </row>
    <row r="899" spans="32:80" ht="21.2" customHeight="1" x14ac:dyDescent="0.2">
      <c r="AF899" s="3"/>
      <c r="AG899" s="48"/>
      <c r="AH899" s="48"/>
      <c r="AI899" s="48"/>
      <c r="AJ899" s="61"/>
      <c r="AK899" s="3"/>
      <c r="AL899" s="48"/>
      <c r="AM899" s="48"/>
      <c r="AN899" s="48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CB899" s="3"/>
    </row>
    <row r="900" spans="32:80" ht="21.2" customHeight="1" x14ac:dyDescent="0.2">
      <c r="AF900" s="3"/>
      <c r="AG900" s="48"/>
      <c r="AH900" s="48"/>
      <c r="AI900" s="48"/>
      <c r="AJ900" s="61"/>
      <c r="AK900" s="3"/>
      <c r="AL900" s="48"/>
      <c r="AM900" s="48"/>
      <c r="AN900" s="48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CB900" s="3"/>
    </row>
    <row r="901" spans="32:80" ht="21.2" customHeight="1" x14ac:dyDescent="0.2">
      <c r="AF901" s="3"/>
      <c r="AG901" s="48"/>
      <c r="AH901" s="48"/>
      <c r="AI901" s="48"/>
      <c r="AJ901" s="61"/>
      <c r="AK901" s="3"/>
      <c r="AL901" s="48"/>
      <c r="AM901" s="48"/>
      <c r="AN901" s="48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CB901" s="3"/>
    </row>
    <row r="902" spans="32:80" ht="21.2" customHeight="1" x14ac:dyDescent="0.2">
      <c r="AF902" s="3"/>
      <c r="AG902" s="48"/>
      <c r="AH902" s="48"/>
      <c r="AI902" s="48"/>
      <c r="AJ902" s="61"/>
      <c r="AK902" s="3"/>
      <c r="AL902" s="48"/>
      <c r="AM902" s="48"/>
      <c r="AN902" s="48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CB902" s="3"/>
    </row>
    <row r="903" spans="32:80" ht="21.2" customHeight="1" x14ac:dyDescent="0.2">
      <c r="AF903" s="3"/>
      <c r="AG903" s="48"/>
      <c r="AH903" s="48"/>
      <c r="AI903" s="48"/>
      <c r="AJ903" s="61"/>
      <c r="AK903" s="3"/>
      <c r="AL903" s="48"/>
      <c r="AM903" s="48"/>
      <c r="AN903" s="48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CB903" s="3"/>
    </row>
    <row r="904" spans="32:80" ht="21.2" customHeight="1" x14ac:dyDescent="0.2">
      <c r="AF904" s="3"/>
      <c r="AG904" s="48"/>
      <c r="AH904" s="48"/>
      <c r="AI904" s="48"/>
      <c r="AJ904" s="61"/>
      <c r="AK904" s="3"/>
      <c r="AL904" s="48"/>
      <c r="AM904" s="48"/>
      <c r="AN904" s="48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CB904" s="3"/>
    </row>
    <row r="905" spans="32:80" ht="21.2" customHeight="1" x14ac:dyDescent="0.2">
      <c r="AF905" s="3"/>
      <c r="AG905" s="48"/>
      <c r="AH905" s="48"/>
      <c r="AI905" s="48"/>
      <c r="AJ905" s="61"/>
      <c r="AK905" s="3"/>
      <c r="AL905" s="48"/>
      <c r="AM905" s="48"/>
      <c r="AN905" s="48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CB905" s="3"/>
    </row>
    <row r="906" spans="32:80" ht="21.2" customHeight="1" x14ac:dyDescent="0.2">
      <c r="AF906" s="3"/>
      <c r="AG906" s="48"/>
      <c r="AH906" s="48"/>
      <c r="AI906" s="48"/>
      <c r="AJ906" s="61"/>
      <c r="AK906" s="3"/>
      <c r="AL906" s="48"/>
      <c r="AM906" s="48"/>
      <c r="AN906" s="48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CB906" s="3"/>
    </row>
    <row r="907" spans="32:80" ht="21.2" customHeight="1" x14ac:dyDescent="0.2">
      <c r="AF907" s="3"/>
      <c r="AG907" s="48"/>
      <c r="AH907" s="48"/>
      <c r="AI907" s="48"/>
      <c r="AJ907" s="61"/>
      <c r="AK907" s="3"/>
      <c r="AL907" s="48"/>
      <c r="AM907" s="48"/>
      <c r="AN907" s="48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CB907" s="3"/>
    </row>
    <row r="908" spans="32:80" ht="21.2" customHeight="1" x14ac:dyDescent="0.2">
      <c r="AF908" s="3"/>
      <c r="AG908" s="48"/>
      <c r="AH908" s="48"/>
      <c r="AI908" s="48"/>
      <c r="AJ908" s="61"/>
      <c r="AK908" s="3"/>
      <c r="AL908" s="48"/>
      <c r="AM908" s="48"/>
      <c r="AN908" s="48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CB908" s="3"/>
    </row>
    <row r="909" spans="32:80" ht="21.2" customHeight="1" x14ac:dyDescent="0.2">
      <c r="AF909" s="3"/>
      <c r="AG909" s="48"/>
      <c r="AH909" s="48"/>
      <c r="AI909" s="48"/>
      <c r="AJ909" s="61"/>
      <c r="AK909" s="3"/>
      <c r="AL909" s="48"/>
      <c r="AM909" s="48"/>
      <c r="AN909" s="48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CB909" s="3"/>
    </row>
    <row r="910" spans="32:80" ht="21.2" customHeight="1" x14ac:dyDescent="0.2">
      <c r="AF910" s="3"/>
      <c r="AG910" s="48"/>
      <c r="AH910" s="48"/>
      <c r="AI910" s="48"/>
      <c r="AJ910" s="61"/>
      <c r="AK910" s="3"/>
      <c r="AL910" s="48"/>
      <c r="AM910" s="48"/>
      <c r="AN910" s="48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CB910" s="3"/>
    </row>
    <row r="911" spans="32:80" ht="21.2" customHeight="1" x14ac:dyDescent="0.2">
      <c r="AF911" s="3"/>
      <c r="AG911" s="48"/>
      <c r="AH911" s="48"/>
      <c r="AI911" s="48"/>
      <c r="AJ911" s="61"/>
      <c r="AK911" s="3"/>
      <c r="AL911" s="48"/>
      <c r="AM911" s="48"/>
      <c r="AN911" s="48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CB911" s="3"/>
    </row>
    <row r="912" spans="32:80" ht="21.2" customHeight="1" x14ac:dyDescent="0.2">
      <c r="AF912" s="3"/>
      <c r="AG912" s="48"/>
      <c r="AH912" s="48"/>
      <c r="AI912" s="48"/>
      <c r="AJ912" s="61"/>
      <c r="AK912" s="3"/>
      <c r="AL912" s="48"/>
      <c r="AM912" s="48"/>
      <c r="AN912" s="48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CB912" s="3"/>
    </row>
    <row r="913" spans="32:80" ht="21.2" customHeight="1" x14ac:dyDescent="0.2">
      <c r="AF913" s="3"/>
      <c r="AG913" s="48"/>
      <c r="AH913" s="48"/>
      <c r="AI913" s="48"/>
      <c r="AJ913" s="61"/>
      <c r="AK913" s="3"/>
      <c r="AL913" s="48"/>
      <c r="AM913" s="48"/>
      <c r="AN913" s="48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CB913" s="3"/>
    </row>
    <row r="914" spans="32:80" ht="21.2" customHeight="1" x14ac:dyDescent="0.2">
      <c r="AF914" s="3"/>
      <c r="AG914" s="48"/>
      <c r="AH914" s="48"/>
      <c r="AI914" s="48"/>
      <c r="AJ914" s="61"/>
      <c r="AK914" s="3"/>
      <c r="AL914" s="48"/>
      <c r="AM914" s="48"/>
      <c r="AN914" s="48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CB914" s="3"/>
    </row>
    <row r="915" spans="32:80" ht="21.2" customHeight="1" x14ac:dyDescent="0.2">
      <c r="AF915" s="3"/>
      <c r="AG915" s="48"/>
      <c r="AH915" s="48"/>
      <c r="AI915" s="48"/>
      <c r="AJ915" s="61"/>
      <c r="AK915" s="3"/>
      <c r="AL915" s="48"/>
      <c r="AM915" s="48"/>
      <c r="AN915" s="48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CB915" s="3"/>
    </row>
    <row r="916" spans="32:80" ht="21.2" customHeight="1" x14ac:dyDescent="0.2">
      <c r="AF916" s="3"/>
      <c r="AG916" s="48"/>
      <c r="AH916" s="48"/>
      <c r="AI916" s="48"/>
      <c r="AJ916" s="61"/>
      <c r="AK916" s="3"/>
      <c r="AL916" s="48"/>
      <c r="AM916" s="48"/>
      <c r="AN916" s="48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CB916" s="3"/>
    </row>
    <row r="917" spans="32:80" ht="21.2" customHeight="1" x14ac:dyDescent="0.2">
      <c r="AF917" s="3"/>
      <c r="AG917" s="48"/>
      <c r="AH917" s="48"/>
      <c r="AI917" s="48"/>
      <c r="AJ917" s="61"/>
      <c r="AK917" s="3"/>
      <c r="AL917" s="48"/>
      <c r="AM917" s="48"/>
      <c r="AN917" s="48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CB917" s="3"/>
    </row>
    <row r="918" spans="32:80" ht="21.2" customHeight="1" x14ac:dyDescent="0.2">
      <c r="AF918" s="3"/>
      <c r="AG918" s="48"/>
      <c r="AH918" s="48"/>
      <c r="AI918" s="48"/>
      <c r="AJ918" s="61"/>
      <c r="AK918" s="3"/>
      <c r="AL918" s="48"/>
      <c r="AM918" s="48"/>
      <c r="AN918" s="48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CB918" s="3"/>
    </row>
    <row r="919" spans="32:80" ht="21.2" customHeight="1" x14ac:dyDescent="0.2">
      <c r="AF919" s="3"/>
      <c r="AG919" s="48"/>
      <c r="AH919" s="48"/>
      <c r="AI919" s="48"/>
      <c r="AJ919" s="61"/>
      <c r="AK919" s="3"/>
      <c r="AL919" s="48"/>
      <c r="AM919" s="48"/>
      <c r="AN919" s="48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CB919" s="3"/>
    </row>
    <row r="920" spans="32:80" ht="21.2" customHeight="1" x14ac:dyDescent="0.2">
      <c r="AF920" s="3"/>
      <c r="AG920" s="48"/>
      <c r="AH920" s="48"/>
      <c r="AI920" s="48"/>
      <c r="AJ920" s="61"/>
      <c r="AK920" s="3"/>
      <c r="AL920" s="48"/>
      <c r="AM920" s="48"/>
      <c r="AN920" s="48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CB920" s="3"/>
    </row>
    <row r="921" spans="32:80" ht="21.2" customHeight="1" x14ac:dyDescent="0.2">
      <c r="AF921" s="3"/>
      <c r="AG921" s="48"/>
      <c r="AH921" s="48"/>
      <c r="AI921" s="48"/>
      <c r="AJ921" s="61"/>
      <c r="AK921" s="3"/>
      <c r="AL921" s="48"/>
      <c r="AM921" s="48"/>
      <c r="AN921" s="48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CB921" s="3"/>
    </row>
    <row r="922" spans="32:80" ht="21.2" customHeight="1" x14ac:dyDescent="0.2">
      <c r="AF922" s="3"/>
      <c r="AG922" s="48"/>
      <c r="AH922" s="48"/>
      <c r="AI922" s="48"/>
      <c r="AJ922" s="61"/>
      <c r="AK922" s="3"/>
      <c r="AL922" s="48"/>
      <c r="AM922" s="48"/>
      <c r="AN922" s="48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CB922" s="3"/>
    </row>
    <row r="923" spans="32:80" ht="21.2" customHeight="1" x14ac:dyDescent="0.2">
      <c r="AF923" s="3"/>
      <c r="AG923" s="48"/>
      <c r="AH923" s="48"/>
      <c r="AI923" s="48"/>
      <c r="AJ923" s="61"/>
      <c r="AK923" s="3"/>
      <c r="AL923" s="48"/>
      <c r="AM923" s="48"/>
      <c r="AN923" s="48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CB923" s="3"/>
    </row>
    <row r="924" spans="32:80" ht="21.2" customHeight="1" x14ac:dyDescent="0.2">
      <c r="AF924" s="3"/>
      <c r="AG924" s="48"/>
      <c r="AH924" s="48"/>
      <c r="AI924" s="48"/>
      <c r="AJ924" s="61"/>
      <c r="AK924" s="3"/>
      <c r="AL924" s="48"/>
      <c r="AM924" s="48"/>
      <c r="AN924" s="48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CB924" s="3"/>
    </row>
    <row r="925" spans="32:80" ht="21.2" customHeight="1" x14ac:dyDescent="0.2">
      <c r="AF925" s="3"/>
      <c r="AG925" s="48"/>
      <c r="AH925" s="48"/>
      <c r="AI925" s="48"/>
      <c r="AJ925" s="61"/>
      <c r="AK925" s="3"/>
      <c r="AL925" s="48"/>
      <c r="AM925" s="48"/>
      <c r="AN925" s="48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CB925" s="3"/>
    </row>
    <row r="926" spans="32:80" ht="21.2" customHeight="1" x14ac:dyDescent="0.2">
      <c r="AF926" s="3"/>
      <c r="AG926" s="48"/>
      <c r="AH926" s="48"/>
      <c r="AI926" s="48"/>
      <c r="AJ926" s="61"/>
      <c r="AK926" s="3"/>
      <c r="AL926" s="48"/>
      <c r="AM926" s="48"/>
      <c r="AN926" s="48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CB926" s="3"/>
    </row>
    <row r="927" spans="32:80" ht="21.2" customHeight="1" x14ac:dyDescent="0.2">
      <c r="AF927" s="3"/>
      <c r="AG927" s="48"/>
      <c r="AH927" s="48"/>
      <c r="AI927" s="48"/>
      <c r="AJ927" s="61"/>
      <c r="AK927" s="3"/>
      <c r="AL927" s="48"/>
      <c r="AM927" s="48"/>
      <c r="AN927" s="48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CB927" s="3"/>
    </row>
    <row r="928" spans="32:80" ht="21.2" customHeight="1" x14ac:dyDescent="0.2">
      <c r="AF928" s="3"/>
      <c r="AG928" s="48"/>
      <c r="AH928" s="48"/>
      <c r="AI928" s="48"/>
      <c r="AJ928" s="61"/>
      <c r="AK928" s="3"/>
      <c r="AL928" s="48"/>
      <c r="AM928" s="48"/>
      <c r="AN928" s="48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CB928" s="3"/>
    </row>
    <row r="929" spans="32:80" ht="21.2" customHeight="1" x14ac:dyDescent="0.2">
      <c r="AF929" s="3"/>
      <c r="AG929" s="48"/>
      <c r="AH929" s="48"/>
      <c r="AI929" s="48"/>
      <c r="AJ929" s="61"/>
      <c r="AK929" s="3"/>
      <c r="AL929" s="48"/>
      <c r="AM929" s="48"/>
      <c r="AN929" s="48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CB929" s="3"/>
    </row>
    <row r="930" spans="32:80" ht="21.2" customHeight="1" x14ac:dyDescent="0.2">
      <c r="AF930" s="3"/>
      <c r="AG930" s="48"/>
      <c r="AH930" s="48"/>
      <c r="AI930" s="48"/>
      <c r="AJ930" s="61"/>
      <c r="AK930" s="3"/>
      <c r="AL930" s="48"/>
      <c r="AM930" s="48"/>
      <c r="AN930" s="48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CB930" s="3"/>
    </row>
    <row r="931" spans="32:80" ht="21.2" customHeight="1" x14ac:dyDescent="0.2">
      <c r="AF931" s="3"/>
      <c r="AG931" s="48"/>
      <c r="AH931" s="48"/>
      <c r="AI931" s="48"/>
      <c r="AJ931" s="61"/>
      <c r="AK931" s="3"/>
      <c r="AL931" s="48"/>
      <c r="AM931" s="48"/>
      <c r="AN931" s="48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CB931" s="3"/>
    </row>
    <row r="932" spans="32:80" ht="21.2" customHeight="1" x14ac:dyDescent="0.2">
      <c r="AF932" s="3"/>
      <c r="AG932" s="48"/>
      <c r="AH932" s="48"/>
      <c r="AI932" s="48"/>
      <c r="AJ932" s="61"/>
      <c r="AK932" s="3"/>
      <c r="AL932" s="48"/>
      <c r="AM932" s="48"/>
      <c r="AN932" s="48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CB932" s="3"/>
    </row>
    <row r="933" spans="32:80" ht="21.2" customHeight="1" x14ac:dyDescent="0.2">
      <c r="AF933" s="3"/>
      <c r="AG933" s="48"/>
      <c r="AH933" s="48"/>
      <c r="AI933" s="48"/>
      <c r="AJ933" s="61"/>
      <c r="AK933" s="3"/>
      <c r="AL933" s="48"/>
      <c r="AM933" s="48"/>
      <c r="AN933" s="48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CB933" s="3"/>
    </row>
    <row r="934" spans="32:80" ht="21.2" customHeight="1" x14ac:dyDescent="0.2">
      <c r="AF934" s="3"/>
      <c r="AG934" s="48"/>
      <c r="AH934" s="48"/>
      <c r="AI934" s="48"/>
      <c r="AJ934" s="61"/>
      <c r="AK934" s="3"/>
      <c r="AL934" s="48"/>
      <c r="AM934" s="48"/>
      <c r="AN934" s="48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CB934" s="3"/>
    </row>
    <row r="935" spans="32:80" ht="21.2" customHeight="1" x14ac:dyDescent="0.2">
      <c r="AF935" s="3"/>
      <c r="AG935" s="48"/>
      <c r="AH935" s="48"/>
      <c r="AI935" s="48"/>
      <c r="AJ935" s="61"/>
      <c r="AK935" s="3"/>
      <c r="AL935" s="48"/>
      <c r="AM935" s="48"/>
      <c r="AN935" s="48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CB935" s="3"/>
    </row>
    <row r="936" spans="32:80" ht="21.2" customHeight="1" x14ac:dyDescent="0.2">
      <c r="AF936" s="3"/>
      <c r="AG936" s="48"/>
      <c r="AH936" s="48"/>
      <c r="AI936" s="48"/>
      <c r="AJ936" s="61"/>
      <c r="AK936" s="3"/>
      <c r="AL936" s="48"/>
      <c r="AM936" s="48"/>
      <c r="AN936" s="48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CB936" s="3"/>
    </row>
    <row r="937" spans="32:80" ht="21.2" customHeight="1" x14ac:dyDescent="0.2">
      <c r="AF937" s="3"/>
      <c r="AG937" s="48"/>
      <c r="AH937" s="48"/>
      <c r="AI937" s="48"/>
      <c r="AJ937" s="61"/>
      <c r="AK937" s="3"/>
      <c r="AL937" s="48"/>
      <c r="AM937" s="48"/>
      <c r="AN937" s="48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CB937" s="3"/>
    </row>
    <row r="938" spans="32:80" ht="21.2" customHeight="1" x14ac:dyDescent="0.2">
      <c r="AF938" s="3"/>
      <c r="AG938" s="48"/>
      <c r="AH938" s="48"/>
      <c r="AI938" s="48"/>
      <c r="AJ938" s="61"/>
      <c r="AK938" s="3"/>
      <c r="AL938" s="48"/>
      <c r="AM938" s="48"/>
      <c r="AN938" s="48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CB938" s="3"/>
    </row>
    <row r="939" spans="32:80" ht="21.2" customHeight="1" x14ac:dyDescent="0.2">
      <c r="AF939" s="3"/>
      <c r="AG939" s="48"/>
      <c r="AH939" s="48"/>
      <c r="AI939" s="48"/>
      <c r="AJ939" s="61"/>
      <c r="AK939" s="3"/>
      <c r="AL939" s="48"/>
      <c r="AM939" s="48"/>
      <c r="AN939" s="48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CB939" s="3"/>
    </row>
    <row r="940" spans="32:80" ht="21.2" customHeight="1" x14ac:dyDescent="0.2">
      <c r="AF940" s="3"/>
      <c r="AG940" s="48"/>
      <c r="AH940" s="48"/>
      <c r="AI940" s="48"/>
      <c r="AJ940" s="61"/>
      <c r="AK940" s="3"/>
      <c r="AL940" s="48"/>
      <c r="AM940" s="48"/>
      <c r="AN940" s="48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CB940" s="3"/>
    </row>
    <row r="941" spans="32:80" ht="21.2" customHeight="1" x14ac:dyDescent="0.2">
      <c r="AF941" s="3"/>
      <c r="AG941" s="48"/>
      <c r="AH941" s="48"/>
      <c r="AI941" s="48"/>
      <c r="AJ941" s="61"/>
      <c r="AK941" s="3"/>
      <c r="AL941" s="48"/>
      <c r="AM941" s="48"/>
      <c r="AN941" s="48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CB941" s="3"/>
    </row>
    <row r="942" spans="32:80" ht="21.2" customHeight="1" x14ac:dyDescent="0.2">
      <c r="AF942" s="3"/>
      <c r="AG942" s="48"/>
      <c r="AH942" s="48"/>
      <c r="AI942" s="48"/>
      <c r="AJ942" s="61"/>
      <c r="AK942" s="3"/>
      <c r="AL942" s="48"/>
      <c r="AM942" s="48"/>
      <c r="AN942" s="48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CB942" s="3"/>
    </row>
    <row r="943" spans="32:80" ht="21.2" customHeight="1" x14ac:dyDescent="0.2">
      <c r="AF943" s="3"/>
      <c r="AG943" s="48"/>
      <c r="AH943" s="48"/>
      <c r="AI943" s="48"/>
      <c r="AJ943" s="61"/>
      <c r="AK943" s="3"/>
      <c r="AL943" s="48"/>
      <c r="AM943" s="48"/>
      <c r="AN943" s="48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CB943" s="3"/>
    </row>
    <row r="944" spans="32:80" ht="21.2" customHeight="1" x14ac:dyDescent="0.2">
      <c r="AF944" s="3"/>
      <c r="AG944" s="48"/>
      <c r="AH944" s="48"/>
      <c r="AI944" s="48"/>
      <c r="AJ944" s="61"/>
      <c r="AK944" s="3"/>
      <c r="AL944" s="48"/>
      <c r="AM944" s="48"/>
      <c r="AN944" s="48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CB944" s="3"/>
    </row>
    <row r="945" spans="32:80" ht="21.2" customHeight="1" x14ac:dyDescent="0.2">
      <c r="AF945" s="3"/>
      <c r="AG945" s="48"/>
      <c r="AH945" s="48"/>
      <c r="AI945" s="48"/>
      <c r="AJ945" s="61"/>
      <c r="AK945" s="3"/>
      <c r="AL945" s="48"/>
      <c r="AM945" s="48"/>
      <c r="AN945" s="48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CB945" s="3"/>
    </row>
    <row r="946" spans="32:80" ht="21.2" customHeight="1" x14ac:dyDescent="0.2">
      <c r="AF946" s="3"/>
      <c r="AG946" s="48"/>
      <c r="AH946" s="48"/>
      <c r="AI946" s="48"/>
      <c r="AJ946" s="61"/>
      <c r="AK946" s="3"/>
      <c r="AL946" s="48"/>
      <c r="AM946" s="48"/>
      <c r="AN946" s="48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CB946" s="3"/>
    </row>
    <row r="947" spans="32:80" ht="21.2" customHeight="1" x14ac:dyDescent="0.2">
      <c r="AF947" s="3"/>
      <c r="AG947" s="48"/>
      <c r="AH947" s="48"/>
      <c r="AI947" s="48"/>
      <c r="AJ947" s="61"/>
      <c r="AK947" s="3"/>
      <c r="AL947" s="48"/>
      <c r="AM947" s="48"/>
      <c r="AN947" s="48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CB947" s="3"/>
    </row>
    <row r="948" spans="32:80" ht="21.2" customHeight="1" x14ac:dyDescent="0.2">
      <c r="AF948" s="3"/>
      <c r="AG948" s="48"/>
      <c r="AH948" s="48"/>
      <c r="AI948" s="48"/>
      <c r="AJ948" s="61"/>
      <c r="AK948" s="3"/>
      <c r="AL948" s="48"/>
      <c r="AM948" s="48"/>
      <c r="AN948" s="48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CB948" s="3"/>
    </row>
    <row r="949" spans="32:80" ht="21.2" customHeight="1" x14ac:dyDescent="0.2">
      <c r="AF949" s="3"/>
      <c r="AG949" s="48"/>
      <c r="AH949" s="48"/>
      <c r="AI949" s="48"/>
      <c r="AJ949" s="61"/>
      <c r="AK949" s="3"/>
      <c r="AL949" s="48"/>
      <c r="AM949" s="48"/>
      <c r="AN949" s="48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CB949" s="3"/>
    </row>
    <row r="950" spans="32:80" ht="21.2" customHeight="1" x14ac:dyDescent="0.2">
      <c r="AF950" s="3"/>
      <c r="AG950" s="48"/>
      <c r="AH950" s="48"/>
      <c r="AI950" s="48"/>
      <c r="AJ950" s="61"/>
      <c r="AK950" s="3"/>
      <c r="AL950" s="48"/>
      <c r="AM950" s="48"/>
      <c r="AN950" s="48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CB950" s="3"/>
    </row>
    <row r="951" spans="32:80" ht="21.2" customHeight="1" x14ac:dyDescent="0.2">
      <c r="AF951" s="3"/>
      <c r="AG951" s="48"/>
      <c r="AH951" s="48"/>
      <c r="AI951" s="48"/>
      <c r="AJ951" s="61"/>
      <c r="AK951" s="3"/>
      <c r="AL951" s="48"/>
      <c r="AM951" s="48"/>
      <c r="AN951" s="48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CB951" s="3"/>
    </row>
    <row r="952" spans="32:80" ht="21.2" customHeight="1" x14ac:dyDescent="0.2">
      <c r="AF952" s="3"/>
      <c r="AG952" s="48"/>
      <c r="AH952" s="48"/>
      <c r="AI952" s="48"/>
      <c r="AJ952" s="61"/>
      <c r="AK952" s="3"/>
      <c r="AL952" s="48"/>
      <c r="AM952" s="48"/>
      <c r="AN952" s="48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CB952" s="3"/>
    </row>
    <row r="953" spans="32:80" ht="21.2" customHeight="1" x14ac:dyDescent="0.2">
      <c r="AF953" s="3"/>
      <c r="AG953" s="48"/>
      <c r="AH953" s="48"/>
      <c r="AI953" s="48"/>
      <c r="AJ953" s="61"/>
      <c r="AK953" s="3"/>
      <c r="AL953" s="48"/>
      <c r="AM953" s="48"/>
      <c r="AN953" s="48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CB953" s="3"/>
    </row>
    <row r="954" spans="32:80" ht="21.2" customHeight="1" x14ac:dyDescent="0.2">
      <c r="AF954" s="3"/>
      <c r="AG954" s="48"/>
      <c r="AH954" s="48"/>
      <c r="AI954" s="48"/>
      <c r="AJ954" s="61"/>
      <c r="AK954" s="3"/>
      <c r="AL954" s="48"/>
      <c r="AM954" s="48"/>
      <c r="AN954" s="48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CB954" s="3"/>
    </row>
    <row r="955" spans="32:80" ht="21.2" customHeight="1" x14ac:dyDescent="0.2">
      <c r="AF955" s="3"/>
      <c r="AG955" s="48"/>
      <c r="AH955" s="48"/>
      <c r="AI955" s="48"/>
      <c r="AJ955" s="61"/>
      <c r="AK955" s="3"/>
      <c r="AL955" s="48"/>
      <c r="AM955" s="48"/>
      <c r="AN955" s="48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CB955" s="3"/>
    </row>
    <row r="956" spans="32:80" ht="21.2" customHeight="1" x14ac:dyDescent="0.2">
      <c r="AF956" s="3"/>
      <c r="AG956" s="48"/>
      <c r="AH956" s="48"/>
      <c r="AI956" s="48"/>
      <c r="AJ956" s="61"/>
      <c r="AK956" s="3"/>
      <c r="AL956" s="48"/>
      <c r="AM956" s="48"/>
      <c r="AN956" s="48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CB956" s="3"/>
    </row>
    <row r="957" spans="32:80" ht="21.2" customHeight="1" x14ac:dyDescent="0.2">
      <c r="AF957" s="3"/>
      <c r="AG957" s="48"/>
      <c r="AH957" s="48"/>
      <c r="AI957" s="48"/>
      <c r="AJ957" s="61"/>
      <c r="AK957" s="3"/>
      <c r="AL957" s="48"/>
      <c r="AM957" s="48"/>
      <c r="AN957" s="48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CB957" s="3"/>
    </row>
    <row r="958" spans="32:80" ht="21.2" customHeight="1" x14ac:dyDescent="0.2">
      <c r="AF958" s="3"/>
      <c r="AG958" s="48"/>
      <c r="AH958" s="48"/>
      <c r="AI958" s="48"/>
      <c r="AJ958" s="61"/>
      <c r="AK958" s="3"/>
      <c r="AL958" s="48"/>
      <c r="AM958" s="48"/>
      <c r="AN958" s="48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CB958" s="3"/>
    </row>
    <row r="959" spans="32:80" ht="21.2" customHeight="1" x14ac:dyDescent="0.2">
      <c r="AF959" s="3"/>
      <c r="AG959" s="48"/>
      <c r="AH959" s="48"/>
      <c r="AI959" s="48"/>
      <c r="AJ959" s="61"/>
      <c r="AK959" s="3"/>
      <c r="AL959" s="48"/>
      <c r="AM959" s="48"/>
      <c r="AN959" s="48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CB959" s="3"/>
    </row>
    <row r="960" spans="32:80" ht="21.2" customHeight="1" x14ac:dyDescent="0.2">
      <c r="AF960" s="3"/>
      <c r="AG960" s="48"/>
      <c r="AH960" s="48"/>
      <c r="AI960" s="48"/>
      <c r="AJ960" s="61"/>
      <c r="AK960" s="3"/>
      <c r="AL960" s="48"/>
      <c r="AM960" s="48"/>
      <c r="AN960" s="48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CB960" s="3"/>
    </row>
    <row r="961" spans="32:80" ht="21.2" customHeight="1" x14ac:dyDescent="0.2">
      <c r="AF961" s="3"/>
      <c r="AG961" s="48"/>
      <c r="AH961" s="48"/>
      <c r="AI961" s="48"/>
      <c r="AJ961" s="61"/>
      <c r="AK961" s="3"/>
      <c r="AL961" s="48"/>
      <c r="AM961" s="48"/>
      <c r="AN961" s="48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CB961" s="3"/>
    </row>
    <row r="962" spans="32:80" ht="21.2" customHeight="1" x14ac:dyDescent="0.2">
      <c r="AF962" s="3"/>
      <c r="AG962" s="48"/>
      <c r="AH962" s="48"/>
      <c r="AI962" s="48"/>
      <c r="AJ962" s="61"/>
      <c r="AK962" s="3"/>
      <c r="AL962" s="48"/>
      <c r="AM962" s="48"/>
      <c r="AN962" s="48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CB962" s="3"/>
    </row>
    <row r="963" spans="32:80" ht="21.2" customHeight="1" x14ac:dyDescent="0.2">
      <c r="AF963" s="3"/>
      <c r="AG963" s="48"/>
      <c r="AH963" s="48"/>
      <c r="AI963" s="48"/>
      <c r="AJ963" s="61"/>
      <c r="AK963" s="3"/>
      <c r="AL963" s="48"/>
      <c r="AM963" s="48"/>
      <c r="AN963" s="48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CB963" s="3"/>
    </row>
    <row r="964" spans="32:80" ht="21.2" customHeight="1" x14ac:dyDescent="0.2">
      <c r="AF964" s="3"/>
      <c r="AG964" s="48"/>
      <c r="AH964" s="48"/>
      <c r="AI964" s="48"/>
      <c r="AJ964" s="61"/>
      <c r="AK964" s="3"/>
      <c r="AL964" s="48"/>
      <c r="AM964" s="48"/>
      <c r="AN964" s="48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CB964" s="3"/>
    </row>
    <row r="965" spans="32:80" ht="21.2" customHeight="1" x14ac:dyDescent="0.2">
      <c r="AF965" s="3"/>
      <c r="AG965" s="48"/>
      <c r="AH965" s="48"/>
      <c r="AI965" s="48"/>
      <c r="AJ965" s="61"/>
      <c r="AK965" s="3"/>
      <c r="AL965" s="48"/>
      <c r="AM965" s="48"/>
      <c r="AN965" s="48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CB965" s="3"/>
    </row>
    <row r="966" spans="32:80" ht="21.2" customHeight="1" x14ac:dyDescent="0.2">
      <c r="AF966" s="3"/>
      <c r="AG966" s="48"/>
      <c r="AH966" s="48"/>
      <c r="AI966" s="48"/>
      <c r="AJ966" s="61"/>
      <c r="AK966" s="3"/>
      <c r="AL966" s="48"/>
      <c r="AM966" s="48"/>
      <c r="AN966" s="48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CB966" s="3"/>
    </row>
    <row r="967" spans="32:80" ht="21.2" customHeight="1" x14ac:dyDescent="0.2">
      <c r="AF967" s="3"/>
      <c r="AG967" s="48"/>
      <c r="AH967" s="48"/>
      <c r="AI967" s="48"/>
      <c r="AJ967" s="61"/>
      <c r="AK967" s="3"/>
      <c r="AL967" s="48"/>
      <c r="AM967" s="48"/>
      <c r="AN967" s="48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CB967" s="3"/>
    </row>
    <row r="968" spans="32:80" ht="21.2" customHeight="1" x14ac:dyDescent="0.2">
      <c r="AF968" s="3"/>
      <c r="AG968" s="48"/>
      <c r="AH968" s="48"/>
      <c r="AI968" s="48"/>
      <c r="AJ968" s="61"/>
      <c r="AK968" s="3"/>
      <c r="AL968" s="48"/>
      <c r="AM968" s="48"/>
      <c r="AN968" s="48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CB968" s="3"/>
    </row>
    <row r="969" spans="32:80" ht="21.2" customHeight="1" x14ac:dyDescent="0.2">
      <c r="AF969" s="3"/>
      <c r="AG969" s="48"/>
      <c r="AH969" s="48"/>
      <c r="AI969" s="48"/>
      <c r="AJ969" s="61"/>
      <c r="AK969" s="3"/>
      <c r="AL969" s="48"/>
      <c r="AM969" s="48"/>
      <c r="AN969" s="48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CB969" s="3"/>
    </row>
    <row r="970" spans="32:80" ht="21.2" customHeight="1" x14ac:dyDescent="0.2">
      <c r="AF970" s="3"/>
      <c r="AG970" s="48"/>
      <c r="AH970" s="48"/>
      <c r="AI970" s="48"/>
      <c r="AJ970" s="61"/>
      <c r="AK970" s="3"/>
      <c r="AL970" s="48"/>
      <c r="AM970" s="48"/>
      <c r="AN970" s="48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CB970" s="3"/>
    </row>
    <row r="971" spans="32:80" ht="21.2" customHeight="1" x14ac:dyDescent="0.2">
      <c r="AF971" s="3"/>
      <c r="AG971" s="48"/>
      <c r="AH971" s="48"/>
      <c r="AI971" s="48"/>
      <c r="AJ971" s="61"/>
      <c r="AK971" s="3"/>
      <c r="AL971" s="48"/>
      <c r="AM971" s="48"/>
      <c r="AN971" s="48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CB971" s="5"/>
    </row>
    <row r="972" spans="32:80" ht="21.2" customHeight="1" x14ac:dyDescent="0.2">
      <c r="AF972" s="3"/>
      <c r="AG972" s="48"/>
      <c r="AH972" s="48"/>
      <c r="AI972" s="48"/>
      <c r="AJ972" s="61"/>
      <c r="AK972" s="3"/>
      <c r="AL972" s="48"/>
      <c r="AM972" s="48"/>
      <c r="AN972" s="48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CB972" s="3"/>
    </row>
    <row r="973" spans="32:80" ht="21.2" customHeight="1" x14ac:dyDescent="0.2">
      <c r="AF973" s="3"/>
      <c r="AG973" s="48"/>
      <c r="AH973" s="48"/>
      <c r="AI973" s="48"/>
      <c r="AJ973" s="61"/>
      <c r="AK973" s="3"/>
      <c r="AL973" s="48"/>
      <c r="AM973" s="48"/>
      <c r="AN973" s="48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CB973" s="3"/>
    </row>
    <row r="974" spans="32:80" ht="21.2" customHeight="1" x14ac:dyDescent="0.2">
      <c r="AF974" s="3"/>
      <c r="AG974" s="48"/>
      <c r="AH974" s="48"/>
      <c r="AI974" s="48"/>
      <c r="AJ974" s="61"/>
      <c r="AK974" s="3"/>
      <c r="AL974" s="48"/>
      <c r="AM974" s="48"/>
      <c r="AN974" s="48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CB974" s="3"/>
    </row>
    <row r="975" spans="32:80" ht="21.2" customHeight="1" x14ac:dyDescent="0.2">
      <c r="AF975" s="3"/>
      <c r="AG975" s="48"/>
      <c r="AH975" s="48"/>
      <c r="AI975" s="48"/>
      <c r="AJ975" s="61"/>
      <c r="AK975" s="3"/>
      <c r="AL975" s="48"/>
      <c r="AM975" s="48"/>
      <c r="AN975" s="48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CB975" s="3"/>
    </row>
    <row r="976" spans="32:80" ht="21.2" customHeight="1" x14ac:dyDescent="0.2">
      <c r="AF976" s="3"/>
      <c r="AG976" s="48"/>
      <c r="AH976" s="48"/>
      <c r="AI976" s="48"/>
      <c r="AJ976" s="61"/>
      <c r="AK976" s="3"/>
      <c r="AL976" s="48"/>
      <c r="AM976" s="48"/>
      <c r="AN976" s="48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CB976" s="3"/>
    </row>
    <row r="977" spans="32:80" ht="21.2" customHeight="1" x14ac:dyDescent="0.2">
      <c r="AF977" s="3"/>
      <c r="AG977" s="48"/>
      <c r="AH977" s="48"/>
      <c r="AI977" s="48"/>
      <c r="AJ977" s="61"/>
      <c r="AK977" s="3"/>
      <c r="AL977" s="48"/>
      <c r="AM977" s="48"/>
      <c r="AN977" s="48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CB977" s="3"/>
    </row>
    <row r="978" spans="32:80" ht="21.2" customHeight="1" x14ac:dyDescent="0.2">
      <c r="AF978" s="3"/>
      <c r="AG978" s="48"/>
      <c r="AH978" s="48"/>
      <c r="AI978" s="48"/>
      <c r="AJ978" s="61"/>
      <c r="AK978" s="3"/>
      <c r="AL978" s="48"/>
      <c r="AM978" s="48"/>
      <c r="AN978" s="48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CB978" s="3"/>
    </row>
    <row r="979" spans="32:80" ht="21.2" customHeight="1" x14ac:dyDescent="0.2">
      <c r="AF979" s="3"/>
      <c r="AG979" s="48"/>
      <c r="AH979" s="48"/>
      <c r="AI979" s="48"/>
      <c r="AJ979" s="61"/>
      <c r="AK979" s="3"/>
      <c r="AL979" s="48"/>
      <c r="AM979" s="48"/>
      <c r="AN979" s="48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CB979" s="3"/>
    </row>
    <row r="980" spans="32:80" ht="21.2" customHeight="1" x14ac:dyDescent="0.2">
      <c r="AF980" s="3"/>
      <c r="AG980" s="48"/>
      <c r="AH980" s="48"/>
      <c r="AI980" s="48"/>
      <c r="AJ980" s="61"/>
      <c r="AK980" s="3"/>
      <c r="AL980" s="48"/>
      <c r="AM980" s="48"/>
      <c r="AN980" s="48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CB980" s="3"/>
    </row>
    <row r="981" spans="32:80" ht="21.2" customHeight="1" x14ac:dyDescent="0.2">
      <c r="AF981" s="3"/>
      <c r="AG981" s="48"/>
      <c r="AH981" s="48"/>
      <c r="AI981" s="48"/>
      <c r="AJ981" s="61"/>
      <c r="AK981" s="3"/>
      <c r="AL981" s="48"/>
      <c r="AM981" s="48"/>
      <c r="AN981" s="48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CB981" s="3"/>
    </row>
    <row r="982" spans="32:80" ht="21.2" customHeight="1" x14ac:dyDescent="0.2">
      <c r="AF982" s="3"/>
      <c r="AG982" s="48"/>
      <c r="AH982" s="48"/>
      <c r="AI982" s="48"/>
      <c r="AJ982" s="61"/>
      <c r="AK982" s="3"/>
      <c r="AL982" s="48"/>
      <c r="AM982" s="48"/>
      <c r="AN982" s="48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CB982" s="3"/>
    </row>
    <row r="983" spans="32:80" ht="21.2" customHeight="1" x14ac:dyDescent="0.2">
      <c r="AF983" s="3"/>
      <c r="AG983" s="48"/>
      <c r="AH983" s="48"/>
      <c r="AI983" s="48"/>
      <c r="AJ983" s="61"/>
      <c r="AK983" s="3"/>
      <c r="AL983" s="48"/>
      <c r="AM983" s="48"/>
      <c r="AN983" s="48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CB983" s="3"/>
    </row>
    <row r="984" spans="32:80" ht="21.2" customHeight="1" x14ac:dyDescent="0.2">
      <c r="AF984" s="3"/>
      <c r="AG984" s="48"/>
      <c r="AH984" s="48"/>
      <c r="AI984" s="48"/>
      <c r="AJ984" s="61"/>
      <c r="AK984" s="3"/>
      <c r="AL984" s="48"/>
      <c r="AM984" s="48"/>
      <c r="AN984" s="48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CB984" s="3"/>
    </row>
    <row r="985" spans="32:80" ht="21.2" customHeight="1" x14ac:dyDescent="0.2">
      <c r="AF985" s="3"/>
      <c r="AG985" s="48"/>
      <c r="AH985" s="48"/>
      <c r="AI985" s="48"/>
      <c r="AJ985" s="61"/>
      <c r="AK985" s="3"/>
      <c r="AL985" s="48"/>
      <c r="AM985" s="48"/>
      <c r="AN985" s="48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CB985" s="3"/>
    </row>
    <row r="986" spans="32:80" ht="21.2" customHeight="1" x14ac:dyDescent="0.2">
      <c r="AF986" s="3"/>
      <c r="AG986" s="48"/>
      <c r="AH986" s="48"/>
      <c r="AI986" s="48"/>
      <c r="AJ986" s="61"/>
      <c r="AK986" s="3"/>
      <c r="AL986" s="48"/>
      <c r="AM986" s="48"/>
      <c r="AN986" s="48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CB986" s="3"/>
    </row>
    <row r="987" spans="32:80" ht="21.2" customHeight="1" x14ac:dyDescent="0.2">
      <c r="AF987" s="3"/>
      <c r="AG987" s="48"/>
      <c r="AH987" s="48"/>
      <c r="AI987" s="48"/>
      <c r="AJ987" s="61"/>
      <c r="AK987" s="3"/>
      <c r="AL987" s="48"/>
      <c r="AM987" s="48"/>
      <c r="AN987" s="48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CB987" s="3"/>
    </row>
    <row r="988" spans="32:80" ht="21.2" customHeight="1" x14ac:dyDescent="0.2">
      <c r="AF988" s="3"/>
      <c r="AG988" s="48"/>
      <c r="AH988" s="48"/>
      <c r="AI988" s="48"/>
      <c r="AJ988" s="61"/>
      <c r="AK988" s="3"/>
      <c r="AL988" s="48"/>
      <c r="AM988" s="48"/>
      <c r="AN988" s="48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CB988" s="3"/>
    </row>
    <row r="989" spans="32:80" ht="21.2" customHeight="1" x14ac:dyDescent="0.2">
      <c r="AF989" s="3"/>
      <c r="AG989" s="48"/>
      <c r="AH989" s="48"/>
      <c r="AI989" s="48"/>
      <c r="AJ989" s="61"/>
      <c r="AK989" s="3"/>
      <c r="AL989" s="48"/>
      <c r="AM989" s="48"/>
      <c r="AN989" s="48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CB989" s="3"/>
    </row>
    <row r="990" spans="32:80" ht="21.2" customHeight="1" x14ac:dyDescent="0.2">
      <c r="AF990" s="3"/>
      <c r="AG990" s="48"/>
      <c r="AH990" s="48"/>
      <c r="AI990" s="48"/>
      <c r="AJ990" s="61"/>
      <c r="AK990" s="3"/>
      <c r="AL990" s="48"/>
      <c r="AM990" s="48"/>
      <c r="AN990" s="48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CB990" s="3"/>
    </row>
    <row r="991" spans="32:80" ht="21.2" customHeight="1" x14ac:dyDescent="0.2">
      <c r="AF991" s="3"/>
      <c r="AG991" s="48"/>
      <c r="AH991" s="48"/>
      <c r="AI991" s="48"/>
      <c r="AJ991" s="61"/>
      <c r="AK991" s="3"/>
      <c r="AL991" s="48"/>
      <c r="AM991" s="48"/>
      <c r="AN991" s="48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CB991" s="3"/>
    </row>
    <row r="992" spans="32:80" ht="21.2" customHeight="1" x14ac:dyDescent="0.2">
      <c r="AF992" s="3"/>
      <c r="AG992" s="48"/>
      <c r="AH992" s="48"/>
      <c r="AI992" s="48"/>
      <c r="AJ992" s="61"/>
      <c r="AK992" s="3"/>
      <c r="AL992" s="48"/>
      <c r="AM992" s="48"/>
      <c r="AN992" s="48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CB992" s="3"/>
    </row>
    <row r="993" spans="32:80" ht="21.2" customHeight="1" x14ac:dyDescent="0.2">
      <c r="AF993" s="3"/>
      <c r="AG993" s="48"/>
      <c r="AH993" s="48"/>
      <c r="AI993" s="48"/>
      <c r="AJ993" s="61"/>
      <c r="AK993" s="3"/>
      <c r="AL993" s="48"/>
      <c r="AM993" s="48"/>
      <c r="AN993" s="48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CB993" s="3"/>
    </row>
    <row r="994" spans="32:80" ht="21.2" customHeight="1" x14ac:dyDescent="0.2">
      <c r="AF994" s="3"/>
      <c r="AG994" s="48"/>
      <c r="AH994" s="48"/>
      <c r="AI994" s="48"/>
      <c r="AJ994" s="61"/>
      <c r="AK994" s="3"/>
      <c r="AL994" s="48"/>
      <c r="AM994" s="48"/>
      <c r="AN994" s="48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CB994" s="3"/>
    </row>
    <row r="995" spans="32:80" ht="21.2" customHeight="1" x14ac:dyDescent="0.2">
      <c r="AF995" s="3"/>
      <c r="AG995" s="48"/>
      <c r="AH995" s="48"/>
      <c r="AI995" s="48"/>
      <c r="AJ995" s="61"/>
      <c r="AK995" s="3"/>
      <c r="AL995" s="48"/>
      <c r="AM995" s="48"/>
      <c r="AN995" s="48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CB995" s="3"/>
    </row>
    <row r="996" spans="32:80" ht="21.2" customHeight="1" x14ac:dyDescent="0.2">
      <c r="AF996" s="3"/>
      <c r="AG996" s="48"/>
      <c r="AH996" s="48"/>
      <c r="AI996" s="48"/>
      <c r="AJ996" s="61"/>
      <c r="AK996" s="3"/>
      <c r="AL996" s="48"/>
      <c r="AM996" s="48"/>
      <c r="AN996" s="48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CB996" s="3"/>
    </row>
    <row r="997" spans="32:80" ht="21.2" customHeight="1" x14ac:dyDescent="0.2">
      <c r="AF997" s="3"/>
      <c r="AG997" s="48"/>
      <c r="AH997" s="48"/>
      <c r="AI997" s="48"/>
      <c r="AJ997" s="61"/>
      <c r="AK997" s="3"/>
      <c r="AL997" s="48"/>
      <c r="AM997" s="48"/>
      <c r="AN997" s="48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CB997" s="3"/>
    </row>
    <row r="998" spans="32:80" ht="21.2" customHeight="1" x14ac:dyDescent="0.2">
      <c r="AF998" s="3"/>
      <c r="AG998" s="48"/>
      <c r="AH998" s="48"/>
      <c r="AI998" s="48"/>
      <c r="AJ998" s="61"/>
      <c r="AK998" s="3"/>
      <c r="AL998" s="48"/>
      <c r="AM998" s="48"/>
      <c r="AN998" s="48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CB998" s="3"/>
    </row>
    <row r="999" spans="32:80" ht="21.2" customHeight="1" x14ac:dyDescent="0.2">
      <c r="AF999" s="3"/>
      <c r="AG999" s="48"/>
      <c r="AH999" s="48"/>
      <c r="AI999" s="48"/>
      <c r="AJ999" s="61"/>
      <c r="AK999" s="3"/>
      <c r="AL999" s="48"/>
      <c r="AM999" s="48"/>
      <c r="AN999" s="48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CB999" s="3"/>
    </row>
    <row r="1000" spans="32:80" ht="21.2" customHeight="1" x14ac:dyDescent="0.2">
      <c r="AF1000" s="3"/>
      <c r="AG1000" s="48"/>
      <c r="AH1000" s="48"/>
      <c r="AI1000" s="48"/>
      <c r="AJ1000" s="61"/>
      <c r="AK1000" s="3"/>
      <c r="AL1000" s="48"/>
      <c r="AM1000" s="48"/>
      <c r="AN1000" s="48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CB1000" s="3"/>
    </row>
    <row r="1001" spans="32:80" ht="21.2" customHeight="1" x14ac:dyDescent="0.2">
      <c r="AF1001" s="3"/>
      <c r="AG1001" s="48"/>
      <c r="AH1001" s="48"/>
      <c r="AI1001" s="48"/>
      <c r="AJ1001" s="61"/>
      <c r="AK1001" s="3"/>
      <c r="AL1001" s="48"/>
      <c r="AM1001" s="48"/>
      <c r="AN1001" s="48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CB1001" s="3"/>
    </row>
    <row r="1002" spans="32:80" ht="21.2" customHeight="1" x14ac:dyDescent="0.2">
      <c r="AF1002" s="3"/>
      <c r="AG1002" s="48"/>
      <c r="AH1002" s="48"/>
      <c r="AI1002" s="48"/>
      <c r="AJ1002" s="61"/>
      <c r="AK1002" s="3"/>
      <c r="AL1002" s="48"/>
      <c r="AM1002" s="48"/>
      <c r="AN1002" s="48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CB1002" s="3"/>
    </row>
    <row r="1003" spans="32:80" ht="21.2" customHeight="1" x14ac:dyDescent="0.2">
      <c r="AF1003" s="3"/>
      <c r="AG1003" s="48"/>
      <c r="AH1003" s="48"/>
      <c r="AI1003" s="48"/>
      <c r="AJ1003" s="61"/>
      <c r="AK1003" s="3"/>
      <c r="AL1003" s="48"/>
      <c r="AM1003" s="48"/>
      <c r="AN1003" s="48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CB1003" s="3"/>
    </row>
    <row r="1004" spans="32:80" ht="21.2" customHeight="1" x14ac:dyDescent="0.2">
      <c r="AF1004" s="3"/>
      <c r="AG1004" s="48"/>
      <c r="AH1004" s="48"/>
      <c r="AI1004" s="48"/>
      <c r="AJ1004" s="61"/>
      <c r="AK1004" s="3"/>
      <c r="AL1004" s="48"/>
      <c r="AM1004" s="48"/>
      <c r="AN1004" s="48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CB1004" s="3"/>
    </row>
    <row r="1005" spans="32:80" ht="21.2" customHeight="1" x14ac:dyDescent="0.2">
      <c r="AF1005" s="3"/>
      <c r="AG1005" s="48"/>
      <c r="AH1005" s="48"/>
      <c r="AI1005" s="48"/>
      <c r="AJ1005" s="61"/>
      <c r="AK1005" s="3"/>
      <c r="AL1005" s="48"/>
      <c r="AM1005" s="48"/>
      <c r="AN1005" s="48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CB1005" s="3"/>
    </row>
    <row r="1006" spans="32:80" ht="21.2" customHeight="1" x14ac:dyDescent="0.2">
      <c r="AF1006" s="3"/>
      <c r="AG1006" s="48"/>
      <c r="AH1006" s="48"/>
      <c r="AI1006" s="48"/>
      <c r="AJ1006" s="61"/>
      <c r="AK1006" s="3"/>
      <c r="AL1006" s="48"/>
      <c r="AM1006" s="48"/>
      <c r="AN1006" s="48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CB1006" s="3"/>
    </row>
    <row r="1007" spans="32:80" ht="21.2" customHeight="1" x14ac:dyDescent="0.2">
      <c r="AF1007" s="3"/>
      <c r="AG1007" s="48"/>
      <c r="AH1007" s="48"/>
      <c r="AI1007" s="48"/>
      <c r="AJ1007" s="61"/>
      <c r="AK1007" s="3"/>
      <c r="AL1007" s="48"/>
      <c r="AM1007" s="48"/>
      <c r="AN1007" s="48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CB1007" s="3"/>
    </row>
    <row r="1008" spans="32:80" ht="21.2" customHeight="1" x14ac:dyDescent="0.2">
      <c r="AF1008" s="3"/>
      <c r="AG1008" s="48"/>
      <c r="AH1008" s="48"/>
      <c r="AI1008" s="48"/>
      <c r="AJ1008" s="61"/>
      <c r="AK1008" s="3"/>
      <c r="AL1008" s="48"/>
      <c r="AM1008" s="48"/>
      <c r="AN1008" s="48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CB1008" s="3"/>
    </row>
    <row r="1009" spans="32:80" ht="21.2" customHeight="1" x14ac:dyDescent="0.2">
      <c r="AF1009" s="3"/>
      <c r="AG1009" s="48"/>
      <c r="AH1009" s="48"/>
      <c r="AI1009" s="48"/>
      <c r="AJ1009" s="61"/>
      <c r="AK1009" s="3"/>
      <c r="AL1009" s="48"/>
      <c r="AM1009" s="48"/>
      <c r="AN1009" s="48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CB1009" s="3"/>
    </row>
    <row r="1010" spans="32:80" ht="21.2" customHeight="1" x14ac:dyDescent="0.2">
      <c r="AF1010" s="3"/>
      <c r="AG1010" s="48"/>
      <c r="AH1010" s="48"/>
      <c r="AI1010" s="48"/>
      <c r="AJ1010" s="61"/>
      <c r="AK1010" s="3"/>
      <c r="AL1010" s="48"/>
      <c r="AM1010" s="48"/>
      <c r="AN1010" s="48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CB1010" s="3"/>
    </row>
    <row r="1011" spans="32:80" ht="21.2" customHeight="1" x14ac:dyDescent="0.2">
      <c r="AF1011" s="3"/>
      <c r="AG1011" s="48"/>
      <c r="AH1011" s="48"/>
      <c r="AI1011" s="48"/>
      <c r="AJ1011" s="61"/>
      <c r="AK1011" s="3"/>
      <c r="AL1011" s="48"/>
      <c r="AM1011" s="48"/>
      <c r="AN1011" s="48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CB1011" s="3"/>
    </row>
    <row r="1012" spans="32:80" ht="21.2" customHeight="1" x14ac:dyDescent="0.2">
      <c r="AF1012" s="3"/>
      <c r="AG1012" s="48"/>
      <c r="AH1012" s="48"/>
      <c r="AI1012" s="48"/>
      <c r="AJ1012" s="61"/>
      <c r="AK1012" s="3"/>
      <c r="AL1012" s="48"/>
      <c r="AM1012" s="48"/>
      <c r="AN1012" s="48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CB1012" s="3"/>
    </row>
    <row r="1013" spans="32:80" ht="21.2" customHeight="1" x14ac:dyDescent="0.2">
      <c r="AF1013" s="3"/>
      <c r="AG1013" s="48"/>
      <c r="AH1013" s="48"/>
      <c r="AI1013" s="48"/>
      <c r="AJ1013" s="61"/>
      <c r="AK1013" s="3"/>
      <c r="AL1013" s="48"/>
      <c r="AM1013" s="48"/>
      <c r="AN1013" s="48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CB1013" s="3"/>
    </row>
    <row r="1014" spans="32:80" ht="21.2" customHeight="1" x14ac:dyDescent="0.2">
      <c r="AF1014" s="3"/>
      <c r="AG1014" s="48"/>
      <c r="AH1014" s="48"/>
      <c r="AI1014" s="48"/>
      <c r="AJ1014" s="61"/>
      <c r="AK1014" s="3"/>
      <c r="AL1014" s="48"/>
      <c r="AM1014" s="48"/>
      <c r="AN1014" s="48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CB1014" s="3"/>
    </row>
    <row r="1015" spans="32:80" ht="21.2" customHeight="1" x14ac:dyDescent="0.2">
      <c r="AF1015" s="3"/>
      <c r="AG1015" s="48"/>
      <c r="AH1015" s="48"/>
      <c r="AI1015" s="48"/>
      <c r="AJ1015" s="61"/>
      <c r="AK1015" s="3"/>
      <c r="AL1015" s="48"/>
      <c r="AM1015" s="48"/>
      <c r="AN1015" s="48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CB1015" s="3"/>
    </row>
    <row r="1016" spans="32:80" ht="21.2" customHeight="1" x14ac:dyDescent="0.2">
      <c r="AF1016" s="3"/>
      <c r="AG1016" s="48"/>
      <c r="AH1016" s="48"/>
      <c r="AI1016" s="48"/>
      <c r="AJ1016" s="61"/>
      <c r="AK1016" s="3"/>
      <c r="AL1016" s="48"/>
      <c r="AM1016" s="48"/>
      <c r="AN1016" s="48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CB1016" s="3"/>
    </row>
    <row r="1017" spans="32:80" ht="21.2" customHeight="1" x14ac:dyDescent="0.2">
      <c r="AF1017" s="3"/>
      <c r="AG1017" s="48"/>
      <c r="AH1017" s="48"/>
      <c r="AI1017" s="48"/>
      <c r="AJ1017" s="61"/>
      <c r="AK1017" s="3"/>
      <c r="AL1017" s="48"/>
      <c r="AM1017" s="48"/>
      <c r="AN1017" s="48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CB1017" s="3"/>
    </row>
    <row r="1018" spans="32:80" ht="21.2" customHeight="1" x14ac:dyDescent="0.2">
      <c r="AF1018" s="3"/>
      <c r="AG1018" s="48"/>
      <c r="AH1018" s="48"/>
      <c r="AI1018" s="48"/>
      <c r="AJ1018" s="61"/>
      <c r="AK1018" s="3"/>
      <c r="AL1018" s="48"/>
      <c r="AM1018" s="48"/>
      <c r="AN1018" s="48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CB1018" s="3"/>
    </row>
    <row r="1019" spans="32:80" ht="21.2" customHeight="1" x14ac:dyDescent="0.2">
      <c r="AF1019" s="3"/>
      <c r="AG1019" s="48"/>
      <c r="AH1019" s="48"/>
      <c r="AI1019" s="48"/>
      <c r="AJ1019" s="61"/>
      <c r="AK1019" s="3"/>
      <c r="AL1019" s="48"/>
      <c r="AM1019" s="48"/>
      <c r="AN1019" s="48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CB1019" s="3"/>
    </row>
    <row r="1020" spans="32:80" ht="21.2" customHeight="1" x14ac:dyDescent="0.2">
      <c r="AF1020" s="3"/>
      <c r="AG1020" s="48"/>
      <c r="AH1020" s="48"/>
      <c r="AI1020" s="48"/>
      <c r="AJ1020" s="61"/>
      <c r="AK1020" s="3"/>
      <c r="AL1020" s="48"/>
      <c r="AM1020" s="48"/>
      <c r="AN1020" s="48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CB1020" s="3"/>
    </row>
    <row r="1021" spans="32:80" ht="21.2" customHeight="1" x14ac:dyDescent="0.2">
      <c r="AF1021" s="3"/>
      <c r="AG1021" s="48"/>
      <c r="AH1021" s="48"/>
      <c r="AI1021" s="48"/>
      <c r="AJ1021" s="61"/>
      <c r="AK1021" s="3"/>
      <c r="AL1021" s="48"/>
      <c r="AM1021" s="48"/>
      <c r="AN1021" s="48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CB1021" s="3"/>
    </row>
    <row r="1022" spans="32:80" ht="21.2" customHeight="1" x14ac:dyDescent="0.2">
      <c r="AF1022" s="3"/>
      <c r="AG1022" s="48"/>
      <c r="AH1022" s="48"/>
      <c r="AI1022" s="48"/>
      <c r="AJ1022" s="61"/>
      <c r="AK1022" s="3"/>
      <c r="AL1022" s="48"/>
      <c r="AM1022" s="48"/>
      <c r="AN1022" s="48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CB1022" s="3"/>
    </row>
    <row r="1023" spans="32:80" ht="21.2" customHeight="1" x14ac:dyDescent="0.2">
      <c r="AF1023" s="3"/>
      <c r="AG1023" s="48"/>
      <c r="AH1023" s="48"/>
      <c r="AI1023" s="48"/>
      <c r="AJ1023" s="61"/>
      <c r="AK1023" s="3"/>
      <c r="AL1023" s="48"/>
      <c r="AM1023" s="48"/>
      <c r="AN1023" s="48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CB1023" s="3"/>
    </row>
    <row r="1024" spans="32:80" ht="21.2" customHeight="1" x14ac:dyDescent="0.2">
      <c r="AF1024" s="3"/>
      <c r="AG1024" s="48"/>
      <c r="AH1024" s="48"/>
      <c r="AI1024" s="48"/>
      <c r="AJ1024" s="61"/>
      <c r="AK1024" s="3"/>
      <c r="AL1024" s="48"/>
      <c r="AM1024" s="48"/>
      <c r="AN1024" s="48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CB1024" s="3"/>
    </row>
    <row r="1025" spans="32:80" ht="21.2" customHeight="1" x14ac:dyDescent="0.2">
      <c r="AF1025" s="3"/>
      <c r="AG1025" s="48"/>
      <c r="AH1025" s="48"/>
      <c r="AI1025" s="48"/>
      <c r="AJ1025" s="61"/>
      <c r="AK1025" s="3"/>
      <c r="AL1025" s="48"/>
      <c r="AM1025" s="48"/>
      <c r="AN1025" s="48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CB1025" s="3"/>
    </row>
    <row r="1026" spans="32:80" ht="21.2" customHeight="1" x14ac:dyDescent="0.2">
      <c r="AF1026" s="3"/>
      <c r="AG1026" s="48"/>
      <c r="AH1026" s="48"/>
      <c r="AI1026" s="48"/>
      <c r="AJ1026" s="61"/>
      <c r="AK1026" s="3"/>
      <c r="AL1026" s="48"/>
      <c r="AM1026" s="48"/>
      <c r="AN1026" s="48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CB1026" s="3"/>
    </row>
    <row r="1027" spans="32:80" ht="21.2" customHeight="1" x14ac:dyDescent="0.2">
      <c r="AF1027" s="3"/>
      <c r="AG1027" s="48"/>
      <c r="AH1027" s="48"/>
      <c r="AI1027" s="48"/>
      <c r="AJ1027" s="61"/>
      <c r="AK1027" s="3"/>
      <c r="AL1027" s="48"/>
      <c r="AM1027" s="48"/>
      <c r="AN1027" s="48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CB1027" s="3"/>
    </row>
    <row r="1028" spans="32:80" ht="21.2" customHeight="1" x14ac:dyDescent="0.2">
      <c r="AF1028" s="3"/>
      <c r="AG1028" s="48"/>
      <c r="AH1028" s="48"/>
      <c r="AI1028" s="48"/>
      <c r="AJ1028" s="61"/>
      <c r="AK1028" s="3"/>
      <c r="AL1028" s="48"/>
      <c r="AM1028" s="48"/>
      <c r="AN1028" s="48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CB1028" s="3"/>
    </row>
    <row r="1029" spans="32:80" ht="21.2" customHeight="1" x14ac:dyDescent="0.2">
      <c r="AF1029" s="3"/>
      <c r="AG1029" s="48"/>
      <c r="AH1029" s="48"/>
      <c r="AI1029" s="48"/>
      <c r="AJ1029" s="61"/>
      <c r="AK1029" s="3"/>
      <c r="AL1029" s="48"/>
      <c r="AM1029" s="48"/>
      <c r="AN1029" s="48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CB1029" s="3"/>
    </row>
    <row r="1030" spans="32:80" ht="21.2" customHeight="1" x14ac:dyDescent="0.2">
      <c r="AF1030" s="3"/>
      <c r="AG1030" s="48"/>
      <c r="AH1030" s="48"/>
      <c r="AI1030" s="48"/>
      <c r="AJ1030" s="61"/>
      <c r="AK1030" s="3"/>
      <c r="AL1030" s="48"/>
      <c r="AM1030" s="48"/>
      <c r="AN1030" s="48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CB1030" s="3"/>
    </row>
    <row r="1031" spans="32:80" ht="21.2" customHeight="1" x14ac:dyDescent="0.2">
      <c r="AF1031" s="3"/>
      <c r="AG1031" s="48"/>
      <c r="AH1031" s="48"/>
      <c r="AI1031" s="48"/>
      <c r="AJ1031" s="61"/>
      <c r="AK1031" s="3"/>
      <c r="AL1031" s="48"/>
      <c r="AM1031" s="48"/>
      <c r="AN1031" s="48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CB1031" s="3"/>
    </row>
    <row r="1032" spans="32:80" ht="21.2" customHeight="1" x14ac:dyDescent="0.2">
      <c r="AF1032" s="3"/>
      <c r="AG1032" s="48"/>
      <c r="AH1032" s="48"/>
      <c r="AI1032" s="48"/>
      <c r="AJ1032" s="61"/>
      <c r="AK1032" s="3"/>
      <c r="AL1032" s="48"/>
      <c r="AM1032" s="48"/>
      <c r="AN1032" s="48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CB1032" s="3"/>
    </row>
    <row r="1033" spans="32:80" ht="21.2" customHeight="1" x14ac:dyDescent="0.2">
      <c r="AF1033" s="3"/>
      <c r="AG1033" s="48"/>
      <c r="AH1033" s="48"/>
      <c r="AI1033" s="48"/>
      <c r="AJ1033" s="61"/>
      <c r="AK1033" s="3"/>
      <c r="AL1033" s="48"/>
      <c r="AM1033" s="48"/>
      <c r="AN1033" s="48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CB1033" s="3"/>
    </row>
    <row r="1034" spans="32:80" ht="21.2" customHeight="1" x14ac:dyDescent="0.2">
      <c r="AF1034" s="3"/>
      <c r="AG1034" s="48"/>
      <c r="AH1034" s="48"/>
      <c r="AI1034" s="48"/>
      <c r="AJ1034" s="61"/>
      <c r="AK1034" s="3"/>
      <c r="AL1034" s="48"/>
      <c r="AM1034" s="48"/>
      <c r="AN1034" s="48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CB1034" s="3"/>
    </row>
    <row r="1035" spans="32:80" ht="21.2" customHeight="1" x14ac:dyDescent="0.2">
      <c r="AF1035" s="3"/>
      <c r="AG1035" s="48"/>
      <c r="AH1035" s="48"/>
      <c r="AI1035" s="48"/>
      <c r="AJ1035" s="61"/>
      <c r="AK1035" s="3"/>
      <c r="AL1035" s="48"/>
      <c r="AM1035" s="48"/>
      <c r="AN1035" s="48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CB1035" s="3"/>
    </row>
    <row r="1036" spans="32:80" ht="21.2" customHeight="1" x14ac:dyDescent="0.2">
      <c r="AF1036" s="3"/>
      <c r="AG1036" s="48"/>
      <c r="AH1036" s="48"/>
      <c r="AI1036" s="48"/>
      <c r="AJ1036" s="61"/>
      <c r="AK1036" s="3"/>
      <c r="AL1036" s="48"/>
      <c r="AM1036" s="48"/>
      <c r="AN1036" s="48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CB1036" s="3"/>
    </row>
    <row r="1037" spans="32:80" ht="21.2" customHeight="1" x14ac:dyDescent="0.2">
      <c r="AF1037" s="3"/>
      <c r="AG1037" s="48"/>
      <c r="AH1037" s="48"/>
      <c r="AI1037" s="48"/>
      <c r="AJ1037" s="61"/>
      <c r="AK1037" s="3"/>
      <c r="AL1037" s="48"/>
      <c r="AM1037" s="48"/>
      <c r="AN1037" s="48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CB1037" s="3"/>
    </row>
    <row r="1038" spans="32:80" ht="21.2" customHeight="1" x14ac:dyDescent="0.2">
      <c r="AF1038" s="3"/>
      <c r="AG1038" s="48"/>
      <c r="AH1038" s="48"/>
      <c r="AI1038" s="48"/>
      <c r="AJ1038" s="61"/>
      <c r="AK1038" s="3"/>
      <c r="AL1038" s="48"/>
      <c r="AM1038" s="48"/>
      <c r="AN1038" s="48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CB1038" s="3"/>
    </row>
    <row r="1039" spans="32:80" ht="21.2" customHeight="1" x14ac:dyDescent="0.2">
      <c r="AF1039" s="3"/>
      <c r="AG1039" s="48"/>
      <c r="AH1039" s="48"/>
      <c r="AI1039" s="48"/>
      <c r="AJ1039" s="61"/>
      <c r="AK1039" s="3"/>
      <c r="AL1039" s="48"/>
      <c r="AM1039" s="48"/>
      <c r="AN1039" s="48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CB1039" s="3"/>
    </row>
    <row r="1040" spans="32:80" ht="21.2" customHeight="1" x14ac:dyDescent="0.2">
      <c r="AF1040" s="3"/>
      <c r="AG1040" s="48"/>
      <c r="AH1040" s="48"/>
      <c r="AI1040" s="48"/>
      <c r="AJ1040" s="61"/>
      <c r="AK1040" s="3"/>
      <c r="AL1040" s="48"/>
      <c r="AM1040" s="48"/>
      <c r="AN1040" s="48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CB1040" s="3"/>
    </row>
    <row r="1041" spans="32:80" ht="21.2" customHeight="1" x14ac:dyDescent="0.2">
      <c r="AF1041" s="3"/>
      <c r="AG1041" s="48"/>
      <c r="AH1041" s="48"/>
      <c r="AI1041" s="48"/>
      <c r="AJ1041" s="61"/>
      <c r="AK1041" s="3"/>
      <c r="AL1041" s="48"/>
      <c r="AM1041" s="48"/>
      <c r="AN1041" s="48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CB1041" s="3"/>
    </row>
    <row r="1042" spans="32:80" ht="21.2" customHeight="1" x14ac:dyDescent="0.2">
      <c r="AF1042" s="3"/>
      <c r="AG1042" s="48"/>
      <c r="AH1042" s="48"/>
      <c r="AI1042" s="48"/>
      <c r="AJ1042" s="61"/>
      <c r="AK1042" s="3"/>
      <c r="AL1042" s="48"/>
      <c r="AM1042" s="48"/>
      <c r="AN1042" s="48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CB1042" s="3"/>
    </row>
    <row r="1043" spans="32:80" ht="21.2" customHeight="1" x14ac:dyDescent="0.2">
      <c r="AF1043" s="3"/>
      <c r="AG1043" s="48"/>
      <c r="AH1043" s="48"/>
      <c r="AI1043" s="48"/>
      <c r="AJ1043" s="61"/>
      <c r="AK1043" s="3"/>
      <c r="AL1043" s="48"/>
      <c r="AM1043" s="48"/>
      <c r="AN1043" s="48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CB1043" s="3"/>
    </row>
    <row r="1044" spans="32:80" ht="21.2" customHeight="1" x14ac:dyDescent="0.2">
      <c r="AF1044" s="3"/>
      <c r="AG1044" s="48"/>
      <c r="AH1044" s="48"/>
      <c r="AI1044" s="48"/>
      <c r="AJ1044" s="61"/>
      <c r="AK1044" s="3"/>
      <c r="AL1044" s="48"/>
      <c r="AM1044" s="48"/>
      <c r="AN1044" s="48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CB1044" s="3"/>
    </row>
    <row r="1045" spans="32:80" ht="21.2" customHeight="1" x14ac:dyDescent="0.2">
      <c r="AF1045" s="3"/>
      <c r="AG1045" s="48"/>
      <c r="AH1045" s="48"/>
      <c r="AI1045" s="48"/>
      <c r="AJ1045" s="61"/>
      <c r="AK1045" s="3"/>
      <c r="AL1045" s="48"/>
      <c r="AM1045" s="48"/>
      <c r="AN1045" s="48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CB1045" s="3"/>
    </row>
    <row r="1046" spans="32:80" ht="21.2" customHeight="1" x14ac:dyDescent="0.2">
      <c r="AF1046" s="3"/>
      <c r="AG1046" s="48"/>
      <c r="AH1046" s="48"/>
      <c r="AI1046" s="48"/>
      <c r="AJ1046" s="61"/>
      <c r="AK1046" s="3"/>
      <c r="AL1046" s="48"/>
      <c r="AM1046" s="48"/>
      <c r="AN1046" s="48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CB1046" s="3"/>
    </row>
    <row r="1047" spans="32:80" ht="21.2" customHeight="1" x14ac:dyDescent="0.2">
      <c r="AF1047" s="3"/>
      <c r="AG1047" s="48"/>
      <c r="AH1047" s="48"/>
      <c r="AI1047" s="48"/>
      <c r="AJ1047" s="61"/>
      <c r="AK1047" s="3"/>
      <c r="AL1047" s="48"/>
      <c r="AM1047" s="48"/>
      <c r="AN1047" s="48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CB1047" s="3"/>
    </row>
    <row r="1048" spans="32:80" ht="21.2" customHeight="1" x14ac:dyDescent="0.2">
      <c r="AF1048" s="3"/>
      <c r="AG1048" s="48"/>
      <c r="AH1048" s="48"/>
      <c r="AI1048" s="48"/>
      <c r="AJ1048" s="61"/>
      <c r="AK1048" s="3"/>
      <c r="AL1048" s="48"/>
      <c r="AM1048" s="48"/>
      <c r="AN1048" s="48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CB1048" s="3"/>
    </row>
    <row r="1049" spans="32:80" ht="21.2" customHeight="1" x14ac:dyDescent="0.2">
      <c r="AF1049" s="3"/>
      <c r="AG1049" s="48"/>
      <c r="AH1049" s="48"/>
      <c r="AI1049" s="48"/>
      <c r="AJ1049" s="61"/>
      <c r="AK1049" s="3"/>
      <c r="AL1049" s="48"/>
      <c r="AM1049" s="48"/>
      <c r="AN1049" s="48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CB1049" s="3"/>
    </row>
    <row r="1050" spans="32:80" ht="21.2" customHeight="1" x14ac:dyDescent="0.2">
      <c r="AF1050" s="3"/>
      <c r="AG1050" s="48"/>
      <c r="AH1050" s="48"/>
      <c r="AI1050" s="48"/>
      <c r="AJ1050" s="61"/>
      <c r="AK1050" s="3"/>
      <c r="AL1050" s="48"/>
      <c r="AM1050" s="48"/>
      <c r="AN1050" s="48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CB1050" s="3"/>
    </row>
    <row r="1051" spans="32:80" ht="21.2" customHeight="1" x14ac:dyDescent="0.2">
      <c r="AF1051" s="3"/>
      <c r="AG1051" s="48"/>
      <c r="AH1051" s="48"/>
      <c r="AI1051" s="48"/>
      <c r="AJ1051" s="61"/>
      <c r="AK1051" s="3"/>
      <c r="AL1051" s="48"/>
      <c r="AM1051" s="48"/>
      <c r="AN1051" s="48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CB1051" s="3"/>
    </row>
    <row r="1052" spans="32:80" ht="21.2" customHeight="1" x14ac:dyDescent="0.2">
      <c r="AF1052" s="3"/>
      <c r="AG1052" s="48"/>
      <c r="AH1052" s="48"/>
      <c r="AI1052" s="48"/>
      <c r="AJ1052" s="61"/>
      <c r="AK1052" s="3"/>
      <c r="AL1052" s="48"/>
      <c r="AM1052" s="48"/>
      <c r="AN1052" s="48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CB1052" s="3"/>
    </row>
    <row r="1053" spans="32:80" ht="21.2" customHeight="1" x14ac:dyDescent="0.2">
      <c r="AF1053" s="3"/>
      <c r="AG1053" s="48"/>
      <c r="AH1053" s="48"/>
      <c r="AI1053" s="48"/>
      <c r="AJ1053" s="61"/>
      <c r="AK1053" s="3"/>
      <c r="AL1053" s="48"/>
      <c r="AM1053" s="48"/>
      <c r="AN1053" s="48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CB1053" s="3"/>
    </row>
    <row r="1054" spans="32:80" ht="21.2" customHeight="1" x14ac:dyDescent="0.2">
      <c r="AF1054" s="3"/>
      <c r="AG1054" s="48"/>
      <c r="AH1054" s="48"/>
      <c r="AI1054" s="48"/>
      <c r="AJ1054" s="61"/>
      <c r="AK1054" s="3"/>
      <c r="AL1054" s="48"/>
      <c r="AM1054" s="48"/>
      <c r="AN1054" s="48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CB1054" s="3"/>
    </row>
    <row r="1055" spans="32:80" ht="21.2" customHeight="1" x14ac:dyDescent="0.2">
      <c r="AF1055" s="3"/>
      <c r="AG1055" s="48"/>
      <c r="AH1055" s="48"/>
      <c r="AI1055" s="48"/>
      <c r="AJ1055" s="61"/>
      <c r="AK1055" s="3"/>
      <c r="AL1055" s="48"/>
      <c r="AM1055" s="48"/>
      <c r="AN1055" s="48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CB1055" s="3"/>
    </row>
    <row r="1056" spans="32:80" ht="21.2" customHeight="1" x14ac:dyDescent="0.2">
      <c r="AF1056" s="3"/>
      <c r="AG1056" s="48"/>
      <c r="AH1056" s="48"/>
      <c r="AI1056" s="48"/>
      <c r="AJ1056" s="61"/>
      <c r="AK1056" s="3"/>
      <c r="AL1056" s="48"/>
      <c r="AM1056" s="48"/>
      <c r="AN1056" s="48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CB1056" s="3"/>
    </row>
    <row r="1057" spans="32:80" ht="21.2" customHeight="1" x14ac:dyDescent="0.2">
      <c r="AF1057" s="3"/>
      <c r="AG1057" s="48"/>
      <c r="AH1057" s="48"/>
      <c r="AI1057" s="48"/>
      <c r="AJ1057" s="61"/>
      <c r="AK1057" s="3"/>
      <c r="AL1057" s="48"/>
      <c r="AM1057" s="48"/>
      <c r="AN1057" s="48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CB1057" s="3"/>
    </row>
    <row r="1058" spans="32:80" ht="21.2" customHeight="1" x14ac:dyDescent="0.2">
      <c r="AF1058" s="3"/>
      <c r="AG1058" s="48"/>
      <c r="AH1058" s="48"/>
      <c r="AI1058" s="48"/>
      <c r="AJ1058" s="61"/>
      <c r="AK1058" s="3"/>
      <c r="AL1058" s="48"/>
      <c r="AM1058" s="48"/>
      <c r="AN1058" s="48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CB1058" s="3"/>
    </row>
    <row r="1059" spans="32:80" ht="21.2" customHeight="1" x14ac:dyDescent="0.2">
      <c r="AF1059" s="3"/>
      <c r="AG1059" s="48"/>
      <c r="AH1059" s="48"/>
      <c r="AI1059" s="48"/>
      <c r="AJ1059" s="61"/>
      <c r="AK1059" s="3"/>
      <c r="AL1059" s="48"/>
      <c r="AM1059" s="48"/>
      <c r="AN1059" s="48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CB1059" s="3"/>
    </row>
    <row r="1060" spans="32:80" ht="21.2" customHeight="1" x14ac:dyDescent="0.2">
      <c r="AF1060" s="3"/>
      <c r="AG1060" s="48"/>
      <c r="AH1060" s="48"/>
      <c r="AI1060" s="48"/>
      <c r="AJ1060" s="61"/>
      <c r="AK1060" s="3"/>
      <c r="AL1060" s="48"/>
      <c r="AM1060" s="48"/>
      <c r="AN1060" s="48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CB1060" s="3"/>
    </row>
    <row r="1061" spans="32:80" ht="21.2" customHeight="1" x14ac:dyDescent="0.2">
      <c r="AF1061" s="3"/>
      <c r="AG1061" s="48"/>
      <c r="AH1061" s="48"/>
      <c r="AI1061" s="48"/>
      <c r="AJ1061" s="61"/>
      <c r="AK1061" s="3"/>
      <c r="AL1061" s="48"/>
      <c r="AM1061" s="48"/>
      <c r="AN1061" s="48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CB1061" s="3"/>
    </row>
    <row r="1062" spans="32:80" ht="21.2" customHeight="1" x14ac:dyDescent="0.2">
      <c r="AF1062" s="3"/>
      <c r="AG1062" s="48"/>
      <c r="AH1062" s="48"/>
      <c r="AI1062" s="48"/>
      <c r="AJ1062" s="61"/>
      <c r="AK1062" s="3"/>
      <c r="AL1062" s="48"/>
      <c r="AM1062" s="48"/>
      <c r="AN1062" s="48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CB1062" s="3"/>
    </row>
    <row r="1063" spans="32:80" ht="21.2" customHeight="1" x14ac:dyDescent="0.2">
      <c r="AF1063" s="3"/>
      <c r="AG1063" s="48"/>
      <c r="AH1063" s="48"/>
      <c r="AI1063" s="48"/>
      <c r="AJ1063" s="61"/>
      <c r="AK1063" s="3"/>
      <c r="AL1063" s="48"/>
      <c r="AM1063" s="48"/>
      <c r="AN1063" s="48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CB1063" s="3"/>
    </row>
    <row r="1064" spans="32:80" ht="21.2" customHeight="1" x14ac:dyDescent="0.2">
      <c r="AF1064" s="3"/>
      <c r="AG1064" s="48"/>
      <c r="AH1064" s="48"/>
      <c r="AI1064" s="48"/>
      <c r="AJ1064" s="61"/>
      <c r="AK1064" s="3"/>
      <c r="AL1064" s="48"/>
      <c r="AM1064" s="48"/>
      <c r="AN1064" s="48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CB1064" s="3"/>
    </row>
    <row r="1065" spans="32:80" ht="21.2" customHeight="1" x14ac:dyDescent="0.2">
      <c r="AF1065" s="3"/>
      <c r="AG1065" s="48"/>
      <c r="AH1065" s="48"/>
      <c r="AI1065" s="48"/>
      <c r="AJ1065" s="61"/>
      <c r="AK1065" s="3"/>
      <c r="AL1065" s="48"/>
      <c r="AM1065" s="48"/>
      <c r="AN1065" s="48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CB1065" s="3"/>
    </row>
    <row r="1066" spans="32:80" ht="21.2" customHeight="1" x14ac:dyDescent="0.2">
      <c r="AF1066" s="3"/>
      <c r="AG1066" s="48"/>
      <c r="AH1066" s="48"/>
      <c r="AI1066" s="48"/>
      <c r="AJ1066" s="61"/>
      <c r="AK1066" s="3"/>
      <c r="AL1066" s="48"/>
      <c r="AM1066" s="48"/>
      <c r="AN1066" s="48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CB1066" s="3"/>
    </row>
    <row r="1067" spans="32:80" ht="21.2" customHeight="1" x14ac:dyDescent="0.2">
      <c r="AF1067" s="3"/>
      <c r="AG1067" s="48"/>
      <c r="AH1067" s="48"/>
      <c r="AI1067" s="48"/>
      <c r="AJ1067" s="61"/>
      <c r="AK1067" s="3"/>
      <c r="AL1067" s="48"/>
      <c r="AM1067" s="48"/>
      <c r="AN1067" s="48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CB1067" s="3"/>
    </row>
    <row r="1068" spans="32:80" ht="21.2" customHeight="1" x14ac:dyDescent="0.2">
      <c r="AF1068" s="3"/>
      <c r="AG1068" s="48"/>
      <c r="AH1068" s="48"/>
      <c r="AI1068" s="48"/>
      <c r="AJ1068" s="61"/>
      <c r="AK1068" s="3"/>
      <c r="AL1068" s="48"/>
      <c r="AM1068" s="48"/>
      <c r="AN1068" s="48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CB1068" s="3"/>
    </row>
    <row r="1069" spans="32:80" ht="21.2" customHeight="1" x14ac:dyDescent="0.2">
      <c r="AF1069" s="3"/>
      <c r="AG1069" s="48"/>
      <c r="AH1069" s="48"/>
      <c r="AI1069" s="48"/>
      <c r="AJ1069" s="61"/>
      <c r="AK1069" s="3"/>
      <c r="AL1069" s="48"/>
      <c r="AM1069" s="48"/>
      <c r="AN1069" s="48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CB1069" s="3"/>
    </row>
    <row r="1070" spans="32:80" ht="21.2" customHeight="1" x14ac:dyDescent="0.2">
      <c r="AF1070" s="3"/>
      <c r="AG1070" s="48"/>
      <c r="AH1070" s="48"/>
      <c r="AI1070" s="48"/>
      <c r="AJ1070" s="61"/>
      <c r="AK1070" s="3"/>
      <c r="AL1070" s="48"/>
      <c r="AM1070" s="48"/>
      <c r="AN1070" s="48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CB1070" s="3"/>
    </row>
    <row r="1071" spans="32:80" ht="21.2" customHeight="1" x14ac:dyDescent="0.2">
      <c r="AF1071" s="3"/>
      <c r="AG1071" s="48"/>
      <c r="AH1071" s="48"/>
      <c r="AI1071" s="48"/>
      <c r="AJ1071" s="61"/>
      <c r="AK1071" s="3"/>
      <c r="AL1071" s="48"/>
      <c r="AM1071" s="48"/>
      <c r="AN1071" s="48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CB1071" s="3"/>
    </row>
    <row r="1072" spans="32:80" ht="21.2" customHeight="1" x14ac:dyDescent="0.2">
      <c r="AF1072" s="3"/>
      <c r="AG1072" s="48"/>
      <c r="AH1072" s="48"/>
      <c r="AI1072" s="48"/>
      <c r="AJ1072" s="61"/>
      <c r="AK1072" s="3"/>
      <c r="AL1072" s="48"/>
      <c r="AM1072" s="48"/>
      <c r="AN1072" s="48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CB1072" s="3"/>
    </row>
    <row r="1073" spans="32:80" ht="21.2" customHeight="1" x14ac:dyDescent="0.2">
      <c r="AF1073" s="3"/>
      <c r="AG1073" s="48"/>
      <c r="AH1073" s="48"/>
      <c r="AI1073" s="48"/>
      <c r="AJ1073" s="61"/>
      <c r="AK1073" s="3"/>
      <c r="AL1073" s="48"/>
      <c r="AM1073" s="48"/>
      <c r="AN1073" s="48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CB1073" s="3"/>
    </row>
    <row r="1074" spans="32:80" ht="21.2" customHeight="1" x14ac:dyDescent="0.2">
      <c r="AF1074" s="3"/>
      <c r="AG1074" s="48"/>
      <c r="AH1074" s="48"/>
      <c r="AI1074" s="48"/>
      <c r="AJ1074" s="61"/>
      <c r="AK1074" s="3"/>
      <c r="AL1074" s="48"/>
      <c r="AM1074" s="48"/>
      <c r="AN1074" s="48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CB1074" s="3"/>
    </row>
    <row r="1075" spans="32:80" ht="21.2" customHeight="1" x14ac:dyDescent="0.2">
      <c r="AF1075" s="3"/>
      <c r="AG1075" s="48"/>
      <c r="AH1075" s="48"/>
      <c r="AI1075" s="48"/>
      <c r="AJ1075" s="61"/>
      <c r="AK1075" s="3"/>
      <c r="AL1075" s="48"/>
      <c r="AM1075" s="48"/>
      <c r="AN1075" s="48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CB1075" s="3"/>
    </row>
    <row r="1076" spans="32:80" ht="21.2" customHeight="1" x14ac:dyDescent="0.2">
      <c r="AF1076" s="3"/>
      <c r="AG1076" s="48"/>
      <c r="AH1076" s="48"/>
      <c r="AI1076" s="48"/>
      <c r="AJ1076" s="61"/>
      <c r="AK1076" s="3"/>
      <c r="AL1076" s="48"/>
      <c r="AM1076" s="48"/>
      <c r="AN1076" s="48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CB1076" s="3"/>
    </row>
    <row r="1077" spans="32:80" ht="21.2" customHeight="1" x14ac:dyDescent="0.2">
      <c r="AF1077" s="3"/>
      <c r="AG1077" s="48"/>
      <c r="AH1077" s="48"/>
      <c r="AI1077" s="48"/>
      <c r="AJ1077" s="61"/>
      <c r="AK1077" s="3"/>
      <c r="AL1077" s="48"/>
      <c r="AM1077" s="48"/>
      <c r="AN1077" s="48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CB1077" s="3"/>
    </row>
    <row r="1078" spans="32:80" ht="21.2" customHeight="1" x14ac:dyDescent="0.2">
      <c r="AF1078" s="3"/>
      <c r="AG1078" s="48"/>
      <c r="AH1078" s="48"/>
      <c r="AI1078" s="48"/>
      <c r="AJ1078" s="61"/>
      <c r="AK1078" s="3"/>
      <c r="AL1078" s="48"/>
      <c r="AM1078" s="48"/>
      <c r="AN1078" s="48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CB1078" s="3"/>
    </row>
    <row r="1079" spans="32:80" ht="21.2" customHeight="1" x14ac:dyDescent="0.2">
      <c r="AF1079" s="3"/>
      <c r="AG1079" s="48"/>
      <c r="AH1079" s="48"/>
      <c r="AI1079" s="48"/>
      <c r="AJ1079" s="61"/>
      <c r="AK1079" s="3"/>
      <c r="AL1079" s="48"/>
      <c r="AM1079" s="48"/>
      <c r="AN1079" s="48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CB1079" s="3"/>
    </row>
    <row r="1080" spans="32:80" ht="21.2" customHeight="1" x14ac:dyDescent="0.2">
      <c r="AF1080" s="3"/>
      <c r="AG1080" s="48"/>
      <c r="AH1080" s="48"/>
      <c r="AI1080" s="48"/>
      <c r="AJ1080" s="61"/>
      <c r="AK1080" s="3"/>
      <c r="AL1080" s="48"/>
      <c r="AM1080" s="48"/>
      <c r="AN1080" s="48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CB1080" s="3"/>
    </row>
    <row r="1081" spans="32:80" ht="21.2" customHeight="1" x14ac:dyDescent="0.2">
      <c r="AF1081" s="3"/>
      <c r="AG1081" s="48"/>
      <c r="AH1081" s="48"/>
      <c r="AI1081" s="48"/>
      <c r="AJ1081" s="61"/>
      <c r="AK1081" s="3"/>
      <c r="AL1081" s="48"/>
      <c r="AM1081" s="48"/>
      <c r="AN1081" s="48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CB1081" s="3"/>
    </row>
    <row r="1082" spans="32:80" ht="21.2" customHeight="1" x14ac:dyDescent="0.2">
      <c r="AF1082" s="3"/>
      <c r="AG1082" s="48"/>
      <c r="AH1082" s="48"/>
      <c r="AI1082" s="48"/>
      <c r="AJ1082" s="61"/>
      <c r="AK1082" s="3"/>
      <c r="AL1082" s="48"/>
      <c r="AM1082" s="48"/>
      <c r="AN1082" s="48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CB1082" s="3"/>
    </row>
    <row r="1083" spans="32:80" ht="21.2" customHeight="1" x14ac:dyDescent="0.2">
      <c r="AF1083" s="3"/>
      <c r="AG1083" s="48"/>
      <c r="AH1083" s="48"/>
      <c r="AI1083" s="48"/>
      <c r="AJ1083" s="61"/>
      <c r="AK1083" s="3"/>
      <c r="AL1083" s="48"/>
      <c r="AM1083" s="48"/>
      <c r="AN1083" s="48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CB1083" s="3"/>
    </row>
    <row r="1084" spans="32:80" ht="21.2" customHeight="1" x14ac:dyDescent="0.2">
      <c r="AF1084" s="3"/>
      <c r="AG1084" s="48"/>
      <c r="AH1084" s="48"/>
      <c r="AI1084" s="48"/>
      <c r="AJ1084" s="61"/>
      <c r="AK1084" s="3"/>
      <c r="AL1084" s="48"/>
      <c r="AM1084" s="48"/>
      <c r="AN1084" s="48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CB1084" s="3"/>
    </row>
    <row r="1085" spans="32:80" ht="21.2" customHeight="1" x14ac:dyDescent="0.2">
      <c r="AF1085" s="3"/>
      <c r="AG1085" s="48"/>
      <c r="AH1085" s="48"/>
      <c r="AI1085" s="48"/>
      <c r="AJ1085" s="61"/>
      <c r="AK1085" s="3"/>
      <c r="AL1085" s="48"/>
      <c r="AM1085" s="48"/>
      <c r="AN1085" s="48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CB1085" s="3"/>
    </row>
    <row r="1086" spans="32:80" ht="21.2" customHeight="1" x14ac:dyDescent="0.2">
      <c r="AF1086" s="3"/>
      <c r="AG1086" s="48"/>
      <c r="AH1086" s="48"/>
      <c r="AI1086" s="48"/>
      <c r="AJ1086" s="61"/>
      <c r="AK1086" s="3"/>
      <c r="AL1086" s="48"/>
      <c r="AM1086" s="48"/>
      <c r="AN1086" s="48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CB1086" s="3"/>
    </row>
    <row r="1087" spans="32:80" ht="21.2" customHeight="1" x14ac:dyDescent="0.2">
      <c r="AF1087" s="3"/>
      <c r="AG1087" s="48"/>
      <c r="AH1087" s="48"/>
      <c r="AI1087" s="48"/>
      <c r="AJ1087" s="61"/>
      <c r="AK1087" s="3"/>
      <c r="AL1087" s="48"/>
      <c r="AM1087" s="48"/>
      <c r="AN1087" s="48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CB1087" s="3"/>
    </row>
    <row r="1088" spans="32:80" ht="21.2" customHeight="1" x14ac:dyDescent="0.2">
      <c r="AF1088" s="3"/>
      <c r="AG1088" s="48"/>
      <c r="AH1088" s="48"/>
      <c r="AI1088" s="48"/>
      <c r="AJ1088" s="61"/>
      <c r="AK1088" s="3"/>
      <c r="AL1088" s="48"/>
      <c r="AM1088" s="48"/>
      <c r="AN1088" s="48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CB1088" s="3"/>
    </row>
    <row r="1089" spans="32:80" ht="21.2" customHeight="1" x14ac:dyDescent="0.2">
      <c r="AF1089" s="3"/>
      <c r="AG1089" s="48"/>
      <c r="AH1089" s="48"/>
      <c r="AI1089" s="48"/>
      <c r="AJ1089" s="61"/>
      <c r="AK1089" s="3"/>
      <c r="AL1089" s="48"/>
      <c r="AM1089" s="48"/>
      <c r="AN1089" s="48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CB1089" s="3"/>
    </row>
    <row r="1090" spans="32:80" ht="21.2" customHeight="1" x14ac:dyDescent="0.2">
      <c r="AF1090" s="3"/>
      <c r="AG1090" s="48"/>
      <c r="AH1090" s="48"/>
      <c r="AI1090" s="48"/>
      <c r="AJ1090" s="61"/>
      <c r="AK1090" s="3"/>
      <c r="AL1090" s="48"/>
      <c r="AM1090" s="48"/>
      <c r="AN1090" s="48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CB1090" s="3"/>
    </row>
    <row r="1091" spans="32:80" ht="21.2" customHeight="1" x14ac:dyDescent="0.2">
      <c r="AF1091" s="3"/>
      <c r="AG1091" s="48"/>
      <c r="AH1091" s="48"/>
      <c r="AI1091" s="48"/>
      <c r="AJ1091" s="61"/>
      <c r="AK1091" s="3"/>
      <c r="AL1091" s="48"/>
      <c r="AM1091" s="48"/>
      <c r="AN1091" s="48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CB1091" s="3"/>
    </row>
    <row r="1092" spans="32:80" ht="21.2" customHeight="1" x14ac:dyDescent="0.2">
      <c r="AF1092" s="3"/>
      <c r="AG1092" s="48"/>
      <c r="AH1092" s="48"/>
      <c r="AI1092" s="48"/>
      <c r="AJ1092" s="61"/>
      <c r="AK1092" s="3"/>
      <c r="AL1092" s="48"/>
      <c r="AM1092" s="48"/>
      <c r="AN1092" s="48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CB1092" s="3"/>
    </row>
    <row r="1093" spans="32:80" ht="21.2" customHeight="1" x14ac:dyDescent="0.2">
      <c r="AF1093" s="3"/>
      <c r="AG1093" s="48"/>
      <c r="AH1093" s="48"/>
      <c r="AI1093" s="48"/>
      <c r="AJ1093" s="61"/>
      <c r="AK1093" s="3"/>
      <c r="AL1093" s="48"/>
      <c r="AM1093" s="48"/>
      <c r="AN1093" s="48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CB1093" s="3"/>
    </row>
    <row r="1094" spans="32:80" ht="21.2" customHeight="1" x14ac:dyDescent="0.2">
      <c r="AF1094" s="3"/>
      <c r="AG1094" s="48"/>
      <c r="AH1094" s="48"/>
      <c r="AI1094" s="48"/>
      <c r="AJ1094" s="61"/>
      <c r="AK1094" s="3"/>
      <c r="AL1094" s="48"/>
      <c r="AM1094" s="48"/>
      <c r="AN1094" s="48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CB1094" s="3"/>
    </row>
    <row r="1095" spans="32:80" ht="21.2" customHeight="1" x14ac:dyDescent="0.2">
      <c r="AF1095" s="3"/>
      <c r="AG1095" s="48"/>
      <c r="AH1095" s="48"/>
      <c r="AI1095" s="48"/>
      <c r="AJ1095" s="61"/>
      <c r="AK1095" s="3"/>
      <c r="AL1095" s="48"/>
      <c r="AM1095" s="48"/>
      <c r="AN1095" s="48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CB1095" s="3"/>
    </row>
    <row r="1096" spans="32:80" ht="21.2" customHeight="1" x14ac:dyDescent="0.2">
      <c r="AF1096" s="3"/>
      <c r="AG1096" s="48"/>
      <c r="AH1096" s="48"/>
      <c r="AI1096" s="48"/>
      <c r="AJ1096" s="61"/>
      <c r="AK1096" s="3"/>
      <c r="AL1096" s="48"/>
      <c r="AM1096" s="48"/>
      <c r="AN1096" s="48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CB1096" s="3"/>
    </row>
    <row r="1097" spans="32:80" ht="21.2" customHeight="1" x14ac:dyDescent="0.2">
      <c r="AF1097" s="3"/>
      <c r="AG1097" s="48"/>
      <c r="AH1097" s="48"/>
      <c r="AI1097" s="48"/>
      <c r="AJ1097" s="61"/>
      <c r="AK1097" s="3"/>
      <c r="AL1097" s="48"/>
      <c r="AM1097" s="48"/>
      <c r="AN1097" s="48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CB1097" s="3"/>
    </row>
    <row r="1098" spans="32:80" ht="21.2" customHeight="1" x14ac:dyDescent="0.2">
      <c r="AF1098" s="3"/>
      <c r="AG1098" s="48"/>
      <c r="AH1098" s="48"/>
      <c r="AI1098" s="48"/>
      <c r="AJ1098" s="61"/>
      <c r="AK1098" s="3"/>
      <c r="AL1098" s="48"/>
      <c r="AM1098" s="48"/>
      <c r="AN1098" s="48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CB1098" s="3"/>
    </row>
    <row r="1099" spans="32:80" ht="21.2" customHeight="1" x14ac:dyDescent="0.2">
      <c r="AF1099" s="3"/>
      <c r="AG1099" s="48"/>
      <c r="AH1099" s="48"/>
      <c r="AI1099" s="48"/>
      <c r="AJ1099" s="61"/>
      <c r="AK1099" s="3"/>
      <c r="AL1099" s="48"/>
      <c r="AM1099" s="48"/>
      <c r="AN1099" s="48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CB1099" s="3"/>
    </row>
    <row r="1100" spans="32:80" ht="21.2" customHeight="1" x14ac:dyDescent="0.2">
      <c r="AF1100" s="3"/>
      <c r="AG1100" s="48"/>
      <c r="AH1100" s="48"/>
      <c r="AI1100" s="48"/>
      <c r="AJ1100" s="61"/>
      <c r="AK1100" s="3"/>
      <c r="AL1100" s="48"/>
      <c r="AM1100" s="48"/>
      <c r="AN1100" s="48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CB1100" s="3"/>
    </row>
    <row r="1101" spans="32:80" ht="21.2" customHeight="1" x14ac:dyDescent="0.2">
      <c r="AF1101" s="3"/>
      <c r="AG1101" s="48"/>
      <c r="AH1101" s="48"/>
      <c r="AI1101" s="48"/>
      <c r="AJ1101" s="61"/>
      <c r="AK1101" s="3"/>
      <c r="AL1101" s="48"/>
      <c r="AM1101" s="48"/>
      <c r="AN1101" s="48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CB1101" s="3"/>
    </row>
    <row r="1102" spans="32:80" ht="21.2" customHeight="1" x14ac:dyDescent="0.2">
      <c r="AF1102" s="3"/>
      <c r="AG1102" s="48"/>
      <c r="AH1102" s="48"/>
      <c r="AI1102" s="48"/>
      <c r="AJ1102" s="61"/>
      <c r="AK1102" s="3"/>
      <c r="AL1102" s="48"/>
      <c r="AM1102" s="48"/>
      <c r="AN1102" s="48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CB1102" s="3"/>
    </row>
    <row r="1103" spans="32:80" ht="21.2" customHeight="1" x14ac:dyDescent="0.2">
      <c r="AF1103" s="3"/>
      <c r="AG1103" s="48"/>
      <c r="AH1103" s="48"/>
      <c r="AI1103" s="48"/>
      <c r="AJ1103" s="61"/>
      <c r="AK1103" s="3"/>
      <c r="AL1103" s="48"/>
      <c r="AM1103" s="48"/>
      <c r="AN1103" s="48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CB1103" s="3"/>
    </row>
    <row r="1104" spans="32:80" ht="21.2" customHeight="1" x14ac:dyDescent="0.2">
      <c r="AF1104" s="3"/>
      <c r="AG1104" s="48"/>
      <c r="AH1104" s="48"/>
      <c r="AI1104" s="48"/>
      <c r="AJ1104" s="61"/>
      <c r="AK1104" s="3"/>
      <c r="AL1104" s="48"/>
      <c r="AM1104" s="48"/>
      <c r="AN1104" s="48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CB1104" s="3"/>
    </row>
    <row r="1105" spans="32:80" ht="21.2" customHeight="1" x14ac:dyDescent="0.2">
      <c r="AF1105" s="3"/>
      <c r="AG1105" s="48"/>
      <c r="AH1105" s="48"/>
      <c r="AI1105" s="48"/>
      <c r="AJ1105" s="61"/>
      <c r="AK1105" s="3"/>
      <c r="AL1105" s="48"/>
      <c r="AM1105" s="48"/>
      <c r="AN1105" s="48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CB1105" s="3"/>
    </row>
    <row r="1106" spans="32:80" ht="21.2" customHeight="1" x14ac:dyDescent="0.2">
      <c r="AF1106" s="3"/>
      <c r="AG1106" s="48"/>
      <c r="AH1106" s="48"/>
      <c r="AI1106" s="48"/>
      <c r="AJ1106" s="61"/>
      <c r="AK1106" s="3"/>
      <c r="AL1106" s="48"/>
      <c r="AM1106" s="48"/>
      <c r="AN1106" s="48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CB1106" s="3"/>
    </row>
    <row r="1107" spans="32:80" ht="21.2" customHeight="1" x14ac:dyDescent="0.2">
      <c r="AF1107" s="3"/>
      <c r="AG1107" s="48"/>
      <c r="AH1107" s="48"/>
      <c r="AI1107" s="48"/>
      <c r="AJ1107" s="61"/>
      <c r="AK1107" s="3"/>
      <c r="AL1107" s="48"/>
      <c r="AM1107" s="48"/>
      <c r="AN1107" s="48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CB1107" s="3"/>
    </row>
    <row r="1108" spans="32:80" ht="21.2" customHeight="1" x14ac:dyDescent="0.2">
      <c r="AF1108" s="3"/>
      <c r="AG1108" s="48"/>
      <c r="AH1108" s="48"/>
      <c r="AI1108" s="48"/>
      <c r="AJ1108" s="61"/>
      <c r="AK1108" s="3"/>
      <c r="AL1108" s="48"/>
      <c r="AM1108" s="48"/>
      <c r="AN1108" s="48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CB1108" s="3"/>
    </row>
    <row r="1109" spans="32:80" ht="21.2" customHeight="1" x14ac:dyDescent="0.2">
      <c r="AF1109" s="3"/>
      <c r="AG1109" s="48"/>
      <c r="AH1109" s="48"/>
      <c r="AI1109" s="48"/>
      <c r="AJ1109" s="61"/>
      <c r="AK1109" s="3"/>
      <c r="AL1109" s="48"/>
      <c r="AM1109" s="48"/>
      <c r="AN1109" s="48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CB1109" s="3"/>
    </row>
    <row r="1110" spans="32:80" ht="21.2" customHeight="1" x14ac:dyDescent="0.2">
      <c r="AF1110" s="3"/>
      <c r="AG1110" s="48"/>
      <c r="AH1110" s="48"/>
      <c r="AI1110" s="48"/>
      <c r="AJ1110" s="61"/>
      <c r="AK1110" s="3"/>
      <c r="AL1110" s="48"/>
      <c r="AM1110" s="48"/>
      <c r="AN1110" s="48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CB1110" s="3"/>
    </row>
    <row r="1111" spans="32:80" ht="21.2" customHeight="1" x14ac:dyDescent="0.2">
      <c r="AF1111" s="3"/>
      <c r="AG1111" s="48"/>
      <c r="AH1111" s="48"/>
      <c r="AI1111" s="48"/>
      <c r="AJ1111" s="61"/>
      <c r="AK1111" s="3"/>
      <c r="AL1111" s="48"/>
      <c r="AM1111" s="48"/>
      <c r="AN1111" s="48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CB1111" s="3"/>
    </row>
    <row r="1112" spans="32:80" ht="21.2" customHeight="1" x14ac:dyDescent="0.2">
      <c r="AF1112" s="3"/>
      <c r="AG1112" s="48"/>
      <c r="AH1112" s="48"/>
      <c r="AI1112" s="48"/>
      <c r="AJ1112" s="61"/>
      <c r="AK1112" s="3"/>
      <c r="AL1112" s="48"/>
      <c r="AM1112" s="48"/>
      <c r="AN1112" s="48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CB1112" s="3"/>
    </row>
    <row r="1113" spans="32:80" ht="21.2" customHeight="1" x14ac:dyDescent="0.2">
      <c r="AF1113" s="3"/>
      <c r="AG1113" s="48"/>
      <c r="AH1113" s="48"/>
      <c r="AI1113" s="48"/>
      <c r="AJ1113" s="61"/>
      <c r="AK1113" s="3"/>
      <c r="AL1113" s="48"/>
      <c r="AM1113" s="48"/>
      <c r="AN1113" s="48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CB1113" s="3"/>
    </row>
    <row r="1114" spans="32:80" ht="21.2" customHeight="1" x14ac:dyDescent="0.2">
      <c r="AF1114" s="3"/>
      <c r="AG1114" s="48"/>
      <c r="AH1114" s="48"/>
      <c r="AI1114" s="48"/>
      <c r="AJ1114" s="61"/>
      <c r="AK1114" s="3"/>
      <c r="AL1114" s="48"/>
      <c r="AM1114" s="48"/>
      <c r="AN1114" s="48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CB1114" s="3"/>
    </row>
    <row r="1115" spans="32:80" ht="21.2" customHeight="1" x14ac:dyDescent="0.2">
      <c r="AF1115" s="3"/>
      <c r="AG1115" s="48"/>
      <c r="AH1115" s="48"/>
      <c r="AI1115" s="48"/>
      <c r="AJ1115" s="61"/>
      <c r="AK1115" s="3"/>
      <c r="AL1115" s="48"/>
      <c r="AM1115" s="48"/>
      <c r="AN1115" s="48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CB1115" s="3"/>
    </row>
    <row r="1116" spans="32:80" ht="21.2" customHeight="1" x14ac:dyDescent="0.2">
      <c r="AF1116" s="3"/>
      <c r="AG1116" s="48"/>
      <c r="AH1116" s="48"/>
      <c r="AI1116" s="48"/>
      <c r="AJ1116" s="61"/>
      <c r="AK1116" s="3"/>
      <c r="AL1116" s="48"/>
      <c r="AM1116" s="48"/>
      <c r="AN1116" s="48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CB1116" s="3"/>
    </row>
    <row r="1117" spans="32:80" ht="21.2" customHeight="1" x14ac:dyDescent="0.2">
      <c r="AF1117" s="3"/>
      <c r="AG1117" s="48"/>
      <c r="AH1117" s="48"/>
      <c r="AI1117" s="48"/>
      <c r="AJ1117" s="61"/>
      <c r="AK1117" s="3"/>
      <c r="AL1117" s="48"/>
      <c r="AM1117" s="48"/>
      <c r="AN1117" s="48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CB1117" s="3"/>
    </row>
    <row r="1118" spans="32:80" ht="21.2" customHeight="1" x14ac:dyDescent="0.2">
      <c r="AF1118" s="3"/>
      <c r="AG1118" s="48"/>
      <c r="AH1118" s="48"/>
      <c r="AI1118" s="48"/>
      <c r="AJ1118" s="61"/>
      <c r="AK1118" s="3"/>
      <c r="AL1118" s="48"/>
      <c r="AM1118" s="48"/>
      <c r="AN1118" s="48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CB1118" s="3"/>
    </row>
    <row r="1119" spans="32:80" ht="21.2" customHeight="1" x14ac:dyDescent="0.2">
      <c r="AF1119" s="3"/>
      <c r="AG1119" s="48"/>
      <c r="AH1119" s="48"/>
      <c r="AI1119" s="48"/>
      <c r="AJ1119" s="61"/>
      <c r="AK1119" s="3"/>
      <c r="AL1119" s="48"/>
      <c r="AM1119" s="48"/>
      <c r="AN1119" s="48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CB1119" s="3"/>
    </row>
    <row r="1120" spans="32:80" ht="21.2" customHeight="1" x14ac:dyDescent="0.2">
      <c r="AF1120" s="3"/>
      <c r="AG1120" s="48"/>
      <c r="AH1120" s="48"/>
      <c r="AI1120" s="48"/>
      <c r="AJ1120" s="61"/>
      <c r="AK1120" s="3"/>
      <c r="AL1120" s="48"/>
      <c r="AM1120" s="48"/>
      <c r="AN1120" s="48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CB1120" s="3"/>
    </row>
    <row r="1121" spans="32:80" ht="21.2" customHeight="1" x14ac:dyDescent="0.2">
      <c r="AF1121" s="3"/>
      <c r="AG1121" s="48"/>
      <c r="AH1121" s="48"/>
      <c r="AI1121" s="48"/>
      <c r="AJ1121" s="61"/>
      <c r="AK1121" s="3"/>
      <c r="AL1121" s="48"/>
      <c r="AM1121" s="48"/>
      <c r="AN1121" s="48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CB1121" s="3"/>
    </row>
    <row r="1122" spans="32:80" ht="21.2" customHeight="1" x14ac:dyDescent="0.2">
      <c r="AF1122" s="3"/>
      <c r="AG1122" s="48"/>
      <c r="AH1122" s="48"/>
      <c r="AI1122" s="48"/>
      <c r="AJ1122" s="61"/>
      <c r="AK1122" s="3"/>
      <c r="AL1122" s="48"/>
      <c r="AM1122" s="48"/>
      <c r="AN1122" s="48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CB1122" s="3"/>
    </row>
    <row r="1123" spans="32:80" ht="21.2" customHeight="1" x14ac:dyDescent="0.2">
      <c r="AF1123" s="3"/>
      <c r="AG1123" s="48"/>
      <c r="AH1123" s="48"/>
      <c r="AI1123" s="48"/>
      <c r="AJ1123" s="61"/>
      <c r="AK1123" s="3"/>
      <c r="AL1123" s="48"/>
      <c r="AM1123" s="48"/>
      <c r="AN1123" s="48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CB1123" s="3"/>
    </row>
    <row r="1124" spans="32:80" ht="21.2" customHeight="1" x14ac:dyDescent="0.2">
      <c r="AF1124" s="3"/>
      <c r="AG1124" s="48"/>
      <c r="AH1124" s="48"/>
      <c r="AI1124" s="48"/>
      <c r="AJ1124" s="61"/>
      <c r="AK1124" s="3"/>
      <c r="AL1124" s="48"/>
      <c r="AM1124" s="48"/>
      <c r="AN1124" s="48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CB1124" s="3"/>
    </row>
    <row r="1125" spans="32:80" ht="21.2" customHeight="1" x14ac:dyDescent="0.2">
      <c r="AF1125" s="3"/>
      <c r="AG1125" s="48"/>
      <c r="AH1125" s="48"/>
      <c r="AI1125" s="48"/>
      <c r="AJ1125" s="61"/>
      <c r="AK1125" s="3"/>
      <c r="AL1125" s="48"/>
      <c r="AM1125" s="48"/>
      <c r="AN1125" s="48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CB1125" s="3"/>
    </row>
    <row r="1126" spans="32:80" ht="21.2" customHeight="1" x14ac:dyDescent="0.2">
      <c r="AF1126" s="3"/>
      <c r="AG1126" s="48"/>
      <c r="AH1126" s="48"/>
      <c r="AI1126" s="48"/>
      <c r="AJ1126" s="61"/>
      <c r="AK1126" s="3"/>
      <c r="AL1126" s="48"/>
      <c r="AM1126" s="48"/>
      <c r="AN1126" s="48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CB1126" s="3"/>
    </row>
    <row r="1127" spans="32:80" ht="21.2" customHeight="1" x14ac:dyDescent="0.2">
      <c r="AF1127" s="3"/>
      <c r="AG1127" s="48"/>
      <c r="AH1127" s="48"/>
      <c r="AI1127" s="48"/>
      <c r="AJ1127" s="61"/>
      <c r="AK1127" s="3"/>
      <c r="AL1127" s="48"/>
      <c r="AM1127" s="48"/>
      <c r="AN1127" s="48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CB1127" s="3"/>
    </row>
    <row r="1128" spans="32:80" ht="21.2" customHeight="1" x14ac:dyDescent="0.2">
      <c r="AF1128" s="3"/>
      <c r="AG1128" s="48"/>
      <c r="AH1128" s="48"/>
      <c r="AI1128" s="48"/>
      <c r="AJ1128" s="61"/>
      <c r="AK1128" s="3"/>
      <c r="AL1128" s="48"/>
      <c r="AM1128" s="48"/>
      <c r="AN1128" s="48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CB1128" s="3"/>
    </row>
    <row r="1129" spans="32:80" ht="21.2" customHeight="1" x14ac:dyDescent="0.2">
      <c r="AF1129" s="3"/>
      <c r="AG1129" s="48"/>
      <c r="AH1129" s="48"/>
      <c r="AI1129" s="48"/>
      <c r="AJ1129" s="61"/>
      <c r="AK1129" s="3"/>
      <c r="AL1129" s="48"/>
      <c r="AM1129" s="48"/>
      <c r="AN1129" s="48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CB1129" s="3"/>
    </row>
    <row r="1130" spans="32:80" ht="21.2" customHeight="1" x14ac:dyDescent="0.2">
      <c r="AF1130" s="3"/>
      <c r="AG1130" s="48"/>
      <c r="AH1130" s="48"/>
      <c r="AI1130" s="48"/>
      <c r="AJ1130" s="61"/>
      <c r="AK1130" s="3"/>
      <c r="AL1130" s="48"/>
      <c r="AM1130" s="48"/>
      <c r="AN1130" s="48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CB1130" s="3"/>
    </row>
    <row r="1131" spans="32:80" ht="21.2" customHeight="1" x14ac:dyDescent="0.2">
      <c r="AF1131" s="3"/>
      <c r="AG1131" s="48"/>
      <c r="AH1131" s="48"/>
      <c r="AI1131" s="48"/>
      <c r="AJ1131" s="61"/>
      <c r="AK1131" s="3"/>
      <c r="AL1131" s="48"/>
      <c r="AM1131" s="48"/>
      <c r="AN1131" s="48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CB1131" s="3"/>
    </row>
    <row r="1132" spans="32:80" ht="21.2" customHeight="1" x14ac:dyDescent="0.2">
      <c r="AF1132" s="3"/>
      <c r="AG1132" s="48"/>
      <c r="AH1132" s="48"/>
      <c r="AI1132" s="48"/>
      <c r="AJ1132" s="61"/>
      <c r="AK1132" s="3"/>
      <c r="AL1132" s="48"/>
      <c r="AM1132" s="48"/>
      <c r="AN1132" s="48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CB1132" s="3"/>
    </row>
    <row r="1133" spans="32:80" ht="21.2" customHeight="1" x14ac:dyDescent="0.2">
      <c r="AF1133" s="3"/>
      <c r="AG1133" s="48"/>
      <c r="AH1133" s="48"/>
      <c r="AI1133" s="48"/>
      <c r="AJ1133" s="61"/>
      <c r="AK1133" s="3"/>
      <c r="AL1133" s="48"/>
      <c r="AM1133" s="48"/>
      <c r="AN1133" s="48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CB1133" s="3"/>
    </row>
    <row r="1134" spans="32:80" ht="21.2" customHeight="1" x14ac:dyDescent="0.2">
      <c r="AF1134" s="3"/>
      <c r="AG1134" s="48"/>
      <c r="AH1134" s="48"/>
      <c r="AI1134" s="48"/>
      <c r="AJ1134" s="61"/>
      <c r="AK1134" s="3"/>
      <c r="AL1134" s="48"/>
      <c r="AM1134" s="48"/>
      <c r="AN1134" s="48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CB1134" s="3"/>
    </row>
    <row r="1135" spans="32:80" ht="21.2" customHeight="1" x14ac:dyDescent="0.2">
      <c r="AF1135" s="3"/>
      <c r="AG1135" s="48"/>
      <c r="AH1135" s="48"/>
      <c r="AI1135" s="48"/>
      <c r="AJ1135" s="61"/>
      <c r="AK1135" s="3"/>
      <c r="AL1135" s="48"/>
      <c r="AM1135" s="48"/>
      <c r="AN1135" s="48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CB1135" s="3"/>
    </row>
    <row r="1136" spans="32:80" ht="21.2" customHeight="1" x14ac:dyDescent="0.2">
      <c r="AF1136" s="3"/>
      <c r="AG1136" s="48"/>
      <c r="AH1136" s="48"/>
      <c r="AI1136" s="48"/>
      <c r="AJ1136" s="61"/>
      <c r="AK1136" s="3"/>
      <c r="AL1136" s="48"/>
      <c r="AM1136" s="48"/>
      <c r="AN1136" s="48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CB1136" s="3"/>
    </row>
    <row r="1137" spans="32:80" ht="21.2" customHeight="1" x14ac:dyDescent="0.2">
      <c r="AF1137" s="3"/>
      <c r="AG1137" s="48"/>
      <c r="AH1137" s="48"/>
      <c r="AI1137" s="48"/>
      <c r="AJ1137" s="61"/>
      <c r="AK1137" s="3"/>
      <c r="AL1137" s="48"/>
      <c r="AM1137" s="48"/>
      <c r="AN1137" s="48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CB1137" s="3"/>
    </row>
    <row r="1138" spans="32:80" ht="21.2" customHeight="1" x14ac:dyDescent="0.2">
      <c r="AF1138" s="3"/>
      <c r="AG1138" s="48"/>
      <c r="AH1138" s="48"/>
      <c r="AI1138" s="48"/>
      <c r="AJ1138" s="61"/>
      <c r="AK1138" s="3"/>
      <c r="AL1138" s="48"/>
      <c r="AM1138" s="48"/>
      <c r="AN1138" s="48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CB1138" s="3"/>
    </row>
    <row r="1139" spans="32:80" ht="21.2" customHeight="1" x14ac:dyDescent="0.2">
      <c r="AF1139" s="3"/>
      <c r="AG1139" s="48"/>
      <c r="AH1139" s="48"/>
      <c r="AI1139" s="48"/>
      <c r="AJ1139" s="61"/>
      <c r="AK1139" s="3"/>
      <c r="AL1139" s="48"/>
      <c r="AM1139" s="48"/>
      <c r="AN1139" s="48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CB1139" s="3"/>
    </row>
    <row r="1140" spans="32:80" ht="21.2" customHeight="1" x14ac:dyDescent="0.2">
      <c r="AF1140" s="3"/>
      <c r="AG1140" s="48"/>
      <c r="AH1140" s="48"/>
      <c r="AI1140" s="48"/>
      <c r="AJ1140" s="61"/>
      <c r="AK1140" s="3"/>
      <c r="AL1140" s="48"/>
      <c r="AM1140" s="48"/>
      <c r="AN1140" s="48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CB1140" s="3"/>
    </row>
    <row r="1141" spans="32:80" ht="21.2" customHeight="1" x14ac:dyDescent="0.2">
      <c r="AF1141" s="3"/>
      <c r="AG1141" s="48"/>
      <c r="AH1141" s="48"/>
      <c r="AI1141" s="48"/>
      <c r="AJ1141" s="61"/>
      <c r="AK1141" s="3"/>
      <c r="AL1141" s="48"/>
      <c r="AM1141" s="48"/>
      <c r="AN1141" s="48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CB1141" s="3"/>
    </row>
    <row r="1142" spans="32:80" ht="21.2" customHeight="1" x14ac:dyDescent="0.2">
      <c r="AF1142" s="3"/>
      <c r="AG1142" s="48"/>
      <c r="AH1142" s="48"/>
      <c r="AI1142" s="48"/>
      <c r="AJ1142" s="61"/>
      <c r="AK1142" s="3"/>
      <c r="AL1142" s="48"/>
      <c r="AM1142" s="48"/>
      <c r="AN1142" s="48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CB1142" s="3"/>
    </row>
    <row r="1143" spans="32:80" ht="21.2" customHeight="1" x14ac:dyDescent="0.2">
      <c r="AF1143" s="3"/>
      <c r="AG1143" s="48"/>
      <c r="AH1143" s="48"/>
      <c r="AI1143" s="48"/>
      <c r="AJ1143" s="61"/>
      <c r="AK1143" s="3"/>
      <c r="AL1143" s="48"/>
      <c r="AM1143" s="48"/>
      <c r="AN1143" s="48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CB1143" s="3"/>
    </row>
    <row r="1144" spans="32:80" ht="21.2" customHeight="1" x14ac:dyDescent="0.2">
      <c r="AF1144" s="3"/>
      <c r="AG1144" s="48"/>
      <c r="AH1144" s="48"/>
      <c r="AI1144" s="48"/>
      <c r="AJ1144" s="61"/>
      <c r="AK1144" s="3"/>
      <c r="AL1144" s="48"/>
      <c r="AM1144" s="48"/>
      <c r="AN1144" s="48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CB1144" s="3"/>
    </row>
    <row r="1145" spans="32:80" ht="21.2" customHeight="1" x14ac:dyDescent="0.2">
      <c r="AF1145" s="3"/>
      <c r="AG1145" s="48"/>
      <c r="AH1145" s="48"/>
      <c r="AI1145" s="48"/>
      <c r="AJ1145" s="61"/>
      <c r="AK1145" s="3"/>
      <c r="AL1145" s="48"/>
      <c r="AM1145" s="48"/>
      <c r="AN1145" s="48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CB1145" s="3"/>
    </row>
    <row r="1146" spans="32:80" ht="21.2" customHeight="1" x14ac:dyDescent="0.2">
      <c r="AF1146" s="3"/>
      <c r="AG1146" s="48"/>
      <c r="AH1146" s="48"/>
      <c r="AI1146" s="48"/>
      <c r="AJ1146" s="61"/>
      <c r="AK1146" s="3"/>
      <c r="AL1146" s="48"/>
      <c r="AM1146" s="48"/>
      <c r="AN1146" s="48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CB1146" s="3"/>
    </row>
    <row r="1147" spans="32:80" ht="21.2" customHeight="1" x14ac:dyDescent="0.2">
      <c r="AF1147" s="3"/>
      <c r="AG1147" s="48"/>
      <c r="AH1147" s="48"/>
      <c r="AI1147" s="48"/>
      <c r="AJ1147" s="61"/>
      <c r="AK1147" s="3"/>
      <c r="AL1147" s="48"/>
      <c r="AM1147" s="48"/>
      <c r="AN1147" s="48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CB1147" s="3"/>
    </row>
    <row r="1148" spans="32:80" ht="21.2" customHeight="1" x14ac:dyDescent="0.2">
      <c r="AF1148" s="3"/>
      <c r="AG1148" s="48"/>
      <c r="AH1148" s="48"/>
      <c r="AI1148" s="48"/>
      <c r="AJ1148" s="61"/>
      <c r="AK1148" s="3"/>
      <c r="AL1148" s="48"/>
      <c r="AM1148" s="48"/>
      <c r="AN1148" s="48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CB1148" s="3"/>
    </row>
    <row r="1149" spans="32:80" ht="21.2" customHeight="1" x14ac:dyDescent="0.2">
      <c r="AF1149" s="3"/>
      <c r="AG1149" s="48"/>
      <c r="AH1149" s="48"/>
      <c r="AI1149" s="48"/>
      <c r="AJ1149" s="61"/>
      <c r="AK1149" s="3"/>
      <c r="AL1149" s="48"/>
      <c r="AM1149" s="48"/>
      <c r="AN1149" s="48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CB1149" s="3"/>
    </row>
    <row r="1150" spans="32:80" ht="21.2" customHeight="1" x14ac:dyDescent="0.2">
      <c r="AF1150" s="3"/>
      <c r="AG1150" s="48"/>
      <c r="AH1150" s="48"/>
      <c r="AI1150" s="48"/>
      <c r="AJ1150" s="61"/>
      <c r="AK1150" s="3"/>
      <c r="AL1150" s="48"/>
      <c r="AM1150" s="48"/>
      <c r="AN1150" s="48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CB1150" s="3"/>
    </row>
    <row r="1151" spans="32:80" ht="21.2" customHeight="1" x14ac:dyDescent="0.2">
      <c r="AF1151" s="3"/>
      <c r="AG1151" s="48"/>
      <c r="AH1151" s="48"/>
      <c r="AI1151" s="48"/>
      <c r="AJ1151" s="61"/>
      <c r="AK1151" s="3"/>
      <c r="AL1151" s="48"/>
      <c r="AM1151" s="48"/>
      <c r="AN1151" s="48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CB1151" s="3"/>
    </row>
    <row r="1152" spans="32:80" ht="21.2" customHeight="1" x14ac:dyDescent="0.2">
      <c r="AF1152" s="3"/>
      <c r="AG1152" s="48"/>
      <c r="AH1152" s="48"/>
      <c r="AI1152" s="48"/>
      <c r="AJ1152" s="61"/>
      <c r="AK1152" s="3"/>
      <c r="AL1152" s="48"/>
      <c r="AM1152" s="48"/>
      <c r="AN1152" s="48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CB1152" s="3"/>
    </row>
    <row r="1153" spans="32:80" ht="21.2" customHeight="1" x14ac:dyDescent="0.2">
      <c r="AF1153" s="3"/>
      <c r="AG1153" s="48"/>
      <c r="AH1153" s="48"/>
      <c r="AI1153" s="48"/>
      <c r="AJ1153" s="61"/>
      <c r="AK1153" s="3"/>
      <c r="AL1153" s="48"/>
      <c r="AM1153" s="48"/>
      <c r="AN1153" s="48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CB1153" s="3"/>
    </row>
    <row r="1154" spans="32:80" ht="21.2" customHeight="1" x14ac:dyDescent="0.2">
      <c r="AF1154" s="3"/>
      <c r="AG1154" s="48"/>
      <c r="AH1154" s="48"/>
      <c r="AI1154" s="48"/>
      <c r="AJ1154" s="61"/>
      <c r="AK1154" s="3"/>
      <c r="AL1154" s="48"/>
      <c r="AM1154" s="48"/>
      <c r="AN1154" s="48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CB1154" s="3"/>
    </row>
    <row r="1155" spans="32:80" ht="21.2" customHeight="1" x14ac:dyDescent="0.2">
      <c r="AF1155" s="3"/>
      <c r="AG1155" s="48"/>
      <c r="AH1155" s="48"/>
      <c r="AI1155" s="48"/>
      <c r="AJ1155" s="61"/>
      <c r="AK1155" s="3"/>
      <c r="AL1155" s="48"/>
      <c r="AM1155" s="48"/>
      <c r="AN1155" s="48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CB1155" s="3"/>
    </row>
    <row r="1156" spans="32:80" ht="21.2" customHeight="1" x14ac:dyDescent="0.2">
      <c r="AF1156" s="3"/>
      <c r="AG1156" s="48"/>
      <c r="AH1156" s="48"/>
      <c r="AI1156" s="48"/>
      <c r="AJ1156" s="61"/>
      <c r="AK1156" s="3"/>
      <c r="AL1156" s="48"/>
      <c r="AM1156" s="48"/>
      <c r="AN1156" s="48"/>
      <c r="AQ1156" s="3"/>
      <c r="AR1156" s="3"/>
      <c r="AS1156" s="3"/>
      <c r="AT1156" s="3"/>
      <c r="AU1156" s="3"/>
      <c r="AV1156" s="3"/>
      <c r="AW1156" s="3"/>
      <c r="AX1156" s="3"/>
      <c r="AY1156" s="3"/>
      <c r="AZ1156" s="3"/>
      <c r="BA1156" s="3"/>
      <c r="BB1156" s="3"/>
      <c r="BC1156" s="3"/>
      <c r="BD1156" s="3"/>
      <c r="BE1156" s="3"/>
      <c r="BF1156" s="3"/>
      <c r="BG1156" s="3"/>
      <c r="BH1156" s="3"/>
      <c r="BI1156" s="3"/>
      <c r="BJ1156" s="3"/>
      <c r="BK1156" s="3"/>
      <c r="CB1156" s="3"/>
    </row>
    <row r="1157" spans="32:80" ht="21.2" customHeight="1" x14ac:dyDescent="0.2">
      <c r="AF1157" s="3"/>
      <c r="AG1157" s="48"/>
      <c r="AH1157" s="48"/>
      <c r="AI1157" s="48"/>
      <c r="AJ1157" s="61"/>
      <c r="AK1157" s="3"/>
      <c r="AL1157" s="48"/>
      <c r="AM1157" s="48"/>
      <c r="AN1157" s="48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CB1157" s="3"/>
    </row>
    <row r="1158" spans="32:80" ht="21.2" customHeight="1" x14ac:dyDescent="0.2">
      <c r="AF1158" s="3"/>
      <c r="AG1158" s="48"/>
      <c r="AH1158" s="48"/>
      <c r="AI1158" s="48"/>
      <c r="AJ1158" s="61"/>
      <c r="AK1158" s="3"/>
      <c r="AL1158" s="48"/>
      <c r="AM1158" s="48"/>
      <c r="AN1158" s="48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CB1158" s="3"/>
    </row>
    <row r="1159" spans="32:80" ht="21.2" customHeight="1" x14ac:dyDescent="0.2">
      <c r="AF1159" s="3"/>
      <c r="AG1159" s="48"/>
      <c r="AH1159" s="48"/>
      <c r="AI1159" s="48"/>
      <c r="AJ1159" s="61"/>
      <c r="AK1159" s="3"/>
      <c r="AL1159" s="48"/>
      <c r="AM1159" s="48"/>
      <c r="AN1159" s="48"/>
      <c r="AQ1159" s="3"/>
      <c r="AR1159" s="3"/>
      <c r="AS1159" s="3"/>
      <c r="AT1159" s="3"/>
      <c r="AU1159" s="3"/>
      <c r="AV1159" s="3"/>
      <c r="AW1159" s="3"/>
      <c r="AX1159" s="3"/>
      <c r="AY1159" s="3"/>
      <c r="AZ1159" s="3"/>
      <c r="BA1159" s="3"/>
      <c r="BB1159" s="3"/>
      <c r="BC1159" s="3"/>
      <c r="BD1159" s="3"/>
      <c r="BE1159" s="3"/>
      <c r="BF1159" s="3"/>
      <c r="BG1159" s="3"/>
      <c r="BH1159" s="3"/>
      <c r="BI1159" s="3"/>
      <c r="BJ1159" s="3"/>
      <c r="BK1159" s="3"/>
      <c r="CB1159" s="3"/>
    </row>
    <row r="1160" spans="32:80" ht="21.2" customHeight="1" x14ac:dyDescent="0.2">
      <c r="AF1160" s="3"/>
      <c r="AG1160" s="48"/>
      <c r="AH1160" s="48"/>
      <c r="AI1160" s="48"/>
      <c r="AJ1160" s="61"/>
      <c r="AK1160" s="3"/>
      <c r="AL1160" s="48"/>
      <c r="AM1160" s="48"/>
      <c r="AN1160" s="48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CB1160" s="3"/>
    </row>
    <row r="1161" spans="32:80" ht="21.2" customHeight="1" x14ac:dyDescent="0.2">
      <c r="AF1161" s="3"/>
      <c r="AG1161" s="48"/>
      <c r="AH1161" s="48"/>
      <c r="AI1161" s="48"/>
      <c r="AJ1161" s="61"/>
      <c r="AK1161" s="3"/>
      <c r="AL1161" s="48"/>
      <c r="AM1161" s="48"/>
      <c r="AN1161" s="48"/>
      <c r="AQ1161" s="3"/>
      <c r="AR1161" s="3"/>
      <c r="AS1161" s="3"/>
      <c r="AT1161" s="3"/>
      <c r="AU1161" s="3"/>
      <c r="AV1161" s="3"/>
      <c r="AW1161" s="3"/>
      <c r="AX1161" s="3"/>
      <c r="AY1161" s="3"/>
      <c r="AZ1161" s="3"/>
      <c r="BA1161" s="3"/>
      <c r="BB1161" s="3"/>
      <c r="BC1161" s="3"/>
      <c r="BD1161" s="3"/>
      <c r="BE1161" s="3"/>
      <c r="BF1161" s="3"/>
      <c r="BG1161" s="3"/>
      <c r="BH1161" s="3"/>
      <c r="BI1161" s="3"/>
      <c r="BJ1161" s="3"/>
      <c r="BK1161" s="3"/>
      <c r="CB1161" s="3"/>
    </row>
    <row r="1162" spans="32:80" ht="21.2" customHeight="1" x14ac:dyDescent="0.2">
      <c r="AF1162" s="3"/>
      <c r="AG1162" s="48"/>
      <c r="AH1162" s="48"/>
      <c r="AI1162" s="48"/>
      <c r="AJ1162" s="61"/>
      <c r="AK1162" s="3"/>
      <c r="AL1162" s="48"/>
      <c r="AM1162" s="48"/>
      <c r="AN1162" s="48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CB1162" s="3"/>
    </row>
    <row r="1163" spans="32:80" ht="21.2" customHeight="1" x14ac:dyDescent="0.2">
      <c r="AF1163" s="3"/>
      <c r="AG1163" s="48"/>
      <c r="AH1163" s="48"/>
      <c r="AI1163" s="48"/>
      <c r="AJ1163" s="61"/>
      <c r="AK1163" s="3"/>
      <c r="AL1163" s="48"/>
      <c r="AM1163" s="48"/>
      <c r="AN1163" s="48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  <c r="BB1163" s="3"/>
      <c r="BC1163" s="3"/>
      <c r="BD1163" s="3"/>
      <c r="BE1163" s="3"/>
      <c r="BF1163" s="3"/>
      <c r="BG1163" s="3"/>
      <c r="BH1163" s="3"/>
      <c r="BI1163" s="3"/>
      <c r="BJ1163" s="3"/>
      <c r="BK1163" s="3"/>
      <c r="CB1163" s="3"/>
    </row>
    <row r="1164" spans="32:80" ht="21.2" customHeight="1" x14ac:dyDescent="0.2">
      <c r="AF1164" s="3"/>
      <c r="AG1164" s="48"/>
      <c r="AH1164" s="48"/>
      <c r="AI1164" s="48"/>
      <c r="AJ1164" s="61"/>
      <c r="AK1164" s="3"/>
      <c r="AL1164" s="48"/>
      <c r="AM1164" s="48"/>
      <c r="AN1164" s="48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CB1164" s="3"/>
    </row>
    <row r="1165" spans="32:80" ht="21.2" customHeight="1" x14ac:dyDescent="0.2">
      <c r="AF1165" s="3"/>
      <c r="AG1165" s="48"/>
      <c r="AH1165" s="48"/>
      <c r="AI1165" s="48"/>
      <c r="AJ1165" s="61"/>
      <c r="AK1165" s="3"/>
      <c r="AL1165" s="48"/>
      <c r="AM1165" s="48"/>
      <c r="AN1165" s="48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CB1165" s="3"/>
    </row>
    <row r="1166" spans="32:80" ht="21.2" customHeight="1" x14ac:dyDescent="0.2">
      <c r="AF1166" s="3"/>
      <c r="AG1166" s="48"/>
      <c r="AH1166" s="48"/>
      <c r="AI1166" s="48"/>
      <c r="AJ1166" s="61"/>
      <c r="AK1166" s="3"/>
      <c r="AL1166" s="48"/>
      <c r="AM1166" s="48"/>
      <c r="AN1166" s="48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CB1166" s="3"/>
    </row>
    <row r="1167" spans="32:80" ht="21.2" customHeight="1" x14ac:dyDescent="0.2">
      <c r="AF1167" s="3"/>
      <c r="AG1167" s="48"/>
      <c r="AH1167" s="48"/>
      <c r="AI1167" s="48"/>
      <c r="AJ1167" s="61"/>
      <c r="AK1167" s="3"/>
      <c r="AL1167" s="48"/>
      <c r="AM1167" s="48"/>
      <c r="AN1167" s="48"/>
      <c r="AQ1167" s="3"/>
      <c r="AR1167" s="3"/>
      <c r="AS1167" s="3"/>
      <c r="AT1167" s="3"/>
      <c r="AU1167" s="3"/>
      <c r="AV1167" s="3"/>
      <c r="AW1167" s="3"/>
      <c r="AX1167" s="3"/>
      <c r="AY1167" s="3"/>
      <c r="AZ1167" s="3"/>
      <c r="BA1167" s="3"/>
      <c r="BB1167" s="3"/>
      <c r="BC1167" s="3"/>
      <c r="BD1167" s="3"/>
      <c r="BE1167" s="3"/>
      <c r="BF1167" s="3"/>
      <c r="BG1167" s="3"/>
      <c r="BH1167" s="3"/>
      <c r="BI1167" s="3"/>
      <c r="BJ1167" s="3"/>
      <c r="BK1167" s="3"/>
      <c r="CB1167" s="3"/>
    </row>
    <row r="1168" spans="32:80" ht="21.2" customHeight="1" x14ac:dyDescent="0.2">
      <c r="AF1168" s="3"/>
      <c r="AG1168" s="48"/>
      <c r="AH1168" s="48"/>
      <c r="AI1168" s="48"/>
      <c r="AJ1168" s="61"/>
      <c r="AK1168" s="3"/>
      <c r="AL1168" s="48"/>
      <c r="AM1168" s="48"/>
      <c r="AN1168" s="48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CB1168" s="3"/>
    </row>
    <row r="1169" spans="32:80" ht="21.2" customHeight="1" x14ac:dyDescent="0.2">
      <c r="AF1169" s="3"/>
      <c r="AG1169" s="48"/>
      <c r="AH1169" s="48"/>
      <c r="AI1169" s="48"/>
      <c r="AJ1169" s="61"/>
      <c r="AK1169" s="3"/>
      <c r="AL1169" s="48"/>
      <c r="AM1169" s="48"/>
      <c r="AN1169" s="48"/>
      <c r="AQ1169" s="3"/>
      <c r="AR1169" s="3"/>
      <c r="AS1169" s="3"/>
      <c r="AT1169" s="3"/>
      <c r="AU1169" s="3"/>
      <c r="AV1169" s="3"/>
      <c r="AW1169" s="3"/>
      <c r="AX1169" s="3"/>
      <c r="AY1169" s="3"/>
      <c r="AZ1169" s="3"/>
      <c r="BA1169" s="3"/>
      <c r="BB1169" s="3"/>
      <c r="BC1169" s="3"/>
      <c r="BD1169" s="3"/>
      <c r="BE1169" s="3"/>
      <c r="BF1169" s="3"/>
      <c r="BG1169" s="3"/>
      <c r="BH1169" s="3"/>
      <c r="BI1169" s="3"/>
      <c r="BJ1169" s="3"/>
      <c r="BK1169" s="3"/>
      <c r="CB1169" s="3"/>
    </row>
    <row r="1170" spans="32:80" ht="21.2" customHeight="1" x14ac:dyDescent="0.2">
      <c r="AF1170" s="3"/>
      <c r="AG1170" s="48"/>
      <c r="AH1170" s="48"/>
      <c r="AI1170" s="48"/>
      <c r="AJ1170" s="61"/>
      <c r="AK1170" s="3"/>
      <c r="AL1170" s="48"/>
      <c r="AM1170" s="48"/>
      <c r="AN1170" s="48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CB1170" s="3"/>
    </row>
    <row r="1171" spans="32:80" ht="21.2" customHeight="1" x14ac:dyDescent="0.2">
      <c r="AF1171" s="3"/>
      <c r="AG1171" s="48"/>
      <c r="AH1171" s="48"/>
      <c r="AI1171" s="48"/>
      <c r="AJ1171" s="61"/>
      <c r="AK1171" s="3"/>
      <c r="AL1171" s="48"/>
      <c r="AM1171" s="48"/>
      <c r="AN1171" s="48"/>
      <c r="AQ1171" s="3"/>
      <c r="AR1171" s="3"/>
      <c r="AS1171" s="3"/>
      <c r="AT1171" s="3"/>
      <c r="AU1171" s="3"/>
      <c r="AV1171" s="3"/>
      <c r="AW1171" s="3"/>
      <c r="AX1171" s="3"/>
      <c r="AY1171" s="3"/>
      <c r="AZ1171" s="3"/>
      <c r="BA1171" s="3"/>
      <c r="BB1171" s="3"/>
      <c r="BC1171" s="3"/>
      <c r="BD1171" s="3"/>
      <c r="BE1171" s="3"/>
      <c r="BF1171" s="3"/>
      <c r="BG1171" s="3"/>
      <c r="BH1171" s="3"/>
      <c r="BI1171" s="3"/>
      <c r="BJ1171" s="3"/>
      <c r="BK1171" s="3"/>
      <c r="CB1171" s="3"/>
    </row>
    <row r="1172" spans="32:80" ht="21.2" customHeight="1" x14ac:dyDescent="0.2">
      <c r="AF1172" s="3"/>
      <c r="AG1172" s="48"/>
      <c r="AH1172" s="48"/>
      <c r="AI1172" s="48"/>
      <c r="AJ1172" s="61"/>
      <c r="AK1172" s="3"/>
      <c r="AL1172" s="48"/>
      <c r="AM1172" s="48"/>
      <c r="AN1172" s="48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CB1172" s="3"/>
    </row>
    <row r="1173" spans="32:80" ht="21.2" customHeight="1" x14ac:dyDescent="0.2">
      <c r="AF1173" s="3"/>
      <c r="AG1173" s="48"/>
      <c r="AH1173" s="48"/>
      <c r="AI1173" s="48"/>
      <c r="AJ1173" s="61"/>
      <c r="AK1173" s="3"/>
      <c r="AL1173" s="48"/>
      <c r="AM1173" s="48"/>
      <c r="AN1173" s="48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CB1173" s="3"/>
    </row>
    <row r="1174" spans="32:80" ht="21.2" customHeight="1" x14ac:dyDescent="0.2">
      <c r="AF1174" s="3"/>
      <c r="AG1174" s="48"/>
      <c r="AH1174" s="48"/>
      <c r="AI1174" s="48"/>
      <c r="AJ1174" s="61"/>
      <c r="AK1174" s="3"/>
      <c r="AL1174" s="48"/>
      <c r="AM1174" s="48"/>
      <c r="AN1174" s="48"/>
      <c r="AQ1174" s="3"/>
      <c r="AR1174" s="3"/>
      <c r="AS1174" s="3"/>
      <c r="AT1174" s="3"/>
      <c r="AU1174" s="3"/>
      <c r="AV1174" s="3"/>
      <c r="AW1174" s="3"/>
      <c r="AX1174" s="3"/>
      <c r="AY1174" s="3"/>
      <c r="AZ1174" s="3"/>
      <c r="BA1174" s="3"/>
      <c r="BB1174" s="3"/>
      <c r="BC1174" s="3"/>
      <c r="BD1174" s="3"/>
      <c r="BE1174" s="3"/>
      <c r="BF1174" s="3"/>
      <c r="BG1174" s="3"/>
      <c r="BH1174" s="3"/>
      <c r="BI1174" s="3"/>
      <c r="BJ1174" s="3"/>
      <c r="BK1174" s="3"/>
      <c r="CB1174" s="3"/>
    </row>
    <row r="1175" spans="32:80" ht="21.2" customHeight="1" x14ac:dyDescent="0.2">
      <c r="AF1175" s="3"/>
      <c r="AG1175" s="48"/>
      <c r="AH1175" s="48"/>
      <c r="AI1175" s="48"/>
      <c r="AJ1175" s="61"/>
      <c r="AK1175" s="3"/>
      <c r="AL1175" s="48"/>
      <c r="AM1175" s="48"/>
      <c r="AN1175" s="48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3"/>
      <c r="BH1175" s="3"/>
      <c r="BI1175" s="3"/>
      <c r="BJ1175" s="3"/>
      <c r="BK1175" s="3"/>
      <c r="CB1175" s="3"/>
    </row>
    <row r="1176" spans="32:80" ht="21.2" customHeight="1" x14ac:dyDescent="0.2">
      <c r="AF1176" s="3"/>
      <c r="AG1176" s="48"/>
      <c r="AH1176" s="48"/>
      <c r="AI1176" s="48"/>
      <c r="AJ1176" s="61"/>
      <c r="AK1176" s="3"/>
      <c r="AL1176" s="48"/>
      <c r="AM1176" s="48"/>
      <c r="AN1176" s="48"/>
      <c r="AQ1176" s="3"/>
      <c r="AR1176" s="3"/>
      <c r="AS1176" s="3"/>
      <c r="AT1176" s="3"/>
      <c r="AU1176" s="3"/>
      <c r="AV1176" s="3"/>
      <c r="AW1176" s="3"/>
      <c r="AX1176" s="3"/>
      <c r="AY1176" s="3"/>
      <c r="AZ1176" s="3"/>
      <c r="BA1176" s="3"/>
      <c r="BB1176" s="3"/>
      <c r="BC1176" s="3"/>
      <c r="BD1176" s="3"/>
      <c r="BE1176" s="3"/>
      <c r="BF1176" s="3"/>
      <c r="BG1176" s="3"/>
      <c r="BH1176" s="3"/>
      <c r="BI1176" s="3"/>
      <c r="BJ1176" s="3"/>
      <c r="BK1176" s="3"/>
      <c r="CB1176" s="3"/>
    </row>
    <row r="1177" spans="32:80" ht="21.2" customHeight="1" x14ac:dyDescent="0.2">
      <c r="AF1177" s="3"/>
      <c r="AG1177" s="48"/>
      <c r="AH1177" s="48"/>
      <c r="AI1177" s="48"/>
      <c r="AJ1177" s="61"/>
      <c r="AK1177" s="3"/>
      <c r="AL1177" s="48"/>
      <c r="AM1177" s="48"/>
      <c r="AN1177" s="48"/>
      <c r="AQ1177" s="3"/>
      <c r="AR1177" s="3"/>
      <c r="AS1177" s="3"/>
      <c r="AT1177" s="3"/>
      <c r="AU1177" s="3"/>
      <c r="AV1177" s="3"/>
      <c r="AW1177" s="3"/>
      <c r="AX1177" s="3"/>
      <c r="AY1177" s="3"/>
      <c r="AZ1177" s="3"/>
      <c r="BA1177" s="3"/>
      <c r="BB1177" s="3"/>
      <c r="BC1177" s="3"/>
      <c r="BD1177" s="3"/>
      <c r="BE1177" s="3"/>
      <c r="BF1177" s="3"/>
      <c r="BG1177" s="3"/>
      <c r="BH1177" s="3"/>
      <c r="BI1177" s="3"/>
      <c r="BJ1177" s="3"/>
      <c r="BK1177" s="3"/>
      <c r="CB1177" s="3"/>
    </row>
    <row r="1178" spans="32:80" ht="21.2" customHeight="1" x14ac:dyDescent="0.2">
      <c r="AF1178" s="3"/>
      <c r="AG1178" s="48"/>
      <c r="AH1178" s="48"/>
      <c r="AI1178" s="48"/>
      <c r="AJ1178" s="61"/>
      <c r="AK1178" s="3"/>
      <c r="AL1178" s="48"/>
      <c r="AM1178" s="48"/>
      <c r="AN1178" s="48"/>
      <c r="AQ1178" s="3"/>
      <c r="AR1178" s="3"/>
      <c r="AS1178" s="3"/>
      <c r="AT1178" s="3"/>
      <c r="AU1178" s="3"/>
      <c r="AV1178" s="3"/>
      <c r="AW1178" s="3"/>
      <c r="AX1178" s="3"/>
      <c r="AY1178" s="3"/>
      <c r="AZ1178" s="3"/>
      <c r="BA1178" s="3"/>
      <c r="BB1178" s="3"/>
      <c r="BC1178" s="3"/>
      <c r="BD1178" s="3"/>
      <c r="BE1178" s="3"/>
      <c r="BF1178" s="3"/>
      <c r="BG1178" s="3"/>
      <c r="BH1178" s="3"/>
      <c r="BI1178" s="3"/>
      <c r="BJ1178" s="3"/>
      <c r="BK1178" s="3"/>
      <c r="CB1178" s="3"/>
    </row>
    <row r="1179" spans="32:80" ht="21.2" customHeight="1" x14ac:dyDescent="0.2">
      <c r="AF1179" s="3"/>
      <c r="AG1179" s="48"/>
      <c r="AH1179" s="48"/>
      <c r="AI1179" s="48"/>
      <c r="AJ1179" s="61"/>
      <c r="AK1179" s="3"/>
      <c r="AL1179" s="48"/>
      <c r="AM1179" s="48"/>
      <c r="AN1179" s="48"/>
      <c r="AQ1179" s="3"/>
      <c r="AR1179" s="3"/>
      <c r="AS1179" s="3"/>
      <c r="AT1179" s="3"/>
      <c r="AU1179" s="3"/>
      <c r="AV1179" s="3"/>
      <c r="AW1179" s="3"/>
      <c r="AX1179" s="3"/>
      <c r="AY1179" s="3"/>
      <c r="AZ1179" s="3"/>
      <c r="BA1179" s="3"/>
      <c r="BB1179" s="3"/>
      <c r="BC1179" s="3"/>
      <c r="BD1179" s="3"/>
      <c r="BE1179" s="3"/>
      <c r="BF1179" s="3"/>
      <c r="BG1179" s="3"/>
      <c r="BH1179" s="3"/>
      <c r="BI1179" s="3"/>
      <c r="BJ1179" s="3"/>
      <c r="BK1179" s="3"/>
      <c r="CB1179" s="3"/>
    </row>
    <row r="1180" spans="32:80" ht="21.2" customHeight="1" x14ac:dyDescent="0.2">
      <c r="AF1180" s="3"/>
      <c r="AG1180" s="48"/>
      <c r="AH1180" s="48"/>
      <c r="AI1180" s="48"/>
      <c r="AJ1180" s="61"/>
      <c r="AK1180" s="3"/>
      <c r="AL1180" s="48"/>
      <c r="AM1180" s="48"/>
      <c r="AN1180" s="48"/>
      <c r="AQ1180" s="3"/>
      <c r="AR1180" s="3"/>
      <c r="AS1180" s="3"/>
      <c r="AT1180" s="3"/>
      <c r="AU1180" s="3"/>
      <c r="AV1180" s="3"/>
      <c r="AW1180" s="3"/>
      <c r="AX1180" s="3"/>
      <c r="AY1180" s="3"/>
      <c r="AZ1180" s="3"/>
      <c r="BA1180" s="3"/>
      <c r="BB1180" s="3"/>
      <c r="BC1180" s="3"/>
      <c r="BD1180" s="3"/>
      <c r="BE1180" s="3"/>
      <c r="BF1180" s="3"/>
      <c r="BG1180" s="3"/>
      <c r="BH1180" s="3"/>
      <c r="BI1180" s="3"/>
      <c r="BJ1180" s="3"/>
      <c r="BK1180" s="3"/>
      <c r="CB1180" s="3"/>
    </row>
    <row r="1181" spans="32:80" ht="21.2" customHeight="1" x14ac:dyDescent="0.2">
      <c r="AF1181" s="3"/>
      <c r="AG1181" s="48"/>
      <c r="AH1181" s="48"/>
      <c r="AI1181" s="48"/>
      <c r="AJ1181" s="61"/>
      <c r="AK1181" s="3"/>
      <c r="AL1181" s="48"/>
      <c r="AM1181" s="48"/>
      <c r="AN1181" s="48"/>
      <c r="AQ1181" s="3"/>
      <c r="AR1181" s="3"/>
      <c r="AS1181" s="3"/>
      <c r="AT1181" s="3"/>
      <c r="AU1181" s="3"/>
      <c r="AV1181" s="3"/>
      <c r="AW1181" s="3"/>
      <c r="AX1181" s="3"/>
      <c r="AY1181" s="3"/>
      <c r="AZ1181" s="3"/>
      <c r="BA1181" s="3"/>
      <c r="BB1181" s="3"/>
      <c r="BC1181" s="3"/>
      <c r="BD1181" s="3"/>
      <c r="BE1181" s="3"/>
      <c r="BF1181" s="3"/>
      <c r="BG1181" s="3"/>
      <c r="BH1181" s="3"/>
      <c r="BI1181" s="3"/>
      <c r="BJ1181" s="3"/>
      <c r="BK1181" s="3"/>
      <c r="CB1181" s="3"/>
    </row>
    <row r="1182" spans="32:80" ht="21.2" customHeight="1" x14ac:dyDescent="0.2">
      <c r="AF1182" s="3"/>
      <c r="AG1182" s="48"/>
      <c r="AH1182" s="48"/>
      <c r="AI1182" s="48"/>
      <c r="AJ1182" s="61"/>
      <c r="AK1182" s="3"/>
      <c r="AL1182" s="48"/>
      <c r="AM1182" s="48"/>
      <c r="AN1182" s="48"/>
      <c r="AQ1182" s="3"/>
      <c r="AR1182" s="3"/>
      <c r="AS1182" s="3"/>
      <c r="AT1182" s="3"/>
      <c r="AU1182" s="3"/>
      <c r="AV1182" s="3"/>
      <c r="AW1182" s="3"/>
      <c r="AX1182" s="3"/>
      <c r="AY1182" s="3"/>
      <c r="AZ1182" s="3"/>
      <c r="BA1182" s="3"/>
      <c r="BB1182" s="3"/>
      <c r="BC1182" s="3"/>
      <c r="BD1182" s="3"/>
      <c r="BE1182" s="3"/>
      <c r="BF1182" s="3"/>
      <c r="BG1182" s="3"/>
      <c r="BH1182" s="3"/>
      <c r="BI1182" s="3"/>
      <c r="BJ1182" s="3"/>
      <c r="BK1182" s="3"/>
      <c r="CB1182" s="3"/>
    </row>
    <row r="1183" spans="32:80" ht="21.2" customHeight="1" x14ac:dyDescent="0.2">
      <c r="AF1183" s="3"/>
      <c r="AG1183" s="48"/>
      <c r="AH1183" s="48"/>
      <c r="AI1183" s="48"/>
      <c r="AJ1183" s="61"/>
      <c r="AK1183" s="3"/>
      <c r="AL1183" s="48"/>
      <c r="AM1183" s="48"/>
      <c r="AN1183" s="48"/>
      <c r="AQ1183" s="3"/>
      <c r="AR1183" s="3"/>
      <c r="AS1183" s="3"/>
      <c r="AT1183" s="3"/>
      <c r="AU1183" s="3"/>
      <c r="AV1183" s="3"/>
      <c r="AW1183" s="3"/>
      <c r="AX1183" s="3"/>
      <c r="AY1183" s="3"/>
      <c r="AZ1183" s="3"/>
      <c r="BA1183" s="3"/>
      <c r="BB1183" s="3"/>
      <c r="BC1183" s="3"/>
      <c r="BD1183" s="3"/>
      <c r="BE1183" s="3"/>
      <c r="BF1183" s="3"/>
      <c r="BG1183" s="3"/>
      <c r="BH1183" s="3"/>
      <c r="BI1183" s="3"/>
      <c r="BJ1183" s="3"/>
      <c r="BK1183" s="3"/>
      <c r="CB1183" s="3"/>
    </row>
    <row r="1184" spans="32:80" ht="21.2" customHeight="1" x14ac:dyDescent="0.2">
      <c r="AF1184" s="3"/>
      <c r="AG1184" s="48"/>
      <c r="AH1184" s="48"/>
      <c r="AI1184" s="48"/>
      <c r="AJ1184" s="61"/>
      <c r="AK1184" s="3"/>
      <c r="AL1184" s="48"/>
      <c r="AM1184" s="48"/>
      <c r="AN1184" s="48"/>
      <c r="AQ1184" s="3"/>
      <c r="AR1184" s="3"/>
      <c r="AS1184" s="3"/>
      <c r="AT1184" s="3"/>
      <c r="AU1184" s="3"/>
      <c r="AV1184" s="3"/>
      <c r="AW1184" s="3"/>
      <c r="AX1184" s="3"/>
      <c r="AY1184" s="3"/>
      <c r="AZ1184" s="3"/>
      <c r="BA1184" s="3"/>
      <c r="BB1184" s="3"/>
      <c r="BC1184" s="3"/>
      <c r="BD1184" s="3"/>
      <c r="BE1184" s="3"/>
      <c r="BF1184" s="3"/>
      <c r="BG1184" s="3"/>
      <c r="BH1184" s="3"/>
      <c r="BI1184" s="3"/>
      <c r="BJ1184" s="3"/>
      <c r="BK1184" s="3"/>
      <c r="CB1184" s="3"/>
    </row>
    <row r="1185" spans="32:80" ht="21.2" customHeight="1" x14ac:dyDescent="0.2">
      <c r="AF1185" s="3"/>
      <c r="AG1185" s="48"/>
      <c r="AH1185" s="48"/>
      <c r="AI1185" s="48"/>
      <c r="AJ1185" s="61"/>
      <c r="AK1185" s="3"/>
      <c r="AL1185" s="48"/>
      <c r="AM1185" s="48"/>
      <c r="AN1185" s="48"/>
      <c r="AQ1185" s="3"/>
      <c r="AR1185" s="3"/>
      <c r="AS1185" s="3"/>
      <c r="AT1185" s="3"/>
      <c r="AU1185" s="3"/>
      <c r="AV1185" s="3"/>
      <c r="AW1185" s="3"/>
      <c r="AX1185" s="3"/>
      <c r="AY1185" s="3"/>
      <c r="AZ1185" s="3"/>
      <c r="BA1185" s="3"/>
      <c r="BB1185" s="3"/>
      <c r="BC1185" s="3"/>
      <c r="BD1185" s="3"/>
      <c r="BE1185" s="3"/>
      <c r="BF1185" s="3"/>
      <c r="BG1185" s="3"/>
      <c r="BH1185" s="3"/>
      <c r="BI1185" s="3"/>
      <c r="BJ1185" s="3"/>
      <c r="BK1185" s="3"/>
      <c r="CB1185" s="3"/>
    </row>
    <row r="1186" spans="32:80" ht="21.2" customHeight="1" x14ac:dyDescent="0.2">
      <c r="AF1186" s="3"/>
      <c r="AG1186" s="48"/>
      <c r="AH1186" s="48"/>
      <c r="AI1186" s="48"/>
      <c r="AJ1186" s="61"/>
      <c r="AK1186" s="3"/>
      <c r="AL1186" s="48"/>
      <c r="AM1186" s="48"/>
      <c r="AN1186" s="48"/>
      <c r="AQ1186" s="3"/>
      <c r="AR1186" s="3"/>
      <c r="AS1186" s="3"/>
      <c r="AT1186" s="3"/>
      <c r="AU1186" s="3"/>
      <c r="AV1186" s="3"/>
      <c r="AW1186" s="3"/>
      <c r="AX1186" s="3"/>
      <c r="AY1186" s="3"/>
      <c r="AZ1186" s="3"/>
      <c r="BA1186" s="3"/>
      <c r="BB1186" s="3"/>
      <c r="BC1186" s="3"/>
      <c r="BD1186" s="3"/>
      <c r="BE1186" s="3"/>
      <c r="BF1186" s="3"/>
      <c r="BG1186" s="3"/>
      <c r="BH1186" s="3"/>
      <c r="BI1186" s="3"/>
      <c r="BJ1186" s="3"/>
      <c r="BK1186" s="3"/>
      <c r="CB1186" s="3"/>
    </row>
    <row r="1187" spans="32:80" ht="21.2" customHeight="1" x14ac:dyDescent="0.2">
      <c r="AF1187" s="3"/>
      <c r="AG1187" s="48"/>
      <c r="AH1187" s="48"/>
      <c r="AI1187" s="48"/>
      <c r="AJ1187" s="61"/>
      <c r="AK1187" s="3"/>
      <c r="AL1187" s="48"/>
      <c r="AM1187" s="48"/>
      <c r="AN1187" s="48"/>
      <c r="AQ1187" s="3"/>
      <c r="AR1187" s="3"/>
      <c r="AS1187" s="3"/>
      <c r="AT1187" s="3"/>
      <c r="AU1187" s="3"/>
      <c r="AV1187" s="3"/>
      <c r="AW1187" s="3"/>
      <c r="AX1187" s="3"/>
      <c r="AY1187" s="3"/>
      <c r="AZ1187" s="3"/>
      <c r="BA1187" s="3"/>
      <c r="BB1187" s="3"/>
      <c r="BC1187" s="3"/>
      <c r="BD1187" s="3"/>
      <c r="BE1187" s="3"/>
      <c r="BF1187" s="3"/>
      <c r="BG1187" s="3"/>
      <c r="BH1187" s="3"/>
      <c r="BI1187" s="3"/>
      <c r="BJ1187" s="3"/>
      <c r="BK1187" s="3"/>
      <c r="CB1187" s="3"/>
    </row>
    <row r="1188" spans="32:80" ht="21.2" customHeight="1" x14ac:dyDescent="0.2">
      <c r="AF1188" s="3"/>
      <c r="AG1188" s="48"/>
      <c r="AH1188" s="48"/>
      <c r="AI1188" s="48"/>
      <c r="AJ1188" s="61"/>
      <c r="AK1188" s="3"/>
      <c r="AL1188" s="48"/>
      <c r="AM1188" s="48"/>
      <c r="AN1188" s="48"/>
      <c r="AQ1188" s="3"/>
      <c r="AR1188" s="3"/>
      <c r="AS1188" s="3"/>
      <c r="AT1188" s="3"/>
      <c r="AU1188" s="3"/>
      <c r="AV1188" s="3"/>
      <c r="AW1188" s="3"/>
      <c r="AX1188" s="3"/>
      <c r="AY1188" s="3"/>
      <c r="AZ1188" s="3"/>
      <c r="BA1188" s="3"/>
      <c r="BB1188" s="3"/>
      <c r="BC1188" s="3"/>
      <c r="BD1188" s="3"/>
      <c r="BE1188" s="3"/>
      <c r="BF1188" s="3"/>
      <c r="BG1188" s="3"/>
      <c r="BH1188" s="3"/>
      <c r="BI1188" s="3"/>
      <c r="BJ1188" s="3"/>
      <c r="BK1188" s="3"/>
      <c r="CB1188" s="3"/>
    </row>
    <row r="1189" spans="32:80" ht="21.2" customHeight="1" x14ac:dyDescent="0.2">
      <c r="AF1189" s="3"/>
      <c r="AG1189" s="48"/>
      <c r="AH1189" s="48"/>
      <c r="AI1189" s="48"/>
      <c r="AJ1189" s="61"/>
      <c r="AK1189" s="3"/>
      <c r="AL1189" s="48"/>
      <c r="AM1189" s="48"/>
      <c r="AN1189" s="48"/>
      <c r="AQ1189" s="3"/>
      <c r="AR1189" s="3"/>
      <c r="AS1189" s="3"/>
      <c r="AT1189" s="3"/>
      <c r="AU1189" s="3"/>
      <c r="AV1189" s="3"/>
      <c r="AW1189" s="3"/>
      <c r="AX1189" s="3"/>
      <c r="AY1189" s="3"/>
      <c r="AZ1189" s="3"/>
      <c r="BA1189" s="3"/>
      <c r="BB1189" s="3"/>
      <c r="BC1189" s="3"/>
      <c r="BD1189" s="3"/>
      <c r="BE1189" s="3"/>
      <c r="BF1189" s="3"/>
      <c r="BG1189" s="3"/>
      <c r="BH1189" s="3"/>
      <c r="BI1189" s="3"/>
      <c r="BJ1189" s="3"/>
      <c r="BK1189" s="3"/>
      <c r="CB1189" s="3"/>
    </row>
    <row r="1190" spans="32:80" ht="21.2" customHeight="1" x14ac:dyDescent="0.2">
      <c r="AF1190" s="3"/>
      <c r="AG1190" s="48"/>
      <c r="AH1190" s="48"/>
      <c r="AI1190" s="48"/>
      <c r="AJ1190" s="61"/>
      <c r="AK1190" s="3"/>
      <c r="AL1190" s="48"/>
      <c r="AM1190" s="48"/>
      <c r="AN1190" s="48"/>
      <c r="AQ1190" s="3"/>
      <c r="AR1190" s="3"/>
      <c r="AS1190" s="3"/>
      <c r="AT1190" s="3"/>
      <c r="AU1190" s="3"/>
      <c r="AV1190" s="3"/>
      <c r="AW1190" s="3"/>
      <c r="AX1190" s="3"/>
      <c r="AY1190" s="3"/>
      <c r="AZ1190" s="3"/>
      <c r="BA1190" s="3"/>
      <c r="BB1190" s="3"/>
      <c r="BC1190" s="3"/>
      <c r="BD1190" s="3"/>
      <c r="BE1190" s="3"/>
      <c r="BF1190" s="3"/>
      <c r="BG1190" s="3"/>
      <c r="BH1190" s="3"/>
      <c r="BI1190" s="3"/>
      <c r="BJ1190" s="3"/>
      <c r="BK1190" s="3"/>
      <c r="CB1190" s="3"/>
    </row>
    <row r="1191" spans="32:80" ht="21.2" customHeight="1" x14ac:dyDescent="0.2">
      <c r="AF1191" s="3"/>
      <c r="AG1191" s="48"/>
      <c r="AH1191" s="48"/>
      <c r="AI1191" s="48"/>
      <c r="AJ1191" s="61"/>
      <c r="AK1191" s="3"/>
      <c r="AL1191" s="48"/>
      <c r="AM1191" s="48"/>
      <c r="AN1191" s="48"/>
      <c r="AQ1191" s="3"/>
      <c r="AR1191" s="3"/>
      <c r="AS1191" s="3"/>
      <c r="AT1191" s="3"/>
      <c r="AU1191" s="3"/>
      <c r="AV1191" s="3"/>
      <c r="AW1191" s="3"/>
      <c r="AX1191" s="3"/>
      <c r="AY1191" s="3"/>
      <c r="AZ1191" s="3"/>
      <c r="BA1191" s="3"/>
      <c r="BB1191" s="3"/>
      <c r="BC1191" s="3"/>
      <c r="BD1191" s="3"/>
      <c r="BE1191" s="3"/>
      <c r="BF1191" s="3"/>
      <c r="BG1191" s="3"/>
      <c r="BH1191" s="3"/>
      <c r="BI1191" s="3"/>
      <c r="BJ1191" s="3"/>
      <c r="BK1191" s="3"/>
      <c r="CB1191" s="3"/>
    </row>
    <row r="1192" spans="32:80" ht="21.2" customHeight="1" x14ac:dyDescent="0.2">
      <c r="AF1192" s="3"/>
      <c r="AG1192" s="48"/>
      <c r="AH1192" s="48"/>
      <c r="AI1192" s="48"/>
      <c r="AJ1192" s="61"/>
      <c r="AK1192" s="3"/>
      <c r="AL1192" s="48"/>
      <c r="AM1192" s="48"/>
      <c r="AN1192" s="48"/>
      <c r="AQ1192" s="3"/>
      <c r="AR1192" s="3"/>
      <c r="AS1192" s="3"/>
      <c r="AT1192" s="3"/>
      <c r="AU1192" s="3"/>
      <c r="AV1192" s="3"/>
      <c r="AW1192" s="3"/>
      <c r="AX1192" s="3"/>
      <c r="AY1192" s="3"/>
      <c r="AZ1192" s="3"/>
      <c r="BA1192" s="3"/>
      <c r="BB1192" s="3"/>
      <c r="BC1192" s="3"/>
      <c r="BD1192" s="3"/>
      <c r="BE1192" s="3"/>
      <c r="BF1192" s="3"/>
      <c r="BG1192" s="3"/>
      <c r="BH1192" s="3"/>
      <c r="BI1192" s="3"/>
      <c r="BJ1192" s="3"/>
      <c r="BK1192" s="3"/>
      <c r="CB1192" s="3"/>
    </row>
    <row r="1193" spans="32:80" ht="21.2" customHeight="1" x14ac:dyDescent="0.2">
      <c r="AF1193" s="3"/>
      <c r="AG1193" s="48"/>
      <c r="AH1193" s="48"/>
      <c r="AI1193" s="48"/>
      <c r="AJ1193" s="61"/>
      <c r="AK1193" s="3"/>
      <c r="AL1193" s="48"/>
      <c r="AM1193" s="48"/>
      <c r="AN1193" s="48"/>
      <c r="AQ1193" s="3"/>
      <c r="AR1193" s="3"/>
      <c r="AS1193" s="3"/>
      <c r="AT1193" s="3"/>
      <c r="AU1193" s="3"/>
      <c r="AV1193" s="3"/>
      <c r="AW1193" s="3"/>
      <c r="AX1193" s="3"/>
      <c r="AY1193" s="3"/>
      <c r="AZ1193" s="3"/>
      <c r="BA1193" s="3"/>
      <c r="BB1193" s="3"/>
      <c r="BC1193" s="3"/>
      <c r="BD1193" s="3"/>
      <c r="BE1193" s="3"/>
      <c r="BF1193" s="3"/>
      <c r="BG1193" s="3"/>
      <c r="BH1193" s="3"/>
      <c r="BI1193" s="3"/>
      <c r="BJ1193" s="3"/>
      <c r="BK1193" s="3"/>
      <c r="CB1193" s="3"/>
    </row>
    <row r="1194" spans="32:80" ht="21.2" customHeight="1" x14ac:dyDescent="0.2">
      <c r="AF1194" s="3"/>
      <c r="AG1194" s="48"/>
      <c r="AH1194" s="48"/>
      <c r="AI1194" s="48"/>
      <c r="AJ1194" s="61"/>
      <c r="AK1194" s="3"/>
      <c r="AL1194" s="48"/>
      <c r="AM1194" s="48"/>
      <c r="AN1194" s="48"/>
      <c r="AQ1194" s="3"/>
      <c r="AR1194" s="3"/>
      <c r="AS1194" s="3"/>
      <c r="AT1194" s="3"/>
      <c r="AU1194" s="3"/>
      <c r="AV1194" s="3"/>
      <c r="AW1194" s="3"/>
      <c r="AX1194" s="3"/>
      <c r="AY1194" s="3"/>
      <c r="AZ1194" s="3"/>
      <c r="BA1194" s="3"/>
      <c r="BB1194" s="3"/>
      <c r="BC1194" s="3"/>
      <c r="BD1194" s="3"/>
      <c r="BE1194" s="3"/>
      <c r="BF1194" s="3"/>
      <c r="BG1194" s="3"/>
      <c r="BH1194" s="3"/>
      <c r="BI1194" s="3"/>
      <c r="BJ1194" s="3"/>
      <c r="BK1194" s="3"/>
      <c r="CB1194" s="3"/>
    </row>
    <row r="1195" spans="32:80" ht="21.2" customHeight="1" x14ac:dyDescent="0.2">
      <c r="AF1195" s="3"/>
      <c r="AG1195" s="48"/>
      <c r="AH1195" s="48"/>
      <c r="AI1195" s="48"/>
      <c r="AJ1195" s="61"/>
      <c r="AK1195" s="3"/>
      <c r="AL1195" s="48"/>
      <c r="AM1195" s="48"/>
      <c r="AN1195" s="48"/>
      <c r="AQ1195" s="3"/>
      <c r="AR1195" s="3"/>
      <c r="AS1195" s="3"/>
      <c r="AT1195" s="3"/>
      <c r="AU1195" s="3"/>
      <c r="AV1195" s="3"/>
      <c r="AW1195" s="3"/>
      <c r="AX1195" s="3"/>
      <c r="AY1195" s="3"/>
      <c r="AZ1195" s="3"/>
      <c r="BA1195" s="3"/>
      <c r="BB1195" s="3"/>
      <c r="BC1195" s="3"/>
      <c r="BD1195" s="3"/>
      <c r="BE1195" s="3"/>
      <c r="BF1195" s="3"/>
      <c r="BG1195" s="3"/>
      <c r="BH1195" s="3"/>
      <c r="BI1195" s="3"/>
      <c r="BJ1195" s="3"/>
      <c r="BK1195" s="3"/>
      <c r="CB1195" s="3"/>
    </row>
    <row r="1196" spans="32:80" ht="21.2" customHeight="1" x14ac:dyDescent="0.2">
      <c r="AF1196" s="3"/>
      <c r="AG1196" s="48"/>
      <c r="AH1196" s="48"/>
      <c r="AI1196" s="48"/>
      <c r="AJ1196" s="61"/>
      <c r="AK1196" s="3"/>
      <c r="AL1196" s="48"/>
      <c r="AM1196" s="48"/>
      <c r="AN1196" s="48"/>
      <c r="AQ1196" s="3"/>
      <c r="AR1196" s="3"/>
      <c r="AS1196" s="3"/>
      <c r="AT1196" s="3"/>
      <c r="AU1196" s="3"/>
      <c r="AV1196" s="3"/>
      <c r="AW1196" s="3"/>
      <c r="AX1196" s="3"/>
      <c r="AY1196" s="3"/>
      <c r="AZ1196" s="3"/>
      <c r="BA1196" s="3"/>
      <c r="BB1196" s="3"/>
      <c r="BC1196" s="3"/>
      <c r="BD1196" s="3"/>
      <c r="BE1196" s="3"/>
      <c r="BF1196" s="3"/>
      <c r="BG1196" s="3"/>
      <c r="BH1196" s="3"/>
      <c r="BI1196" s="3"/>
      <c r="BJ1196" s="3"/>
      <c r="BK1196" s="3"/>
      <c r="CB1196" s="3"/>
    </row>
    <row r="1197" spans="32:80" ht="21.2" customHeight="1" x14ac:dyDescent="0.2">
      <c r="AF1197" s="3"/>
      <c r="AG1197" s="48"/>
      <c r="AH1197" s="48"/>
      <c r="AI1197" s="48"/>
      <c r="AJ1197" s="61"/>
      <c r="AK1197" s="3"/>
      <c r="AL1197" s="48"/>
      <c r="AM1197" s="48"/>
      <c r="AN1197" s="48"/>
      <c r="AQ1197" s="3"/>
      <c r="AR1197" s="3"/>
      <c r="AS1197" s="3"/>
      <c r="AT1197" s="3"/>
      <c r="AU1197" s="3"/>
      <c r="AV1197" s="3"/>
      <c r="AW1197" s="3"/>
      <c r="AX1197" s="3"/>
      <c r="AY1197" s="3"/>
      <c r="AZ1197" s="3"/>
      <c r="BA1197" s="3"/>
      <c r="BB1197" s="3"/>
      <c r="BC1197" s="3"/>
      <c r="BD1197" s="3"/>
      <c r="BE1197" s="3"/>
      <c r="BF1197" s="3"/>
      <c r="BG1197" s="3"/>
      <c r="BH1197" s="3"/>
      <c r="BI1197" s="3"/>
      <c r="BJ1197" s="3"/>
      <c r="BK1197" s="3"/>
      <c r="CB1197" s="3"/>
    </row>
    <row r="1198" spans="32:80" ht="21.2" customHeight="1" x14ac:dyDescent="0.2">
      <c r="AF1198" s="3"/>
      <c r="AG1198" s="48"/>
      <c r="AH1198" s="48"/>
      <c r="AI1198" s="48"/>
      <c r="AJ1198" s="61"/>
      <c r="AK1198" s="3"/>
      <c r="AL1198" s="48"/>
      <c r="AM1198" s="48"/>
      <c r="AN1198" s="48"/>
      <c r="AQ1198" s="3"/>
      <c r="AR1198" s="3"/>
      <c r="AS1198" s="3"/>
      <c r="AT1198" s="3"/>
      <c r="AU1198" s="3"/>
      <c r="AV1198" s="3"/>
      <c r="AW1198" s="3"/>
      <c r="AX1198" s="3"/>
      <c r="AY1198" s="3"/>
      <c r="AZ1198" s="3"/>
      <c r="BA1198" s="3"/>
      <c r="BB1198" s="3"/>
      <c r="BC1198" s="3"/>
      <c r="BD1198" s="3"/>
      <c r="BE1198" s="3"/>
      <c r="BF1198" s="3"/>
      <c r="BG1198" s="3"/>
      <c r="BH1198" s="3"/>
      <c r="BI1198" s="3"/>
      <c r="BJ1198" s="3"/>
      <c r="BK1198" s="3"/>
      <c r="CB1198" s="3"/>
    </row>
    <row r="1199" spans="32:80" ht="21.2" customHeight="1" x14ac:dyDescent="0.2">
      <c r="AF1199" s="3"/>
      <c r="AG1199" s="48"/>
      <c r="AH1199" s="48"/>
      <c r="AI1199" s="48"/>
      <c r="AJ1199" s="61"/>
      <c r="AK1199" s="3"/>
      <c r="AL1199" s="48"/>
      <c r="AM1199" s="48"/>
      <c r="AN1199" s="48"/>
      <c r="AQ1199" s="3"/>
      <c r="AR1199" s="3"/>
      <c r="AS1199" s="3"/>
      <c r="AT1199" s="3"/>
      <c r="AU1199" s="3"/>
      <c r="AV1199" s="3"/>
      <c r="AW1199" s="3"/>
      <c r="AX1199" s="3"/>
      <c r="AY1199" s="3"/>
      <c r="AZ1199" s="3"/>
      <c r="BA1199" s="3"/>
      <c r="BB1199" s="3"/>
      <c r="BC1199" s="3"/>
      <c r="BD1199" s="3"/>
      <c r="BE1199" s="3"/>
      <c r="BF1199" s="3"/>
      <c r="BG1199" s="3"/>
      <c r="BH1199" s="3"/>
      <c r="BI1199" s="3"/>
      <c r="BJ1199" s="3"/>
      <c r="BK1199" s="3"/>
      <c r="CB1199" s="3"/>
    </row>
    <row r="1200" spans="32:80" ht="21.2" customHeight="1" x14ac:dyDescent="0.2">
      <c r="AF1200" s="3"/>
      <c r="AG1200" s="48"/>
      <c r="AH1200" s="48"/>
      <c r="AI1200" s="48"/>
      <c r="AJ1200" s="61"/>
      <c r="AK1200" s="3"/>
      <c r="AL1200" s="48"/>
      <c r="AM1200" s="48"/>
      <c r="AN1200" s="48"/>
      <c r="AQ1200" s="3"/>
      <c r="AR1200" s="3"/>
      <c r="AS1200" s="3"/>
      <c r="AT1200" s="3"/>
      <c r="AU1200" s="3"/>
      <c r="AV1200" s="3"/>
      <c r="AW1200" s="3"/>
      <c r="AX1200" s="3"/>
      <c r="AY1200" s="3"/>
      <c r="AZ1200" s="3"/>
      <c r="BA1200" s="3"/>
      <c r="BB1200" s="3"/>
      <c r="BC1200" s="3"/>
      <c r="BD1200" s="3"/>
      <c r="BE1200" s="3"/>
      <c r="BF1200" s="3"/>
      <c r="BG1200" s="3"/>
      <c r="BH1200" s="3"/>
      <c r="BI1200" s="3"/>
      <c r="BJ1200" s="3"/>
      <c r="BK1200" s="3"/>
      <c r="CB1200" s="3"/>
    </row>
    <row r="1201" spans="32:80" ht="21.2" customHeight="1" x14ac:dyDescent="0.2">
      <c r="AF1201" s="3"/>
      <c r="AG1201" s="48"/>
      <c r="AH1201" s="48"/>
      <c r="AI1201" s="48"/>
      <c r="AJ1201" s="61"/>
      <c r="AK1201" s="3"/>
      <c r="AL1201" s="48"/>
      <c r="AM1201" s="48"/>
      <c r="AN1201" s="48"/>
      <c r="AQ1201" s="3"/>
      <c r="AR1201" s="3"/>
      <c r="AS1201" s="3"/>
      <c r="AT1201" s="3"/>
      <c r="AU1201" s="3"/>
      <c r="AV1201" s="3"/>
      <c r="AW1201" s="3"/>
      <c r="AX1201" s="3"/>
      <c r="AY1201" s="3"/>
      <c r="AZ1201" s="3"/>
      <c r="BA1201" s="3"/>
      <c r="BB1201" s="3"/>
      <c r="BC1201" s="3"/>
      <c r="BD1201" s="3"/>
      <c r="BE1201" s="3"/>
      <c r="BF1201" s="3"/>
      <c r="BG1201" s="3"/>
      <c r="BH1201" s="3"/>
      <c r="BI1201" s="3"/>
      <c r="BJ1201" s="3"/>
      <c r="BK1201" s="3"/>
      <c r="CB1201" s="3"/>
    </row>
    <row r="1202" spans="32:80" ht="21.2" customHeight="1" x14ac:dyDescent="0.2">
      <c r="AF1202" s="3"/>
      <c r="AG1202" s="48"/>
      <c r="AH1202" s="48"/>
      <c r="AI1202" s="48"/>
      <c r="AJ1202" s="61"/>
      <c r="AK1202" s="3"/>
      <c r="AL1202" s="48"/>
      <c r="AM1202" s="48"/>
      <c r="AN1202" s="48"/>
      <c r="AQ1202" s="3"/>
      <c r="AR1202" s="3"/>
      <c r="AS1202" s="3"/>
      <c r="AT1202" s="3"/>
      <c r="AU1202" s="3"/>
      <c r="AV1202" s="3"/>
      <c r="AW1202" s="3"/>
      <c r="AX1202" s="3"/>
      <c r="AY1202" s="3"/>
      <c r="AZ1202" s="3"/>
      <c r="BA1202" s="3"/>
      <c r="BB1202" s="3"/>
      <c r="BC1202" s="3"/>
      <c r="BD1202" s="3"/>
      <c r="BE1202" s="3"/>
      <c r="BF1202" s="3"/>
      <c r="BG1202" s="3"/>
      <c r="BH1202" s="3"/>
      <c r="BI1202" s="3"/>
      <c r="BJ1202" s="3"/>
      <c r="BK1202" s="3"/>
      <c r="CB1202" s="3"/>
    </row>
    <row r="1203" spans="32:80" ht="21.2" customHeight="1" x14ac:dyDescent="0.2">
      <c r="AF1203" s="3"/>
      <c r="AG1203" s="48"/>
      <c r="AH1203" s="48"/>
      <c r="AI1203" s="48"/>
      <c r="AJ1203" s="61"/>
      <c r="AK1203" s="3"/>
      <c r="AL1203" s="48"/>
      <c r="AM1203" s="48"/>
      <c r="AN1203" s="48"/>
      <c r="AQ1203" s="3"/>
      <c r="AR1203" s="3"/>
      <c r="AS1203" s="3"/>
      <c r="AT1203" s="3"/>
      <c r="AU1203" s="3"/>
      <c r="AV1203" s="3"/>
      <c r="AW1203" s="3"/>
      <c r="AX1203" s="3"/>
      <c r="AY1203" s="3"/>
      <c r="AZ1203" s="3"/>
      <c r="BA1203" s="3"/>
      <c r="BB1203" s="3"/>
      <c r="BC1203" s="3"/>
      <c r="BD1203" s="3"/>
      <c r="BE1203" s="3"/>
      <c r="BF1203" s="3"/>
      <c r="BG1203" s="3"/>
      <c r="BH1203" s="3"/>
      <c r="BI1203" s="3"/>
      <c r="BJ1203" s="3"/>
      <c r="BK1203" s="3"/>
      <c r="CB1203" s="3"/>
    </row>
    <row r="1204" spans="32:80" ht="21.2" customHeight="1" x14ac:dyDescent="0.2">
      <c r="AF1204" s="3"/>
      <c r="AG1204" s="48"/>
      <c r="AH1204" s="48"/>
      <c r="AI1204" s="48"/>
      <c r="AJ1204" s="61"/>
      <c r="AK1204" s="3"/>
      <c r="AL1204" s="48"/>
      <c r="AM1204" s="48"/>
      <c r="AN1204" s="48"/>
      <c r="AQ1204" s="3"/>
      <c r="AR1204" s="3"/>
      <c r="AS1204" s="3"/>
      <c r="AT1204" s="3"/>
      <c r="AU1204" s="3"/>
      <c r="AV1204" s="3"/>
      <c r="AW1204" s="3"/>
      <c r="AX1204" s="3"/>
      <c r="AY1204" s="3"/>
      <c r="AZ1204" s="3"/>
      <c r="BA1204" s="3"/>
      <c r="BB1204" s="3"/>
      <c r="BC1204" s="3"/>
      <c r="BD1204" s="3"/>
      <c r="BE1204" s="3"/>
      <c r="BF1204" s="3"/>
      <c r="BG1204" s="3"/>
      <c r="BH1204" s="3"/>
      <c r="BI1204" s="3"/>
      <c r="BJ1204" s="3"/>
      <c r="BK1204" s="3"/>
      <c r="CB1204" s="3"/>
    </row>
    <row r="1205" spans="32:80" ht="21.2" customHeight="1" x14ac:dyDescent="0.2">
      <c r="AF1205" s="3"/>
      <c r="AG1205" s="48"/>
      <c r="AH1205" s="48"/>
      <c r="AI1205" s="48"/>
      <c r="AJ1205" s="61"/>
      <c r="AK1205" s="3"/>
      <c r="AL1205" s="48"/>
      <c r="AM1205" s="48"/>
      <c r="AN1205" s="48"/>
      <c r="AQ1205" s="3"/>
      <c r="AR1205" s="3"/>
      <c r="AS1205" s="3"/>
      <c r="AT1205" s="3"/>
      <c r="AU1205" s="3"/>
      <c r="AV1205" s="3"/>
      <c r="AW1205" s="3"/>
      <c r="AX1205" s="3"/>
      <c r="AY1205" s="3"/>
      <c r="AZ1205" s="3"/>
      <c r="BA1205" s="3"/>
      <c r="BB1205" s="3"/>
      <c r="BC1205" s="3"/>
      <c r="BD1205" s="3"/>
      <c r="BE1205" s="3"/>
      <c r="BF1205" s="3"/>
      <c r="BG1205" s="3"/>
      <c r="BH1205" s="3"/>
      <c r="BI1205" s="3"/>
      <c r="BJ1205" s="3"/>
      <c r="BK1205" s="3"/>
      <c r="CB1205" s="3"/>
    </row>
    <row r="1206" spans="32:80" ht="21.2" customHeight="1" x14ac:dyDescent="0.2">
      <c r="AF1206" s="3"/>
      <c r="AG1206" s="48"/>
      <c r="AH1206" s="48"/>
      <c r="AI1206" s="48"/>
      <c r="AJ1206" s="61"/>
      <c r="AK1206" s="3"/>
      <c r="AL1206" s="48"/>
      <c r="AM1206" s="48"/>
      <c r="AN1206" s="48"/>
      <c r="AQ1206" s="3"/>
      <c r="AR1206" s="3"/>
      <c r="AS1206" s="3"/>
      <c r="AT1206" s="3"/>
      <c r="AU1206" s="3"/>
      <c r="AV1206" s="3"/>
      <c r="AW1206" s="3"/>
      <c r="AX1206" s="3"/>
      <c r="AY1206" s="3"/>
      <c r="AZ1206" s="3"/>
      <c r="BA1206" s="3"/>
      <c r="BB1206" s="3"/>
      <c r="BC1206" s="3"/>
      <c r="BD1206" s="3"/>
      <c r="BE1206" s="3"/>
      <c r="BF1206" s="3"/>
      <c r="BG1206" s="3"/>
      <c r="BH1206" s="3"/>
      <c r="BI1206" s="3"/>
      <c r="BJ1206" s="3"/>
      <c r="BK1206" s="3"/>
      <c r="CB1206" s="3"/>
    </row>
    <row r="1207" spans="32:80" ht="21.2" customHeight="1" x14ac:dyDescent="0.2">
      <c r="AF1207" s="3"/>
      <c r="AG1207" s="48"/>
      <c r="AH1207" s="48"/>
      <c r="AI1207" s="48"/>
      <c r="AJ1207" s="61"/>
      <c r="AK1207" s="3"/>
      <c r="AL1207" s="48"/>
      <c r="AM1207" s="48"/>
      <c r="AN1207" s="48"/>
      <c r="AQ1207" s="3"/>
      <c r="AR1207" s="3"/>
      <c r="AS1207" s="3"/>
      <c r="AT1207" s="3"/>
      <c r="AU1207" s="3"/>
      <c r="AV1207" s="3"/>
      <c r="AW1207" s="3"/>
      <c r="AX1207" s="3"/>
      <c r="AY1207" s="3"/>
      <c r="AZ1207" s="3"/>
      <c r="BA1207" s="3"/>
      <c r="BB1207" s="3"/>
      <c r="BC1207" s="3"/>
      <c r="BD1207" s="3"/>
      <c r="BE1207" s="3"/>
      <c r="BF1207" s="3"/>
      <c r="BG1207" s="3"/>
      <c r="BH1207" s="3"/>
      <c r="BI1207" s="3"/>
      <c r="BJ1207" s="3"/>
      <c r="BK1207" s="3"/>
      <c r="CB1207" s="3"/>
    </row>
    <row r="1208" spans="32:80" ht="21.2" customHeight="1" x14ac:dyDescent="0.2">
      <c r="AF1208" s="3"/>
      <c r="AG1208" s="48"/>
      <c r="AH1208" s="48"/>
      <c r="AI1208" s="48"/>
      <c r="AJ1208" s="61"/>
      <c r="AK1208" s="3"/>
      <c r="AL1208" s="48"/>
      <c r="AM1208" s="48"/>
      <c r="AN1208" s="48"/>
      <c r="AQ1208" s="3"/>
      <c r="AR1208" s="3"/>
      <c r="AS1208" s="3"/>
      <c r="AT1208" s="3"/>
      <c r="AU1208" s="3"/>
      <c r="AV1208" s="3"/>
      <c r="AW1208" s="3"/>
      <c r="AX1208" s="3"/>
      <c r="AY1208" s="3"/>
      <c r="AZ1208" s="3"/>
      <c r="BA1208" s="3"/>
      <c r="BB1208" s="3"/>
      <c r="BC1208" s="3"/>
      <c r="BD1208" s="3"/>
      <c r="BE1208" s="3"/>
      <c r="BF1208" s="3"/>
      <c r="BG1208" s="3"/>
      <c r="BH1208" s="3"/>
      <c r="BI1208" s="3"/>
      <c r="BJ1208" s="3"/>
      <c r="BK1208" s="3"/>
      <c r="CB1208" s="3"/>
    </row>
    <row r="1209" spans="32:80" ht="21.2" customHeight="1" x14ac:dyDescent="0.2">
      <c r="AF1209" s="3"/>
      <c r="AG1209" s="48"/>
      <c r="AH1209" s="48"/>
      <c r="AI1209" s="48"/>
      <c r="AJ1209" s="61"/>
      <c r="AK1209" s="3"/>
      <c r="AL1209" s="48"/>
      <c r="AM1209" s="48"/>
      <c r="AN1209" s="48"/>
      <c r="AQ1209" s="3"/>
      <c r="AR1209" s="3"/>
      <c r="AS1209" s="3"/>
      <c r="AT1209" s="3"/>
      <c r="AU1209" s="3"/>
      <c r="AV1209" s="3"/>
      <c r="AW1209" s="3"/>
      <c r="AX1209" s="3"/>
      <c r="AY1209" s="3"/>
      <c r="AZ1209" s="3"/>
      <c r="BA1209" s="3"/>
      <c r="BB1209" s="3"/>
      <c r="BC1209" s="3"/>
      <c r="BD1209" s="3"/>
      <c r="BE1209" s="3"/>
      <c r="BF1209" s="3"/>
      <c r="BG1209" s="3"/>
      <c r="BH1209" s="3"/>
      <c r="BI1209" s="3"/>
      <c r="BJ1209" s="3"/>
      <c r="BK1209" s="3"/>
      <c r="CB1209" s="3"/>
    </row>
    <row r="1210" spans="32:80" ht="21.2" customHeight="1" x14ac:dyDescent="0.2">
      <c r="AF1210" s="3"/>
      <c r="AG1210" s="48"/>
      <c r="AH1210" s="48"/>
      <c r="AI1210" s="48"/>
      <c r="AJ1210" s="61"/>
      <c r="AK1210" s="3"/>
      <c r="AL1210" s="48"/>
      <c r="AM1210" s="48"/>
      <c r="AN1210" s="48"/>
      <c r="AQ1210" s="3"/>
      <c r="AR1210" s="3"/>
      <c r="AS1210" s="3"/>
      <c r="AT1210" s="3"/>
      <c r="AU1210" s="3"/>
      <c r="AV1210" s="3"/>
      <c r="AW1210" s="3"/>
      <c r="AX1210" s="3"/>
      <c r="AY1210" s="3"/>
      <c r="AZ1210" s="3"/>
      <c r="BA1210" s="3"/>
      <c r="BB1210" s="3"/>
      <c r="BC1210" s="3"/>
      <c r="BD1210" s="3"/>
      <c r="BE1210" s="3"/>
      <c r="BF1210" s="3"/>
      <c r="BG1210" s="3"/>
      <c r="BH1210" s="3"/>
      <c r="BI1210" s="3"/>
      <c r="BJ1210" s="3"/>
      <c r="BK1210" s="3"/>
      <c r="CB1210" s="3"/>
    </row>
    <row r="1211" spans="32:80" ht="21.2" customHeight="1" x14ac:dyDescent="0.2">
      <c r="AF1211" s="3"/>
      <c r="AG1211" s="48"/>
      <c r="AH1211" s="48"/>
      <c r="AI1211" s="48"/>
      <c r="AJ1211" s="61"/>
      <c r="AK1211" s="3"/>
      <c r="AL1211" s="48"/>
      <c r="AM1211" s="48"/>
      <c r="AN1211" s="48"/>
      <c r="AQ1211" s="3"/>
      <c r="AR1211" s="3"/>
      <c r="AS1211" s="3"/>
      <c r="AT1211" s="3"/>
      <c r="AU1211" s="3"/>
      <c r="AV1211" s="3"/>
      <c r="AW1211" s="3"/>
      <c r="AX1211" s="3"/>
      <c r="AY1211" s="3"/>
      <c r="AZ1211" s="3"/>
      <c r="BA1211" s="3"/>
      <c r="BB1211" s="3"/>
      <c r="BC1211" s="3"/>
      <c r="BD1211" s="3"/>
      <c r="BE1211" s="3"/>
      <c r="BF1211" s="3"/>
      <c r="BG1211" s="3"/>
      <c r="BH1211" s="3"/>
      <c r="BI1211" s="3"/>
      <c r="BJ1211" s="3"/>
      <c r="BK1211" s="3"/>
      <c r="CB1211" s="3"/>
    </row>
    <row r="1212" spans="32:80" ht="21.2" customHeight="1" x14ac:dyDescent="0.2">
      <c r="AF1212" s="3"/>
      <c r="AG1212" s="48"/>
      <c r="AH1212" s="48"/>
      <c r="AI1212" s="48"/>
      <c r="AJ1212" s="61"/>
      <c r="AK1212" s="3"/>
      <c r="AL1212" s="48"/>
      <c r="AM1212" s="48"/>
      <c r="AN1212" s="48"/>
      <c r="AQ1212" s="3"/>
      <c r="AR1212" s="3"/>
      <c r="AS1212" s="3"/>
      <c r="AT1212" s="3"/>
      <c r="AU1212" s="3"/>
      <c r="AV1212" s="3"/>
      <c r="AW1212" s="3"/>
      <c r="AX1212" s="3"/>
      <c r="AY1212" s="3"/>
      <c r="AZ1212" s="3"/>
      <c r="BA1212" s="3"/>
      <c r="BB1212" s="3"/>
      <c r="BC1212" s="3"/>
      <c r="BD1212" s="3"/>
      <c r="BE1212" s="3"/>
      <c r="BF1212" s="3"/>
      <c r="BG1212" s="3"/>
      <c r="BH1212" s="3"/>
      <c r="BI1212" s="3"/>
      <c r="BJ1212" s="3"/>
      <c r="BK1212" s="3"/>
      <c r="CB1212" s="3"/>
    </row>
    <row r="1213" spans="32:80" ht="21.2" customHeight="1" x14ac:dyDescent="0.2">
      <c r="AF1213" s="3"/>
      <c r="AG1213" s="48"/>
      <c r="AH1213" s="48"/>
      <c r="AI1213" s="48"/>
      <c r="AJ1213" s="61"/>
      <c r="AK1213" s="3"/>
      <c r="AL1213" s="48"/>
      <c r="AM1213" s="48"/>
      <c r="AN1213" s="48"/>
      <c r="AQ1213" s="3"/>
      <c r="AR1213" s="3"/>
      <c r="AS1213" s="3"/>
      <c r="AT1213" s="3"/>
      <c r="AU1213" s="3"/>
      <c r="AV1213" s="3"/>
      <c r="AW1213" s="3"/>
      <c r="AX1213" s="3"/>
      <c r="AY1213" s="3"/>
      <c r="AZ1213" s="3"/>
      <c r="BA1213" s="3"/>
      <c r="BB1213" s="3"/>
      <c r="BC1213" s="3"/>
      <c r="BD1213" s="3"/>
      <c r="BE1213" s="3"/>
      <c r="BF1213" s="3"/>
      <c r="BG1213" s="3"/>
      <c r="BH1213" s="3"/>
      <c r="BI1213" s="3"/>
      <c r="BJ1213" s="3"/>
      <c r="BK1213" s="3"/>
      <c r="CB1213" s="3"/>
    </row>
    <row r="1214" spans="32:80" ht="21.2" customHeight="1" x14ac:dyDescent="0.2">
      <c r="AF1214" s="3"/>
      <c r="AG1214" s="48"/>
      <c r="AH1214" s="48"/>
      <c r="AI1214" s="48"/>
      <c r="AJ1214" s="61"/>
      <c r="AK1214" s="3"/>
      <c r="AL1214" s="48"/>
      <c r="AM1214" s="48"/>
      <c r="AN1214" s="48"/>
      <c r="AQ1214" s="3"/>
      <c r="AR1214" s="3"/>
      <c r="AS1214" s="3"/>
      <c r="AT1214" s="3"/>
      <c r="AU1214" s="3"/>
      <c r="AV1214" s="3"/>
      <c r="AW1214" s="3"/>
      <c r="AX1214" s="3"/>
      <c r="AY1214" s="3"/>
      <c r="AZ1214" s="3"/>
      <c r="BA1214" s="3"/>
      <c r="BB1214" s="3"/>
      <c r="BC1214" s="3"/>
      <c r="BD1214" s="3"/>
      <c r="BE1214" s="3"/>
      <c r="BF1214" s="3"/>
      <c r="BG1214" s="3"/>
      <c r="BH1214" s="3"/>
      <c r="BI1214" s="3"/>
      <c r="BJ1214" s="3"/>
      <c r="BK1214" s="3"/>
      <c r="CB1214" s="3"/>
    </row>
    <row r="1215" spans="32:80" ht="21.2" customHeight="1" x14ac:dyDescent="0.2">
      <c r="AF1215" s="3"/>
      <c r="AG1215" s="48"/>
      <c r="AH1215" s="48"/>
      <c r="AI1215" s="48"/>
      <c r="AJ1215" s="61"/>
      <c r="AK1215" s="3"/>
      <c r="AL1215" s="48"/>
      <c r="AM1215" s="48"/>
      <c r="AN1215" s="48"/>
      <c r="AQ1215" s="3"/>
      <c r="AR1215" s="3"/>
      <c r="AS1215" s="3"/>
      <c r="AT1215" s="3"/>
      <c r="AU1215" s="3"/>
      <c r="AV1215" s="3"/>
      <c r="AW1215" s="3"/>
      <c r="AX1215" s="3"/>
      <c r="AY1215" s="3"/>
      <c r="AZ1215" s="3"/>
      <c r="BA1215" s="3"/>
      <c r="BB1215" s="3"/>
      <c r="BC1215" s="3"/>
      <c r="BD1215" s="3"/>
      <c r="BE1215" s="3"/>
      <c r="BF1215" s="3"/>
      <c r="BG1215" s="3"/>
      <c r="BH1215" s="3"/>
      <c r="BI1215" s="3"/>
      <c r="BJ1215" s="3"/>
      <c r="BK1215" s="3"/>
      <c r="CB1215" s="3"/>
    </row>
    <row r="1216" spans="32:80" ht="21.2" customHeight="1" x14ac:dyDescent="0.2">
      <c r="AF1216" s="3"/>
      <c r="AG1216" s="48"/>
      <c r="AH1216" s="48"/>
      <c r="AI1216" s="48"/>
      <c r="AJ1216" s="61"/>
      <c r="AK1216" s="3"/>
      <c r="AL1216" s="48"/>
      <c r="AM1216" s="48"/>
      <c r="AN1216" s="48"/>
      <c r="AQ1216" s="3"/>
      <c r="AR1216" s="3"/>
      <c r="AS1216" s="3"/>
      <c r="AT1216" s="3"/>
      <c r="AU1216" s="3"/>
      <c r="AV1216" s="3"/>
      <c r="AW1216" s="3"/>
      <c r="AX1216" s="3"/>
      <c r="AY1216" s="3"/>
      <c r="AZ1216" s="3"/>
      <c r="BA1216" s="3"/>
      <c r="BB1216" s="3"/>
      <c r="BC1216" s="3"/>
      <c r="BD1216" s="3"/>
      <c r="BE1216" s="3"/>
      <c r="BF1216" s="3"/>
      <c r="BG1216" s="3"/>
      <c r="BH1216" s="3"/>
      <c r="BI1216" s="3"/>
      <c r="BJ1216" s="3"/>
      <c r="BK1216" s="3"/>
      <c r="CB1216" s="3"/>
    </row>
    <row r="1217" spans="32:80" ht="21.2" customHeight="1" x14ac:dyDescent="0.2">
      <c r="AF1217" s="3"/>
      <c r="AG1217" s="48"/>
      <c r="AH1217" s="48"/>
      <c r="AI1217" s="48"/>
      <c r="AJ1217" s="61"/>
      <c r="AK1217" s="3"/>
      <c r="AL1217" s="48"/>
      <c r="AM1217" s="48"/>
      <c r="AN1217" s="48"/>
      <c r="AQ1217" s="3"/>
      <c r="AR1217" s="3"/>
      <c r="AS1217" s="3"/>
      <c r="AT1217" s="3"/>
      <c r="AU1217" s="3"/>
      <c r="AV1217" s="3"/>
      <c r="AW1217" s="3"/>
      <c r="AX1217" s="3"/>
      <c r="AY1217" s="3"/>
      <c r="AZ1217" s="3"/>
      <c r="BA1217" s="3"/>
      <c r="BB1217" s="3"/>
      <c r="BC1217" s="3"/>
      <c r="BD1217" s="3"/>
      <c r="BE1217" s="3"/>
      <c r="BF1217" s="3"/>
      <c r="BG1217" s="3"/>
      <c r="BH1217" s="3"/>
      <c r="BI1217" s="3"/>
      <c r="BJ1217" s="3"/>
      <c r="BK1217" s="3"/>
      <c r="CB1217" s="3"/>
    </row>
    <row r="1218" spans="32:80" ht="21.2" customHeight="1" x14ac:dyDescent="0.2">
      <c r="AF1218" s="3"/>
      <c r="AG1218" s="48"/>
      <c r="AH1218" s="48"/>
      <c r="AI1218" s="48"/>
      <c r="AJ1218" s="61"/>
      <c r="AK1218" s="3"/>
      <c r="AL1218" s="48"/>
      <c r="AM1218" s="48"/>
      <c r="AN1218" s="48"/>
      <c r="AQ1218" s="3"/>
      <c r="AR1218" s="3"/>
      <c r="AS1218" s="3"/>
      <c r="AT1218" s="3"/>
      <c r="AU1218" s="3"/>
      <c r="AV1218" s="3"/>
      <c r="AW1218" s="3"/>
      <c r="AX1218" s="3"/>
      <c r="AY1218" s="3"/>
      <c r="AZ1218" s="3"/>
      <c r="BA1218" s="3"/>
      <c r="BB1218" s="3"/>
      <c r="BC1218" s="3"/>
      <c r="BD1218" s="3"/>
      <c r="BE1218" s="3"/>
      <c r="BF1218" s="3"/>
      <c r="BG1218" s="3"/>
      <c r="BH1218" s="3"/>
      <c r="BI1218" s="3"/>
      <c r="BJ1218" s="3"/>
      <c r="BK1218" s="3"/>
      <c r="CB1218" s="3"/>
    </row>
    <row r="1219" spans="32:80" ht="21.2" customHeight="1" x14ac:dyDescent="0.2">
      <c r="AF1219" s="3"/>
      <c r="AG1219" s="48"/>
      <c r="AH1219" s="48"/>
      <c r="AI1219" s="48"/>
      <c r="AJ1219" s="61"/>
      <c r="AK1219" s="3"/>
      <c r="AL1219" s="48"/>
      <c r="AM1219" s="48"/>
      <c r="AN1219" s="48"/>
      <c r="AQ1219" s="3"/>
      <c r="AR1219" s="3"/>
      <c r="AS1219" s="3"/>
      <c r="AT1219" s="3"/>
      <c r="AU1219" s="3"/>
      <c r="AV1219" s="3"/>
      <c r="AW1219" s="3"/>
      <c r="AX1219" s="3"/>
      <c r="AY1219" s="3"/>
      <c r="AZ1219" s="3"/>
      <c r="BA1219" s="3"/>
      <c r="BB1219" s="3"/>
      <c r="BC1219" s="3"/>
      <c r="BD1219" s="3"/>
      <c r="BE1219" s="3"/>
      <c r="BF1219" s="3"/>
      <c r="BG1219" s="3"/>
      <c r="BH1219" s="3"/>
      <c r="BI1219" s="3"/>
      <c r="BJ1219" s="3"/>
      <c r="BK1219" s="3"/>
      <c r="CB1219" s="3"/>
    </row>
    <row r="1220" spans="32:80" ht="21.2" customHeight="1" x14ac:dyDescent="0.2">
      <c r="AF1220" s="3"/>
      <c r="AG1220" s="48"/>
      <c r="AH1220" s="48"/>
      <c r="AI1220" s="48"/>
      <c r="AJ1220" s="61"/>
      <c r="AK1220" s="3"/>
      <c r="AL1220" s="48"/>
      <c r="AM1220" s="48"/>
      <c r="AN1220" s="48"/>
      <c r="AQ1220" s="3"/>
      <c r="AR1220" s="3"/>
      <c r="AS1220" s="3"/>
      <c r="AT1220" s="3"/>
      <c r="AU1220" s="3"/>
      <c r="AV1220" s="3"/>
      <c r="AW1220" s="3"/>
      <c r="AX1220" s="3"/>
      <c r="AY1220" s="3"/>
      <c r="AZ1220" s="3"/>
      <c r="BA1220" s="3"/>
      <c r="BB1220" s="3"/>
      <c r="BC1220" s="3"/>
      <c r="BD1220" s="3"/>
      <c r="BE1220" s="3"/>
      <c r="BF1220" s="3"/>
      <c r="BG1220" s="3"/>
      <c r="BH1220" s="3"/>
      <c r="BI1220" s="3"/>
      <c r="BJ1220" s="3"/>
      <c r="BK1220" s="3"/>
      <c r="CB1220" s="3"/>
    </row>
    <row r="1221" spans="32:80" ht="21.2" customHeight="1" x14ac:dyDescent="0.2">
      <c r="AF1221" s="3"/>
      <c r="AG1221" s="48"/>
      <c r="AH1221" s="48"/>
      <c r="AI1221" s="48"/>
      <c r="AJ1221" s="61"/>
      <c r="AK1221" s="3"/>
      <c r="AL1221" s="48"/>
      <c r="AM1221" s="48"/>
      <c r="AN1221" s="48"/>
      <c r="AQ1221" s="3"/>
      <c r="AR1221" s="3"/>
      <c r="AS1221" s="3"/>
      <c r="AT1221" s="3"/>
      <c r="AU1221" s="3"/>
      <c r="AV1221" s="3"/>
      <c r="AW1221" s="3"/>
      <c r="AX1221" s="3"/>
      <c r="AY1221" s="3"/>
      <c r="AZ1221" s="3"/>
      <c r="BA1221" s="3"/>
      <c r="BB1221" s="3"/>
      <c r="BC1221" s="3"/>
      <c r="BD1221" s="3"/>
      <c r="BE1221" s="3"/>
      <c r="BF1221" s="3"/>
      <c r="BG1221" s="3"/>
      <c r="BH1221" s="3"/>
      <c r="BI1221" s="3"/>
      <c r="BJ1221" s="3"/>
      <c r="BK1221" s="3"/>
      <c r="CB1221" s="3"/>
    </row>
    <row r="1222" spans="32:80" ht="21.2" customHeight="1" x14ac:dyDescent="0.2">
      <c r="AF1222" s="3"/>
      <c r="AG1222" s="48"/>
      <c r="AH1222" s="48"/>
      <c r="AI1222" s="48"/>
      <c r="AJ1222" s="61"/>
      <c r="AK1222" s="3"/>
      <c r="AL1222" s="48"/>
      <c r="AM1222" s="48"/>
      <c r="AN1222" s="48"/>
      <c r="AQ1222" s="3"/>
      <c r="AR1222" s="3"/>
      <c r="AS1222" s="3"/>
      <c r="AT1222" s="3"/>
      <c r="AU1222" s="3"/>
      <c r="AV1222" s="3"/>
      <c r="AW1222" s="3"/>
      <c r="AX1222" s="3"/>
      <c r="AY1222" s="3"/>
      <c r="AZ1222" s="3"/>
      <c r="BA1222" s="3"/>
      <c r="BB1222" s="3"/>
      <c r="BC1222" s="3"/>
      <c r="BD1222" s="3"/>
      <c r="BE1222" s="3"/>
      <c r="BF1222" s="3"/>
      <c r="BG1222" s="3"/>
      <c r="BH1222" s="3"/>
      <c r="BI1222" s="3"/>
      <c r="BJ1222" s="3"/>
      <c r="BK1222" s="3"/>
      <c r="CB1222" s="3"/>
    </row>
    <row r="1223" spans="32:80" ht="21.2" customHeight="1" x14ac:dyDescent="0.2">
      <c r="AF1223" s="3"/>
      <c r="AG1223" s="48"/>
      <c r="AH1223" s="48"/>
      <c r="AI1223" s="48"/>
      <c r="AJ1223" s="61"/>
      <c r="AK1223" s="3"/>
      <c r="AL1223" s="48"/>
      <c r="AM1223" s="48"/>
      <c r="AN1223" s="48"/>
      <c r="AQ1223" s="3"/>
      <c r="AR1223" s="3"/>
      <c r="AS1223" s="3"/>
      <c r="AT1223" s="3"/>
      <c r="AU1223" s="3"/>
      <c r="AV1223" s="3"/>
      <c r="AW1223" s="3"/>
      <c r="AX1223" s="3"/>
      <c r="AY1223" s="3"/>
      <c r="AZ1223" s="3"/>
      <c r="BA1223" s="3"/>
      <c r="BB1223" s="3"/>
      <c r="BC1223" s="3"/>
      <c r="BD1223" s="3"/>
      <c r="BE1223" s="3"/>
      <c r="BF1223" s="3"/>
      <c r="BG1223" s="3"/>
      <c r="BH1223" s="3"/>
      <c r="BI1223" s="3"/>
      <c r="BJ1223" s="3"/>
      <c r="BK1223" s="3"/>
      <c r="CB1223" s="3"/>
    </row>
    <row r="1224" spans="32:80" ht="21.2" customHeight="1" x14ac:dyDescent="0.2">
      <c r="AF1224" s="3"/>
      <c r="AG1224" s="48"/>
      <c r="AH1224" s="48"/>
      <c r="AI1224" s="48"/>
      <c r="AJ1224" s="61"/>
      <c r="AK1224" s="3"/>
      <c r="AL1224" s="48"/>
      <c r="AM1224" s="48"/>
      <c r="AN1224" s="48"/>
      <c r="AQ1224" s="3"/>
      <c r="AR1224" s="3"/>
      <c r="AS1224" s="3"/>
      <c r="AT1224" s="3"/>
      <c r="AU1224" s="3"/>
      <c r="AV1224" s="3"/>
      <c r="AW1224" s="3"/>
      <c r="AX1224" s="3"/>
      <c r="AY1224" s="3"/>
      <c r="AZ1224" s="3"/>
      <c r="BA1224" s="3"/>
      <c r="BB1224" s="3"/>
      <c r="BC1224" s="3"/>
      <c r="BD1224" s="3"/>
      <c r="BE1224" s="3"/>
      <c r="BF1224" s="3"/>
      <c r="BG1224" s="3"/>
      <c r="BH1224" s="3"/>
      <c r="BI1224" s="3"/>
      <c r="BJ1224" s="3"/>
      <c r="BK1224" s="3"/>
      <c r="CB1224" s="3"/>
    </row>
    <row r="1225" spans="32:80" ht="21.2" customHeight="1" x14ac:dyDescent="0.2">
      <c r="AF1225" s="3"/>
      <c r="AG1225" s="48"/>
      <c r="AH1225" s="48"/>
      <c r="AI1225" s="48"/>
      <c r="AJ1225" s="61"/>
      <c r="AK1225" s="3"/>
      <c r="AL1225" s="48"/>
      <c r="AM1225" s="48"/>
      <c r="AN1225" s="48"/>
      <c r="AQ1225" s="3"/>
      <c r="AR1225" s="3"/>
      <c r="AS1225" s="3"/>
      <c r="AT1225" s="3"/>
      <c r="AU1225" s="3"/>
      <c r="AV1225" s="3"/>
      <c r="AW1225" s="3"/>
      <c r="AX1225" s="3"/>
      <c r="AY1225" s="3"/>
      <c r="AZ1225" s="3"/>
      <c r="BA1225" s="3"/>
      <c r="BB1225" s="3"/>
      <c r="BC1225" s="3"/>
      <c r="BD1225" s="3"/>
      <c r="BE1225" s="3"/>
      <c r="BF1225" s="3"/>
      <c r="BG1225" s="3"/>
      <c r="BH1225" s="3"/>
      <c r="BI1225" s="3"/>
      <c r="BJ1225" s="3"/>
      <c r="BK1225" s="3"/>
      <c r="CB1225" s="3"/>
    </row>
    <row r="1226" spans="32:80" ht="21.2" customHeight="1" x14ac:dyDescent="0.2">
      <c r="AF1226" s="3"/>
      <c r="AG1226" s="48"/>
      <c r="AH1226" s="48"/>
      <c r="AI1226" s="48"/>
      <c r="AJ1226" s="61"/>
      <c r="AK1226" s="3"/>
      <c r="AL1226" s="48"/>
      <c r="AM1226" s="48"/>
      <c r="AN1226" s="48"/>
      <c r="AQ1226" s="3"/>
      <c r="AR1226" s="3"/>
      <c r="AS1226" s="3"/>
      <c r="AT1226" s="3"/>
      <c r="AU1226" s="3"/>
      <c r="AV1226" s="3"/>
      <c r="AW1226" s="3"/>
      <c r="AX1226" s="3"/>
      <c r="AY1226" s="3"/>
      <c r="AZ1226" s="3"/>
      <c r="BA1226" s="3"/>
      <c r="BB1226" s="3"/>
      <c r="BC1226" s="3"/>
      <c r="BD1226" s="3"/>
      <c r="BE1226" s="3"/>
      <c r="BF1226" s="3"/>
      <c r="BG1226" s="3"/>
      <c r="BH1226" s="3"/>
      <c r="BI1226" s="3"/>
      <c r="BJ1226" s="3"/>
      <c r="BK1226" s="3"/>
      <c r="CB1226" s="3"/>
    </row>
    <row r="1227" spans="32:80" ht="21.2" customHeight="1" x14ac:dyDescent="0.2">
      <c r="AF1227" s="3"/>
      <c r="AG1227" s="48"/>
      <c r="AH1227" s="48"/>
      <c r="AI1227" s="48"/>
      <c r="AJ1227" s="61"/>
      <c r="AK1227" s="3"/>
      <c r="AL1227" s="48"/>
      <c r="AM1227" s="48"/>
      <c r="AN1227" s="48"/>
      <c r="AQ1227" s="3"/>
      <c r="AR1227" s="3"/>
      <c r="AS1227" s="3"/>
      <c r="AT1227" s="3"/>
      <c r="AU1227" s="3"/>
      <c r="AV1227" s="3"/>
      <c r="AW1227" s="3"/>
      <c r="AX1227" s="3"/>
      <c r="AY1227" s="3"/>
      <c r="AZ1227" s="3"/>
      <c r="BA1227" s="3"/>
      <c r="BB1227" s="3"/>
      <c r="BC1227" s="3"/>
      <c r="BD1227" s="3"/>
      <c r="BE1227" s="3"/>
      <c r="BF1227" s="3"/>
      <c r="BG1227" s="3"/>
      <c r="BH1227" s="3"/>
      <c r="BI1227" s="3"/>
      <c r="BJ1227" s="3"/>
      <c r="BK1227" s="3"/>
      <c r="CB1227" s="3"/>
    </row>
    <row r="1228" spans="32:80" ht="21.2" customHeight="1" x14ac:dyDescent="0.2">
      <c r="AF1228" s="3"/>
      <c r="AG1228" s="48"/>
      <c r="AH1228" s="48"/>
      <c r="AI1228" s="48"/>
      <c r="AJ1228" s="61"/>
      <c r="AK1228" s="3"/>
      <c r="AL1228" s="48"/>
      <c r="AM1228" s="48"/>
      <c r="AN1228" s="48"/>
      <c r="AQ1228" s="3"/>
      <c r="AR1228" s="3"/>
      <c r="AS1228" s="3"/>
      <c r="AT1228" s="3"/>
      <c r="AU1228" s="3"/>
      <c r="AV1228" s="3"/>
      <c r="AW1228" s="3"/>
      <c r="AX1228" s="3"/>
      <c r="AY1228" s="3"/>
      <c r="AZ1228" s="3"/>
      <c r="BA1228" s="3"/>
      <c r="BB1228" s="3"/>
      <c r="BC1228" s="3"/>
      <c r="BD1228" s="3"/>
      <c r="BE1228" s="3"/>
      <c r="BF1228" s="3"/>
      <c r="BG1228" s="3"/>
      <c r="BH1228" s="3"/>
      <c r="BI1228" s="3"/>
      <c r="BJ1228" s="3"/>
      <c r="BK1228" s="3"/>
      <c r="CB1228" s="3"/>
    </row>
    <row r="1229" spans="32:80" ht="21.2" customHeight="1" x14ac:dyDescent="0.2">
      <c r="AF1229" s="3"/>
      <c r="AG1229" s="48"/>
      <c r="AH1229" s="48"/>
      <c r="AI1229" s="48"/>
      <c r="AJ1229" s="61"/>
      <c r="AK1229" s="3"/>
      <c r="AL1229" s="48"/>
      <c r="AM1229" s="48"/>
      <c r="AN1229" s="48"/>
      <c r="AQ1229" s="3"/>
      <c r="AR1229" s="3"/>
      <c r="AS1229" s="3"/>
      <c r="AT1229" s="3"/>
      <c r="AU1229" s="3"/>
      <c r="AV1229" s="3"/>
      <c r="AW1229" s="3"/>
      <c r="AX1229" s="3"/>
      <c r="AY1229" s="3"/>
      <c r="AZ1229" s="3"/>
      <c r="BA1229" s="3"/>
      <c r="BB1229" s="3"/>
      <c r="BC1229" s="3"/>
      <c r="BD1229" s="3"/>
      <c r="BE1229" s="3"/>
      <c r="BF1229" s="3"/>
      <c r="BG1229" s="3"/>
      <c r="BH1229" s="3"/>
      <c r="BI1229" s="3"/>
      <c r="BJ1229" s="3"/>
      <c r="BK1229" s="3"/>
      <c r="CB1229" s="3"/>
    </row>
    <row r="1230" spans="32:80" ht="21.2" customHeight="1" x14ac:dyDescent="0.2">
      <c r="AF1230" s="3"/>
      <c r="AG1230" s="48"/>
      <c r="AH1230" s="48"/>
      <c r="AI1230" s="48"/>
      <c r="AJ1230" s="61"/>
      <c r="AK1230" s="3"/>
      <c r="AL1230" s="48"/>
      <c r="AM1230" s="48"/>
      <c r="AN1230" s="48"/>
      <c r="AQ1230" s="3"/>
      <c r="AR1230" s="3"/>
      <c r="AS1230" s="3"/>
      <c r="AT1230" s="3"/>
      <c r="AU1230" s="3"/>
      <c r="AV1230" s="3"/>
      <c r="AW1230" s="3"/>
      <c r="AX1230" s="3"/>
      <c r="AY1230" s="3"/>
      <c r="AZ1230" s="3"/>
      <c r="BA1230" s="3"/>
      <c r="BB1230" s="3"/>
      <c r="BC1230" s="3"/>
      <c r="BD1230" s="3"/>
      <c r="BE1230" s="3"/>
      <c r="BF1230" s="3"/>
      <c r="BG1230" s="3"/>
      <c r="BH1230" s="3"/>
      <c r="BI1230" s="3"/>
      <c r="BJ1230" s="3"/>
      <c r="BK1230" s="3"/>
      <c r="CB1230" s="3"/>
    </row>
    <row r="1231" spans="32:80" ht="21.2" customHeight="1" x14ac:dyDescent="0.2">
      <c r="AF1231" s="3"/>
      <c r="AG1231" s="48"/>
      <c r="AH1231" s="48"/>
      <c r="AI1231" s="48"/>
      <c r="AJ1231" s="61"/>
      <c r="AK1231" s="3"/>
      <c r="AL1231" s="48"/>
      <c r="AM1231" s="48"/>
      <c r="AN1231" s="48"/>
      <c r="AQ1231" s="3"/>
      <c r="AR1231" s="3"/>
      <c r="AS1231" s="3"/>
      <c r="AT1231" s="3"/>
      <c r="AU1231" s="3"/>
      <c r="AV1231" s="3"/>
      <c r="AW1231" s="3"/>
      <c r="AX1231" s="3"/>
      <c r="AY1231" s="3"/>
      <c r="AZ1231" s="3"/>
      <c r="BA1231" s="3"/>
      <c r="BB1231" s="3"/>
      <c r="BC1231" s="3"/>
      <c r="BD1231" s="3"/>
      <c r="BE1231" s="3"/>
      <c r="BF1231" s="3"/>
      <c r="BG1231" s="3"/>
      <c r="BH1231" s="3"/>
      <c r="BI1231" s="3"/>
      <c r="BJ1231" s="3"/>
      <c r="BK1231" s="3"/>
      <c r="CB1231" s="3"/>
    </row>
    <row r="1232" spans="32:80" ht="21.2" customHeight="1" x14ac:dyDescent="0.2">
      <c r="AF1232" s="3"/>
      <c r="AG1232" s="48"/>
      <c r="AH1232" s="48"/>
      <c r="AI1232" s="48"/>
      <c r="AJ1232" s="61"/>
      <c r="AK1232" s="3"/>
      <c r="AL1232" s="48"/>
      <c r="AM1232" s="48"/>
      <c r="AN1232" s="48"/>
      <c r="AQ1232" s="3"/>
      <c r="AR1232" s="3"/>
      <c r="AS1232" s="3"/>
      <c r="AT1232" s="3"/>
      <c r="AU1232" s="3"/>
      <c r="AV1232" s="3"/>
      <c r="AW1232" s="3"/>
      <c r="AX1232" s="3"/>
      <c r="AY1232" s="3"/>
      <c r="AZ1232" s="3"/>
      <c r="BA1232" s="3"/>
      <c r="BB1232" s="3"/>
      <c r="BC1232" s="3"/>
      <c r="BD1232" s="3"/>
      <c r="BE1232" s="3"/>
      <c r="BF1232" s="3"/>
      <c r="BG1232" s="3"/>
      <c r="BH1232" s="3"/>
      <c r="BI1232" s="3"/>
      <c r="BJ1232" s="3"/>
      <c r="BK1232" s="3"/>
      <c r="CB1232" s="3"/>
    </row>
    <row r="1233" spans="32:80" ht="21.2" customHeight="1" x14ac:dyDescent="0.2">
      <c r="AF1233" s="3"/>
      <c r="AG1233" s="48"/>
      <c r="AH1233" s="48"/>
      <c r="AI1233" s="48"/>
      <c r="AJ1233" s="61"/>
      <c r="AK1233" s="3"/>
      <c r="AL1233" s="48"/>
      <c r="AM1233" s="48"/>
      <c r="AN1233" s="48"/>
      <c r="AQ1233" s="3"/>
      <c r="AR1233" s="3"/>
      <c r="AS1233" s="3"/>
      <c r="AT1233" s="3"/>
      <c r="AU1233" s="3"/>
      <c r="AV1233" s="3"/>
      <c r="AW1233" s="3"/>
      <c r="AX1233" s="3"/>
      <c r="AY1233" s="3"/>
      <c r="AZ1233" s="3"/>
      <c r="BA1233" s="3"/>
      <c r="BB1233" s="3"/>
      <c r="BC1233" s="3"/>
      <c r="BD1233" s="3"/>
      <c r="BE1233" s="3"/>
      <c r="BF1233" s="3"/>
      <c r="BG1233" s="3"/>
      <c r="BH1233" s="3"/>
      <c r="BI1233" s="3"/>
      <c r="BJ1233" s="3"/>
      <c r="BK1233" s="3"/>
      <c r="CB1233" s="3"/>
    </row>
    <row r="1234" spans="32:80" ht="21.2" customHeight="1" x14ac:dyDescent="0.2">
      <c r="AF1234" s="3"/>
      <c r="AG1234" s="48"/>
      <c r="AH1234" s="48"/>
      <c r="AI1234" s="48"/>
      <c r="AJ1234" s="61"/>
      <c r="AK1234" s="3"/>
      <c r="AL1234" s="48"/>
      <c r="AM1234" s="48"/>
      <c r="AN1234" s="48"/>
      <c r="AQ1234" s="3"/>
      <c r="AR1234" s="3"/>
      <c r="AS1234" s="3"/>
      <c r="AT1234" s="3"/>
      <c r="AU1234" s="3"/>
      <c r="AV1234" s="3"/>
      <c r="AW1234" s="3"/>
      <c r="AX1234" s="3"/>
      <c r="AY1234" s="3"/>
      <c r="AZ1234" s="3"/>
      <c r="BA1234" s="3"/>
      <c r="BB1234" s="3"/>
      <c r="BC1234" s="3"/>
      <c r="BD1234" s="3"/>
      <c r="BE1234" s="3"/>
      <c r="BF1234" s="3"/>
      <c r="BG1234" s="3"/>
      <c r="BH1234" s="3"/>
      <c r="BI1234" s="3"/>
      <c r="BJ1234" s="3"/>
      <c r="BK1234" s="3"/>
      <c r="CB1234" s="3"/>
    </row>
    <row r="1235" spans="32:80" ht="21.2" customHeight="1" x14ac:dyDescent="0.2">
      <c r="AF1235" s="3"/>
      <c r="AG1235" s="48"/>
      <c r="AH1235" s="48"/>
      <c r="AI1235" s="48"/>
      <c r="AJ1235" s="61"/>
      <c r="AK1235" s="3"/>
      <c r="AL1235" s="48"/>
      <c r="AM1235" s="48"/>
      <c r="AN1235" s="48"/>
      <c r="AQ1235" s="3"/>
      <c r="AR1235" s="3"/>
      <c r="AS1235" s="3"/>
      <c r="AT1235" s="3"/>
      <c r="AU1235" s="3"/>
      <c r="AV1235" s="3"/>
      <c r="AW1235" s="3"/>
      <c r="AX1235" s="3"/>
      <c r="AY1235" s="3"/>
      <c r="AZ1235" s="3"/>
      <c r="BA1235" s="3"/>
      <c r="BB1235" s="3"/>
      <c r="BC1235" s="3"/>
      <c r="BD1235" s="3"/>
      <c r="BE1235" s="3"/>
      <c r="BF1235" s="3"/>
      <c r="BG1235" s="3"/>
      <c r="BH1235" s="3"/>
      <c r="BI1235" s="3"/>
      <c r="BJ1235" s="3"/>
      <c r="BK1235" s="3"/>
      <c r="CB1235" s="3"/>
    </row>
    <row r="1236" spans="32:80" ht="21.2" customHeight="1" x14ac:dyDescent="0.2">
      <c r="AF1236" s="3"/>
      <c r="AG1236" s="48"/>
      <c r="AH1236" s="48"/>
      <c r="AI1236" s="48"/>
      <c r="AJ1236" s="61"/>
      <c r="AK1236" s="3"/>
      <c r="AL1236" s="48"/>
      <c r="AM1236" s="48"/>
      <c r="AN1236" s="48"/>
      <c r="AQ1236" s="3"/>
      <c r="AR1236" s="3"/>
      <c r="AS1236" s="3"/>
      <c r="AT1236" s="3"/>
      <c r="AU1236" s="3"/>
      <c r="AV1236" s="3"/>
      <c r="AW1236" s="3"/>
      <c r="AX1236" s="3"/>
      <c r="AY1236" s="3"/>
      <c r="AZ1236" s="3"/>
      <c r="BA1236" s="3"/>
      <c r="BB1236" s="3"/>
      <c r="BC1236" s="3"/>
      <c r="BD1236" s="3"/>
      <c r="BE1236" s="3"/>
      <c r="BF1236" s="3"/>
      <c r="BG1236" s="3"/>
      <c r="BH1236" s="3"/>
      <c r="BI1236" s="3"/>
      <c r="BJ1236" s="3"/>
      <c r="BK1236" s="3"/>
      <c r="CB1236" s="3"/>
    </row>
    <row r="1237" spans="32:80" ht="21.2" customHeight="1" x14ac:dyDescent="0.2">
      <c r="AF1237" s="3"/>
      <c r="AG1237" s="48"/>
      <c r="AH1237" s="48"/>
      <c r="AI1237" s="48"/>
      <c r="AJ1237" s="61"/>
      <c r="AK1237" s="3"/>
      <c r="AL1237" s="48"/>
      <c r="AM1237" s="48"/>
      <c r="AN1237" s="48"/>
      <c r="AQ1237" s="3"/>
      <c r="AR1237" s="3"/>
      <c r="AS1237" s="3"/>
      <c r="AT1237" s="3"/>
      <c r="AU1237" s="3"/>
      <c r="AV1237" s="3"/>
      <c r="AW1237" s="3"/>
      <c r="AX1237" s="3"/>
      <c r="AY1237" s="3"/>
      <c r="AZ1237" s="3"/>
      <c r="BA1237" s="3"/>
      <c r="BB1237" s="3"/>
      <c r="BC1237" s="3"/>
      <c r="BD1237" s="3"/>
      <c r="BE1237" s="3"/>
      <c r="BF1237" s="3"/>
      <c r="BG1237" s="3"/>
      <c r="BH1237" s="3"/>
      <c r="BI1237" s="3"/>
      <c r="BJ1237" s="3"/>
      <c r="BK1237" s="3"/>
      <c r="CB1237" s="3"/>
    </row>
    <row r="1238" spans="32:80" ht="21.2" customHeight="1" x14ac:dyDescent="0.2">
      <c r="AF1238" s="3"/>
      <c r="AG1238" s="48"/>
      <c r="AH1238" s="48"/>
      <c r="AI1238" s="48"/>
      <c r="AJ1238" s="61"/>
      <c r="AK1238" s="3"/>
      <c r="AL1238" s="48"/>
      <c r="AM1238" s="48"/>
      <c r="AN1238" s="48"/>
      <c r="AQ1238" s="3"/>
      <c r="AR1238" s="3"/>
      <c r="AS1238" s="3"/>
      <c r="AT1238" s="3"/>
      <c r="AU1238" s="3"/>
      <c r="AV1238" s="3"/>
      <c r="AW1238" s="3"/>
      <c r="AX1238" s="3"/>
      <c r="AY1238" s="3"/>
      <c r="AZ1238" s="3"/>
      <c r="BA1238" s="3"/>
      <c r="BB1238" s="3"/>
      <c r="BC1238" s="3"/>
      <c r="BD1238" s="3"/>
      <c r="BE1238" s="3"/>
      <c r="BF1238" s="3"/>
      <c r="BG1238" s="3"/>
      <c r="BH1238" s="3"/>
      <c r="BI1238" s="3"/>
      <c r="BJ1238" s="3"/>
      <c r="BK1238" s="3"/>
      <c r="CB1238" s="3"/>
    </row>
    <row r="1239" spans="32:80" ht="21.2" customHeight="1" x14ac:dyDescent="0.2">
      <c r="AF1239" s="3"/>
      <c r="AG1239" s="48"/>
      <c r="AH1239" s="48"/>
      <c r="AI1239" s="48"/>
      <c r="AJ1239" s="61"/>
      <c r="AK1239" s="3"/>
      <c r="AL1239" s="48"/>
      <c r="AM1239" s="48"/>
      <c r="AN1239" s="48"/>
      <c r="AQ1239" s="3"/>
      <c r="AR1239" s="3"/>
      <c r="AS1239" s="3"/>
      <c r="AT1239" s="3"/>
      <c r="AU1239" s="3"/>
      <c r="AV1239" s="3"/>
      <c r="AW1239" s="3"/>
      <c r="AX1239" s="3"/>
      <c r="AY1239" s="3"/>
      <c r="AZ1239" s="3"/>
      <c r="BA1239" s="3"/>
      <c r="BB1239" s="3"/>
      <c r="BC1239" s="3"/>
      <c r="BD1239" s="3"/>
      <c r="BE1239" s="3"/>
      <c r="BF1239" s="3"/>
      <c r="BG1239" s="3"/>
      <c r="BH1239" s="3"/>
      <c r="BI1239" s="3"/>
      <c r="BJ1239" s="3"/>
      <c r="BK1239" s="3"/>
      <c r="CB1239" s="3"/>
    </row>
    <row r="1240" spans="32:80" ht="21.2" customHeight="1" x14ac:dyDescent="0.2">
      <c r="AF1240" s="3"/>
      <c r="AG1240" s="48"/>
      <c r="AH1240" s="48"/>
      <c r="AI1240" s="48"/>
      <c r="AJ1240" s="61"/>
      <c r="AK1240" s="3"/>
      <c r="AL1240" s="48"/>
      <c r="AM1240" s="48"/>
      <c r="AN1240" s="48"/>
      <c r="AQ1240" s="3"/>
      <c r="AR1240" s="3"/>
      <c r="AS1240" s="3"/>
      <c r="AT1240" s="3"/>
      <c r="AU1240" s="3"/>
      <c r="AV1240" s="3"/>
      <c r="AW1240" s="3"/>
      <c r="AX1240" s="3"/>
      <c r="AY1240" s="3"/>
      <c r="AZ1240" s="3"/>
      <c r="BA1240" s="3"/>
      <c r="BB1240" s="3"/>
      <c r="BC1240" s="3"/>
      <c r="BD1240" s="3"/>
      <c r="BE1240" s="3"/>
      <c r="BF1240" s="3"/>
      <c r="BG1240" s="3"/>
      <c r="BH1240" s="3"/>
      <c r="BI1240" s="3"/>
      <c r="BJ1240" s="3"/>
      <c r="BK1240" s="3"/>
      <c r="CB1240" s="3"/>
    </row>
    <row r="1241" spans="32:80" ht="21.2" customHeight="1" x14ac:dyDescent="0.2">
      <c r="AF1241" s="3"/>
      <c r="AG1241" s="48"/>
      <c r="AH1241" s="48"/>
      <c r="AI1241" s="48"/>
      <c r="AJ1241" s="61"/>
      <c r="AK1241" s="3"/>
      <c r="AL1241" s="48"/>
      <c r="AM1241" s="48"/>
      <c r="AN1241" s="48"/>
      <c r="AQ1241" s="3"/>
      <c r="AR1241" s="3"/>
      <c r="AS1241" s="3"/>
      <c r="AT1241" s="3"/>
      <c r="AU1241" s="3"/>
      <c r="AV1241" s="3"/>
      <c r="AW1241" s="3"/>
      <c r="AX1241" s="3"/>
      <c r="AY1241" s="3"/>
      <c r="AZ1241" s="3"/>
      <c r="BA1241" s="3"/>
      <c r="BB1241" s="3"/>
      <c r="BC1241" s="3"/>
      <c r="BD1241" s="3"/>
      <c r="BE1241" s="3"/>
      <c r="BF1241" s="3"/>
      <c r="BG1241" s="3"/>
      <c r="BH1241" s="3"/>
      <c r="BI1241" s="3"/>
      <c r="BJ1241" s="3"/>
      <c r="BK1241" s="3"/>
      <c r="CB1241" s="3"/>
    </row>
    <row r="1242" spans="32:80" ht="21.2" customHeight="1" x14ac:dyDescent="0.2">
      <c r="AF1242" s="3"/>
      <c r="AG1242" s="48"/>
      <c r="AH1242" s="48"/>
      <c r="AI1242" s="48"/>
      <c r="AJ1242" s="61"/>
      <c r="AK1242" s="3"/>
      <c r="AL1242" s="48"/>
      <c r="AM1242" s="48"/>
      <c r="AN1242" s="48"/>
      <c r="AQ1242" s="3"/>
      <c r="AR1242" s="3"/>
      <c r="AS1242" s="3"/>
      <c r="AT1242" s="3"/>
      <c r="AU1242" s="3"/>
      <c r="AV1242" s="3"/>
      <c r="AW1242" s="3"/>
      <c r="AX1242" s="3"/>
      <c r="AY1242" s="3"/>
      <c r="AZ1242" s="3"/>
      <c r="BA1242" s="3"/>
      <c r="BB1242" s="3"/>
      <c r="BC1242" s="3"/>
      <c r="BD1242" s="3"/>
      <c r="BE1242" s="3"/>
      <c r="BF1242" s="3"/>
      <c r="BG1242" s="3"/>
      <c r="BH1242" s="3"/>
      <c r="BI1242" s="3"/>
      <c r="BJ1242" s="3"/>
      <c r="BK1242" s="3"/>
      <c r="CB1242" s="3"/>
    </row>
    <row r="1243" spans="32:80" ht="21.2" customHeight="1" x14ac:dyDescent="0.2">
      <c r="AF1243" s="3"/>
      <c r="AG1243" s="48"/>
      <c r="AH1243" s="48"/>
      <c r="AI1243" s="48"/>
      <c r="AJ1243" s="61"/>
      <c r="AK1243" s="3"/>
      <c r="AL1243" s="48"/>
      <c r="AM1243" s="48"/>
      <c r="AN1243" s="48"/>
      <c r="AQ1243" s="3"/>
      <c r="AR1243" s="3"/>
      <c r="AS1243" s="3"/>
      <c r="AT1243" s="3"/>
      <c r="AU1243" s="3"/>
      <c r="AV1243" s="3"/>
      <c r="AW1243" s="3"/>
      <c r="AX1243" s="3"/>
      <c r="AY1243" s="3"/>
      <c r="AZ1243" s="3"/>
      <c r="BA1243" s="3"/>
      <c r="BB1243" s="3"/>
      <c r="BC1243" s="3"/>
      <c r="BD1243" s="3"/>
      <c r="BE1243" s="3"/>
      <c r="BF1243" s="3"/>
      <c r="BG1243" s="3"/>
      <c r="BH1243" s="3"/>
      <c r="BI1243" s="3"/>
      <c r="BJ1243" s="3"/>
      <c r="BK1243" s="3"/>
      <c r="CB1243" s="3"/>
    </row>
    <row r="1244" spans="32:80" ht="21.2" customHeight="1" x14ac:dyDescent="0.2">
      <c r="AF1244" s="3"/>
      <c r="AG1244" s="48"/>
      <c r="AH1244" s="48"/>
      <c r="AI1244" s="48"/>
      <c r="AJ1244" s="61"/>
      <c r="AK1244" s="3"/>
      <c r="AL1244" s="48"/>
      <c r="AM1244" s="48"/>
      <c r="AN1244" s="48"/>
      <c r="AQ1244" s="3"/>
      <c r="AR1244" s="3"/>
      <c r="AS1244" s="3"/>
      <c r="AT1244" s="3"/>
      <c r="AU1244" s="3"/>
      <c r="AV1244" s="3"/>
      <c r="AW1244" s="3"/>
      <c r="AX1244" s="3"/>
      <c r="AY1244" s="3"/>
      <c r="AZ1244" s="3"/>
      <c r="BA1244" s="3"/>
      <c r="BB1244" s="3"/>
      <c r="BC1244" s="3"/>
      <c r="BD1244" s="3"/>
      <c r="BE1244" s="3"/>
      <c r="BF1244" s="3"/>
      <c r="BG1244" s="3"/>
      <c r="BH1244" s="3"/>
      <c r="BI1244" s="3"/>
      <c r="BJ1244" s="3"/>
      <c r="BK1244" s="3"/>
      <c r="CB1244" s="3"/>
    </row>
    <row r="1245" spans="32:80" ht="21.2" customHeight="1" x14ac:dyDescent="0.2">
      <c r="AF1245" s="3"/>
      <c r="AG1245" s="48"/>
      <c r="AH1245" s="48"/>
      <c r="AI1245" s="48"/>
      <c r="AJ1245" s="61"/>
      <c r="AK1245" s="3"/>
      <c r="AL1245" s="48"/>
      <c r="AM1245" s="48"/>
      <c r="AN1245" s="48"/>
      <c r="AQ1245" s="3"/>
      <c r="AR1245" s="3"/>
      <c r="AS1245" s="3"/>
      <c r="AT1245" s="3"/>
      <c r="AU1245" s="3"/>
      <c r="AV1245" s="3"/>
      <c r="AW1245" s="3"/>
      <c r="AX1245" s="3"/>
      <c r="AY1245" s="3"/>
      <c r="AZ1245" s="3"/>
      <c r="BA1245" s="3"/>
      <c r="BB1245" s="3"/>
      <c r="BC1245" s="3"/>
      <c r="BD1245" s="3"/>
      <c r="BE1245" s="3"/>
      <c r="BF1245" s="3"/>
      <c r="BG1245" s="3"/>
      <c r="BH1245" s="3"/>
      <c r="BI1245" s="3"/>
      <c r="BJ1245" s="3"/>
      <c r="BK1245" s="3"/>
      <c r="CB1245" s="3"/>
    </row>
    <row r="1246" spans="32:80" ht="21.2" customHeight="1" x14ac:dyDescent="0.2">
      <c r="AF1246" s="3"/>
      <c r="AG1246" s="48"/>
      <c r="AH1246" s="48"/>
      <c r="AI1246" s="48"/>
      <c r="AJ1246" s="61"/>
      <c r="AK1246" s="3"/>
      <c r="AL1246" s="48"/>
      <c r="AM1246" s="48"/>
      <c r="AN1246" s="48"/>
      <c r="AQ1246" s="3"/>
      <c r="AR1246" s="3"/>
      <c r="AS1246" s="3"/>
      <c r="AT1246" s="3"/>
      <c r="AU1246" s="3"/>
      <c r="AV1246" s="3"/>
      <c r="AW1246" s="3"/>
      <c r="AX1246" s="3"/>
      <c r="AY1246" s="3"/>
      <c r="AZ1246" s="3"/>
      <c r="BA1246" s="3"/>
      <c r="BB1246" s="3"/>
      <c r="BC1246" s="3"/>
      <c r="BD1246" s="3"/>
      <c r="BE1246" s="3"/>
      <c r="BF1246" s="3"/>
      <c r="BG1246" s="3"/>
      <c r="BH1246" s="3"/>
      <c r="BI1246" s="3"/>
      <c r="BJ1246" s="3"/>
      <c r="BK1246" s="3"/>
      <c r="CB1246" s="3"/>
    </row>
    <row r="1247" spans="32:80" ht="21.2" customHeight="1" x14ac:dyDescent="0.2">
      <c r="AF1247" s="3"/>
      <c r="AG1247" s="48"/>
      <c r="AH1247" s="48"/>
      <c r="AI1247" s="48"/>
      <c r="AJ1247" s="61"/>
      <c r="AK1247" s="3"/>
      <c r="AL1247" s="48"/>
      <c r="AM1247" s="48"/>
      <c r="AN1247" s="48"/>
      <c r="AQ1247" s="3"/>
      <c r="AR1247" s="3"/>
      <c r="AS1247" s="3"/>
      <c r="AT1247" s="3"/>
      <c r="AU1247" s="3"/>
      <c r="AV1247" s="3"/>
      <c r="AW1247" s="3"/>
      <c r="AX1247" s="3"/>
      <c r="AY1247" s="3"/>
      <c r="AZ1247" s="3"/>
      <c r="BA1247" s="3"/>
      <c r="BB1247" s="3"/>
      <c r="BC1247" s="3"/>
      <c r="BD1247" s="3"/>
      <c r="BE1247" s="3"/>
      <c r="BF1247" s="3"/>
      <c r="BG1247" s="3"/>
      <c r="BH1247" s="3"/>
      <c r="BI1247" s="3"/>
      <c r="BJ1247" s="3"/>
      <c r="BK1247" s="3"/>
      <c r="CB1247" s="3"/>
    </row>
    <row r="1248" spans="32:80" ht="21.2" customHeight="1" x14ac:dyDescent="0.2">
      <c r="AF1248" s="3"/>
      <c r="AG1248" s="48"/>
      <c r="AH1248" s="48"/>
      <c r="AI1248" s="48"/>
      <c r="AJ1248" s="61"/>
      <c r="AK1248" s="3"/>
      <c r="AL1248" s="48"/>
      <c r="AM1248" s="48"/>
      <c r="AN1248" s="48"/>
      <c r="AQ1248" s="3"/>
      <c r="AR1248" s="3"/>
      <c r="AS1248" s="3"/>
      <c r="AT1248" s="3"/>
      <c r="AU1248" s="3"/>
      <c r="AV1248" s="3"/>
      <c r="AW1248" s="3"/>
      <c r="AX1248" s="3"/>
      <c r="AY1248" s="3"/>
      <c r="AZ1248" s="3"/>
      <c r="BA1248" s="3"/>
      <c r="BB1248" s="3"/>
      <c r="BC1248" s="3"/>
      <c r="BD1248" s="3"/>
      <c r="BE1248" s="3"/>
      <c r="BF1248" s="3"/>
      <c r="BG1248" s="3"/>
      <c r="BH1248" s="3"/>
      <c r="BI1248" s="3"/>
      <c r="BJ1248" s="3"/>
      <c r="BK1248" s="3"/>
      <c r="CB1248" s="3"/>
    </row>
    <row r="1249" spans="32:80" ht="21.2" customHeight="1" x14ac:dyDescent="0.2">
      <c r="AF1249" s="3"/>
      <c r="AG1249" s="48"/>
      <c r="AH1249" s="48"/>
      <c r="AI1249" s="48"/>
      <c r="AJ1249" s="61"/>
      <c r="AK1249" s="3"/>
      <c r="AL1249" s="48"/>
      <c r="AM1249" s="48"/>
      <c r="AN1249" s="48"/>
      <c r="AQ1249" s="3"/>
      <c r="AR1249" s="3"/>
      <c r="AS1249" s="3"/>
      <c r="AT1249" s="3"/>
      <c r="AU1249" s="3"/>
      <c r="AV1249" s="3"/>
      <c r="AW1249" s="3"/>
      <c r="AX1249" s="3"/>
      <c r="AY1249" s="3"/>
      <c r="AZ1249" s="3"/>
      <c r="BA1249" s="3"/>
      <c r="BB1249" s="3"/>
      <c r="BC1249" s="3"/>
      <c r="BD1249" s="3"/>
      <c r="BE1249" s="3"/>
      <c r="BF1249" s="3"/>
      <c r="BG1249" s="3"/>
      <c r="BH1249" s="3"/>
      <c r="BI1249" s="3"/>
      <c r="BJ1249" s="3"/>
      <c r="BK1249" s="3"/>
      <c r="CB1249" s="3"/>
    </row>
    <row r="1250" spans="32:80" ht="21.2" customHeight="1" x14ac:dyDescent="0.2">
      <c r="AF1250" s="3"/>
      <c r="AG1250" s="48"/>
      <c r="AH1250" s="48"/>
      <c r="AI1250" s="48"/>
      <c r="AJ1250" s="61"/>
      <c r="AK1250" s="3"/>
      <c r="AL1250" s="48"/>
      <c r="AM1250" s="48"/>
      <c r="AN1250" s="48"/>
      <c r="AQ1250" s="3"/>
      <c r="AR1250" s="3"/>
      <c r="AS1250" s="3"/>
      <c r="AT1250" s="3"/>
      <c r="AU1250" s="3"/>
      <c r="AV1250" s="3"/>
      <c r="AW1250" s="3"/>
      <c r="AX1250" s="3"/>
      <c r="AY1250" s="3"/>
      <c r="AZ1250" s="3"/>
      <c r="BA1250" s="3"/>
      <c r="BB1250" s="3"/>
      <c r="BC1250" s="3"/>
      <c r="BD1250" s="3"/>
      <c r="BE1250" s="3"/>
      <c r="BF1250" s="3"/>
      <c r="BG1250" s="3"/>
      <c r="BH1250" s="3"/>
      <c r="BI1250" s="3"/>
      <c r="BJ1250" s="3"/>
      <c r="BK1250" s="3"/>
      <c r="CB1250" s="3"/>
    </row>
    <row r="1251" spans="32:80" ht="21.2" customHeight="1" x14ac:dyDescent="0.2">
      <c r="AF1251" s="3"/>
      <c r="AG1251" s="48"/>
      <c r="AH1251" s="48"/>
      <c r="AI1251" s="48"/>
      <c r="AJ1251" s="61"/>
      <c r="AK1251" s="3"/>
      <c r="AL1251" s="48"/>
      <c r="AM1251" s="48"/>
      <c r="AN1251" s="48"/>
      <c r="AQ1251" s="3"/>
      <c r="AR1251" s="3"/>
      <c r="AS1251" s="3"/>
      <c r="AT1251" s="3"/>
      <c r="AU1251" s="3"/>
      <c r="AV1251" s="3"/>
      <c r="AW1251" s="3"/>
      <c r="AX1251" s="3"/>
      <c r="AY1251" s="3"/>
      <c r="AZ1251" s="3"/>
      <c r="BA1251" s="3"/>
      <c r="BB1251" s="3"/>
      <c r="BC1251" s="3"/>
      <c r="BD1251" s="3"/>
      <c r="BE1251" s="3"/>
      <c r="BF1251" s="3"/>
      <c r="BG1251" s="3"/>
      <c r="BH1251" s="3"/>
      <c r="BI1251" s="3"/>
      <c r="BJ1251" s="3"/>
      <c r="BK1251" s="3"/>
      <c r="CB1251" s="3"/>
    </row>
    <row r="1252" spans="32:80" ht="21.2" customHeight="1" x14ac:dyDescent="0.2">
      <c r="AF1252" s="3"/>
      <c r="AG1252" s="48"/>
      <c r="AH1252" s="48"/>
      <c r="AI1252" s="48"/>
      <c r="AJ1252" s="61"/>
      <c r="AK1252" s="3"/>
      <c r="AL1252" s="48"/>
      <c r="AM1252" s="48"/>
      <c r="AN1252" s="48"/>
      <c r="AQ1252" s="3"/>
      <c r="AR1252" s="3"/>
      <c r="AS1252" s="3"/>
      <c r="AT1252" s="3"/>
      <c r="AU1252" s="3"/>
      <c r="AV1252" s="3"/>
      <c r="AW1252" s="3"/>
      <c r="AX1252" s="3"/>
      <c r="AY1252" s="3"/>
      <c r="AZ1252" s="3"/>
      <c r="BA1252" s="3"/>
      <c r="BB1252" s="3"/>
      <c r="BC1252" s="3"/>
      <c r="BD1252" s="3"/>
      <c r="BE1252" s="3"/>
      <c r="BF1252" s="3"/>
      <c r="BG1252" s="3"/>
      <c r="BH1252" s="3"/>
      <c r="BI1252" s="3"/>
      <c r="BJ1252" s="3"/>
      <c r="BK1252" s="3"/>
      <c r="CB1252" s="3"/>
    </row>
    <row r="1253" spans="32:80" ht="21.2" customHeight="1" x14ac:dyDescent="0.2">
      <c r="AF1253" s="3"/>
      <c r="AG1253" s="48"/>
      <c r="AH1253" s="48"/>
      <c r="AI1253" s="48"/>
      <c r="AJ1253" s="61"/>
      <c r="AK1253" s="3"/>
      <c r="AL1253" s="48"/>
      <c r="AM1253" s="48"/>
      <c r="AN1253" s="48"/>
      <c r="AQ1253" s="3"/>
      <c r="AR1253" s="3"/>
      <c r="AS1253" s="3"/>
      <c r="AT1253" s="3"/>
      <c r="AU1253" s="3"/>
      <c r="AV1253" s="3"/>
      <c r="AW1253" s="3"/>
      <c r="AX1253" s="3"/>
      <c r="AY1253" s="3"/>
      <c r="AZ1253" s="3"/>
      <c r="BA1253" s="3"/>
      <c r="BB1253" s="3"/>
      <c r="BC1253" s="3"/>
      <c r="BD1253" s="3"/>
      <c r="BE1253" s="3"/>
      <c r="BF1253" s="3"/>
      <c r="BG1253" s="3"/>
      <c r="BH1253" s="3"/>
      <c r="BI1253" s="3"/>
      <c r="BJ1253" s="3"/>
      <c r="BK1253" s="3"/>
      <c r="CB1253" s="3"/>
    </row>
    <row r="1254" spans="32:80" ht="21.2" customHeight="1" x14ac:dyDescent="0.2">
      <c r="AF1254" s="3"/>
      <c r="AG1254" s="48"/>
      <c r="AH1254" s="48"/>
      <c r="AI1254" s="48"/>
      <c r="AJ1254" s="61"/>
      <c r="AK1254" s="3"/>
      <c r="AL1254" s="48"/>
      <c r="AM1254" s="48"/>
      <c r="AN1254" s="48"/>
      <c r="AQ1254" s="3"/>
      <c r="AR1254" s="3"/>
      <c r="AS1254" s="3"/>
      <c r="AT1254" s="3"/>
      <c r="AU1254" s="3"/>
      <c r="AV1254" s="3"/>
      <c r="AW1254" s="3"/>
      <c r="AX1254" s="3"/>
      <c r="AY1254" s="3"/>
      <c r="AZ1254" s="3"/>
      <c r="BA1254" s="3"/>
      <c r="BB1254" s="3"/>
      <c r="BC1254" s="3"/>
      <c r="BD1254" s="3"/>
      <c r="BE1254" s="3"/>
      <c r="BF1254" s="3"/>
      <c r="BG1254" s="3"/>
      <c r="BH1254" s="3"/>
      <c r="BI1254" s="3"/>
      <c r="BJ1254" s="3"/>
      <c r="BK1254" s="3"/>
      <c r="CB1254" s="3"/>
    </row>
    <row r="1255" spans="32:80" ht="21.2" customHeight="1" x14ac:dyDescent="0.2">
      <c r="AF1255" s="3"/>
      <c r="AG1255" s="48"/>
      <c r="AH1255" s="48"/>
      <c r="AI1255" s="48"/>
      <c r="AJ1255" s="61"/>
      <c r="AK1255" s="3"/>
      <c r="AL1255" s="48"/>
      <c r="AM1255" s="48"/>
      <c r="AN1255" s="48"/>
      <c r="AQ1255" s="3"/>
      <c r="AR1255" s="3"/>
      <c r="AS1255" s="3"/>
      <c r="AT1255" s="3"/>
      <c r="AU1255" s="3"/>
      <c r="AV1255" s="3"/>
      <c r="AW1255" s="3"/>
      <c r="AX1255" s="3"/>
      <c r="AY1255" s="3"/>
      <c r="AZ1255" s="3"/>
      <c r="BA1255" s="3"/>
      <c r="BB1255" s="3"/>
      <c r="BC1255" s="3"/>
      <c r="BD1255" s="3"/>
      <c r="BE1255" s="3"/>
      <c r="BF1255" s="3"/>
      <c r="BG1255" s="3"/>
      <c r="BH1255" s="3"/>
      <c r="BI1255" s="3"/>
      <c r="BJ1255" s="3"/>
      <c r="BK1255" s="3"/>
      <c r="CB1255" s="3"/>
    </row>
    <row r="1256" spans="32:80" ht="21.2" customHeight="1" x14ac:dyDescent="0.2">
      <c r="AF1256" s="3"/>
      <c r="AG1256" s="48"/>
      <c r="AH1256" s="48"/>
      <c r="AI1256" s="48"/>
      <c r="AJ1256" s="61"/>
      <c r="AK1256" s="3"/>
      <c r="AL1256" s="48"/>
      <c r="AM1256" s="48"/>
      <c r="AN1256" s="48"/>
      <c r="AQ1256" s="3"/>
      <c r="AR1256" s="3"/>
      <c r="AS1256" s="3"/>
      <c r="AT1256" s="3"/>
      <c r="AU1256" s="3"/>
      <c r="AV1256" s="3"/>
      <c r="AW1256" s="3"/>
      <c r="AX1256" s="3"/>
      <c r="AY1256" s="3"/>
      <c r="AZ1256" s="3"/>
      <c r="BA1256" s="3"/>
      <c r="BB1256" s="3"/>
      <c r="BC1256" s="3"/>
      <c r="BD1256" s="3"/>
      <c r="BE1256" s="3"/>
      <c r="BF1256" s="3"/>
      <c r="BG1256" s="3"/>
      <c r="BH1256" s="3"/>
      <c r="BI1256" s="3"/>
      <c r="BJ1256" s="3"/>
      <c r="BK1256" s="3"/>
      <c r="CB1256" s="3"/>
    </row>
    <row r="1257" spans="32:80" ht="21.2" customHeight="1" x14ac:dyDescent="0.2">
      <c r="AF1257" s="3"/>
      <c r="AG1257" s="48"/>
      <c r="AH1257" s="48"/>
      <c r="AI1257" s="48"/>
      <c r="AJ1257" s="61"/>
      <c r="AK1257" s="3"/>
      <c r="AL1257" s="48"/>
      <c r="AM1257" s="48"/>
      <c r="AN1257" s="48"/>
      <c r="AQ1257" s="3"/>
      <c r="AR1257" s="3"/>
      <c r="AS1257" s="3"/>
      <c r="AT1257" s="3"/>
      <c r="AU1257" s="3"/>
      <c r="AV1257" s="3"/>
      <c r="AW1257" s="3"/>
      <c r="AX1257" s="3"/>
      <c r="AY1257" s="3"/>
      <c r="AZ1257" s="3"/>
      <c r="BA1257" s="3"/>
      <c r="BB1257" s="3"/>
      <c r="BC1257" s="3"/>
      <c r="BD1257" s="3"/>
      <c r="BE1257" s="3"/>
      <c r="BF1257" s="3"/>
      <c r="BG1257" s="3"/>
      <c r="BH1257" s="3"/>
      <c r="BI1257" s="3"/>
      <c r="BJ1257" s="3"/>
      <c r="BK1257" s="3"/>
      <c r="CB1257" s="3"/>
    </row>
    <row r="1258" spans="32:80" ht="21.2" customHeight="1" x14ac:dyDescent="0.2">
      <c r="AF1258" s="3"/>
      <c r="AG1258" s="48"/>
      <c r="AH1258" s="48"/>
      <c r="AI1258" s="48"/>
      <c r="AJ1258" s="61"/>
      <c r="AK1258" s="3"/>
      <c r="AL1258" s="48"/>
      <c r="AM1258" s="48"/>
      <c r="AN1258" s="48"/>
      <c r="AQ1258" s="3"/>
      <c r="AR1258" s="3"/>
      <c r="AS1258" s="3"/>
      <c r="AT1258" s="3"/>
      <c r="AU1258" s="3"/>
      <c r="AV1258" s="3"/>
      <c r="AW1258" s="3"/>
      <c r="AX1258" s="3"/>
      <c r="AY1258" s="3"/>
      <c r="AZ1258" s="3"/>
      <c r="BA1258" s="3"/>
      <c r="BB1258" s="3"/>
      <c r="BC1258" s="3"/>
      <c r="BD1258" s="3"/>
      <c r="BE1258" s="3"/>
      <c r="BF1258" s="3"/>
      <c r="BG1258" s="3"/>
      <c r="BH1258" s="3"/>
      <c r="BI1258" s="3"/>
      <c r="BJ1258" s="3"/>
      <c r="BK1258" s="3"/>
      <c r="CB1258" s="3"/>
    </row>
    <row r="1259" spans="32:80" ht="21.2" customHeight="1" x14ac:dyDescent="0.2">
      <c r="AF1259" s="3"/>
      <c r="AG1259" s="48"/>
      <c r="AH1259" s="48"/>
      <c r="AI1259" s="48"/>
      <c r="AJ1259" s="61"/>
      <c r="AK1259" s="3"/>
      <c r="AL1259" s="48"/>
      <c r="AM1259" s="48"/>
      <c r="AN1259" s="48"/>
      <c r="AQ1259" s="3"/>
      <c r="AR1259" s="3"/>
      <c r="AS1259" s="3"/>
      <c r="AT1259" s="3"/>
      <c r="AU1259" s="3"/>
      <c r="AV1259" s="3"/>
      <c r="AW1259" s="3"/>
      <c r="AX1259" s="3"/>
      <c r="AY1259" s="3"/>
      <c r="AZ1259" s="3"/>
      <c r="BA1259" s="3"/>
      <c r="BB1259" s="3"/>
      <c r="BC1259" s="3"/>
      <c r="BD1259" s="3"/>
      <c r="BE1259" s="3"/>
      <c r="BF1259" s="3"/>
      <c r="BG1259" s="3"/>
      <c r="BH1259" s="3"/>
      <c r="BI1259" s="3"/>
      <c r="BJ1259" s="3"/>
      <c r="BK1259" s="3"/>
      <c r="CB1259" s="3"/>
    </row>
    <row r="1260" spans="32:80" ht="21.2" customHeight="1" x14ac:dyDescent="0.2">
      <c r="AF1260" s="3"/>
      <c r="AG1260" s="48"/>
      <c r="AH1260" s="48"/>
      <c r="AI1260" s="48"/>
      <c r="AJ1260" s="61"/>
      <c r="AK1260" s="3"/>
      <c r="AL1260" s="48"/>
      <c r="AM1260" s="48"/>
      <c r="AN1260" s="48"/>
      <c r="AQ1260" s="3"/>
      <c r="AR1260" s="3"/>
      <c r="AS1260" s="3"/>
      <c r="AT1260" s="3"/>
      <c r="AU1260" s="3"/>
      <c r="AV1260" s="3"/>
      <c r="AW1260" s="3"/>
      <c r="AX1260" s="3"/>
      <c r="AY1260" s="3"/>
      <c r="AZ1260" s="3"/>
      <c r="BA1260" s="3"/>
      <c r="BB1260" s="3"/>
      <c r="BC1260" s="3"/>
      <c r="BD1260" s="3"/>
      <c r="BE1260" s="3"/>
      <c r="BF1260" s="3"/>
      <c r="BG1260" s="3"/>
      <c r="BH1260" s="3"/>
      <c r="BI1260" s="3"/>
      <c r="BJ1260" s="3"/>
      <c r="BK1260" s="3"/>
      <c r="CB1260" s="3"/>
    </row>
    <row r="1261" spans="32:80" ht="21.2" customHeight="1" x14ac:dyDescent="0.2">
      <c r="AF1261" s="3"/>
      <c r="AG1261" s="48"/>
      <c r="AH1261" s="48"/>
      <c r="AI1261" s="48"/>
      <c r="AJ1261" s="61"/>
      <c r="AK1261" s="3"/>
      <c r="AL1261" s="48"/>
      <c r="AM1261" s="48"/>
      <c r="AN1261" s="48"/>
      <c r="AQ1261" s="3"/>
      <c r="AR1261" s="3"/>
      <c r="AS1261" s="3"/>
      <c r="AT1261" s="3"/>
      <c r="AU1261" s="3"/>
      <c r="AV1261" s="3"/>
      <c r="AW1261" s="3"/>
      <c r="AX1261" s="3"/>
      <c r="AY1261" s="3"/>
      <c r="AZ1261" s="3"/>
      <c r="BA1261" s="3"/>
      <c r="BB1261" s="3"/>
      <c r="BC1261" s="3"/>
      <c r="BD1261" s="3"/>
      <c r="BE1261" s="3"/>
      <c r="BF1261" s="3"/>
      <c r="BG1261" s="3"/>
      <c r="BH1261" s="3"/>
      <c r="BI1261" s="3"/>
      <c r="BJ1261" s="3"/>
      <c r="BK1261" s="3"/>
      <c r="CB1261" s="3"/>
    </row>
    <row r="1262" spans="32:80" ht="21.2" customHeight="1" x14ac:dyDescent="0.2">
      <c r="AF1262" s="3"/>
      <c r="AG1262" s="48"/>
      <c r="AH1262" s="48"/>
      <c r="AI1262" s="48"/>
      <c r="AJ1262" s="61"/>
      <c r="AK1262" s="3"/>
      <c r="AL1262" s="48"/>
      <c r="AM1262" s="48"/>
      <c r="AN1262" s="48"/>
      <c r="AQ1262" s="3"/>
      <c r="AR1262" s="3"/>
      <c r="AS1262" s="3"/>
      <c r="AT1262" s="3"/>
      <c r="AU1262" s="3"/>
      <c r="AV1262" s="3"/>
      <c r="AW1262" s="3"/>
      <c r="AX1262" s="3"/>
      <c r="AY1262" s="3"/>
      <c r="AZ1262" s="3"/>
      <c r="BA1262" s="3"/>
      <c r="BB1262" s="3"/>
      <c r="BC1262" s="3"/>
      <c r="BD1262" s="3"/>
      <c r="BE1262" s="3"/>
      <c r="BF1262" s="3"/>
      <c r="BG1262" s="3"/>
      <c r="BH1262" s="3"/>
      <c r="BI1262" s="3"/>
      <c r="BJ1262" s="3"/>
      <c r="BK1262" s="3"/>
      <c r="CB1262" s="3"/>
    </row>
    <row r="1263" spans="32:80" ht="21.2" customHeight="1" x14ac:dyDescent="0.2">
      <c r="AF1263" s="3"/>
      <c r="AG1263" s="48"/>
      <c r="AH1263" s="48"/>
      <c r="AI1263" s="48"/>
      <c r="AJ1263" s="61"/>
      <c r="AK1263" s="3"/>
      <c r="AL1263" s="48"/>
      <c r="AM1263" s="48"/>
      <c r="AN1263" s="48"/>
      <c r="AQ1263" s="3"/>
      <c r="AR1263" s="3"/>
      <c r="AS1263" s="3"/>
      <c r="AT1263" s="3"/>
      <c r="AU1263" s="3"/>
      <c r="AV1263" s="3"/>
      <c r="AW1263" s="3"/>
      <c r="AX1263" s="3"/>
      <c r="AY1263" s="3"/>
      <c r="AZ1263" s="3"/>
      <c r="BA1263" s="3"/>
      <c r="BB1263" s="3"/>
      <c r="BC1263" s="3"/>
      <c r="BD1263" s="3"/>
      <c r="BE1263" s="3"/>
      <c r="BF1263" s="3"/>
      <c r="BG1263" s="3"/>
      <c r="BH1263" s="3"/>
      <c r="BI1263" s="3"/>
      <c r="BJ1263" s="3"/>
      <c r="BK1263" s="3"/>
      <c r="CB1263" s="3"/>
    </row>
    <row r="1264" spans="32:80" ht="21.2" customHeight="1" x14ac:dyDescent="0.2">
      <c r="AF1264" s="3"/>
      <c r="AG1264" s="48"/>
      <c r="AH1264" s="48"/>
      <c r="AI1264" s="48"/>
      <c r="AJ1264" s="61"/>
      <c r="AK1264" s="3"/>
      <c r="AL1264" s="48"/>
      <c r="AM1264" s="48"/>
      <c r="AN1264" s="48"/>
      <c r="AQ1264" s="3"/>
      <c r="AR1264" s="3"/>
      <c r="AS1264" s="3"/>
      <c r="AT1264" s="3"/>
      <c r="AU1264" s="3"/>
      <c r="AV1264" s="3"/>
      <c r="AW1264" s="3"/>
      <c r="AX1264" s="3"/>
      <c r="AY1264" s="3"/>
      <c r="AZ1264" s="3"/>
      <c r="BA1264" s="3"/>
      <c r="BB1264" s="3"/>
      <c r="BC1264" s="3"/>
      <c r="BD1264" s="3"/>
      <c r="BE1264" s="3"/>
      <c r="BF1264" s="3"/>
      <c r="BG1264" s="3"/>
      <c r="BH1264" s="3"/>
      <c r="BI1264" s="3"/>
      <c r="BJ1264" s="3"/>
      <c r="BK1264" s="3"/>
      <c r="CB1264" s="3"/>
    </row>
    <row r="1265" spans="32:80" ht="21.2" customHeight="1" x14ac:dyDescent="0.2">
      <c r="AF1265" s="3"/>
      <c r="AG1265" s="48"/>
      <c r="AH1265" s="48"/>
      <c r="AI1265" s="48"/>
      <c r="AJ1265" s="61"/>
      <c r="AK1265" s="3"/>
      <c r="AL1265" s="48"/>
      <c r="AM1265" s="48"/>
      <c r="AN1265" s="48"/>
      <c r="AQ1265" s="3"/>
      <c r="AR1265" s="3"/>
      <c r="AS1265" s="3"/>
      <c r="AT1265" s="3"/>
      <c r="AU1265" s="3"/>
      <c r="AV1265" s="3"/>
      <c r="AW1265" s="3"/>
      <c r="AX1265" s="3"/>
      <c r="AY1265" s="3"/>
      <c r="AZ1265" s="3"/>
      <c r="BA1265" s="3"/>
      <c r="BB1265" s="3"/>
      <c r="BC1265" s="3"/>
      <c r="BD1265" s="3"/>
      <c r="BE1265" s="3"/>
      <c r="BF1265" s="3"/>
      <c r="BG1265" s="3"/>
      <c r="BH1265" s="3"/>
      <c r="BI1265" s="3"/>
      <c r="BJ1265" s="3"/>
      <c r="BK1265" s="3"/>
      <c r="CB1265" s="3"/>
    </row>
    <row r="1266" spans="32:80" ht="21.2" customHeight="1" x14ac:dyDescent="0.2">
      <c r="AF1266" s="3"/>
      <c r="AG1266" s="48"/>
      <c r="AH1266" s="48"/>
      <c r="AI1266" s="48"/>
      <c r="AJ1266" s="61"/>
      <c r="AK1266" s="3"/>
      <c r="AL1266" s="48"/>
      <c r="AM1266" s="48"/>
      <c r="AN1266" s="48"/>
      <c r="AQ1266" s="3"/>
      <c r="AR1266" s="3"/>
      <c r="AS1266" s="3"/>
      <c r="AT1266" s="3"/>
      <c r="AU1266" s="3"/>
      <c r="AV1266" s="3"/>
      <c r="AW1266" s="3"/>
      <c r="AX1266" s="3"/>
      <c r="AY1266" s="3"/>
      <c r="AZ1266" s="3"/>
      <c r="BA1266" s="3"/>
      <c r="BB1266" s="3"/>
      <c r="BC1266" s="3"/>
      <c r="BD1266" s="3"/>
      <c r="BE1266" s="3"/>
      <c r="BF1266" s="3"/>
      <c r="BG1266" s="3"/>
      <c r="BH1266" s="3"/>
      <c r="BI1266" s="3"/>
      <c r="BJ1266" s="3"/>
      <c r="BK1266" s="3"/>
      <c r="CB1266" s="3"/>
    </row>
    <row r="1267" spans="32:80" ht="21.2" customHeight="1" x14ac:dyDescent="0.2">
      <c r="AF1267" s="3"/>
      <c r="AG1267" s="48"/>
      <c r="AH1267" s="48"/>
      <c r="AI1267" s="48"/>
      <c r="AJ1267" s="61"/>
      <c r="AK1267" s="3"/>
      <c r="AL1267" s="48"/>
      <c r="AM1267" s="48"/>
      <c r="AN1267" s="48"/>
      <c r="AQ1267" s="3"/>
      <c r="AR1267" s="3"/>
      <c r="AS1267" s="3"/>
      <c r="AT1267" s="3"/>
      <c r="AU1267" s="3"/>
      <c r="AV1267" s="3"/>
      <c r="AW1267" s="3"/>
      <c r="AX1267" s="3"/>
      <c r="AY1267" s="3"/>
      <c r="AZ1267" s="3"/>
      <c r="BA1267" s="3"/>
      <c r="BB1267" s="3"/>
      <c r="BC1267" s="3"/>
      <c r="BD1267" s="3"/>
      <c r="BE1267" s="3"/>
      <c r="BF1267" s="3"/>
      <c r="BG1267" s="3"/>
      <c r="BH1267" s="3"/>
      <c r="BI1267" s="3"/>
      <c r="BJ1267" s="3"/>
      <c r="BK1267" s="3"/>
      <c r="CB1267" s="3"/>
    </row>
    <row r="1268" spans="32:80" ht="21.2" customHeight="1" x14ac:dyDescent="0.2">
      <c r="AF1268" s="3"/>
      <c r="AG1268" s="48"/>
      <c r="AH1268" s="48"/>
      <c r="AI1268" s="48"/>
      <c r="AJ1268" s="61"/>
      <c r="AK1268" s="3"/>
      <c r="AL1268" s="48"/>
      <c r="AM1268" s="48"/>
      <c r="AN1268" s="48"/>
      <c r="AQ1268" s="3"/>
      <c r="AR1268" s="3"/>
      <c r="AS1268" s="3"/>
      <c r="AT1268" s="3"/>
      <c r="AU1268" s="3"/>
      <c r="AV1268" s="3"/>
      <c r="AW1268" s="3"/>
      <c r="AX1268" s="3"/>
      <c r="AY1268" s="3"/>
      <c r="AZ1268" s="3"/>
      <c r="BA1268" s="3"/>
      <c r="BB1268" s="3"/>
      <c r="BC1268" s="3"/>
      <c r="BD1268" s="3"/>
      <c r="BE1268" s="3"/>
      <c r="BF1268" s="3"/>
      <c r="BG1268" s="3"/>
      <c r="BH1268" s="3"/>
      <c r="BI1268" s="3"/>
      <c r="BJ1268" s="3"/>
      <c r="BK1268" s="3"/>
      <c r="CB1268" s="3"/>
    </row>
    <row r="1269" spans="32:80" ht="21.2" customHeight="1" x14ac:dyDescent="0.2">
      <c r="AF1269" s="3"/>
      <c r="AG1269" s="48"/>
      <c r="AH1269" s="48"/>
      <c r="AI1269" s="48"/>
      <c r="AJ1269" s="61"/>
      <c r="AK1269" s="3"/>
      <c r="AL1269" s="48"/>
      <c r="AM1269" s="48"/>
      <c r="AN1269" s="48"/>
      <c r="AQ1269" s="3"/>
      <c r="AR1269" s="3"/>
      <c r="AS1269" s="3"/>
      <c r="AT1269" s="3"/>
      <c r="AU1269" s="3"/>
      <c r="AV1269" s="3"/>
      <c r="AW1269" s="3"/>
      <c r="AX1269" s="3"/>
      <c r="AY1269" s="3"/>
      <c r="AZ1269" s="3"/>
      <c r="BA1269" s="3"/>
      <c r="BB1269" s="3"/>
      <c r="BC1269" s="3"/>
      <c r="BD1269" s="3"/>
      <c r="BE1269" s="3"/>
      <c r="BF1269" s="3"/>
      <c r="BG1269" s="3"/>
      <c r="BH1269" s="3"/>
      <c r="BI1269" s="3"/>
      <c r="BJ1269" s="3"/>
      <c r="BK1269" s="3"/>
      <c r="CB1269" s="3"/>
    </row>
    <row r="1270" spans="32:80" ht="21.2" customHeight="1" x14ac:dyDescent="0.2">
      <c r="AF1270" s="3"/>
      <c r="AG1270" s="48"/>
      <c r="AH1270" s="48"/>
      <c r="AI1270" s="48"/>
      <c r="AJ1270" s="61"/>
      <c r="AK1270" s="3"/>
      <c r="AL1270" s="48"/>
      <c r="AM1270" s="48"/>
      <c r="AN1270" s="48"/>
      <c r="AQ1270" s="3"/>
      <c r="AR1270" s="3"/>
      <c r="AS1270" s="3"/>
      <c r="AT1270" s="3"/>
      <c r="AU1270" s="3"/>
      <c r="AV1270" s="3"/>
      <c r="AW1270" s="3"/>
      <c r="AX1270" s="3"/>
      <c r="AY1270" s="3"/>
      <c r="AZ1270" s="3"/>
      <c r="BA1270" s="3"/>
      <c r="BB1270" s="3"/>
      <c r="BC1270" s="3"/>
      <c r="BD1270" s="3"/>
      <c r="BE1270" s="3"/>
      <c r="BF1270" s="3"/>
      <c r="BG1270" s="3"/>
      <c r="BH1270" s="3"/>
      <c r="BI1270" s="3"/>
      <c r="BJ1270" s="3"/>
      <c r="BK1270" s="3"/>
      <c r="CB1270" s="3"/>
    </row>
    <row r="1271" spans="32:80" ht="21.2" customHeight="1" x14ac:dyDescent="0.2">
      <c r="AF1271" s="3"/>
      <c r="AG1271" s="48"/>
      <c r="AH1271" s="48"/>
      <c r="AI1271" s="48"/>
      <c r="AJ1271" s="61"/>
      <c r="AK1271" s="3"/>
      <c r="AL1271" s="48"/>
      <c r="AM1271" s="48"/>
      <c r="AN1271" s="48"/>
      <c r="AQ1271" s="3"/>
      <c r="AR1271" s="3"/>
      <c r="AS1271" s="3"/>
      <c r="AT1271" s="3"/>
      <c r="AU1271" s="3"/>
      <c r="AV1271" s="3"/>
      <c r="AW1271" s="3"/>
      <c r="AX1271" s="3"/>
      <c r="AY1271" s="3"/>
      <c r="AZ1271" s="3"/>
      <c r="BA1271" s="3"/>
      <c r="BB1271" s="3"/>
      <c r="BC1271" s="3"/>
      <c r="BD1271" s="3"/>
      <c r="BE1271" s="3"/>
      <c r="BF1271" s="3"/>
      <c r="BG1271" s="3"/>
      <c r="BH1271" s="3"/>
      <c r="BI1271" s="3"/>
      <c r="BJ1271" s="3"/>
      <c r="BK1271" s="3"/>
      <c r="CB1271" s="3"/>
    </row>
    <row r="1272" spans="32:80" ht="21.2" customHeight="1" x14ac:dyDescent="0.2">
      <c r="AF1272" s="3"/>
      <c r="AG1272" s="48"/>
      <c r="AH1272" s="48"/>
      <c r="AI1272" s="48"/>
      <c r="AJ1272" s="61"/>
      <c r="AK1272" s="3"/>
      <c r="AL1272" s="48"/>
      <c r="AM1272" s="48"/>
      <c r="AN1272" s="48"/>
      <c r="AQ1272" s="3"/>
      <c r="AR1272" s="3"/>
      <c r="AS1272" s="3"/>
      <c r="AT1272" s="3"/>
      <c r="AU1272" s="3"/>
      <c r="AV1272" s="3"/>
      <c r="AW1272" s="3"/>
      <c r="AX1272" s="3"/>
      <c r="AY1272" s="3"/>
      <c r="AZ1272" s="3"/>
      <c r="BA1272" s="3"/>
      <c r="BB1272" s="3"/>
      <c r="BC1272" s="3"/>
      <c r="BD1272" s="3"/>
      <c r="BE1272" s="3"/>
      <c r="BF1272" s="3"/>
      <c r="BG1272" s="3"/>
      <c r="BH1272" s="3"/>
      <c r="BI1272" s="3"/>
      <c r="BJ1272" s="3"/>
      <c r="BK1272" s="3"/>
      <c r="CB1272" s="3"/>
    </row>
    <row r="1273" spans="32:80" ht="21.2" customHeight="1" x14ac:dyDescent="0.2">
      <c r="AF1273" s="3"/>
      <c r="AG1273" s="48"/>
      <c r="AH1273" s="48"/>
      <c r="AI1273" s="48"/>
      <c r="AJ1273" s="61"/>
      <c r="AK1273" s="3"/>
      <c r="AL1273" s="48"/>
      <c r="AM1273" s="48"/>
      <c r="AN1273" s="48"/>
      <c r="AQ1273" s="3"/>
      <c r="AR1273" s="3"/>
      <c r="AS1273" s="3"/>
      <c r="AT1273" s="3"/>
      <c r="AU1273" s="3"/>
      <c r="AV1273" s="3"/>
      <c r="AW1273" s="3"/>
      <c r="AX1273" s="3"/>
      <c r="AY1273" s="3"/>
      <c r="AZ1273" s="3"/>
      <c r="BA1273" s="3"/>
      <c r="BB1273" s="3"/>
      <c r="BC1273" s="3"/>
      <c r="BD1273" s="3"/>
      <c r="BE1273" s="3"/>
      <c r="BF1273" s="3"/>
      <c r="BG1273" s="3"/>
      <c r="BH1273" s="3"/>
      <c r="BI1273" s="3"/>
      <c r="BJ1273" s="3"/>
      <c r="BK1273" s="3"/>
      <c r="CB1273" s="3"/>
    </row>
    <row r="1274" spans="32:80" ht="21.2" customHeight="1" x14ac:dyDescent="0.2">
      <c r="AF1274" s="3"/>
      <c r="AG1274" s="48"/>
      <c r="AH1274" s="48"/>
      <c r="AI1274" s="48"/>
      <c r="AJ1274" s="61"/>
      <c r="AK1274" s="3"/>
      <c r="AL1274" s="48"/>
      <c r="AM1274" s="48"/>
      <c r="AN1274" s="48"/>
      <c r="AQ1274" s="3"/>
      <c r="AR1274" s="3"/>
      <c r="AS1274" s="3"/>
      <c r="AT1274" s="3"/>
      <c r="AU1274" s="3"/>
      <c r="AV1274" s="3"/>
      <c r="AW1274" s="3"/>
      <c r="AX1274" s="3"/>
      <c r="AY1274" s="3"/>
      <c r="AZ1274" s="3"/>
      <c r="BA1274" s="3"/>
      <c r="BB1274" s="3"/>
      <c r="BC1274" s="3"/>
      <c r="BD1274" s="3"/>
      <c r="BE1274" s="3"/>
      <c r="BF1274" s="3"/>
      <c r="BG1274" s="3"/>
      <c r="BH1274" s="3"/>
      <c r="BI1274" s="3"/>
      <c r="BJ1274" s="3"/>
      <c r="BK1274" s="3"/>
      <c r="CB1274" s="3"/>
    </row>
    <row r="1275" spans="32:80" ht="21.2" customHeight="1" x14ac:dyDescent="0.2">
      <c r="AF1275" s="3"/>
      <c r="AG1275" s="48"/>
      <c r="AH1275" s="48"/>
      <c r="AI1275" s="48"/>
      <c r="AJ1275" s="61"/>
      <c r="AK1275" s="3"/>
      <c r="AL1275" s="48"/>
      <c r="AM1275" s="48"/>
      <c r="AN1275" s="48"/>
      <c r="AQ1275" s="3"/>
      <c r="AR1275" s="3"/>
      <c r="AS1275" s="3"/>
      <c r="AT1275" s="3"/>
      <c r="AU1275" s="3"/>
      <c r="AV1275" s="3"/>
      <c r="AW1275" s="3"/>
      <c r="AX1275" s="3"/>
      <c r="AY1275" s="3"/>
      <c r="AZ1275" s="3"/>
      <c r="BA1275" s="3"/>
      <c r="BB1275" s="3"/>
      <c r="BC1275" s="3"/>
      <c r="BD1275" s="3"/>
      <c r="BE1275" s="3"/>
      <c r="BF1275" s="3"/>
      <c r="BG1275" s="3"/>
      <c r="BH1275" s="3"/>
      <c r="BI1275" s="3"/>
      <c r="BJ1275" s="3"/>
      <c r="BK1275" s="3"/>
      <c r="CB1275" s="3"/>
    </row>
    <row r="1276" spans="32:80" ht="21.2" customHeight="1" x14ac:dyDescent="0.2">
      <c r="AF1276" s="3"/>
      <c r="AG1276" s="48"/>
      <c r="AH1276" s="48"/>
      <c r="AI1276" s="48"/>
      <c r="AJ1276" s="61"/>
      <c r="AK1276" s="3"/>
      <c r="AL1276" s="48"/>
      <c r="AM1276" s="48"/>
      <c r="AN1276" s="48"/>
      <c r="AQ1276" s="3"/>
      <c r="AR1276" s="3"/>
      <c r="AS1276" s="3"/>
      <c r="AT1276" s="3"/>
      <c r="AU1276" s="3"/>
      <c r="AV1276" s="3"/>
      <c r="AW1276" s="3"/>
      <c r="AX1276" s="3"/>
      <c r="AY1276" s="3"/>
      <c r="AZ1276" s="3"/>
      <c r="BA1276" s="3"/>
      <c r="BB1276" s="3"/>
      <c r="BC1276" s="3"/>
      <c r="BD1276" s="3"/>
      <c r="BE1276" s="3"/>
      <c r="BF1276" s="3"/>
      <c r="BG1276" s="3"/>
      <c r="BH1276" s="3"/>
      <c r="BI1276" s="3"/>
      <c r="BJ1276" s="3"/>
      <c r="BK1276" s="3"/>
      <c r="CB1276" s="3"/>
    </row>
    <row r="1277" spans="32:80" ht="21.2" customHeight="1" x14ac:dyDescent="0.2">
      <c r="AF1277" s="3"/>
      <c r="AG1277" s="48"/>
      <c r="AH1277" s="48"/>
      <c r="AI1277" s="48"/>
      <c r="AJ1277" s="61"/>
      <c r="AK1277" s="3"/>
      <c r="AL1277" s="48"/>
      <c r="AM1277" s="48"/>
      <c r="AN1277" s="48"/>
      <c r="AQ1277" s="3"/>
      <c r="AR1277" s="3"/>
      <c r="AS1277" s="3"/>
      <c r="AT1277" s="3"/>
      <c r="AU1277" s="3"/>
      <c r="AV1277" s="3"/>
      <c r="AW1277" s="3"/>
      <c r="AX1277" s="3"/>
      <c r="AY1277" s="3"/>
      <c r="AZ1277" s="3"/>
      <c r="BA1277" s="3"/>
      <c r="BB1277" s="3"/>
      <c r="BC1277" s="3"/>
      <c r="BD1277" s="3"/>
      <c r="BE1277" s="3"/>
      <c r="BF1277" s="3"/>
      <c r="BG1277" s="3"/>
      <c r="BH1277" s="3"/>
      <c r="BI1277" s="3"/>
      <c r="BJ1277" s="3"/>
      <c r="BK1277" s="3"/>
      <c r="CB1277" s="3"/>
    </row>
    <row r="1278" spans="32:80" ht="21.2" customHeight="1" x14ac:dyDescent="0.2">
      <c r="AF1278" s="3"/>
      <c r="AG1278" s="48"/>
      <c r="AH1278" s="48"/>
      <c r="AI1278" s="48"/>
      <c r="AJ1278" s="61"/>
      <c r="AK1278" s="3"/>
      <c r="AL1278" s="48"/>
      <c r="AM1278" s="48"/>
      <c r="AN1278" s="48"/>
      <c r="AQ1278" s="3"/>
      <c r="AR1278" s="3"/>
      <c r="AS1278" s="3"/>
      <c r="AT1278" s="3"/>
      <c r="AU1278" s="3"/>
      <c r="AV1278" s="3"/>
      <c r="AW1278" s="3"/>
      <c r="AX1278" s="3"/>
      <c r="AY1278" s="3"/>
      <c r="AZ1278" s="3"/>
      <c r="BA1278" s="3"/>
      <c r="BB1278" s="3"/>
      <c r="BC1278" s="3"/>
      <c r="BD1278" s="3"/>
      <c r="BE1278" s="3"/>
      <c r="BF1278" s="3"/>
      <c r="BG1278" s="3"/>
      <c r="BH1278" s="3"/>
      <c r="BI1278" s="3"/>
      <c r="BJ1278" s="3"/>
      <c r="BK1278" s="3"/>
      <c r="CB1278" s="3"/>
    </row>
    <row r="1279" spans="32:80" ht="21.2" customHeight="1" x14ac:dyDescent="0.2">
      <c r="AF1279" s="3"/>
      <c r="AG1279" s="48"/>
      <c r="AH1279" s="48"/>
      <c r="AI1279" s="48"/>
      <c r="AJ1279" s="61"/>
      <c r="AK1279" s="3"/>
      <c r="AL1279" s="48"/>
      <c r="AM1279" s="48"/>
      <c r="AN1279" s="48"/>
      <c r="AQ1279" s="3"/>
      <c r="AR1279" s="3"/>
      <c r="AS1279" s="3"/>
      <c r="AT1279" s="3"/>
      <c r="AU1279" s="3"/>
      <c r="AV1279" s="3"/>
      <c r="AW1279" s="3"/>
      <c r="AX1279" s="3"/>
      <c r="AY1279" s="3"/>
      <c r="AZ1279" s="3"/>
      <c r="BA1279" s="3"/>
      <c r="BB1279" s="3"/>
      <c r="BC1279" s="3"/>
      <c r="BD1279" s="3"/>
      <c r="BE1279" s="3"/>
      <c r="BF1279" s="3"/>
      <c r="BG1279" s="3"/>
      <c r="BH1279" s="3"/>
      <c r="BI1279" s="3"/>
      <c r="BJ1279" s="3"/>
      <c r="BK1279" s="3"/>
      <c r="CB1279" s="3"/>
    </row>
    <row r="1280" spans="32:80" ht="21.2" customHeight="1" x14ac:dyDescent="0.2">
      <c r="AF1280" s="3"/>
      <c r="AG1280" s="48"/>
      <c r="AH1280" s="48"/>
      <c r="AI1280" s="48"/>
      <c r="AJ1280" s="61"/>
      <c r="AK1280" s="3"/>
      <c r="AL1280" s="48"/>
      <c r="AM1280" s="48"/>
      <c r="AN1280" s="48"/>
      <c r="AQ1280" s="3"/>
      <c r="AR1280" s="3"/>
      <c r="AS1280" s="3"/>
      <c r="AT1280" s="3"/>
      <c r="AU1280" s="3"/>
      <c r="AV1280" s="3"/>
      <c r="AW1280" s="3"/>
      <c r="AX1280" s="3"/>
      <c r="AY1280" s="3"/>
      <c r="AZ1280" s="3"/>
      <c r="BA1280" s="3"/>
      <c r="BB1280" s="3"/>
      <c r="BC1280" s="3"/>
      <c r="BD1280" s="3"/>
      <c r="BE1280" s="3"/>
      <c r="BF1280" s="3"/>
      <c r="BG1280" s="3"/>
      <c r="BH1280" s="3"/>
      <c r="BI1280" s="3"/>
      <c r="BJ1280" s="3"/>
      <c r="BK1280" s="3"/>
      <c r="CB1280" s="3"/>
    </row>
    <row r="1281" spans="32:80" ht="21.2" customHeight="1" x14ac:dyDescent="0.2">
      <c r="AF1281" s="3"/>
      <c r="AG1281" s="48"/>
      <c r="AH1281" s="48"/>
      <c r="AI1281" s="48"/>
      <c r="AJ1281" s="61"/>
      <c r="AK1281" s="3"/>
      <c r="AL1281" s="48"/>
      <c r="AM1281" s="48"/>
      <c r="AN1281" s="48"/>
      <c r="AQ1281" s="3"/>
      <c r="AR1281" s="3"/>
      <c r="AS1281" s="3"/>
      <c r="AT1281" s="3"/>
      <c r="AU1281" s="3"/>
      <c r="AV1281" s="3"/>
      <c r="AW1281" s="3"/>
      <c r="AX1281" s="3"/>
      <c r="AY1281" s="3"/>
      <c r="AZ1281" s="3"/>
      <c r="BA1281" s="3"/>
      <c r="BB1281" s="3"/>
      <c r="BC1281" s="3"/>
      <c r="BD1281" s="3"/>
      <c r="BE1281" s="3"/>
      <c r="BF1281" s="3"/>
      <c r="BG1281" s="3"/>
      <c r="BH1281" s="3"/>
      <c r="BI1281" s="3"/>
      <c r="BJ1281" s="3"/>
      <c r="BK1281" s="3"/>
      <c r="CB1281" s="3"/>
    </row>
    <row r="1282" spans="32:80" ht="21.2" customHeight="1" x14ac:dyDescent="0.2">
      <c r="AF1282" s="3"/>
      <c r="AG1282" s="48"/>
      <c r="AH1282" s="48"/>
      <c r="AI1282" s="48"/>
      <c r="AJ1282" s="61"/>
      <c r="AK1282" s="3"/>
      <c r="AL1282" s="48"/>
      <c r="AM1282" s="48"/>
      <c r="AN1282" s="48"/>
      <c r="AQ1282" s="3"/>
      <c r="AR1282" s="3"/>
      <c r="AS1282" s="3"/>
      <c r="AT1282" s="3"/>
      <c r="AU1282" s="3"/>
      <c r="AV1282" s="3"/>
      <c r="AW1282" s="3"/>
      <c r="AX1282" s="3"/>
      <c r="AY1282" s="3"/>
      <c r="AZ1282" s="3"/>
      <c r="BA1282" s="3"/>
      <c r="BB1282" s="3"/>
      <c r="BC1282" s="3"/>
      <c r="BD1282" s="3"/>
      <c r="BE1282" s="3"/>
      <c r="BF1282" s="3"/>
      <c r="BG1282" s="3"/>
      <c r="BH1282" s="3"/>
      <c r="BI1282" s="3"/>
      <c r="BJ1282" s="3"/>
      <c r="BK1282" s="3"/>
      <c r="CB1282" s="3"/>
    </row>
    <row r="1283" spans="32:80" ht="21.2" customHeight="1" x14ac:dyDescent="0.2">
      <c r="AF1283" s="3"/>
      <c r="AG1283" s="48"/>
      <c r="AH1283" s="48"/>
      <c r="AI1283" s="48"/>
      <c r="AJ1283" s="61"/>
      <c r="AK1283" s="3"/>
      <c r="AL1283" s="48"/>
      <c r="AM1283" s="48"/>
      <c r="AN1283" s="48"/>
      <c r="AQ1283" s="3"/>
      <c r="AR1283" s="3"/>
      <c r="AS1283" s="3"/>
      <c r="AT1283" s="3"/>
      <c r="AU1283" s="3"/>
      <c r="AV1283" s="3"/>
      <c r="AW1283" s="3"/>
      <c r="AX1283" s="3"/>
      <c r="AY1283" s="3"/>
      <c r="AZ1283" s="3"/>
      <c r="BA1283" s="3"/>
      <c r="BB1283" s="3"/>
      <c r="BC1283" s="3"/>
      <c r="BD1283" s="3"/>
      <c r="BE1283" s="3"/>
      <c r="BF1283" s="3"/>
      <c r="BG1283" s="3"/>
      <c r="BH1283" s="3"/>
      <c r="BI1283" s="3"/>
      <c r="BJ1283" s="3"/>
      <c r="BK1283" s="3"/>
      <c r="CB1283" s="3"/>
    </row>
    <row r="1284" spans="32:80" ht="21.2" customHeight="1" x14ac:dyDescent="0.2">
      <c r="AF1284" s="3"/>
      <c r="AG1284" s="48"/>
      <c r="AH1284" s="48"/>
      <c r="AI1284" s="48"/>
      <c r="AJ1284" s="61"/>
      <c r="AK1284" s="3"/>
      <c r="AL1284" s="48"/>
      <c r="AM1284" s="48"/>
      <c r="AN1284" s="48"/>
      <c r="AQ1284" s="3"/>
      <c r="AR1284" s="3"/>
      <c r="AS1284" s="3"/>
      <c r="AT1284" s="3"/>
      <c r="AU1284" s="3"/>
      <c r="AV1284" s="3"/>
      <c r="AW1284" s="3"/>
      <c r="AX1284" s="3"/>
      <c r="AY1284" s="3"/>
      <c r="AZ1284" s="3"/>
      <c r="BA1284" s="3"/>
      <c r="BB1284" s="3"/>
      <c r="BC1284" s="3"/>
      <c r="BD1284" s="3"/>
      <c r="BE1284" s="3"/>
      <c r="BF1284" s="3"/>
      <c r="BG1284" s="3"/>
      <c r="BH1284" s="3"/>
      <c r="BI1284" s="3"/>
      <c r="BJ1284" s="3"/>
      <c r="BK1284" s="3"/>
      <c r="CB1284" s="3"/>
    </row>
    <row r="1285" spans="32:80" ht="21.2" customHeight="1" x14ac:dyDescent="0.2">
      <c r="AF1285" s="3"/>
      <c r="AG1285" s="48"/>
      <c r="AH1285" s="48"/>
      <c r="AI1285" s="48"/>
      <c r="AJ1285" s="61"/>
      <c r="AK1285" s="3"/>
      <c r="AL1285" s="48"/>
      <c r="AM1285" s="48"/>
      <c r="AN1285" s="48"/>
      <c r="AQ1285" s="3"/>
      <c r="AR1285" s="3"/>
      <c r="AS1285" s="3"/>
      <c r="AT1285" s="3"/>
      <c r="AU1285" s="3"/>
      <c r="AV1285" s="3"/>
      <c r="AW1285" s="3"/>
      <c r="AX1285" s="3"/>
      <c r="AY1285" s="3"/>
      <c r="AZ1285" s="3"/>
      <c r="BA1285" s="3"/>
      <c r="BB1285" s="3"/>
      <c r="BC1285" s="3"/>
      <c r="BD1285" s="3"/>
      <c r="BE1285" s="3"/>
      <c r="BF1285" s="3"/>
      <c r="BG1285" s="3"/>
      <c r="BH1285" s="3"/>
      <c r="BI1285" s="3"/>
      <c r="BJ1285" s="3"/>
      <c r="BK1285" s="3"/>
      <c r="CB1285" s="3"/>
    </row>
    <row r="1286" spans="32:80" ht="21.2" customHeight="1" x14ac:dyDescent="0.2">
      <c r="AF1286" s="3"/>
      <c r="AG1286" s="48"/>
      <c r="AH1286" s="48"/>
      <c r="AI1286" s="48"/>
      <c r="AJ1286" s="61"/>
      <c r="AK1286" s="3"/>
      <c r="AL1286" s="48"/>
      <c r="AM1286" s="48"/>
      <c r="AN1286" s="48"/>
      <c r="AQ1286" s="3"/>
      <c r="AR1286" s="3"/>
      <c r="AS1286" s="3"/>
      <c r="AT1286" s="3"/>
      <c r="AU1286" s="3"/>
      <c r="AV1286" s="3"/>
      <c r="AW1286" s="3"/>
      <c r="AX1286" s="3"/>
      <c r="AY1286" s="3"/>
      <c r="AZ1286" s="3"/>
      <c r="BA1286" s="3"/>
      <c r="BB1286" s="3"/>
      <c r="BC1286" s="3"/>
      <c r="BD1286" s="3"/>
      <c r="BE1286" s="3"/>
      <c r="BF1286" s="3"/>
      <c r="BG1286" s="3"/>
      <c r="BH1286" s="3"/>
      <c r="BI1286" s="3"/>
      <c r="BJ1286" s="3"/>
      <c r="BK1286" s="3"/>
      <c r="CB1286" s="3"/>
    </row>
    <row r="1287" spans="32:80" ht="21.2" customHeight="1" x14ac:dyDescent="0.2">
      <c r="AF1287" s="3"/>
      <c r="AG1287" s="48"/>
      <c r="AH1287" s="48"/>
      <c r="AI1287" s="48"/>
      <c r="AJ1287" s="61"/>
      <c r="AK1287" s="3"/>
      <c r="AL1287" s="48"/>
      <c r="AM1287" s="48"/>
      <c r="AN1287" s="48"/>
      <c r="AQ1287" s="3"/>
      <c r="AR1287" s="3"/>
      <c r="AS1287" s="3"/>
      <c r="AT1287" s="3"/>
      <c r="AU1287" s="3"/>
      <c r="AV1287" s="3"/>
      <c r="AW1287" s="3"/>
      <c r="AX1287" s="3"/>
      <c r="AY1287" s="3"/>
      <c r="AZ1287" s="3"/>
      <c r="BA1287" s="3"/>
      <c r="BB1287" s="3"/>
      <c r="BC1287" s="3"/>
      <c r="BD1287" s="3"/>
      <c r="BE1287" s="3"/>
      <c r="BF1287" s="3"/>
      <c r="BG1287" s="3"/>
      <c r="BH1287" s="3"/>
      <c r="BI1287" s="3"/>
      <c r="BJ1287" s="3"/>
      <c r="BK1287" s="3"/>
      <c r="CB1287" s="3"/>
    </row>
    <row r="1288" spans="32:80" ht="21.2" customHeight="1" x14ac:dyDescent="0.2">
      <c r="AF1288" s="3"/>
      <c r="AG1288" s="48"/>
      <c r="AH1288" s="48"/>
      <c r="AI1288" s="48"/>
      <c r="AJ1288" s="61"/>
      <c r="AK1288" s="3"/>
      <c r="AL1288" s="48"/>
      <c r="AM1288" s="48"/>
      <c r="AN1288" s="48"/>
      <c r="AQ1288" s="3"/>
      <c r="AR1288" s="3"/>
      <c r="AS1288" s="3"/>
      <c r="AT1288" s="3"/>
      <c r="AU1288" s="3"/>
      <c r="AV1288" s="3"/>
      <c r="AW1288" s="3"/>
      <c r="AX1288" s="3"/>
      <c r="AY1288" s="3"/>
      <c r="AZ1288" s="3"/>
      <c r="BA1288" s="3"/>
      <c r="BB1288" s="3"/>
      <c r="BC1288" s="3"/>
      <c r="BD1288" s="3"/>
      <c r="BE1288" s="3"/>
      <c r="BF1288" s="3"/>
      <c r="BG1288" s="3"/>
      <c r="BH1288" s="3"/>
      <c r="BI1288" s="3"/>
      <c r="BJ1288" s="3"/>
      <c r="BK1288" s="3"/>
      <c r="CB1288" s="3"/>
    </row>
    <row r="1289" spans="32:80" ht="21.2" customHeight="1" x14ac:dyDescent="0.2">
      <c r="AF1289" s="3"/>
      <c r="AG1289" s="48"/>
      <c r="AH1289" s="48"/>
      <c r="AI1289" s="48"/>
      <c r="AJ1289" s="61"/>
      <c r="AK1289" s="3"/>
      <c r="AL1289" s="48"/>
      <c r="AM1289" s="48"/>
      <c r="AN1289" s="48"/>
      <c r="AQ1289" s="3"/>
      <c r="AR1289" s="3"/>
      <c r="AS1289" s="3"/>
      <c r="AT1289" s="3"/>
      <c r="AU1289" s="3"/>
      <c r="AV1289" s="3"/>
      <c r="AW1289" s="3"/>
      <c r="AX1289" s="3"/>
      <c r="AY1289" s="3"/>
      <c r="AZ1289" s="3"/>
      <c r="BA1289" s="3"/>
      <c r="BB1289" s="3"/>
      <c r="BC1289" s="3"/>
      <c r="BD1289" s="3"/>
      <c r="BE1289" s="3"/>
      <c r="BF1289" s="3"/>
      <c r="BG1289" s="3"/>
      <c r="BH1289" s="3"/>
      <c r="BI1289" s="3"/>
      <c r="BJ1289" s="3"/>
      <c r="BK1289" s="3"/>
      <c r="CB1289" s="3"/>
    </row>
    <row r="1290" spans="32:80" ht="21.2" customHeight="1" x14ac:dyDescent="0.2">
      <c r="AF1290" s="3"/>
      <c r="AG1290" s="48"/>
      <c r="AH1290" s="48"/>
      <c r="AI1290" s="48"/>
      <c r="AJ1290" s="61"/>
      <c r="AK1290" s="3"/>
      <c r="AL1290" s="48"/>
      <c r="AM1290" s="48"/>
      <c r="AN1290" s="48"/>
      <c r="AQ1290" s="3"/>
      <c r="AR1290" s="3"/>
      <c r="AS1290" s="3"/>
      <c r="AT1290" s="3"/>
      <c r="AU1290" s="3"/>
      <c r="AV1290" s="3"/>
      <c r="AW1290" s="3"/>
      <c r="AX1290" s="3"/>
      <c r="AY1290" s="3"/>
      <c r="AZ1290" s="3"/>
      <c r="BA1290" s="3"/>
      <c r="BB1290" s="3"/>
      <c r="BC1290" s="3"/>
      <c r="BD1290" s="3"/>
      <c r="BE1290" s="3"/>
      <c r="BF1290" s="3"/>
      <c r="BG1290" s="3"/>
      <c r="BH1290" s="3"/>
      <c r="BI1290" s="3"/>
      <c r="BJ1290" s="3"/>
      <c r="BK1290" s="3"/>
      <c r="CB1290" s="3"/>
    </row>
    <row r="1291" spans="32:80" ht="21.2" customHeight="1" x14ac:dyDescent="0.2">
      <c r="AF1291" s="3"/>
      <c r="AG1291" s="48"/>
      <c r="AH1291" s="48"/>
      <c r="AI1291" s="48"/>
      <c r="AJ1291" s="61"/>
      <c r="AK1291" s="3"/>
      <c r="AL1291" s="48"/>
      <c r="AM1291" s="48"/>
      <c r="AN1291" s="48"/>
      <c r="AQ1291" s="3"/>
      <c r="AR1291" s="3"/>
      <c r="AS1291" s="3"/>
      <c r="AT1291" s="3"/>
      <c r="AU1291" s="3"/>
      <c r="AV1291" s="3"/>
      <c r="AW1291" s="3"/>
      <c r="AX1291" s="3"/>
      <c r="AY1291" s="3"/>
      <c r="AZ1291" s="3"/>
      <c r="BA1291" s="3"/>
      <c r="BB1291" s="3"/>
      <c r="BC1291" s="3"/>
      <c r="BD1291" s="3"/>
      <c r="BE1291" s="3"/>
      <c r="BF1291" s="3"/>
      <c r="BG1291" s="3"/>
      <c r="BH1291" s="3"/>
      <c r="BI1291" s="3"/>
      <c r="BJ1291" s="3"/>
      <c r="BK1291" s="3"/>
      <c r="CB1291" s="3"/>
    </row>
    <row r="1292" spans="32:80" ht="21.2" customHeight="1" x14ac:dyDescent="0.2">
      <c r="AF1292" s="3"/>
      <c r="AG1292" s="48"/>
      <c r="AH1292" s="48"/>
      <c r="AI1292" s="48"/>
      <c r="AJ1292" s="61"/>
      <c r="AK1292" s="3"/>
      <c r="AL1292" s="48"/>
      <c r="AM1292" s="48"/>
      <c r="AN1292" s="48"/>
      <c r="AQ1292" s="3"/>
      <c r="AR1292" s="3"/>
      <c r="AS1292" s="3"/>
      <c r="AT1292" s="3"/>
      <c r="AU1292" s="3"/>
      <c r="AV1292" s="3"/>
      <c r="AW1292" s="3"/>
      <c r="AX1292" s="3"/>
      <c r="AY1292" s="3"/>
      <c r="AZ1292" s="3"/>
      <c r="BA1292" s="3"/>
      <c r="BB1292" s="3"/>
      <c r="BC1292" s="3"/>
      <c r="BD1292" s="3"/>
      <c r="BE1292" s="3"/>
      <c r="BF1292" s="3"/>
      <c r="BG1292" s="3"/>
      <c r="BH1292" s="3"/>
      <c r="BI1292" s="3"/>
      <c r="BJ1292" s="3"/>
      <c r="BK1292" s="3"/>
      <c r="CB1292" s="3"/>
    </row>
    <row r="1293" spans="32:80" ht="21.2" customHeight="1" x14ac:dyDescent="0.2">
      <c r="AF1293" s="3"/>
      <c r="AG1293" s="48"/>
      <c r="AH1293" s="48"/>
      <c r="AI1293" s="48"/>
      <c r="AJ1293" s="61"/>
      <c r="AK1293" s="3"/>
      <c r="AL1293" s="48"/>
      <c r="AM1293" s="48"/>
      <c r="AN1293" s="48"/>
      <c r="AQ1293" s="3"/>
      <c r="AR1293" s="3"/>
      <c r="AS1293" s="3"/>
      <c r="AT1293" s="3"/>
      <c r="AU1293" s="3"/>
      <c r="AV1293" s="3"/>
      <c r="AW1293" s="3"/>
      <c r="AX1293" s="3"/>
      <c r="AY1293" s="3"/>
      <c r="AZ1293" s="3"/>
      <c r="BA1293" s="3"/>
      <c r="BB1293" s="3"/>
      <c r="BC1293" s="3"/>
      <c r="BD1293" s="3"/>
      <c r="BE1293" s="3"/>
      <c r="BF1293" s="3"/>
      <c r="BG1293" s="3"/>
      <c r="BH1293" s="3"/>
      <c r="BI1293" s="3"/>
      <c r="BJ1293" s="3"/>
      <c r="BK1293" s="3"/>
      <c r="CB1293" s="3"/>
    </row>
    <row r="1294" spans="32:80" ht="21.2" customHeight="1" x14ac:dyDescent="0.2">
      <c r="AF1294" s="3"/>
      <c r="AG1294" s="48"/>
      <c r="AH1294" s="48"/>
      <c r="AI1294" s="48"/>
      <c r="AJ1294" s="61"/>
      <c r="AK1294" s="3"/>
      <c r="AL1294" s="48"/>
      <c r="AM1294" s="48"/>
      <c r="AN1294" s="48"/>
      <c r="AQ1294" s="3"/>
      <c r="AR1294" s="3"/>
      <c r="AS1294" s="3"/>
      <c r="AT1294" s="3"/>
      <c r="AU1294" s="3"/>
      <c r="AV1294" s="3"/>
      <c r="AW1294" s="3"/>
      <c r="AX1294" s="3"/>
      <c r="AY1294" s="3"/>
      <c r="AZ1294" s="3"/>
      <c r="BA1294" s="3"/>
      <c r="BB1294" s="3"/>
      <c r="BC1294" s="3"/>
      <c r="BD1294" s="3"/>
      <c r="BE1294" s="3"/>
      <c r="BF1294" s="3"/>
      <c r="BG1294" s="3"/>
      <c r="BH1294" s="3"/>
      <c r="BI1294" s="3"/>
      <c r="BJ1294" s="3"/>
      <c r="BK1294" s="3"/>
      <c r="CB1294" s="3"/>
    </row>
    <row r="1295" spans="32:80" ht="21.2" customHeight="1" x14ac:dyDescent="0.2">
      <c r="AF1295" s="3"/>
      <c r="AG1295" s="48"/>
      <c r="AH1295" s="48"/>
      <c r="AI1295" s="48"/>
      <c r="AJ1295" s="61"/>
      <c r="AK1295" s="3"/>
      <c r="AL1295" s="48"/>
      <c r="AM1295" s="48"/>
      <c r="AN1295" s="48"/>
      <c r="AQ1295" s="3"/>
      <c r="AR1295" s="3"/>
      <c r="AS1295" s="3"/>
      <c r="AT1295" s="3"/>
      <c r="AU1295" s="3"/>
      <c r="AV1295" s="3"/>
      <c r="AW1295" s="3"/>
      <c r="AX1295" s="3"/>
      <c r="AY1295" s="3"/>
      <c r="AZ1295" s="3"/>
      <c r="BA1295" s="3"/>
      <c r="BB1295" s="3"/>
      <c r="BC1295" s="3"/>
      <c r="BD1295" s="3"/>
      <c r="BE1295" s="3"/>
      <c r="BF1295" s="3"/>
      <c r="BG1295" s="3"/>
      <c r="BH1295" s="3"/>
      <c r="BI1295" s="3"/>
      <c r="BJ1295" s="3"/>
      <c r="BK1295" s="3"/>
      <c r="CB1295" s="3"/>
    </row>
    <row r="1296" spans="32:80" ht="21.2" customHeight="1" x14ac:dyDescent="0.2">
      <c r="AF1296" s="3"/>
      <c r="AG1296" s="48"/>
      <c r="AH1296" s="48"/>
      <c r="AI1296" s="48"/>
      <c r="AJ1296" s="61"/>
      <c r="AK1296" s="3"/>
      <c r="AL1296" s="48"/>
      <c r="AM1296" s="48"/>
      <c r="AN1296" s="48"/>
      <c r="AQ1296" s="3"/>
      <c r="AR1296" s="3"/>
      <c r="AS1296" s="3"/>
      <c r="AT1296" s="3"/>
      <c r="AU1296" s="3"/>
      <c r="AV1296" s="3"/>
      <c r="AW1296" s="3"/>
      <c r="AX1296" s="3"/>
      <c r="AY1296" s="3"/>
      <c r="AZ1296" s="3"/>
      <c r="BA1296" s="3"/>
      <c r="BB1296" s="3"/>
      <c r="BC1296" s="3"/>
      <c r="BD1296" s="3"/>
      <c r="BE1296" s="3"/>
      <c r="BF1296" s="3"/>
      <c r="BG1296" s="3"/>
      <c r="BH1296" s="3"/>
      <c r="BI1296" s="3"/>
      <c r="BJ1296" s="3"/>
      <c r="BK1296" s="3"/>
      <c r="CB1296" s="3"/>
    </row>
    <row r="1297" spans="32:80" ht="21.2" customHeight="1" x14ac:dyDescent="0.2">
      <c r="AF1297" s="3"/>
      <c r="AG1297" s="48"/>
      <c r="AH1297" s="48"/>
      <c r="AI1297" s="48"/>
      <c r="AJ1297" s="61"/>
      <c r="AK1297" s="3"/>
      <c r="AL1297" s="48"/>
      <c r="AM1297" s="48"/>
      <c r="AN1297" s="48"/>
      <c r="AQ1297" s="3"/>
      <c r="AR1297" s="3"/>
      <c r="AS1297" s="3"/>
      <c r="AT1297" s="3"/>
      <c r="AU1297" s="3"/>
      <c r="AV1297" s="3"/>
      <c r="AW1297" s="3"/>
      <c r="AX1297" s="3"/>
      <c r="AY1297" s="3"/>
      <c r="AZ1297" s="3"/>
      <c r="BA1297" s="3"/>
      <c r="BB1297" s="3"/>
      <c r="BC1297" s="3"/>
      <c r="BD1297" s="3"/>
      <c r="BE1297" s="3"/>
      <c r="BF1297" s="3"/>
      <c r="BG1297" s="3"/>
      <c r="BH1297" s="3"/>
      <c r="BI1297" s="3"/>
      <c r="BJ1297" s="3"/>
      <c r="BK1297" s="3"/>
      <c r="CB1297" s="3"/>
    </row>
    <row r="1298" spans="32:80" ht="21.2" customHeight="1" x14ac:dyDescent="0.2">
      <c r="AF1298" s="3"/>
      <c r="AG1298" s="48"/>
      <c r="AH1298" s="48"/>
      <c r="AI1298" s="48"/>
      <c r="AJ1298" s="61"/>
      <c r="AK1298" s="3"/>
      <c r="AL1298" s="48"/>
      <c r="AM1298" s="48"/>
      <c r="AN1298" s="48"/>
      <c r="AQ1298" s="3"/>
      <c r="AR1298" s="3"/>
      <c r="AS1298" s="3"/>
      <c r="AT1298" s="3"/>
      <c r="AU1298" s="3"/>
      <c r="AV1298" s="3"/>
      <c r="AW1298" s="3"/>
      <c r="AX1298" s="3"/>
      <c r="AY1298" s="3"/>
      <c r="AZ1298" s="3"/>
      <c r="BA1298" s="3"/>
      <c r="BB1298" s="3"/>
      <c r="BC1298" s="3"/>
      <c r="BD1298" s="3"/>
      <c r="BE1298" s="3"/>
      <c r="BF1298" s="3"/>
      <c r="BG1298" s="3"/>
      <c r="BH1298" s="3"/>
      <c r="BI1298" s="3"/>
      <c r="BJ1298" s="3"/>
      <c r="BK1298" s="3"/>
      <c r="CB1298" s="3"/>
    </row>
    <row r="1299" spans="32:80" ht="21.2" customHeight="1" x14ac:dyDescent="0.2">
      <c r="AF1299" s="3"/>
      <c r="AG1299" s="48"/>
      <c r="AH1299" s="48"/>
      <c r="AI1299" s="48"/>
      <c r="AJ1299" s="61"/>
      <c r="AK1299" s="3"/>
      <c r="AL1299" s="48"/>
      <c r="AM1299" s="48"/>
      <c r="AN1299" s="48"/>
      <c r="AQ1299" s="3"/>
      <c r="AR1299" s="3"/>
      <c r="AS1299" s="3"/>
      <c r="AT1299" s="3"/>
      <c r="AU1299" s="3"/>
      <c r="AV1299" s="3"/>
      <c r="AW1299" s="3"/>
      <c r="AX1299" s="3"/>
      <c r="AY1299" s="3"/>
      <c r="AZ1299" s="3"/>
      <c r="BA1299" s="3"/>
      <c r="BB1299" s="3"/>
      <c r="BC1299" s="3"/>
      <c r="BD1299" s="3"/>
      <c r="BE1299" s="3"/>
      <c r="BF1299" s="3"/>
      <c r="BG1299" s="3"/>
      <c r="BH1299" s="3"/>
      <c r="BI1299" s="3"/>
      <c r="BJ1299" s="3"/>
      <c r="BK1299" s="3"/>
      <c r="CB1299" s="3"/>
    </row>
    <row r="1300" spans="32:80" ht="21.2" customHeight="1" x14ac:dyDescent="0.2">
      <c r="AF1300" s="3"/>
      <c r="AG1300" s="48"/>
      <c r="AH1300" s="48"/>
      <c r="AI1300" s="48"/>
      <c r="AJ1300" s="61"/>
      <c r="AK1300" s="3"/>
      <c r="AL1300" s="48"/>
      <c r="AM1300" s="48"/>
      <c r="AN1300" s="48"/>
      <c r="AQ1300" s="3"/>
      <c r="AR1300" s="3"/>
      <c r="AS1300" s="3"/>
      <c r="AT1300" s="3"/>
      <c r="AU1300" s="3"/>
      <c r="AV1300" s="3"/>
      <c r="AW1300" s="3"/>
      <c r="AX1300" s="3"/>
      <c r="AY1300" s="3"/>
      <c r="AZ1300" s="3"/>
      <c r="BA1300" s="3"/>
      <c r="BB1300" s="3"/>
      <c r="BC1300" s="3"/>
      <c r="BD1300" s="3"/>
      <c r="BE1300" s="3"/>
      <c r="BF1300" s="3"/>
      <c r="BG1300" s="3"/>
      <c r="BH1300" s="3"/>
      <c r="BI1300" s="3"/>
      <c r="BJ1300" s="3"/>
      <c r="BK1300" s="3"/>
      <c r="CB1300" s="3"/>
    </row>
    <row r="1301" spans="32:80" ht="21.2" customHeight="1" x14ac:dyDescent="0.2">
      <c r="AF1301" s="3"/>
      <c r="AG1301" s="48"/>
      <c r="AH1301" s="48"/>
      <c r="AI1301" s="48"/>
      <c r="AJ1301" s="61"/>
      <c r="AK1301" s="3"/>
      <c r="AL1301" s="48"/>
      <c r="AM1301" s="48"/>
      <c r="AN1301" s="48"/>
      <c r="AQ1301" s="3"/>
      <c r="AR1301" s="3"/>
      <c r="AS1301" s="3"/>
      <c r="AT1301" s="3"/>
      <c r="AU1301" s="3"/>
      <c r="AV1301" s="3"/>
      <c r="AW1301" s="3"/>
      <c r="AX1301" s="3"/>
      <c r="AY1301" s="3"/>
      <c r="AZ1301" s="3"/>
      <c r="BA1301" s="3"/>
      <c r="BB1301" s="3"/>
      <c r="BC1301" s="3"/>
      <c r="BD1301" s="3"/>
      <c r="BE1301" s="3"/>
      <c r="BF1301" s="3"/>
      <c r="BG1301" s="3"/>
      <c r="BH1301" s="3"/>
      <c r="BI1301" s="3"/>
      <c r="BJ1301" s="3"/>
      <c r="BK1301" s="3"/>
      <c r="CB1301" s="3"/>
    </row>
    <row r="1302" spans="32:80" ht="21.2" customHeight="1" x14ac:dyDescent="0.2">
      <c r="AF1302" s="3"/>
      <c r="AG1302" s="48"/>
      <c r="AH1302" s="48"/>
      <c r="AI1302" s="48"/>
      <c r="AJ1302" s="61"/>
      <c r="AK1302" s="3"/>
      <c r="AL1302" s="48"/>
      <c r="AM1302" s="48"/>
      <c r="AN1302" s="48"/>
      <c r="AQ1302" s="3"/>
      <c r="AR1302" s="3"/>
      <c r="AS1302" s="3"/>
      <c r="AT1302" s="3"/>
      <c r="AU1302" s="3"/>
      <c r="AV1302" s="3"/>
      <c r="AW1302" s="3"/>
      <c r="AX1302" s="3"/>
      <c r="AY1302" s="3"/>
      <c r="AZ1302" s="3"/>
      <c r="BA1302" s="3"/>
      <c r="BB1302" s="3"/>
      <c r="BC1302" s="3"/>
      <c r="BD1302" s="3"/>
      <c r="BE1302" s="3"/>
      <c r="BF1302" s="3"/>
      <c r="BG1302" s="3"/>
      <c r="BH1302" s="3"/>
      <c r="BI1302" s="3"/>
      <c r="BJ1302" s="3"/>
      <c r="BK1302" s="3"/>
      <c r="CB1302" s="3"/>
    </row>
    <row r="1303" spans="32:80" ht="21.2" customHeight="1" x14ac:dyDescent="0.2">
      <c r="AF1303" s="3"/>
      <c r="AG1303" s="48"/>
      <c r="AH1303" s="48"/>
      <c r="AI1303" s="48"/>
      <c r="AJ1303" s="61"/>
      <c r="AK1303" s="3"/>
      <c r="AL1303" s="48"/>
      <c r="AM1303" s="48"/>
      <c r="AN1303" s="48"/>
      <c r="AQ1303" s="3"/>
      <c r="AR1303" s="3"/>
      <c r="AS1303" s="3"/>
      <c r="AT1303" s="3"/>
      <c r="AU1303" s="3"/>
      <c r="AV1303" s="3"/>
      <c r="AW1303" s="3"/>
      <c r="AX1303" s="3"/>
      <c r="AY1303" s="3"/>
      <c r="AZ1303" s="3"/>
      <c r="BA1303" s="3"/>
      <c r="BB1303" s="3"/>
      <c r="BC1303" s="3"/>
      <c r="BD1303" s="3"/>
      <c r="BE1303" s="3"/>
      <c r="BF1303" s="3"/>
      <c r="BG1303" s="3"/>
      <c r="BH1303" s="3"/>
      <c r="BI1303" s="3"/>
      <c r="BJ1303" s="3"/>
      <c r="BK1303" s="3"/>
      <c r="CB1303" s="3"/>
    </row>
    <row r="1304" spans="32:80" ht="21.2" customHeight="1" x14ac:dyDescent="0.2">
      <c r="AF1304" s="3"/>
      <c r="AG1304" s="48"/>
      <c r="AH1304" s="48"/>
      <c r="AI1304" s="48"/>
      <c r="AJ1304" s="61"/>
      <c r="AK1304" s="3"/>
      <c r="AL1304" s="48"/>
      <c r="AM1304" s="48"/>
      <c r="AN1304" s="48"/>
      <c r="AQ1304" s="3"/>
      <c r="AR1304" s="3"/>
      <c r="AS1304" s="3"/>
      <c r="AT1304" s="3"/>
      <c r="AU1304" s="3"/>
      <c r="AV1304" s="3"/>
      <c r="AW1304" s="3"/>
      <c r="AX1304" s="3"/>
      <c r="AY1304" s="3"/>
      <c r="AZ1304" s="3"/>
      <c r="BA1304" s="3"/>
      <c r="BB1304" s="3"/>
      <c r="BC1304" s="3"/>
      <c r="BD1304" s="3"/>
      <c r="BE1304" s="3"/>
      <c r="BF1304" s="3"/>
      <c r="BG1304" s="3"/>
      <c r="BH1304" s="3"/>
      <c r="BI1304" s="3"/>
      <c r="BJ1304" s="3"/>
      <c r="BK1304" s="3"/>
      <c r="CB1304" s="3"/>
    </row>
    <row r="1305" spans="32:80" ht="21.2" customHeight="1" x14ac:dyDescent="0.2">
      <c r="AF1305" s="3"/>
      <c r="AG1305" s="48"/>
      <c r="AH1305" s="48"/>
      <c r="AI1305" s="48"/>
      <c r="AJ1305" s="61"/>
      <c r="AK1305" s="3"/>
      <c r="AL1305" s="48"/>
      <c r="AM1305" s="48"/>
      <c r="AN1305" s="48"/>
      <c r="AQ1305" s="3"/>
      <c r="AR1305" s="3"/>
      <c r="AS1305" s="3"/>
      <c r="AT1305" s="3"/>
      <c r="AU1305" s="3"/>
      <c r="AV1305" s="3"/>
      <c r="AW1305" s="3"/>
      <c r="AX1305" s="3"/>
      <c r="AY1305" s="3"/>
      <c r="AZ1305" s="3"/>
      <c r="BA1305" s="3"/>
      <c r="BB1305" s="3"/>
      <c r="BC1305" s="3"/>
      <c r="BD1305" s="3"/>
      <c r="BE1305" s="3"/>
      <c r="BF1305" s="3"/>
      <c r="BG1305" s="3"/>
      <c r="BH1305" s="3"/>
      <c r="BI1305" s="3"/>
      <c r="BJ1305" s="3"/>
      <c r="BK1305" s="3"/>
      <c r="CB1305" s="3"/>
    </row>
    <row r="1306" spans="32:80" ht="21.2" customHeight="1" x14ac:dyDescent="0.2">
      <c r="AF1306" s="3"/>
      <c r="AG1306" s="48"/>
      <c r="AH1306" s="48"/>
      <c r="AI1306" s="48"/>
      <c r="AJ1306" s="61"/>
      <c r="AK1306" s="3"/>
      <c r="AL1306" s="48"/>
      <c r="AM1306" s="48"/>
      <c r="AN1306" s="48"/>
      <c r="AQ1306" s="3"/>
      <c r="AR1306" s="3"/>
      <c r="AS1306" s="3"/>
      <c r="AT1306" s="3"/>
      <c r="AU1306" s="3"/>
      <c r="AV1306" s="3"/>
      <c r="AW1306" s="3"/>
      <c r="AX1306" s="3"/>
      <c r="AY1306" s="3"/>
      <c r="AZ1306" s="3"/>
      <c r="BA1306" s="3"/>
      <c r="BB1306" s="3"/>
      <c r="BC1306" s="3"/>
      <c r="BD1306" s="3"/>
      <c r="BE1306" s="3"/>
      <c r="BF1306" s="3"/>
      <c r="BG1306" s="3"/>
      <c r="BH1306" s="3"/>
      <c r="BI1306" s="3"/>
      <c r="BJ1306" s="3"/>
      <c r="BK1306" s="3"/>
      <c r="CB1306" s="3"/>
    </row>
    <row r="1307" spans="32:80" ht="21.2" customHeight="1" x14ac:dyDescent="0.2">
      <c r="AF1307" s="3"/>
      <c r="AG1307" s="48"/>
      <c r="AH1307" s="48"/>
      <c r="AI1307" s="48"/>
      <c r="AJ1307" s="61"/>
      <c r="AK1307" s="3"/>
      <c r="AL1307" s="48"/>
      <c r="AM1307" s="48"/>
      <c r="AN1307" s="48"/>
      <c r="AQ1307" s="3"/>
      <c r="AR1307" s="3"/>
      <c r="AS1307" s="3"/>
      <c r="AT1307" s="3"/>
      <c r="AU1307" s="3"/>
      <c r="AV1307" s="3"/>
      <c r="AW1307" s="3"/>
      <c r="AX1307" s="3"/>
      <c r="AY1307" s="3"/>
      <c r="AZ1307" s="3"/>
      <c r="BA1307" s="3"/>
      <c r="BB1307" s="3"/>
      <c r="BC1307" s="3"/>
      <c r="BD1307" s="3"/>
      <c r="BE1307" s="3"/>
      <c r="BF1307" s="3"/>
      <c r="BG1307" s="3"/>
      <c r="BH1307" s="3"/>
      <c r="BI1307" s="3"/>
      <c r="BJ1307" s="3"/>
      <c r="BK1307" s="3"/>
      <c r="CB1307" s="3"/>
    </row>
    <row r="1308" spans="32:80" ht="21.2" customHeight="1" x14ac:dyDescent="0.2">
      <c r="AF1308" s="3"/>
      <c r="AG1308" s="48"/>
      <c r="AH1308" s="48"/>
      <c r="AI1308" s="48"/>
      <c r="AJ1308" s="61"/>
      <c r="AK1308" s="3"/>
      <c r="AL1308" s="48"/>
      <c r="AM1308" s="48"/>
      <c r="AN1308" s="48"/>
      <c r="AQ1308" s="3"/>
      <c r="AR1308" s="3"/>
      <c r="AS1308" s="3"/>
      <c r="AT1308" s="3"/>
      <c r="AU1308" s="3"/>
      <c r="AV1308" s="3"/>
      <c r="AW1308" s="3"/>
      <c r="AX1308" s="3"/>
      <c r="AY1308" s="3"/>
      <c r="AZ1308" s="3"/>
      <c r="BA1308" s="3"/>
      <c r="BB1308" s="3"/>
      <c r="BC1308" s="3"/>
      <c r="BD1308" s="3"/>
      <c r="BE1308" s="3"/>
      <c r="BF1308" s="3"/>
      <c r="BG1308" s="3"/>
      <c r="BH1308" s="3"/>
      <c r="BI1308" s="3"/>
      <c r="BJ1308" s="3"/>
      <c r="BK1308" s="3"/>
      <c r="CB1308" s="3"/>
    </row>
    <row r="1309" spans="32:80" ht="21.2" customHeight="1" x14ac:dyDescent="0.2">
      <c r="AF1309" s="3"/>
      <c r="AG1309" s="48"/>
      <c r="AH1309" s="48"/>
      <c r="AI1309" s="48"/>
      <c r="AJ1309" s="61"/>
      <c r="AK1309" s="3"/>
      <c r="AL1309" s="48"/>
      <c r="AM1309" s="48"/>
      <c r="AN1309" s="48"/>
      <c r="AQ1309" s="3"/>
      <c r="AR1309" s="3"/>
      <c r="AS1309" s="3"/>
      <c r="AT1309" s="3"/>
      <c r="AU1309" s="3"/>
      <c r="AV1309" s="3"/>
      <c r="AW1309" s="3"/>
      <c r="AX1309" s="3"/>
      <c r="AY1309" s="3"/>
      <c r="AZ1309" s="3"/>
      <c r="BA1309" s="3"/>
      <c r="BB1309" s="3"/>
      <c r="BC1309" s="3"/>
      <c r="BD1309" s="3"/>
      <c r="BE1309" s="3"/>
      <c r="BF1309" s="3"/>
      <c r="BG1309" s="3"/>
      <c r="BH1309" s="3"/>
      <c r="BI1309" s="3"/>
      <c r="BJ1309" s="3"/>
      <c r="BK1309" s="3"/>
      <c r="CB1309" s="3"/>
    </row>
    <row r="1310" spans="32:80" ht="21.2" customHeight="1" x14ac:dyDescent="0.2">
      <c r="AF1310" s="3"/>
      <c r="AG1310" s="48"/>
      <c r="AH1310" s="48"/>
      <c r="AI1310" s="48"/>
      <c r="AJ1310" s="61"/>
      <c r="AK1310" s="3"/>
      <c r="AL1310" s="48"/>
      <c r="AM1310" s="48"/>
      <c r="AN1310" s="48"/>
      <c r="AQ1310" s="3"/>
      <c r="AR1310" s="3"/>
      <c r="AS1310" s="3"/>
      <c r="AT1310" s="3"/>
      <c r="AU1310" s="3"/>
      <c r="AV1310" s="3"/>
      <c r="AW1310" s="3"/>
      <c r="AX1310" s="3"/>
      <c r="AY1310" s="3"/>
      <c r="AZ1310" s="3"/>
      <c r="BA1310" s="3"/>
      <c r="BB1310" s="3"/>
      <c r="BC1310" s="3"/>
      <c r="BD1310" s="3"/>
      <c r="BE1310" s="3"/>
      <c r="BF1310" s="3"/>
      <c r="BG1310" s="3"/>
      <c r="BH1310" s="3"/>
      <c r="BI1310" s="3"/>
      <c r="BJ1310" s="3"/>
      <c r="BK1310" s="3"/>
      <c r="CB1310" s="3"/>
    </row>
    <row r="1311" spans="32:80" ht="21.2" customHeight="1" x14ac:dyDescent="0.2">
      <c r="AF1311" s="3"/>
      <c r="AG1311" s="48"/>
      <c r="AH1311" s="48"/>
      <c r="AI1311" s="48"/>
      <c r="AJ1311" s="61"/>
      <c r="AK1311" s="3"/>
      <c r="AL1311" s="48"/>
      <c r="AM1311" s="48"/>
      <c r="AN1311" s="48"/>
      <c r="AQ1311" s="3"/>
      <c r="AR1311" s="3"/>
      <c r="AS1311" s="3"/>
      <c r="AT1311" s="3"/>
      <c r="AU1311" s="3"/>
      <c r="AV1311" s="3"/>
      <c r="AW1311" s="3"/>
      <c r="AX1311" s="3"/>
      <c r="AY1311" s="3"/>
      <c r="AZ1311" s="3"/>
      <c r="BA1311" s="3"/>
      <c r="BB1311" s="3"/>
      <c r="BC1311" s="3"/>
      <c r="BD1311" s="3"/>
      <c r="BE1311" s="3"/>
      <c r="BF1311" s="3"/>
      <c r="BG1311" s="3"/>
      <c r="BH1311" s="3"/>
      <c r="BI1311" s="3"/>
      <c r="BJ1311" s="3"/>
      <c r="BK1311" s="3"/>
      <c r="CB1311" s="3"/>
    </row>
    <row r="1312" spans="32:80" ht="21.2" customHeight="1" x14ac:dyDescent="0.2">
      <c r="AF1312" s="3"/>
      <c r="AG1312" s="48"/>
      <c r="AH1312" s="48"/>
      <c r="AI1312" s="48"/>
      <c r="AJ1312" s="61"/>
      <c r="AK1312" s="3"/>
      <c r="AL1312" s="48"/>
      <c r="AM1312" s="48"/>
      <c r="AN1312" s="48"/>
      <c r="AQ1312" s="3"/>
      <c r="AR1312" s="3"/>
      <c r="AS1312" s="3"/>
      <c r="AT1312" s="3"/>
      <c r="AU1312" s="3"/>
      <c r="AV1312" s="3"/>
      <c r="AW1312" s="3"/>
      <c r="AX1312" s="3"/>
      <c r="AY1312" s="3"/>
      <c r="AZ1312" s="3"/>
      <c r="BA1312" s="3"/>
      <c r="BB1312" s="3"/>
      <c r="BC1312" s="3"/>
      <c r="BD1312" s="3"/>
      <c r="BE1312" s="3"/>
      <c r="BF1312" s="3"/>
      <c r="BG1312" s="3"/>
      <c r="BH1312" s="3"/>
      <c r="BI1312" s="3"/>
      <c r="BJ1312" s="3"/>
      <c r="BK1312" s="3"/>
      <c r="CB1312" s="3"/>
    </row>
    <row r="1313" spans="32:80" ht="21.2" customHeight="1" x14ac:dyDescent="0.2">
      <c r="AF1313" s="3"/>
      <c r="AG1313" s="48"/>
      <c r="AH1313" s="48"/>
      <c r="AI1313" s="48"/>
      <c r="AJ1313" s="61"/>
      <c r="AK1313" s="3"/>
      <c r="AL1313" s="48"/>
      <c r="AM1313" s="48"/>
      <c r="AN1313" s="48"/>
      <c r="AQ1313" s="3"/>
      <c r="AR1313" s="3"/>
      <c r="AS1313" s="3"/>
      <c r="AT1313" s="3"/>
      <c r="AU1313" s="3"/>
      <c r="AV1313" s="3"/>
      <c r="AW1313" s="3"/>
      <c r="AX1313" s="3"/>
      <c r="AY1313" s="3"/>
      <c r="AZ1313" s="3"/>
      <c r="BA1313" s="3"/>
      <c r="BB1313" s="3"/>
      <c r="BC1313" s="3"/>
      <c r="BD1313" s="3"/>
      <c r="BE1313" s="3"/>
      <c r="BF1313" s="3"/>
      <c r="BG1313" s="3"/>
      <c r="BH1313" s="3"/>
      <c r="BI1313" s="3"/>
      <c r="BJ1313" s="3"/>
      <c r="BK1313" s="3"/>
      <c r="CB1313" s="3"/>
    </row>
    <row r="1314" spans="32:80" ht="21.2" customHeight="1" x14ac:dyDescent="0.2">
      <c r="AF1314" s="3"/>
      <c r="AG1314" s="48"/>
      <c r="AH1314" s="48"/>
      <c r="AI1314" s="48"/>
      <c r="AJ1314" s="61"/>
      <c r="AK1314" s="3"/>
      <c r="AL1314" s="48"/>
      <c r="AM1314" s="48"/>
      <c r="AN1314" s="48"/>
      <c r="AQ1314" s="3"/>
      <c r="AR1314" s="3"/>
      <c r="AS1314" s="3"/>
      <c r="AT1314" s="3"/>
      <c r="AU1314" s="3"/>
      <c r="AV1314" s="3"/>
      <c r="AW1314" s="3"/>
      <c r="AX1314" s="3"/>
      <c r="AY1314" s="3"/>
      <c r="AZ1314" s="3"/>
      <c r="BA1314" s="3"/>
      <c r="BB1314" s="3"/>
      <c r="BC1314" s="3"/>
      <c r="BD1314" s="3"/>
      <c r="BE1314" s="3"/>
      <c r="BF1314" s="3"/>
      <c r="BG1314" s="3"/>
      <c r="BH1314" s="3"/>
      <c r="BI1314" s="3"/>
      <c r="BJ1314" s="3"/>
      <c r="BK1314" s="3"/>
      <c r="CB1314" s="3"/>
    </row>
    <row r="1315" spans="32:80" ht="21.2" customHeight="1" x14ac:dyDescent="0.2">
      <c r="AF1315" s="3"/>
      <c r="AG1315" s="48"/>
      <c r="AH1315" s="48"/>
      <c r="AI1315" s="48"/>
      <c r="AJ1315" s="61"/>
      <c r="AK1315" s="3"/>
      <c r="AL1315" s="48"/>
      <c r="AM1315" s="48"/>
      <c r="AN1315" s="48"/>
      <c r="AQ1315" s="3"/>
      <c r="AR1315" s="3"/>
      <c r="AS1315" s="3"/>
      <c r="AT1315" s="3"/>
      <c r="AU1315" s="3"/>
      <c r="AV1315" s="3"/>
      <c r="AW1315" s="3"/>
      <c r="AX1315" s="3"/>
      <c r="AY1315" s="3"/>
      <c r="AZ1315" s="3"/>
      <c r="BA1315" s="3"/>
      <c r="BB1315" s="3"/>
      <c r="BC1315" s="3"/>
      <c r="BD1315" s="3"/>
      <c r="BE1315" s="3"/>
      <c r="BF1315" s="3"/>
      <c r="BG1315" s="3"/>
      <c r="BH1315" s="3"/>
      <c r="BI1315" s="3"/>
      <c r="BJ1315" s="3"/>
      <c r="BK1315" s="3"/>
      <c r="CB1315" s="3"/>
    </row>
    <row r="1316" spans="32:80" ht="21.2" customHeight="1" x14ac:dyDescent="0.2">
      <c r="AF1316" s="3"/>
      <c r="AG1316" s="48"/>
      <c r="AH1316" s="48"/>
      <c r="AI1316" s="48"/>
      <c r="AJ1316" s="61"/>
      <c r="AK1316" s="3"/>
      <c r="AL1316" s="48"/>
      <c r="AM1316" s="48"/>
      <c r="AN1316" s="48"/>
      <c r="AQ1316" s="3"/>
      <c r="AR1316" s="3"/>
      <c r="AS1316" s="3"/>
      <c r="AT1316" s="3"/>
      <c r="AU1316" s="3"/>
      <c r="AV1316" s="3"/>
      <c r="AW1316" s="3"/>
      <c r="AX1316" s="3"/>
      <c r="AY1316" s="3"/>
      <c r="AZ1316" s="3"/>
      <c r="BA1316" s="3"/>
      <c r="BB1316" s="3"/>
      <c r="BC1316" s="3"/>
      <c r="BD1316" s="3"/>
      <c r="BE1316" s="3"/>
      <c r="BF1316" s="3"/>
      <c r="BG1316" s="3"/>
      <c r="BH1316" s="3"/>
      <c r="BI1316" s="3"/>
      <c r="BJ1316" s="3"/>
      <c r="BK1316" s="3"/>
      <c r="CB1316" s="3"/>
    </row>
    <row r="1317" spans="32:80" ht="21.2" customHeight="1" x14ac:dyDescent="0.2">
      <c r="AF1317" s="3"/>
      <c r="AG1317" s="48"/>
      <c r="AH1317" s="48"/>
      <c r="AI1317" s="48"/>
      <c r="AJ1317" s="61"/>
      <c r="AK1317" s="3"/>
      <c r="AL1317" s="48"/>
      <c r="AM1317" s="48"/>
      <c r="AN1317" s="48"/>
      <c r="AQ1317" s="3"/>
      <c r="AR1317" s="3"/>
      <c r="AS1317" s="3"/>
      <c r="AT1317" s="3"/>
      <c r="AU1317" s="3"/>
      <c r="AV1317" s="3"/>
      <c r="AW1317" s="3"/>
      <c r="AX1317" s="3"/>
      <c r="AY1317" s="3"/>
      <c r="AZ1317" s="3"/>
      <c r="BA1317" s="3"/>
      <c r="BB1317" s="3"/>
      <c r="BC1317" s="3"/>
      <c r="BD1317" s="3"/>
      <c r="BE1317" s="3"/>
      <c r="BF1317" s="3"/>
      <c r="BG1317" s="3"/>
      <c r="BH1317" s="3"/>
      <c r="BI1317" s="3"/>
      <c r="BJ1317" s="3"/>
      <c r="BK1317" s="3"/>
      <c r="CB1317" s="3"/>
    </row>
    <row r="1318" spans="32:80" ht="21.2" customHeight="1" x14ac:dyDescent="0.2">
      <c r="AF1318" s="3"/>
      <c r="AG1318" s="48"/>
      <c r="AH1318" s="48"/>
      <c r="AI1318" s="48"/>
      <c r="AJ1318" s="61"/>
      <c r="AK1318" s="3"/>
      <c r="AL1318" s="48"/>
      <c r="AM1318" s="48"/>
      <c r="AN1318" s="48"/>
      <c r="AQ1318" s="3"/>
      <c r="AR1318" s="3"/>
      <c r="AS1318" s="3"/>
      <c r="AT1318" s="3"/>
      <c r="AU1318" s="3"/>
      <c r="AV1318" s="3"/>
      <c r="AW1318" s="3"/>
      <c r="AX1318" s="3"/>
      <c r="AY1318" s="3"/>
      <c r="AZ1318" s="3"/>
      <c r="BA1318" s="3"/>
      <c r="BB1318" s="3"/>
      <c r="BC1318" s="3"/>
      <c r="BD1318" s="3"/>
      <c r="BE1318" s="3"/>
      <c r="BF1318" s="3"/>
      <c r="BG1318" s="3"/>
      <c r="BH1318" s="3"/>
      <c r="BI1318" s="3"/>
      <c r="BJ1318" s="3"/>
      <c r="BK1318" s="3"/>
      <c r="CB1318" s="3"/>
    </row>
    <row r="1319" spans="32:80" ht="21.2" customHeight="1" x14ac:dyDescent="0.2">
      <c r="AF1319" s="3"/>
      <c r="AG1319" s="48"/>
      <c r="AH1319" s="48"/>
      <c r="AI1319" s="48"/>
      <c r="AJ1319" s="61"/>
      <c r="AK1319" s="3"/>
      <c r="AL1319" s="48"/>
      <c r="AM1319" s="48"/>
      <c r="AN1319" s="48"/>
      <c r="AQ1319" s="3"/>
      <c r="AR1319" s="3"/>
      <c r="AS1319" s="3"/>
      <c r="AT1319" s="3"/>
      <c r="AU1319" s="3"/>
      <c r="AV1319" s="3"/>
      <c r="AW1319" s="3"/>
      <c r="AX1319" s="3"/>
      <c r="AY1319" s="3"/>
      <c r="AZ1319" s="3"/>
      <c r="BA1319" s="3"/>
      <c r="BB1319" s="3"/>
      <c r="BC1319" s="3"/>
      <c r="BD1319" s="3"/>
      <c r="BE1319" s="3"/>
      <c r="BF1319" s="3"/>
      <c r="BG1319" s="3"/>
      <c r="BH1319" s="3"/>
      <c r="BI1319" s="3"/>
      <c r="BJ1319" s="3"/>
      <c r="BK1319" s="3"/>
      <c r="CB1319" s="3"/>
    </row>
    <row r="1320" spans="32:80" ht="21.2" customHeight="1" x14ac:dyDescent="0.2">
      <c r="AF1320" s="3"/>
      <c r="AG1320" s="48"/>
      <c r="AH1320" s="48"/>
      <c r="AI1320" s="48"/>
      <c r="AJ1320" s="61"/>
      <c r="AK1320" s="3"/>
      <c r="AL1320" s="48"/>
      <c r="AM1320" s="48"/>
      <c r="AN1320" s="48"/>
      <c r="AQ1320" s="3"/>
      <c r="AR1320" s="3"/>
      <c r="AS1320" s="3"/>
      <c r="AT1320" s="3"/>
      <c r="AU1320" s="3"/>
      <c r="AV1320" s="3"/>
      <c r="AW1320" s="3"/>
      <c r="AX1320" s="3"/>
      <c r="AY1320" s="3"/>
      <c r="AZ1320" s="3"/>
      <c r="BA1320" s="3"/>
      <c r="BB1320" s="3"/>
      <c r="BC1320" s="3"/>
      <c r="BD1320" s="3"/>
      <c r="BE1320" s="3"/>
      <c r="BF1320" s="3"/>
      <c r="BG1320" s="3"/>
      <c r="BH1320" s="3"/>
      <c r="BI1320" s="3"/>
      <c r="BJ1320" s="3"/>
      <c r="BK1320" s="3"/>
      <c r="CB1320" s="3"/>
    </row>
    <row r="1321" spans="32:80" ht="21.2" customHeight="1" x14ac:dyDescent="0.2">
      <c r="AF1321" s="3"/>
      <c r="AG1321" s="48"/>
      <c r="AH1321" s="48"/>
      <c r="AI1321" s="48"/>
      <c r="AJ1321" s="61"/>
      <c r="AK1321" s="3"/>
      <c r="AL1321" s="48"/>
      <c r="AM1321" s="48"/>
      <c r="AN1321" s="48"/>
      <c r="AQ1321" s="3"/>
      <c r="AR1321" s="3"/>
      <c r="AS1321" s="3"/>
      <c r="AT1321" s="3"/>
      <c r="AU1321" s="3"/>
      <c r="AV1321" s="3"/>
      <c r="AW1321" s="3"/>
      <c r="AX1321" s="3"/>
      <c r="AY1321" s="3"/>
      <c r="AZ1321" s="3"/>
      <c r="BA1321" s="3"/>
      <c r="BB1321" s="3"/>
      <c r="BC1321" s="3"/>
      <c r="BD1321" s="3"/>
      <c r="BE1321" s="3"/>
      <c r="BF1321" s="3"/>
      <c r="BG1321" s="3"/>
      <c r="BH1321" s="3"/>
      <c r="BI1321" s="3"/>
      <c r="BJ1321" s="3"/>
      <c r="BK1321" s="3"/>
      <c r="CB1321" s="3"/>
    </row>
    <row r="1322" spans="32:80" ht="21.2" customHeight="1" x14ac:dyDescent="0.2">
      <c r="AF1322" s="3"/>
      <c r="AG1322" s="48"/>
      <c r="AH1322" s="48"/>
      <c r="AI1322" s="48"/>
      <c r="AJ1322" s="61"/>
      <c r="AK1322" s="3"/>
      <c r="AL1322" s="48"/>
      <c r="AM1322" s="48"/>
      <c r="AN1322" s="48"/>
      <c r="AQ1322" s="3"/>
      <c r="AR1322" s="3"/>
      <c r="AS1322" s="3"/>
      <c r="AT1322" s="3"/>
      <c r="AU1322" s="3"/>
      <c r="AV1322" s="3"/>
      <c r="AW1322" s="3"/>
      <c r="AX1322" s="3"/>
      <c r="AY1322" s="3"/>
      <c r="AZ1322" s="3"/>
      <c r="BA1322" s="3"/>
      <c r="BB1322" s="3"/>
      <c r="BC1322" s="3"/>
      <c r="BD1322" s="3"/>
      <c r="BE1322" s="3"/>
      <c r="BF1322" s="3"/>
      <c r="BG1322" s="3"/>
      <c r="BH1322" s="3"/>
      <c r="BI1322" s="3"/>
      <c r="BJ1322" s="3"/>
      <c r="BK1322" s="3"/>
      <c r="CB1322" s="3"/>
    </row>
    <row r="1323" spans="32:80" ht="21.2" customHeight="1" x14ac:dyDescent="0.2">
      <c r="AF1323" s="3"/>
      <c r="AG1323" s="48"/>
      <c r="AH1323" s="48"/>
      <c r="AI1323" s="48"/>
      <c r="AJ1323" s="61"/>
      <c r="AK1323" s="3"/>
      <c r="AL1323" s="48"/>
      <c r="AM1323" s="48"/>
      <c r="AN1323" s="48"/>
      <c r="AQ1323" s="3"/>
      <c r="AR1323" s="3"/>
      <c r="AS1323" s="3"/>
      <c r="AT1323" s="3"/>
      <c r="AU1323" s="3"/>
      <c r="AV1323" s="3"/>
      <c r="AW1323" s="3"/>
      <c r="AX1323" s="3"/>
      <c r="AY1323" s="3"/>
      <c r="AZ1323" s="3"/>
      <c r="BA1323" s="3"/>
      <c r="BB1323" s="3"/>
      <c r="BC1323" s="3"/>
      <c r="BD1323" s="3"/>
      <c r="BE1323" s="3"/>
      <c r="BF1323" s="3"/>
      <c r="BG1323" s="3"/>
      <c r="BH1323" s="3"/>
      <c r="BI1323" s="3"/>
      <c r="BJ1323" s="3"/>
      <c r="BK1323" s="3"/>
      <c r="CB1323" s="3"/>
    </row>
    <row r="1324" spans="32:80" ht="21.2" customHeight="1" x14ac:dyDescent="0.2">
      <c r="AF1324" s="3"/>
      <c r="AG1324" s="48"/>
      <c r="AH1324" s="48"/>
      <c r="AI1324" s="48"/>
      <c r="AJ1324" s="61"/>
      <c r="AK1324" s="3"/>
      <c r="AL1324" s="48"/>
      <c r="AM1324" s="48"/>
      <c r="AN1324" s="48"/>
      <c r="AQ1324" s="3"/>
      <c r="AR1324" s="3"/>
      <c r="AS1324" s="3"/>
      <c r="AT1324" s="3"/>
      <c r="AU1324" s="3"/>
      <c r="AV1324" s="3"/>
      <c r="AW1324" s="3"/>
      <c r="AX1324" s="3"/>
      <c r="AY1324" s="3"/>
      <c r="AZ1324" s="3"/>
      <c r="BA1324" s="3"/>
      <c r="BB1324" s="3"/>
      <c r="BC1324" s="3"/>
      <c r="BD1324" s="3"/>
      <c r="BE1324" s="3"/>
      <c r="BF1324" s="3"/>
      <c r="BG1324" s="3"/>
      <c r="BH1324" s="3"/>
      <c r="BI1324" s="3"/>
      <c r="BJ1324" s="3"/>
      <c r="BK1324" s="3"/>
      <c r="CB1324" s="3"/>
    </row>
    <row r="1325" spans="32:80" ht="21.2" customHeight="1" x14ac:dyDescent="0.2">
      <c r="AF1325" s="3"/>
      <c r="AG1325" s="48"/>
      <c r="AH1325" s="48"/>
      <c r="AI1325" s="48"/>
      <c r="AJ1325" s="61"/>
      <c r="AK1325" s="3"/>
      <c r="AL1325" s="48"/>
      <c r="AM1325" s="48"/>
      <c r="AN1325" s="48"/>
      <c r="AQ1325" s="3"/>
      <c r="AR1325" s="3"/>
      <c r="AS1325" s="3"/>
      <c r="AT1325" s="3"/>
      <c r="AU1325" s="3"/>
      <c r="AV1325" s="3"/>
      <c r="AW1325" s="3"/>
      <c r="AX1325" s="3"/>
      <c r="AY1325" s="3"/>
      <c r="AZ1325" s="3"/>
      <c r="BA1325" s="3"/>
      <c r="BB1325" s="3"/>
      <c r="BC1325" s="3"/>
      <c r="BD1325" s="3"/>
      <c r="BE1325" s="3"/>
      <c r="BF1325" s="3"/>
      <c r="BG1325" s="3"/>
      <c r="BH1325" s="3"/>
      <c r="BI1325" s="3"/>
      <c r="BJ1325" s="3"/>
      <c r="BK1325" s="3"/>
      <c r="CB1325" s="3"/>
    </row>
    <row r="1326" spans="32:80" ht="21.2" customHeight="1" x14ac:dyDescent="0.2">
      <c r="AF1326" s="3"/>
      <c r="AG1326" s="48"/>
      <c r="AH1326" s="48"/>
      <c r="AI1326" s="48"/>
      <c r="AJ1326" s="61"/>
      <c r="AK1326" s="3"/>
      <c r="AL1326" s="48"/>
      <c r="AM1326" s="48"/>
      <c r="AN1326" s="48"/>
      <c r="AQ1326" s="3"/>
      <c r="AR1326" s="3"/>
      <c r="AS1326" s="3"/>
      <c r="AT1326" s="3"/>
      <c r="AU1326" s="3"/>
      <c r="AV1326" s="3"/>
      <c r="AW1326" s="3"/>
      <c r="AX1326" s="3"/>
      <c r="AY1326" s="3"/>
      <c r="AZ1326" s="3"/>
      <c r="BA1326" s="3"/>
      <c r="BB1326" s="3"/>
      <c r="BC1326" s="3"/>
      <c r="BD1326" s="3"/>
      <c r="BE1326" s="3"/>
      <c r="BF1326" s="3"/>
      <c r="BG1326" s="3"/>
      <c r="BH1326" s="3"/>
      <c r="BI1326" s="3"/>
      <c r="BJ1326" s="3"/>
      <c r="BK1326" s="3"/>
      <c r="CB1326" s="3"/>
    </row>
    <row r="1327" spans="32:80" ht="21.2" customHeight="1" x14ac:dyDescent="0.2">
      <c r="AF1327" s="3"/>
      <c r="AG1327" s="48"/>
      <c r="AH1327" s="48"/>
      <c r="AI1327" s="48"/>
      <c r="AJ1327" s="61"/>
      <c r="AK1327" s="3"/>
      <c r="AL1327" s="48"/>
      <c r="AM1327" s="48"/>
      <c r="AN1327" s="48"/>
      <c r="AQ1327" s="3"/>
      <c r="AR1327" s="3"/>
      <c r="AS1327" s="3"/>
      <c r="AT1327" s="3"/>
      <c r="AU1327" s="3"/>
      <c r="AV1327" s="3"/>
      <c r="AW1327" s="3"/>
      <c r="AX1327" s="3"/>
      <c r="AY1327" s="3"/>
      <c r="AZ1327" s="3"/>
      <c r="BA1327" s="3"/>
      <c r="BB1327" s="3"/>
      <c r="BC1327" s="3"/>
      <c r="BD1327" s="3"/>
      <c r="BE1327" s="3"/>
      <c r="BF1327" s="3"/>
      <c r="BG1327" s="3"/>
      <c r="BH1327" s="3"/>
      <c r="BI1327" s="3"/>
      <c r="BJ1327" s="3"/>
      <c r="BK1327" s="3"/>
      <c r="CB1327" s="3"/>
    </row>
    <row r="1328" spans="32:80" ht="21.2" customHeight="1" x14ac:dyDescent="0.2">
      <c r="AF1328" s="3"/>
      <c r="AG1328" s="48"/>
      <c r="AH1328" s="48"/>
      <c r="AI1328" s="48"/>
      <c r="AJ1328" s="61"/>
      <c r="AK1328" s="3"/>
      <c r="AL1328" s="48"/>
      <c r="AM1328" s="48"/>
      <c r="AN1328" s="48"/>
      <c r="AQ1328" s="3"/>
      <c r="AR1328" s="3"/>
      <c r="AS1328" s="3"/>
      <c r="AT1328" s="3"/>
      <c r="AU1328" s="3"/>
      <c r="AV1328" s="3"/>
      <c r="AW1328" s="3"/>
      <c r="AX1328" s="3"/>
      <c r="AY1328" s="3"/>
      <c r="AZ1328" s="3"/>
      <c r="BA1328" s="3"/>
      <c r="BB1328" s="3"/>
      <c r="BC1328" s="3"/>
      <c r="BD1328" s="3"/>
      <c r="BE1328" s="3"/>
      <c r="BF1328" s="3"/>
      <c r="BG1328" s="3"/>
      <c r="BH1328" s="3"/>
      <c r="BI1328" s="3"/>
      <c r="BJ1328" s="3"/>
      <c r="BK1328" s="3"/>
      <c r="CB1328" s="3"/>
    </row>
    <row r="1329" spans="32:80" ht="21.2" customHeight="1" x14ac:dyDescent="0.2">
      <c r="AF1329" s="3"/>
      <c r="AG1329" s="48"/>
      <c r="AH1329" s="48"/>
      <c r="AI1329" s="48"/>
      <c r="AJ1329" s="61"/>
      <c r="AK1329" s="3"/>
      <c r="AL1329" s="48"/>
      <c r="AM1329" s="48"/>
      <c r="AN1329" s="48"/>
      <c r="AQ1329" s="3"/>
      <c r="AR1329" s="3"/>
      <c r="AS1329" s="3"/>
      <c r="AT1329" s="3"/>
      <c r="AU1329" s="3"/>
      <c r="AV1329" s="3"/>
      <c r="AW1329" s="3"/>
      <c r="AX1329" s="3"/>
      <c r="AY1329" s="3"/>
      <c r="AZ1329" s="3"/>
      <c r="BA1329" s="3"/>
      <c r="BB1329" s="3"/>
      <c r="BC1329" s="3"/>
      <c r="BD1329" s="3"/>
      <c r="BE1329" s="3"/>
      <c r="BF1329" s="3"/>
      <c r="BG1329" s="3"/>
      <c r="BH1329" s="3"/>
      <c r="BI1329" s="3"/>
      <c r="BJ1329" s="3"/>
      <c r="BK1329" s="3"/>
      <c r="CB1329" s="3"/>
    </row>
    <row r="1330" spans="32:80" ht="21.2" customHeight="1" x14ac:dyDescent="0.2">
      <c r="AF1330" s="3"/>
      <c r="AG1330" s="48"/>
      <c r="AH1330" s="48"/>
      <c r="AI1330" s="48"/>
      <c r="AJ1330" s="61"/>
      <c r="AK1330" s="3"/>
      <c r="AL1330" s="48"/>
      <c r="AM1330" s="48"/>
      <c r="AN1330" s="48"/>
      <c r="AQ1330" s="3"/>
      <c r="AR1330" s="3"/>
      <c r="AS1330" s="3"/>
      <c r="AT1330" s="3"/>
      <c r="AU1330" s="3"/>
      <c r="AV1330" s="3"/>
      <c r="AW1330" s="3"/>
      <c r="AX1330" s="3"/>
      <c r="AY1330" s="3"/>
      <c r="AZ1330" s="3"/>
      <c r="BA1330" s="3"/>
      <c r="BB1330" s="3"/>
      <c r="BC1330" s="3"/>
      <c r="BD1330" s="3"/>
      <c r="BE1330" s="3"/>
      <c r="BF1330" s="3"/>
      <c r="BG1330" s="3"/>
      <c r="BH1330" s="3"/>
      <c r="BI1330" s="3"/>
      <c r="BJ1330" s="3"/>
      <c r="BK1330" s="3"/>
      <c r="CB1330" s="3"/>
    </row>
    <row r="1331" spans="32:80" ht="21.2" customHeight="1" x14ac:dyDescent="0.2">
      <c r="AF1331" s="3"/>
      <c r="AG1331" s="48"/>
      <c r="AH1331" s="48"/>
      <c r="AI1331" s="48"/>
      <c r="AJ1331" s="61"/>
      <c r="AK1331" s="3"/>
      <c r="AL1331" s="48"/>
      <c r="AM1331" s="48"/>
      <c r="AN1331" s="48"/>
      <c r="AQ1331" s="3"/>
      <c r="AR1331" s="3"/>
      <c r="AS1331" s="3"/>
      <c r="AT1331" s="3"/>
      <c r="AU1331" s="3"/>
      <c r="AV1331" s="3"/>
      <c r="AW1331" s="3"/>
      <c r="AX1331" s="3"/>
      <c r="AY1331" s="3"/>
      <c r="AZ1331" s="3"/>
      <c r="BA1331" s="3"/>
      <c r="BB1331" s="3"/>
      <c r="BC1331" s="3"/>
      <c r="BD1331" s="3"/>
      <c r="BE1331" s="3"/>
      <c r="BF1331" s="3"/>
      <c r="BG1331" s="3"/>
      <c r="BH1331" s="3"/>
      <c r="BI1331" s="3"/>
      <c r="BJ1331" s="3"/>
      <c r="BK1331" s="3"/>
      <c r="CB1331" s="3"/>
    </row>
    <row r="1332" spans="32:80" ht="21.2" customHeight="1" x14ac:dyDescent="0.2">
      <c r="AF1332" s="3"/>
      <c r="AG1332" s="48"/>
      <c r="AH1332" s="48"/>
      <c r="AI1332" s="48"/>
      <c r="AJ1332" s="61"/>
      <c r="AK1332" s="3"/>
      <c r="AL1332" s="48"/>
      <c r="AM1332" s="48"/>
      <c r="AN1332" s="48"/>
      <c r="AQ1332" s="3"/>
      <c r="AR1332" s="3"/>
      <c r="AS1332" s="3"/>
      <c r="AT1332" s="3"/>
      <c r="AU1332" s="3"/>
      <c r="AV1332" s="3"/>
      <c r="AW1332" s="3"/>
      <c r="AX1332" s="3"/>
      <c r="AY1332" s="3"/>
      <c r="AZ1332" s="3"/>
      <c r="BA1332" s="3"/>
      <c r="BB1332" s="3"/>
      <c r="BC1332" s="3"/>
      <c r="BD1332" s="3"/>
      <c r="BE1332" s="3"/>
      <c r="BF1332" s="3"/>
      <c r="BG1332" s="3"/>
      <c r="BH1332" s="3"/>
      <c r="BI1332" s="3"/>
      <c r="BJ1332" s="3"/>
      <c r="BK1332" s="3"/>
      <c r="CB1332" s="3"/>
    </row>
    <row r="1333" spans="32:80" ht="21.2" customHeight="1" x14ac:dyDescent="0.2">
      <c r="AF1333" s="3"/>
      <c r="AG1333" s="48"/>
      <c r="AH1333" s="48"/>
      <c r="AI1333" s="48"/>
      <c r="AJ1333" s="61"/>
      <c r="AK1333" s="3"/>
      <c r="AL1333" s="48"/>
      <c r="AM1333" s="48"/>
      <c r="AN1333" s="48"/>
      <c r="AQ1333" s="3"/>
      <c r="AR1333" s="3"/>
      <c r="AS1333" s="3"/>
      <c r="AT1333" s="3"/>
      <c r="AU1333" s="3"/>
      <c r="AV1333" s="3"/>
      <c r="AW1333" s="3"/>
      <c r="AX1333" s="3"/>
      <c r="AY1333" s="3"/>
      <c r="AZ1333" s="3"/>
      <c r="BA1333" s="3"/>
      <c r="BB1333" s="3"/>
      <c r="BC1333" s="3"/>
      <c r="BD1333" s="3"/>
      <c r="BE1333" s="3"/>
      <c r="BF1333" s="3"/>
      <c r="BG1333" s="3"/>
      <c r="BH1333" s="3"/>
      <c r="BI1333" s="3"/>
      <c r="BJ1333" s="3"/>
      <c r="BK1333" s="3"/>
      <c r="CB1333" s="3"/>
    </row>
    <row r="1334" spans="32:80" ht="21.2" customHeight="1" x14ac:dyDescent="0.2">
      <c r="AF1334" s="3"/>
      <c r="AG1334" s="48"/>
      <c r="AH1334" s="48"/>
      <c r="AI1334" s="48"/>
      <c r="AJ1334" s="61"/>
      <c r="AK1334" s="3"/>
      <c r="AL1334" s="48"/>
      <c r="AM1334" s="48"/>
      <c r="AN1334" s="48"/>
      <c r="AQ1334" s="3"/>
      <c r="AR1334" s="3"/>
      <c r="AS1334" s="3"/>
      <c r="AT1334" s="3"/>
      <c r="AU1334" s="3"/>
      <c r="AV1334" s="3"/>
      <c r="AW1334" s="3"/>
      <c r="AX1334" s="3"/>
      <c r="AY1334" s="3"/>
      <c r="AZ1334" s="3"/>
      <c r="BA1334" s="3"/>
      <c r="BB1334" s="3"/>
      <c r="BC1334" s="3"/>
      <c r="BD1334" s="3"/>
      <c r="BE1334" s="3"/>
      <c r="BF1334" s="3"/>
      <c r="BG1334" s="3"/>
      <c r="BH1334" s="3"/>
      <c r="BI1334" s="3"/>
      <c r="BJ1334" s="3"/>
      <c r="BK1334" s="3"/>
      <c r="CB1334" s="3"/>
    </row>
    <row r="1335" spans="32:80" ht="21.2" customHeight="1" x14ac:dyDescent="0.2">
      <c r="AF1335" s="3"/>
      <c r="AG1335" s="48"/>
      <c r="AH1335" s="48"/>
      <c r="AI1335" s="48"/>
      <c r="AJ1335" s="61"/>
      <c r="AK1335" s="3"/>
      <c r="AL1335" s="48"/>
      <c r="AM1335" s="48"/>
      <c r="AN1335" s="48"/>
      <c r="AQ1335" s="3"/>
      <c r="AR1335" s="3"/>
      <c r="AS1335" s="3"/>
      <c r="AT1335" s="3"/>
      <c r="AU1335" s="3"/>
      <c r="AV1335" s="3"/>
      <c r="AW1335" s="3"/>
      <c r="AX1335" s="3"/>
      <c r="AY1335" s="3"/>
      <c r="AZ1335" s="3"/>
      <c r="BA1335" s="3"/>
      <c r="BB1335" s="3"/>
      <c r="BC1335" s="3"/>
      <c r="BD1335" s="3"/>
      <c r="BE1335" s="3"/>
      <c r="BF1335" s="3"/>
      <c r="BG1335" s="3"/>
      <c r="BH1335" s="3"/>
      <c r="BI1335" s="3"/>
      <c r="BJ1335" s="3"/>
      <c r="BK1335" s="3"/>
      <c r="CB1335" s="3"/>
    </row>
    <row r="1336" spans="32:80" ht="21.2" customHeight="1" x14ac:dyDescent="0.2">
      <c r="AF1336" s="3"/>
      <c r="AG1336" s="48"/>
      <c r="AH1336" s="48"/>
      <c r="AI1336" s="48"/>
      <c r="AJ1336" s="61"/>
      <c r="AK1336" s="3"/>
      <c r="AL1336" s="48"/>
      <c r="AM1336" s="48"/>
      <c r="AN1336" s="48"/>
      <c r="AQ1336" s="3"/>
      <c r="AR1336" s="3"/>
      <c r="AS1336" s="3"/>
      <c r="AT1336" s="3"/>
      <c r="AU1336" s="3"/>
      <c r="AV1336" s="3"/>
      <c r="AW1336" s="3"/>
      <c r="AX1336" s="3"/>
      <c r="AY1336" s="3"/>
      <c r="AZ1336" s="3"/>
      <c r="BA1336" s="3"/>
      <c r="BB1336" s="3"/>
      <c r="BC1336" s="3"/>
      <c r="BD1336" s="3"/>
      <c r="BE1336" s="3"/>
      <c r="BF1336" s="3"/>
      <c r="BG1336" s="3"/>
      <c r="BH1336" s="3"/>
      <c r="BI1336" s="3"/>
      <c r="BJ1336" s="3"/>
      <c r="BK1336" s="3"/>
      <c r="CB1336" s="3"/>
    </row>
    <row r="1337" spans="32:80" ht="21.2" customHeight="1" x14ac:dyDescent="0.2">
      <c r="AF1337" s="3"/>
      <c r="AG1337" s="48"/>
      <c r="AH1337" s="48"/>
      <c r="AI1337" s="48"/>
      <c r="AJ1337" s="61"/>
      <c r="AK1337" s="3"/>
      <c r="AL1337" s="48"/>
      <c r="AM1337" s="48"/>
      <c r="AN1337" s="48"/>
      <c r="AQ1337" s="3"/>
      <c r="AR1337" s="3"/>
      <c r="AS1337" s="3"/>
      <c r="AT1337" s="3"/>
      <c r="AU1337" s="3"/>
      <c r="AV1337" s="3"/>
      <c r="AW1337" s="3"/>
      <c r="AX1337" s="3"/>
      <c r="AY1337" s="3"/>
      <c r="AZ1337" s="3"/>
      <c r="BA1337" s="3"/>
      <c r="BB1337" s="3"/>
      <c r="BC1337" s="3"/>
      <c r="BD1337" s="3"/>
      <c r="BE1337" s="3"/>
      <c r="BF1337" s="3"/>
      <c r="BG1337" s="3"/>
      <c r="BH1337" s="3"/>
      <c r="BI1337" s="3"/>
      <c r="BJ1337" s="3"/>
      <c r="BK1337" s="3"/>
      <c r="CB1337" s="3"/>
    </row>
    <row r="1338" spans="32:80" ht="21.2" customHeight="1" x14ac:dyDescent="0.2">
      <c r="AF1338" s="3"/>
      <c r="AG1338" s="48"/>
      <c r="AH1338" s="48"/>
      <c r="AI1338" s="48"/>
      <c r="AJ1338" s="61"/>
      <c r="AK1338" s="3"/>
      <c r="AL1338" s="48"/>
      <c r="AM1338" s="48"/>
      <c r="AN1338" s="48"/>
      <c r="AQ1338" s="3"/>
      <c r="AR1338" s="3"/>
      <c r="AS1338" s="3"/>
      <c r="AT1338" s="3"/>
      <c r="AU1338" s="3"/>
      <c r="AV1338" s="3"/>
      <c r="AW1338" s="3"/>
      <c r="AX1338" s="3"/>
      <c r="AY1338" s="3"/>
      <c r="AZ1338" s="3"/>
      <c r="BA1338" s="3"/>
      <c r="BB1338" s="3"/>
      <c r="BC1338" s="3"/>
      <c r="BD1338" s="3"/>
      <c r="BE1338" s="3"/>
      <c r="BF1338" s="3"/>
      <c r="BG1338" s="3"/>
      <c r="BH1338" s="3"/>
      <c r="BI1338" s="3"/>
      <c r="BJ1338" s="3"/>
      <c r="BK1338" s="3"/>
      <c r="CB1338" s="3"/>
    </row>
    <row r="1339" spans="32:80" ht="21.2" customHeight="1" x14ac:dyDescent="0.2">
      <c r="AF1339" s="3"/>
      <c r="AG1339" s="48"/>
      <c r="AH1339" s="48"/>
      <c r="AI1339" s="48"/>
      <c r="AJ1339" s="61"/>
      <c r="AK1339" s="3"/>
      <c r="AL1339" s="48"/>
      <c r="AM1339" s="48"/>
      <c r="AN1339" s="48"/>
      <c r="AQ1339" s="3"/>
      <c r="AR1339" s="3"/>
      <c r="AS1339" s="3"/>
      <c r="AT1339" s="3"/>
      <c r="AU1339" s="3"/>
      <c r="AV1339" s="3"/>
      <c r="AW1339" s="3"/>
      <c r="AX1339" s="3"/>
      <c r="AY1339" s="3"/>
      <c r="AZ1339" s="3"/>
      <c r="BA1339" s="3"/>
      <c r="BB1339" s="3"/>
      <c r="BC1339" s="3"/>
      <c r="BD1339" s="3"/>
      <c r="BE1339" s="3"/>
      <c r="BF1339" s="3"/>
      <c r="BG1339" s="3"/>
      <c r="BH1339" s="3"/>
      <c r="BI1339" s="3"/>
      <c r="BJ1339" s="3"/>
      <c r="BK1339" s="3"/>
      <c r="CB1339" s="3"/>
    </row>
    <row r="1340" spans="32:80" ht="21.2" customHeight="1" x14ac:dyDescent="0.2">
      <c r="AF1340" s="3"/>
      <c r="AG1340" s="48"/>
      <c r="AH1340" s="48"/>
      <c r="AI1340" s="48"/>
      <c r="AJ1340" s="61"/>
      <c r="AK1340" s="3"/>
      <c r="AL1340" s="48"/>
      <c r="AM1340" s="48"/>
      <c r="AN1340" s="48"/>
      <c r="AQ1340" s="3"/>
      <c r="AR1340" s="3"/>
      <c r="AS1340" s="3"/>
      <c r="AT1340" s="3"/>
      <c r="AU1340" s="3"/>
      <c r="AV1340" s="3"/>
      <c r="AW1340" s="3"/>
      <c r="AX1340" s="3"/>
      <c r="AY1340" s="3"/>
      <c r="AZ1340" s="3"/>
      <c r="BA1340" s="3"/>
      <c r="BB1340" s="3"/>
      <c r="BC1340" s="3"/>
      <c r="BD1340" s="3"/>
      <c r="BE1340" s="3"/>
      <c r="BF1340" s="3"/>
      <c r="BG1340" s="3"/>
      <c r="BH1340" s="3"/>
      <c r="BI1340" s="3"/>
      <c r="BJ1340" s="3"/>
      <c r="BK1340" s="3"/>
      <c r="CB1340" s="3"/>
    </row>
    <row r="1341" spans="32:80" ht="21.2" customHeight="1" x14ac:dyDescent="0.2">
      <c r="AF1341" s="3"/>
      <c r="AG1341" s="48"/>
      <c r="AH1341" s="48"/>
      <c r="AI1341" s="48"/>
      <c r="AJ1341" s="61"/>
      <c r="AK1341" s="3"/>
      <c r="AL1341" s="48"/>
      <c r="AM1341" s="48"/>
      <c r="AN1341" s="48"/>
      <c r="AQ1341" s="3"/>
      <c r="AR1341" s="3"/>
      <c r="AS1341" s="3"/>
      <c r="AT1341" s="3"/>
      <c r="AU1341" s="3"/>
      <c r="AV1341" s="3"/>
      <c r="AW1341" s="3"/>
      <c r="AX1341" s="3"/>
      <c r="AY1341" s="3"/>
      <c r="AZ1341" s="3"/>
      <c r="BA1341" s="3"/>
      <c r="BB1341" s="3"/>
      <c r="BC1341" s="3"/>
      <c r="BD1341" s="3"/>
      <c r="BE1341" s="3"/>
      <c r="BF1341" s="3"/>
      <c r="BG1341" s="3"/>
      <c r="BH1341" s="3"/>
      <c r="BI1341" s="3"/>
      <c r="BJ1341" s="3"/>
      <c r="BK1341" s="3"/>
      <c r="CB1341" s="3"/>
    </row>
    <row r="1342" spans="32:80" ht="21.2" customHeight="1" x14ac:dyDescent="0.2">
      <c r="AF1342" s="3"/>
      <c r="AG1342" s="48"/>
      <c r="AH1342" s="48"/>
      <c r="AI1342" s="48"/>
      <c r="AJ1342" s="61"/>
      <c r="AK1342" s="3"/>
      <c r="AL1342" s="48"/>
      <c r="AM1342" s="48"/>
      <c r="AN1342" s="48"/>
      <c r="AQ1342" s="3"/>
      <c r="AR1342" s="3"/>
      <c r="AS1342" s="3"/>
      <c r="AT1342" s="3"/>
      <c r="AU1342" s="3"/>
      <c r="AV1342" s="3"/>
      <c r="AW1342" s="3"/>
      <c r="AX1342" s="3"/>
      <c r="AY1342" s="3"/>
      <c r="AZ1342" s="3"/>
      <c r="BA1342" s="3"/>
      <c r="BB1342" s="3"/>
      <c r="BC1342" s="3"/>
      <c r="BD1342" s="3"/>
      <c r="BE1342" s="3"/>
      <c r="BF1342" s="3"/>
      <c r="BG1342" s="3"/>
      <c r="BH1342" s="3"/>
      <c r="BI1342" s="3"/>
      <c r="BJ1342" s="3"/>
      <c r="BK1342" s="3"/>
      <c r="CB1342" s="3"/>
    </row>
    <row r="1343" spans="32:80" ht="21.2" customHeight="1" x14ac:dyDescent="0.2">
      <c r="AF1343" s="3"/>
      <c r="AG1343" s="48"/>
      <c r="AH1343" s="48"/>
      <c r="AI1343" s="48"/>
      <c r="AJ1343" s="61"/>
      <c r="AK1343" s="3"/>
      <c r="AL1343" s="48"/>
      <c r="AM1343" s="48"/>
      <c r="AN1343" s="48"/>
      <c r="AQ1343" s="3"/>
      <c r="AR1343" s="3"/>
      <c r="AS1343" s="3"/>
      <c r="AT1343" s="3"/>
      <c r="AU1343" s="3"/>
      <c r="AV1343" s="3"/>
      <c r="AW1343" s="3"/>
      <c r="AX1343" s="3"/>
      <c r="AY1343" s="3"/>
      <c r="AZ1343" s="3"/>
      <c r="BA1343" s="3"/>
      <c r="BB1343" s="3"/>
      <c r="BC1343" s="3"/>
      <c r="BD1343" s="3"/>
      <c r="BE1343" s="3"/>
      <c r="BF1343" s="3"/>
      <c r="BG1343" s="3"/>
      <c r="BH1343" s="3"/>
      <c r="BI1343" s="3"/>
      <c r="BJ1343" s="3"/>
      <c r="BK1343" s="3"/>
      <c r="CB1343" s="3"/>
    </row>
    <row r="1344" spans="32:80" ht="21.2" customHeight="1" x14ac:dyDescent="0.2">
      <c r="AF1344" s="3"/>
      <c r="AG1344" s="48"/>
      <c r="AH1344" s="48"/>
      <c r="AI1344" s="48"/>
      <c r="AJ1344" s="61"/>
      <c r="AK1344" s="3"/>
      <c r="AL1344" s="48"/>
      <c r="AM1344" s="48"/>
      <c r="AN1344" s="48"/>
      <c r="AQ1344" s="3"/>
      <c r="AR1344" s="3"/>
      <c r="AS1344" s="3"/>
      <c r="AT1344" s="3"/>
      <c r="AU1344" s="3"/>
      <c r="AV1344" s="3"/>
      <c r="AW1344" s="3"/>
      <c r="AX1344" s="3"/>
      <c r="AY1344" s="3"/>
      <c r="AZ1344" s="3"/>
      <c r="BA1344" s="3"/>
      <c r="BB1344" s="3"/>
      <c r="BC1344" s="3"/>
      <c r="BD1344" s="3"/>
      <c r="BE1344" s="3"/>
      <c r="BF1344" s="3"/>
      <c r="BG1344" s="3"/>
      <c r="BH1344" s="3"/>
      <c r="BI1344" s="3"/>
      <c r="BJ1344" s="3"/>
      <c r="BK1344" s="3"/>
      <c r="CB1344" s="3"/>
    </row>
    <row r="1345" spans="32:80" ht="21.2" customHeight="1" x14ac:dyDescent="0.2">
      <c r="AF1345" s="3"/>
      <c r="AG1345" s="48"/>
      <c r="AH1345" s="48"/>
      <c r="AI1345" s="48"/>
      <c r="AJ1345" s="61"/>
      <c r="AK1345" s="3"/>
      <c r="AL1345" s="48"/>
      <c r="AM1345" s="48"/>
      <c r="AN1345" s="48"/>
      <c r="AQ1345" s="3"/>
      <c r="AR1345" s="3"/>
      <c r="AS1345" s="3"/>
      <c r="AT1345" s="3"/>
      <c r="AU1345" s="3"/>
      <c r="AV1345" s="3"/>
      <c r="AW1345" s="3"/>
      <c r="AX1345" s="3"/>
      <c r="AY1345" s="3"/>
      <c r="AZ1345" s="3"/>
      <c r="BA1345" s="3"/>
      <c r="BB1345" s="3"/>
      <c r="BC1345" s="3"/>
      <c r="BD1345" s="3"/>
      <c r="BE1345" s="3"/>
      <c r="BF1345" s="3"/>
      <c r="BG1345" s="3"/>
      <c r="BH1345" s="3"/>
      <c r="BI1345" s="3"/>
      <c r="BJ1345" s="3"/>
      <c r="BK1345" s="3"/>
      <c r="CB1345" s="3"/>
    </row>
    <row r="1346" spans="32:80" ht="21.2" customHeight="1" x14ac:dyDescent="0.2">
      <c r="AF1346" s="3"/>
      <c r="AG1346" s="48"/>
      <c r="AH1346" s="48"/>
      <c r="AI1346" s="48"/>
      <c r="AJ1346" s="61"/>
      <c r="AK1346" s="3"/>
      <c r="AL1346" s="48"/>
      <c r="AM1346" s="48"/>
      <c r="AN1346" s="48"/>
      <c r="AQ1346" s="3"/>
      <c r="AR1346" s="3"/>
      <c r="AS1346" s="3"/>
      <c r="AT1346" s="3"/>
      <c r="AU1346" s="3"/>
      <c r="AV1346" s="3"/>
      <c r="AW1346" s="3"/>
      <c r="AX1346" s="3"/>
      <c r="AY1346" s="3"/>
      <c r="AZ1346" s="3"/>
      <c r="BA1346" s="3"/>
      <c r="BB1346" s="3"/>
      <c r="BC1346" s="3"/>
      <c r="BD1346" s="3"/>
      <c r="BE1346" s="3"/>
      <c r="BF1346" s="3"/>
      <c r="BG1346" s="3"/>
      <c r="BH1346" s="3"/>
      <c r="BI1346" s="3"/>
      <c r="BJ1346" s="3"/>
      <c r="BK1346" s="3"/>
      <c r="CB1346" s="3"/>
    </row>
    <row r="1347" spans="32:80" ht="21.2" customHeight="1" x14ac:dyDescent="0.2">
      <c r="AF1347" s="3"/>
      <c r="AG1347" s="48"/>
      <c r="AH1347" s="48"/>
      <c r="AI1347" s="48"/>
      <c r="AJ1347" s="61"/>
      <c r="AK1347" s="3"/>
      <c r="AL1347" s="48"/>
      <c r="AM1347" s="48"/>
      <c r="AN1347" s="48"/>
      <c r="AQ1347" s="3"/>
      <c r="AR1347" s="3"/>
      <c r="AS1347" s="3"/>
      <c r="AT1347" s="3"/>
      <c r="AU1347" s="3"/>
      <c r="AV1347" s="3"/>
      <c r="AW1347" s="3"/>
      <c r="AX1347" s="3"/>
      <c r="AY1347" s="3"/>
      <c r="AZ1347" s="3"/>
      <c r="BA1347" s="3"/>
      <c r="BB1347" s="3"/>
      <c r="BC1347" s="3"/>
      <c r="BD1347" s="3"/>
      <c r="BE1347" s="3"/>
      <c r="BF1347" s="3"/>
      <c r="BG1347" s="3"/>
      <c r="BH1347" s="3"/>
      <c r="BI1347" s="3"/>
      <c r="BJ1347" s="3"/>
      <c r="BK1347" s="3"/>
      <c r="CB1347" s="3"/>
    </row>
    <row r="1348" spans="32:80" ht="21.2" customHeight="1" x14ac:dyDescent="0.2">
      <c r="AF1348" s="3"/>
      <c r="AG1348" s="48"/>
      <c r="AH1348" s="48"/>
      <c r="AI1348" s="48"/>
      <c r="AJ1348" s="61"/>
      <c r="AK1348" s="3"/>
      <c r="AL1348" s="48"/>
      <c r="AM1348" s="48"/>
      <c r="AN1348" s="48"/>
      <c r="AQ1348" s="3"/>
      <c r="AR1348" s="3"/>
      <c r="AS1348" s="3"/>
      <c r="AT1348" s="3"/>
      <c r="AU1348" s="3"/>
      <c r="AV1348" s="3"/>
      <c r="AW1348" s="3"/>
      <c r="AX1348" s="3"/>
      <c r="AY1348" s="3"/>
      <c r="AZ1348" s="3"/>
      <c r="BA1348" s="3"/>
      <c r="BB1348" s="3"/>
      <c r="BC1348" s="3"/>
      <c r="BD1348" s="3"/>
      <c r="BE1348" s="3"/>
      <c r="BF1348" s="3"/>
      <c r="BG1348" s="3"/>
      <c r="BH1348" s="3"/>
      <c r="BI1348" s="3"/>
      <c r="BJ1348" s="3"/>
      <c r="BK1348" s="3"/>
      <c r="CB1348" s="3"/>
    </row>
    <row r="1349" spans="32:80" ht="21.2" customHeight="1" x14ac:dyDescent="0.2">
      <c r="AF1349" s="3"/>
      <c r="AG1349" s="48"/>
      <c r="AH1349" s="48"/>
      <c r="AI1349" s="48"/>
      <c r="AJ1349" s="61"/>
      <c r="AK1349" s="3"/>
      <c r="AL1349" s="48"/>
      <c r="AM1349" s="48"/>
      <c r="AN1349" s="48"/>
      <c r="AQ1349" s="3"/>
      <c r="AR1349" s="3"/>
      <c r="AS1349" s="3"/>
      <c r="AT1349" s="3"/>
      <c r="AU1349" s="3"/>
      <c r="AV1349" s="3"/>
      <c r="AW1349" s="3"/>
      <c r="AX1349" s="3"/>
      <c r="AY1349" s="3"/>
      <c r="AZ1349" s="3"/>
      <c r="BA1349" s="3"/>
      <c r="BB1349" s="3"/>
      <c r="BC1349" s="3"/>
      <c r="BD1349" s="3"/>
      <c r="BE1349" s="3"/>
      <c r="BF1349" s="3"/>
      <c r="BG1349" s="3"/>
      <c r="BH1349" s="3"/>
      <c r="BI1349" s="3"/>
      <c r="BJ1349" s="3"/>
      <c r="BK1349" s="3"/>
      <c r="CB1349" s="3"/>
    </row>
    <row r="1350" spans="32:80" ht="21.2" customHeight="1" x14ac:dyDescent="0.2">
      <c r="AF1350" s="3"/>
      <c r="AG1350" s="48"/>
      <c r="AH1350" s="48"/>
      <c r="AI1350" s="48"/>
      <c r="AJ1350" s="61"/>
      <c r="AK1350" s="3"/>
      <c r="AL1350" s="48"/>
      <c r="AM1350" s="48"/>
      <c r="AN1350" s="48"/>
      <c r="AQ1350" s="3"/>
      <c r="AR1350" s="3"/>
      <c r="AS1350" s="3"/>
      <c r="AT1350" s="3"/>
      <c r="AU1350" s="3"/>
      <c r="AV1350" s="3"/>
      <c r="AW1350" s="3"/>
      <c r="AX1350" s="3"/>
      <c r="AY1350" s="3"/>
      <c r="AZ1350" s="3"/>
      <c r="BA1350" s="3"/>
      <c r="BB1350" s="3"/>
      <c r="BC1350" s="3"/>
      <c r="BD1350" s="3"/>
      <c r="BE1350" s="3"/>
      <c r="BF1350" s="3"/>
      <c r="BG1350" s="3"/>
      <c r="BH1350" s="3"/>
      <c r="BI1350" s="3"/>
      <c r="BJ1350" s="3"/>
      <c r="BK1350" s="3"/>
      <c r="CB1350" s="3"/>
    </row>
    <row r="1351" spans="32:80" ht="21.2" customHeight="1" x14ac:dyDescent="0.2">
      <c r="AF1351" s="3"/>
      <c r="AG1351" s="48"/>
      <c r="AH1351" s="48"/>
      <c r="AI1351" s="48"/>
      <c r="AJ1351" s="61"/>
      <c r="AK1351" s="3"/>
      <c r="AL1351" s="48"/>
      <c r="AM1351" s="48"/>
      <c r="AN1351" s="48"/>
      <c r="AQ1351" s="3"/>
      <c r="AR1351" s="3"/>
      <c r="AS1351" s="3"/>
      <c r="AT1351" s="3"/>
      <c r="AU1351" s="3"/>
      <c r="AV1351" s="3"/>
      <c r="AW1351" s="3"/>
      <c r="AX1351" s="3"/>
      <c r="AY1351" s="3"/>
      <c r="AZ1351" s="3"/>
      <c r="BA1351" s="3"/>
      <c r="BB1351" s="3"/>
      <c r="BC1351" s="3"/>
      <c r="BD1351" s="3"/>
      <c r="BE1351" s="3"/>
      <c r="BF1351" s="3"/>
      <c r="BG1351" s="3"/>
      <c r="BH1351" s="3"/>
      <c r="BI1351" s="3"/>
      <c r="BJ1351" s="3"/>
      <c r="BK1351" s="3"/>
      <c r="CB1351" s="3"/>
    </row>
    <row r="1352" spans="32:80" ht="21.2" customHeight="1" x14ac:dyDescent="0.2">
      <c r="AF1352" s="3"/>
      <c r="AG1352" s="48"/>
      <c r="AH1352" s="48"/>
      <c r="AI1352" s="48"/>
      <c r="AJ1352" s="61"/>
      <c r="AK1352" s="3"/>
      <c r="AL1352" s="48"/>
      <c r="AM1352" s="48"/>
      <c r="AN1352" s="48"/>
      <c r="AQ1352" s="3"/>
      <c r="AR1352" s="3"/>
      <c r="AS1352" s="3"/>
      <c r="AT1352" s="3"/>
      <c r="AU1352" s="3"/>
      <c r="AV1352" s="3"/>
      <c r="AW1352" s="3"/>
      <c r="AX1352" s="3"/>
      <c r="AY1352" s="3"/>
      <c r="AZ1352" s="3"/>
      <c r="BA1352" s="3"/>
      <c r="BB1352" s="3"/>
      <c r="BC1352" s="3"/>
      <c r="BD1352" s="3"/>
      <c r="BE1352" s="3"/>
      <c r="BF1352" s="3"/>
      <c r="BG1352" s="3"/>
      <c r="BH1352" s="3"/>
      <c r="BI1352" s="3"/>
      <c r="BJ1352" s="3"/>
      <c r="BK1352" s="3"/>
      <c r="CB1352" s="3"/>
    </row>
    <row r="1353" spans="32:80" ht="21.2" customHeight="1" x14ac:dyDescent="0.2">
      <c r="AF1353" s="3"/>
      <c r="AG1353" s="48"/>
      <c r="AH1353" s="48"/>
      <c r="AI1353" s="48"/>
      <c r="AJ1353" s="61"/>
      <c r="AK1353" s="3"/>
      <c r="AL1353" s="48"/>
      <c r="AM1353" s="48"/>
      <c r="AN1353" s="48"/>
      <c r="AQ1353" s="3"/>
      <c r="AR1353" s="3"/>
      <c r="AS1353" s="3"/>
      <c r="AT1353" s="3"/>
      <c r="AU1353" s="3"/>
      <c r="AV1353" s="3"/>
      <c r="AW1353" s="3"/>
      <c r="AX1353" s="3"/>
      <c r="AY1353" s="3"/>
      <c r="AZ1353" s="3"/>
      <c r="BA1353" s="3"/>
      <c r="BB1353" s="3"/>
      <c r="BC1353" s="3"/>
      <c r="BD1353" s="3"/>
      <c r="BE1353" s="3"/>
      <c r="BF1353" s="3"/>
      <c r="BG1353" s="3"/>
      <c r="BH1353" s="3"/>
      <c r="BI1353" s="3"/>
      <c r="BJ1353" s="3"/>
      <c r="BK1353" s="3"/>
      <c r="CB1353" s="3"/>
    </row>
    <row r="1354" spans="32:80" ht="21.2" customHeight="1" x14ac:dyDescent="0.2">
      <c r="AF1354" s="3"/>
      <c r="AG1354" s="48"/>
      <c r="AH1354" s="48"/>
      <c r="AI1354" s="48"/>
      <c r="AJ1354" s="61"/>
      <c r="AK1354" s="3"/>
      <c r="AL1354" s="48"/>
      <c r="AM1354" s="48"/>
      <c r="AN1354" s="48"/>
      <c r="AQ1354" s="3"/>
      <c r="AR1354" s="3"/>
      <c r="AS1354" s="3"/>
      <c r="AT1354" s="3"/>
      <c r="AU1354" s="3"/>
      <c r="AV1354" s="3"/>
      <c r="AW1354" s="3"/>
      <c r="AX1354" s="3"/>
      <c r="AY1354" s="3"/>
      <c r="AZ1354" s="3"/>
      <c r="BA1354" s="3"/>
      <c r="BB1354" s="3"/>
      <c r="BC1354" s="3"/>
      <c r="BD1354" s="3"/>
      <c r="BE1354" s="3"/>
      <c r="BF1354" s="3"/>
      <c r="BG1354" s="3"/>
      <c r="BH1354" s="3"/>
      <c r="BI1354" s="3"/>
      <c r="BJ1354" s="3"/>
      <c r="BK1354" s="3"/>
      <c r="CB1354" s="3"/>
    </row>
    <row r="1355" spans="32:80" ht="21.2" customHeight="1" x14ac:dyDescent="0.2">
      <c r="AF1355" s="3"/>
      <c r="AG1355" s="48"/>
      <c r="AH1355" s="48"/>
      <c r="AI1355" s="48"/>
      <c r="AJ1355" s="61"/>
      <c r="AK1355" s="3"/>
      <c r="AL1355" s="48"/>
      <c r="AM1355" s="48"/>
      <c r="AN1355" s="48"/>
      <c r="AQ1355" s="3"/>
      <c r="AR1355" s="3"/>
      <c r="AS1355" s="3"/>
      <c r="AT1355" s="3"/>
      <c r="AU1355" s="3"/>
      <c r="AV1355" s="3"/>
      <c r="AW1355" s="3"/>
      <c r="AX1355" s="3"/>
      <c r="AY1355" s="3"/>
      <c r="AZ1355" s="3"/>
      <c r="BA1355" s="3"/>
      <c r="BB1355" s="3"/>
      <c r="BC1355" s="3"/>
      <c r="BD1355" s="3"/>
      <c r="BE1355" s="3"/>
      <c r="BF1355" s="3"/>
      <c r="BG1355" s="3"/>
      <c r="BH1355" s="3"/>
      <c r="BI1355" s="3"/>
      <c r="BJ1355" s="3"/>
      <c r="BK1355" s="3"/>
      <c r="CB1355" s="3"/>
    </row>
    <row r="1356" spans="32:80" ht="21.2" customHeight="1" x14ac:dyDescent="0.2">
      <c r="AF1356" s="3"/>
      <c r="AG1356" s="48"/>
      <c r="AH1356" s="48"/>
      <c r="AI1356" s="48"/>
      <c r="AJ1356" s="61"/>
      <c r="AK1356" s="3"/>
      <c r="AL1356" s="48"/>
      <c r="AM1356" s="48"/>
      <c r="AN1356" s="48"/>
      <c r="AQ1356" s="3"/>
      <c r="AR1356" s="3"/>
      <c r="AS1356" s="3"/>
      <c r="AT1356" s="3"/>
      <c r="AU1356" s="3"/>
      <c r="AV1356" s="3"/>
      <c r="AW1356" s="3"/>
      <c r="AX1356" s="3"/>
      <c r="AY1356" s="3"/>
      <c r="AZ1356" s="3"/>
      <c r="BA1356" s="3"/>
      <c r="BB1356" s="3"/>
      <c r="BC1356" s="3"/>
      <c r="BD1356" s="3"/>
      <c r="BE1356" s="3"/>
      <c r="BF1356" s="3"/>
      <c r="BG1356" s="3"/>
      <c r="BH1356" s="3"/>
      <c r="BI1356" s="3"/>
      <c r="BJ1356" s="3"/>
      <c r="BK1356" s="3"/>
      <c r="CB1356" s="3"/>
    </row>
    <row r="1357" spans="32:80" ht="21.2" customHeight="1" x14ac:dyDescent="0.2">
      <c r="AF1357" s="3"/>
      <c r="AG1357" s="48"/>
      <c r="AH1357" s="48"/>
      <c r="AI1357" s="48"/>
      <c r="AJ1357" s="61"/>
      <c r="AK1357" s="3"/>
      <c r="AL1357" s="48"/>
      <c r="AM1357" s="48"/>
      <c r="AN1357" s="48"/>
      <c r="AQ1357" s="3"/>
      <c r="AR1357" s="3"/>
      <c r="AS1357" s="3"/>
      <c r="AT1357" s="3"/>
      <c r="AU1357" s="3"/>
      <c r="AV1357" s="3"/>
      <c r="AW1357" s="3"/>
      <c r="AX1357" s="3"/>
      <c r="AY1357" s="3"/>
      <c r="AZ1357" s="3"/>
      <c r="BA1357" s="3"/>
      <c r="BB1357" s="3"/>
      <c r="BC1357" s="3"/>
      <c r="BD1357" s="3"/>
      <c r="BE1357" s="3"/>
      <c r="BF1357" s="3"/>
      <c r="BG1357" s="3"/>
      <c r="BH1357" s="3"/>
      <c r="BI1357" s="3"/>
      <c r="BJ1357" s="3"/>
      <c r="BK1357" s="3"/>
      <c r="CB1357" s="3"/>
    </row>
    <row r="1358" spans="32:80" ht="21.2" customHeight="1" x14ac:dyDescent="0.2">
      <c r="AF1358" s="3"/>
      <c r="AG1358" s="48"/>
      <c r="AH1358" s="48"/>
      <c r="AI1358" s="48"/>
      <c r="AJ1358" s="61"/>
      <c r="AK1358" s="3"/>
      <c r="AL1358" s="48"/>
      <c r="AM1358" s="48"/>
      <c r="AN1358" s="48"/>
      <c r="AQ1358" s="3"/>
      <c r="AR1358" s="3"/>
      <c r="AS1358" s="3"/>
      <c r="AT1358" s="3"/>
      <c r="AU1358" s="3"/>
      <c r="AV1358" s="3"/>
      <c r="AW1358" s="3"/>
      <c r="AX1358" s="3"/>
      <c r="AY1358" s="3"/>
      <c r="AZ1358" s="3"/>
      <c r="BA1358" s="3"/>
      <c r="BB1358" s="3"/>
      <c r="BC1358" s="3"/>
      <c r="BD1358" s="3"/>
      <c r="BE1358" s="3"/>
      <c r="BF1358" s="3"/>
      <c r="BG1358" s="3"/>
      <c r="BH1358" s="3"/>
      <c r="BI1358" s="3"/>
      <c r="BJ1358" s="3"/>
      <c r="BK1358" s="3"/>
      <c r="CB1358" s="3"/>
    </row>
    <row r="1359" spans="32:80" ht="21.2" customHeight="1" x14ac:dyDescent="0.2">
      <c r="AF1359" s="3"/>
      <c r="AG1359" s="48"/>
      <c r="AH1359" s="48"/>
      <c r="AI1359" s="48"/>
      <c r="AJ1359" s="61"/>
      <c r="AK1359" s="3"/>
      <c r="AL1359" s="48"/>
      <c r="AM1359" s="48"/>
      <c r="AN1359" s="48"/>
      <c r="AQ1359" s="3"/>
      <c r="AR1359" s="3"/>
      <c r="AS1359" s="3"/>
      <c r="AT1359" s="3"/>
      <c r="AU1359" s="3"/>
      <c r="AV1359" s="3"/>
      <c r="AW1359" s="3"/>
      <c r="AX1359" s="3"/>
      <c r="AY1359" s="3"/>
      <c r="AZ1359" s="3"/>
      <c r="BA1359" s="3"/>
      <c r="BB1359" s="3"/>
      <c r="BC1359" s="3"/>
      <c r="BD1359" s="3"/>
      <c r="BE1359" s="3"/>
      <c r="BF1359" s="3"/>
      <c r="BG1359" s="3"/>
      <c r="BH1359" s="3"/>
      <c r="BI1359" s="3"/>
      <c r="BJ1359" s="3"/>
      <c r="BK1359" s="3"/>
      <c r="CB1359" s="3"/>
    </row>
    <row r="1360" spans="32:80" ht="21.2" customHeight="1" x14ac:dyDescent="0.2">
      <c r="AF1360" s="3"/>
      <c r="AG1360" s="48"/>
      <c r="AH1360" s="48"/>
      <c r="AI1360" s="48"/>
      <c r="AJ1360" s="61"/>
      <c r="AK1360" s="3"/>
      <c r="AL1360" s="48"/>
      <c r="AM1360" s="48"/>
      <c r="AN1360" s="48"/>
      <c r="AQ1360" s="3"/>
      <c r="AR1360" s="3"/>
      <c r="AS1360" s="3"/>
      <c r="AT1360" s="3"/>
      <c r="AU1360" s="3"/>
      <c r="AV1360" s="3"/>
      <c r="AW1360" s="3"/>
      <c r="AX1360" s="3"/>
      <c r="AY1360" s="3"/>
      <c r="AZ1360" s="3"/>
      <c r="BA1360" s="3"/>
      <c r="BB1360" s="3"/>
      <c r="BC1360" s="3"/>
      <c r="BD1360" s="3"/>
      <c r="BE1360" s="3"/>
      <c r="BF1360" s="3"/>
      <c r="BG1360" s="3"/>
      <c r="BH1360" s="3"/>
      <c r="BI1360" s="3"/>
      <c r="BJ1360" s="3"/>
      <c r="BK1360" s="3"/>
      <c r="CB1360" s="3"/>
    </row>
    <row r="1361" spans="32:80" ht="21.2" customHeight="1" x14ac:dyDescent="0.2">
      <c r="AF1361" s="3"/>
      <c r="AG1361" s="48"/>
      <c r="AH1361" s="48"/>
      <c r="AI1361" s="48"/>
      <c r="AJ1361" s="61"/>
      <c r="AK1361" s="3"/>
      <c r="AL1361" s="48"/>
      <c r="AM1361" s="48"/>
      <c r="AN1361" s="48"/>
      <c r="AQ1361" s="3"/>
      <c r="AR1361" s="3"/>
      <c r="AS1361" s="3"/>
      <c r="AT1361" s="3"/>
      <c r="AU1361" s="3"/>
      <c r="AV1361" s="3"/>
      <c r="AW1361" s="3"/>
      <c r="AX1361" s="3"/>
      <c r="AY1361" s="3"/>
      <c r="AZ1361" s="3"/>
      <c r="BA1361" s="3"/>
      <c r="BB1361" s="3"/>
      <c r="BC1361" s="3"/>
      <c r="BD1361" s="3"/>
      <c r="BE1361" s="3"/>
      <c r="BF1361" s="3"/>
      <c r="BG1361" s="3"/>
      <c r="BH1361" s="3"/>
      <c r="BI1361" s="3"/>
      <c r="BJ1361" s="3"/>
      <c r="BK1361" s="3"/>
      <c r="CB1361" s="3"/>
    </row>
    <row r="1362" spans="32:80" ht="21.2" customHeight="1" x14ac:dyDescent="0.2">
      <c r="AF1362" s="3"/>
      <c r="AG1362" s="48"/>
      <c r="AH1362" s="48"/>
      <c r="AI1362" s="48"/>
      <c r="AJ1362" s="61"/>
      <c r="AK1362" s="3"/>
      <c r="AL1362" s="48"/>
      <c r="AM1362" s="48"/>
      <c r="AN1362" s="48"/>
      <c r="AQ1362" s="3"/>
      <c r="AR1362" s="3"/>
      <c r="AS1362" s="3"/>
      <c r="AT1362" s="3"/>
      <c r="AU1362" s="3"/>
      <c r="AV1362" s="3"/>
      <c r="AW1362" s="3"/>
      <c r="AX1362" s="3"/>
      <c r="AY1362" s="3"/>
      <c r="AZ1362" s="3"/>
      <c r="BA1362" s="3"/>
      <c r="BB1362" s="3"/>
      <c r="BC1362" s="3"/>
      <c r="BD1362" s="3"/>
      <c r="BE1362" s="3"/>
      <c r="BF1362" s="3"/>
      <c r="BG1362" s="3"/>
      <c r="BH1362" s="3"/>
      <c r="BI1362" s="3"/>
      <c r="BJ1362" s="3"/>
      <c r="BK1362" s="3"/>
      <c r="CB1362" s="3"/>
    </row>
    <row r="1363" spans="32:80" ht="21.2" customHeight="1" x14ac:dyDescent="0.2">
      <c r="AF1363" s="3"/>
      <c r="AG1363" s="48"/>
      <c r="AH1363" s="48"/>
      <c r="AI1363" s="48"/>
      <c r="AJ1363" s="61"/>
      <c r="AK1363" s="3"/>
      <c r="AL1363" s="48"/>
      <c r="AM1363" s="48"/>
      <c r="AN1363" s="48"/>
      <c r="AQ1363" s="3"/>
      <c r="AR1363" s="3"/>
      <c r="AS1363" s="3"/>
      <c r="AT1363" s="3"/>
      <c r="AU1363" s="3"/>
      <c r="AV1363" s="3"/>
      <c r="AW1363" s="3"/>
      <c r="AX1363" s="3"/>
      <c r="AY1363" s="3"/>
      <c r="AZ1363" s="3"/>
      <c r="BA1363" s="3"/>
      <c r="BB1363" s="3"/>
      <c r="BC1363" s="3"/>
      <c r="BD1363" s="3"/>
      <c r="BE1363" s="3"/>
      <c r="BF1363" s="3"/>
      <c r="BG1363" s="3"/>
      <c r="BH1363" s="3"/>
      <c r="BI1363" s="3"/>
      <c r="BJ1363" s="3"/>
      <c r="BK1363" s="3"/>
      <c r="CB1363" s="3"/>
    </row>
    <row r="1364" spans="32:80" ht="21.2" customHeight="1" x14ac:dyDescent="0.2">
      <c r="AF1364" s="3"/>
      <c r="AG1364" s="48"/>
      <c r="AH1364" s="48"/>
      <c r="AI1364" s="48"/>
      <c r="AJ1364" s="61"/>
      <c r="AK1364" s="3"/>
      <c r="AL1364" s="48"/>
      <c r="AM1364" s="48"/>
      <c r="AN1364" s="48"/>
      <c r="AQ1364" s="3"/>
      <c r="AR1364" s="3"/>
      <c r="AS1364" s="3"/>
      <c r="AT1364" s="3"/>
      <c r="AU1364" s="3"/>
      <c r="AV1364" s="3"/>
      <c r="AW1364" s="3"/>
      <c r="AX1364" s="3"/>
      <c r="AY1364" s="3"/>
      <c r="AZ1364" s="3"/>
      <c r="BA1364" s="3"/>
      <c r="BB1364" s="3"/>
      <c r="BC1364" s="3"/>
      <c r="BD1364" s="3"/>
      <c r="BE1364" s="3"/>
      <c r="BF1364" s="3"/>
      <c r="BG1364" s="3"/>
      <c r="BH1364" s="3"/>
      <c r="BI1364" s="3"/>
      <c r="BJ1364" s="3"/>
      <c r="BK1364" s="3"/>
      <c r="CB1364" s="3"/>
    </row>
    <row r="1365" spans="32:80" ht="21.2" customHeight="1" x14ac:dyDescent="0.2">
      <c r="AF1365" s="3"/>
      <c r="AG1365" s="48"/>
      <c r="AH1365" s="48"/>
      <c r="AI1365" s="48"/>
      <c r="AJ1365" s="61"/>
      <c r="AK1365" s="3"/>
      <c r="AL1365" s="48"/>
      <c r="AM1365" s="48"/>
      <c r="AN1365" s="48"/>
      <c r="AQ1365" s="3"/>
      <c r="AR1365" s="3"/>
      <c r="AS1365" s="3"/>
      <c r="AT1365" s="3"/>
      <c r="AU1365" s="3"/>
      <c r="AV1365" s="3"/>
      <c r="AW1365" s="3"/>
      <c r="AX1365" s="3"/>
      <c r="AY1365" s="3"/>
      <c r="AZ1365" s="3"/>
      <c r="BA1365" s="3"/>
      <c r="BB1365" s="3"/>
      <c r="BC1365" s="3"/>
      <c r="BD1365" s="3"/>
      <c r="BE1365" s="3"/>
      <c r="BF1365" s="3"/>
      <c r="BG1365" s="3"/>
      <c r="BH1365" s="3"/>
      <c r="BI1365" s="3"/>
      <c r="BJ1365" s="3"/>
      <c r="BK1365" s="3"/>
      <c r="CB1365" s="3"/>
    </row>
    <row r="1366" spans="32:80" ht="21.2" customHeight="1" x14ac:dyDescent="0.2">
      <c r="AF1366" s="3"/>
      <c r="AG1366" s="48"/>
      <c r="AH1366" s="48"/>
      <c r="AI1366" s="48"/>
      <c r="AJ1366" s="61"/>
      <c r="AK1366" s="3"/>
      <c r="AL1366" s="48"/>
      <c r="AM1366" s="48"/>
      <c r="AN1366" s="48"/>
      <c r="AQ1366" s="3"/>
      <c r="AR1366" s="3"/>
      <c r="AS1366" s="3"/>
      <c r="AT1366" s="3"/>
      <c r="AU1366" s="3"/>
      <c r="AV1366" s="3"/>
      <c r="AW1366" s="3"/>
      <c r="AX1366" s="3"/>
      <c r="AY1366" s="3"/>
      <c r="AZ1366" s="3"/>
      <c r="BA1366" s="3"/>
      <c r="BB1366" s="3"/>
      <c r="BC1366" s="3"/>
      <c r="BD1366" s="3"/>
      <c r="BE1366" s="3"/>
      <c r="BF1366" s="3"/>
      <c r="BG1366" s="3"/>
      <c r="BH1366" s="3"/>
      <c r="BI1366" s="3"/>
      <c r="BJ1366" s="3"/>
      <c r="BK1366" s="3"/>
      <c r="CB1366" s="3"/>
    </row>
    <row r="1367" spans="32:80" ht="21.2" customHeight="1" x14ac:dyDescent="0.2">
      <c r="AF1367" s="3"/>
      <c r="AG1367" s="48"/>
      <c r="AH1367" s="48"/>
      <c r="AI1367" s="48"/>
      <c r="AJ1367" s="61"/>
      <c r="AK1367" s="3"/>
      <c r="AL1367" s="48"/>
      <c r="AM1367" s="48"/>
      <c r="AN1367" s="48"/>
      <c r="AQ1367" s="3"/>
      <c r="AR1367" s="3"/>
      <c r="AS1367" s="3"/>
      <c r="AT1367" s="3"/>
      <c r="AU1367" s="3"/>
      <c r="AV1367" s="3"/>
      <c r="AW1367" s="3"/>
      <c r="AX1367" s="3"/>
      <c r="AY1367" s="3"/>
      <c r="AZ1367" s="3"/>
      <c r="BA1367" s="3"/>
      <c r="BB1367" s="3"/>
      <c r="BC1367" s="3"/>
      <c r="BD1367" s="3"/>
      <c r="BE1367" s="3"/>
      <c r="BF1367" s="3"/>
      <c r="BG1367" s="3"/>
      <c r="BH1367" s="3"/>
      <c r="BI1367" s="3"/>
      <c r="BJ1367" s="3"/>
      <c r="BK1367" s="3"/>
      <c r="CB1367" s="3"/>
    </row>
    <row r="1368" spans="32:80" ht="21.2" customHeight="1" x14ac:dyDescent="0.2">
      <c r="AF1368" s="3"/>
      <c r="AG1368" s="48"/>
      <c r="AH1368" s="48"/>
      <c r="AI1368" s="48"/>
      <c r="AJ1368" s="61"/>
      <c r="AK1368" s="3"/>
      <c r="AL1368" s="48"/>
      <c r="AM1368" s="48"/>
      <c r="AN1368" s="48"/>
      <c r="AQ1368" s="3"/>
      <c r="AR1368" s="3"/>
      <c r="AS1368" s="3"/>
      <c r="AT1368" s="3"/>
      <c r="AU1368" s="3"/>
      <c r="AV1368" s="3"/>
      <c r="AW1368" s="3"/>
      <c r="AX1368" s="3"/>
      <c r="AY1368" s="3"/>
      <c r="AZ1368" s="3"/>
      <c r="BA1368" s="3"/>
      <c r="BB1368" s="3"/>
      <c r="BC1368" s="3"/>
      <c r="BD1368" s="3"/>
      <c r="BE1368" s="3"/>
      <c r="BF1368" s="3"/>
      <c r="BG1368" s="3"/>
      <c r="BH1368" s="3"/>
      <c r="BI1368" s="3"/>
      <c r="BJ1368" s="3"/>
      <c r="BK1368" s="3"/>
      <c r="CB1368" s="3"/>
    </row>
    <row r="1369" spans="32:80" ht="21.2" customHeight="1" x14ac:dyDescent="0.2">
      <c r="AF1369" s="3"/>
      <c r="AG1369" s="48"/>
      <c r="AH1369" s="48"/>
      <c r="AI1369" s="48"/>
      <c r="AJ1369" s="61"/>
      <c r="AK1369" s="3"/>
      <c r="AL1369" s="48"/>
      <c r="AM1369" s="48"/>
      <c r="AN1369" s="48"/>
      <c r="AQ1369" s="3"/>
      <c r="AR1369" s="3"/>
      <c r="AS1369" s="3"/>
      <c r="AT1369" s="3"/>
      <c r="AU1369" s="3"/>
      <c r="AV1369" s="3"/>
      <c r="AW1369" s="3"/>
      <c r="AX1369" s="3"/>
      <c r="AY1369" s="3"/>
      <c r="AZ1369" s="3"/>
      <c r="BA1369" s="3"/>
      <c r="BB1369" s="3"/>
      <c r="BC1369" s="3"/>
      <c r="BD1369" s="3"/>
      <c r="BE1369" s="3"/>
      <c r="BF1369" s="3"/>
      <c r="BG1369" s="3"/>
      <c r="BH1369" s="3"/>
      <c r="BI1369" s="3"/>
      <c r="BJ1369" s="3"/>
      <c r="BK1369" s="3"/>
      <c r="CB1369" s="3"/>
    </row>
    <row r="1370" spans="32:80" ht="21.2" customHeight="1" x14ac:dyDescent="0.2">
      <c r="AF1370" s="3"/>
      <c r="AG1370" s="48"/>
      <c r="AH1370" s="48"/>
      <c r="AI1370" s="48"/>
      <c r="AJ1370" s="61"/>
      <c r="AK1370" s="3"/>
      <c r="AL1370" s="48"/>
      <c r="AM1370" s="48"/>
      <c r="AN1370" s="48"/>
      <c r="AQ1370" s="3"/>
      <c r="AR1370" s="3"/>
      <c r="AS1370" s="3"/>
      <c r="AT1370" s="3"/>
      <c r="AU1370" s="3"/>
      <c r="AV1370" s="3"/>
      <c r="AW1370" s="3"/>
      <c r="AX1370" s="3"/>
      <c r="AY1370" s="3"/>
      <c r="AZ1370" s="3"/>
      <c r="BA1370" s="3"/>
      <c r="BB1370" s="3"/>
      <c r="BC1370" s="3"/>
      <c r="BD1370" s="3"/>
      <c r="BE1370" s="3"/>
      <c r="BF1370" s="3"/>
      <c r="BG1370" s="3"/>
      <c r="BH1370" s="3"/>
      <c r="BI1370" s="3"/>
      <c r="BJ1370" s="3"/>
      <c r="BK1370" s="3"/>
      <c r="CB1370" s="3"/>
    </row>
    <row r="1371" spans="32:80" ht="21.2" customHeight="1" x14ac:dyDescent="0.2">
      <c r="AF1371" s="3"/>
      <c r="AG1371" s="48"/>
      <c r="AH1371" s="48"/>
      <c r="AI1371" s="48"/>
      <c r="AJ1371" s="61"/>
      <c r="AK1371" s="3"/>
      <c r="AL1371" s="48"/>
      <c r="AM1371" s="48"/>
      <c r="AN1371" s="48"/>
      <c r="AQ1371" s="3"/>
      <c r="AR1371" s="3"/>
      <c r="AS1371" s="3"/>
      <c r="AT1371" s="3"/>
      <c r="AU1371" s="3"/>
      <c r="AV1371" s="3"/>
      <c r="AW1371" s="3"/>
      <c r="AX1371" s="3"/>
      <c r="AY1371" s="3"/>
      <c r="AZ1371" s="3"/>
      <c r="BA1371" s="3"/>
      <c r="BB1371" s="3"/>
      <c r="BC1371" s="3"/>
      <c r="BD1371" s="3"/>
      <c r="BE1371" s="3"/>
      <c r="BF1371" s="3"/>
      <c r="BG1371" s="3"/>
      <c r="BH1371" s="3"/>
      <c r="BI1371" s="3"/>
      <c r="BJ1371" s="3"/>
      <c r="BK1371" s="3"/>
      <c r="CB1371" s="3"/>
    </row>
    <row r="1372" spans="32:80" ht="21.2" customHeight="1" x14ac:dyDescent="0.2">
      <c r="AF1372" s="3"/>
      <c r="AG1372" s="48"/>
      <c r="AH1372" s="48"/>
      <c r="AI1372" s="48"/>
      <c r="AJ1372" s="61"/>
      <c r="AK1372" s="3"/>
      <c r="AL1372" s="48"/>
      <c r="AM1372" s="48"/>
      <c r="AN1372" s="48"/>
      <c r="AQ1372" s="3"/>
      <c r="AR1372" s="3"/>
      <c r="AS1372" s="3"/>
      <c r="AT1372" s="3"/>
      <c r="AU1372" s="3"/>
      <c r="AV1372" s="3"/>
      <c r="AW1372" s="3"/>
      <c r="AX1372" s="3"/>
      <c r="AY1372" s="3"/>
      <c r="AZ1372" s="3"/>
      <c r="BA1372" s="3"/>
      <c r="BB1372" s="3"/>
      <c r="BC1372" s="3"/>
      <c r="BD1372" s="3"/>
      <c r="BE1372" s="3"/>
      <c r="BF1372" s="3"/>
      <c r="BG1372" s="3"/>
      <c r="BH1372" s="3"/>
      <c r="BI1372" s="3"/>
      <c r="BJ1372" s="3"/>
      <c r="BK1372" s="3"/>
      <c r="CB1372" s="3"/>
    </row>
    <row r="1373" spans="32:80" ht="21.2" customHeight="1" x14ac:dyDescent="0.2">
      <c r="AF1373" s="3"/>
      <c r="AG1373" s="48"/>
      <c r="AH1373" s="48"/>
      <c r="AI1373" s="48"/>
      <c r="AJ1373" s="61"/>
      <c r="AK1373" s="3"/>
      <c r="AL1373" s="48"/>
      <c r="AM1373" s="48"/>
      <c r="AN1373" s="48"/>
      <c r="AQ1373" s="3"/>
      <c r="AR1373" s="3"/>
      <c r="AS1373" s="3"/>
      <c r="AT1373" s="3"/>
      <c r="AU1373" s="3"/>
      <c r="AV1373" s="3"/>
      <c r="AW1373" s="3"/>
      <c r="AX1373" s="3"/>
      <c r="AY1373" s="3"/>
      <c r="AZ1373" s="3"/>
      <c r="BA1373" s="3"/>
      <c r="BB1373" s="3"/>
      <c r="BC1373" s="3"/>
      <c r="BD1373" s="3"/>
      <c r="BE1373" s="3"/>
      <c r="BF1373" s="3"/>
      <c r="BG1373" s="3"/>
      <c r="BH1373" s="3"/>
      <c r="BI1373" s="3"/>
      <c r="BJ1373" s="3"/>
      <c r="BK1373" s="3"/>
      <c r="CB1373" s="3"/>
    </row>
    <row r="1374" spans="32:80" ht="21.2" customHeight="1" x14ac:dyDescent="0.2">
      <c r="AF1374" s="3"/>
      <c r="AG1374" s="48"/>
      <c r="AH1374" s="48"/>
      <c r="AI1374" s="48"/>
      <c r="AJ1374" s="61"/>
      <c r="AK1374" s="3"/>
      <c r="AL1374" s="48"/>
      <c r="AM1374" s="48"/>
      <c r="AN1374" s="48"/>
      <c r="AQ1374" s="3"/>
      <c r="AR1374" s="3"/>
      <c r="AS1374" s="3"/>
      <c r="AT1374" s="3"/>
      <c r="AU1374" s="3"/>
      <c r="AV1374" s="3"/>
      <c r="AW1374" s="3"/>
      <c r="AX1374" s="3"/>
      <c r="AY1374" s="3"/>
      <c r="AZ1374" s="3"/>
      <c r="BA1374" s="3"/>
      <c r="BB1374" s="3"/>
      <c r="BC1374" s="3"/>
      <c r="BD1374" s="3"/>
      <c r="BE1374" s="3"/>
      <c r="BF1374" s="3"/>
      <c r="BG1374" s="3"/>
      <c r="BH1374" s="3"/>
      <c r="BI1374" s="3"/>
      <c r="BJ1374" s="3"/>
      <c r="BK1374" s="3"/>
      <c r="CB1374" s="3"/>
    </row>
    <row r="1375" spans="32:80" ht="21.2" customHeight="1" x14ac:dyDescent="0.2">
      <c r="AF1375" s="3"/>
      <c r="AG1375" s="48"/>
      <c r="AH1375" s="48"/>
      <c r="AI1375" s="48"/>
      <c r="AJ1375" s="61"/>
      <c r="AK1375" s="3"/>
      <c r="AL1375" s="48"/>
      <c r="AM1375" s="48"/>
      <c r="AN1375" s="48"/>
      <c r="AQ1375" s="3"/>
      <c r="AR1375" s="3"/>
      <c r="AS1375" s="3"/>
      <c r="AT1375" s="3"/>
      <c r="AU1375" s="3"/>
      <c r="AV1375" s="3"/>
      <c r="AW1375" s="3"/>
      <c r="AX1375" s="3"/>
      <c r="AY1375" s="3"/>
      <c r="AZ1375" s="3"/>
      <c r="BA1375" s="3"/>
      <c r="BB1375" s="3"/>
      <c r="BC1375" s="3"/>
      <c r="BD1375" s="3"/>
      <c r="BE1375" s="3"/>
      <c r="BF1375" s="3"/>
      <c r="BG1375" s="3"/>
      <c r="BH1375" s="3"/>
      <c r="BI1375" s="3"/>
      <c r="BJ1375" s="3"/>
      <c r="BK1375" s="3"/>
      <c r="CB1375" s="3"/>
    </row>
    <row r="1376" spans="32:80" ht="21.2" customHeight="1" x14ac:dyDescent="0.2">
      <c r="AF1376" s="3"/>
      <c r="AG1376" s="48"/>
      <c r="AH1376" s="48"/>
      <c r="AI1376" s="48"/>
      <c r="AJ1376" s="61"/>
      <c r="AK1376" s="3"/>
      <c r="AL1376" s="48"/>
      <c r="AM1376" s="48"/>
      <c r="AN1376" s="48"/>
      <c r="AQ1376" s="3"/>
      <c r="AR1376" s="3"/>
      <c r="AS1376" s="3"/>
      <c r="AT1376" s="3"/>
      <c r="AU1376" s="3"/>
      <c r="AV1376" s="3"/>
      <c r="AW1376" s="3"/>
      <c r="AX1376" s="3"/>
      <c r="AY1376" s="3"/>
      <c r="AZ1376" s="3"/>
      <c r="BA1376" s="3"/>
      <c r="BB1376" s="3"/>
      <c r="BC1376" s="3"/>
      <c r="BD1376" s="3"/>
      <c r="BE1376" s="3"/>
      <c r="BF1376" s="3"/>
      <c r="BG1376" s="3"/>
      <c r="BH1376" s="3"/>
      <c r="BI1376" s="3"/>
      <c r="BJ1376" s="3"/>
      <c r="BK1376" s="3"/>
      <c r="CB1376" s="3"/>
    </row>
    <row r="1377" spans="32:80" ht="21.2" customHeight="1" x14ac:dyDescent="0.2">
      <c r="AF1377" s="3"/>
      <c r="AG1377" s="48"/>
      <c r="AH1377" s="48"/>
      <c r="AI1377" s="48"/>
      <c r="AJ1377" s="61"/>
      <c r="AK1377" s="3"/>
      <c r="AL1377" s="48"/>
      <c r="AM1377" s="48"/>
      <c r="AN1377" s="48"/>
      <c r="AQ1377" s="3"/>
      <c r="AR1377" s="3"/>
      <c r="AS1377" s="3"/>
      <c r="AT1377" s="3"/>
      <c r="AU1377" s="3"/>
      <c r="AV1377" s="3"/>
      <c r="AW1377" s="3"/>
      <c r="AX1377" s="3"/>
      <c r="AY1377" s="3"/>
      <c r="AZ1377" s="3"/>
      <c r="BA1377" s="3"/>
      <c r="BB1377" s="3"/>
      <c r="BC1377" s="3"/>
      <c r="BD1377" s="3"/>
      <c r="BE1377" s="3"/>
      <c r="BF1377" s="3"/>
      <c r="BG1377" s="3"/>
      <c r="BH1377" s="3"/>
      <c r="BI1377" s="3"/>
      <c r="BJ1377" s="3"/>
      <c r="BK1377" s="3"/>
      <c r="CB1377" s="3"/>
    </row>
    <row r="1378" spans="32:80" ht="21.2" customHeight="1" x14ac:dyDescent="0.2">
      <c r="AF1378" s="3"/>
      <c r="AG1378" s="48"/>
      <c r="AH1378" s="48"/>
      <c r="AI1378" s="48"/>
      <c r="AJ1378" s="61"/>
      <c r="AK1378" s="3"/>
      <c r="AL1378" s="48"/>
      <c r="AM1378" s="48"/>
      <c r="AN1378" s="48"/>
      <c r="AQ1378" s="3"/>
      <c r="AR1378" s="3"/>
      <c r="AS1378" s="3"/>
      <c r="AT1378" s="3"/>
      <c r="AU1378" s="3"/>
      <c r="AV1378" s="3"/>
      <c r="AW1378" s="3"/>
      <c r="AX1378" s="3"/>
      <c r="AY1378" s="3"/>
      <c r="AZ1378" s="3"/>
      <c r="BA1378" s="3"/>
      <c r="BB1378" s="3"/>
      <c r="BC1378" s="3"/>
      <c r="BD1378" s="3"/>
      <c r="BE1378" s="3"/>
      <c r="BF1378" s="3"/>
      <c r="BG1378" s="3"/>
      <c r="BH1378" s="3"/>
      <c r="BI1378" s="3"/>
      <c r="BJ1378" s="3"/>
      <c r="BK1378" s="3"/>
      <c r="CB1378" s="3"/>
    </row>
    <row r="1379" spans="32:80" ht="21.2" customHeight="1" x14ac:dyDescent="0.2">
      <c r="AF1379" s="3"/>
      <c r="AG1379" s="48"/>
      <c r="AH1379" s="48"/>
      <c r="AI1379" s="48"/>
      <c r="AJ1379" s="61"/>
      <c r="AK1379" s="3"/>
      <c r="AL1379" s="48"/>
      <c r="AM1379" s="48"/>
      <c r="AN1379" s="48"/>
      <c r="AQ1379" s="3"/>
      <c r="AR1379" s="3"/>
      <c r="AS1379" s="3"/>
      <c r="AT1379" s="3"/>
      <c r="AU1379" s="3"/>
      <c r="AV1379" s="3"/>
      <c r="AW1379" s="3"/>
      <c r="AX1379" s="3"/>
      <c r="AY1379" s="3"/>
      <c r="AZ1379" s="3"/>
      <c r="BA1379" s="3"/>
      <c r="BB1379" s="3"/>
      <c r="BC1379" s="3"/>
      <c r="BD1379" s="3"/>
      <c r="BE1379" s="3"/>
      <c r="BF1379" s="3"/>
      <c r="BG1379" s="3"/>
      <c r="BH1379" s="3"/>
      <c r="BI1379" s="3"/>
      <c r="BJ1379" s="3"/>
      <c r="BK1379" s="3"/>
      <c r="CB1379" s="3"/>
    </row>
    <row r="1380" spans="32:80" ht="21.2" customHeight="1" x14ac:dyDescent="0.2">
      <c r="AF1380" s="3"/>
      <c r="AG1380" s="48"/>
      <c r="AH1380" s="48"/>
      <c r="AI1380" s="48"/>
      <c r="AJ1380" s="61"/>
      <c r="AK1380" s="3"/>
      <c r="AL1380" s="48"/>
      <c r="AM1380" s="48"/>
      <c r="AN1380" s="48"/>
      <c r="AQ1380" s="3"/>
      <c r="AR1380" s="3"/>
      <c r="AS1380" s="3"/>
      <c r="AT1380" s="3"/>
      <c r="AU1380" s="3"/>
      <c r="AV1380" s="3"/>
      <c r="AW1380" s="3"/>
      <c r="AX1380" s="3"/>
      <c r="AY1380" s="3"/>
      <c r="AZ1380" s="3"/>
      <c r="BA1380" s="3"/>
      <c r="BB1380" s="3"/>
      <c r="BC1380" s="3"/>
      <c r="BD1380" s="3"/>
      <c r="BE1380" s="3"/>
      <c r="BF1380" s="3"/>
      <c r="BG1380" s="3"/>
      <c r="BH1380" s="3"/>
      <c r="BI1380" s="3"/>
      <c r="BJ1380" s="3"/>
      <c r="BK1380" s="3"/>
      <c r="CB1380" s="3"/>
    </row>
    <row r="1381" spans="32:80" ht="21.2" customHeight="1" x14ac:dyDescent="0.2">
      <c r="AF1381" s="3"/>
      <c r="AG1381" s="48"/>
      <c r="AH1381" s="48"/>
      <c r="AI1381" s="48"/>
      <c r="AJ1381" s="61"/>
      <c r="AK1381" s="3"/>
      <c r="AL1381" s="48"/>
      <c r="AM1381" s="48"/>
      <c r="AN1381" s="48"/>
      <c r="AQ1381" s="3"/>
      <c r="AR1381" s="3"/>
      <c r="AS1381" s="3"/>
      <c r="AT1381" s="3"/>
      <c r="AU1381" s="3"/>
      <c r="AV1381" s="3"/>
      <c r="AW1381" s="3"/>
      <c r="AX1381" s="3"/>
      <c r="AY1381" s="3"/>
      <c r="AZ1381" s="3"/>
      <c r="BA1381" s="3"/>
      <c r="BB1381" s="3"/>
      <c r="BC1381" s="3"/>
      <c r="BD1381" s="3"/>
      <c r="BE1381" s="3"/>
      <c r="BF1381" s="3"/>
      <c r="BG1381" s="3"/>
      <c r="BH1381" s="3"/>
      <c r="BI1381" s="3"/>
      <c r="BJ1381" s="3"/>
      <c r="BK1381" s="3"/>
      <c r="CB1381" s="3"/>
    </row>
    <row r="1382" spans="32:80" ht="21.2" customHeight="1" x14ac:dyDescent="0.2">
      <c r="AF1382" s="3"/>
      <c r="AG1382" s="48"/>
      <c r="AH1382" s="48"/>
      <c r="AI1382" s="48"/>
      <c r="AJ1382" s="61"/>
      <c r="AK1382" s="3"/>
      <c r="AL1382" s="48"/>
      <c r="AM1382" s="48"/>
      <c r="AN1382" s="48"/>
      <c r="AQ1382" s="3"/>
      <c r="AR1382" s="3"/>
      <c r="AS1382" s="3"/>
      <c r="AT1382" s="3"/>
      <c r="AU1382" s="3"/>
      <c r="AV1382" s="3"/>
      <c r="AW1382" s="3"/>
      <c r="AX1382" s="3"/>
      <c r="AY1382" s="3"/>
      <c r="AZ1382" s="3"/>
      <c r="BA1382" s="3"/>
      <c r="BB1382" s="3"/>
      <c r="BC1382" s="3"/>
      <c r="BD1382" s="3"/>
      <c r="BE1382" s="3"/>
      <c r="BF1382" s="3"/>
      <c r="BG1382" s="3"/>
      <c r="BH1382" s="3"/>
      <c r="BI1382" s="3"/>
      <c r="BJ1382" s="3"/>
      <c r="BK1382" s="3"/>
      <c r="CB1382" s="3"/>
    </row>
    <row r="1383" spans="32:80" ht="21.2" customHeight="1" x14ac:dyDescent="0.2">
      <c r="AF1383" s="3"/>
      <c r="AG1383" s="48"/>
      <c r="AH1383" s="48"/>
      <c r="AI1383" s="48"/>
      <c r="AJ1383" s="61"/>
      <c r="AK1383" s="3"/>
      <c r="AL1383" s="48"/>
      <c r="AM1383" s="48"/>
      <c r="AN1383" s="48"/>
      <c r="AQ1383" s="3"/>
      <c r="AR1383" s="3"/>
      <c r="AS1383" s="3"/>
      <c r="AT1383" s="3"/>
      <c r="AU1383" s="3"/>
      <c r="AV1383" s="3"/>
      <c r="AW1383" s="3"/>
      <c r="AX1383" s="3"/>
      <c r="AY1383" s="3"/>
      <c r="AZ1383" s="3"/>
      <c r="BA1383" s="3"/>
      <c r="BB1383" s="3"/>
      <c r="BC1383" s="3"/>
      <c r="BD1383" s="3"/>
      <c r="BE1383" s="3"/>
      <c r="BF1383" s="3"/>
      <c r="BG1383" s="3"/>
      <c r="BH1383" s="3"/>
      <c r="BI1383" s="3"/>
      <c r="BJ1383" s="3"/>
      <c r="BK1383" s="3"/>
      <c r="CB1383" s="3"/>
    </row>
    <row r="1384" spans="32:80" ht="21.2" customHeight="1" x14ac:dyDescent="0.2">
      <c r="AF1384" s="3"/>
      <c r="AG1384" s="48"/>
      <c r="AH1384" s="48"/>
      <c r="AI1384" s="48"/>
      <c r="AJ1384" s="61"/>
      <c r="AK1384" s="3"/>
      <c r="AL1384" s="48"/>
      <c r="AM1384" s="48"/>
      <c r="AN1384" s="48"/>
      <c r="AQ1384" s="3"/>
      <c r="AR1384" s="3"/>
      <c r="AS1384" s="3"/>
      <c r="AT1384" s="3"/>
      <c r="AU1384" s="3"/>
      <c r="AV1384" s="3"/>
      <c r="AW1384" s="3"/>
      <c r="AX1384" s="3"/>
      <c r="AY1384" s="3"/>
      <c r="AZ1384" s="3"/>
      <c r="BA1384" s="3"/>
      <c r="BB1384" s="3"/>
      <c r="BC1384" s="3"/>
      <c r="BD1384" s="3"/>
      <c r="BE1384" s="3"/>
      <c r="BF1384" s="3"/>
      <c r="BG1384" s="3"/>
      <c r="BH1384" s="3"/>
      <c r="BI1384" s="3"/>
      <c r="BJ1384" s="3"/>
      <c r="BK1384" s="3"/>
      <c r="CB1384" s="3"/>
    </row>
    <row r="1385" spans="32:80" ht="21.2" customHeight="1" x14ac:dyDescent="0.2">
      <c r="AF1385" s="3"/>
      <c r="AG1385" s="48"/>
      <c r="AH1385" s="48"/>
      <c r="AI1385" s="48"/>
      <c r="AJ1385" s="61"/>
      <c r="AK1385" s="3"/>
      <c r="AL1385" s="48"/>
      <c r="AM1385" s="48"/>
      <c r="AN1385" s="48"/>
      <c r="AQ1385" s="3"/>
      <c r="AR1385" s="3"/>
      <c r="AS1385" s="3"/>
      <c r="AT1385" s="3"/>
      <c r="AU1385" s="3"/>
      <c r="AV1385" s="3"/>
      <c r="AW1385" s="3"/>
      <c r="AX1385" s="3"/>
      <c r="AY1385" s="3"/>
      <c r="AZ1385" s="3"/>
      <c r="BA1385" s="3"/>
      <c r="BB1385" s="3"/>
      <c r="BC1385" s="3"/>
      <c r="BD1385" s="3"/>
      <c r="BE1385" s="3"/>
      <c r="BF1385" s="3"/>
      <c r="BG1385" s="3"/>
      <c r="BH1385" s="3"/>
      <c r="BI1385" s="3"/>
      <c r="BJ1385" s="3"/>
      <c r="BK1385" s="3"/>
      <c r="CB1385" s="3"/>
    </row>
    <row r="1386" spans="32:80" ht="21.2" customHeight="1" x14ac:dyDescent="0.2">
      <c r="AF1386" s="3"/>
      <c r="AG1386" s="48"/>
      <c r="AH1386" s="48"/>
      <c r="AI1386" s="48"/>
      <c r="AJ1386" s="61"/>
      <c r="AK1386" s="3"/>
      <c r="AL1386" s="48"/>
      <c r="AM1386" s="48"/>
      <c r="AN1386" s="48"/>
      <c r="AQ1386" s="3"/>
      <c r="AR1386" s="3"/>
      <c r="AS1386" s="3"/>
      <c r="AT1386" s="3"/>
      <c r="AU1386" s="3"/>
      <c r="AV1386" s="3"/>
      <c r="AW1386" s="3"/>
      <c r="AX1386" s="3"/>
      <c r="AY1386" s="3"/>
      <c r="AZ1386" s="3"/>
      <c r="BA1386" s="3"/>
      <c r="BB1386" s="3"/>
      <c r="BC1386" s="3"/>
      <c r="BD1386" s="3"/>
      <c r="BE1386" s="3"/>
      <c r="BF1386" s="3"/>
      <c r="BG1386" s="3"/>
      <c r="BH1386" s="3"/>
      <c r="BI1386" s="3"/>
      <c r="BJ1386" s="3"/>
      <c r="BK1386" s="3"/>
      <c r="CB1386" s="3"/>
    </row>
    <row r="1387" spans="32:80" ht="21.2" customHeight="1" x14ac:dyDescent="0.2">
      <c r="AF1387" s="3"/>
      <c r="AG1387" s="48"/>
      <c r="AH1387" s="48"/>
      <c r="AI1387" s="48"/>
      <c r="AJ1387" s="61"/>
      <c r="AK1387" s="3"/>
      <c r="AL1387" s="48"/>
      <c r="AM1387" s="48"/>
      <c r="AN1387" s="48"/>
      <c r="AQ1387" s="3"/>
      <c r="AR1387" s="3"/>
      <c r="AS1387" s="3"/>
      <c r="AT1387" s="3"/>
      <c r="AU1387" s="3"/>
      <c r="AV1387" s="3"/>
      <c r="AW1387" s="3"/>
      <c r="AX1387" s="3"/>
      <c r="AY1387" s="3"/>
      <c r="AZ1387" s="3"/>
      <c r="BA1387" s="3"/>
      <c r="BB1387" s="3"/>
      <c r="BC1387" s="3"/>
      <c r="BD1387" s="3"/>
      <c r="BE1387" s="3"/>
      <c r="BF1387" s="3"/>
      <c r="BG1387" s="3"/>
      <c r="BH1387" s="3"/>
      <c r="BI1387" s="3"/>
      <c r="BJ1387" s="3"/>
      <c r="BK1387" s="3"/>
      <c r="CB1387" s="3"/>
    </row>
    <row r="1388" spans="32:80" ht="21.2" customHeight="1" x14ac:dyDescent="0.2">
      <c r="AF1388" s="3"/>
      <c r="AG1388" s="48"/>
      <c r="AH1388" s="48"/>
      <c r="AI1388" s="48"/>
      <c r="AJ1388" s="61"/>
      <c r="AK1388" s="3"/>
      <c r="AL1388" s="48"/>
      <c r="AM1388" s="48"/>
      <c r="AN1388" s="48"/>
      <c r="AQ1388" s="3"/>
      <c r="AR1388" s="3"/>
      <c r="AS1388" s="3"/>
      <c r="AT1388" s="3"/>
      <c r="AU1388" s="3"/>
      <c r="AV1388" s="3"/>
      <c r="AW1388" s="3"/>
      <c r="AX1388" s="3"/>
      <c r="AY1388" s="3"/>
      <c r="AZ1388" s="3"/>
      <c r="BA1388" s="3"/>
      <c r="BB1388" s="3"/>
      <c r="BC1388" s="3"/>
      <c r="BD1388" s="3"/>
      <c r="BE1388" s="3"/>
      <c r="BF1388" s="3"/>
      <c r="BG1388" s="3"/>
      <c r="BH1388" s="3"/>
      <c r="BI1388" s="3"/>
      <c r="BJ1388" s="3"/>
      <c r="BK1388" s="3"/>
      <c r="CB1388" s="3"/>
    </row>
    <row r="1389" spans="32:80" ht="21.2" customHeight="1" x14ac:dyDescent="0.2">
      <c r="AF1389" s="3"/>
      <c r="AG1389" s="48"/>
      <c r="AH1389" s="48"/>
      <c r="AI1389" s="48"/>
      <c r="AJ1389" s="61"/>
      <c r="AK1389" s="3"/>
      <c r="AL1389" s="48"/>
      <c r="AM1389" s="48"/>
      <c r="AN1389" s="48"/>
      <c r="AQ1389" s="3"/>
      <c r="AR1389" s="3"/>
      <c r="AS1389" s="3"/>
      <c r="AT1389" s="3"/>
      <c r="AU1389" s="3"/>
      <c r="AV1389" s="3"/>
      <c r="AW1389" s="3"/>
      <c r="AX1389" s="3"/>
      <c r="AY1389" s="3"/>
      <c r="AZ1389" s="3"/>
      <c r="BA1389" s="3"/>
      <c r="BB1389" s="3"/>
      <c r="BC1389" s="3"/>
      <c r="BD1389" s="3"/>
      <c r="BE1389" s="3"/>
      <c r="BF1389" s="3"/>
      <c r="BG1389" s="3"/>
      <c r="BH1389" s="3"/>
      <c r="BI1389" s="3"/>
      <c r="BJ1389" s="3"/>
      <c r="BK1389" s="3"/>
      <c r="CB1389" s="3"/>
    </row>
    <row r="1390" spans="32:80" ht="21.2" customHeight="1" x14ac:dyDescent="0.2">
      <c r="AF1390" s="3"/>
      <c r="AG1390" s="48"/>
      <c r="AH1390" s="48"/>
      <c r="AI1390" s="48"/>
      <c r="AJ1390" s="61"/>
      <c r="AK1390" s="3"/>
      <c r="AL1390" s="48"/>
      <c r="AM1390" s="48"/>
      <c r="AN1390" s="48"/>
      <c r="AQ1390" s="3"/>
      <c r="AR1390" s="3"/>
      <c r="AS1390" s="3"/>
      <c r="AT1390" s="3"/>
      <c r="AU1390" s="3"/>
      <c r="AV1390" s="3"/>
      <c r="AW1390" s="3"/>
      <c r="AX1390" s="3"/>
      <c r="AY1390" s="3"/>
      <c r="AZ1390" s="3"/>
      <c r="BA1390" s="3"/>
      <c r="BB1390" s="3"/>
      <c r="BC1390" s="3"/>
      <c r="BD1390" s="3"/>
      <c r="BE1390" s="3"/>
      <c r="BF1390" s="3"/>
      <c r="BG1390" s="3"/>
      <c r="BH1390" s="3"/>
      <c r="BI1390" s="3"/>
      <c r="BJ1390" s="3"/>
      <c r="BK1390" s="3"/>
      <c r="CB1390" s="3"/>
    </row>
    <row r="1391" spans="32:80" ht="21.2" customHeight="1" x14ac:dyDescent="0.2">
      <c r="AF1391" s="3"/>
      <c r="AG1391" s="48"/>
      <c r="AH1391" s="48"/>
      <c r="AI1391" s="48"/>
      <c r="AJ1391" s="61"/>
      <c r="AK1391" s="3"/>
      <c r="AL1391" s="48"/>
      <c r="AM1391" s="48"/>
      <c r="AN1391" s="48"/>
      <c r="AQ1391" s="3"/>
      <c r="AR1391" s="3"/>
      <c r="AS1391" s="3"/>
      <c r="AT1391" s="3"/>
      <c r="AU1391" s="3"/>
      <c r="AV1391" s="3"/>
      <c r="AW1391" s="3"/>
      <c r="AX1391" s="3"/>
      <c r="AY1391" s="3"/>
      <c r="AZ1391" s="3"/>
      <c r="BA1391" s="3"/>
      <c r="BB1391" s="3"/>
      <c r="BC1391" s="3"/>
      <c r="BD1391" s="3"/>
      <c r="BE1391" s="3"/>
      <c r="BF1391" s="3"/>
      <c r="BG1391" s="3"/>
      <c r="BH1391" s="3"/>
      <c r="BI1391" s="3"/>
      <c r="BJ1391" s="3"/>
      <c r="BK1391" s="3"/>
      <c r="CB1391" s="3"/>
    </row>
    <row r="1392" spans="32:80" ht="21.2" customHeight="1" x14ac:dyDescent="0.2">
      <c r="AF1392" s="3"/>
      <c r="AG1392" s="48"/>
      <c r="AH1392" s="48"/>
      <c r="AI1392" s="48"/>
      <c r="AJ1392" s="61"/>
      <c r="AK1392" s="3"/>
      <c r="AL1392" s="48"/>
      <c r="AM1392" s="48"/>
      <c r="AN1392" s="48"/>
      <c r="AQ1392" s="3"/>
      <c r="AR1392" s="3"/>
      <c r="AS1392" s="3"/>
      <c r="AT1392" s="3"/>
      <c r="AU1392" s="3"/>
      <c r="AV1392" s="3"/>
      <c r="AW1392" s="3"/>
      <c r="AX1392" s="3"/>
      <c r="AY1392" s="3"/>
      <c r="AZ1392" s="3"/>
      <c r="BA1392" s="3"/>
      <c r="BB1392" s="3"/>
      <c r="BC1392" s="3"/>
      <c r="BD1392" s="3"/>
      <c r="BE1392" s="3"/>
      <c r="BF1392" s="3"/>
      <c r="BG1392" s="3"/>
      <c r="BH1392" s="3"/>
      <c r="BI1392" s="3"/>
      <c r="BJ1392" s="3"/>
      <c r="BK1392" s="3"/>
      <c r="CB1392" s="3"/>
    </row>
    <row r="1393" spans="32:80" ht="21.2" customHeight="1" x14ac:dyDescent="0.2">
      <c r="AF1393" s="3"/>
      <c r="AG1393" s="48"/>
      <c r="AH1393" s="48"/>
      <c r="AI1393" s="48"/>
      <c r="AJ1393" s="61"/>
      <c r="AK1393" s="3"/>
      <c r="AL1393" s="48"/>
      <c r="AM1393" s="48"/>
      <c r="AN1393" s="48"/>
      <c r="AQ1393" s="3"/>
      <c r="AR1393" s="3"/>
      <c r="AS1393" s="3"/>
      <c r="AT1393" s="3"/>
      <c r="AU1393" s="3"/>
      <c r="AV1393" s="3"/>
      <c r="AW1393" s="3"/>
      <c r="AX1393" s="3"/>
      <c r="AY1393" s="3"/>
      <c r="AZ1393" s="3"/>
      <c r="BA1393" s="3"/>
      <c r="BB1393" s="3"/>
      <c r="BC1393" s="3"/>
      <c r="BD1393" s="3"/>
      <c r="BE1393" s="3"/>
      <c r="BF1393" s="3"/>
      <c r="BG1393" s="3"/>
      <c r="BH1393" s="3"/>
      <c r="BI1393" s="3"/>
      <c r="BJ1393" s="3"/>
      <c r="BK1393" s="3"/>
      <c r="CB1393" s="3"/>
    </row>
    <row r="1394" spans="32:80" ht="21.2" customHeight="1" x14ac:dyDescent="0.2">
      <c r="AF1394" s="3"/>
      <c r="AG1394" s="48"/>
      <c r="AH1394" s="48"/>
      <c r="AI1394" s="48"/>
      <c r="AJ1394" s="61"/>
      <c r="AK1394" s="3"/>
      <c r="AL1394" s="48"/>
      <c r="AM1394" s="48"/>
      <c r="AN1394" s="48"/>
      <c r="AQ1394" s="3"/>
      <c r="AR1394" s="3"/>
      <c r="AS1394" s="3"/>
      <c r="AT1394" s="3"/>
      <c r="AU1394" s="3"/>
      <c r="AV1394" s="3"/>
      <c r="AW1394" s="3"/>
      <c r="AX1394" s="3"/>
      <c r="AY1394" s="3"/>
      <c r="AZ1394" s="3"/>
      <c r="BA1394" s="3"/>
      <c r="BB1394" s="3"/>
      <c r="BC1394" s="3"/>
      <c r="BD1394" s="3"/>
      <c r="BE1394" s="3"/>
      <c r="BF1394" s="3"/>
      <c r="BG1394" s="3"/>
      <c r="BH1394" s="3"/>
      <c r="BI1394" s="3"/>
      <c r="BJ1394" s="3"/>
      <c r="BK1394" s="3"/>
      <c r="CB1394" s="3"/>
    </row>
    <row r="1395" spans="32:80" ht="21.2" customHeight="1" x14ac:dyDescent="0.2">
      <c r="AF1395" s="3"/>
      <c r="AG1395" s="48"/>
      <c r="AH1395" s="48"/>
      <c r="AI1395" s="48"/>
      <c r="AJ1395" s="61"/>
      <c r="AK1395" s="3"/>
      <c r="AL1395" s="48"/>
      <c r="AM1395" s="48"/>
      <c r="AN1395" s="48"/>
      <c r="AQ1395" s="3"/>
      <c r="AR1395" s="3"/>
      <c r="AS1395" s="3"/>
      <c r="AT1395" s="3"/>
      <c r="AU1395" s="3"/>
      <c r="AV1395" s="3"/>
      <c r="AW1395" s="3"/>
      <c r="AX1395" s="3"/>
      <c r="AY1395" s="3"/>
      <c r="AZ1395" s="3"/>
      <c r="BA1395" s="3"/>
      <c r="BB1395" s="3"/>
      <c r="BC1395" s="3"/>
      <c r="BD1395" s="3"/>
      <c r="BE1395" s="3"/>
      <c r="BF1395" s="3"/>
      <c r="BG1395" s="3"/>
      <c r="BH1395" s="3"/>
      <c r="BI1395" s="3"/>
      <c r="BJ1395" s="3"/>
      <c r="BK1395" s="3"/>
      <c r="CB1395" s="3"/>
    </row>
    <row r="1396" spans="32:80" ht="21.2" customHeight="1" x14ac:dyDescent="0.2">
      <c r="AF1396" s="3"/>
      <c r="AG1396" s="48"/>
      <c r="AH1396" s="48"/>
      <c r="AI1396" s="48"/>
      <c r="AJ1396" s="61"/>
      <c r="AK1396" s="3"/>
      <c r="AL1396" s="48"/>
      <c r="AM1396" s="48"/>
      <c r="AN1396" s="48"/>
      <c r="AQ1396" s="3"/>
      <c r="AR1396" s="3"/>
      <c r="AS1396" s="3"/>
      <c r="AT1396" s="3"/>
      <c r="AU1396" s="3"/>
      <c r="AV1396" s="3"/>
      <c r="AW1396" s="3"/>
      <c r="AX1396" s="3"/>
      <c r="AY1396" s="3"/>
      <c r="AZ1396" s="3"/>
      <c r="BA1396" s="3"/>
      <c r="BB1396" s="3"/>
      <c r="BC1396" s="3"/>
      <c r="BD1396" s="3"/>
      <c r="BE1396" s="3"/>
      <c r="BF1396" s="3"/>
      <c r="BG1396" s="3"/>
      <c r="BH1396" s="3"/>
      <c r="BI1396" s="3"/>
      <c r="BJ1396" s="3"/>
      <c r="BK1396" s="3"/>
      <c r="CB1396" s="3"/>
    </row>
    <row r="1397" spans="32:80" ht="21.2" customHeight="1" x14ac:dyDescent="0.2">
      <c r="AF1397" s="3"/>
      <c r="AG1397" s="48"/>
      <c r="AH1397" s="48"/>
      <c r="AI1397" s="48"/>
      <c r="AJ1397" s="61"/>
      <c r="AK1397" s="3"/>
      <c r="AL1397" s="48"/>
      <c r="AM1397" s="48"/>
      <c r="AN1397" s="48"/>
      <c r="AQ1397" s="3"/>
      <c r="AR1397" s="3"/>
      <c r="AS1397" s="3"/>
      <c r="AT1397" s="3"/>
      <c r="AU1397" s="3"/>
      <c r="AV1397" s="3"/>
      <c r="AW1397" s="3"/>
      <c r="AX1397" s="3"/>
      <c r="AY1397" s="3"/>
      <c r="AZ1397" s="3"/>
      <c r="BA1397" s="3"/>
      <c r="BB1397" s="3"/>
      <c r="BC1397" s="3"/>
      <c r="BD1397" s="3"/>
      <c r="BE1397" s="3"/>
      <c r="BF1397" s="3"/>
      <c r="BG1397" s="3"/>
      <c r="BH1397" s="3"/>
      <c r="BI1397" s="3"/>
      <c r="BJ1397" s="3"/>
      <c r="BK1397" s="3"/>
      <c r="CB1397" s="3"/>
    </row>
    <row r="1398" spans="32:80" ht="21.2" customHeight="1" x14ac:dyDescent="0.2">
      <c r="AF1398" s="3"/>
      <c r="AG1398" s="48"/>
      <c r="AH1398" s="48"/>
      <c r="AI1398" s="48"/>
      <c r="AJ1398" s="61"/>
      <c r="AK1398" s="3"/>
      <c r="AL1398" s="48"/>
      <c r="AM1398" s="48"/>
      <c r="AN1398" s="48"/>
      <c r="AQ1398" s="3"/>
      <c r="AR1398" s="3"/>
      <c r="AS1398" s="3"/>
      <c r="AT1398" s="3"/>
      <c r="AU1398" s="3"/>
      <c r="AV1398" s="3"/>
      <c r="AW1398" s="3"/>
      <c r="AX1398" s="3"/>
      <c r="AY1398" s="3"/>
      <c r="AZ1398" s="3"/>
      <c r="BA1398" s="3"/>
      <c r="BB1398" s="3"/>
      <c r="BC1398" s="3"/>
      <c r="BD1398" s="3"/>
      <c r="BE1398" s="3"/>
      <c r="BF1398" s="3"/>
      <c r="BG1398" s="3"/>
      <c r="BH1398" s="3"/>
      <c r="BI1398" s="3"/>
      <c r="BJ1398" s="3"/>
      <c r="BK1398" s="3"/>
      <c r="CB1398" s="3"/>
    </row>
    <row r="1399" spans="32:80" ht="21.2" customHeight="1" x14ac:dyDescent="0.2">
      <c r="AF1399" s="3"/>
      <c r="AG1399" s="48"/>
      <c r="AH1399" s="48"/>
      <c r="AI1399" s="48"/>
      <c r="AJ1399" s="61"/>
      <c r="AK1399" s="3"/>
      <c r="AL1399" s="48"/>
      <c r="AM1399" s="48"/>
      <c r="AN1399" s="48"/>
      <c r="AQ1399" s="3"/>
      <c r="AR1399" s="3"/>
      <c r="AS1399" s="3"/>
      <c r="AT1399" s="3"/>
      <c r="AU1399" s="3"/>
      <c r="AV1399" s="3"/>
      <c r="AW1399" s="3"/>
      <c r="AX1399" s="3"/>
      <c r="AY1399" s="3"/>
      <c r="AZ1399" s="3"/>
      <c r="BA1399" s="3"/>
      <c r="BB1399" s="3"/>
      <c r="BC1399" s="3"/>
      <c r="BD1399" s="3"/>
      <c r="BE1399" s="3"/>
      <c r="BF1399" s="3"/>
      <c r="BG1399" s="3"/>
      <c r="BH1399" s="3"/>
      <c r="BI1399" s="3"/>
      <c r="BJ1399" s="3"/>
      <c r="BK1399" s="3"/>
      <c r="CB1399" s="3"/>
    </row>
    <row r="1400" spans="32:80" ht="21.2" customHeight="1" x14ac:dyDescent="0.2">
      <c r="AF1400" s="3"/>
      <c r="AG1400" s="48"/>
      <c r="AH1400" s="48"/>
      <c r="AI1400" s="48"/>
      <c r="AJ1400" s="61"/>
      <c r="AK1400" s="3"/>
      <c r="AL1400" s="48"/>
      <c r="AM1400" s="48"/>
      <c r="AN1400" s="48"/>
      <c r="AQ1400" s="3"/>
      <c r="AR1400" s="3"/>
      <c r="AS1400" s="3"/>
      <c r="AT1400" s="3"/>
      <c r="AU1400" s="3"/>
      <c r="AV1400" s="3"/>
      <c r="AW1400" s="3"/>
      <c r="AX1400" s="3"/>
      <c r="AY1400" s="3"/>
      <c r="AZ1400" s="3"/>
      <c r="BA1400" s="3"/>
      <c r="BB1400" s="3"/>
      <c r="BC1400" s="3"/>
      <c r="BD1400" s="3"/>
      <c r="BE1400" s="3"/>
      <c r="BF1400" s="3"/>
      <c r="BG1400" s="3"/>
      <c r="BH1400" s="3"/>
      <c r="BI1400" s="3"/>
      <c r="BJ1400" s="3"/>
      <c r="BK1400" s="3"/>
      <c r="CB1400" s="3"/>
    </row>
    <row r="1401" spans="32:80" ht="21.2" customHeight="1" x14ac:dyDescent="0.2">
      <c r="AF1401" s="3"/>
      <c r="AG1401" s="48"/>
      <c r="AH1401" s="48"/>
      <c r="AI1401" s="48"/>
      <c r="AJ1401" s="61"/>
      <c r="AK1401" s="3"/>
      <c r="AL1401" s="48"/>
      <c r="AM1401" s="48"/>
      <c r="AN1401" s="48"/>
      <c r="AQ1401" s="3"/>
      <c r="AR1401" s="3"/>
      <c r="AS1401" s="3"/>
      <c r="AT1401" s="3"/>
      <c r="AU1401" s="3"/>
      <c r="AV1401" s="3"/>
      <c r="AW1401" s="3"/>
      <c r="AX1401" s="3"/>
      <c r="AY1401" s="3"/>
      <c r="AZ1401" s="3"/>
      <c r="BA1401" s="3"/>
      <c r="BB1401" s="3"/>
      <c r="BC1401" s="3"/>
      <c r="BD1401" s="3"/>
      <c r="BE1401" s="3"/>
      <c r="BF1401" s="3"/>
      <c r="BG1401" s="3"/>
      <c r="BH1401" s="3"/>
      <c r="BI1401" s="3"/>
      <c r="BJ1401" s="3"/>
      <c r="BK1401" s="3"/>
      <c r="CB1401" s="3"/>
    </row>
    <row r="1402" spans="32:80" ht="21.2" customHeight="1" x14ac:dyDescent="0.2">
      <c r="AF1402" s="3"/>
      <c r="AG1402" s="48"/>
      <c r="AH1402" s="48"/>
      <c r="AI1402" s="48"/>
      <c r="AJ1402" s="61"/>
      <c r="AK1402" s="3"/>
      <c r="AL1402" s="48"/>
      <c r="AM1402" s="48"/>
      <c r="AN1402" s="48"/>
      <c r="AQ1402" s="3"/>
      <c r="AR1402" s="3"/>
      <c r="AS1402" s="3"/>
      <c r="AT1402" s="3"/>
      <c r="AU1402" s="3"/>
      <c r="AV1402" s="3"/>
      <c r="AW1402" s="3"/>
      <c r="AX1402" s="3"/>
      <c r="AY1402" s="3"/>
      <c r="AZ1402" s="3"/>
      <c r="BA1402" s="3"/>
      <c r="BB1402" s="3"/>
      <c r="BC1402" s="3"/>
      <c r="BD1402" s="3"/>
      <c r="BE1402" s="3"/>
      <c r="BF1402" s="3"/>
      <c r="BG1402" s="3"/>
      <c r="BH1402" s="3"/>
      <c r="BI1402" s="3"/>
      <c r="BJ1402" s="3"/>
      <c r="BK1402" s="3"/>
      <c r="CB1402" s="3"/>
    </row>
    <row r="1403" spans="32:80" ht="21.2" customHeight="1" x14ac:dyDescent="0.2">
      <c r="AF1403" s="3"/>
      <c r="AG1403" s="48"/>
      <c r="AH1403" s="48"/>
      <c r="AI1403" s="48"/>
      <c r="AJ1403" s="61"/>
      <c r="AK1403" s="3"/>
      <c r="AL1403" s="48"/>
      <c r="AM1403" s="48"/>
      <c r="AN1403" s="48"/>
      <c r="AQ1403" s="3"/>
      <c r="AR1403" s="3"/>
      <c r="AS1403" s="3"/>
      <c r="AT1403" s="3"/>
      <c r="AU1403" s="3"/>
      <c r="AV1403" s="3"/>
      <c r="AW1403" s="3"/>
      <c r="AX1403" s="3"/>
      <c r="AY1403" s="3"/>
      <c r="AZ1403" s="3"/>
      <c r="BA1403" s="3"/>
      <c r="BB1403" s="3"/>
      <c r="BC1403" s="3"/>
      <c r="BD1403" s="3"/>
      <c r="BE1403" s="3"/>
      <c r="BF1403" s="3"/>
      <c r="BG1403" s="3"/>
      <c r="BH1403" s="3"/>
      <c r="BI1403" s="3"/>
      <c r="BJ1403" s="3"/>
      <c r="BK1403" s="3"/>
      <c r="CB1403" s="3"/>
    </row>
    <row r="1404" spans="32:80" ht="21.2" customHeight="1" x14ac:dyDescent="0.2">
      <c r="AF1404" s="3"/>
      <c r="AG1404" s="48"/>
      <c r="AH1404" s="48"/>
      <c r="AI1404" s="48"/>
      <c r="AJ1404" s="61"/>
      <c r="AK1404" s="3"/>
      <c r="AL1404" s="48"/>
      <c r="AM1404" s="48"/>
      <c r="AN1404" s="48"/>
      <c r="AQ1404" s="3"/>
      <c r="AR1404" s="3"/>
      <c r="AS1404" s="3"/>
      <c r="AT1404" s="3"/>
      <c r="AU1404" s="3"/>
      <c r="AV1404" s="3"/>
      <c r="AW1404" s="3"/>
      <c r="AX1404" s="3"/>
      <c r="AY1404" s="3"/>
      <c r="AZ1404" s="3"/>
      <c r="BA1404" s="3"/>
      <c r="BB1404" s="3"/>
      <c r="BC1404" s="3"/>
      <c r="BD1404" s="3"/>
      <c r="BE1404" s="3"/>
      <c r="BF1404" s="3"/>
      <c r="BG1404" s="3"/>
      <c r="BH1404" s="3"/>
      <c r="BI1404" s="3"/>
      <c r="BJ1404" s="3"/>
      <c r="BK1404" s="3"/>
      <c r="CB1404" s="3"/>
    </row>
    <row r="1405" spans="32:80" ht="21.2" customHeight="1" x14ac:dyDescent="0.2">
      <c r="AF1405" s="3"/>
      <c r="AG1405" s="48"/>
      <c r="AH1405" s="48"/>
      <c r="AI1405" s="48"/>
      <c r="AJ1405" s="61"/>
      <c r="AK1405" s="3"/>
      <c r="AL1405" s="48"/>
      <c r="AM1405" s="48"/>
      <c r="AN1405" s="48"/>
      <c r="AQ1405" s="3"/>
      <c r="AR1405" s="3"/>
      <c r="AS1405" s="3"/>
      <c r="AT1405" s="3"/>
      <c r="AU1405" s="3"/>
      <c r="AV1405" s="3"/>
      <c r="AW1405" s="3"/>
      <c r="AX1405" s="3"/>
      <c r="AY1405" s="3"/>
      <c r="AZ1405" s="3"/>
      <c r="BA1405" s="3"/>
      <c r="BB1405" s="3"/>
      <c r="BC1405" s="3"/>
      <c r="BD1405" s="3"/>
      <c r="BE1405" s="3"/>
      <c r="BF1405" s="3"/>
      <c r="BG1405" s="3"/>
      <c r="BH1405" s="3"/>
      <c r="BI1405" s="3"/>
      <c r="BJ1405" s="3"/>
      <c r="BK1405" s="3"/>
      <c r="CB1405" s="3"/>
    </row>
    <row r="1406" spans="32:80" ht="21.2" customHeight="1" x14ac:dyDescent="0.2">
      <c r="AF1406" s="3"/>
      <c r="AG1406" s="48"/>
      <c r="AH1406" s="48"/>
      <c r="AI1406" s="48"/>
      <c r="AJ1406" s="61"/>
      <c r="AK1406" s="3"/>
      <c r="AL1406" s="48"/>
      <c r="AM1406" s="48"/>
      <c r="AN1406" s="48"/>
      <c r="AQ1406" s="3"/>
      <c r="AR1406" s="3"/>
      <c r="AS1406" s="3"/>
      <c r="AT1406" s="3"/>
      <c r="AU1406" s="3"/>
      <c r="AV1406" s="3"/>
      <c r="AW1406" s="3"/>
      <c r="AX1406" s="3"/>
      <c r="AY1406" s="3"/>
      <c r="AZ1406" s="3"/>
      <c r="BA1406" s="3"/>
      <c r="BB1406" s="3"/>
      <c r="BC1406" s="3"/>
      <c r="BD1406" s="3"/>
      <c r="BE1406" s="3"/>
      <c r="BF1406" s="3"/>
      <c r="BG1406" s="3"/>
      <c r="BH1406" s="3"/>
      <c r="BI1406" s="3"/>
      <c r="BJ1406" s="3"/>
      <c r="BK1406" s="3"/>
      <c r="CB1406" s="3"/>
    </row>
    <row r="1407" spans="32:80" ht="21.2" customHeight="1" x14ac:dyDescent="0.2">
      <c r="AF1407" s="3"/>
      <c r="AG1407" s="48"/>
      <c r="AH1407" s="48"/>
      <c r="AI1407" s="48"/>
      <c r="AJ1407" s="61"/>
      <c r="AK1407" s="3"/>
      <c r="AL1407" s="48"/>
      <c r="AM1407" s="48"/>
      <c r="AN1407" s="48"/>
      <c r="AQ1407" s="3"/>
      <c r="AR1407" s="3"/>
      <c r="AS1407" s="3"/>
      <c r="AT1407" s="3"/>
      <c r="AU1407" s="3"/>
      <c r="AV1407" s="3"/>
      <c r="AW1407" s="3"/>
      <c r="AX1407" s="3"/>
      <c r="AY1407" s="3"/>
      <c r="AZ1407" s="3"/>
      <c r="BA1407" s="3"/>
      <c r="BB1407" s="3"/>
      <c r="BC1407" s="3"/>
      <c r="BD1407" s="3"/>
      <c r="BE1407" s="3"/>
      <c r="BF1407" s="3"/>
      <c r="BG1407" s="3"/>
      <c r="BH1407" s="3"/>
      <c r="BI1407" s="3"/>
      <c r="BJ1407" s="3"/>
      <c r="BK1407" s="3"/>
      <c r="CB1407" s="3"/>
    </row>
    <row r="1408" spans="32:80" ht="21.2" customHeight="1" x14ac:dyDescent="0.2">
      <c r="AF1408" s="3"/>
      <c r="AG1408" s="48"/>
      <c r="AH1408" s="48"/>
      <c r="AI1408" s="48"/>
      <c r="AJ1408" s="61"/>
      <c r="AK1408" s="3"/>
      <c r="AL1408" s="48"/>
      <c r="AM1408" s="48"/>
      <c r="AN1408" s="48"/>
      <c r="AQ1408" s="3"/>
      <c r="AR1408" s="3"/>
      <c r="AS1408" s="3"/>
      <c r="AT1408" s="3"/>
      <c r="AU1408" s="3"/>
      <c r="AV1408" s="3"/>
      <c r="AW1408" s="3"/>
      <c r="AX1408" s="3"/>
      <c r="AY1408" s="3"/>
      <c r="AZ1408" s="3"/>
      <c r="BA1408" s="3"/>
      <c r="BB1408" s="3"/>
      <c r="BC1408" s="3"/>
      <c r="BD1408" s="3"/>
      <c r="BE1408" s="3"/>
      <c r="BF1408" s="3"/>
      <c r="BG1408" s="3"/>
      <c r="BH1408" s="3"/>
      <c r="BI1408" s="3"/>
      <c r="BJ1408" s="3"/>
      <c r="BK1408" s="3"/>
      <c r="CB1408" s="3"/>
    </row>
    <row r="1409" spans="32:80" ht="21.2" customHeight="1" x14ac:dyDescent="0.2">
      <c r="AF1409" s="3"/>
      <c r="AG1409" s="48"/>
      <c r="AH1409" s="48"/>
      <c r="AI1409" s="48"/>
      <c r="AJ1409" s="61"/>
      <c r="AK1409" s="3"/>
      <c r="AL1409" s="48"/>
      <c r="AM1409" s="48"/>
      <c r="AN1409" s="48"/>
      <c r="AQ1409" s="3"/>
      <c r="AR1409" s="3"/>
      <c r="AS1409" s="3"/>
      <c r="AT1409" s="3"/>
      <c r="AU1409" s="3"/>
      <c r="AV1409" s="3"/>
      <c r="AW1409" s="3"/>
      <c r="AX1409" s="3"/>
      <c r="AY1409" s="3"/>
      <c r="AZ1409" s="3"/>
      <c r="BA1409" s="3"/>
      <c r="BB1409" s="3"/>
      <c r="BC1409" s="3"/>
      <c r="BD1409" s="3"/>
      <c r="BE1409" s="3"/>
      <c r="BF1409" s="3"/>
      <c r="BG1409" s="3"/>
      <c r="BH1409" s="3"/>
      <c r="BI1409" s="3"/>
      <c r="BJ1409" s="3"/>
      <c r="BK1409" s="3"/>
      <c r="CB1409" s="3"/>
    </row>
    <row r="1410" spans="32:80" ht="21.2" customHeight="1" x14ac:dyDescent="0.2">
      <c r="AF1410" s="3"/>
      <c r="AG1410" s="48"/>
      <c r="AH1410" s="48"/>
      <c r="AI1410" s="48"/>
      <c r="AJ1410" s="61"/>
      <c r="AK1410" s="3"/>
      <c r="AL1410" s="48"/>
      <c r="AM1410" s="48"/>
      <c r="AN1410" s="48"/>
      <c r="AQ1410" s="3"/>
      <c r="AR1410" s="3"/>
      <c r="AS1410" s="3"/>
      <c r="AT1410" s="3"/>
      <c r="AU1410" s="3"/>
      <c r="AV1410" s="3"/>
      <c r="AW1410" s="3"/>
      <c r="AX1410" s="3"/>
      <c r="AY1410" s="3"/>
      <c r="AZ1410" s="3"/>
      <c r="BA1410" s="3"/>
      <c r="BB1410" s="3"/>
      <c r="BC1410" s="3"/>
      <c r="BD1410" s="3"/>
      <c r="BE1410" s="3"/>
      <c r="BF1410" s="3"/>
      <c r="BG1410" s="3"/>
      <c r="BH1410" s="3"/>
      <c r="BI1410" s="3"/>
      <c r="BJ1410" s="3"/>
      <c r="BK1410" s="3"/>
      <c r="CB1410" s="3"/>
    </row>
    <row r="1411" spans="32:80" ht="21.2" customHeight="1" x14ac:dyDescent="0.2">
      <c r="AF1411" s="3"/>
      <c r="AG1411" s="48"/>
      <c r="AH1411" s="48"/>
      <c r="AI1411" s="48"/>
      <c r="AJ1411" s="61"/>
      <c r="AK1411" s="3"/>
      <c r="AL1411" s="48"/>
      <c r="AM1411" s="48"/>
      <c r="AN1411" s="48"/>
      <c r="AQ1411" s="3"/>
      <c r="AR1411" s="3"/>
      <c r="AS1411" s="3"/>
      <c r="AT1411" s="3"/>
      <c r="AU1411" s="3"/>
      <c r="AV1411" s="3"/>
      <c r="AW1411" s="3"/>
      <c r="AX1411" s="3"/>
      <c r="AY1411" s="3"/>
      <c r="AZ1411" s="3"/>
      <c r="BA1411" s="3"/>
      <c r="BB1411" s="3"/>
      <c r="BC1411" s="3"/>
      <c r="BD1411" s="3"/>
      <c r="BE1411" s="3"/>
      <c r="BF1411" s="3"/>
      <c r="BG1411" s="3"/>
      <c r="BH1411" s="3"/>
      <c r="BI1411" s="3"/>
      <c r="BJ1411" s="3"/>
      <c r="BK1411" s="3"/>
      <c r="CB1411" s="3"/>
    </row>
    <row r="1412" spans="32:80" ht="21.2" customHeight="1" x14ac:dyDescent="0.2">
      <c r="AF1412" s="3"/>
      <c r="AG1412" s="48"/>
      <c r="AH1412" s="48"/>
      <c r="AI1412" s="48"/>
      <c r="AJ1412" s="61"/>
      <c r="AK1412" s="3"/>
      <c r="AL1412" s="48"/>
      <c r="AM1412" s="48"/>
      <c r="AN1412" s="48"/>
      <c r="AQ1412" s="3"/>
      <c r="AR1412" s="3"/>
      <c r="AS1412" s="3"/>
      <c r="AT1412" s="3"/>
      <c r="AU1412" s="3"/>
      <c r="AV1412" s="3"/>
      <c r="AW1412" s="3"/>
      <c r="AX1412" s="3"/>
      <c r="AY1412" s="3"/>
      <c r="AZ1412" s="3"/>
      <c r="BA1412" s="3"/>
      <c r="BB1412" s="3"/>
      <c r="BC1412" s="3"/>
      <c r="BD1412" s="3"/>
      <c r="BE1412" s="3"/>
      <c r="BF1412" s="3"/>
      <c r="BG1412" s="3"/>
      <c r="BH1412" s="3"/>
      <c r="BI1412" s="3"/>
      <c r="BJ1412" s="3"/>
      <c r="BK1412" s="3"/>
      <c r="CB1412" s="3"/>
    </row>
    <row r="1413" spans="32:80" ht="21.2" customHeight="1" x14ac:dyDescent="0.2">
      <c r="AF1413" s="3"/>
      <c r="AG1413" s="48"/>
      <c r="AH1413" s="48"/>
      <c r="AI1413" s="48"/>
      <c r="AJ1413" s="61"/>
      <c r="AK1413" s="3"/>
      <c r="AL1413" s="48"/>
      <c r="AM1413" s="48"/>
      <c r="AN1413" s="48"/>
      <c r="AQ1413" s="3"/>
      <c r="AR1413" s="3"/>
      <c r="AS1413" s="3"/>
      <c r="AT1413" s="3"/>
      <c r="AU1413" s="3"/>
      <c r="AV1413" s="3"/>
      <c r="AW1413" s="3"/>
      <c r="AX1413" s="3"/>
      <c r="AY1413" s="3"/>
      <c r="AZ1413" s="3"/>
      <c r="BA1413" s="3"/>
      <c r="BB1413" s="3"/>
      <c r="BC1413" s="3"/>
      <c r="BD1413" s="3"/>
      <c r="BE1413" s="3"/>
      <c r="BF1413" s="3"/>
      <c r="BG1413" s="3"/>
      <c r="BH1413" s="3"/>
      <c r="BI1413" s="3"/>
      <c r="BJ1413" s="3"/>
      <c r="BK1413" s="3"/>
      <c r="CB1413" s="3"/>
    </row>
    <row r="1414" spans="32:80" ht="21.2" customHeight="1" x14ac:dyDescent="0.2">
      <c r="AF1414" s="3"/>
      <c r="AG1414" s="48"/>
      <c r="AH1414" s="48"/>
      <c r="AI1414" s="48"/>
      <c r="AJ1414" s="61"/>
      <c r="AK1414" s="3"/>
      <c r="AL1414" s="48"/>
      <c r="AM1414" s="48"/>
      <c r="AN1414" s="48"/>
      <c r="AQ1414" s="3"/>
      <c r="AR1414" s="3"/>
      <c r="AS1414" s="3"/>
      <c r="AT1414" s="3"/>
      <c r="AU1414" s="3"/>
      <c r="AV1414" s="3"/>
      <c r="AW1414" s="3"/>
      <c r="AX1414" s="3"/>
      <c r="AY1414" s="3"/>
      <c r="AZ1414" s="3"/>
      <c r="BA1414" s="3"/>
      <c r="BB1414" s="3"/>
      <c r="BC1414" s="3"/>
      <c r="BD1414" s="3"/>
      <c r="BE1414" s="3"/>
      <c r="BF1414" s="3"/>
      <c r="BG1414" s="3"/>
      <c r="BH1414" s="3"/>
      <c r="BI1414" s="3"/>
      <c r="BJ1414" s="3"/>
      <c r="BK1414" s="3"/>
      <c r="CB1414" s="3"/>
    </row>
    <row r="1415" spans="32:80" ht="21.2" customHeight="1" x14ac:dyDescent="0.2">
      <c r="AF1415" s="3"/>
      <c r="AG1415" s="48"/>
      <c r="AH1415" s="48"/>
      <c r="AI1415" s="48"/>
      <c r="AJ1415" s="61"/>
      <c r="AK1415" s="3"/>
      <c r="AL1415" s="48"/>
      <c r="AM1415" s="48"/>
      <c r="AN1415" s="48"/>
      <c r="AQ1415" s="3"/>
      <c r="AR1415" s="3"/>
      <c r="AS1415" s="3"/>
      <c r="AT1415" s="3"/>
      <c r="AU1415" s="3"/>
      <c r="AV1415" s="3"/>
      <c r="AW1415" s="3"/>
      <c r="AX1415" s="3"/>
      <c r="AY1415" s="3"/>
      <c r="AZ1415" s="3"/>
      <c r="BA1415" s="3"/>
      <c r="BB1415" s="3"/>
      <c r="BC1415" s="3"/>
      <c r="BD1415" s="3"/>
      <c r="BE1415" s="3"/>
      <c r="BF1415" s="3"/>
      <c r="BG1415" s="3"/>
      <c r="BH1415" s="3"/>
      <c r="BI1415" s="3"/>
      <c r="BJ1415" s="3"/>
      <c r="BK1415" s="3"/>
      <c r="CB1415" s="3"/>
    </row>
    <row r="1416" spans="32:80" ht="21.2" customHeight="1" x14ac:dyDescent="0.2">
      <c r="AF1416" s="3"/>
      <c r="AG1416" s="48"/>
      <c r="AH1416" s="48"/>
      <c r="AI1416" s="48"/>
      <c r="AJ1416" s="61"/>
      <c r="AK1416" s="3"/>
      <c r="AL1416" s="48"/>
      <c r="AM1416" s="48"/>
      <c r="AN1416" s="48"/>
      <c r="AQ1416" s="3"/>
      <c r="AR1416" s="3"/>
      <c r="AS1416" s="3"/>
      <c r="AT1416" s="3"/>
      <c r="AU1416" s="3"/>
      <c r="AV1416" s="3"/>
      <c r="AW1416" s="3"/>
      <c r="AX1416" s="3"/>
      <c r="AY1416" s="3"/>
      <c r="AZ1416" s="3"/>
      <c r="BA1416" s="3"/>
      <c r="BB1416" s="3"/>
      <c r="BC1416" s="3"/>
      <c r="BD1416" s="3"/>
      <c r="BE1416" s="3"/>
      <c r="BF1416" s="3"/>
      <c r="BG1416" s="3"/>
      <c r="BH1416" s="3"/>
      <c r="BI1416" s="3"/>
      <c r="BJ1416" s="3"/>
      <c r="BK1416" s="3"/>
      <c r="CB1416" s="3"/>
    </row>
    <row r="1417" spans="32:80" ht="21.2" customHeight="1" x14ac:dyDescent="0.2">
      <c r="AF1417" s="3"/>
      <c r="AG1417" s="48"/>
      <c r="AH1417" s="48"/>
      <c r="AI1417" s="48"/>
      <c r="AJ1417" s="61"/>
      <c r="AK1417" s="3"/>
      <c r="AL1417" s="48"/>
      <c r="AM1417" s="48"/>
      <c r="AN1417" s="48"/>
      <c r="AQ1417" s="3"/>
      <c r="AR1417" s="3"/>
      <c r="AS1417" s="3"/>
      <c r="AT1417" s="3"/>
      <c r="AU1417" s="3"/>
      <c r="AV1417" s="3"/>
      <c r="AW1417" s="3"/>
      <c r="AX1417" s="3"/>
      <c r="AY1417" s="3"/>
      <c r="AZ1417" s="3"/>
      <c r="BA1417" s="3"/>
      <c r="BB1417" s="3"/>
      <c r="BC1417" s="3"/>
      <c r="BD1417" s="3"/>
      <c r="BE1417" s="3"/>
      <c r="BF1417" s="3"/>
      <c r="BG1417" s="3"/>
      <c r="BH1417" s="3"/>
      <c r="BI1417" s="3"/>
      <c r="BJ1417" s="3"/>
      <c r="BK1417" s="3"/>
      <c r="CB1417" s="3"/>
    </row>
    <row r="1418" spans="32:80" ht="21.2" customHeight="1" x14ac:dyDescent="0.2">
      <c r="AF1418" s="3"/>
      <c r="AG1418" s="48"/>
      <c r="AH1418" s="48"/>
      <c r="AI1418" s="48"/>
      <c r="AJ1418" s="61"/>
      <c r="AK1418" s="3"/>
      <c r="AL1418" s="48"/>
      <c r="AM1418" s="48"/>
      <c r="AN1418" s="48"/>
      <c r="AQ1418" s="3"/>
      <c r="AR1418" s="3"/>
      <c r="AS1418" s="3"/>
      <c r="AT1418" s="3"/>
      <c r="AU1418" s="3"/>
      <c r="AV1418" s="3"/>
      <c r="AW1418" s="3"/>
      <c r="AX1418" s="3"/>
      <c r="AY1418" s="3"/>
      <c r="AZ1418" s="3"/>
      <c r="BA1418" s="3"/>
      <c r="BB1418" s="3"/>
      <c r="BC1418" s="3"/>
      <c r="BD1418" s="3"/>
      <c r="BE1418" s="3"/>
      <c r="BF1418" s="3"/>
      <c r="BG1418" s="3"/>
      <c r="BH1418" s="3"/>
      <c r="BI1418" s="3"/>
      <c r="BJ1418" s="3"/>
      <c r="BK1418" s="3"/>
      <c r="CB1418" s="3"/>
    </row>
    <row r="1419" spans="32:80" ht="21.2" customHeight="1" x14ac:dyDescent="0.2">
      <c r="AF1419" s="3"/>
      <c r="AG1419" s="48"/>
      <c r="AH1419" s="48"/>
      <c r="AI1419" s="48"/>
      <c r="AJ1419" s="61"/>
      <c r="AK1419" s="3"/>
      <c r="AL1419" s="48"/>
      <c r="AM1419" s="48"/>
      <c r="AN1419" s="48"/>
      <c r="AQ1419" s="3"/>
      <c r="AR1419" s="3"/>
      <c r="AS1419" s="3"/>
      <c r="AT1419" s="3"/>
      <c r="AU1419" s="3"/>
      <c r="AV1419" s="3"/>
      <c r="AW1419" s="3"/>
      <c r="AX1419" s="3"/>
      <c r="AY1419" s="3"/>
      <c r="AZ1419" s="3"/>
      <c r="BA1419" s="3"/>
      <c r="BB1419" s="3"/>
      <c r="BC1419" s="3"/>
      <c r="BD1419" s="3"/>
      <c r="BE1419" s="3"/>
      <c r="BF1419" s="3"/>
      <c r="BG1419" s="3"/>
      <c r="BH1419" s="3"/>
      <c r="BI1419" s="3"/>
      <c r="BJ1419" s="3"/>
      <c r="BK1419" s="3"/>
      <c r="CB1419" s="3"/>
    </row>
    <row r="1420" spans="32:80" ht="21.2" customHeight="1" x14ac:dyDescent="0.2">
      <c r="AF1420" s="3"/>
      <c r="AG1420" s="48"/>
      <c r="AH1420" s="48"/>
      <c r="AI1420" s="48"/>
      <c r="AJ1420" s="61"/>
      <c r="AK1420" s="3"/>
      <c r="AL1420" s="48"/>
      <c r="AM1420" s="48"/>
      <c r="AN1420" s="48"/>
      <c r="AQ1420" s="3"/>
      <c r="AR1420" s="3"/>
      <c r="AS1420" s="3"/>
      <c r="AT1420" s="3"/>
      <c r="AU1420" s="3"/>
      <c r="AV1420" s="3"/>
      <c r="AW1420" s="3"/>
      <c r="AX1420" s="3"/>
      <c r="AY1420" s="3"/>
      <c r="AZ1420" s="3"/>
      <c r="BA1420" s="3"/>
      <c r="BB1420" s="3"/>
      <c r="BC1420" s="3"/>
      <c r="BD1420" s="3"/>
      <c r="BE1420" s="3"/>
      <c r="BF1420" s="3"/>
      <c r="BG1420" s="3"/>
      <c r="BH1420" s="3"/>
      <c r="BI1420" s="3"/>
      <c r="BJ1420" s="3"/>
      <c r="BK1420" s="3"/>
      <c r="CB1420" s="3"/>
    </row>
    <row r="1421" spans="32:80" ht="21.2" customHeight="1" x14ac:dyDescent="0.2">
      <c r="AF1421" s="3"/>
      <c r="AG1421" s="48"/>
      <c r="AH1421" s="48"/>
      <c r="AI1421" s="48"/>
      <c r="AJ1421" s="61"/>
      <c r="AK1421" s="3"/>
      <c r="AL1421" s="48"/>
      <c r="AM1421" s="48"/>
      <c r="AN1421" s="48"/>
      <c r="AQ1421" s="3"/>
      <c r="AR1421" s="3"/>
      <c r="AS1421" s="3"/>
      <c r="AT1421" s="3"/>
      <c r="AU1421" s="3"/>
      <c r="AV1421" s="3"/>
      <c r="AW1421" s="3"/>
      <c r="AX1421" s="3"/>
      <c r="AY1421" s="3"/>
      <c r="AZ1421" s="3"/>
      <c r="BA1421" s="3"/>
      <c r="BB1421" s="3"/>
      <c r="BC1421" s="3"/>
      <c r="BD1421" s="3"/>
      <c r="BE1421" s="3"/>
      <c r="BF1421" s="3"/>
      <c r="BG1421" s="3"/>
      <c r="BH1421" s="3"/>
      <c r="BI1421" s="3"/>
      <c r="BJ1421" s="3"/>
      <c r="BK1421" s="3"/>
      <c r="CB1421" s="3"/>
    </row>
    <row r="1422" spans="32:80" ht="21.2" customHeight="1" x14ac:dyDescent="0.2">
      <c r="AF1422" s="3"/>
      <c r="AG1422" s="48"/>
      <c r="AH1422" s="48"/>
      <c r="AI1422" s="48"/>
      <c r="AJ1422" s="61"/>
      <c r="AK1422" s="3"/>
      <c r="AL1422" s="48"/>
      <c r="AM1422" s="48"/>
      <c r="AN1422" s="48"/>
      <c r="AQ1422" s="3"/>
      <c r="AR1422" s="3"/>
      <c r="AS1422" s="3"/>
      <c r="AT1422" s="3"/>
      <c r="AU1422" s="3"/>
      <c r="AV1422" s="3"/>
      <c r="AW1422" s="3"/>
      <c r="AX1422" s="3"/>
      <c r="AY1422" s="3"/>
      <c r="AZ1422" s="3"/>
      <c r="BA1422" s="3"/>
      <c r="BB1422" s="3"/>
      <c r="BC1422" s="3"/>
      <c r="BD1422" s="3"/>
      <c r="BE1422" s="3"/>
      <c r="BF1422" s="3"/>
      <c r="BG1422" s="3"/>
      <c r="BH1422" s="3"/>
      <c r="BI1422" s="3"/>
      <c r="BJ1422" s="3"/>
      <c r="BK1422" s="3"/>
      <c r="CB1422" s="3"/>
    </row>
    <row r="1423" spans="32:80" ht="21.2" customHeight="1" x14ac:dyDescent="0.2">
      <c r="AF1423" s="3"/>
      <c r="AG1423" s="48"/>
      <c r="AH1423" s="48"/>
      <c r="AI1423" s="48"/>
      <c r="AJ1423" s="61"/>
      <c r="AK1423" s="3"/>
      <c r="AL1423" s="48"/>
      <c r="AM1423" s="48"/>
      <c r="AN1423" s="48"/>
      <c r="AQ1423" s="3"/>
      <c r="AR1423" s="3"/>
      <c r="AS1423" s="3"/>
      <c r="AT1423" s="3"/>
      <c r="AU1423" s="3"/>
      <c r="AV1423" s="3"/>
      <c r="AW1423" s="3"/>
      <c r="AX1423" s="3"/>
      <c r="AY1423" s="3"/>
      <c r="AZ1423" s="3"/>
      <c r="BA1423" s="3"/>
      <c r="BB1423" s="3"/>
      <c r="BC1423" s="3"/>
      <c r="BD1423" s="3"/>
      <c r="BE1423" s="3"/>
      <c r="BF1423" s="3"/>
      <c r="BG1423" s="3"/>
      <c r="BH1423" s="3"/>
      <c r="BI1423" s="3"/>
      <c r="BJ1423" s="3"/>
      <c r="BK1423" s="3"/>
      <c r="CB1423" s="3"/>
    </row>
    <row r="1424" spans="32:80" ht="21.2" customHeight="1" x14ac:dyDescent="0.2">
      <c r="AF1424" s="3"/>
      <c r="AG1424" s="48"/>
      <c r="AH1424" s="48"/>
      <c r="AI1424" s="48"/>
      <c r="AJ1424" s="61"/>
      <c r="AK1424" s="3"/>
      <c r="AL1424" s="48"/>
      <c r="AM1424" s="48"/>
      <c r="AN1424" s="48"/>
      <c r="AQ1424" s="3"/>
      <c r="AR1424" s="3"/>
      <c r="AS1424" s="3"/>
      <c r="AT1424" s="3"/>
      <c r="AU1424" s="3"/>
      <c r="AV1424" s="3"/>
      <c r="AW1424" s="3"/>
      <c r="AX1424" s="3"/>
      <c r="AY1424" s="3"/>
      <c r="AZ1424" s="3"/>
      <c r="BA1424" s="3"/>
      <c r="BB1424" s="3"/>
      <c r="BC1424" s="3"/>
      <c r="BD1424" s="3"/>
      <c r="BE1424" s="3"/>
      <c r="BF1424" s="3"/>
      <c r="BG1424" s="3"/>
      <c r="BH1424" s="3"/>
      <c r="BI1424" s="3"/>
      <c r="BJ1424" s="3"/>
      <c r="BK1424" s="3"/>
      <c r="CB1424" s="3"/>
    </row>
    <row r="1425" spans="32:80" ht="21.2" customHeight="1" x14ac:dyDescent="0.2">
      <c r="AF1425" s="3"/>
      <c r="AG1425" s="48"/>
      <c r="AH1425" s="48"/>
      <c r="AI1425" s="48"/>
      <c r="AJ1425" s="61"/>
      <c r="AK1425" s="3"/>
      <c r="AL1425" s="48"/>
      <c r="AM1425" s="48"/>
      <c r="AN1425" s="48"/>
      <c r="AQ1425" s="3"/>
      <c r="AR1425" s="3"/>
      <c r="AS1425" s="3"/>
      <c r="AT1425" s="3"/>
      <c r="AU1425" s="3"/>
      <c r="AV1425" s="3"/>
      <c r="AW1425" s="3"/>
      <c r="AX1425" s="3"/>
      <c r="AY1425" s="3"/>
      <c r="AZ1425" s="3"/>
      <c r="BA1425" s="3"/>
      <c r="BB1425" s="3"/>
      <c r="BC1425" s="3"/>
      <c r="BD1425" s="3"/>
      <c r="BE1425" s="3"/>
      <c r="BF1425" s="3"/>
      <c r="BG1425" s="3"/>
      <c r="BH1425" s="3"/>
      <c r="BI1425" s="3"/>
      <c r="BJ1425" s="3"/>
      <c r="BK1425" s="3"/>
      <c r="CB1425" s="3"/>
    </row>
    <row r="1426" spans="32:80" ht="21.2" customHeight="1" x14ac:dyDescent="0.2">
      <c r="AF1426" s="3"/>
      <c r="AG1426" s="48"/>
      <c r="AH1426" s="48"/>
      <c r="AI1426" s="48"/>
      <c r="AJ1426" s="61"/>
      <c r="AK1426" s="3"/>
      <c r="AL1426" s="48"/>
      <c r="AM1426" s="48"/>
      <c r="AN1426" s="48"/>
      <c r="AQ1426" s="3"/>
      <c r="AR1426" s="3"/>
      <c r="AS1426" s="3"/>
      <c r="AT1426" s="3"/>
      <c r="AU1426" s="3"/>
      <c r="AV1426" s="3"/>
      <c r="AW1426" s="3"/>
      <c r="AX1426" s="3"/>
      <c r="AY1426" s="3"/>
      <c r="AZ1426" s="3"/>
      <c r="BA1426" s="3"/>
      <c r="BB1426" s="3"/>
      <c r="BC1426" s="3"/>
      <c r="BD1426" s="3"/>
      <c r="BE1426" s="3"/>
      <c r="BF1426" s="3"/>
      <c r="BG1426" s="3"/>
      <c r="BH1426" s="3"/>
      <c r="BI1426" s="3"/>
      <c r="BJ1426" s="3"/>
      <c r="BK1426" s="3"/>
      <c r="CB1426" s="3"/>
    </row>
    <row r="1427" spans="32:80" ht="21.2" customHeight="1" x14ac:dyDescent="0.2">
      <c r="AF1427" s="3"/>
      <c r="AG1427" s="48"/>
      <c r="AH1427" s="48"/>
      <c r="AI1427" s="48"/>
      <c r="AJ1427" s="61"/>
      <c r="AK1427" s="3"/>
      <c r="AL1427" s="48"/>
      <c r="AM1427" s="48"/>
      <c r="AN1427" s="48"/>
      <c r="AQ1427" s="3"/>
      <c r="AR1427" s="3"/>
      <c r="AS1427" s="3"/>
      <c r="AT1427" s="3"/>
      <c r="AU1427" s="3"/>
      <c r="AV1427" s="3"/>
      <c r="AW1427" s="3"/>
      <c r="AX1427" s="3"/>
      <c r="AY1427" s="3"/>
      <c r="AZ1427" s="3"/>
      <c r="BA1427" s="3"/>
      <c r="BB1427" s="3"/>
      <c r="BC1427" s="3"/>
      <c r="BD1427" s="3"/>
      <c r="BE1427" s="3"/>
      <c r="BF1427" s="3"/>
      <c r="BG1427" s="3"/>
      <c r="BH1427" s="3"/>
      <c r="BI1427" s="3"/>
      <c r="BJ1427" s="3"/>
      <c r="BK1427" s="3"/>
      <c r="CB1427" s="3"/>
    </row>
    <row r="1428" spans="32:80" ht="21.2" customHeight="1" x14ac:dyDescent="0.2">
      <c r="AF1428" s="3"/>
      <c r="AG1428" s="48"/>
      <c r="AH1428" s="48"/>
      <c r="AI1428" s="48"/>
      <c r="AJ1428" s="61"/>
      <c r="AK1428" s="3"/>
      <c r="AL1428" s="48"/>
      <c r="AM1428" s="48"/>
      <c r="AN1428" s="48"/>
      <c r="AQ1428" s="3"/>
      <c r="AR1428" s="3"/>
      <c r="AS1428" s="3"/>
      <c r="AT1428" s="3"/>
      <c r="AU1428" s="3"/>
      <c r="AV1428" s="3"/>
      <c r="AW1428" s="3"/>
      <c r="AX1428" s="3"/>
      <c r="AY1428" s="3"/>
      <c r="AZ1428" s="3"/>
      <c r="BA1428" s="3"/>
      <c r="BB1428" s="3"/>
      <c r="BC1428" s="3"/>
      <c r="BD1428" s="3"/>
      <c r="BE1428" s="3"/>
      <c r="BF1428" s="3"/>
      <c r="BG1428" s="3"/>
      <c r="BH1428" s="3"/>
      <c r="BI1428" s="3"/>
      <c r="BJ1428" s="3"/>
      <c r="BK1428" s="3"/>
      <c r="CB1428" s="3"/>
    </row>
    <row r="1429" spans="32:80" ht="21.2" customHeight="1" x14ac:dyDescent="0.2">
      <c r="AF1429" s="3"/>
      <c r="AG1429" s="48"/>
      <c r="AH1429" s="48"/>
      <c r="AI1429" s="48"/>
      <c r="AJ1429" s="61"/>
      <c r="AK1429" s="3"/>
      <c r="AL1429" s="48"/>
      <c r="AM1429" s="48"/>
      <c r="AN1429" s="48"/>
      <c r="AQ1429" s="3"/>
      <c r="AR1429" s="3"/>
      <c r="AS1429" s="3"/>
      <c r="AT1429" s="3"/>
      <c r="AU1429" s="3"/>
      <c r="AV1429" s="3"/>
      <c r="AW1429" s="3"/>
      <c r="AX1429" s="3"/>
      <c r="AY1429" s="3"/>
      <c r="AZ1429" s="3"/>
      <c r="BA1429" s="3"/>
      <c r="BB1429" s="3"/>
      <c r="BC1429" s="3"/>
      <c r="BD1429" s="3"/>
      <c r="BE1429" s="3"/>
      <c r="BF1429" s="3"/>
      <c r="BG1429" s="3"/>
      <c r="BH1429" s="3"/>
      <c r="BI1429" s="3"/>
      <c r="BJ1429" s="3"/>
      <c r="BK1429" s="3"/>
      <c r="CB1429" s="3"/>
    </row>
    <row r="1430" spans="32:80" ht="21.2" customHeight="1" x14ac:dyDescent="0.2">
      <c r="AF1430" s="3"/>
      <c r="AG1430" s="48"/>
      <c r="AH1430" s="48"/>
      <c r="AI1430" s="48"/>
      <c r="AJ1430" s="61"/>
      <c r="AK1430" s="3"/>
      <c r="AL1430" s="48"/>
      <c r="AM1430" s="48"/>
      <c r="AN1430" s="48"/>
      <c r="AQ1430" s="3"/>
      <c r="AR1430" s="3"/>
      <c r="AS1430" s="3"/>
      <c r="AT1430" s="3"/>
      <c r="AU1430" s="3"/>
      <c r="AV1430" s="3"/>
      <c r="AW1430" s="3"/>
      <c r="AX1430" s="3"/>
      <c r="AY1430" s="3"/>
      <c r="AZ1430" s="3"/>
      <c r="BA1430" s="3"/>
      <c r="BB1430" s="3"/>
      <c r="BC1430" s="3"/>
      <c r="BD1430" s="3"/>
      <c r="BE1430" s="3"/>
      <c r="BF1430" s="3"/>
      <c r="BG1430" s="3"/>
      <c r="BH1430" s="3"/>
      <c r="BI1430" s="3"/>
      <c r="BJ1430" s="3"/>
      <c r="BK1430" s="3"/>
      <c r="CB1430" s="3"/>
    </row>
    <row r="1431" spans="32:80" ht="21.2" customHeight="1" x14ac:dyDescent="0.2">
      <c r="AF1431" s="3"/>
      <c r="AG1431" s="48"/>
      <c r="AH1431" s="48"/>
      <c r="AI1431" s="48"/>
      <c r="AJ1431" s="61"/>
      <c r="AK1431" s="3"/>
      <c r="AL1431" s="48"/>
      <c r="AM1431" s="48"/>
      <c r="AN1431" s="48"/>
      <c r="AQ1431" s="3"/>
      <c r="AR1431" s="3"/>
      <c r="AS1431" s="3"/>
      <c r="AT1431" s="3"/>
      <c r="AU1431" s="3"/>
      <c r="AV1431" s="3"/>
      <c r="AW1431" s="3"/>
      <c r="AX1431" s="3"/>
      <c r="AY1431" s="3"/>
      <c r="AZ1431" s="3"/>
      <c r="BA1431" s="3"/>
      <c r="BB1431" s="3"/>
      <c r="BC1431" s="3"/>
      <c r="BD1431" s="3"/>
      <c r="BE1431" s="3"/>
      <c r="BF1431" s="3"/>
      <c r="BG1431" s="3"/>
      <c r="BH1431" s="3"/>
      <c r="BI1431" s="3"/>
      <c r="BJ1431" s="3"/>
      <c r="BK1431" s="3"/>
      <c r="CB1431" s="3"/>
    </row>
    <row r="1432" spans="32:80" ht="21.2" customHeight="1" x14ac:dyDescent="0.2">
      <c r="AF1432" s="3"/>
      <c r="AG1432" s="48"/>
      <c r="AH1432" s="48"/>
      <c r="AI1432" s="48"/>
      <c r="AJ1432" s="61"/>
      <c r="AK1432" s="3"/>
      <c r="AL1432" s="48"/>
      <c r="AM1432" s="48"/>
      <c r="AN1432" s="48"/>
      <c r="AQ1432" s="3"/>
      <c r="AR1432" s="3"/>
      <c r="AS1432" s="3"/>
      <c r="AT1432" s="3"/>
      <c r="AU1432" s="3"/>
      <c r="AV1432" s="3"/>
      <c r="AW1432" s="3"/>
      <c r="AX1432" s="3"/>
      <c r="AY1432" s="3"/>
      <c r="AZ1432" s="3"/>
      <c r="BA1432" s="3"/>
      <c r="BB1432" s="3"/>
      <c r="BC1432" s="3"/>
      <c r="BD1432" s="3"/>
      <c r="BE1432" s="3"/>
      <c r="BF1432" s="3"/>
      <c r="BG1432" s="3"/>
      <c r="BH1432" s="3"/>
      <c r="BI1432" s="3"/>
      <c r="BJ1432" s="3"/>
      <c r="BK1432" s="3"/>
      <c r="CB1432" s="3"/>
    </row>
    <row r="1433" spans="32:80" ht="21.2" customHeight="1" x14ac:dyDescent="0.2">
      <c r="AF1433" s="3"/>
      <c r="AG1433" s="48"/>
      <c r="AH1433" s="48"/>
      <c r="AI1433" s="48"/>
      <c r="AJ1433" s="61"/>
      <c r="AK1433" s="3"/>
      <c r="AL1433" s="48"/>
      <c r="AM1433" s="48"/>
      <c r="AN1433" s="48"/>
      <c r="AQ1433" s="3"/>
      <c r="AR1433" s="3"/>
      <c r="AS1433" s="3"/>
      <c r="AT1433" s="3"/>
      <c r="AU1433" s="3"/>
      <c r="AV1433" s="3"/>
      <c r="AW1433" s="3"/>
      <c r="AX1433" s="3"/>
      <c r="AY1433" s="3"/>
      <c r="AZ1433" s="3"/>
      <c r="BA1433" s="3"/>
      <c r="BB1433" s="3"/>
      <c r="BC1433" s="3"/>
      <c r="BD1433" s="3"/>
      <c r="BE1433" s="3"/>
      <c r="BF1433" s="3"/>
      <c r="BG1433" s="3"/>
      <c r="BH1433" s="3"/>
      <c r="BI1433" s="3"/>
      <c r="BJ1433" s="3"/>
      <c r="BK1433" s="3"/>
      <c r="CB1433" s="3"/>
    </row>
    <row r="1434" spans="32:80" ht="21.2" customHeight="1" x14ac:dyDescent="0.2">
      <c r="AF1434" s="3"/>
      <c r="AG1434" s="48"/>
      <c r="AH1434" s="48"/>
      <c r="AI1434" s="48"/>
      <c r="AJ1434" s="61"/>
      <c r="AK1434" s="3"/>
      <c r="AL1434" s="48"/>
      <c r="AM1434" s="48"/>
      <c r="AN1434" s="48"/>
      <c r="AQ1434" s="3"/>
      <c r="AR1434" s="3"/>
      <c r="AS1434" s="3"/>
      <c r="AT1434" s="3"/>
      <c r="AU1434" s="3"/>
      <c r="AV1434" s="3"/>
      <c r="AW1434" s="3"/>
      <c r="AX1434" s="3"/>
      <c r="AY1434" s="3"/>
      <c r="AZ1434" s="3"/>
      <c r="BA1434" s="3"/>
      <c r="BB1434" s="3"/>
      <c r="BC1434" s="3"/>
      <c r="BD1434" s="3"/>
      <c r="BE1434" s="3"/>
      <c r="BF1434" s="3"/>
      <c r="BG1434" s="3"/>
      <c r="BH1434" s="3"/>
      <c r="BI1434" s="3"/>
      <c r="BJ1434" s="3"/>
      <c r="BK1434" s="3"/>
      <c r="CB1434" s="3"/>
    </row>
    <row r="1435" spans="32:80" ht="21.2" customHeight="1" x14ac:dyDescent="0.2">
      <c r="AF1435" s="3"/>
      <c r="AG1435" s="48"/>
      <c r="AH1435" s="48"/>
      <c r="AI1435" s="48"/>
      <c r="AJ1435" s="61"/>
      <c r="AK1435" s="3"/>
      <c r="AL1435" s="48"/>
      <c r="AM1435" s="48"/>
      <c r="AN1435" s="48"/>
      <c r="AQ1435" s="3"/>
      <c r="AR1435" s="3"/>
      <c r="AS1435" s="3"/>
      <c r="AT1435" s="3"/>
      <c r="AU1435" s="3"/>
      <c r="AV1435" s="3"/>
      <c r="AW1435" s="3"/>
      <c r="AX1435" s="3"/>
      <c r="AY1435" s="3"/>
      <c r="AZ1435" s="3"/>
      <c r="BA1435" s="3"/>
      <c r="BB1435" s="3"/>
      <c r="BC1435" s="3"/>
      <c r="BD1435" s="3"/>
      <c r="BE1435" s="3"/>
      <c r="BF1435" s="3"/>
      <c r="BG1435" s="3"/>
      <c r="BH1435" s="3"/>
      <c r="BI1435" s="3"/>
      <c r="BJ1435" s="3"/>
      <c r="BK1435" s="3"/>
    </row>
    <row r="1436" spans="32:80" ht="21.2" customHeight="1" x14ac:dyDescent="0.2">
      <c r="AF1436" s="3"/>
      <c r="AG1436" s="48"/>
      <c r="AH1436" s="48"/>
      <c r="AI1436" s="48"/>
      <c r="AJ1436" s="61"/>
      <c r="AK1436" s="3"/>
      <c r="AL1436" s="48"/>
      <c r="AM1436" s="48"/>
      <c r="AN1436" s="48"/>
      <c r="AQ1436" s="3"/>
      <c r="AR1436" s="3"/>
      <c r="AS1436" s="3"/>
      <c r="AT1436" s="3"/>
      <c r="AU1436" s="3"/>
      <c r="AV1436" s="3"/>
      <c r="AW1436" s="3"/>
      <c r="AX1436" s="3"/>
      <c r="AY1436" s="3"/>
      <c r="AZ1436" s="3"/>
      <c r="BA1436" s="3"/>
      <c r="BB1436" s="3"/>
      <c r="BC1436" s="3"/>
      <c r="BD1436" s="3"/>
      <c r="BE1436" s="3"/>
      <c r="BF1436" s="3"/>
      <c r="BG1436" s="3"/>
      <c r="BH1436" s="3"/>
      <c r="BI1436" s="3"/>
      <c r="BJ1436" s="3"/>
      <c r="BK1436" s="3"/>
    </row>
    <row r="1437" spans="32:80" ht="21.2" customHeight="1" x14ac:dyDescent="0.2">
      <c r="AF1437" s="3"/>
      <c r="AG1437" s="48"/>
      <c r="AH1437" s="48"/>
      <c r="AI1437" s="48"/>
      <c r="AJ1437" s="61"/>
      <c r="AK1437" s="3"/>
      <c r="AL1437" s="48"/>
      <c r="AM1437" s="48"/>
      <c r="AN1437" s="48"/>
      <c r="AQ1437" s="3"/>
      <c r="AR1437" s="3"/>
      <c r="AS1437" s="3"/>
      <c r="AT1437" s="3"/>
      <c r="AU1437" s="3"/>
      <c r="AV1437" s="3"/>
      <c r="AW1437" s="3"/>
      <c r="AX1437" s="3"/>
      <c r="AY1437" s="3"/>
      <c r="AZ1437" s="3"/>
      <c r="BA1437" s="3"/>
      <c r="BB1437" s="3"/>
      <c r="BC1437" s="3"/>
      <c r="BD1437" s="3"/>
      <c r="BE1437" s="3"/>
      <c r="BF1437" s="3"/>
      <c r="BG1437" s="3"/>
      <c r="BH1437" s="3"/>
      <c r="BI1437" s="3"/>
      <c r="BJ1437" s="3"/>
      <c r="BK1437" s="3"/>
    </row>
    <row r="1438" spans="32:80" ht="21.2" customHeight="1" x14ac:dyDescent="0.2">
      <c r="AF1438" s="3"/>
      <c r="AG1438" s="48"/>
      <c r="AH1438" s="48"/>
      <c r="AI1438" s="48"/>
      <c r="AJ1438" s="61"/>
      <c r="AK1438" s="3"/>
      <c r="AL1438" s="48"/>
      <c r="AM1438" s="48"/>
      <c r="AN1438" s="48"/>
      <c r="AQ1438" s="3"/>
      <c r="AR1438" s="3"/>
      <c r="AS1438" s="3"/>
      <c r="AT1438" s="3"/>
      <c r="AU1438" s="3"/>
      <c r="AV1438" s="3"/>
      <c r="AW1438" s="3"/>
      <c r="AX1438" s="3"/>
      <c r="AY1438" s="3"/>
      <c r="AZ1438" s="3"/>
      <c r="BA1438" s="3"/>
      <c r="BB1438" s="3"/>
      <c r="BC1438" s="3"/>
      <c r="BD1438" s="3"/>
      <c r="BE1438" s="3"/>
      <c r="BF1438" s="3"/>
      <c r="BG1438" s="3"/>
      <c r="BH1438" s="3"/>
      <c r="BI1438" s="3"/>
      <c r="BJ1438" s="3"/>
      <c r="BK1438" s="3"/>
    </row>
    <row r="1439" spans="32:80" ht="21.2" customHeight="1" x14ac:dyDescent="0.2">
      <c r="AF1439" s="3"/>
      <c r="AG1439" s="48"/>
      <c r="AH1439" s="48"/>
      <c r="AI1439" s="48"/>
      <c r="AJ1439" s="61"/>
      <c r="AK1439" s="3"/>
      <c r="AL1439" s="48"/>
      <c r="AM1439" s="48"/>
      <c r="AN1439" s="48"/>
      <c r="AQ1439" s="3"/>
      <c r="AR1439" s="3"/>
      <c r="AS1439" s="3"/>
      <c r="AT1439" s="3"/>
      <c r="AU1439" s="3"/>
      <c r="AV1439" s="3"/>
      <c r="AW1439" s="3"/>
      <c r="AX1439" s="3"/>
      <c r="AY1439" s="3"/>
      <c r="AZ1439" s="3"/>
      <c r="BA1439" s="3"/>
      <c r="BB1439" s="3"/>
      <c r="BC1439" s="3"/>
      <c r="BD1439" s="3"/>
      <c r="BE1439" s="3"/>
      <c r="BF1439" s="3"/>
      <c r="BG1439" s="3"/>
      <c r="BH1439" s="3"/>
      <c r="BI1439" s="3"/>
      <c r="BJ1439" s="3"/>
      <c r="BK1439" s="3"/>
    </row>
    <row r="1440" spans="32:80" ht="21.2" customHeight="1" x14ac:dyDescent="0.2">
      <c r="AF1440" s="3"/>
      <c r="AG1440" s="48"/>
      <c r="AH1440" s="48"/>
      <c r="AI1440" s="48"/>
      <c r="AJ1440" s="61"/>
      <c r="AK1440" s="3"/>
      <c r="AL1440" s="48"/>
      <c r="AM1440" s="48"/>
      <c r="AN1440" s="48"/>
      <c r="AQ1440" s="3"/>
      <c r="AR1440" s="3"/>
      <c r="AS1440" s="3"/>
      <c r="AT1440" s="3"/>
      <c r="AU1440" s="3"/>
      <c r="AV1440" s="3"/>
      <c r="AW1440" s="3"/>
      <c r="AX1440" s="3"/>
      <c r="AY1440" s="3"/>
      <c r="AZ1440" s="3"/>
      <c r="BA1440" s="3"/>
      <c r="BB1440" s="3"/>
      <c r="BC1440" s="3"/>
      <c r="BD1440" s="3"/>
      <c r="BE1440" s="3"/>
      <c r="BF1440" s="3"/>
      <c r="BG1440" s="3"/>
      <c r="BH1440" s="3"/>
      <c r="BI1440" s="3"/>
      <c r="BJ1440" s="3"/>
      <c r="BK1440" s="3"/>
    </row>
    <row r="1441" spans="32:63" ht="21.2" customHeight="1" x14ac:dyDescent="0.2">
      <c r="AF1441" s="3"/>
      <c r="AG1441" s="48"/>
      <c r="AH1441" s="48"/>
      <c r="AI1441" s="48"/>
      <c r="AJ1441" s="61"/>
      <c r="AK1441" s="3"/>
      <c r="AL1441" s="48"/>
      <c r="AM1441" s="48"/>
      <c r="AN1441" s="48"/>
      <c r="AQ1441" s="3"/>
      <c r="AR1441" s="3"/>
      <c r="AS1441" s="3"/>
      <c r="AT1441" s="3"/>
      <c r="AU1441" s="3"/>
      <c r="AV1441" s="3"/>
      <c r="AW1441" s="3"/>
      <c r="AX1441" s="3"/>
      <c r="AY1441" s="3"/>
      <c r="AZ1441" s="3"/>
      <c r="BA1441" s="3"/>
      <c r="BB1441" s="3"/>
      <c r="BC1441" s="3"/>
      <c r="BD1441" s="3"/>
      <c r="BE1441" s="3"/>
      <c r="BF1441" s="3"/>
      <c r="BG1441" s="3"/>
      <c r="BH1441" s="3"/>
      <c r="BI1441" s="3"/>
      <c r="BJ1441" s="3"/>
      <c r="BK1441" s="3"/>
    </row>
    <row r="1442" spans="32:63" ht="21.2" customHeight="1" x14ac:dyDescent="0.2">
      <c r="AF1442" s="3"/>
      <c r="AG1442" s="48"/>
      <c r="AH1442" s="48"/>
      <c r="AI1442" s="48"/>
      <c r="AJ1442" s="61"/>
      <c r="AK1442" s="3"/>
      <c r="AL1442" s="48"/>
      <c r="AM1442" s="48"/>
      <c r="AN1442" s="48"/>
      <c r="AQ1442" s="3"/>
      <c r="AR1442" s="3"/>
      <c r="AS1442" s="3"/>
      <c r="AT1442" s="3"/>
      <c r="AU1442" s="3"/>
      <c r="AV1442" s="3"/>
      <c r="AW1442" s="3"/>
      <c r="AX1442" s="3"/>
      <c r="AY1442" s="3"/>
      <c r="AZ1442" s="3"/>
      <c r="BA1442" s="3"/>
      <c r="BB1442" s="3"/>
      <c r="BC1442" s="3"/>
      <c r="BD1442" s="3"/>
      <c r="BE1442" s="3"/>
      <c r="BF1442" s="3"/>
      <c r="BG1442" s="3"/>
      <c r="BH1442" s="3"/>
      <c r="BI1442" s="3"/>
      <c r="BJ1442" s="3"/>
      <c r="BK1442" s="3"/>
    </row>
    <row r="1443" spans="32:63" ht="21.2" customHeight="1" x14ac:dyDescent="0.2">
      <c r="AF1443" s="3"/>
      <c r="AG1443" s="48"/>
      <c r="AH1443" s="48"/>
      <c r="AI1443" s="48"/>
      <c r="AJ1443" s="61"/>
      <c r="AK1443" s="3"/>
      <c r="AL1443" s="48"/>
      <c r="AM1443" s="48"/>
      <c r="AN1443" s="48"/>
      <c r="AQ1443" s="3"/>
      <c r="AR1443" s="3"/>
      <c r="AS1443" s="3"/>
      <c r="AT1443" s="3"/>
      <c r="AU1443" s="3"/>
      <c r="AV1443" s="3"/>
      <c r="AW1443" s="3"/>
      <c r="AX1443" s="3"/>
      <c r="AY1443" s="3"/>
      <c r="AZ1443" s="3"/>
      <c r="BA1443" s="3"/>
      <c r="BB1443" s="3"/>
      <c r="BC1443" s="3"/>
      <c r="BD1443" s="3"/>
      <c r="BE1443" s="3"/>
      <c r="BF1443" s="3"/>
      <c r="BG1443" s="3"/>
      <c r="BH1443" s="3"/>
      <c r="BI1443" s="3"/>
      <c r="BJ1443" s="3"/>
      <c r="BK1443" s="3"/>
    </row>
    <row r="1444" spans="32:63" ht="21.2" customHeight="1" x14ac:dyDescent="0.2">
      <c r="AF1444" s="3"/>
      <c r="AG1444" s="48"/>
      <c r="AH1444" s="48"/>
      <c r="AI1444" s="48"/>
      <c r="AJ1444" s="61"/>
      <c r="AK1444" s="3"/>
      <c r="AL1444" s="48"/>
      <c r="AM1444" s="48"/>
      <c r="AN1444" s="48"/>
      <c r="AQ1444" s="3"/>
      <c r="AR1444" s="3"/>
      <c r="AS1444" s="3"/>
      <c r="AT1444" s="3"/>
      <c r="AU1444" s="3"/>
      <c r="AV1444" s="3"/>
      <c r="AW1444" s="3"/>
      <c r="AX1444" s="3"/>
      <c r="AY1444" s="3"/>
      <c r="AZ1444" s="3"/>
      <c r="BA1444" s="3"/>
      <c r="BB1444" s="3"/>
      <c r="BC1444" s="3"/>
      <c r="BD1444" s="3"/>
      <c r="BE1444" s="3"/>
      <c r="BF1444" s="3"/>
      <c r="BG1444" s="3"/>
      <c r="BH1444" s="3"/>
      <c r="BI1444" s="3"/>
      <c r="BJ1444" s="3"/>
      <c r="BK1444" s="3"/>
    </row>
    <row r="1445" spans="32:63" ht="21.2" customHeight="1" x14ac:dyDescent="0.2">
      <c r="AF1445" s="3"/>
      <c r="AG1445" s="48"/>
      <c r="AH1445" s="48"/>
      <c r="AI1445" s="48"/>
      <c r="AJ1445" s="61"/>
      <c r="AK1445" s="3"/>
      <c r="AL1445" s="48"/>
      <c r="AM1445" s="48"/>
      <c r="AN1445" s="48"/>
      <c r="AQ1445" s="3"/>
      <c r="AR1445" s="3"/>
      <c r="AS1445" s="3"/>
      <c r="AT1445" s="3"/>
      <c r="AU1445" s="3"/>
      <c r="AV1445" s="3"/>
      <c r="AW1445" s="3"/>
      <c r="AX1445" s="3"/>
      <c r="AY1445" s="3"/>
      <c r="AZ1445" s="3"/>
      <c r="BA1445" s="3"/>
      <c r="BB1445" s="3"/>
      <c r="BC1445" s="3"/>
      <c r="BD1445" s="3"/>
      <c r="BE1445" s="3"/>
      <c r="BF1445" s="3"/>
      <c r="BG1445" s="3"/>
      <c r="BH1445" s="3"/>
      <c r="BI1445" s="3"/>
      <c r="BJ1445" s="3"/>
      <c r="BK1445" s="3"/>
    </row>
    <row r="1446" spans="32:63" ht="21.2" customHeight="1" x14ac:dyDescent="0.2">
      <c r="AF1446" s="3"/>
      <c r="AG1446" s="48"/>
      <c r="AH1446" s="48"/>
      <c r="AI1446" s="48"/>
      <c r="AJ1446" s="61"/>
      <c r="AK1446" s="3"/>
      <c r="AL1446" s="48"/>
      <c r="AM1446" s="48"/>
      <c r="AN1446" s="48"/>
      <c r="AQ1446" s="3"/>
      <c r="AR1446" s="3"/>
      <c r="AS1446" s="3"/>
      <c r="AT1446" s="3"/>
      <c r="AU1446" s="3"/>
      <c r="AV1446" s="3"/>
      <c r="AW1446" s="3"/>
      <c r="AX1446" s="3"/>
      <c r="AY1446" s="3"/>
      <c r="AZ1446" s="3"/>
      <c r="BA1446" s="3"/>
      <c r="BB1446" s="3"/>
      <c r="BC1446" s="3"/>
      <c r="BD1446" s="3"/>
      <c r="BE1446" s="3"/>
      <c r="BF1446" s="3"/>
      <c r="BG1446" s="3"/>
      <c r="BH1446" s="3"/>
      <c r="BI1446" s="3"/>
      <c r="BJ1446" s="3"/>
      <c r="BK1446" s="3"/>
    </row>
    <row r="1447" spans="32:63" ht="21.2" customHeight="1" x14ac:dyDescent="0.2">
      <c r="AF1447" s="3"/>
      <c r="AG1447" s="48"/>
      <c r="AH1447" s="48"/>
      <c r="AI1447" s="48"/>
      <c r="AJ1447" s="61"/>
      <c r="AK1447" s="3"/>
      <c r="AL1447" s="48"/>
      <c r="AM1447" s="48"/>
      <c r="AN1447" s="48"/>
      <c r="AQ1447" s="3"/>
      <c r="AR1447" s="3"/>
      <c r="AS1447" s="3"/>
      <c r="AT1447" s="3"/>
      <c r="AU1447" s="3"/>
      <c r="AV1447" s="3"/>
      <c r="AW1447" s="3"/>
      <c r="AX1447" s="3"/>
      <c r="AY1447" s="3"/>
      <c r="AZ1447" s="3"/>
      <c r="BA1447" s="3"/>
      <c r="BB1447" s="3"/>
      <c r="BC1447" s="3"/>
      <c r="BD1447" s="3"/>
      <c r="BE1447" s="3"/>
      <c r="BF1447" s="3"/>
      <c r="BG1447" s="3"/>
      <c r="BH1447" s="3"/>
      <c r="BI1447" s="3"/>
      <c r="BJ1447" s="3"/>
      <c r="BK1447" s="3"/>
    </row>
    <row r="1448" spans="32:63" ht="21.2" customHeight="1" x14ac:dyDescent="0.2">
      <c r="AF1448" s="3"/>
      <c r="AG1448" s="48"/>
      <c r="AH1448" s="48"/>
      <c r="AI1448" s="48"/>
      <c r="AJ1448" s="61"/>
      <c r="AK1448" s="3"/>
      <c r="AL1448" s="48"/>
      <c r="AM1448" s="48"/>
      <c r="AN1448" s="48"/>
      <c r="AQ1448" s="3"/>
      <c r="AR1448" s="3"/>
      <c r="AS1448" s="3"/>
      <c r="AT1448" s="3"/>
      <c r="AU1448" s="3"/>
      <c r="AV1448" s="3"/>
      <c r="AW1448" s="3"/>
      <c r="AX1448" s="3"/>
      <c r="AY1448" s="3"/>
      <c r="AZ1448" s="3"/>
      <c r="BA1448" s="3"/>
      <c r="BB1448" s="3"/>
      <c r="BC1448" s="3"/>
      <c r="BD1448" s="3"/>
      <c r="BE1448" s="3"/>
      <c r="BF1448" s="3"/>
      <c r="BG1448" s="3"/>
      <c r="BH1448" s="3"/>
      <c r="BI1448" s="3"/>
      <c r="BJ1448" s="3"/>
      <c r="BK1448" s="3"/>
    </row>
    <row r="1449" spans="32:63" ht="21.2" customHeight="1" x14ac:dyDescent="0.2">
      <c r="AF1449" s="3"/>
      <c r="AG1449" s="48"/>
      <c r="AH1449" s="48"/>
      <c r="AI1449" s="48"/>
      <c r="AJ1449" s="61"/>
      <c r="AK1449" s="3"/>
      <c r="AL1449" s="48"/>
      <c r="AM1449" s="48"/>
      <c r="AN1449" s="48"/>
      <c r="AQ1449" s="3"/>
      <c r="AR1449" s="3"/>
      <c r="AS1449" s="3"/>
      <c r="AT1449" s="3"/>
      <c r="AU1449" s="3"/>
      <c r="AV1449" s="3"/>
      <c r="AW1449" s="3"/>
      <c r="AX1449" s="3"/>
      <c r="AY1449" s="3"/>
      <c r="AZ1449" s="3"/>
      <c r="BA1449" s="3"/>
      <c r="BB1449" s="3"/>
      <c r="BC1449" s="3"/>
      <c r="BD1449" s="3"/>
      <c r="BE1449" s="3"/>
      <c r="BF1449" s="3"/>
      <c r="BG1449" s="3"/>
      <c r="BH1449" s="3"/>
      <c r="BI1449" s="3"/>
      <c r="BJ1449" s="3"/>
      <c r="BK1449" s="3"/>
    </row>
    <row r="1450" spans="32:63" ht="21.2" customHeight="1" x14ac:dyDescent="0.2">
      <c r="AF1450" s="3"/>
      <c r="AG1450" s="48"/>
      <c r="AH1450" s="48"/>
      <c r="AI1450" s="48"/>
      <c r="AJ1450" s="61"/>
      <c r="AK1450" s="3"/>
      <c r="AL1450" s="48"/>
      <c r="AM1450" s="48"/>
      <c r="AN1450" s="48"/>
      <c r="AQ1450" s="3"/>
      <c r="AR1450" s="3"/>
      <c r="AS1450" s="3"/>
      <c r="AT1450" s="3"/>
      <c r="AU1450" s="3"/>
      <c r="AV1450" s="3"/>
      <c r="AW1450" s="3"/>
      <c r="AX1450" s="3"/>
      <c r="AY1450" s="3"/>
      <c r="AZ1450" s="3"/>
      <c r="BA1450" s="3"/>
      <c r="BB1450" s="3"/>
      <c r="BC1450" s="3"/>
      <c r="BD1450" s="3"/>
      <c r="BE1450" s="3"/>
      <c r="BF1450" s="3"/>
      <c r="BG1450" s="3"/>
      <c r="BH1450" s="3"/>
      <c r="BI1450" s="3"/>
      <c r="BJ1450" s="3"/>
      <c r="BK1450" s="3"/>
    </row>
    <row r="1451" spans="32:63" ht="21.2" customHeight="1" x14ac:dyDescent="0.2">
      <c r="AF1451" s="3"/>
      <c r="AG1451" s="48"/>
      <c r="AH1451" s="48"/>
      <c r="AI1451" s="48"/>
      <c r="AJ1451" s="61"/>
      <c r="AK1451" s="3"/>
      <c r="AL1451" s="48"/>
      <c r="AM1451" s="48"/>
      <c r="AN1451" s="48"/>
      <c r="AQ1451" s="3"/>
      <c r="AR1451" s="3"/>
      <c r="AS1451" s="3"/>
      <c r="AT1451" s="3"/>
      <c r="AU1451" s="3"/>
      <c r="AV1451" s="3"/>
      <c r="AW1451" s="3"/>
      <c r="AX1451" s="3"/>
      <c r="AY1451" s="3"/>
      <c r="AZ1451" s="3"/>
      <c r="BA1451" s="3"/>
      <c r="BB1451" s="3"/>
      <c r="BC1451" s="3"/>
      <c r="BD1451" s="3"/>
      <c r="BE1451" s="3"/>
      <c r="BF1451" s="3"/>
      <c r="BG1451" s="3"/>
      <c r="BH1451" s="3"/>
      <c r="BI1451" s="3"/>
      <c r="BJ1451" s="3"/>
      <c r="BK1451" s="3"/>
    </row>
    <row r="1452" spans="32:63" ht="21.2" customHeight="1" x14ac:dyDescent="0.2">
      <c r="AF1452" s="3"/>
      <c r="AG1452" s="48"/>
      <c r="AH1452" s="48"/>
      <c r="AI1452" s="48"/>
      <c r="AJ1452" s="61"/>
      <c r="AK1452" s="3"/>
      <c r="AL1452" s="48"/>
      <c r="AM1452" s="48"/>
      <c r="AN1452" s="48"/>
      <c r="AQ1452" s="3"/>
      <c r="AR1452" s="3"/>
      <c r="AS1452" s="3"/>
      <c r="AT1452" s="3"/>
      <c r="AU1452" s="3"/>
      <c r="AV1452" s="3"/>
      <c r="AW1452" s="3"/>
      <c r="AX1452" s="3"/>
      <c r="AY1452" s="3"/>
      <c r="AZ1452" s="3"/>
      <c r="BA1452" s="3"/>
      <c r="BB1452" s="3"/>
      <c r="BC1452" s="3"/>
      <c r="BD1452" s="3"/>
      <c r="BE1452" s="3"/>
      <c r="BF1452" s="3"/>
      <c r="BG1452" s="3"/>
      <c r="BH1452" s="3"/>
      <c r="BI1452" s="3"/>
      <c r="BJ1452" s="3"/>
      <c r="BK1452" s="3"/>
    </row>
    <row r="1453" spans="32:63" ht="21.2" customHeight="1" x14ac:dyDescent="0.2">
      <c r="AF1453" s="3"/>
      <c r="AG1453" s="48"/>
      <c r="AH1453" s="48"/>
      <c r="AI1453" s="48"/>
      <c r="AJ1453" s="61"/>
      <c r="AK1453" s="3"/>
      <c r="AL1453" s="48"/>
      <c r="AM1453" s="48"/>
      <c r="AN1453" s="48"/>
      <c r="AQ1453" s="3"/>
      <c r="AR1453" s="3"/>
      <c r="AS1453" s="3"/>
      <c r="AT1453" s="3"/>
      <c r="AU1453" s="3"/>
      <c r="AV1453" s="3"/>
      <c r="AW1453" s="3"/>
      <c r="AX1453" s="3"/>
      <c r="AY1453" s="3"/>
      <c r="AZ1453" s="3"/>
      <c r="BA1453" s="3"/>
      <c r="BB1453" s="3"/>
      <c r="BC1453" s="3"/>
      <c r="BD1453" s="3"/>
      <c r="BE1453" s="3"/>
      <c r="BF1453" s="3"/>
      <c r="BG1453" s="3"/>
      <c r="BH1453" s="3"/>
      <c r="BI1453" s="3"/>
      <c r="BJ1453" s="3"/>
      <c r="BK1453" s="3"/>
    </row>
    <row r="1454" spans="32:63" ht="21.2" customHeight="1" x14ac:dyDescent="0.2">
      <c r="AF1454" s="3"/>
      <c r="AG1454" s="48"/>
      <c r="AH1454" s="48"/>
      <c r="AI1454" s="48"/>
      <c r="AJ1454" s="61"/>
      <c r="AK1454" s="3"/>
      <c r="AL1454" s="48"/>
      <c r="AM1454" s="48"/>
      <c r="AN1454" s="48"/>
      <c r="AQ1454" s="3"/>
      <c r="AR1454" s="3"/>
      <c r="AS1454" s="3"/>
      <c r="AT1454" s="3"/>
      <c r="AU1454" s="3"/>
      <c r="AV1454" s="3"/>
      <c r="AW1454" s="3"/>
      <c r="AX1454" s="3"/>
      <c r="AY1454" s="3"/>
      <c r="AZ1454" s="3"/>
      <c r="BA1454" s="3"/>
      <c r="BB1454" s="3"/>
      <c r="BC1454" s="3"/>
      <c r="BD1454" s="3"/>
      <c r="BE1454" s="3"/>
      <c r="BF1454" s="3"/>
      <c r="BG1454" s="3"/>
      <c r="BH1454" s="3"/>
      <c r="BI1454" s="3"/>
      <c r="BJ1454" s="3"/>
      <c r="BK1454" s="3"/>
    </row>
    <row r="1455" spans="32:63" ht="21.2" customHeight="1" x14ac:dyDescent="0.2">
      <c r="AF1455" s="3"/>
      <c r="AG1455" s="48"/>
      <c r="AH1455" s="48"/>
      <c r="AI1455" s="48"/>
      <c r="AJ1455" s="61"/>
      <c r="AK1455" s="3"/>
      <c r="AL1455" s="48"/>
      <c r="AM1455" s="48"/>
      <c r="AN1455" s="48"/>
      <c r="AQ1455" s="3"/>
      <c r="AR1455" s="3"/>
      <c r="AS1455" s="3"/>
      <c r="AT1455" s="3"/>
      <c r="AU1455" s="3"/>
      <c r="AV1455" s="3"/>
      <c r="AW1455" s="3"/>
      <c r="AX1455" s="3"/>
      <c r="AY1455" s="3"/>
      <c r="AZ1455" s="3"/>
      <c r="BA1455" s="3"/>
      <c r="BB1455" s="3"/>
      <c r="BC1455" s="3"/>
      <c r="BD1455" s="3"/>
      <c r="BE1455" s="3"/>
      <c r="BF1455" s="3"/>
      <c r="BG1455" s="3"/>
      <c r="BH1455" s="3"/>
      <c r="BI1455" s="3"/>
      <c r="BJ1455" s="3"/>
      <c r="BK1455" s="3"/>
    </row>
    <row r="1456" spans="32:63" ht="21.2" customHeight="1" x14ac:dyDescent="0.2">
      <c r="AF1456" s="3"/>
      <c r="AG1456" s="48"/>
      <c r="AH1456" s="48"/>
      <c r="AI1456" s="48"/>
      <c r="AJ1456" s="61"/>
      <c r="AK1456" s="3"/>
      <c r="AL1456" s="48"/>
      <c r="AM1456" s="48"/>
      <c r="AN1456" s="48"/>
      <c r="AQ1456" s="3"/>
      <c r="AR1456" s="3"/>
      <c r="AS1456" s="3"/>
      <c r="AT1456" s="3"/>
      <c r="AU1456" s="3"/>
      <c r="AV1456" s="3"/>
      <c r="AW1456" s="3"/>
      <c r="AX1456" s="3"/>
      <c r="AY1456" s="3"/>
      <c r="AZ1456" s="3"/>
      <c r="BA1456" s="3"/>
      <c r="BB1456" s="3"/>
      <c r="BC1456" s="3"/>
      <c r="BD1456" s="3"/>
      <c r="BE1456" s="3"/>
      <c r="BF1456" s="3"/>
      <c r="BG1456" s="3"/>
      <c r="BH1456" s="3"/>
      <c r="BI1456" s="3"/>
      <c r="BJ1456" s="3"/>
      <c r="BK1456" s="3"/>
    </row>
    <row r="1457" spans="32:63" ht="21.2" customHeight="1" x14ac:dyDescent="0.2">
      <c r="AF1457" s="3"/>
      <c r="AG1457" s="48"/>
      <c r="AH1457" s="48"/>
      <c r="AI1457" s="48"/>
      <c r="AJ1457" s="61"/>
      <c r="AK1457" s="3"/>
      <c r="AL1457" s="48"/>
      <c r="AM1457" s="48"/>
      <c r="AN1457" s="48"/>
      <c r="AQ1457" s="3"/>
      <c r="AR1457" s="3"/>
      <c r="AS1457" s="3"/>
      <c r="AT1457" s="3"/>
      <c r="AU1457" s="3"/>
      <c r="AV1457" s="3"/>
      <c r="AW1457" s="3"/>
      <c r="AX1457" s="3"/>
      <c r="AY1457" s="3"/>
      <c r="AZ1457" s="3"/>
      <c r="BA1457" s="3"/>
      <c r="BB1457" s="3"/>
      <c r="BC1457" s="3"/>
      <c r="BD1457" s="3"/>
      <c r="BE1457" s="3"/>
      <c r="BF1457" s="3"/>
      <c r="BG1457" s="3"/>
      <c r="BH1457" s="3"/>
      <c r="BI1457" s="3"/>
      <c r="BJ1457" s="3"/>
      <c r="BK1457" s="3"/>
    </row>
    <row r="1458" spans="32:63" ht="21.2" customHeight="1" x14ac:dyDescent="0.2">
      <c r="AF1458" s="3"/>
      <c r="AG1458" s="48"/>
      <c r="AH1458" s="48"/>
      <c r="AI1458" s="48"/>
      <c r="AJ1458" s="61"/>
      <c r="AK1458" s="3"/>
      <c r="AL1458" s="48"/>
      <c r="AM1458" s="48"/>
      <c r="AN1458" s="48"/>
      <c r="AQ1458" s="3"/>
      <c r="AR1458" s="3"/>
      <c r="AS1458" s="3"/>
      <c r="AT1458" s="3"/>
      <c r="AU1458" s="3"/>
      <c r="AV1458" s="3"/>
      <c r="AW1458" s="3"/>
      <c r="AX1458" s="3"/>
      <c r="AY1458" s="3"/>
      <c r="AZ1458" s="3"/>
      <c r="BA1458" s="3"/>
      <c r="BB1458" s="3"/>
      <c r="BC1458" s="3"/>
      <c r="BD1458" s="3"/>
      <c r="BE1458" s="3"/>
      <c r="BF1458" s="3"/>
      <c r="BG1458" s="3"/>
      <c r="BH1458" s="3"/>
      <c r="BI1458" s="3"/>
      <c r="BJ1458" s="3"/>
      <c r="BK1458" s="3"/>
    </row>
    <row r="1459" spans="32:63" ht="21.2" customHeight="1" x14ac:dyDescent="0.2">
      <c r="AF1459" s="3"/>
      <c r="AG1459" s="48"/>
      <c r="AH1459" s="48"/>
      <c r="AI1459" s="48"/>
      <c r="AJ1459" s="61"/>
      <c r="AK1459" s="3"/>
      <c r="AL1459" s="48"/>
      <c r="AM1459" s="48"/>
      <c r="AN1459" s="48"/>
      <c r="AQ1459" s="3"/>
      <c r="AR1459" s="3"/>
      <c r="AS1459" s="3"/>
      <c r="AT1459" s="3"/>
      <c r="AU1459" s="3"/>
      <c r="AV1459" s="3"/>
      <c r="AW1459" s="3"/>
      <c r="AX1459" s="3"/>
      <c r="AY1459" s="3"/>
      <c r="AZ1459" s="3"/>
      <c r="BA1459" s="3"/>
      <c r="BB1459" s="3"/>
      <c r="BC1459" s="3"/>
      <c r="BD1459" s="3"/>
      <c r="BE1459" s="3"/>
      <c r="BF1459" s="3"/>
      <c r="BG1459" s="3"/>
      <c r="BH1459" s="3"/>
      <c r="BI1459" s="3"/>
      <c r="BJ1459" s="3"/>
      <c r="BK1459" s="3"/>
    </row>
    <row r="1460" spans="32:63" ht="21.2" customHeight="1" x14ac:dyDescent="0.2">
      <c r="AF1460" s="3"/>
      <c r="AG1460" s="48"/>
      <c r="AH1460" s="48"/>
      <c r="AI1460" s="48"/>
      <c r="AJ1460" s="61"/>
      <c r="AK1460" s="3"/>
      <c r="AL1460" s="48"/>
      <c r="AM1460" s="48"/>
      <c r="AN1460" s="48"/>
      <c r="AQ1460" s="3"/>
      <c r="AR1460" s="3"/>
      <c r="AS1460" s="3"/>
      <c r="AT1460" s="3"/>
      <c r="AU1460" s="3"/>
      <c r="AV1460" s="3"/>
      <c r="AW1460" s="3"/>
      <c r="AX1460" s="3"/>
      <c r="AY1460" s="3"/>
      <c r="AZ1460" s="3"/>
      <c r="BA1460" s="3"/>
      <c r="BB1460" s="3"/>
      <c r="BC1460" s="3"/>
      <c r="BD1460" s="3"/>
      <c r="BE1460" s="3"/>
      <c r="BF1460" s="3"/>
      <c r="BG1460" s="3"/>
      <c r="BH1460" s="3"/>
      <c r="BI1460" s="3"/>
      <c r="BJ1460" s="3"/>
      <c r="BK1460" s="3"/>
    </row>
    <row r="1461" spans="32:63" ht="21.2" customHeight="1" x14ac:dyDescent="0.2">
      <c r="AF1461" s="3"/>
      <c r="AG1461" s="48"/>
      <c r="AH1461" s="48"/>
      <c r="AI1461" s="48"/>
      <c r="AJ1461" s="61"/>
      <c r="AK1461" s="3"/>
      <c r="AL1461" s="48"/>
      <c r="AM1461" s="48"/>
      <c r="AN1461" s="48"/>
      <c r="AQ1461" s="3"/>
      <c r="AR1461" s="3"/>
      <c r="AS1461" s="3"/>
      <c r="AT1461" s="3"/>
      <c r="AU1461" s="3"/>
      <c r="AV1461" s="3"/>
      <c r="AW1461" s="3"/>
      <c r="AX1461" s="3"/>
      <c r="AY1461" s="3"/>
      <c r="AZ1461" s="3"/>
      <c r="BA1461" s="3"/>
      <c r="BB1461" s="3"/>
      <c r="BC1461" s="3"/>
      <c r="BD1461" s="3"/>
      <c r="BE1461" s="3"/>
      <c r="BF1461" s="3"/>
      <c r="BG1461" s="3"/>
      <c r="BH1461" s="3"/>
      <c r="BI1461" s="3"/>
      <c r="BJ1461" s="3"/>
      <c r="BK1461" s="3"/>
    </row>
    <row r="1462" spans="32:63" ht="21.2" customHeight="1" x14ac:dyDescent="0.2">
      <c r="AF1462" s="3"/>
      <c r="AG1462" s="48"/>
      <c r="AH1462" s="48"/>
      <c r="AI1462" s="48"/>
      <c r="AJ1462" s="61"/>
      <c r="AK1462" s="3"/>
      <c r="AL1462" s="48"/>
      <c r="AM1462" s="48"/>
      <c r="AN1462" s="48"/>
      <c r="AQ1462" s="3"/>
      <c r="AR1462" s="3"/>
      <c r="AS1462" s="3"/>
      <c r="AT1462" s="3"/>
      <c r="AU1462" s="3"/>
      <c r="AV1462" s="3"/>
      <c r="AW1462" s="3"/>
      <c r="AX1462" s="3"/>
      <c r="AY1462" s="3"/>
      <c r="AZ1462" s="3"/>
      <c r="BA1462" s="3"/>
      <c r="BB1462" s="3"/>
      <c r="BC1462" s="3"/>
      <c r="BD1462" s="3"/>
      <c r="BE1462" s="3"/>
      <c r="BF1462" s="3"/>
      <c r="BG1462" s="3"/>
      <c r="BH1462" s="3"/>
      <c r="BI1462" s="3"/>
      <c r="BJ1462" s="3"/>
      <c r="BK1462" s="3"/>
    </row>
    <row r="1463" spans="32:63" ht="21.2" customHeight="1" x14ac:dyDescent="0.2">
      <c r="AF1463" s="3"/>
      <c r="AG1463" s="48"/>
      <c r="AH1463" s="48"/>
      <c r="AI1463" s="48"/>
      <c r="AJ1463" s="61"/>
      <c r="AK1463" s="3"/>
      <c r="AL1463" s="48"/>
      <c r="AM1463" s="48"/>
      <c r="AN1463" s="48"/>
      <c r="AQ1463" s="3"/>
      <c r="AR1463" s="3"/>
      <c r="AS1463" s="3"/>
      <c r="AT1463" s="3"/>
      <c r="AU1463" s="3"/>
      <c r="AV1463" s="3"/>
      <c r="AW1463" s="3"/>
      <c r="AX1463" s="3"/>
      <c r="AY1463" s="3"/>
      <c r="AZ1463" s="3"/>
      <c r="BA1463" s="3"/>
      <c r="BB1463" s="3"/>
      <c r="BC1463" s="3"/>
      <c r="BD1463" s="3"/>
      <c r="BE1463" s="3"/>
      <c r="BF1463" s="3"/>
      <c r="BG1463" s="3"/>
      <c r="BH1463" s="3"/>
      <c r="BI1463" s="3"/>
      <c r="BJ1463" s="3"/>
      <c r="BK1463" s="3"/>
    </row>
    <row r="1464" spans="32:63" ht="21.2" customHeight="1" x14ac:dyDescent="0.2">
      <c r="AF1464" s="3"/>
      <c r="AG1464" s="48"/>
      <c r="AH1464" s="48"/>
      <c r="AI1464" s="48"/>
      <c r="AJ1464" s="61"/>
      <c r="AK1464" s="3"/>
      <c r="AL1464" s="48"/>
      <c r="AM1464" s="48"/>
      <c r="AN1464" s="48"/>
      <c r="AQ1464" s="3"/>
      <c r="AR1464" s="3"/>
      <c r="AS1464" s="3"/>
      <c r="AT1464" s="3"/>
      <c r="AU1464" s="3"/>
      <c r="AV1464" s="3"/>
      <c r="AW1464" s="3"/>
      <c r="AX1464" s="3"/>
      <c r="AY1464" s="3"/>
      <c r="AZ1464" s="3"/>
      <c r="BA1464" s="3"/>
      <c r="BB1464" s="3"/>
      <c r="BC1464" s="3"/>
      <c r="BD1464" s="3"/>
      <c r="BE1464" s="3"/>
      <c r="BF1464" s="3"/>
      <c r="BG1464" s="3"/>
      <c r="BH1464" s="3"/>
      <c r="BI1464" s="3"/>
      <c r="BJ1464" s="3"/>
      <c r="BK1464" s="3"/>
    </row>
    <row r="1465" spans="32:63" ht="21.2" customHeight="1" x14ac:dyDescent="0.2">
      <c r="AF1465" s="3"/>
      <c r="AG1465" s="48"/>
      <c r="AH1465" s="48"/>
      <c r="AI1465" s="48"/>
      <c r="AJ1465" s="61"/>
      <c r="AK1465" s="3"/>
      <c r="AL1465" s="48"/>
      <c r="AM1465" s="48"/>
      <c r="AN1465" s="48"/>
      <c r="AQ1465" s="3"/>
      <c r="AR1465" s="3"/>
      <c r="AS1465" s="3"/>
      <c r="AT1465" s="3"/>
      <c r="AU1465" s="3"/>
      <c r="AV1465" s="3"/>
      <c r="AW1465" s="3"/>
      <c r="AX1465" s="3"/>
      <c r="AY1465" s="3"/>
      <c r="AZ1465" s="3"/>
      <c r="BA1465" s="3"/>
      <c r="BB1465" s="3"/>
      <c r="BC1465" s="3"/>
      <c r="BD1465" s="3"/>
      <c r="BE1465" s="3"/>
      <c r="BF1465" s="3"/>
      <c r="BG1465" s="3"/>
      <c r="BH1465" s="3"/>
      <c r="BI1465" s="3"/>
      <c r="BJ1465" s="3"/>
      <c r="BK1465" s="3"/>
    </row>
    <row r="1466" spans="32:63" ht="21.2" customHeight="1" x14ac:dyDescent="0.2">
      <c r="AF1466" s="3"/>
      <c r="AG1466" s="48"/>
      <c r="AH1466" s="48"/>
      <c r="AI1466" s="48"/>
      <c r="AJ1466" s="61"/>
      <c r="AK1466" s="3"/>
      <c r="AL1466" s="48"/>
      <c r="AM1466" s="48"/>
      <c r="AN1466" s="48"/>
      <c r="AQ1466" s="3"/>
      <c r="AR1466" s="3"/>
      <c r="AS1466" s="3"/>
      <c r="AT1466" s="3"/>
      <c r="AU1466" s="3"/>
      <c r="AV1466" s="3"/>
      <c r="AW1466" s="3"/>
      <c r="AX1466" s="3"/>
      <c r="AY1466" s="3"/>
      <c r="AZ1466" s="3"/>
      <c r="BA1466" s="3"/>
      <c r="BB1466" s="3"/>
      <c r="BC1466" s="3"/>
      <c r="BD1466" s="3"/>
      <c r="BE1466" s="3"/>
      <c r="BF1466" s="3"/>
      <c r="BG1466" s="3"/>
      <c r="BH1466" s="3"/>
      <c r="BI1466" s="3"/>
      <c r="BJ1466" s="3"/>
      <c r="BK1466" s="3"/>
    </row>
    <row r="1467" spans="32:63" ht="21.2" customHeight="1" x14ac:dyDescent="0.2">
      <c r="AF1467" s="3"/>
      <c r="AG1467" s="48"/>
      <c r="AH1467" s="48"/>
      <c r="AI1467" s="48"/>
      <c r="AJ1467" s="61"/>
      <c r="AK1467" s="3"/>
      <c r="AL1467" s="48"/>
      <c r="AM1467" s="48"/>
      <c r="AN1467" s="48"/>
      <c r="AQ1467" s="3"/>
      <c r="AR1467" s="3"/>
      <c r="AS1467" s="3"/>
      <c r="AT1467" s="3"/>
      <c r="AU1467" s="3"/>
      <c r="AV1467" s="3"/>
      <c r="AW1467" s="3"/>
      <c r="AX1467" s="3"/>
      <c r="AY1467" s="3"/>
      <c r="AZ1467" s="3"/>
      <c r="BA1467" s="3"/>
      <c r="BB1467" s="3"/>
      <c r="BC1467" s="3"/>
      <c r="BD1467" s="3"/>
      <c r="BE1467" s="3"/>
      <c r="BF1467" s="3"/>
      <c r="BG1467" s="3"/>
      <c r="BH1467" s="3"/>
      <c r="BI1467" s="3"/>
      <c r="BJ1467" s="3"/>
      <c r="BK1467" s="3"/>
    </row>
    <row r="1468" spans="32:63" ht="21.2" customHeight="1" x14ac:dyDescent="0.2">
      <c r="AF1468" s="3"/>
      <c r="AG1468" s="48"/>
      <c r="AH1468" s="48"/>
      <c r="AI1468" s="48"/>
      <c r="AJ1468" s="61"/>
      <c r="AK1468" s="3"/>
      <c r="AL1468" s="48"/>
      <c r="AM1468" s="48"/>
      <c r="AN1468" s="48"/>
      <c r="AQ1468" s="3"/>
      <c r="AR1468" s="3"/>
      <c r="AS1468" s="3"/>
      <c r="AT1468" s="3"/>
      <c r="AU1468" s="3"/>
      <c r="AV1468" s="3"/>
      <c r="AW1468" s="3"/>
      <c r="AX1468" s="3"/>
      <c r="AY1468" s="3"/>
      <c r="AZ1468" s="3"/>
      <c r="BA1468" s="3"/>
      <c r="BB1468" s="3"/>
      <c r="BC1468" s="3"/>
      <c r="BD1468" s="3"/>
      <c r="BE1468" s="3"/>
      <c r="BF1468" s="3"/>
      <c r="BG1468" s="3"/>
      <c r="BH1468" s="3"/>
      <c r="BI1468" s="3"/>
      <c r="BJ1468" s="3"/>
      <c r="BK1468" s="3"/>
    </row>
    <row r="1469" spans="32:63" ht="21.2" customHeight="1" x14ac:dyDescent="0.2">
      <c r="AF1469" s="3"/>
      <c r="AG1469" s="48"/>
      <c r="AH1469" s="48"/>
      <c r="AI1469" s="48"/>
      <c r="AJ1469" s="61"/>
      <c r="AK1469" s="3"/>
      <c r="AL1469" s="48"/>
      <c r="AM1469" s="48"/>
      <c r="AN1469" s="48"/>
      <c r="AQ1469" s="3"/>
      <c r="AR1469" s="3"/>
      <c r="AS1469" s="3"/>
      <c r="AT1469" s="3"/>
      <c r="AU1469" s="3"/>
      <c r="AV1469" s="3"/>
      <c r="AW1469" s="3"/>
      <c r="AX1469" s="3"/>
      <c r="AY1469" s="3"/>
      <c r="AZ1469" s="3"/>
      <c r="BA1469" s="3"/>
      <c r="BB1469" s="3"/>
      <c r="BC1469" s="3"/>
      <c r="BD1469" s="3"/>
      <c r="BE1469" s="3"/>
      <c r="BF1469" s="3"/>
      <c r="BG1469" s="3"/>
      <c r="BH1469" s="3"/>
      <c r="BI1469" s="3"/>
      <c r="BJ1469" s="3"/>
      <c r="BK1469" s="3"/>
    </row>
    <row r="1470" spans="32:63" ht="21.2" customHeight="1" x14ac:dyDescent="0.2">
      <c r="AF1470" s="3"/>
      <c r="AG1470" s="48"/>
      <c r="AH1470" s="48"/>
      <c r="AI1470" s="48"/>
      <c r="AJ1470" s="61"/>
      <c r="AK1470" s="3"/>
      <c r="AL1470" s="48"/>
      <c r="AM1470" s="48"/>
      <c r="AN1470" s="48"/>
      <c r="AQ1470" s="3"/>
      <c r="AR1470" s="3"/>
      <c r="AS1470" s="3"/>
      <c r="AT1470" s="3"/>
      <c r="AU1470" s="3"/>
      <c r="AV1470" s="3"/>
      <c r="AW1470" s="3"/>
      <c r="AX1470" s="3"/>
      <c r="AY1470" s="3"/>
      <c r="AZ1470" s="3"/>
      <c r="BA1470" s="3"/>
      <c r="BB1470" s="3"/>
      <c r="BC1470" s="3"/>
      <c r="BD1470" s="3"/>
      <c r="BE1470" s="3"/>
      <c r="BF1470" s="3"/>
      <c r="BG1470" s="3"/>
      <c r="BH1470" s="3"/>
      <c r="BI1470" s="3"/>
      <c r="BJ1470" s="3"/>
      <c r="BK1470" s="3"/>
    </row>
    <row r="1471" spans="32:63" ht="21.2" customHeight="1" x14ac:dyDescent="0.2">
      <c r="AF1471" s="3"/>
      <c r="AG1471" s="48"/>
      <c r="AH1471" s="48"/>
      <c r="AI1471" s="48"/>
      <c r="AJ1471" s="61"/>
      <c r="AK1471" s="3"/>
      <c r="AL1471" s="48"/>
      <c r="AM1471" s="48"/>
      <c r="AN1471" s="48"/>
      <c r="AQ1471" s="3"/>
      <c r="AR1471" s="3"/>
      <c r="AS1471" s="3"/>
      <c r="AT1471" s="3"/>
      <c r="AU1471" s="3"/>
      <c r="AV1471" s="3"/>
      <c r="AW1471" s="3"/>
      <c r="AX1471" s="3"/>
      <c r="AY1471" s="3"/>
      <c r="AZ1471" s="3"/>
      <c r="BA1471" s="3"/>
      <c r="BB1471" s="3"/>
      <c r="BC1471" s="3"/>
      <c r="BD1471" s="3"/>
      <c r="BE1471" s="3"/>
      <c r="BF1471" s="3"/>
      <c r="BG1471" s="3"/>
      <c r="BH1471" s="3"/>
      <c r="BI1471" s="3"/>
      <c r="BJ1471" s="3"/>
      <c r="BK1471" s="3"/>
    </row>
    <row r="1472" spans="32:63" ht="21.2" customHeight="1" x14ac:dyDescent="0.2">
      <c r="AF1472" s="3"/>
      <c r="AG1472" s="48"/>
      <c r="AH1472" s="48"/>
      <c r="AI1472" s="48"/>
      <c r="AJ1472" s="61"/>
      <c r="AK1472" s="3"/>
      <c r="AL1472" s="48"/>
      <c r="AM1472" s="48"/>
      <c r="AN1472" s="48"/>
      <c r="AQ1472" s="3"/>
      <c r="AR1472" s="3"/>
      <c r="AS1472" s="3"/>
      <c r="AT1472" s="3"/>
      <c r="AU1472" s="3"/>
      <c r="AV1472" s="3"/>
      <c r="AW1472" s="3"/>
      <c r="AX1472" s="3"/>
      <c r="AY1472" s="3"/>
      <c r="AZ1472" s="3"/>
      <c r="BA1472" s="3"/>
      <c r="BB1472" s="3"/>
      <c r="BC1472" s="3"/>
      <c r="BD1472" s="3"/>
      <c r="BE1472" s="3"/>
      <c r="BF1472" s="3"/>
      <c r="BG1472" s="3"/>
      <c r="BH1472" s="3"/>
      <c r="BI1472" s="3"/>
      <c r="BJ1472" s="3"/>
      <c r="BK1472" s="3"/>
    </row>
    <row r="1473" spans="32:63" ht="21.2" customHeight="1" x14ac:dyDescent="0.2">
      <c r="AF1473" s="3"/>
      <c r="AG1473" s="48"/>
      <c r="AH1473" s="48"/>
      <c r="AI1473" s="48"/>
      <c r="AJ1473" s="61"/>
      <c r="AK1473" s="3"/>
      <c r="AL1473" s="48"/>
      <c r="AM1473" s="48"/>
      <c r="AN1473" s="48"/>
      <c r="AQ1473" s="3"/>
      <c r="AR1473" s="3"/>
      <c r="AS1473" s="3"/>
      <c r="AT1473" s="3"/>
      <c r="AU1473" s="3"/>
      <c r="AV1473" s="3"/>
      <c r="AW1473" s="3"/>
      <c r="AX1473" s="3"/>
      <c r="AY1473" s="3"/>
      <c r="AZ1473" s="3"/>
      <c r="BA1473" s="3"/>
      <c r="BB1473" s="3"/>
      <c r="BC1473" s="3"/>
      <c r="BD1473" s="3"/>
      <c r="BE1473" s="3"/>
      <c r="BF1473" s="3"/>
      <c r="BG1473" s="3"/>
      <c r="BH1473" s="3"/>
      <c r="BI1473" s="3"/>
      <c r="BJ1473" s="3"/>
      <c r="BK1473" s="3"/>
    </row>
    <row r="1474" spans="32:63" ht="21.2" customHeight="1" x14ac:dyDescent="0.2">
      <c r="AF1474" s="3"/>
      <c r="AG1474" s="48"/>
      <c r="AH1474" s="48"/>
      <c r="AI1474" s="48"/>
      <c r="AJ1474" s="61"/>
      <c r="AK1474" s="3"/>
      <c r="AL1474" s="48"/>
      <c r="AM1474" s="48"/>
      <c r="AN1474" s="48"/>
      <c r="AQ1474" s="3"/>
      <c r="AR1474" s="3"/>
      <c r="AS1474" s="3"/>
      <c r="AT1474" s="3"/>
      <c r="AU1474" s="3"/>
      <c r="AV1474" s="3"/>
      <c r="AW1474" s="3"/>
      <c r="AX1474" s="3"/>
      <c r="AY1474" s="3"/>
      <c r="AZ1474" s="3"/>
      <c r="BA1474" s="3"/>
      <c r="BB1474" s="3"/>
      <c r="BC1474" s="3"/>
      <c r="BD1474" s="3"/>
      <c r="BE1474" s="3"/>
      <c r="BF1474" s="3"/>
      <c r="BG1474" s="3"/>
      <c r="BH1474" s="3"/>
      <c r="BI1474" s="3"/>
      <c r="BJ1474" s="3"/>
      <c r="BK1474" s="3"/>
    </row>
    <row r="1475" spans="32:63" ht="21.2" customHeight="1" x14ac:dyDescent="0.2">
      <c r="AF1475" s="3"/>
      <c r="AG1475" s="48"/>
      <c r="AH1475" s="48"/>
      <c r="AI1475" s="48"/>
      <c r="AJ1475" s="61"/>
      <c r="AK1475" s="3"/>
      <c r="AL1475" s="48"/>
      <c r="AM1475" s="48"/>
      <c r="AN1475" s="48"/>
      <c r="AQ1475" s="3"/>
      <c r="AR1475" s="3"/>
      <c r="AS1475" s="3"/>
      <c r="AT1475" s="3"/>
      <c r="AU1475" s="3"/>
      <c r="AV1475" s="3"/>
      <c r="AW1475" s="3"/>
      <c r="AX1475" s="3"/>
      <c r="AY1475" s="3"/>
      <c r="AZ1475" s="3"/>
      <c r="BA1475" s="3"/>
      <c r="BB1475" s="3"/>
      <c r="BC1475" s="3"/>
      <c r="BD1475" s="3"/>
      <c r="BE1475" s="3"/>
      <c r="BF1475" s="3"/>
      <c r="BG1475" s="3"/>
      <c r="BH1475" s="3"/>
      <c r="BI1475" s="3"/>
      <c r="BJ1475" s="3"/>
      <c r="BK1475" s="3"/>
    </row>
    <row r="1476" spans="32:63" ht="21.2" customHeight="1" x14ac:dyDescent="0.2">
      <c r="AF1476" s="3"/>
      <c r="AG1476" s="48"/>
      <c r="AH1476" s="48"/>
      <c r="AI1476" s="48"/>
      <c r="AJ1476" s="61"/>
      <c r="AK1476" s="3"/>
      <c r="AL1476" s="48"/>
      <c r="AM1476" s="48"/>
      <c r="AN1476" s="48"/>
      <c r="AQ1476" s="3"/>
      <c r="AR1476" s="3"/>
      <c r="AS1476" s="3"/>
      <c r="AT1476" s="3"/>
      <c r="AU1476" s="3"/>
      <c r="AV1476" s="3"/>
      <c r="AW1476" s="3"/>
      <c r="AX1476" s="3"/>
      <c r="AY1476" s="3"/>
      <c r="AZ1476" s="3"/>
      <c r="BA1476" s="3"/>
      <c r="BB1476" s="3"/>
      <c r="BC1476" s="3"/>
      <c r="BD1476" s="3"/>
      <c r="BE1476" s="3"/>
      <c r="BF1476" s="3"/>
      <c r="BG1476" s="3"/>
      <c r="BH1476" s="3"/>
      <c r="BI1476" s="3"/>
      <c r="BJ1476" s="3"/>
      <c r="BK1476" s="3"/>
    </row>
    <row r="1477" spans="32:63" ht="21.2" customHeight="1" x14ac:dyDescent="0.2">
      <c r="AF1477" s="3"/>
      <c r="AG1477" s="48"/>
      <c r="AH1477" s="48"/>
      <c r="AI1477" s="48"/>
      <c r="AJ1477" s="61"/>
      <c r="AK1477" s="3"/>
      <c r="AL1477" s="48"/>
      <c r="AM1477" s="48"/>
      <c r="AN1477" s="48"/>
      <c r="AQ1477" s="3"/>
      <c r="AR1477" s="3"/>
      <c r="AS1477" s="3"/>
      <c r="AT1477" s="3"/>
      <c r="AU1477" s="3"/>
      <c r="AV1477" s="3"/>
      <c r="AW1477" s="3"/>
      <c r="AX1477" s="3"/>
      <c r="AY1477" s="3"/>
      <c r="AZ1477" s="3"/>
      <c r="BA1477" s="3"/>
      <c r="BB1477" s="3"/>
      <c r="BC1477" s="3"/>
      <c r="BD1477" s="3"/>
      <c r="BE1477" s="3"/>
      <c r="BF1477" s="3"/>
      <c r="BG1477" s="3"/>
      <c r="BH1477" s="3"/>
      <c r="BI1477" s="3"/>
      <c r="BJ1477" s="3"/>
      <c r="BK1477" s="3"/>
    </row>
    <row r="1478" spans="32:63" ht="21.2" customHeight="1" x14ac:dyDescent="0.2">
      <c r="AF1478" s="3"/>
      <c r="AG1478" s="48"/>
      <c r="AH1478" s="48"/>
      <c r="AI1478" s="48"/>
      <c r="AJ1478" s="61"/>
      <c r="AK1478" s="3"/>
      <c r="AL1478" s="48"/>
      <c r="AM1478" s="48"/>
      <c r="AN1478" s="48"/>
      <c r="AQ1478" s="3"/>
      <c r="AR1478" s="3"/>
      <c r="AS1478" s="3"/>
      <c r="AT1478" s="3"/>
      <c r="AU1478" s="3"/>
      <c r="AV1478" s="3"/>
      <c r="AW1478" s="3"/>
      <c r="AX1478" s="3"/>
      <c r="AY1478" s="3"/>
      <c r="AZ1478" s="3"/>
      <c r="BA1478" s="3"/>
      <c r="BB1478" s="3"/>
      <c r="BC1478" s="3"/>
      <c r="BD1478" s="3"/>
      <c r="BE1478" s="3"/>
      <c r="BF1478" s="3"/>
      <c r="BG1478" s="3"/>
      <c r="BH1478" s="3"/>
      <c r="BI1478" s="3"/>
      <c r="BJ1478" s="3"/>
      <c r="BK1478" s="3"/>
    </row>
    <row r="1479" spans="32:63" ht="21.2" customHeight="1" x14ac:dyDescent="0.2">
      <c r="AF1479" s="3"/>
      <c r="AG1479" s="48"/>
      <c r="AH1479" s="48"/>
      <c r="AI1479" s="48"/>
      <c r="AJ1479" s="61"/>
      <c r="AK1479" s="3"/>
      <c r="AL1479" s="48"/>
      <c r="AM1479" s="48"/>
      <c r="AN1479" s="48"/>
      <c r="AQ1479" s="3"/>
      <c r="AR1479" s="3"/>
      <c r="AS1479" s="3"/>
      <c r="AT1479" s="3"/>
      <c r="AU1479" s="3"/>
      <c r="AV1479" s="3"/>
      <c r="AW1479" s="3"/>
      <c r="AX1479" s="3"/>
      <c r="AY1479" s="3"/>
      <c r="AZ1479" s="3"/>
      <c r="BA1479" s="3"/>
      <c r="BB1479" s="3"/>
      <c r="BC1479" s="3"/>
      <c r="BD1479" s="3"/>
      <c r="BE1479" s="3"/>
      <c r="BF1479" s="3"/>
      <c r="BG1479" s="3"/>
      <c r="BH1479" s="3"/>
      <c r="BI1479" s="3"/>
      <c r="BJ1479" s="3"/>
      <c r="BK1479" s="3"/>
    </row>
    <row r="1480" spans="32:63" ht="21.2" customHeight="1" x14ac:dyDescent="0.2">
      <c r="AF1480" s="3"/>
      <c r="AG1480" s="48"/>
      <c r="AH1480" s="48"/>
      <c r="AI1480" s="48"/>
      <c r="AJ1480" s="61"/>
      <c r="AK1480" s="3"/>
      <c r="AL1480" s="48"/>
      <c r="AM1480" s="48"/>
      <c r="AN1480" s="48"/>
      <c r="AQ1480" s="3"/>
      <c r="AR1480" s="3"/>
      <c r="AS1480" s="3"/>
      <c r="AT1480" s="3"/>
      <c r="AU1480" s="3"/>
      <c r="AV1480" s="3"/>
      <c r="AW1480" s="3"/>
      <c r="AX1480" s="3"/>
      <c r="AY1480" s="3"/>
      <c r="AZ1480" s="3"/>
      <c r="BA1480" s="3"/>
      <c r="BB1480" s="3"/>
      <c r="BC1480" s="3"/>
      <c r="BD1480" s="3"/>
      <c r="BE1480" s="3"/>
      <c r="BF1480" s="3"/>
      <c r="BG1480" s="3"/>
      <c r="BH1480" s="3"/>
      <c r="BI1480" s="3"/>
      <c r="BJ1480" s="3"/>
      <c r="BK1480" s="3"/>
    </row>
    <row r="1481" spans="32:63" ht="21.2" customHeight="1" x14ac:dyDescent="0.2">
      <c r="AF1481" s="3"/>
      <c r="AG1481" s="48"/>
      <c r="AH1481" s="48"/>
      <c r="AI1481" s="48"/>
      <c r="AJ1481" s="61"/>
      <c r="AK1481" s="3"/>
      <c r="AL1481" s="48"/>
      <c r="AM1481" s="48"/>
      <c r="AN1481" s="48"/>
      <c r="AQ1481" s="3"/>
      <c r="AR1481" s="3"/>
      <c r="AS1481" s="3"/>
      <c r="AT1481" s="3"/>
      <c r="AU1481" s="3"/>
      <c r="AV1481" s="3"/>
      <c r="AW1481" s="3"/>
      <c r="AX1481" s="3"/>
      <c r="AY1481" s="3"/>
      <c r="AZ1481" s="3"/>
      <c r="BA1481" s="3"/>
      <c r="BB1481" s="3"/>
      <c r="BC1481" s="3"/>
      <c r="BD1481" s="3"/>
      <c r="BE1481" s="3"/>
      <c r="BF1481" s="3"/>
      <c r="BG1481" s="3"/>
      <c r="BH1481" s="3"/>
      <c r="BI1481" s="3"/>
      <c r="BJ1481" s="3"/>
      <c r="BK1481" s="3"/>
    </row>
    <row r="1482" spans="32:63" ht="21.2" customHeight="1" x14ac:dyDescent="0.2">
      <c r="AF1482" s="3"/>
      <c r="AG1482" s="48"/>
      <c r="AH1482" s="48"/>
      <c r="AI1482" s="48"/>
      <c r="AJ1482" s="61"/>
      <c r="AK1482" s="3"/>
      <c r="AL1482" s="48"/>
      <c r="AM1482" s="48"/>
      <c r="AN1482" s="48"/>
      <c r="AQ1482" s="3"/>
      <c r="AR1482" s="3"/>
      <c r="AS1482" s="3"/>
      <c r="AT1482" s="3"/>
      <c r="AU1482" s="3"/>
      <c r="AV1482" s="3"/>
      <c r="AW1482" s="3"/>
      <c r="AX1482" s="3"/>
      <c r="AY1482" s="3"/>
      <c r="AZ1482" s="3"/>
      <c r="BA1482" s="3"/>
      <c r="BB1482" s="3"/>
      <c r="BC1482" s="3"/>
      <c r="BD1482" s="3"/>
      <c r="BE1482" s="3"/>
      <c r="BF1482" s="3"/>
      <c r="BG1482" s="3"/>
      <c r="BH1482" s="3"/>
      <c r="BI1482" s="3"/>
      <c r="BJ1482" s="3"/>
      <c r="BK1482" s="3"/>
    </row>
    <row r="1483" spans="32:63" ht="21.2" customHeight="1" x14ac:dyDescent="0.2">
      <c r="AF1483" s="3"/>
      <c r="AG1483" s="48"/>
      <c r="AH1483" s="48"/>
      <c r="AI1483" s="48"/>
      <c r="AJ1483" s="61"/>
      <c r="AK1483" s="3"/>
      <c r="AL1483" s="48"/>
      <c r="AM1483" s="48"/>
      <c r="AN1483" s="48"/>
      <c r="AQ1483" s="3"/>
      <c r="AR1483" s="3"/>
      <c r="AS1483" s="3"/>
      <c r="AT1483" s="3"/>
      <c r="AU1483" s="3"/>
      <c r="AV1483" s="3"/>
      <c r="AW1483" s="3"/>
      <c r="AX1483" s="3"/>
      <c r="AY1483" s="3"/>
      <c r="AZ1483" s="3"/>
      <c r="BA1483" s="3"/>
      <c r="BB1483" s="3"/>
      <c r="BC1483" s="3"/>
      <c r="BD1483" s="3"/>
      <c r="BE1483" s="3"/>
      <c r="BF1483" s="3"/>
      <c r="BG1483" s="3"/>
      <c r="BH1483" s="3"/>
      <c r="BI1483" s="3"/>
      <c r="BJ1483" s="3"/>
      <c r="BK1483" s="3"/>
    </row>
    <row r="1484" spans="32:63" ht="21.2" customHeight="1" x14ac:dyDescent="0.2">
      <c r="AF1484" s="3"/>
      <c r="AG1484" s="48"/>
      <c r="AH1484" s="48"/>
      <c r="AI1484" s="48"/>
      <c r="AJ1484" s="61"/>
      <c r="AK1484" s="3"/>
      <c r="AL1484" s="48"/>
      <c r="AM1484" s="48"/>
      <c r="AN1484" s="48"/>
      <c r="AQ1484" s="3"/>
      <c r="AR1484" s="3"/>
      <c r="AS1484" s="3"/>
      <c r="AT1484" s="3"/>
      <c r="AU1484" s="3"/>
      <c r="AV1484" s="3"/>
      <c r="AW1484" s="3"/>
      <c r="AX1484" s="3"/>
      <c r="AY1484" s="3"/>
      <c r="AZ1484" s="3"/>
      <c r="BA1484" s="3"/>
      <c r="BB1484" s="3"/>
      <c r="BC1484" s="3"/>
      <c r="BD1484" s="3"/>
      <c r="BE1484" s="3"/>
      <c r="BF1484" s="3"/>
      <c r="BG1484" s="3"/>
      <c r="BH1484" s="3"/>
      <c r="BI1484" s="3"/>
      <c r="BJ1484" s="3"/>
      <c r="BK1484" s="3"/>
    </row>
    <row r="1485" spans="32:63" ht="21.2" customHeight="1" x14ac:dyDescent="0.2">
      <c r="AF1485" s="3"/>
      <c r="AG1485" s="48"/>
      <c r="AH1485" s="48"/>
      <c r="AI1485" s="48"/>
      <c r="AJ1485" s="61"/>
      <c r="AK1485" s="3"/>
      <c r="AL1485" s="48"/>
      <c r="AM1485" s="48"/>
      <c r="AN1485" s="48"/>
      <c r="AQ1485" s="3"/>
      <c r="AR1485" s="3"/>
      <c r="AS1485" s="3"/>
      <c r="AT1485" s="3"/>
      <c r="AU1485" s="3"/>
      <c r="AV1485" s="3"/>
      <c r="AW1485" s="3"/>
      <c r="AX1485" s="3"/>
      <c r="AY1485" s="3"/>
      <c r="AZ1485" s="3"/>
      <c r="BA1485" s="3"/>
      <c r="BB1485" s="3"/>
      <c r="BC1485" s="3"/>
      <c r="BD1485" s="3"/>
      <c r="BE1485" s="3"/>
      <c r="BF1485" s="3"/>
      <c r="BG1485" s="3"/>
      <c r="BH1485" s="3"/>
      <c r="BI1485" s="3"/>
      <c r="BJ1485" s="3"/>
      <c r="BK1485" s="3"/>
    </row>
    <row r="1486" spans="32:63" ht="21.2" customHeight="1" x14ac:dyDescent="0.2">
      <c r="AF1486" s="3"/>
      <c r="AG1486" s="48"/>
      <c r="AH1486" s="48"/>
      <c r="AI1486" s="48"/>
      <c r="AJ1486" s="61"/>
      <c r="AK1486" s="3"/>
      <c r="AL1486" s="48"/>
      <c r="AM1486" s="48"/>
      <c r="AN1486" s="48"/>
      <c r="AQ1486" s="3"/>
      <c r="AR1486" s="3"/>
      <c r="AS1486" s="3"/>
      <c r="AT1486" s="3"/>
      <c r="AU1486" s="3"/>
      <c r="AV1486" s="3"/>
      <c r="AW1486" s="3"/>
      <c r="AX1486" s="3"/>
      <c r="AY1486" s="3"/>
      <c r="AZ1486" s="3"/>
      <c r="BA1486" s="3"/>
      <c r="BB1486" s="3"/>
      <c r="BC1486" s="3"/>
      <c r="BD1486" s="3"/>
      <c r="BE1486" s="3"/>
      <c r="BF1486" s="3"/>
      <c r="BG1486" s="3"/>
      <c r="BH1486" s="3"/>
      <c r="BI1486" s="3"/>
      <c r="BJ1486" s="3"/>
      <c r="BK1486" s="3"/>
    </row>
    <row r="1487" spans="32:63" ht="21.2" customHeight="1" x14ac:dyDescent="0.2">
      <c r="AF1487" s="3"/>
      <c r="AG1487" s="48"/>
      <c r="AH1487" s="48"/>
      <c r="AI1487" s="48"/>
      <c r="AJ1487" s="61"/>
      <c r="AK1487" s="3"/>
      <c r="AL1487" s="48"/>
      <c r="AM1487" s="48"/>
      <c r="AN1487" s="48"/>
      <c r="AQ1487" s="3"/>
      <c r="AR1487" s="3"/>
      <c r="AS1487" s="3"/>
      <c r="AT1487" s="3"/>
      <c r="AU1487" s="3"/>
      <c r="AV1487" s="3"/>
      <c r="AW1487" s="3"/>
      <c r="AX1487" s="3"/>
      <c r="AY1487" s="3"/>
      <c r="AZ1487" s="3"/>
      <c r="BA1487" s="3"/>
      <c r="BB1487" s="3"/>
      <c r="BC1487" s="3"/>
      <c r="BD1487" s="3"/>
      <c r="BE1487" s="3"/>
      <c r="BF1487" s="3"/>
      <c r="BG1487" s="3"/>
      <c r="BH1487" s="3"/>
      <c r="BI1487" s="3"/>
      <c r="BJ1487" s="3"/>
      <c r="BK1487" s="3"/>
    </row>
    <row r="1488" spans="32:63" ht="21.2" customHeight="1" x14ac:dyDescent="0.2">
      <c r="AF1488" s="3"/>
      <c r="AG1488" s="48"/>
      <c r="AH1488" s="48"/>
      <c r="AI1488" s="48"/>
      <c r="AJ1488" s="61"/>
      <c r="AK1488" s="3"/>
      <c r="AL1488" s="48"/>
      <c r="AM1488" s="48"/>
      <c r="AN1488" s="48"/>
      <c r="AQ1488" s="3"/>
      <c r="AR1488" s="3"/>
      <c r="AS1488" s="3"/>
      <c r="AT1488" s="3"/>
      <c r="AU1488" s="3"/>
      <c r="AV1488" s="3"/>
      <c r="AW1488" s="3"/>
      <c r="AX1488" s="3"/>
      <c r="AY1488" s="3"/>
      <c r="AZ1488" s="3"/>
      <c r="BA1488" s="3"/>
      <c r="BB1488" s="3"/>
      <c r="BC1488" s="3"/>
      <c r="BD1488" s="3"/>
      <c r="BE1488" s="3"/>
      <c r="BF1488" s="3"/>
      <c r="BG1488" s="3"/>
      <c r="BH1488" s="3"/>
      <c r="BI1488" s="3"/>
      <c r="BJ1488" s="3"/>
      <c r="BK1488" s="3"/>
    </row>
    <row r="1489" spans="32:63" ht="21.2" customHeight="1" x14ac:dyDescent="0.2">
      <c r="AF1489" s="3"/>
      <c r="AG1489" s="48"/>
      <c r="AH1489" s="48"/>
      <c r="AI1489" s="48"/>
      <c r="AJ1489" s="61"/>
      <c r="AK1489" s="3"/>
      <c r="AL1489" s="48"/>
      <c r="AM1489" s="48"/>
      <c r="AN1489" s="48"/>
      <c r="AQ1489" s="3"/>
      <c r="AR1489" s="3"/>
      <c r="AS1489" s="3"/>
      <c r="AT1489" s="3"/>
      <c r="AU1489" s="3"/>
      <c r="AV1489" s="3"/>
      <c r="AW1489" s="3"/>
      <c r="AX1489" s="3"/>
      <c r="AY1489" s="3"/>
      <c r="AZ1489" s="3"/>
      <c r="BA1489" s="3"/>
      <c r="BB1489" s="3"/>
      <c r="BC1489" s="3"/>
      <c r="BD1489" s="3"/>
      <c r="BE1489" s="3"/>
      <c r="BF1489" s="3"/>
      <c r="BG1489" s="3"/>
      <c r="BH1489" s="3"/>
      <c r="BI1489" s="3"/>
      <c r="BJ1489" s="3"/>
      <c r="BK1489" s="3"/>
    </row>
    <row r="1490" spans="32:63" ht="21.2" customHeight="1" x14ac:dyDescent="0.2">
      <c r="AF1490" s="3"/>
      <c r="AG1490" s="48"/>
      <c r="AH1490" s="48"/>
      <c r="AI1490" s="48"/>
      <c r="AJ1490" s="61"/>
      <c r="AK1490" s="3"/>
      <c r="AL1490" s="48"/>
      <c r="AM1490" s="48"/>
      <c r="AN1490" s="48"/>
      <c r="AQ1490" s="3"/>
      <c r="AR1490" s="3"/>
      <c r="AS1490" s="3"/>
      <c r="AT1490" s="3"/>
      <c r="AU1490" s="3"/>
      <c r="AV1490" s="3"/>
      <c r="AW1490" s="3"/>
      <c r="AX1490" s="3"/>
      <c r="AY1490" s="3"/>
      <c r="AZ1490" s="3"/>
      <c r="BA1490" s="3"/>
      <c r="BB1490" s="3"/>
      <c r="BC1490" s="3"/>
      <c r="BD1490" s="3"/>
      <c r="BE1490" s="3"/>
      <c r="BF1490" s="3"/>
      <c r="BG1490" s="3"/>
      <c r="BH1490" s="3"/>
      <c r="BI1490" s="3"/>
      <c r="BJ1490" s="3"/>
      <c r="BK1490" s="3"/>
    </row>
    <row r="1491" spans="32:63" ht="21.2" customHeight="1" x14ac:dyDescent="0.2">
      <c r="AF1491" s="3"/>
      <c r="AG1491" s="48"/>
      <c r="AH1491" s="48"/>
      <c r="AI1491" s="48"/>
      <c r="AJ1491" s="61"/>
      <c r="AK1491" s="3"/>
      <c r="AL1491" s="48"/>
      <c r="AM1491" s="48"/>
      <c r="AN1491" s="48"/>
      <c r="AQ1491" s="3"/>
      <c r="AR1491" s="3"/>
      <c r="AS1491" s="3"/>
      <c r="AT1491" s="3"/>
      <c r="AU1491" s="3"/>
      <c r="AV1491" s="3"/>
      <c r="AW1491" s="3"/>
      <c r="AX1491" s="3"/>
      <c r="AY1491" s="3"/>
      <c r="AZ1491" s="3"/>
      <c r="BA1491" s="3"/>
      <c r="BB1491" s="3"/>
      <c r="BC1491" s="3"/>
      <c r="BD1491" s="3"/>
      <c r="BE1491" s="3"/>
      <c r="BF1491" s="3"/>
      <c r="BG1491" s="3"/>
      <c r="BH1491" s="3"/>
      <c r="BI1491" s="3"/>
      <c r="BJ1491" s="3"/>
      <c r="BK1491" s="3"/>
    </row>
    <row r="1492" spans="32:63" ht="21.2" customHeight="1" x14ac:dyDescent="0.2">
      <c r="AF1492" s="3"/>
      <c r="AG1492" s="48"/>
      <c r="AH1492" s="48"/>
      <c r="AI1492" s="48"/>
      <c r="AJ1492" s="61"/>
      <c r="AK1492" s="3"/>
      <c r="AL1492" s="48"/>
      <c r="AM1492" s="48"/>
      <c r="AN1492" s="48"/>
      <c r="AQ1492" s="3"/>
      <c r="AR1492" s="3"/>
      <c r="AS1492" s="3"/>
      <c r="AT1492" s="3"/>
      <c r="AU1492" s="3"/>
      <c r="AV1492" s="3"/>
      <c r="AW1492" s="3"/>
      <c r="AX1492" s="3"/>
      <c r="AY1492" s="3"/>
      <c r="AZ1492" s="3"/>
      <c r="BA1492" s="3"/>
      <c r="BB1492" s="3"/>
      <c r="BC1492" s="3"/>
      <c r="BD1492" s="3"/>
      <c r="BE1492" s="3"/>
      <c r="BF1492" s="3"/>
      <c r="BG1492" s="3"/>
      <c r="BH1492" s="3"/>
      <c r="BI1492" s="3"/>
      <c r="BJ1492" s="3"/>
      <c r="BK1492" s="3"/>
    </row>
    <row r="1493" spans="32:63" ht="21.2" customHeight="1" x14ac:dyDescent="0.2">
      <c r="AF1493" s="3"/>
      <c r="AG1493" s="48"/>
      <c r="AH1493" s="48"/>
      <c r="AI1493" s="48"/>
      <c r="AJ1493" s="61"/>
      <c r="AK1493" s="3"/>
      <c r="AL1493" s="48"/>
      <c r="AM1493" s="48"/>
      <c r="AN1493" s="48"/>
      <c r="AQ1493" s="3"/>
      <c r="AR1493" s="3"/>
      <c r="AS1493" s="3"/>
      <c r="AT1493" s="3"/>
      <c r="AU1493" s="3"/>
      <c r="AV1493" s="3"/>
      <c r="AW1493" s="3"/>
      <c r="AX1493" s="3"/>
      <c r="AY1493" s="3"/>
      <c r="AZ1493" s="3"/>
      <c r="BA1493" s="3"/>
      <c r="BB1493" s="3"/>
      <c r="BC1493" s="3"/>
      <c r="BD1493" s="3"/>
      <c r="BE1493" s="3"/>
      <c r="BF1493" s="3"/>
      <c r="BG1493" s="3"/>
      <c r="BH1493" s="3"/>
      <c r="BI1493" s="3"/>
      <c r="BJ1493" s="3"/>
      <c r="BK1493" s="3"/>
    </row>
    <row r="1494" spans="32:63" ht="21.2" customHeight="1" x14ac:dyDescent="0.2">
      <c r="AF1494" s="3"/>
      <c r="AG1494" s="48"/>
      <c r="AH1494" s="48"/>
      <c r="AI1494" s="48"/>
      <c r="AJ1494" s="61"/>
      <c r="AK1494" s="3"/>
      <c r="AL1494" s="48"/>
      <c r="AM1494" s="48"/>
      <c r="AN1494" s="48"/>
      <c r="AQ1494" s="3"/>
      <c r="AR1494" s="3"/>
      <c r="AS1494" s="3"/>
      <c r="AT1494" s="3"/>
      <c r="AU1494" s="3"/>
      <c r="AV1494" s="3"/>
      <c r="AW1494" s="3"/>
      <c r="AX1494" s="3"/>
      <c r="AY1494" s="3"/>
      <c r="AZ1494" s="3"/>
      <c r="BA1494" s="3"/>
      <c r="BB1494" s="3"/>
      <c r="BC1494" s="3"/>
      <c r="BD1494" s="3"/>
      <c r="BE1494" s="3"/>
      <c r="BF1494" s="3"/>
      <c r="BG1494" s="3"/>
      <c r="BH1494" s="3"/>
      <c r="BI1494" s="3"/>
      <c r="BJ1494" s="3"/>
      <c r="BK1494" s="3"/>
    </row>
    <row r="1495" spans="32:63" ht="21.2" customHeight="1" x14ac:dyDescent="0.2">
      <c r="AF1495" s="3"/>
      <c r="AG1495" s="48"/>
      <c r="AH1495" s="48"/>
      <c r="AI1495" s="48"/>
      <c r="AJ1495" s="61"/>
      <c r="AK1495" s="3"/>
      <c r="AL1495" s="48"/>
      <c r="AM1495" s="48"/>
      <c r="AN1495" s="48"/>
      <c r="AQ1495" s="3"/>
      <c r="AR1495" s="3"/>
      <c r="AS1495" s="3"/>
      <c r="AT1495" s="3"/>
      <c r="AU1495" s="3"/>
      <c r="AV1495" s="3"/>
      <c r="AW1495" s="3"/>
      <c r="AX1495" s="3"/>
      <c r="AY1495" s="3"/>
      <c r="AZ1495" s="3"/>
      <c r="BA1495" s="3"/>
      <c r="BB1495" s="3"/>
      <c r="BC1495" s="3"/>
      <c r="BD1495" s="3"/>
      <c r="BE1495" s="3"/>
      <c r="BF1495" s="3"/>
      <c r="BG1495" s="3"/>
      <c r="BH1495" s="3"/>
      <c r="BI1495" s="3"/>
      <c r="BJ1495" s="3"/>
      <c r="BK1495" s="3"/>
    </row>
    <row r="1496" spans="32:63" ht="21.2" customHeight="1" x14ac:dyDescent="0.2">
      <c r="AF1496" s="3"/>
      <c r="AG1496" s="48"/>
      <c r="AH1496" s="48"/>
      <c r="AI1496" s="48"/>
      <c r="AJ1496" s="61"/>
      <c r="AK1496" s="3"/>
      <c r="AL1496" s="48"/>
      <c r="AM1496" s="48"/>
      <c r="AN1496" s="48"/>
      <c r="AQ1496" s="3"/>
      <c r="AR1496" s="3"/>
      <c r="AS1496" s="3"/>
      <c r="AT1496" s="3"/>
      <c r="AU1496" s="3"/>
      <c r="AV1496" s="3"/>
      <c r="AW1496" s="3"/>
      <c r="AX1496" s="3"/>
      <c r="AY1496" s="3"/>
      <c r="AZ1496" s="3"/>
      <c r="BA1496" s="3"/>
      <c r="BB1496" s="3"/>
      <c r="BC1496" s="3"/>
      <c r="BD1496" s="3"/>
      <c r="BE1496" s="3"/>
      <c r="BF1496" s="3"/>
      <c r="BG1496" s="3"/>
      <c r="BH1496" s="3"/>
      <c r="BI1496" s="3"/>
      <c r="BJ1496" s="3"/>
      <c r="BK1496" s="3"/>
    </row>
    <row r="1497" spans="32:63" ht="21.2" customHeight="1" x14ac:dyDescent="0.2">
      <c r="AF1497" s="3"/>
      <c r="AG1497" s="48"/>
      <c r="AH1497" s="48"/>
      <c r="AI1497" s="48"/>
      <c r="AJ1497" s="61"/>
      <c r="AK1497" s="3"/>
      <c r="AL1497" s="48"/>
      <c r="AM1497" s="48"/>
      <c r="AN1497" s="48"/>
      <c r="AQ1497" s="3"/>
      <c r="AR1497" s="3"/>
      <c r="AS1497" s="3"/>
      <c r="AT1497" s="3"/>
      <c r="AU1497" s="3"/>
      <c r="AV1497" s="3"/>
      <c r="AW1497" s="3"/>
      <c r="AX1497" s="3"/>
      <c r="AY1497" s="3"/>
      <c r="AZ1497" s="3"/>
      <c r="BA1497" s="3"/>
      <c r="BB1497" s="3"/>
      <c r="BC1497" s="3"/>
      <c r="BD1497" s="3"/>
      <c r="BE1497" s="3"/>
      <c r="BF1497" s="3"/>
      <c r="BG1497" s="3"/>
      <c r="BH1497" s="3"/>
      <c r="BI1497" s="3"/>
      <c r="BJ1497" s="3"/>
      <c r="BK1497" s="3"/>
    </row>
    <row r="1498" spans="32:63" ht="21.2" customHeight="1" x14ac:dyDescent="0.2">
      <c r="AF1498" s="3"/>
      <c r="AG1498" s="48"/>
      <c r="AH1498" s="48"/>
      <c r="AI1498" s="48"/>
      <c r="AJ1498" s="61"/>
      <c r="AK1498" s="3"/>
      <c r="AL1498" s="48"/>
      <c r="AM1498" s="48"/>
      <c r="AN1498" s="48"/>
      <c r="AQ1498" s="3"/>
      <c r="AR1498" s="3"/>
      <c r="AS1498" s="3"/>
      <c r="AT1498" s="3"/>
      <c r="AU1498" s="3"/>
      <c r="AV1498" s="3"/>
      <c r="AW1498" s="3"/>
      <c r="AX1498" s="3"/>
      <c r="AY1498" s="3"/>
      <c r="AZ1498" s="3"/>
      <c r="BA1498" s="3"/>
      <c r="BB1498" s="3"/>
      <c r="BC1498" s="3"/>
      <c r="BD1498" s="3"/>
      <c r="BE1498" s="3"/>
      <c r="BF1498" s="3"/>
      <c r="BG1498" s="3"/>
      <c r="BH1498" s="3"/>
      <c r="BI1498" s="3"/>
      <c r="BJ1498" s="3"/>
      <c r="BK1498" s="3"/>
    </row>
    <row r="1499" spans="32:63" ht="21.2" customHeight="1" x14ac:dyDescent="0.2">
      <c r="AF1499" s="3"/>
      <c r="AG1499" s="48"/>
      <c r="AH1499" s="48"/>
      <c r="AI1499" s="48"/>
      <c r="AJ1499" s="61"/>
      <c r="AK1499" s="3"/>
      <c r="AL1499" s="48"/>
      <c r="AM1499" s="48"/>
      <c r="AN1499" s="48"/>
      <c r="AQ1499" s="3"/>
      <c r="AR1499" s="3"/>
      <c r="AS1499" s="3"/>
      <c r="AT1499" s="3"/>
      <c r="AU1499" s="3"/>
      <c r="AV1499" s="3"/>
      <c r="AW1499" s="3"/>
      <c r="AX1499" s="3"/>
      <c r="AY1499" s="3"/>
      <c r="AZ1499" s="3"/>
      <c r="BA1499" s="3"/>
      <c r="BB1499" s="3"/>
      <c r="BC1499" s="3"/>
      <c r="BD1499" s="3"/>
      <c r="BE1499" s="3"/>
      <c r="BF1499" s="3"/>
      <c r="BG1499" s="3"/>
      <c r="BH1499" s="3"/>
      <c r="BI1499" s="3"/>
      <c r="BJ1499" s="3"/>
      <c r="BK1499" s="3"/>
    </row>
    <row r="1500" spans="32:63" ht="21.2" customHeight="1" x14ac:dyDescent="0.2">
      <c r="AF1500" s="3"/>
      <c r="AG1500" s="48"/>
      <c r="AH1500" s="48"/>
      <c r="AI1500" s="48"/>
      <c r="AJ1500" s="61"/>
      <c r="AK1500" s="3"/>
      <c r="AL1500" s="48"/>
      <c r="AM1500" s="48"/>
      <c r="AN1500" s="48"/>
      <c r="AQ1500" s="3"/>
      <c r="AR1500" s="3"/>
      <c r="AS1500" s="3"/>
      <c r="AT1500" s="3"/>
      <c r="AU1500" s="3"/>
      <c r="AV1500" s="3"/>
      <c r="AW1500" s="3"/>
      <c r="AX1500" s="3"/>
      <c r="AY1500" s="3"/>
      <c r="AZ1500" s="3"/>
      <c r="BA1500" s="3"/>
      <c r="BB1500" s="3"/>
      <c r="BC1500" s="3"/>
      <c r="BD1500" s="3"/>
      <c r="BE1500" s="3"/>
      <c r="BF1500" s="3"/>
      <c r="BG1500" s="3"/>
      <c r="BH1500" s="3"/>
      <c r="BI1500" s="3"/>
      <c r="BJ1500" s="3"/>
      <c r="BK1500" s="3"/>
    </row>
    <row r="1501" spans="32:63" ht="21.2" customHeight="1" x14ac:dyDescent="0.2">
      <c r="AF1501" s="3"/>
      <c r="AG1501" s="48"/>
      <c r="AH1501" s="48"/>
      <c r="AI1501" s="48"/>
      <c r="AJ1501" s="61"/>
      <c r="AK1501" s="3"/>
      <c r="AL1501" s="48"/>
      <c r="AM1501" s="48"/>
      <c r="AN1501" s="48"/>
      <c r="AQ1501" s="3"/>
      <c r="AR1501" s="3"/>
      <c r="AS1501" s="3"/>
      <c r="AT1501" s="3"/>
      <c r="AU1501" s="3"/>
      <c r="AV1501" s="3"/>
      <c r="AW1501" s="3"/>
      <c r="AX1501" s="3"/>
      <c r="AY1501" s="3"/>
      <c r="AZ1501" s="3"/>
      <c r="BA1501" s="3"/>
      <c r="BB1501" s="3"/>
      <c r="BC1501" s="3"/>
      <c r="BD1501" s="3"/>
      <c r="BE1501" s="3"/>
      <c r="BF1501" s="3"/>
      <c r="BG1501" s="3"/>
      <c r="BH1501" s="3"/>
      <c r="BI1501" s="3"/>
      <c r="BJ1501" s="3"/>
      <c r="BK1501" s="3"/>
    </row>
    <row r="1502" spans="32:63" ht="21.2" customHeight="1" x14ac:dyDescent="0.2">
      <c r="AF1502" s="3"/>
      <c r="AG1502" s="48"/>
      <c r="AH1502" s="48"/>
      <c r="AI1502" s="48"/>
      <c r="AJ1502" s="61"/>
      <c r="AK1502" s="3"/>
      <c r="AL1502" s="48"/>
      <c r="AM1502" s="48"/>
      <c r="AN1502" s="48"/>
      <c r="AQ1502" s="3"/>
      <c r="AR1502" s="3"/>
      <c r="AS1502" s="3"/>
      <c r="AT1502" s="3"/>
      <c r="AU1502" s="3"/>
      <c r="AV1502" s="3"/>
      <c r="AW1502" s="3"/>
      <c r="AX1502" s="3"/>
      <c r="AY1502" s="3"/>
      <c r="AZ1502" s="3"/>
      <c r="BA1502" s="3"/>
      <c r="BB1502" s="3"/>
      <c r="BC1502" s="3"/>
      <c r="BD1502" s="3"/>
      <c r="BE1502" s="3"/>
      <c r="BF1502" s="3"/>
      <c r="BG1502" s="3"/>
      <c r="BH1502" s="3"/>
      <c r="BI1502" s="3"/>
      <c r="BJ1502" s="3"/>
      <c r="BK1502" s="3"/>
    </row>
    <row r="1503" spans="32:63" ht="21.2" customHeight="1" x14ac:dyDescent="0.2">
      <c r="AF1503" s="3"/>
      <c r="AG1503" s="48"/>
      <c r="AH1503" s="48"/>
      <c r="AI1503" s="48"/>
      <c r="AJ1503" s="61"/>
      <c r="AK1503" s="3"/>
      <c r="AL1503" s="48"/>
      <c r="AM1503" s="48"/>
      <c r="AN1503" s="48"/>
      <c r="AQ1503" s="3"/>
      <c r="AR1503" s="3"/>
      <c r="AS1503" s="3"/>
      <c r="AT1503" s="3"/>
      <c r="AU1503" s="3"/>
      <c r="AV1503" s="3"/>
      <c r="AW1503" s="3"/>
      <c r="AX1503" s="3"/>
      <c r="AY1503" s="3"/>
      <c r="AZ1503" s="3"/>
      <c r="BA1503" s="3"/>
      <c r="BB1503" s="3"/>
      <c r="BC1503" s="3"/>
      <c r="BD1503" s="3"/>
      <c r="BE1503" s="3"/>
      <c r="BF1503" s="3"/>
      <c r="BG1503" s="3"/>
      <c r="BH1503" s="3"/>
      <c r="BI1503" s="3"/>
      <c r="BJ1503" s="3"/>
      <c r="BK1503" s="3"/>
    </row>
    <row r="1504" spans="32:63" ht="21.2" customHeight="1" x14ac:dyDescent="0.2">
      <c r="AF1504" s="3"/>
      <c r="AG1504" s="48"/>
      <c r="AH1504" s="48"/>
      <c r="AI1504" s="48"/>
      <c r="AJ1504" s="61"/>
      <c r="AK1504" s="3"/>
      <c r="AL1504" s="48"/>
      <c r="AM1504" s="48"/>
      <c r="AN1504" s="48"/>
      <c r="AQ1504" s="3"/>
      <c r="AR1504" s="3"/>
      <c r="AS1504" s="3"/>
      <c r="AT1504" s="3"/>
      <c r="AU1504" s="3"/>
      <c r="AV1504" s="3"/>
      <c r="AW1504" s="3"/>
      <c r="AX1504" s="3"/>
      <c r="AY1504" s="3"/>
      <c r="AZ1504" s="3"/>
      <c r="BA1504" s="3"/>
      <c r="BB1504" s="3"/>
      <c r="BC1504" s="3"/>
      <c r="BD1504" s="3"/>
      <c r="BE1504" s="3"/>
      <c r="BF1504" s="3"/>
      <c r="BG1504" s="3"/>
      <c r="BH1504" s="3"/>
      <c r="BI1504" s="3"/>
      <c r="BJ1504" s="3"/>
      <c r="BK1504" s="3"/>
    </row>
    <row r="1505" spans="32:63" ht="21.2" customHeight="1" x14ac:dyDescent="0.2">
      <c r="AF1505" s="3"/>
      <c r="AG1505" s="48"/>
      <c r="AH1505" s="48"/>
      <c r="AI1505" s="48"/>
      <c r="AJ1505" s="61"/>
      <c r="AK1505" s="3"/>
      <c r="AL1505" s="48"/>
      <c r="AM1505" s="48"/>
      <c r="AN1505" s="48"/>
      <c r="AQ1505" s="3"/>
      <c r="AR1505" s="3"/>
      <c r="AS1505" s="3"/>
      <c r="AT1505" s="3"/>
      <c r="AU1505" s="3"/>
      <c r="AV1505" s="3"/>
      <c r="AW1505" s="3"/>
      <c r="AX1505" s="3"/>
      <c r="AY1505" s="3"/>
      <c r="AZ1505" s="3"/>
      <c r="BA1505" s="3"/>
      <c r="BB1505" s="3"/>
      <c r="BC1505" s="3"/>
      <c r="BD1505" s="3"/>
      <c r="BE1505" s="3"/>
      <c r="BF1505" s="3"/>
      <c r="BG1505" s="3"/>
      <c r="BH1505" s="3"/>
      <c r="BI1505" s="3"/>
      <c r="BJ1505" s="3"/>
      <c r="BK1505" s="3"/>
    </row>
    <row r="1506" spans="32:63" ht="21.2" customHeight="1" x14ac:dyDescent="0.2">
      <c r="AF1506" s="3"/>
      <c r="AG1506" s="48"/>
      <c r="AH1506" s="48"/>
      <c r="AI1506" s="48"/>
      <c r="AJ1506" s="61"/>
      <c r="AK1506" s="3"/>
      <c r="AL1506" s="48"/>
      <c r="AM1506" s="48"/>
      <c r="AN1506" s="48"/>
      <c r="AQ1506" s="3"/>
      <c r="AR1506" s="3"/>
      <c r="AS1506" s="3"/>
      <c r="AT1506" s="3"/>
      <c r="AU1506" s="3"/>
      <c r="AV1506" s="3"/>
      <c r="AW1506" s="3"/>
      <c r="AX1506" s="3"/>
      <c r="AY1506" s="3"/>
      <c r="AZ1506" s="3"/>
      <c r="BA1506" s="3"/>
      <c r="BB1506" s="3"/>
      <c r="BC1506" s="3"/>
      <c r="BD1506" s="3"/>
      <c r="BE1506" s="3"/>
      <c r="BF1506" s="3"/>
      <c r="BG1506" s="3"/>
      <c r="BH1506" s="3"/>
      <c r="BI1506" s="3"/>
      <c r="BJ1506" s="3"/>
      <c r="BK1506" s="3"/>
    </row>
    <row r="1507" spans="32:63" ht="21.2" customHeight="1" x14ac:dyDescent="0.2">
      <c r="AF1507" s="3"/>
      <c r="AG1507" s="48"/>
      <c r="AH1507" s="48"/>
      <c r="AI1507" s="48"/>
      <c r="AJ1507" s="61"/>
      <c r="AK1507" s="3"/>
      <c r="AL1507" s="48"/>
      <c r="AM1507" s="48"/>
      <c r="AN1507" s="48"/>
      <c r="AQ1507" s="3"/>
      <c r="AR1507" s="3"/>
      <c r="AS1507" s="3"/>
      <c r="AT1507" s="3"/>
      <c r="AU1507" s="3"/>
      <c r="AV1507" s="3"/>
      <c r="AW1507" s="3"/>
      <c r="AX1507" s="3"/>
      <c r="AY1507" s="3"/>
      <c r="AZ1507" s="3"/>
      <c r="BA1507" s="3"/>
      <c r="BB1507" s="3"/>
      <c r="BC1507" s="3"/>
      <c r="BD1507" s="3"/>
      <c r="BE1507" s="3"/>
      <c r="BF1507" s="3"/>
      <c r="BG1507" s="3"/>
      <c r="BH1507" s="3"/>
      <c r="BI1507" s="3"/>
      <c r="BJ1507" s="3"/>
      <c r="BK1507" s="3"/>
    </row>
    <row r="1508" spans="32:63" ht="21.2" customHeight="1" x14ac:dyDescent="0.2">
      <c r="AF1508" s="3"/>
      <c r="AG1508" s="48"/>
      <c r="AH1508" s="48"/>
      <c r="AI1508" s="48"/>
      <c r="AJ1508" s="61"/>
      <c r="AK1508" s="3"/>
      <c r="AL1508" s="48"/>
      <c r="AM1508" s="48"/>
      <c r="AN1508" s="48"/>
      <c r="AQ1508" s="3"/>
      <c r="AR1508" s="3"/>
      <c r="AS1508" s="3"/>
      <c r="AT1508" s="3"/>
      <c r="AU1508" s="3"/>
      <c r="AV1508" s="3"/>
      <c r="AW1508" s="3"/>
      <c r="AX1508" s="3"/>
      <c r="AY1508" s="3"/>
      <c r="AZ1508" s="3"/>
      <c r="BA1508" s="3"/>
      <c r="BB1508" s="3"/>
      <c r="BC1508" s="3"/>
      <c r="BD1508" s="3"/>
      <c r="BE1508" s="3"/>
      <c r="BF1508" s="3"/>
      <c r="BG1508" s="3"/>
      <c r="BH1508" s="3"/>
      <c r="BI1508" s="3"/>
      <c r="BJ1508" s="3"/>
      <c r="BK1508" s="3"/>
    </row>
    <row r="1509" spans="32:63" ht="21.2" customHeight="1" x14ac:dyDescent="0.2">
      <c r="AF1509" s="3"/>
      <c r="AG1509" s="48"/>
      <c r="AH1509" s="48"/>
      <c r="AI1509" s="48"/>
      <c r="AJ1509" s="61"/>
      <c r="AK1509" s="3"/>
      <c r="AL1509" s="48"/>
      <c r="AM1509" s="48"/>
      <c r="AN1509" s="48"/>
      <c r="AQ1509" s="3"/>
      <c r="AR1509" s="3"/>
      <c r="AS1509" s="3"/>
      <c r="AT1509" s="3"/>
      <c r="AU1509" s="3"/>
      <c r="AV1509" s="3"/>
      <c r="AW1509" s="3"/>
      <c r="AX1509" s="3"/>
      <c r="AY1509" s="3"/>
      <c r="AZ1509" s="3"/>
      <c r="BA1509" s="3"/>
      <c r="BB1509" s="3"/>
      <c r="BC1509" s="3"/>
      <c r="BD1509" s="3"/>
      <c r="BE1509" s="3"/>
      <c r="BF1509" s="3"/>
      <c r="BG1509" s="3"/>
      <c r="BH1509" s="3"/>
      <c r="BI1509" s="3"/>
      <c r="BJ1509" s="3"/>
      <c r="BK1509" s="3"/>
    </row>
    <row r="1510" spans="32:63" ht="21.2" customHeight="1" x14ac:dyDescent="0.2">
      <c r="AF1510" s="3"/>
      <c r="AG1510" s="48"/>
      <c r="AH1510" s="48"/>
      <c r="AI1510" s="48"/>
      <c r="AJ1510" s="61"/>
      <c r="AK1510" s="3"/>
      <c r="AL1510" s="48"/>
      <c r="AM1510" s="48"/>
      <c r="AN1510" s="48"/>
      <c r="AQ1510" s="3"/>
      <c r="AR1510" s="3"/>
      <c r="AS1510" s="3"/>
      <c r="AT1510" s="3"/>
      <c r="AU1510" s="3"/>
      <c r="AV1510" s="3"/>
      <c r="AW1510" s="3"/>
      <c r="AX1510" s="3"/>
      <c r="AY1510" s="3"/>
      <c r="AZ1510" s="3"/>
      <c r="BA1510" s="3"/>
      <c r="BB1510" s="3"/>
      <c r="BC1510" s="3"/>
      <c r="BD1510" s="3"/>
      <c r="BE1510" s="3"/>
      <c r="BF1510" s="3"/>
      <c r="BG1510" s="3"/>
      <c r="BH1510" s="3"/>
      <c r="BI1510" s="3"/>
      <c r="BJ1510" s="3"/>
      <c r="BK1510" s="3"/>
    </row>
    <row r="1511" spans="32:63" ht="21.2" customHeight="1" x14ac:dyDescent="0.2">
      <c r="AF1511" s="3"/>
      <c r="AG1511" s="48"/>
      <c r="AH1511" s="48"/>
      <c r="AI1511" s="48"/>
      <c r="AJ1511" s="61"/>
      <c r="AK1511" s="3"/>
      <c r="AL1511" s="48"/>
      <c r="AM1511" s="48"/>
      <c r="AN1511" s="48"/>
      <c r="AQ1511" s="3"/>
      <c r="AR1511" s="3"/>
      <c r="AS1511" s="3"/>
      <c r="AT1511" s="3"/>
      <c r="AU1511" s="3"/>
      <c r="AV1511" s="3"/>
      <c r="AW1511" s="3"/>
      <c r="AX1511" s="3"/>
      <c r="AY1511" s="3"/>
      <c r="AZ1511" s="3"/>
      <c r="BA1511" s="3"/>
      <c r="BB1511" s="3"/>
      <c r="BC1511" s="3"/>
      <c r="BD1511" s="3"/>
      <c r="BE1511" s="3"/>
      <c r="BF1511" s="3"/>
      <c r="BG1511" s="3"/>
      <c r="BH1511" s="3"/>
      <c r="BI1511" s="3"/>
      <c r="BJ1511" s="3"/>
      <c r="BK1511" s="3"/>
    </row>
    <row r="1512" spans="32:63" ht="21.2" customHeight="1" x14ac:dyDescent="0.2">
      <c r="AF1512" s="3"/>
      <c r="AG1512" s="48"/>
      <c r="AH1512" s="48"/>
      <c r="AI1512" s="48"/>
      <c r="AJ1512" s="61"/>
      <c r="AK1512" s="3"/>
      <c r="AL1512" s="48"/>
      <c r="AM1512" s="48"/>
      <c r="AN1512" s="48"/>
      <c r="AQ1512" s="3"/>
      <c r="AR1512" s="3"/>
      <c r="AS1512" s="3"/>
      <c r="AT1512" s="3"/>
      <c r="AU1512" s="3"/>
      <c r="AV1512" s="3"/>
      <c r="AW1512" s="3"/>
      <c r="AX1512" s="3"/>
      <c r="AY1512" s="3"/>
      <c r="AZ1512" s="3"/>
      <c r="BA1512" s="3"/>
      <c r="BB1512" s="3"/>
      <c r="BC1512" s="3"/>
      <c r="BD1512" s="3"/>
      <c r="BE1512" s="3"/>
      <c r="BF1512" s="3"/>
      <c r="BG1512" s="3"/>
      <c r="BH1512" s="3"/>
      <c r="BI1512" s="3"/>
      <c r="BJ1512" s="3"/>
      <c r="BK1512" s="3"/>
    </row>
    <row r="1513" spans="32:63" ht="21.2" customHeight="1" x14ac:dyDescent="0.2">
      <c r="AF1513" s="3"/>
      <c r="AG1513" s="48"/>
      <c r="AH1513" s="48"/>
      <c r="AI1513" s="48"/>
      <c r="AJ1513" s="61"/>
      <c r="AK1513" s="3"/>
      <c r="AL1513" s="48"/>
      <c r="AM1513" s="48"/>
      <c r="AN1513" s="48"/>
      <c r="AQ1513" s="3"/>
      <c r="AR1513" s="3"/>
      <c r="AS1513" s="3"/>
      <c r="AT1513" s="3"/>
      <c r="AU1513" s="3"/>
      <c r="AV1513" s="3"/>
      <c r="AW1513" s="3"/>
      <c r="AX1513" s="3"/>
      <c r="AY1513" s="3"/>
      <c r="AZ1513" s="3"/>
      <c r="BA1513" s="3"/>
      <c r="BB1513" s="3"/>
      <c r="BC1513" s="3"/>
      <c r="BD1513" s="3"/>
      <c r="BE1513" s="3"/>
      <c r="BF1513" s="3"/>
      <c r="BG1513" s="3"/>
      <c r="BH1513" s="3"/>
      <c r="BI1513" s="3"/>
      <c r="BJ1513" s="3"/>
      <c r="BK1513" s="3"/>
    </row>
    <row r="1514" spans="32:63" ht="21.2" customHeight="1" x14ac:dyDescent="0.2">
      <c r="AF1514" s="3"/>
      <c r="AG1514" s="48"/>
      <c r="AH1514" s="48"/>
      <c r="AI1514" s="48"/>
      <c r="AJ1514" s="61"/>
      <c r="AK1514" s="3"/>
      <c r="AL1514" s="48"/>
      <c r="AM1514" s="48"/>
      <c r="AN1514" s="48"/>
      <c r="AQ1514" s="3"/>
      <c r="AR1514" s="3"/>
      <c r="AS1514" s="3"/>
      <c r="AT1514" s="3"/>
      <c r="AU1514" s="3"/>
      <c r="AV1514" s="3"/>
      <c r="AW1514" s="3"/>
      <c r="AX1514" s="3"/>
      <c r="AY1514" s="3"/>
      <c r="AZ1514" s="3"/>
      <c r="BA1514" s="3"/>
      <c r="BB1514" s="3"/>
      <c r="BC1514" s="3"/>
      <c r="BD1514" s="3"/>
      <c r="BE1514" s="3"/>
      <c r="BF1514" s="3"/>
      <c r="BG1514" s="3"/>
      <c r="BH1514" s="3"/>
      <c r="BI1514" s="3"/>
      <c r="BJ1514" s="3"/>
      <c r="BK1514" s="3"/>
    </row>
    <row r="1515" spans="32:63" ht="21.2" customHeight="1" x14ac:dyDescent="0.2">
      <c r="AF1515" s="3"/>
      <c r="AG1515" s="48"/>
      <c r="AH1515" s="48"/>
      <c r="AI1515" s="48"/>
      <c r="AJ1515" s="61"/>
      <c r="AK1515" s="3"/>
      <c r="AL1515" s="48"/>
      <c r="AM1515" s="48"/>
      <c r="AN1515" s="48"/>
      <c r="AQ1515" s="3"/>
      <c r="AR1515" s="3"/>
      <c r="AS1515" s="3"/>
      <c r="AT1515" s="3"/>
      <c r="AU1515" s="3"/>
      <c r="AV1515" s="3"/>
      <c r="AW1515" s="3"/>
      <c r="AX1515" s="3"/>
      <c r="AY1515" s="3"/>
      <c r="AZ1515" s="3"/>
      <c r="BA1515" s="3"/>
      <c r="BB1515" s="3"/>
      <c r="BC1515" s="3"/>
      <c r="BD1515" s="3"/>
      <c r="BE1515" s="3"/>
      <c r="BF1515" s="3"/>
      <c r="BG1515" s="3"/>
      <c r="BH1515" s="3"/>
      <c r="BI1515" s="3"/>
      <c r="BJ1515" s="3"/>
      <c r="BK1515" s="3"/>
    </row>
    <row r="1516" spans="32:63" ht="21.2" customHeight="1" x14ac:dyDescent="0.2">
      <c r="AF1516" s="3"/>
      <c r="AG1516" s="48"/>
      <c r="AH1516" s="48"/>
      <c r="AI1516" s="48"/>
      <c r="AJ1516" s="61"/>
      <c r="AK1516" s="3"/>
      <c r="AL1516" s="48"/>
      <c r="AM1516" s="48"/>
      <c r="AN1516" s="48"/>
      <c r="AQ1516" s="3"/>
      <c r="AR1516" s="3"/>
      <c r="AS1516" s="3"/>
      <c r="AT1516" s="3"/>
      <c r="AU1516" s="3"/>
      <c r="AV1516" s="3"/>
      <c r="AW1516" s="3"/>
      <c r="AX1516" s="3"/>
      <c r="AY1516" s="3"/>
      <c r="AZ1516" s="3"/>
      <c r="BA1516" s="3"/>
      <c r="BB1516" s="3"/>
      <c r="BC1516" s="3"/>
      <c r="BD1516" s="3"/>
      <c r="BE1516" s="3"/>
      <c r="BF1516" s="3"/>
      <c r="BG1516" s="3"/>
      <c r="BH1516" s="3"/>
      <c r="BI1516" s="3"/>
      <c r="BJ1516" s="3"/>
      <c r="BK1516" s="3"/>
    </row>
    <row r="1517" spans="32:63" ht="21.2" customHeight="1" x14ac:dyDescent="0.2">
      <c r="AF1517" s="3"/>
      <c r="AG1517" s="48"/>
      <c r="AH1517" s="48"/>
      <c r="AI1517" s="48"/>
      <c r="AJ1517" s="61"/>
      <c r="AK1517" s="3"/>
      <c r="AL1517" s="48"/>
      <c r="AM1517" s="48"/>
      <c r="AN1517" s="48"/>
      <c r="AQ1517" s="3"/>
      <c r="AR1517" s="3"/>
      <c r="AS1517" s="3"/>
      <c r="AT1517" s="3"/>
      <c r="AU1517" s="3"/>
      <c r="AV1517" s="3"/>
      <c r="AW1517" s="3"/>
      <c r="AX1517" s="3"/>
      <c r="AY1517" s="3"/>
      <c r="AZ1517" s="3"/>
      <c r="BA1517" s="3"/>
      <c r="BB1517" s="3"/>
      <c r="BC1517" s="3"/>
      <c r="BD1517" s="3"/>
      <c r="BE1517" s="3"/>
      <c r="BF1517" s="3"/>
      <c r="BG1517" s="3"/>
      <c r="BH1517" s="3"/>
      <c r="BI1517" s="3"/>
      <c r="BJ1517" s="3"/>
      <c r="BK1517" s="3"/>
    </row>
    <row r="1518" spans="32:63" ht="21.2" customHeight="1" x14ac:dyDescent="0.2">
      <c r="AF1518" s="3"/>
      <c r="AG1518" s="48"/>
      <c r="AH1518" s="48"/>
      <c r="AI1518" s="48"/>
      <c r="AJ1518" s="61"/>
      <c r="AK1518" s="3"/>
      <c r="AL1518" s="48"/>
      <c r="AM1518" s="48"/>
      <c r="AN1518" s="48"/>
      <c r="AQ1518" s="3"/>
      <c r="AR1518" s="3"/>
      <c r="AS1518" s="3"/>
      <c r="AT1518" s="3"/>
      <c r="AU1518" s="3"/>
      <c r="AV1518" s="3"/>
      <c r="AW1518" s="3"/>
      <c r="AX1518" s="3"/>
      <c r="AY1518" s="3"/>
      <c r="AZ1518" s="3"/>
      <c r="BA1518" s="3"/>
      <c r="BB1518" s="3"/>
      <c r="BC1518" s="3"/>
      <c r="BD1518" s="3"/>
      <c r="BE1518" s="3"/>
      <c r="BF1518" s="3"/>
      <c r="BG1518" s="3"/>
      <c r="BH1518" s="3"/>
      <c r="BI1518" s="3"/>
      <c r="BJ1518" s="3"/>
      <c r="BK1518" s="3"/>
    </row>
    <row r="1519" spans="32:63" ht="21.2" customHeight="1" x14ac:dyDescent="0.2">
      <c r="AF1519" s="3"/>
      <c r="AG1519" s="48"/>
      <c r="AH1519" s="48"/>
      <c r="AI1519" s="48"/>
      <c r="AJ1519" s="61"/>
      <c r="AK1519" s="3"/>
      <c r="AL1519" s="48"/>
      <c r="AM1519" s="48"/>
      <c r="AN1519" s="48"/>
      <c r="AQ1519" s="3"/>
      <c r="AR1519" s="3"/>
      <c r="AS1519" s="3"/>
      <c r="AT1519" s="3"/>
      <c r="AU1519" s="3"/>
      <c r="AV1519" s="3"/>
      <c r="AW1519" s="3"/>
      <c r="AX1519" s="3"/>
      <c r="AY1519" s="3"/>
      <c r="AZ1519" s="3"/>
      <c r="BA1519" s="3"/>
      <c r="BB1519" s="3"/>
      <c r="BC1519" s="3"/>
      <c r="BD1519" s="3"/>
      <c r="BE1519" s="3"/>
      <c r="BF1519" s="3"/>
      <c r="BG1519" s="3"/>
      <c r="BH1519" s="3"/>
      <c r="BI1519" s="3"/>
      <c r="BJ1519" s="3"/>
      <c r="BK1519" s="3"/>
    </row>
    <row r="1520" spans="32:63" ht="21.2" customHeight="1" x14ac:dyDescent="0.2">
      <c r="AF1520" s="3"/>
      <c r="AG1520" s="48"/>
      <c r="AH1520" s="48"/>
      <c r="AI1520" s="48"/>
      <c r="AJ1520" s="61"/>
      <c r="AK1520" s="3"/>
      <c r="AL1520" s="48"/>
      <c r="AM1520" s="48"/>
      <c r="AN1520" s="48"/>
      <c r="AQ1520" s="3"/>
      <c r="AR1520" s="3"/>
      <c r="AS1520" s="3"/>
      <c r="AT1520" s="3"/>
      <c r="AU1520" s="3"/>
      <c r="AV1520" s="3"/>
      <c r="AW1520" s="3"/>
      <c r="AX1520" s="3"/>
      <c r="AY1520" s="3"/>
      <c r="AZ1520" s="3"/>
      <c r="BA1520" s="3"/>
      <c r="BB1520" s="3"/>
      <c r="BC1520" s="3"/>
      <c r="BD1520" s="3"/>
      <c r="BE1520" s="3"/>
      <c r="BF1520" s="3"/>
      <c r="BG1520" s="3"/>
      <c r="BH1520" s="3"/>
      <c r="BI1520" s="3"/>
      <c r="BJ1520" s="3"/>
      <c r="BK1520" s="3"/>
    </row>
    <row r="1521" spans="32:63" ht="21.2" customHeight="1" x14ac:dyDescent="0.2">
      <c r="AF1521" s="3"/>
      <c r="AG1521" s="48"/>
      <c r="AH1521" s="48"/>
      <c r="AI1521" s="48"/>
      <c r="AJ1521" s="61"/>
      <c r="AK1521" s="3"/>
      <c r="AL1521" s="48"/>
      <c r="AM1521" s="48"/>
      <c r="AN1521" s="48"/>
      <c r="AQ1521" s="3"/>
      <c r="AR1521" s="3"/>
      <c r="AS1521" s="3"/>
      <c r="AT1521" s="3"/>
      <c r="AU1521" s="3"/>
      <c r="AV1521" s="3"/>
      <c r="AW1521" s="3"/>
      <c r="AX1521" s="3"/>
      <c r="AY1521" s="3"/>
      <c r="AZ1521" s="3"/>
      <c r="BA1521" s="3"/>
      <c r="BB1521" s="3"/>
      <c r="BC1521" s="3"/>
      <c r="BD1521" s="3"/>
      <c r="BE1521" s="3"/>
      <c r="BF1521" s="3"/>
      <c r="BG1521" s="3"/>
      <c r="BH1521" s="3"/>
      <c r="BI1521" s="3"/>
      <c r="BJ1521" s="3"/>
      <c r="BK1521" s="3"/>
    </row>
    <row r="1522" spans="32:63" ht="21.2" customHeight="1" x14ac:dyDescent="0.2">
      <c r="AF1522" s="3"/>
      <c r="AG1522" s="48"/>
      <c r="AH1522" s="48"/>
      <c r="AI1522" s="48"/>
      <c r="AJ1522" s="61"/>
      <c r="AK1522" s="3"/>
      <c r="AL1522" s="48"/>
      <c r="AM1522" s="48"/>
      <c r="AN1522" s="48"/>
      <c r="AQ1522" s="3"/>
      <c r="AR1522" s="3"/>
      <c r="AS1522" s="3"/>
      <c r="AT1522" s="3"/>
      <c r="AU1522" s="3"/>
      <c r="AV1522" s="3"/>
      <c r="AW1522" s="3"/>
      <c r="AX1522" s="3"/>
      <c r="AY1522" s="3"/>
      <c r="AZ1522" s="3"/>
      <c r="BA1522" s="3"/>
      <c r="BB1522" s="3"/>
      <c r="BC1522" s="3"/>
      <c r="BD1522" s="3"/>
      <c r="BE1522" s="3"/>
      <c r="BF1522" s="3"/>
      <c r="BG1522" s="3"/>
      <c r="BH1522" s="3"/>
      <c r="BI1522" s="3"/>
      <c r="BJ1522" s="3"/>
      <c r="BK1522" s="3"/>
    </row>
    <row r="1523" spans="32:63" ht="21.2" customHeight="1" x14ac:dyDescent="0.2">
      <c r="AF1523" s="3"/>
      <c r="AG1523" s="48"/>
      <c r="AH1523" s="48"/>
      <c r="AI1523" s="48"/>
      <c r="AJ1523" s="61"/>
      <c r="AK1523" s="3"/>
      <c r="AL1523" s="48"/>
      <c r="AM1523" s="48"/>
      <c r="AN1523" s="48"/>
      <c r="AQ1523" s="3"/>
      <c r="AR1523" s="3"/>
      <c r="AS1523" s="3"/>
      <c r="AT1523" s="3"/>
      <c r="AU1523" s="3"/>
      <c r="AV1523" s="3"/>
      <c r="AW1523" s="3"/>
      <c r="AX1523" s="3"/>
      <c r="AY1523" s="3"/>
      <c r="AZ1523" s="3"/>
      <c r="BA1523" s="3"/>
      <c r="BB1523" s="3"/>
      <c r="BC1523" s="3"/>
      <c r="BD1523" s="3"/>
      <c r="BE1523" s="3"/>
      <c r="BF1523" s="3"/>
      <c r="BG1523" s="3"/>
      <c r="BH1523" s="3"/>
      <c r="BI1523" s="3"/>
      <c r="BJ1523" s="3"/>
      <c r="BK1523" s="3"/>
    </row>
    <row r="1524" spans="32:63" ht="21.2" customHeight="1" x14ac:dyDescent="0.2">
      <c r="AF1524" s="3"/>
      <c r="AG1524" s="48"/>
      <c r="AH1524" s="48"/>
      <c r="AI1524" s="48"/>
      <c r="AJ1524" s="61"/>
      <c r="AK1524" s="3"/>
      <c r="AL1524" s="48"/>
      <c r="AM1524" s="48"/>
      <c r="AN1524" s="48"/>
      <c r="AQ1524" s="3"/>
      <c r="AR1524" s="3"/>
      <c r="AS1524" s="3"/>
      <c r="AT1524" s="3"/>
      <c r="AU1524" s="3"/>
      <c r="AV1524" s="3"/>
      <c r="AW1524" s="3"/>
      <c r="AX1524" s="3"/>
      <c r="AY1524" s="3"/>
      <c r="AZ1524" s="3"/>
      <c r="BA1524" s="3"/>
      <c r="BB1524" s="3"/>
      <c r="BC1524" s="3"/>
      <c r="BD1524" s="3"/>
      <c r="BE1524" s="3"/>
      <c r="BF1524" s="3"/>
      <c r="BG1524" s="3"/>
      <c r="BH1524" s="3"/>
      <c r="BI1524" s="3"/>
      <c r="BJ1524" s="3"/>
      <c r="BK1524" s="3"/>
    </row>
    <row r="1525" spans="32:63" ht="21.2" customHeight="1" x14ac:dyDescent="0.2">
      <c r="AF1525" s="3"/>
      <c r="AG1525" s="48"/>
      <c r="AH1525" s="48"/>
      <c r="AI1525" s="48"/>
      <c r="AJ1525" s="61"/>
      <c r="AK1525" s="3"/>
      <c r="AL1525" s="48"/>
      <c r="AM1525" s="48"/>
      <c r="AN1525" s="48"/>
      <c r="AQ1525" s="3"/>
      <c r="AR1525" s="3"/>
      <c r="AS1525" s="3"/>
      <c r="AT1525" s="3"/>
      <c r="AU1525" s="3"/>
      <c r="AV1525" s="3"/>
      <c r="AW1525" s="3"/>
      <c r="AX1525" s="3"/>
      <c r="AY1525" s="3"/>
      <c r="AZ1525" s="3"/>
      <c r="BA1525" s="3"/>
      <c r="BB1525" s="3"/>
      <c r="BC1525" s="3"/>
      <c r="BD1525" s="3"/>
      <c r="BE1525" s="3"/>
      <c r="BF1525" s="3"/>
      <c r="BG1525" s="3"/>
      <c r="BH1525" s="3"/>
      <c r="BI1525" s="3"/>
      <c r="BJ1525" s="3"/>
      <c r="BK1525" s="3"/>
    </row>
    <row r="1526" spans="32:63" ht="21.2" customHeight="1" x14ac:dyDescent="0.2">
      <c r="AF1526" s="3"/>
      <c r="AG1526" s="48"/>
      <c r="AH1526" s="48"/>
      <c r="AI1526" s="48"/>
      <c r="AJ1526" s="61"/>
      <c r="AK1526" s="3"/>
      <c r="AL1526" s="48"/>
      <c r="AM1526" s="48"/>
      <c r="AN1526" s="48"/>
      <c r="AQ1526" s="3"/>
      <c r="AR1526" s="3"/>
      <c r="AS1526" s="3"/>
      <c r="AT1526" s="3"/>
      <c r="AU1526" s="3"/>
      <c r="AV1526" s="3"/>
      <c r="AW1526" s="3"/>
      <c r="AX1526" s="3"/>
      <c r="AY1526" s="3"/>
      <c r="AZ1526" s="3"/>
      <c r="BA1526" s="3"/>
      <c r="BB1526" s="3"/>
      <c r="BC1526" s="3"/>
      <c r="BD1526" s="3"/>
      <c r="BE1526" s="3"/>
      <c r="BF1526" s="3"/>
      <c r="BG1526" s="3"/>
      <c r="BH1526" s="3"/>
      <c r="BI1526" s="3"/>
      <c r="BJ1526" s="3"/>
      <c r="BK1526" s="3"/>
    </row>
    <row r="1527" spans="32:63" ht="21.2" customHeight="1" x14ac:dyDescent="0.2">
      <c r="AF1527" s="3"/>
      <c r="AG1527" s="48"/>
      <c r="AH1527" s="48"/>
      <c r="AI1527" s="48"/>
      <c r="AJ1527" s="61"/>
      <c r="AK1527" s="3"/>
      <c r="AL1527" s="48"/>
      <c r="AM1527" s="48"/>
      <c r="AN1527" s="48"/>
      <c r="AQ1527" s="3"/>
      <c r="AR1527" s="3"/>
      <c r="AS1527" s="3"/>
      <c r="AT1527" s="3"/>
      <c r="AU1527" s="3"/>
      <c r="AV1527" s="3"/>
      <c r="AW1527" s="3"/>
      <c r="AX1527" s="3"/>
      <c r="AY1527" s="3"/>
      <c r="AZ1527" s="3"/>
      <c r="BA1527" s="3"/>
      <c r="BB1527" s="3"/>
      <c r="BC1527" s="3"/>
      <c r="BD1527" s="3"/>
      <c r="BE1527" s="3"/>
      <c r="BF1527" s="3"/>
      <c r="BG1527" s="3"/>
      <c r="BH1527" s="3"/>
      <c r="BI1527" s="3"/>
      <c r="BJ1527" s="3"/>
      <c r="BK1527" s="3"/>
    </row>
    <row r="1528" spans="32:63" ht="21.2" customHeight="1" x14ac:dyDescent="0.2">
      <c r="AF1528" s="3"/>
      <c r="AG1528" s="48"/>
      <c r="AH1528" s="48"/>
      <c r="AI1528" s="48"/>
      <c r="AJ1528" s="61"/>
      <c r="AK1528" s="3"/>
      <c r="AL1528" s="48"/>
      <c r="AM1528" s="48"/>
      <c r="AN1528" s="48"/>
      <c r="AQ1528" s="3"/>
      <c r="AR1528" s="3"/>
      <c r="AS1528" s="3"/>
      <c r="AT1528" s="3"/>
      <c r="AU1528" s="3"/>
      <c r="AV1528" s="3"/>
      <c r="AW1528" s="3"/>
      <c r="AX1528" s="3"/>
      <c r="AY1528" s="3"/>
      <c r="AZ1528" s="3"/>
      <c r="BA1528" s="3"/>
      <c r="BB1528" s="3"/>
      <c r="BC1528" s="3"/>
      <c r="BD1528" s="3"/>
      <c r="BE1528" s="3"/>
      <c r="BF1528" s="3"/>
      <c r="BG1528" s="3"/>
      <c r="BH1528" s="3"/>
      <c r="BI1528" s="3"/>
      <c r="BJ1528" s="3"/>
      <c r="BK1528" s="3"/>
    </row>
    <row r="1529" spans="32:63" ht="21.2" customHeight="1" x14ac:dyDescent="0.2">
      <c r="AF1529" s="3"/>
      <c r="AG1529" s="48"/>
      <c r="AH1529" s="48"/>
      <c r="AI1529" s="48"/>
      <c r="AJ1529" s="61"/>
      <c r="AK1529" s="3"/>
      <c r="AL1529" s="48"/>
      <c r="AM1529" s="48"/>
      <c r="AN1529" s="48"/>
      <c r="AQ1529" s="3"/>
      <c r="AR1529" s="3"/>
      <c r="AS1529" s="3"/>
      <c r="AT1529" s="3"/>
      <c r="AU1529" s="3"/>
      <c r="AV1529" s="3"/>
      <c r="AW1529" s="3"/>
      <c r="AX1529" s="3"/>
      <c r="AY1529" s="3"/>
      <c r="AZ1529" s="3"/>
      <c r="BA1529" s="3"/>
      <c r="BB1529" s="3"/>
      <c r="BC1529" s="3"/>
      <c r="BD1529" s="3"/>
      <c r="BE1529" s="3"/>
      <c r="BF1529" s="3"/>
      <c r="BG1529" s="3"/>
      <c r="BH1529" s="3"/>
      <c r="BI1529" s="3"/>
      <c r="BJ1529" s="3"/>
      <c r="BK1529" s="3"/>
    </row>
    <row r="1530" spans="32:63" ht="21.2" customHeight="1" x14ac:dyDescent="0.2">
      <c r="AF1530" s="3"/>
      <c r="AG1530" s="48"/>
      <c r="AH1530" s="48"/>
      <c r="AI1530" s="48"/>
      <c r="AJ1530" s="61"/>
      <c r="AK1530" s="3"/>
      <c r="AL1530" s="48"/>
      <c r="AM1530" s="48"/>
      <c r="AN1530" s="48"/>
      <c r="AQ1530" s="3"/>
      <c r="AR1530" s="3"/>
      <c r="AS1530" s="3"/>
      <c r="AT1530" s="3"/>
      <c r="AU1530" s="3"/>
      <c r="AV1530" s="3"/>
      <c r="AW1530" s="3"/>
      <c r="AX1530" s="3"/>
      <c r="AY1530" s="3"/>
      <c r="AZ1530" s="3"/>
      <c r="BA1530" s="3"/>
      <c r="BB1530" s="3"/>
      <c r="BC1530" s="3"/>
      <c r="BD1530" s="3"/>
      <c r="BE1530" s="3"/>
      <c r="BF1530" s="3"/>
      <c r="BG1530" s="3"/>
      <c r="BH1530" s="3"/>
      <c r="BI1530" s="3"/>
      <c r="BJ1530" s="3"/>
      <c r="BK1530" s="3"/>
    </row>
    <row r="1531" spans="32:63" ht="21.2" customHeight="1" x14ac:dyDescent="0.2">
      <c r="AF1531" s="3"/>
      <c r="AG1531" s="48"/>
      <c r="AH1531" s="48"/>
      <c r="AI1531" s="48"/>
      <c r="AJ1531" s="61"/>
      <c r="AK1531" s="3"/>
      <c r="AL1531" s="48"/>
      <c r="AM1531" s="48"/>
      <c r="AN1531" s="48"/>
      <c r="AQ1531" s="3"/>
      <c r="AR1531" s="3"/>
      <c r="AS1531" s="3"/>
      <c r="AT1531" s="3"/>
      <c r="AU1531" s="3"/>
      <c r="AV1531" s="3"/>
      <c r="AW1531" s="3"/>
      <c r="AX1531" s="3"/>
      <c r="AY1531" s="3"/>
      <c r="AZ1531" s="3"/>
      <c r="BA1531" s="3"/>
      <c r="BB1531" s="3"/>
      <c r="BC1531" s="3"/>
      <c r="BD1531" s="3"/>
      <c r="BE1531" s="3"/>
      <c r="BF1531" s="3"/>
      <c r="BG1531" s="3"/>
      <c r="BH1531" s="3"/>
      <c r="BI1531" s="3"/>
      <c r="BJ1531" s="3"/>
      <c r="BK1531" s="3"/>
    </row>
    <row r="1532" spans="32:63" ht="21.2" customHeight="1" x14ac:dyDescent="0.2">
      <c r="AF1532" s="3"/>
      <c r="AG1532" s="48"/>
      <c r="AH1532" s="48"/>
      <c r="AI1532" s="48"/>
      <c r="AJ1532" s="61"/>
      <c r="AK1532" s="3"/>
      <c r="AL1532" s="48"/>
      <c r="AM1532" s="48"/>
      <c r="AN1532" s="48"/>
      <c r="AQ1532" s="3"/>
      <c r="AR1532" s="3"/>
      <c r="AS1532" s="3"/>
      <c r="AT1532" s="3"/>
      <c r="AU1532" s="3"/>
      <c r="AV1532" s="3"/>
      <c r="AW1532" s="3"/>
      <c r="AX1532" s="3"/>
      <c r="AY1532" s="3"/>
      <c r="AZ1532" s="3"/>
      <c r="BA1532" s="3"/>
      <c r="BB1532" s="3"/>
      <c r="BC1532" s="3"/>
      <c r="BD1532" s="3"/>
      <c r="BE1532" s="3"/>
      <c r="BF1532" s="3"/>
      <c r="BG1532" s="3"/>
      <c r="BH1532" s="3"/>
      <c r="BI1532" s="3"/>
      <c r="BJ1532" s="3"/>
      <c r="BK1532" s="3"/>
    </row>
    <row r="1533" spans="32:63" ht="21.2" customHeight="1" x14ac:dyDescent="0.2">
      <c r="AF1533" s="3"/>
      <c r="AG1533" s="48"/>
      <c r="AH1533" s="48"/>
      <c r="AI1533" s="48"/>
      <c r="AJ1533" s="61"/>
      <c r="AK1533" s="3"/>
      <c r="AL1533" s="48"/>
      <c r="AM1533" s="48"/>
      <c r="AN1533" s="48"/>
      <c r="AQ1533" s="3"/>
      <c r="AR1533" s="3"/>
      <c r="AS1533" s="3"/>
      <c r="AT1533" s="3"/>
      <c r="AU1533" s="3"/>
      <c r="AV1533" s="3"/>
      <c r="AW1533" s="3"/>
      <c r="AX1533" s="3"/>
      <c r="AY1533" s="3"/>
      <c r="AZ1533" s="3"/>
      <c r="BA1533" s="3"/>
      <c r="BB1533" s="3"/>
      <c r="BC1533" s="3"/>
      <c r="BD1533" s="3"/>
      <c r="BE1533" s="3"/>
      <c r="BF1533" s="3"/>
      <c r="BG1533" s="3"/>
      <c r="BH1533" s="3"/>
      <c r="BI1533" s="3"/>
      <c r="BJ1533" s="3"/>
      <c r="BK1533" s="3"/>
    </row>
    <row r="1534" spans="32:63" ht="21.2" customHeight="1" x14ac:dyDescent="0.2">
      <c r="AF1534" s="3"/>
      <c r="AG1534" s="48"/>
      <c r="AH1534" s="48"/>
      <c r="AI1534" s="48"/>
      <c r="AJ1534" s="61"/>
      <c r="AK1534" s="3"/>
      <c r="AL1534" s="48"/>
      <c r="AM1534" s="48"/>
      <c r="AN1534" s="48"/>
      <c r="AQ1534" s="3"/>
      <c r="AR1534" s="3"/>
      <c r="AS1534" s="3"/>
      <c r="AT1534" s="3"/>
      <c r="AU1534" s="3"/>
      <c r="AV1534" s="3"/>
      <c r="AW1534" s="3"/>
      <c r="AX1534" s="3"/>
      <c r="AY1534" s="3"/>
      <c r="AZ1534" s="3"/>
      <c r="BA1534" s="3"/>
      <c r="BB1534" s="3"/>
      <c r="BC1534" s="3"/>
      <c r="BD1534" s="3"/>
      <c r="BE1534" s="3"/>
      <c r="BF1534" s="3"/>
      <c r="BG1534" s="3"/>
      <c r="BH1534" s="3"/>
      <c r="BI1534" s="3"/>
      <c r="BJ1534" s="3"/>
      <c r="BK1534" s="3"/>
    </row>
    <row r="1535" spans="32:63" ht="21.2" customHeight="1" x14ac:dyDescent="0.2">
      <c r="AF1535" s="3"/>
      <c r="AG1535" s="48"/>
      <c r="AH1535" s="48"/>
      <c r="AI1535" s="48"/>
      <c r="AJ1535" s="61"/>
      <c r="AK1535" s="3"/>
      <c r="AL1535" s="48"/>
      <c r="AM1535" s="48"/>
      <c r="AN1535" s="48"/>
      <c r="AQ1535" s="3"/>
      <c r="AR1535" s="3"/>
      <c r="AS1535" s="3"/>
      <c r="AT1535" s="3"/>
      <c r="AU1535" s="3"/>
      <c r="AV1535" s="3"/>
      <c r="AW1535" s="3"/>
      <c r="AX1535" s="3"/>
      <c r="AY1535" s="3"/>
      <c r="AZ1535" s="3"/>
      <c r="BA1535" s="3"/>
      <c r="BB1535" s="3"/>
      <c r="BC1535" s="3"/>
      <c r="BD1535" s="3"/>
      <c r="BE1535" s="3"/>
      <c r="BF1535" s="3"/>
      <c r="BG1535" s="3"/>
      <c r="BH1535" s="3"/>
      <c r="BI1535" s="3"/>
      <c r="BJ1535" s="3"/>
      <c r="BK1535" s="3"/>
    </row>
    <row r="1536" spans="32:63" ht="21.2" customHeight="1" x14ac:dyDescent="0.2">
      <c r="AF1536" s="3"/>
      <c r="AG1536" s="48"/>
      <c r="AH1536" s="48"/>
      <c r="AI1536" s="48"/>
      <c r="AJ1536" s="61"/>
      <c r="AK1536" s="3"/>
      <c r="AL1536" s="48"/>
      <c r="AM1536" s="48"/>
      <c r="AN1536" s="48"/>
      <c r="AQ1536" s="3"/>
      <c r="AR1536" s="3"/>
      <c r="AS1536" s="3"/>
      <c r="AT1536" s="3"/>
      <c r="AU1536" s="3"/>
      <c r="AV1536" s="3"/>
      <c r="AW1536" s="3"/>
      <c r="AX1536" s="3"/>
      <c r="AY1536" s="3"/>
      <c r="AZ1536" s="3"/>
      <c r="BA1536" s="3"/>
      <c r="BB1536" s="3"/>
      <c r="BC1536" s="3"/>
      <c r="BD1536" s="3"/>
      <c r="BE1536" s="3"/>
      <c r="BF1536" s="3"/>
      <c r="BG1536" s="3"/>
      <c r="BH1536" s="3"/>
      <c r="BI1536" s="3"/>
      <c r="BJ1536" s="3"/>
      <c r="BK1536" s="3"/>
    </row>
    <row r="1537" spans="32:63" ht="21.2" customHeight="1" x14ac:dyDescent="0.2">
      <c r="AF1537" s="3"/>
      <c r="AG1537" s="48"/>
      <c r="AH1537" s="48"/>
      <c r="AI1537" s="48"/>
      <c r="AJ1537" s="61"/>
      <c r="AK1537" s="3"/>
      <c r="AL1537" s="48"/>
      <c r="AM1537" s="48"/>
      <c r="AN1537" s="48"/>
      <c r="AQ1537" s="3"/>
      <c r="AR1537" s="3"/>
      <c r="AS1537" s="3"/>
      <c r="AT1537" s="3"/>
      <c r="AU1537" s="3"/>
      <c r="AV1537" s="3"/>
      <c r="AW1537" s="3"/>
      <c r="AX1537" s="3"/>
      <c r="AY1537" s="3"/>
      <c r="AZ1537" s="3"/>
      <c r="BA1537" s="3"/>
      <c r="BB1537" s="3"/>
      <c r="BC1537" s="3"/>
      <c r="BD1537" s="3"/>
      <c r="BE1537" s="3"/>
      <c r="BF1537" s="3"/>
      <c r="BG1537" s="3"/>
      <c r="BH1537" s="3"/>
      <c r="BI1537" s="3"/>
      <c r="BJ1537" s="3"/>
      <c r="BK1537" s="3"/>
    </row>
    <row r="1538" spans="32:63" ht="21.2" customHeight="1" x14ac:dyDescent="0.2">
      <c r="AF1538" s="3"/>
      <c r="AG1538" s="48"/>
      <c r="AH1538" s="48"/>
      <c r="AI1538" s="48"/>
      <c r="AJ1538" s="61"/>
      <c r="AK1538" s="3"/>
      <c r="AL1538" s="48"/>
      <c r="AM1538" s="48"/>
      <c r="AN1538" s="48"/>
      <c r="AQ1538" s="3"/>
      <c r="AR1538" s="3"/>
      <c r="AS1538" s="3"/>
      <c r="AT1538" s="3"/>
      <c r="AU1538" s="3"/>
      <c r="AV1538" s="3"/>
      <c r="AW1538" s="3"/>
      <c r="AX1538" s="3"/>
      <c r="AY1538" s="3"/>
      <c r="AZ1538" s="3"/>
      <c r="BA1538" s="3"/>
      <c r="BB1538" s="3"/>
      <c r="BC1538" s="3"/>
      <c r="BD1538" s="3"/>
      <c r="BE1538" s="3"/>
      <c r="BF1538" s="3"/>
      <c r="BG1538" s="3"/>
      <c r="BH1538" s="3"/>
      <c r="BI1538" s="3"/>
      <c r="BJ1538" s="3"/>
      <c r="BK1538" s="3"/>
    </row>
    <row r="1539" spans="32:63" ht="21.2" customHeight="1" x14ac:dyDescent="0.2">
      <c r="AF1539" s="3"/>
      <c r="AG1539" s="48"/>
      <c r="AH1539" s="48"/>
      <c r="AI1539" s="48"/>
      <c r="AJ1539" s="61"/>
      <c r="AK1539" s="3"/>
      <c r="AL1539" s="48"/>
      <c r="AM1539" s="48"/>
      <c r="AN1539" s="48"/>
      <c r="AQ1539" s="3"/>
      <c r="AR1539" s="3"/>
      <c r="AS1539" s="3"/>
      <c r="AT1539" s="3"/>
      <c r="AU1539" s="3"/>
      <c r="AV1539" s="3"/>
      <c r="AW1539" s="3"/>
      <c r="AX1539" s="3"/>
      <c r="AY1539" s="3"/>
      <c r="AZ1539" s="3"/>
      <c r="BA1539" s="3"/>
      <c r="BB1539" s="3"/>
      <c r="BC1539" s="3"/>
      <c r="BD1539" s="3"/>
      <c r="BE1539" s="3"/>
      <c r="BF1539" s="3"/>
      <c r="BG1539" s="3"/>
      <c r="BH1539" s="3"/>
      <c r="BI1539" s="3"/>
      <c r="BJ1539" s="3"/>
      <c r="BK1539" s="3"/>
    </row>
    <row r="1540" spans="32:63" ht="21.2" customHeight="1" x14ac:dyDescent="0.2">
      <c r="AF1540" s="3"/>
      <c r="AG1540" s="48"/>
      <c r="AH1540" s="48"/>
      <c r="AI1540" s="48"/>
      <c r="AJ1540" s="61"/>
      <c r="AK1540" s="3"/>
      <c r="AL1540" s="48"/>
      <c r="AM1540" s="48"/>
      <c r="AN1540" s="48"/>
      <c r="AQ1540" s="3"/>
      <c r="AR1540" s="3"/>
      <c r="AS1540" s="3"/>
      <c r="AT1540" s="3"/>
      <c r="AU1540" s="3"/>
      <c r="AV1540" s="3"/>
      <c r="AW1540" s="3"/>
      <c r="AX1540" s="3"/>
      <c r="AY1540" s="3"/>
      <c r="AZ1540" s="3"/>
      <c r="BA1540" s="3"/>
      <c r="BB1540" s="3"/>
      <c r="BC1540" s="3"/>
      <c r="BD1540" s="3"/>
      <c r="BE1540" s="3"/>
      <c r="BF1540" s="3"/>
      <c r="BG1540" s="3"/>
      <c r="BH1540" s="3"/>
      <c r="BI1540" s="3"/>
      <c r="BJ1540" s="3"/>
      <c r="BK1540" s="3"/>
    </row>
    <row r="1541" spans="32:63" ht="21.2" customHeight="1" x14ac:dyDescent="0.2">
      <c r="AF1541" s="3"/>
      <c r="AG1541" s="48"/>
      <c r="AH1541" s="48"/>
      <c r="AI1541" s="48"/>
      <c r="AJ1541" s="61"/>
      <c r="AK1541" s="3"/>
      <c r="AL1541" s="48"/>
      <c r="AM1541" s="48"/>
      <c r="AN1541" s="48"/>
      <c r="AQ1541" s="3"/>
      <c r="AR1541" s="3"/>
      <c r="AS1541" s="3"/>
      <c r="AT1541" s="3"/>
      <c r="AU1541" s="3"/>
      <c r="AV1541" s="3"/>
      <c r="AW1541" s="3"/>
      <c r="AX1541" s="3"/>
      <c r="AY1541" s="3"/>
      <c r="AZ1541" s="3"/>
      <c r="BA1541" s="3"/>
      <c r="BB1541" s="3"/>
      <c r="BC1541" s="3"/>
      <c r="BD1541" s="3"/>
      <c r="BE1541" s="3"/>
      <c r="BF1541" s="3"/>
      <c r="BG1541" s="3"/>
      <c r="BH1541" s="3"/>
      <c r="BI1541" s="3"/>
      <c r="BJ1541" s="3"/>
      <c r="BK1541" s="3"/>
    </row>
    <row r="1542" spans="32:63" ht="21.2" customHeight="1" x14ac:dyDescent="0.2">
      <c r="AF1542" s="3"/>
      <c r="AG1542" s="48"/>
      <c r="AH1542" s="48"/>
      <c r="AI1542" s="48"/>
      <c r="AJ1542" s="61"/>
      <c r="AK1542" s="3"/>
      <c r="AL1542" s="48"/>
      <c r="AM1542" s="48"/>
      <c r="AN1542" s="48"/>
      <c r="AQ1542" s="3"/>
      <c r="AR1542" s="3"/>
      <c r="AS1542" s="3"/>
      <c r="AT1542" s="3"/>
      <c r="AU1542" s="3"/>
      <c r="AV1542" s="3"/>
      <c r="AW1542" s="3"/>
      <c r="AX1542" s="3"/>
      <c r="AY1542" s="3"/>
      <c r="AZ1542" s="3"/>
      <c r="BA1542" s="3"/>
      <c r="BB1542" s="3"/>
      <c r="BC1542" s="3"/>
      <c r="BD1542" s="3"/>
      <c r="BE1542" s="3"/>
      <c r="BF1542" s="3"/>
      <c r="BG1542" s="3"/>
      <c r="BH1542" s="3"/>
      <c r="BI1542" s="3"/>
      <c r="BJ1542" s="3"/>
      <c r="BK1542" s="3"/>
    </row>
    <row r="1543" spans="32:63" ht="21.2" customHeight="1" x14ac:dyDescent="0.2">
      <c r="AF1543" s="3"/>
      <c r="AG1543" s="48"/>
      <c r="AH1543" s="48"/>
      <c r="AI1543" s="48"/>
      <c r="AJ1543" s="61"/>
      <c r="AK1543" s="3"/>
      <c r="AL1543" s="48"/>
      <c r="AM1543" s="48"/>
      <c r="AN1543" s="48"/>
      <c r="AQ1543" s="3"/>
      <c r="AR1543" s="3"/>
      <c r="AS1543" s="3"/>
      <c r="AT1543" s="3"/>
      <c r="AU1543" s="3"/>
      <c r="AV1543" s="3"/>
      <c r="AW1543" s="3"/>
      <c r="AX1543" s="3"/>
      <c r="AY1543" s="3"/>
      <c r="AZ1543" s="3"/>
      <c r="BA1543" s="3"/>
      <c r="BB1543" s="3"/>
      <c r="BC1543" s="3"/>
      <c r="BD1543" s="3"/>
      <c r="BE1543" s="3"/>
      <c r="BF1543" s="3"/>
      <c r="BG1543" s="3"/>
      <c r="BH1543" s="3"/>
      <c r="BI1543" s="3"/>
      <c r="BJ1543" s="3"/>
      <c r="BK1543" s="3"/>
    </row>
    <row r="1544" spans="32:63" ht="21.2" customHeight="1" x14ac:dyDescent="0.2">
      <c r="AF1544" s="3"/>
      <c r="AG1544" s="48"/>
      <c r="AH1544" s="48"/>
      <c r="AI1544" s="48"/>
      <c r="AJ1544" s="61"/>
      <c r="AK1544" s="3"/>
      <c r="AL1544" s="48"/>
      <c r="AM1544" s="48"/>
      <c r="AN1544" s="48"/>
      <c r="AQ1544" s="3"/>
      <c r="AR1544" s="3"/>
      <c r="AS1544" s="3"/>
      <c r="AT1544" s="3"/>
      <c r="AU1544" s="3"/>
      <c r="AV1544" s="3"/>
      <c r="AW1544" s="3"/>
      <c r="AX1544" s="3"/>
      <c r="AY1544" s="3"/>
      <c r="AZ1544" s="3"/>
      <c r="BA1544" s="3"/>
      <c r="BB1544" s="3"/>
      <c r="BC1544" s="3"/>
      <c r="BD1544" s="3"/>
      <c r="BE1544" s="3"/>
      <c r="BF1544" s="3"/>
      <c r="BG1544" s="3"/>
      <c r="BH1544" s="3"/>
      <c r="BI1544" s="3"/>
      <c r="BJ1544" s="3"/>
      <c r="BK1544" s="3"/>
    </row>
    <row r="1545" spans="32:63" ht="21.2" customHeight="1" x14ac:dyDescent="0.2">
      <c r="AF1545" s="3"/>
      <c r="AG1545" s="48"/>
      <c r="AH1545" s="48"/>
      <c r="AI1545" s="48"/>
      <c r="AJ1545" s="61"/>
      <c r="AK1545" s="3"/>
      <c r="AL1545" s="48"/>
      <c r="AM1545" s="48"/>
      <c r="AN1545" s="48"/>
      <c r="AQ1545" s="3"/>
      <c r="AR1545" s="3"/>
      <c r="AS1545" s="3"/>
      <c r="AT1545" s="3"/>
      <c r="AU1545" s="3"/>
      <c r="AV1545" s="3"/>
      <c r="AW1545" s="3"/>
      <c r="AX1545" s="3"/>
      <c r="AY1545" s="3"/>
      <c r="AZ1545" s="3"/>
      <c r="BA1545" s="3"/>
      <c r="BB1545" s="3"/>
      <c r="BC1545" s="3"/>
      <c r="BD1545" s="3"/>
      <c r="BE1545" s="3"/>
      <c r="BF1545" s="3"/>
      <c r="BG1545" s="3"/>
      <c r="BH1545" s="3"/>
      <c r="BI1545" s="3"/>
      <c r="BJ1545" s="3"/>
      <c r="BK1545" s="3"/>
    </row>
    <row r="1546" spans="32:63" ht="21.2" customHeight="1" x14ac:dyDescent="0.2">
      <c r="AF1546" s="3"/>
      <c r="AG1546" s="48"/>
      <c r="AH1546" s="48"/>
      <c r="AI1546" s="48"/>
      <c r="AJ1546" s="61"/>
      <c r="AK1546" s="3"/>
      <c r="AL1546" s="48"/>
      <c r="AM1546" s="48"/>
      <c r="AN1546" s="48"/>
      <c r="AQ1546" s="3"/>
      <c r="AR1546" s="3"/>
      <c r="AS1546" s="3"/>
      <c r="AT1546" s="3"/>
      <c r="AU1546" s="3"/>
      <c r="AV1546" s="3"/>
      <c r="AW1546" s="3"/>
      <c r="AX1546" s="3"/>
      <c r="AY1546" s="3"/>
      <c r="AZ1546" s="3"/>
      <c r="BA1546" s="3"/>
      <c r="BB1546" s="3"/>
      <c r="BC1546" s="3"/>
      <c r="BD1546" s="3"/>
      <c r="BE1546" s="3"/>
      <c r="BF1546" s="3"/>
      <c r="BG1546" s="3"/>
      <c r="BH1546" s="3"/>
      <c r="BI1546" s="3"/>
      <c r="BJ1546" s="3"/>
      <c r="BK1546" s="3"/>
    </row>
    <row r="1547" spans="32:63" ht="21.2" customHeight="1" x14ac:dyDescent="0.2">
      <c r="AF1547" s="3"/>
      <c r="AG1547" s="48"/>
      <c r="AH1547" s="48"/>
      <c r="AI1547" s="48"/>
      <c r="AJ1547" s="61"/>
      <c r="AK1547" s="3"/>
      <c r="AL1547" s="48"/>
      <c r="AM1547" s="48"/>
      <c r="AN1547" s="48"/>
      <c r="AQ1547" s="3"/>
      <c r="AR1547" s="3"/>
      <c r="AS1547" s="3"/>
      <c r="AT1547" s="3"/>
      <c r="AU1547" s="3"/>
      <c r="AV1547" s="3"/>
      <c r="AW1547" s="3"/>
      <c r="AX1547" s="3"/>
      <c r="AY1547" s="3"/>
      <c r="AZ1547" s="3"/>
      <c r="BA1547" s="3"/>
      <c r="BB1547" s="3"/>
      <c r="BC1547" s="3"/>
      <c r="BD1547" s="3"/>
      <c r="BE1547" s="3"/>
      <c r="BF1547" s="3"/>
      <c r="BG1547" s="3"/>
      <c r="BH1547" s="3"/>
      <c r="BI1547" s="3"/>
      <c r="BJ1547" s="3"/>
      <c r="BK1547" s="3"/>
    </row>
    <row r="1548" spans="32:63" ht="21.2" customHeight="1" x14ac:dyDescent="0.2">
      <c r="AF1548" s="3"/>
      <c r="AG1548" s="48"/>
      <c r="AH1548" s="48"/>
      <c r="AI1548" s="48"/>
      <c r="AJ1548" s="61"/>
      <c r="AK1548" s="3"/>
      <c r="AL1548" s="48"/>
      <c r="AM1548" s="48"/>
      <c r="AN1548" s="48"/>
      <c r="AQ1548" s="3"/>
      <c r="AR1548" s="3"/>
      <c r="AS1548" s="3"/>
      <c r="AT1548" s="3"/>
      <c r="AU1548" s="3"/>
      <c r="AV1548" s="3"/>
      <c r="AW1548" s="3"/>
      <c r="AX1548" s="3"/>
      <c r="AY1548" s="3"/>
      <c r="AZ1548" s="3"/>
      <c r="BA1548" s="3"/>
      <c r="BB1548" s="3"/>
      <c r="BC1548" s="3"/>
      <c r="BD1548" s="3"/>
      <c r="BE1548" s="3"/>
      <c r="BF1548" s="3"/>
      <c r="BG1548" s="3"/>
      <c r="BH1548" s="3"/>
      <c r="BI1548" s="3"/>
      <c r="BJ1548" s="3"/>
      <c r="BK1548" s="3"/>
    </row>
    <row r="1549" spans="32:63" ht="21.2" customHeight="1" x14ac:dyDescent="0.2">
      <c r="AF1549" s="3"/>
      <c r="AG1549" s="48"/>
      <c r="AH1549" s="48"/>
      <c r="AI1549" s="48"/>
      <c r="AJ1549" s="61"/>
      <c r="AK1549" s="3"/>
      <c r="AL1549" s="48"/>
      <c r="AM1549" s="48"/>
      <c r="AN1549" s="48"/>
      <c r="AQ1549" s="3"/>
      <c r="AR1549" s="3"/>
      <c r="AS1549" s="3"/>
      <c r="AT1549" s="3"/>
      <c r="AU1549" s="3"/>
      <c r="AV1549" s="3"/>
      <c r="AW1549" s="3"/>
      <c r="AX1549" s="3"/>
      <c r="AY1549" s="3"/>
      <c r="AZ1549" s="3"/>
      <c r="BA1549" s="3"/>
      <c r="BB1549" s="3"/>
      <c r="BC1549" s="3"/>
      <c r="BD1549" s="3"/>
      <c r="BE1549" s="3"/>
      <c r="BF1549" s="3"/>
      <c r="BG1549" s="3"/>
      <c r="BH1549" s="3"/>
      <c r="BI1549" s="3"/>
      <c r="BJ1549" s="3"/>
      <c r="BK1549" s="3"/>
    </row>
    <row r="1550" spans="32:63" ht="21.2" customHeight="1" x14ac:dyDescent="0.2">
      <c r="AF1550" s="3"/>
      <c r="AG1550" s="48"/>
      <c r="AH1550" s="48"/>
      <c r="AI1550" s="48"/>
      <c r="AJ1550" s="61"/>
      <c r="AK1550" s="3"/>
      <c r="AL1550" s="48"/>
      <c r="AM1550" s="48"/>
      <c r="AN1550" s="48"/>
      <c r="AQ1550" s="3"/>
      <c r="AR1550" s="3"/>
      <c r="AS1550" s="3"/>
      <c r="AT1550" s="3"/>
      <c r="AU1550" s="3"/>
      <c r="AV1550" s="3"/>
      <c r="AW1550" s="3"/>
      <c r="AX1550" s="3"/>
      <c r="AY1550" s="3"/>
      <c r="AZ1550" s="3"/>
      <c r="BA1550" s="3"/>
      <c r="BB1550" s="3"/>
      <c r="BC1550" s="3"/>
      <c r="BD1550" s="3"/>
      <c r="BE1550" s="3"/>
      <c r="BF1550" s="3"/>
      <c r="BG1550" s="3"/>
      <c r="BH1550" s="3"/>
      <c r="BI1550" s="3"/>
      <c r="BJ1550" s="3"/>
      <c r="BK1550" s="3"/>
    </row>
    <row r="1551" spans="32:63" ht="21.2" customHeight="1" x14ac:dyDescent="0.2">
      <c r="AF1551" s="3"/>
      <c r="AG1551" s="48"/>
      <c r="AH1551" s="48"/>
      <c r="AI1551" s="48"/>
      <c r="AJ1551" s="61"/>
      <c r="AK1551" s="3"/>
      <c r="AL1551" s="48"/>
      <c r="AM1551" s="48"/>
      <c r="AN1551" s="48"/>
      <c r="AQ1551" s="3"/>
      <c r="AR1551" s="3"/>
      <c r="AS1551" s="3"/>
      <c r="AT1551" s="3"/>
      <c r="AU1551" s="3"/>
      <c r="AV1551" s="3"/>
      <c r="AW1551" s="3"/>
      <c r="AX1551" s="3"/>
      <c r="AY1551" s="3"/>
      <c r="AZ1551" s="3"/>
      <c r="BA1551" s="3"/>
      <c r="BB1551" s="3"/>
      <c r="BC1551" s="3"/>
      <c r="BD1551" s="3"/>
      <c r="BE1551" s="3"/>
      <c r="BF1551" s="3"/>
      <c r="BG1551" s="3"/>
      <c r="BH1551" s="3"/>
      <c r="BI1551" s="3"/>
      <c r="BJ1551" s="3"/>
      <c r="BK1551" s="3"/>
    </row>
    <row r="1552" spans="32:63" ht="21.2" customHeight="1" x14ac:dyDescent="0.2">
      <c r="AF1552" s="3"/>
      <c r="AG1552" s="48"/>
      <c r="AH1552" s="48"/>
      <c r="AI1552" s="48"/>
      <c r="AJ1552" s="61"/>
      <c r="AK1552" s="3"/>
      <c r="AL1552" s="48"/>
      <c r="AM1552" s="48"/>
      <c r="AN1552" s="48"/>
      <c r="AQ1552" s="3"/>
      <c r="AR1552" s="3"/>
      <c r="AS1552" s="3"/>
      <c r="AT1552" s="3"/>
      <c r="AU1552" s="3"/>
      <c r="AV1552" s="3"/>
      <c r="AW1552" s="3"/>
      <c r="AX1552" s="3"/>
      <c r="AY1552" s="3"/>
      <c r="AZ1552" s="3"/>
      <c r="BA1552" s="3"/>
      <c r="BB1552" s="3"/>
      <c r="BC1552" s="3"/>
      <c r="BD1552" s="3"/>
      <c r="BE1552" s="3"/>
      <c r="BF1552" s="3"/>
      <c r="BG1552" s="3"/>
      <c r="BH1552" s="3"/>
      <c r="BI1552" s="3"/>
      <c r="BJ1552" s="3"/>
      <c r="BK1552" s="3"/>
    </row>
    <row r="1553" spans="32:63" ht="21.2" customHeight="1" x14ac:dyDescent="0.2">
      <c r="AF1553" s="3"/>
      <c r="AG1553" s="48"/>
      <c r="AH1553" s="48"/>
      <c r="AI1553" s="48"/>
      <c r="AJ1553" s="61"/>
      <c r="AK1553" s="3"/>
      <c r="AL1553" s="48"/>
      <c r="AM1553" s="48"/>
      <c r="AN1553" s="48"/>
      <c r="AQ1553" s="3"/>
      <c r="AR1553" s="3"/>
      <c r="AS1553" s="3"/>
      <c r="AT1553" s="3"/>
      <c r="AU1553" s="3"/>
      <c r="AV1553" s="3"/>
      <c r="AW1553" s="3"/>
      <c r="AX1553" s="3"/>
      <c r="AY1553" s="3"/>
      <c r="AZ1553" s="3"/>
      <c r="BA1553" s="3"/>
      <c r="BB1553" s="3"/>
      <c r="BC1553" s="3"/>
      <c r="BD1553" s="3"/>
      <c r="BE1553" s="3"/>
      <c r="BF1553" s="3"/>
      <c r="BG1553" s="3"/>
      <c r="BH1553" s="3"/>
      <c r="BI1553" s="3"/>
      <c r="BJ1553" s="3"/>
      <c r="BK1553" s="3"/>
    </row>
    <row r="1554" spans="32:63" ht="21.2" customHeight="1" x14ac:dyDescent="0.2">
      <c r="AF1554" s="3"/>
      <c r="AG1554" s="48"/>
      <c r="AH1554" s="48"/>
      <c r="AI1554" s="48"/>
      <c r="AJ1554" s="61"/>
      <c r="AK1554" s="3"/>
      <c r="AL1554" s="48"/>
      <c r="AM1554" s="48"/>
      <c r="AN1554" s="48"/>
      <c r="AQ1554" s="3"/>
      <c r="AR1554" s="3"/>
      <c r="AS1554" s="3"/>
      <c r="AT1554" s="3"/>
      <c r="AU1554" s="3"/>
      <c r="AV1554" s="3"/>
      <c r="AW1554" s="3"/>
      <c r="AX1554" s="3"/>
      <c r="AY1554" s="3"/>
      <c r="AZ1554" s="3"/>
      <c r="BA1554" s="3"/>
      <c r="BB1554" s="3"/>
      <c r="BC1554" s="3"/>
      <c r="BD1554" s="3"/>
      <c r="BE1554" s="3"/>
      <c r="BF1554" s="3"/>
      <c r="BG1554" s="3"/>
      <c r="BH1554" s="3"/>
      <c r="BI1554" s="3"/>
      <c r="BJ1554" s="3"/>
      <c r="BK1554" s="3"/>
    </row>
    <row r="1555" spans="32:63" ht="21.2" customHeight="1" x14ac:dyDescent="0.2">
      <c r="AF1555" s="3"/>
      <c r="AG1555" s="48"/>
      <c r="AH1555" s="48"/>
      <c r="AI1555" s="48"/>
      <c r="AJ1555" s="61"/>
      <c r="AK1555" s="3"/>
      <c r="AL1555" s="48"/>
      <c r="AM1555" s="48"/>
      <c r="AN1555" s="48"/>
      <c r="AQ1555" s="3"/>
      <c r="AR1555" s="3"/>
      <c r="AS1555" s="3"/>
      <c r="AT1555" s="3"/>
      <c r="AU1555" s="3"/>
      <c r="AV1555" s="3"/>
      <c r="AW1555" s="3"/>
      <c r="AX1555" s="3"/>
      <c r="AY1555" s="3"/>
      <c r="AZ1555" s="3"/>
      <c r="BA1555" s="3"/>
      <c r="BB1555" s="3"/>
      <c r="BC1555" s="3"/>
      <c r="BD1555" s="3"/>
      <c r="BE1555" s="3"/>
      <c r="BF1555" s="3"/>
      <c r="BG1555" s="3"/>
      <c r="BH1555" s="3"/>
      <c r="BI1555" s="3"/>
      <c r="BJ1555" s="3"/>
      <c r="BK1555" s="3"/>
    </row>
    <row r="1556" spans="32:63" ht="21.2" customHeight="1" x14ac:dyDescent="0.2">
      <c r="AF1556" s="3"/>
      <c r="AG1556" s="48"/>
      <c r="AH1556" s="48"/>
      <c r="AI1556" s="48"/>
      <c r="AJ1556" s="61"/>
      <c r="AK1556" s="3"/>
      <c r="AL1556" s="48"/>
      <c r="AM1556" s="48"/>
      <c r="AN1556" s="48"/>
      <c r="AQ1556" s="3"/>
      <c r="AR1556" s="3"/>
      <c r="AS1556" s="3"/>
      <c r="AT1556" s="3"/>
      <c r="AU1556" s="3"/>
      <c r="AV1556" s="3"/>
      <c r="AW1556" s="3"/>
      <c r="AX1556" s="3"/>
      <c r="AY1556" s="3"/>
      <c r="AZ1556" s="3"/>
      <c r="BA1556" s="3"/>
      <c r="BB1556" s="3"/>
      <c r="BC1556" s="3"/>
      <c r="BD1556" s="3"/>
      <c r="BE1556" s="3"/>
      <c r="BF1556" s="3"/>
      <c r="BG1556" s="3"/>
      <c r="BH1556" s="3"/>
      <c r="BI1556" s="3"/>
      <c r="BJ1556" s="3"/>
      <c r="BK1556" s="3"/>
    </row>
    <row r="1557" spans="32:63" ht="21.2" customHeight="1" x14ac:dyDescent="0.2">
      <c r="AF1557" s="3"/>
      <c r="AG1557" s="48"/>
      <c r="AH1557" s="48"/>
      <c r="AI1557" s="48"/>
      <c r="AJ1557" s="61"/>
      <c r="AK1557" s="3"/>
      <c r="AL1557" s="48"/>
      <c r="AM1557" s="48"/>
      <c r="AN1557" s="48"/>
      <c r="AQ1557" s="3"/>
      <c r="AR1557" s="3"/>
      <c r="AS1557" s="3"/>
      <c r="AT1557" s="3"/>
      <c r="AU1557" s="3"/>
      <c r="AV1557" s="3"/>
      <c r="AW1557" s="3"/>
      <c r="AX1557" s="3"/>
      <c r="AY1557" s="3"/>
      <c r="AZ1557" s="3"/>
      <c r="BA1557" s="3"/>
      <c r="BB1557" s="3"/>
      <c r="BC1557" s="3"/>
      <c r="BD1557" s="3"/>
      <c r="BE1557" s="3"/>
      <c r="BF1557" s="3"/>
      <c r="BG1557" s="3"/>
      <c r="BH1557" s="3"/>
      <c r="BI1557" s="3"/>
      <c r="BJ1557" s="3"/>
      <c r="BK1557" s="3"/>
    </row>
    <row r="1558" spans="32:63" ht="21.2" customHeight="1" x14ac:dyDescent="0.2">
      <c r="AF1558" s="3"/>
      <c r="AG1558" s="48"/>
      <c r="AH1558" s="48"/>
      <c r="AI1558" s="48"/>
      <c r="AJ1558" s="61"/>
      <c r="AK1558" s="3"/>
      <c r="AL1558" s="48"/>
      <c r="AM1558" s="48"/>
      <c r="AN1558" s="48"/>
      <c r="AQ1558" s="3"/>
      <c r="AR1558" s="3"/>
      <c r="AS1558" s="3"/>
      <c r="AT1558" s="3"/>
      <c r="AU1558" s="3"/>
      <c r="AV1558" s="3"/>
      <c r="AW1558" s="3"/>
      <c r="AX1558" s="3"/>
      <c r="AY1558" s="3"/>
      <c r="AZ1558" s="3"/>
      <c r="BA1558" s="3"/>
      <c r="BB1558" s="3"/>
      <c r="BC1558" s="3"/>
      <c r="BD1558" s="3"/>
      <c r="BE1558" s="3"/>
      <c r="BF1558" s="3"/>
      <c r="BG1558" s="3"/>
      <c r="BH1558" s="3"/>
      <c r="BI1558" s="3"/>
      <c r="BJ1558" s="3"/>
      <c r="BK1558" s="3"/>
    </row>
    <row r="1559" spans="32:63" ht="21.2" customHeight="1" x14ac:dyDescent="0.2">
      <c r="AF1559" s="3"/>
      <c r="AG1559" s="48"/>
      <c r="AH1559" s="48"/>
      <c r="AI1559" s="48"/>
      <c r="AJ1559" s="61"/>
      <c r="AK1559" s="3"/>
      <c r="AL1559" s="48"/>
      <c r="AM1559" s="48"/>
      <c r="AN1559" s="48"/>
      <c r="AQ1559" s="3"/>
      <c r="AR1559" s="3"/>
      <c r="AS1559" s="3"/>
      <c r="AT1559" s="3"/>
      <c r="AU1559" s="3"/>
      <c r="AV1559" s="3"/>
      <c r="AW1559" s="3"/>
      <c r="AX1559" s="3"/>
      <c r="AY1559" s="3"/>
      <c r="AZ1559" s="3"/>
      <c r="BA1559" s="3"/>
      <c r="BB1559" s="3"/>
      <c r="BC1559" s="3"/>
      <c r="BD1559" s="3"/>
      <c r="BE1559" s="3"/>
      <c r="BF1559" s="3"/>
      <c r="BG1559" s="3"/>
      <c r="BH1559" s="3"/>
      <c r="BI1559" s="3"/>
      <c r="BJ1559" s="3"/>
      <c r="BK1559" s="3"/>
    </row>
    <row r="1560" spans="32:63" ht="21.2" customHeight="1" x14ac:dyDescent="0.2">
      <c r="AF1560" s="3"/>
      <c r="AG1560" s="48"/>
      <c r="AH1560" s="48"/>
      <c r="AI1560" s="48"/>
      <c r="AJ1560" s="61"/>
      <c r="AK1560" s="3"/>
      <c r="AL1560" s="48"/>
      <c r="AM1560" s="48"/>
      <c r="AN1560" s="48"/>
      <c r="AQ1560" s="3"/>
      <c r="AR1560" s="3"/>
      <c r="AS1560" s="3"/>
      <c r="AT1560" s="3"/>
      <c r="AU1560" s="3"/>
      <c r="AV1560" s="3"/>
      <c r="AW1560" s="3"/>
      <c r="AX1560" s="3"/>
      <c r="AY1560" s="3"/>
      <c r="AZ1560" s="3"/>
      <c r="BA1560" s="3"/>
      <c r="BB1560" s="3"/>
      <c r="BC1560" s="3"/>
      <c r="BD1560" s="3"/>
      <c r="BE1560" s="3"/>
      <c r="BF1560" s="3"/>
      <c r="BG1560" s="3"/>
      <c r="BH1560" s="3"/>
      <c r="BI1560" s="3"/>
      <c r="BJ1560" s="3"/>
      <c r="BK1560" s="3"/>
    </row>
    <row r="1561" spans="32:63" ht="21.2" customHeight="1" x14ac:dyDescent="0.2">
      <c r="AF1561" s="3"/>
      <c r="AG1561" s="48"/>
      <c r="AH1561" s="48"/>
      <c r="AI1561" s="48"/>
      <c r="AJ1561" s="61"/>
      <c r="AK1561" s="3"/>
      <c r="AL1561" s="48"/>
      <c r="AM1561" s="48"/>
      <c r="AN1561" s="48"/>
      <c r="AQ1561" s="3"/>
      <c r="AR1561" s="3"/>
      <c r="AS1561" s="3"/>
      <c r="AT1561" s="3"/>
      <c r="AU1561" s="3"/>
      <c r="AV1561" s="3"/>
      <c r="AW1561" s="3"/>
      <c r="AX1561" s="3"/>
      <c r="AY1561" s="3"/>
      <c r="AZ1561" s="3"/>
      <c r="BA1561" s="3"/>
      <c r="BB1561" s="3"/>
      <c r="BC1561" s="3"/>
      <c r="BD1561" s="3"/>
      <c r="BE1561" s="3"/>
      <c r="BF1561" s="3"/>
      <c r="BG1561" s="3"/>
      <c r="BH1561" s="3"/>
      <c r="BI1561" s="3"/>
      <c r="BJ1561" s="3"/>
      <c r="BK1561" s="3"/>
    </row>
    <row r="1562" spans="32:63" ht="21.2" customHeight="1" x14ac:dyDescent="0.2">
      <c r="AF1562" s="3"/>
      <c r="AG1562" s="48"/>
      <c r="AH1562" s="48"/>
      <c r="AI1562" s="48"/>
      <c r="AJ1562" s="61"/>
      <c r="AK1562" s="3"/>
      <c r="AL1562" s="48"/>
      <c r="AM1562" s="48"/>
      <c r="AN1562" s="48"/>
      <c r="AQ1562" s="3"/>
      <c r="AR1562" s="3"/>
      <c r="AS1562" s="3"/>
      <c r="AT1562" s="3"/>
      <c r="AU1562" s="3"/>
      <c r="AV1562" s="3"/>
      <c r="AW1562" s="3"/>
      <c r="AX1562" s="3"/>
      <c r="AY1562" s="3"/>
      <c r="AZ1562" s="3"/>
      <c r="BA1562" s="3"/>
      <c r="BB1562" s="3"/>
      <c r="BC1562" s="3"/>
      <c r="BD1562" s="3"/>
      <c r="BE1562" s="3"/>
      <c r="BF1562" s="3"/>
      <c r="BG1562" s="3"/>
      <c r="BH1562" s="3"/>
      <c r="BI1562" s="3"/>
      <c r="BJ1562" s="3"/>
      <c r="BK1562" s="3"/>
    </row>
    <row r="1563" spans="32:63" ht="21.2" customHeight="1" x14ac:dyDescent="0.2">
      <c r="AF1563" s="3"/>
      <c r="AG1563" s="48"/>
      <c r="AH1563" s="48"/>
      <c r="AI1563" s="48"/>
      <c r="AJ1563" s="61"/>
      <c r="AK1563" s="3"/>
      <c r="AL1563" s="48"/>
      <c r="AM1563" s="48"/>
      <c r="AN1563" s="48"/>
      <c r="AQ1563" s="3"/>
      <c r="AR1563" s="3"/>
      <c r="AS1563" s="3"/>
      <c r="AT1563" s="3"/>
      <c r="AU1563" s="3"/>
      <c r="AV1563" s="3"/>
      <c r="AW1563" s="3"/>
      <c r="AX1563" s="3"/>
      <c r="AY1563" s="3"/>
      <c r="AZ1563" s="3"/>
      <c r="BA1563" s="3"/>
      <c r="BB1563" s="3"/>
      <c r="BC1563" s="3"/>
      <c r="BD1563" s="3"/>
      <c r="BE1563" s="3"/>
      <c r="BF1563" s="3"/>
      <c r="BG1563" s="3"/>
      <c r="BH1563" s="3"/>
      <c r="BI1563" s="3"/>
      <c r="BJ1563" s="3"/>
      <c r="BK1563" s="3"/>
    </row>
    <row r="1564" spans="32:63" ht="21.2" customHeight="1" x14ac:dyDescent="0.2">
      <c r="AF1564" s="3"/>
      <c r="AG1564" s="48"/>
      <c r="AH1564" s="48"/>
      <c r="AI1564" s="48"/>
      <c r="AJ1564" s="61"/>
      <c r="AK1564" s="3"/>
      <c r="AL1564" s="48"/>
      <c r="AM1564" s="48"/>
      <c r="AN1564" s="48"/>
      <c r="AQ1564" s="3"/>
      <c r="AR1564" s="3"/>
      <c r="AS1564" s="3"/>
      <c r="AT1564" s="3"/>
      <c r="AU1564" s="3"/>
      <c r="AV1564" s="3"/>
      <c r="AW1564" s="3"/>
      <c r="AX1564" s="3"/>
      <c r="AY1564" s="3"/>
      <c r="AZ1564" s="3"/>
      <c r="BA1564" s="3"/>
      <c r="BB1564" s="3"/>
      <c r="BC1564" s="3"/>
      <c r="BD1564" s="3"/>
      <c r="BE1564" s="3"/>
      <c r="BF1564" s="3"/>
      <c r="BG1564" s="3"/>
      <c r="BH1564" s="3"/>
      <c r="BI1564" s="3"/>
      <c r="BJ1564" s="3"/>
      <c r="BK1564" s="3"/>
    </row>
    <row r="1565" spans="32:63" ht="21.2" customHeight="1" x14ac:dyDescent="0.2">
      <c r="AF1565" s="3"/>
      <c r="AG1565" s="48"/>
      <c r="AH1565" s="48"/>
      <c r="AI1565" s="48"/>
      <c r="AJ1565" s="61"/>
      <c r="AK1565" s="3"/>
      <c r="AL1565" s="48"/>
      <c r="AM1565" s="48"/>
      <c r="AN1565" s="48"/>
      <c r="AQ1565" s="3"/>
      <c r="AR1565" s="3"/>
      <c r="AS1565" s="3"/>
      <c r="AT1565" s="3"/>
      <c r="AU1565" s="3"/>
      <c r="AV1565" s="3"/>
      <c r="AW1565" s="3"/>
      <c r="AX1565" s="3"/>
      <c r="AY1565" s="3"/>
      <c r="AZ1565" s="3"/>
      <c r="BA1565" s="3"/>
      <c r="BB1565" s="3"/>
      <c r="BC1565" s="3"/>
      <c r="BD1565" s="3"/>
      <c r="BE1565" s="3"/>
      <c r="BF1565" s="3"/>
      <c r="BG1565" s="3"/>
      <c r="BH1565" s="3"/>
      <c r="BI1565" s="3"/>
      <c r="BJ1565" s="3"/>
      <c r="BK1565" s="3"/>
    </row>
    <row r="1566" spans="32:63" ht="21.2" customHeight="1" x14ac:dyDescent="0.2">
      <c r="AF1566" s="3"/>
      <c r="AG1566" s="48"/>
      <c r="AH1566" s="48"/>
      <c r="AI1566" s="48"/>
      <c r="AJ1566" s="61"/>
      <c r="AK1566" s="3"/>
      <c r="AL1566" s="48"/>
      <c r="AM1566" s="48"/>
      <c r="AN1566" s="48"/>
      <c r="AQ1566" s="3"/>
      <c r="AR1566" s="3"/>
      <c r="AS1566" s="3"/>
      <c r="AT1566" s="3"/>
      <c r="AU1566" s="3"/>
      <c r="AV1566" s="3"/>
      <c r="AW1566" s="3"/>
      <c r="AX1566" s="3"/>
      <c r="AY1566" s="3"/>
      <c r="AZ1566" s="3"/>
      <c r="BA1566" s="3"/>
      <c r="BB1566" s="3"/>
      <c r="BC1566" s="3"/>
      <c r="BD1566" s="3"/>
      <c r="BE1566" s="3"/>
      <c r="BF1566" s="3"/>
      <c r="BG1566" s="3"/>
      <c r="BH1566" s="3"/>
      <c r="BI1566" s="3"/>
      <c r="BJ1566" s="3"/>
      <c r="BK1566" s="3"/>
    </row>
    <row r="1567" spans="32:63" ht="21.2" customHeight="1" x14ac:dyDescent="0.2">
      <c r="AF1567" s="3"/>
      <c r="AG1567" s="48"/>
      <c r="AH1567" s="48"/>
      <c r="AI1567" s="48"/>
      <c r="AJ1567" s="61"/>
      <c r="AK1567" s="3"/>
      <c r="AL1567" s="48"/>
      <c r="AM1567" s="48"/>
      <c r="AN1567" s="48"/>
      <c r="AQ1567" s="3"/>
      <c r="AR1567" s="3"/>
      <c r="AS1567" s="3"/>
      <c r="AT1567" s="3"/>
      <c r="AU1567" s="3"/>
      <c r="AV1567" s="3"/>
      <c r="AW1567" s="3"/>
      <c r="AX1567" s="3"/>
      <c r="AY1567" s="3"/>
      <c r="AZ1567" s="3"/>
      <c r="BA1567" s="3"/>
      <c r="BB1567" s="3"/>
      <c r="BC1567" s="3"/>
      <c r="BD1567" s="3"/>
      <c r="BE1567" s="3"/>
      <c r="BF1567" s="3"/>
      <c r="BG1567" s="3"/>
      <c r="BH1567" s="3"/>
      <c r="BI1567" s="3"/>
      <c r="BJ1567" s="3"/>
      <c r="BK1567" s="3"/>
    </row>
    <row r="1568" spans="32:63" ht="21.2" customHeight="1" x14ac:dyDescent="0.2">
      <c r="AF1568" s="3"/>
      <c r="AG1568" s="48"/>
      <c r="AH1568" s="48"/>
      <c r="AI1568" s="48"/>
      <c r="AJ1568" s="61"/>
      <c r="AK1568" s="3"/>
      <c r="AL1568" s="48"/>
      <c r="AM1568" s="48"/>
      <c r="AN1568" s="48"/>
      <c r="AQ1568" s="3"/>
      <c r="AR1568" s="3"/>
      <c r="AS1568" s="3"/>
      <c r="AT1568" s="3"/>
      <c r="AU1568" s="3"/>
      <c r="AV1568" s="3"/>
      <c r="AW1568" s="3"/>
      <c r="AX1568" s="3"/>
      <c r="AY1568" s="3"/>
      <c r="AZ1568" s="3"/>
      <c r="BA1568" s="3"/>
      <c r="BB1568" s="3"/>
      <c r="BC1568" s="3"/>
      <c r="BD1568" s="3"/>
      <c r="BE1568" s="3"/>
      <c r="BF1568" s="3"/>
      <c r="BG1568" s="3"/>
      <c r="BH1568" s="3"/>
      <c r="BI1568" s="3"/>
      <c r="BJ1568" s="3"/>
      <c r="BK1568" s="3"/>
    </row>
    <row r="1569" spans="32:63" ht="21.2" customHeight="1" x14ac:dyDescent="0.2">
      <c r="AF1569" s="3"/>
      <c r="AG1569" s="48"/>
      <c r="AH1569" s="48"/>
      <c r="AI1569" s="48"/>
      <c r="AJ1569" s="61"/>
      <c r="AK1569" s="3"/>
      <c r="AL1569" s="48"/>
      <c r="AM1569" s="48"/>
      <c r="AN1569" s="48"/>
      <c r="AQ1569" s="3"/>
      <c r="AR1569" s="3"/>
      <c r="AS1569" s="3"/>
      <c r="AT1569" s="3"/>
      <c r="AU1569" s="3"/>
      <c r="AV1569" s="3"/>
      <c r="AW1569" s="3"/>
      <c r="AX1569" s="3"/>
      <c r="AY1569" s="3"/>
      <c r="AZ1569" s="3"/>
      <c r="BA1569" s="3"/>
      <c r="BB1569" s="3"/>
      <c r="BC1569" s="3"/>
      <c r="BD1569" s="3"/>
      <c r="BE1569" s="3"/>
      <c r="BF1569" s="3"/>
      <c r="BG1569" s="3"/>
      <c r="BH1569" s="3"/>
      <c r="BI1569" s="3"/>
      <c r="BJ1569" s="3"/>
      <c r="BK1569" s="3"/>
    </row>
    <row r="1570" spans="32:63" ht="21.2" customHeight="1" x14ac:dyDescent="0.2">
      <c r="AF1570" s="3"/>
      <c r="AG1570" s="48"/>
      <c r="AH1570" s="48"/>
      <c r="AI1570" s="48"/>
      <c r="AJ1570" s="61"/>
      <c r="AK1570" s="3"/>
      <c r="AL1570" s="48"/>
      <c r="AM1570" s="48"/>
      <c r="AN1570" s="48"/>
      <c r="AQ1570" s="3"/>
      <c r="AR1570" s="3"/>
      <c r="AS1570" s="3"/>
      <c r="AT1570" s="3"/>
      <c r="AU1570" s="3"/>
      <c r="AV1570" s="3"/>
      <c r="AW1570" s="3"/>
      <c r="AX1570" s="3"/>
      <c r="AY1570" s="3"/>
      <c r="AZ1570" s="3"/>
      <c r="BA1570" s="3"/>
      <c r="BB1570" s="3"/>
      <c r="BC1570" s="3"/>
      <c r="BD1570" s="3"/>
      <c r="BE1570" s="3"/>
      <c r="BF1570" s="3"/>
      <c r="BG1570" s="3"/>
      <c r="BH1570" s="3"/>
      <c r="BI1570" s="3"/>
      <c r="BJ1570" s="3"/>
      <c r="BK1570" s="3"/>
    </row>
    <row r="1571" spans="32:63" ht="21.2" customHeight="1" x14ac:dyDescent="0.2">
      <c r="AF1571" s="3"/>
      <c r="AG1571" s="48"/>
      <c r="AH1571" s="48"/>
      <c r="AI1571" s="48"/>
      <c r="AJ1571" s="61"/>
      <c r="AK1571" s="3"/>
      <c r="AL1571" s="48"/>
      <c r="AM1571" s="48"/>
      <c r="AN1571" s="48"/>
      <c r="AQ1571" s="3"/>
      <c r="AR1571" s="3"/>
      <c r="AS1571" s="3"/>
      <c r="AT1571" s="3"/>
      <c r="AU1571" s="3"/>
      <c r="AV1571" s="3"/>
      <c r="AW1571" s="3"/>
      <c r="AX1571" s="3"/>
      <c r="AY1571" s="3"/>
      <c r="AZ1571" s="3"/>
      <c r="BA1571" s="3"/>
      <c r="BB1571" s="3"/>
      <c r="BC1571" s="3"/>
      <c r="BD1571" s="3"/>
      <c r="BE1571" s="3"/>
      <c r="BF1571" s="3"/>
      <c r="BG1571" s="3"/>
      <c r="BH1571" s="3"/>
      <c r="BI1571" s="3"/>
      <c r="BJ1571" s="3"/>
      <c r="BK1571" s="3"/>
    </row>
    <row r="1572" spans="32:63" ht="21.2" customHeight="1" x14ac:dyDescent="0.2">
      <c r="AF1572" s="3"/>
      <c r="AG1572" s="48"/>
      <c r="AH1572" s="48"/>
      <c r="AI1572" s="48"/>
      <c r="AJ1572" s="61"/>
      <c r="AK1572" s="3"/>
      <c r="AL1572" s="48"/>
      <c r="AM1572" s="48"/>
      <c r="AN1572" s="48"/>
      <c r="AQ1572" s="3"/>
      <c r="AR1572" s="3"/>
      <c r="AS1572" s="3"/>
      <c r="AT1572" s="3"/>
      <c r="AU1572" s="3"/>
      <c r="AV1572" s="3"/>
      <c r="AW1572" s="3"/>
      <c r="AX1572" s="3"/>
      <c r="AY1572" s="3"/>
      <c r="AZ1572" s="3"/>
      <c r="BA1572" s="3"/>
      <c r="BB1572" s="3"/>
      <c r="BC1572" s="3"/>
      <c r="BD1572" s="3"/>
      <c r="BE1572" s="3"/>
      <c r="BF1572" s="3"/>
      <c r="BG1572" s="3"/>
      <c r="BH1572" s="3"/>
      <c r="BI1572" s="3"/>
      <c r="BJ1572" s="3"/>
      <c r="BK1572" s="3"/>
    </row>
    <row r="1573" spans="32:63" ht="21.2" customHeight="1" x14ac:dyDescent="0.2">
      <c r="AF1573" s="3"/>
      <c r="AG1573" s="48"/>
      <c r="AH1573" s="48"/>
      <c r="AI1573" s="48"/>
      <c r="AJ1573" s="61"/>
      <c r="AK1573" s="3"/>
      <c r="AL1573" s="48"/>
      <c r="AM1573" s="48"/>
      <c r="AN1573" s="48"/>
      <c r="AQ1573" s="3"/>
      <c r="AR1573" s="3"/>
      <c r="AS1573" s="3"/>
      <c r="AT1573" s="3"/>
      <c r="AU1573" s="3"/>
      <c r="AV1573" s="3"/>
      <c r="AW1573" s="3"/>
      <c r="AX1573" s="3"/>
      <c r="AY1573" s="3"/>
      <c r="AZ1573" s="3"/>
      <c r="BA1573" s="3"/>
      <c r="BB1573" s="3"/>
      <c r="BC1573" s="3"/>
      <c r="BD1573" s="3"/>
      <c r="BE1573" s="3"/>
      <c r="BF1573" s="3"/>
      <c r="BG1573" s="3"/>
      <c r="BH1573" s="3"/>
      <c r="BI1573" s="3"/>
      <c r="BJ1573" s="3"/>
      <c r="BK1573" s="3"/>
    </row>
    <row r="1574" spans="32:63" ht="21.2" customHeight="1" x14ac:dyDescent="0.2">
      <c r="AF1574" s="3"/>
      <c r="AG1574" s="48"/>
      <c r="AH1574" s="48"/>
      <c r="AI1574" s="48"/>
      <c r="AJ1574" s="61"/>
      <c r="AK1574" s="3"/>
      <c r="AL1574" s="48"/>
      <c r="AM1574" s="48"/>
      <c r="AN1574" s="48"/>
      <c r="AQ1574" s="3"/>
      <c r="AR1574" s="3"/>
      <c r="AS1574" s="3"/>
      <c r="AT1574" s="3"/>
      <c r="AU1574" s="3"/>
      <c r="AV1574" s="3"/>
      <c r="AW1574" s="3"/>
      <c r="AX1574" s="3"/>
      <c r="AY1574" s="3"/>
      <c r="AZ1574" s="3"/>
      <c r="BA1574" s="3"/>
      <c r="BB1574" s="3"/>
      <c r="BC1574" s="3"/>
      <c r="BD1574" s="3"/>
      <c r="BE1574" s="3"/>
      <c r="BF1574" s="3"/>
      <c r="BG1574" s="3"/>
      <c r="BH1574" s="3"/>
      <c r="BI1574" s="3"/>
      <c r="BJ1574" s="3"/>
      <c r="BK1574" s="3"/>
    </row>
    <row r="1575" spans="32:63" ht="21.2" customHeight="1" x14ac:dyDescent="0.2">
      <c r="AF1575" s="3"/>
      <c r="AG1575" s="48"/>
      <c r="AH1575" s="48"/>
      <c r="AI1575" s="48"/>
      <c r="AJ1575" s="61"/>
      <c r="AK1575" s="3"/>
      <c r="AL1575" s="48"/>
      <c r="AM1575" s="48"/>
      <c r="AN1575" s="48"/>
      <c r="AQ1575" s="3"/>
      <c r="AR1575" s="3"/>
      <c r="AS1575" s="3"/>
      <c r="AT1575" s="3"/>
      <c r="AU1575" s="3"/>
      <c r="AV1575" s="3"/>
      <c r="AW1575" s="3"/>
      <c r="AX1575" s="3"/>
      <c r="AY1575" s="3"/>
      <c r="AZ1575" s="3"/>
      <c r="BA1575" s="3"/>
      <c r="BB1575" s="3"/>
      <c r="BC1575" s="3"/>
      <c r="BD1575" s="3"/>
      <c r="BE1575" s="3"/>
      <c r="BF1575" s="3"/>
      <c r="BG1575" s="3"/>
      <c r="BH1575" s="3"/>
      <c r="BI1575" s="3"/>
      <c r="BJ1575" s="3"/>
      <c r="BK1575" s="3"/>
    </row>
    <row r="1576" spans="32:63" ht="21.2" customHeight="1" x14ac:dyDescent="0.2">
      <c r="AF1576" s="3"/>
      <c r="AG1576" s="48"/>
      <c r="AH1576" s="48"/>
      <c r="AI1576" s="48"/>
      <c r="AJ1576" s="61"/>
      <c r="AK1576" s="3"/>
      <c r="AL1576" s="48"/>
      <c r="AM1576" s="48"/>
      <c r="AN1576" s="48"/>
      <c r="AQ1576" s="3"/>
      <c r="AR1576" s="3"/>
      <c r="AS1576" s="3"/>
      <c r="AT1576" s="3"/>
      <c r="AU1576" s="3"/>
      <c r="AV1576" s="3"/>
      <c r="AW1576" s="3"/>
      <c r="AX1576" s="3"/>
      <c r="AY1576" s="3"/>
      <c r="AZ1576" s="3"/>
      <c r="BA1576" s="3"/>
      <c r="BB1576" s="3"/>
      <c r="BC1576" s="3"/>
      <c r="BD1576" s="3"/>
      <c r="BE1576" s="3"/>
      <c r="BF1576" s="3"/>
      <c r="BG1576" s="3"/>
      <c r="BH1576" s="3"/>
      <c r="BI1576" s="3"/>
      <c r="BJ1576" s="3"/>
      <c r="BK1576" s="3"/>
    </row>
    <row r="1577" spans="32:63" ht="21.2" customHeight="1" x14ac:dyDescent="0.2">
      <c r="AF1577" s="3"/>
      <c r="AG1577" s="48"/>
      <c r="AH1577" s="48"/>
      <c r="AI1577" s="48"/>
      <c r="AJ1577" s="61"/>
      <c r="AK1577" s="3"/>
      <c r="AL1577" s="48"/>
      <c r="AM1577" s="48"/>
      <c r="AN1577" s="48"/>
      <c r="AQ1577" s="3"/>
      <c r="AR1577" s="3"/>
      <c r="AS1577" s="3"/>
      <c r="AT1577" s="3"/>
      <c r="AU1577" s="3"/>
      <c r="AV1577" s="3"/>
      <c r="AW1577" s="3"/>
      <c r="AX1577" s="3"/>
      <c r="AY1577" s="3"/>
      <c r="AZ1577" s="3"/>
      <c r="BA1577" s="3"/>
      <c r="BB1577" s="3"/>
      <c r="BC1577" s="3"/>
      <c r="BD1577" s="3"/>
      <c r="BE1577" s="3"/>
      <c r="BF1577" s="3"/>
      <c r="BG1577" s="3"/>
      <c r="BH1577" s="3"/>
      <c r="BI1577" s="3"/>
      <c r="BJ1577" s="3"/>
      <c r="BK1577" s="3"/>
    </row>
    <row r="1578" spans="32:63" ht="21.2" customHeight="1" x14ac:dyDescent="0.2">
      <c r="AF1578" s="3"/>
      <c r="AG1578" s="48"/>
      <c r="AH1578" s="48"/>
      <c r="AI1578" s="48"/>
      <c r="AJ1578" s="61"/>
      <c r="AK1578" s="3"/>
      <c r="AL1578" s="48"/>
      <c r="AM1578" s="48"/>
      <c r="AN1578" s="48"/>
      <c r="AQ1578" s="3"/>
      <c r="AR1578" s="3"/>
      <c r="AS1578" s="3"/>
      <c r="AT1578" s="3"/>
      <c r="AU1578" s="3"/>
      <c r="AV1578" s="3"/>
      <c r="AW1578" s="3"/>
      <c r="AX1578" s="3"/>
      <c r="AY1578" s="3"/>
      <c r="AZ1578" s="3"/>
      <c r="BA1578" s="3"/>
      <c r="BB1578" s="3"/>
      <c r="BC1578" s="3"/>
      <c r="BD1578" s="3"/>
      <c r="BE1578" s="3"/>
      <c r="BF1578" s="3"/>
      <c r="BG1578" s="3"/>
      <c r="BH1578" s="3"/>
      <c r="BI1578" s="3"/>
      <c r="BJ1578" s="3"/>
      <c r="BK1578" s="3"/>
    </row>
    <row r="1579" spans="32:63" ht="21.2" customHeight="1" x14ac:dyDescent="0.2">
      <c r="AF1579" s="3"/>
      <c r="AG1579" s="48"/>
      <c r="AH1579" s="48"/>
      <c r="AI1579" s="48"/>
      <c r="AJ1579" s="61"/>
      <c r="AK1579" s="3"/>
      <c r="AL1579" s="48"/>
      <c r="AM1579" s="48"/>
      <c r="AN1579" s="48"/>
      <c r="AQ1579" s="3"/>
      <c r="AR1579" s="3"/>
      <c r="AS1579" s="3"/>
      <c r="AT1579" s="3"/>
      <c r="AU1579" s="3"/>
      <c r="AV1579" s="3"/>
      <c r="AW1579" s="3"/>
      <c r="AX1579" s="3"/>
      <c r="AY1579" s="3"/>
      <c r="AZ1579" s="3"/>
      <c r="BA1579" s="3"/>
      <c r="BB1579" s="3"/>
      <c r="BC1579" s="3"/>
      <c r="BD1579" s="3"/>
      <c r="BE1579" s="3"/>
      <c r="BF1579" s="3"/>
      <c r="BG1579" s="3"/>
      <c r="BH1579" s="3"/>
      <c r="BI1579" s="3"/>
      <c r="BJ1579" s="3"/>
      <c r="BK1579" s="3"/>
    </row>
    <row r="1580" spans="32:63" ht="21.2" customHeight="1" x14ac:dyDescent="0.2">
      <c r="AF1580" s="3"/>
      <c r="AG1580" s="48"/>
      <c r="AH1580" s="48"/>
      <c r="AI1580" s="48"/>
      <c r="AJ1580" s="61"/>
      <c r="AK1580" s="3"/>
      <c r="AL1580" s="48"/>
      <c r="AM1580" s="48"/>
      <c r="AN1580" s="48"/>
      <c r="AQ1580" s="3"/>
      <c r="AR1580" s="3"/>
      <c r="AS1580" s="3"/>
      <c r="AT1580" s="3"/>
      <c r="AU1580" s="3"/>
      <c r="AV1580" s="3"/>
      <c r="AW1580" s="3"/>
      <c r="AX1580" s="3"/>
      <c r="AY1580" s="3"/>
      <c r="AZ1580" s="3"/>
      <c r="BA1580" s="3"/>
      <c r="BB1580" s="3"/>
      <c r="BC1580" s="3"/>
      <c r="BD1580" s="3"/>
      <c r="BE1580" s="3"/>
      <c r="BF1580" s="3"/>
      <c r="BG1580" s="3"/>
      <c r="BH1580" s="3"/>
      <c r="BI1580" s="3"/>
      <c r="BJ1580" s="3"/>
      <c r="BK1580" s="3"/>
    </row>
    <row r="1581" spans="32:63" ht="21.2" customHeight="1" x14ac:dyDescent="0.2">
      <c r="AF1581" s="3"/>
      <c r="AG1581" s="48"/>
      <c r="AH1581" s="48"/>
      <c r="AI1581" s="48"/>
      <c r="AJ1581" s="61"/>
      <c r="AK1581" s="3"/>
      <c r="AL1581" s="48"/>
      <c r="AM1581" s="48"/>
      <c r="AN1581" s="48"/>
      <c r="AQ1581" s="3"/>
      <c r="AR1581" s="3"/>
      <c r="AS1581" s="3"/>
      <c r="AT1581" s="3"/>
      <c r="AU1581" s="3"/>
      <c r="AV1581" s="3"/>
      <c r="AW1581" s="3"/>
      <c r="AX1581" s="3"/>
      <c r="AY1581" s="3"/>
      <c r="AZ1581" s="3"/>
      <c r="BA1581" s="3"/>
      <c r="BB1581" s="3"/>
      <c r="BC1581" s="3"/>
      <c r="BD1581" s="3"/>
      <c r="BE1581" s="3"/>
      <c r="BF1581" s="3"/>
      <c r="BG1581" s="3"/>
      <c r="BH1581" s="3"/>
      <c r="BI1581" s="3"/>
      <c r="BJ1581" s="3"/>
      <c r="BK1581" s="3"/>
    </row>
    <row r="1582" spans="32:63" ht="21.2" customHeight="1" x14ac:dyDescent="0.2">
      <c r="AF1582" s="3"/>
      <c r="AG1582" s="48"/>
      <c r="AH1582" s="48"/>
      <c r="AI1582" s="48"/>
      <c r="AJ1582" s="61"/>
      <c r="AK1582" s="3"/>
      <c r="AL1582" s="48"/>
      <c r="AM1582" s="48"/>
      <c r="AN1582" s="48"/>
      <c r="AQ1582" s="3"/>
      <c r="AR1582" s="3"/>
      <c r="AS1582" s="3"/>
      <c r="AT1582" s="3"/>
      <c r="AU1582" s="3"/>
      <c r="AV1582" s="3"/>
      <c r="AW1582" s="3"/>
      <c r="AX1582" s="3"/>
      <c r="AY1582" s="3"/>
      <c r="AZ1582" s="3"/>
      <c r="BA1582" s="3"/>
      <c r="BB1582" s="3"/>
      <c r="BC1582" s="3"/>
      <c r="BD1582" s="3"/>
      <c r="BE1582" s="3"/>
      <c r="BF1582" s="3"/>
      <c r="BG1582" s="3"/>
      <c r="BH1582" s="3"/>
      <c r="BI1582" s="3"/>
      <c r="BJ1582" s="3"/>
      <c r="BK1582" s="3"/>
    </row>
    <row r="1583" spans="32:63" ht="21.2" customHeight="1" x14ac:dyDescent="0.2">
      <c r="AF1583" s="3"/>
      <c r="AG1583" s="48"/>
      <c r="AH1583" s="48"/>
      <c r="AI1583" s="48"/>
      <c r="AJ1583" s="61"/>
      <c r="AK1583" s="3"/>
      <c r="AL1583" s="48"/>
      <c r="AM1583" s="48"/>
      <c r="AN1583" s="48"/>
      <c r="AQ1583" s="3"/>
      <c r="AR1583" s="3"/>
      <c r="AS1583" s="3"/>
      <c r="AT1583" s="3"/>
      <c r="AU1583" s="3"/>
      <c r="AV1583" s="3"/>
      <c r="AW1583" s="3"/>
      <c r="AX1583" s="3"/>
      <c r="AY1583" s="3"/>
      <c r="AZ1583" s="3"/>
      <c r="BA1583" s="3"/>
      <c r="BB1583" s="3"/>
      <c r="BC1583" s="3"/>
      <c r="BD1583" s="3"/>
      <c r="BE1583" s="3"/>
      <c r="BF1583" s="3"/>
      <c r="BG1583" s="3"/>
      <c r="BH1583" s="3"/>
      <c r="BI1583" s="3"/>
      <c r="BJ1583" s="3"/>
      <c r="BK1583" s="3"/>
    </row>
    <row r="1584" spans="32:63" ht="21.2" customHeight="1" x14ac:dyDescent="0.2">
      <c r="AF1584" s="3"/>
      <c r="AG1584" s="48"/>
      <c r="AH1584" s="48"/>
      <c r="AI1584" s="48"/>
      <c r="AJ1584" s="61"/>
      <c r="AK1584" s="3"/>
      <c r="AL1584" s="48"/>
      <c r="AM1584" s="48"/>
      <c r="AN1584" s="48"/>
      <c r="AQ1584" s="3"/>
      <c r="AR1584" s="3"/>
      <c r="AS1584" s="3"/>
      <c r="AT1584" s="3"/>
      <c r="AU1584" s="3"/>
      <c r="AV1584" s="3"/>
      <c r="AW1584" s="3"/>
      <c r="AX1584" s="3"/>
      <c r="AY1584" s="3"/>
      <c r="AZ1584" s="3"/>
      <c r="BA1584" s="3"/>
      <c r="BB1584" s="3"/>
      <c r="BC1584" s="3"/>
      <c r="BD1584" s="3"/>
      <c r="BE1584" s="3"/>
      <c r="BF1584" s="3"/>
      <c r="BG1584" s="3"/>
      <c r="BH1584" s="3"/>
      <c r="BI1584" s="3"/>
      <c r="BJ1584" s="3"/>
      <c r="BK1584" s="3"/>
    </row>
    <row r="1585" spans="32:63" ht="21.2" customHeight="1" x14ac:dyDescent="0.2">
      <c r="AF1585" s="3"/>
      <c r="AG1585" s="48"/>
      <c r="AH1585" s="48"/>
      <c r="AI1585" s="48"/>
      <c r="AJ1585" s="61"/>
      <c r="AK1585" s="3"/>
      <c r="AL1585" s="48"/>
      <c r="AM1585" s="48"/>
      <c r="AN1585" s="48"/>
      <c r="AQ1585" s="3"/>
      <c r="AR1585" s="3"/>
      <c r="AS1585" s="3"/>
      <c r="AT1585" s="3"/>
      <c r="AU1585" s="3"/>
      <c r="AV1585" s="3"/>
      <c r="AW1585" s="3"/>
      <c r="AX1585" s="3"/>
      <c r="AY1585" s="3"/>
      <c r="AZ1585" s="3"/>
      <c r="BA1585" s="3"/>
      <c r="BB1585" s="3"/>
      <c r="BC1585" s="3"/>
      <c r="BD1585" s="3"/>
      <c r="BE1585" s="3"/>
      <c r="BF1585" s="3"/>
      <c r="BG1585" s="3"/>
      <c r="BH1585" s="3"/>
      <c r="BI1585" s="3"/>
      <c r="BJ1585" s="3"/>
      <c r="BK1585" s="3"/>
    </row>
    <row r="1586" spans="32:63" ht="21.2" customHeight="1" x14ac:dyDescent="0.2">
      <c r="AF1586" s="3"/>
      <c r="AG1586" s="48"/>
      <c r="AH1586" s="48"/>
      <c r="AI1586" s="48"/>
      <c r="AJ1586" s="61"/>
      <c r="AK1586" s="3"/>
      <c r="AL1586" s="48"/>
      <c r="AM1586" s="48"/>
      <c r="AN1586" s="48"/>
      <c r="AQ1586" s="3"/>
      <c r="AR1586" s="3"/>
      <c r="AS1586" s="3"/>
      <c r="AT1586" s="3"/>
      <c r="AU1586" s="3"/>
      <c r="AV1586" s="3"/>
      <c r="AW1586" s="3"/>
      <c r="AX1586" s="3"/>
      <c r="AY1586" s="3"/>
      <c r="AZ1586" s="3"/>
      <c r="BA1586" s="3"/>
      <c r="BB1586" s="3"/>
      <c r="BC1586" s="3"/>
      <c r="BD1586" s="3"/>
      <c r="BE1586" s="3"/>
      <c r="BF1586" s="3"/>
      <c r="BG1586" s="3"/>
      <c r="BH1586" s="3"/>
      <c r="BI1586" s="3"/>
      <c r="BJ1586" s="3"/>
      <c r="BK1586" s="3"/>
    </row>
    <row r="1587" spans="32:63" ht="21.2" customHeight="1" x14ac:dyDescent="0.2">
      <c r="AF1587" s="3"/>
      <c r="AG1587" s="48"/>
      <c r="AH1587" s="48"/>
      <c r="AI1587" s="48"/>
      <c r="AJ1587" s="61"/>
      <c r="AK1587" s="3"/>
      <c r="AL1587" s="48"/>
      <c r="AM1587" s="48"/>
      <c r="AN1587" s="48"/>
      <c r="AQ1587" s="3"/>
      <c r="AR1587" s="3"/>
      <c r="AS1587" s="3"/>
      <c r="AT1587" s="3"/>
      <c r="AU1587" s="3"/>
      <c r="AV1587" s="3"/>
      <c r="AW1587" s="3"/>
      <c r="AX1587" s="3"/>
      <c r="AY1587" s="3"/>
      <c r="AZ1587" s="3"/>
      <c r="BA1587" s="3"/>
      <c r="BB1587" s="3"/>
      <c r="BC1587" s="3"/>
      <c r="BD1587" s="3"/>
      <c r="BE1587" s="3"/>
      <c r="BF1587" s="3"/>
      <c r="BG1587" s="3"/>
      <c r="BH1587" s="3"/>
      <c r="BI1587" s="3"/>
      <c r="BJ1587" s="3"/>
      <c r="BK1587" s="3"/>
    </row>
    <row r="1588" spans="32:63" ht="21.2" customHeight="1" x14ac:dyDescent="0.2">
      <c r="AF1588" s="3"/>
      <c r="AG1588" s="48"/>
      <c r="AH1588" s="48"/>
      <c r="AI1588" s="48"/>
      <c r="AJ1588" s="61"/>
      <c r="AK1588" s="3"/>
      <c r="AL1588" s="48"/>
      <c r="AM1588" s="48"/>
      <c r="AN1588" s="48"/>
      <c r="AQ1588" s="3"/>
      <c r="AR1588" s="3"/>
      <c r="AS1588" s="3"/>
      <c r="AT1588" s="3"/>
      <c r="AU1588" s="3"/>
      <c r="AV1588" s="3"/>
      <c r="AW1588" s="3"/>
      <c r="AX1588" s="3"/>
      <c r="AY1588" s="3"/>
      <c r="AZ1588" s="3"/>
      <c r="BA1588" s="3"/>
      <c r="BB1588" s="3"/>
      <c r="BC1588" s="3"/>
      <c r="BD1588" s="3"/>
      <c r="BE1588" s="3"/>
      <c r="BF1588" s="3"/>
      <c r="BG1588" s="3"/>
      <c r="BH1588" s="3"/>
      <c r="BI1588" s="3"/>
      <c r="BJ1588" s="3"/>
      <c r="BK1588" s="3"/>
    </row>
    <row r="1589" spans="32:63" ht="21.2" customHeight="1" x14ac:dyDescent="0.2">
      <c r="AF1589" s="3"/>
      <c r="AG1589" s="48"/>
      <c r="AH1589" s="48"/>
      <c r="AI1589" s="48"/>
      <c r="AJ1589" s="61"/>
      <c r="AK1589" s="3"/>
      <c r="AL1589" s="48"/>
      <c r="AM1589" s="48"/>
      <c r="AN1589" s="48"/>
      <c r="AQ1589" s="3"/>
      <c r="AR1589" s="3"/>
      <c r="AS1589" s="3"/>
      <c r="AT1589" s="3"/>
      <c r="AU1589" s="3"/>
      <c r="AV1589" s="3"/>
      <c r="AW1589" s="3"/>
      <c r="AX1589" s="3"/>
      <c r="AY1589" s="3"/>
      <c r="AZ1589" s="3"/>
      <c r="BA1589" s="3"/>
      <c r="BB1589" s="3"/>
      <c r="BC1589" s="3"/>
      <c r="BD1589" s="3"/>
      <c r="BE1589" s="3"/>
      <c r="BF1589" s="3"/>
      <c r="BG1589" s="3"/>
      <c r="BH1589" s="3"/>
      <c r="BI1589" s="3"/>
      <c r="BJ1589" s="3"/>
      <c r="BK1589" s="3"/>
    </row>
    <row r="1590" spans="32:63" ht="21.2" customHeight="1" x14ac:dyDescent="0.2">
      <c r="AF1590" s="3"/>
      <c r="AG1590" s="48"/>
      <c r="AH1590" s="48"/>
      <c r="AI1590" s="48"/>
      <c r="AJ1590" s="61"/>
      <c r="AK1590" s="3"/>
      <c r="AL1590" s="48"/>
      <c r="AM1590" s="48"/>
      <c r="AN1590" s="48"/>
      <c r="AQ1590" s="3"/>
      <c r="AR1590" s="3"/>
      <c r="AS1590" s="3"/>
      <c r="AT1590" s="3"/>
      <c r="AU1590" s="3"/>
      <c r="AV1590" s="3"/>
      <c r="AW1590" s="3"/>
      <c r="AX1590" s="3"/>
      <c r="AY1590" s="3"/>
      <c r="AZ1590" s="3"/>
      <c r="BA1590" s="3"/>
      <c r="BB1590" s="3"/>
      <c r="BC1590" s="3"/>
      <c r="BD1590" s="3"/>
      <c r="BE1590" s="3"/>
      <c r="BF1590" s="3"/>
      <c r="BG1590" s="3"/>
      <c r="BH1590" s="3"/>
      <c r="BI1590" s="3"/>
      <c r="BJ1590" s="3"/>
      <c r="BK1590" s="3"/>
    </row>
    <row r="1591" spans="32:63" ht="21.2" customHeight="1" x14ac:dyDescent="0.2">
      <c r="AF1591" s="3"/>
      <c r="AG1591" s="48"/>
      <c r="AH1591" s="48"/>
      <c r="AI1591" s="48"/>
      <c r="AJ1591" s="61"/>
      <c r="AK1591" s="3"/>
      <c r="AL1591" s="48"/>
      <c r="AM1591" s="48"/>
      <c r="AN1591" s="48"/>
      <c r="AQ1591" s="3"/>
      <c r="AR1591" s="3"/>
      <c r="AS1591" s="3"/>
      <c r="AT1591" s="3"/>
      <c r="AU1591" s="3"/>
      <c r="AV1591" s="3"/>
      <c r="AW1591" s="3"/>
      <c r="AX1591" s="3"/>
      <c r="AY1591" s="3"/>
      <c r="AZ1591" s="3"/>
      <c r="BA1591" s="3"/>
      <c r="BB1591" s="3"/>
      <c r="BC1591" s="3"/>
      <c r="BD1591" s="3"/>
      <c r="BE1591" s="3"/>
      <c r="BF1591" s="3"/>
      <c r="BG1591" s="3"/>
      <c r="BH1591" s="3"/>
      <c r="BI1591" s="3"/>
      <c r="BJ1591" s="3"/>
      <c r="BK1591" s="3"/>
    </row>
    <row r="1592" spans="32:63" ht="21.2" customHeight="1" x14ac:dyDescent="0.2">
      <c r="AF1592" s="3"/>
      <c r="AG1592" s="48"/>
      <c r="AH1592" s="48"/>
      <c r="AI1592" s="48"/>
      <c r="AJ1592" s="61"/>
      <c r="AK1592" s="3"/>
      <c r="AL1592" s="48"/>
      <c r="AM1592" s="48"/>
      <c r="AN1592" s="48"/>
      <c r="AQ1592" s="3"/>
      <c r="AR1592" s="3"/>
      <c r="AS1592" s="3"/>
      <c r="AT1592" s="3"/>
      <c r="AU1592" s="3"/>
      <c r="AV1592" s="3"/>
      <c r="AW1592" s="3"/>
      <c r="AX1592" s="3"/>
      <c r="AY1592" s="3"/>
      <c r="AZ1592" s="3"/>
      <c r="BA1592" s="3"/>
      <c r="BB1592" s="3"/>
      <c r="BC1592" s="3"/>
      <c r="BD1592" s="3"/>
      <c r="BE1592" s="3"/>
      <c r="BF1592" s="3"/>
      <c r="BG1592" s="3"/>
      <c r="BH1592" s="3"/>
      <c r="BI1592" s="3"/>
      <c r="BJ1592" s="3"/>
      <c r="BK1592" s="3"/>
    </row>
    <row r="1593" spans="32:63" ht="21.2" customHeight="1" x14ac:dyDescent="0.2">
      <c r="AF1593" s="3"/>
      <c r="AG1593" s="48"/>
      <c r="AH1593" s="48"/>
      <c r="AI1593" s="48"/>
      <c r="AJ1593" s="61"/>
      <c r="AK1593" s="3"/>
      <c r="AL1593" s="48"/>
      <c r="AM1593" s="48"/>
      <c r="AN1593" s="48"/>
      <c r="AQ1593" s="3"/>
      <c r="AR1593" s="3"/>
      <c r="AS1593" s="3"/>
      <c r="AT1593" s="3"/>
      <c r="AU1593" s="3"/>
      <c r="AV1593" s="3"/>
      <c r="AW1593" s="3"/>
      <c r="AX1593" s="3"/>
      <c r="AY1593" s="3"/>
      <c r="AZ1593" s="3"/>
      <c r="BA1593" s="3"/>
      <c r="BB1593" s="3"/>
      <c r="BC1593" s="3"/>
      <c r="BD1593" s="3"/>
      <c r="BE1593" s="3"/>
      <c r="BF1593" s="3"/>
      <c r="BG1593" s="3"/>
      <c r="BH1593" s="3"/>
      <c r="BI1593" s="3"/>
      <c r="BJ1593" s="3"/>
      <c r="BK1593" s="3"/>
    </row>
    <row r="1594" spans="32:63" ht="21.2" customHeight="1" x14ac:dyDescent="0.2">
      <c r="AF1594" s="3"/>
      <c r="AG1594" s="48"/>
      <c r="AH1594" s="48"/>
      <c r="AI1594" s="48"/>
      <c r="AJ1594" s="61"/>
      <c r="AK1594" s="3"/>
      <c r="AL1594" s="48"/>
      <c r="AM1594" s="48"/>
      <c r="AN1594" s="48"/>
      <c r="AQ1594" s="3"/>
      <c r="AR1594" s="3"/>
      <c r="AS1594" s="3"/>
      <c r="AT1594" s="3"/>
      <c r="AU1594" s="3"/>
      <c r="AV1594" s="3"/>
      <c r="AW1594" s="3"/>
      <c r="AX1594" s="3"/>
      <c r="AY1594" s="3"/>
      <c r="AZ1594" s="3"/>
      <c r="BA1594" s="3"/>
      <c r="BB1594" s="3"/>
      <c r="BC1594" s="3"/>
      <c r="BD1594" s="3"/>
      <c r="BE1594" s="3"/>
      <c r="BF1594" s="3"/>
      <c r="BG1594" s="3"/>
      <c r="BH1594" s="3"/>
      <c r="BI1594" s="3"/>
      <c r="BJ1594" s="3"/>
      <c r="BK1594" s="3"/>
    </row>
    <row r="1595" spans="32:63" ht="21.2" customHeight="1" x14ac:dyDescent="0.2">
      <c r="AF1595" s="3"/>
      <c r="AG1595" s="48"/>
      <c r="AH1595" s="48"/>
      <c r="AI1595" s="48"/>
      <c r="AJ1595" s="61"/>
      <c r="AK1595" s="3"/>
      <c r="AL1595" s="48"/>
      <c r="AM1595" s="48"/>
      <c r="AN1595" s="48"/>
      <c r="AQ1595" s="3"/>
      <c r="AR1595" s="3"/>
      <c r="AS1595" s="3"/>
      <c r="AT1595" s="3"/>
      <c r="AU1595" s="3"/>
      <c r="AV1595" s="3"/>
      <c r="AW1595" s="3"/>
      <c r="AX1595" s="3"/>
      <c r="AY1595" s="3"/>
      <c r="AZ1595" s="3"/>
      <c r="BA1595" s="3"/>
      <c r="BB1595" s="3"/>
      <c r="BC1595" s="3"/>
      <c r="BD1595" s="3"/>
      <c r="BE1595" s="3"/>
      <c r="BF1595" s="3"/>
      <c r="BG1595" s="3"/>
      <c r="BH1595" s="3"/>
      <c r="BI1595" s="3"/>
      <c r="BJ1595" s="3"/>
      <c r="BK1595" s="3"/>
    </row>
    <row r="1596" spans="32:63" ht="21.2" customHeight="1" x14ac:dyDescent="0.2">
      <c r="AF1596" s="3"/>
      <c r="AG1596" s="48"/>
      <c r="AH1596" s="48"/>
      <c r="AI1596" s="48"/>
      <c r="AJ1596" s="61"/>
      <c r="AK1596" s="3"/>
      <c r="AL1596" s="48"/>
      <c r="AM1596" s="48"/>
      <c r="AN1596" s="48"/>
      <c r="AQ1596" s="3"/>
      <c r="AR1596" s="3"/>
      <c r="AS1596" s="3"/>
      <c r="AT1596" s="3"/>
      <c r="AU1596" s="3"/>
      <c r="AV1596" s="3"/>
      <c r="AW1596" s="3"/>
      <c r="AX1596" s="3"/>
      <c r="AY1596" s="3"/>
      <c r="AZ1596" s="3"/>
      <c r="BA1596" s="3"/>
      <c r="BB1596" s="3"/>
      <c r="BC1596" s="3"/>
      <c r="BD1596" s="3"/>
      <c r="BE1596" s="3"/>
      <c r="BF1596" s="3"/>
      <c r="BG1596" s="3"/>
      <c r="BH1596" s="3"/>
      <c r="BI1596" s="3"/>
      <c r="BJ1596" s="3"/>
      <c r="BK1596" s="3"/>
    </row>
    <row r="1597" spans="32:63" ht="21.2" customHeight="1" x14ac:dyDescent="0.2">
      <c r="AF1597" s="3"/>
      <c r="AG1597" s="48"/>
      <c r="AH1597" s="48"/>
      <c r="AI1597" s="48"/>
      <c r="AJ1597" s="61"/>
      <c r="AK1597" s="3"/>
      <c r="AL1597" s="48"/>
      <c r="AM1597" s="48"/>
      <c r="AN1597" s="48"/>
      <c r="AQ1597" s="3"/>
      <c r="AR1597" s="3"/>
      <c r="AS1597" s="3"/>
      <c r="AT1597" s="3"/>
      <c r="AU1597" s="3"/>
      <c r="AV1597" s="3"/>
      <c r="AW1597" s="3"/>
      <c r="AX1597" s="3"/>
      <c r="AY1597" s="3"/>
      <c r="AZ1597" s="3"/>
      <c r="BA1597" s="3"/>
      <c r="BB1597" s="3"/>
      <c r="BC1597" s="3"/>
      <c r="BD1597" s="3"/>
      <c r="BE1597" s="3"/>
      <c r="BF1597" s="3"/>
      <c r="BG1597" s="3"/>
      <c r="BH1597" s="3"/>
      <c r="BI1597" s="3"/>
      <c r="BJ1597" s="3"/>
      <c r="BK1597" s="3"/>
    </row>
    <row r="1598" spans="32:63" ht="21.2" customHeight="1" x14ac:dyDescent="0.2">
      <c r="AF1598" s="3"/>
      <c r="AG1598" s="48"/>
      <c r="AH1598" s="48"/>
      <c r="AI1598" s="48"/>
      <c r="AJ1598" s="61"/>
      <c r="AK1598" s="3"/>
      <c r="AL1598" s="48"/>
      <c r="AM1598" s="48"/>
      <c r="AN1598" s="48"/>
      <c r="AQ1598" s="3"/>
      <c r="AR1598" s="3"/>
      <c r="AS1598" s="3"/>
      <c r="AT1598" s="3"/>
      <c r="AU1598" s="3"/>
      <c r="AV1598" s="3"/>
      <c r="AW1598" s="3"/>
      <c r="AX1598" s="3"/>
      <c r="AY1598" s="3"/>
      <c r="AZ1598" s="3"/>
      <c r="BA1598" s="3"/>
      <c r="BB1598" s="3"/>
      <c r="BC1598" s="3"/>
      <c r="BD1598" s="3"/>
      <c r="BE1598" s="3"/>
      <c r="BF1598" s="3"/>
      <c r="BG1598" s="3"/>
      <c r="BH1598" s="3"/>
      <c r="BI1598" s="3"/>
      <c r="BJ1598" s="3"/>
      <c r="BK1598" s="3"/>
    </row>
    <row r="1599" spans="32:63" ht="21.2" customHeight="1" x14ac:dyDescent="0.2">
      <c r="AF1599" s="3"/>
      <c r="AG1599" s="48"/>
      <c r="AH1599" s="48"/>
      <c r="AI1599" s="48"/>
      <c r="AJ1599" s="61"/>
      <c r="AK1599" s="3"/>
      <c r="AL1599" s="48"/>
      <c r="AM1599" s="48"/>
      <c r="AN1599" s="48"/>
      <c r="AQ1599" s="3"/>
      <c r="AR1599" s="3"/>
      <c r="AS1599" s="3"/>
      <c r="AT1599" s="3"/>
      <c r="AU1599" s="3"/>
      <c r="AV1599" s="3"/>
      <c r="AW1599" s="3"/>
      <c r="AX1599" s="3"/>
      <c r="AY1599" s="3"/>
      <c r="AZ1599" s="3"/>
      <c r="BA1599" s="3"/>
      <c r="BB1599" s="3"/>
      <c r="BC1599" s="3"/>
      <c r="BD1599" s="3"/>
      <c r="BE1599" s="3"/>
      <c r="BF1599" s="3"/>
      <c r="BG1599" s="3"/>
      <c r="BH1599" s="3"/>
      <c r="BI1599" s="3"/>
      <c r="BJ1599" s="3"/>
      <c r="BK1599" s="3"/>
    </row>
    <row r="1600" spans="32:63" ht="21.2" customHeight="1" x14ac:dyDescent="0.2">
      <c r="AF1600" s="3"/>
      <c r="AG1600" s="48"/>
      <c r="AH1600" s="48"/>
      <c r="AI1600" s="48"/>
      <c r="AJ1600" s="61"/>
      <c r="AK1600" s="3"/>
      <c r="AL1600" s="48"/>
      <c r="AM1600" s="48"/>
      <c r="AN1600" s="48"/>
      <c r="AQ1600" s="3"/>
      <c r="AR1600" s="3"/>
      <c r="AS1600" s="3"/>
      <c r="AT1600" s="3"/>
      <c r="AU1600" s="3"/>
      <c r="AV1600" s="3"/>
      <c r="AW1600" s="3"/>
      <c r="AX1600" s="3"/>
      <c r="AY1600" s="3"/>
      <c r="AZ1600" s="3"/>
      <c r="BA1600" s="3"/>
      <c r="BB1600" s="3"/>
      <c r="BC1600" s="3"/>
      <c r="BD1600" s="3"/>
      <c r="BE1600" s="3"/>
      <c r="BF1600" s="3"/>
      <c r="BG1600" s="3"/>
      <c r="BH1600" s="3"/>
      <c r="BI1600" s="3"/>
      <c r="BJ1600" s="3"/>
      <c r="BK1600" s="3"/>
    </row>
    <row r="1601" spans="32:63" ht="21.2" customHeight="1" x14ac:dyDescent="0.2">
      <c r="AF1601" s="3"/>
      <c r="AG1601" s="48"/>
      <c r="AH1601" s="48"/>
      <c r="AI1601" s="48"/>
      <c r="AJ1601" s="61"/>
      <c r="AK1601" s="3"/>
      <c r="AL1601" s="48"/>
      <c r="AM1601" s="48"/>
      <c r="AN1601" s="48"/>
      <c r="AQ1601" s="3"/>
      <c r="AR1601" s="3"/>
      <c r="AS1601" s="3"/>
      <c r="AT1601" s="3"/>
      <c r="AU1601" s="3"/>
      <c r="AV1601" s="3"/>
      <c r="AW1601" s="3"/>
      <c r="AX1601" s="3"/>
      <c r="AY1601" s="3"/>
      <c r="AZ1601" s="3"/>
      <c r="BA1601" s="3"/>
      <c r="BB1601" s="3"/>
      <c r="BC1601" s="3"/>
      <c r="BD1601" s="3"/>
      <c r="BE1601" s="3"/>
      <c r="BF1601" s="3"/>
      <c r="BG1601" s="3"/>
      <c r="BH1601" s="3"/>
      <c r="BI1601" s="3"/>
      <c r="BJ1601" s="3"/>
      <c r="BK1601" s="3"/>
    </row>
    <row r="1602" spans="32:63" ht="21.2" customHeight="1" x14ac:dyDescent="0.2">
      <c r="AF1602" s="3"/>
      <c r="AG1602" s="48"/>
      <c r="AH1602" s="48"/>
      <c r="AI1602" s="48"/>
      <c r="AJ1602" s="61"/>
      <c r="AK1602" s="3"/>
      <c r="AL1602" s="48"/>
      <c r="AM1602" s="48"/>
      <c r="AN1602" s="48"/>
      <c r="AQ1602" s="3"/>
      <c r="AR1602" s="3"/>
      <c r="AS1602" s="3"/>
      <c r="AT1602" s="3"/>
      <c r="AU1602" s="3"/>
      <c r="AV1602" s="3"/>
      <c r="AW1602" s="3"/>
      <c r="AX1602" s="3"/>
      <c r="AY1602" s="3"/>
      <c r="AZ1602" s="3"/>
      <c r="BA1602" s="3"/>
      <c r="BB1602" s="3"/>
      <c r="BC1602" s="3"/>
      <c r="BD1602" s="3"/>
      <c r="BE1602" s="3"/>
      <c r="BF1602" s="3"/>
      <c r="BG1602" s="3"/>
      <c r="BH1602" s="3"/>
      <c r="BI1602" s="3"/>
      <c r="BJ1602" s="3"/>
      <c r="BK1602" s="3"/>
    </row>
    <row r="1603" spans="32:63" ht="21.2" customHeight="1" x14ac:dyDescent="0.2">
      <c r="AF1603" s="3"/>
      <c r="AG1603" s="48"/>
      <c r="AH1603" s="48"/>
      <c r="AI1603" s="48"/>
      <c r="AJ1603" s="61"/>
      <c r="AK1603" s="3"/>
      <c r="AL1603" s="48"/>
      <c r="AM1603" s="48"/>
      <c r="AN1603" s="48"/>
      <c r="AQ1603" s="3"/>
      <c r="AR1603" s="3"/>
      <c r="AS1603" s="3"/>
      <c r="AT1603" s="3"/>
      <c r="AU1603" s="3"/>
      <c r="AV1603" s="3"/>
      <c r="AW1603" s="3"/>
      <c r="AX1603" s="3"/>
      <c r="AY1603" s="3"/>
      <c r="AZ1603" s="3"/>
      <c r="BA1603" s="3"/>
      <c r="BB1603" s="3"/>
      <c r="BC1603" s="3"/>
      <c r="BD1603" s="3"/>
      <c r="BE1603" s="3"/>
      <c r="BF1603" s="3"/>
      <c r="BG1603" s="3"/>
      <c r="BH1603" s="3"/>
      <c r="BI1603" s="3"/>
      <c r="BJ1603" s="3"/>
      <c r="BK1603" s="3"/>
    </row>
    <row r="1604" spans="32:63" ht="21.2" customHeight="1" x14ac:dyDescent="0.2">
      <c r="AF1604" s="3"/>
      <c r="AG1604" s="48"/>
      <c r="AH1604" s="48"/>
      <c r="AI1604" s="48"/>
      <c r="AJ1604" s="61"/>
      <c r="AK1604" s="3"/>
      <c r="AL1604" s="48"/>
      <c r="AM1604" s="48"/>
      <c r="AN1604" s="48"/>
      <c r="AQ1604" s="3"/>
      <c r="AR1604" s="3"/>
      <c r="AS1604" s="3"/>
      <c r="AT1604" s="3"/>
      <c r="AU1604" s="3"/>
      <c r="AV1604" s="3"/>
      <c r="AW1604" s="3"/>
      <c r="AX1604" s="3"/>
      <c r="AY1604" s="3"/>
      <c r="AZ1604" s="3"/>
      <c r="BA1604" s="3"/>
      <c r="BB1604" s="3"/>
      <c r="BC1604" s="3"/>
      <c r="BD1604" s="3"/>
      <c r="BE1604" s="3"/>
      <c r="BF1604" s="3"/>
      <c r="BG1604" s="3"/>
      <c r="BH1604" s="3"/>
      <c r="BI1604" s="3"/>
      <c r="BJ1604" s="3"/>
      <c r="BK1604" s="3"/>
    </row>
    <row r="1605" spans="32:63" ht="21.2" customHeight="1" x14ac:dyDescent="0.2">
      <c r="AF1605" s="3"/>
      <c r="AG1605" s="48"/>
      <c r="AH1605" s="48"/>
      <c r="AI1605" s="48"/>
      <c r="AJ1605" s="61"/>
      <c r="AK1605" s="3"/>
      <c r="AL1605" s="48"/>
      <c r="AM1605" s="48"/>
      <c r="AN1605" s="48"/>
      <c r="AQ1605" s="3"/>
      <c r="AR1605" s="3"/>
      <c r="AS1605" s="3"/>
      <c r="AT1605" s="3"/>
      <c r="AU1605" s="3"/>
      <c r="AV1605" s="3"/>
      <c r="AW1605" s="3"/>
      <c r="AX1605" s="3"/>
      <c r="AY1605" s="3"/>
      <c r="AZ1605" s="3"/>
      <c r="BA1605" s="3"/>
      <c r="BB1605" s="3"/>
      <c r="BC1605" s="3"/>
      <c r="BD1605" s="3"/>
      <c r="BE1605" s="3"/>
      <c r="BF1605" s="3"/>
      <c r="BG1605" s="3"/>
      <c r="BH1605" s="3"/>
      <c r="BI1605" s="3"/>
      <c r="BJ1605" s="3"/>
      <c r="BK1605" s="3"/>
    </row>
    <row r="1606" spans="32:63" ht="21.2" customHeight="1" x14ac:dyDescent="0.2">
      <c r="AF1606" s="3"/>
      <c r="AG1606" s="48"/>
      <c r="AH1606" s="48"/>
      <c r="AI1606" s="48"/>
      <c r="AJ1606" s="61"/>
      <c r="AK1606" s="3"/>
      <c r="AL1606" s="48"/>
      <c r="AM1606" s="48"/>
      <c r="AN1606" s="48"/>
      <c r="AQ1606" s="3"/>
      <c r="AR1606" s="3"/>
      <c r="AS1606" s="3"/>
      <c r="AT1606" s="3"/>
      <c r="AU1606" s="3"/>
      <c r="AV1606" s="3"/>
      <c r="AW1606" s="3"/>
      <c r="AX1606" s="3"/>
      <c r="AY1606" s="3"/>
      <c r="AZ1606" s="3"/>
      <c r="BA1606" s="3"/>
      <c r="BB1606" s="3"/>
      <c r="BC1606" s="3"/>
      <c r="BD1606" s="3"/>
      <c r="BE1606" s="3"/>
      <c r="BF1606" s="3"/>
      <c r="BG1606" s="3"/>
      <c r="BH1606" s="3"/>
      <c r="BI1606" s="3"/>
      <c r="BJ1606" s="3"/>
      <c r="BK1606" s="3"/>
    </row>
    <row r="1607" spans="32:63" ht="21.2" customHeight="1" x14ac:dyDescent="0.2">
      <c r="AF1607" s="3"/>
      <c r="AG1607" s="48"/>
      <c r="AH1607" s="48"/>
      <c r="AI1607" s="48"/>
      <c r="AJ1607" s="61"/>
      <c r="AK1607" s="3"/>
      <c r="AL1607" s="48"/>
      <c r="AM1607" s="48"/>
      <c r="AN1607" s="48"/>
      <c r="AQ1607" s="3"/>
      <c r="AR1607" s="3"/>
      <c r="AS1607" s="3"/>
      <c r="AT1607" s="3"/>
      <c r="AU1607" s="3"/>
      <c r="AV1607" s="3"/>
      <c r="AW1607" s="3"/>
      <c r="AX1607" s="3"/>
      <c r="AY1607" s="3"/>
      <c r="AZ1607" s="3"/>
      <c r="BA1607" s="3"/>
      <c r="BB1607" s="3"/>
      <c r="BC1607" s="3"/>
      <c r="BD1607" s="3"/>
      <c r="BE1607" s="3"/>
      <c r="BF1607" s="3"/>
      <c r="BG1607" s="3"/>
      <c r="BH1607" s="3"/>
      <c r="BI1607" s="3"/>
      <c r="BJ1607" s="3"/>
      <c r="BK1607" s="3"/>
    </row>
    <row r="1608" spans="32:63" ht="21.2" customHeight="1" x14ac:dyDescent="0.2">
      <c r="AF1608" s="3"/>
      <c r="AG1608" s="48"/>
      <c r="AH1608" s="48"/>
      <c r="AI1608" s="48"/>
      <c r="AJ1608" s="61"/>
      <c r="AK1608" s="3"/>
      <c r="AL1608" s="48"/>
      <c r="AM1608" s="48"/>
      <c r="AN1608" s="48"/>
      <c r="AQ1608" s="3"/>
      <c r="AR1608" s="3"/>
      <c r="AS1608" s="3"/>
      <c r="AT1608" s="3"/>
      <c r="AU1608" s="3"/>
      <c r="AV1608" s="3"/>
      <c r="AW1608" s="3"/>
      <c r="AX1608" s="3"/>
      <c r="AY1608" s="3"/>
      <c r="AZ1608" s="3"/>
      <c r="BA1608" s="3"/>
      <c r="BB1608" s="3"/>
      <c r="BC1608" s="3"/>
      <c r="BD1608" s="3"/>
      <c r="BE1608" s="3"/>
      <c r="BF1608" s="3"/>
      <c r="BG1608" s="3"/>
      <c r="BH1608" s="3"/>
      <c r="BI1608" s="3"/>
      <c r="BJ1608" s="3"/>
      <c r="BK1608" s="3"/>
    </row>
    <row r="1609" spans="32:63" ht="21.2" customHeight="1" x14ac:dyDescent="0.2">
      <c r="AF1609" s="3"/>
      <c r="AG1609" s="48"/>
      <c r="AH1609" s="48"/>
      <c r="AI1609" s="48"/>
      <c r="AJ1609" s="61"/>
      <c r="AK1609" s="3"/>
      <c r="AL1609" s="48"/>
      <c r="AM1609" s="48"/>
      <c r="AN1609" s="48"/>
      <c r="AQ1609" s="3"/>
      <c r="AR1609" s="3"/>
      <c r="AS1609" s="3"/>
      <c r="AT1609" s="3"/>
      <c r="AU1609" s="3"/>
      <c r="AV1609" s="3"/>
      <c r="AW1609" s="3"/>
      <c r="AX1609" s="3"/>
      <c r="AY1609" s="3"/>
      <c r="AZ1609" s="3"/>
      <c r="BA1609" s="3"/>
      <c r="BB1609" s="3"/>
      <c r="BC1609" s="3"/>
      <c r="BD1609" s="3"/>
      <c r="BE1609" s="3"/>
      <c r="BF1609" s="3"/>
      <c r="BG1609" s="3"/>
      <c r="BH1609" s="3"/>
      <c r="BI1609" s="3"/>
      <c r="BJ1609" s="3"/>
      <c r="BK1609" s="3"/>
    </row>
    <row r="1610" spans="32:63" ht="21.2" customHeight="1" x14ac:dyDescent="0.2">
      <c r="AF1610" s="3"/>
      <c r="AG1610" s="48"/>
      <c r="AH1610" s="48"/>
      <c r="AI1610" s="48"/>
      <c r="AJ1610" s="61"/>
      <c r="AK1610" s="3"/>
      <c r="AL1610" s="48"/>
      <c r="AM1610" s="48"/>
      <c r="AN1610" s="48"/>
      <c r="AQ1610" s="3"/>
      <c r="AR1610" s="3"/>
      <c r="AS1610" s="3"/>
      <c r="AT1610" s="3"/>
      <c r="AU1610" s="3"/>
      <c r="AV1610" s="3"/>
      <c r="AW1610" s="3"/>
      <c r="AX1610" s="3"/>
      <c r="AY1610" s="3"/>
      <c r="AZ1610" s="3"/>
      <c r="BA1610" s="3"/>
      <c r="BB1610" s="3"/>
      <c r="BC1610" s="3"/>
      <c r="BD1610" s="3"/>
      <c r="BE1610" s="3"/>
      <c r="BF1610" s="3"/>
      <c r="BG1610" s="3"/>
      <c r="BH1610" s="3"/>
      <c r="BI1610" s="3"/>
      <c r="BJ1610" s="3"/>
      <c r="BK1610" s="3"/>
    </row>
    <row r="1611" spans="32:63" ht="21.2" customHeight="1" x14ac:dyDescent="0.2">
      <c r="AF1611" s="3"/>
      <c r="AG1611" s="48"/>
      <c r="AH1611" s="48"/>
      <c r="AI1611" s="48"/>
      <c r="AJ1611" s="61"/>
      <c r="AK1611" s="3"/>
      <c r="AL1611" s="48"/>
      <c r="AM1611" s="48"/>
      <c r="AN1611" s="48"/>
      <c r="AQ1611" s="3"/>
      <c r="AR1611" s="3"/>
      <c r="AS1611" s="3"/>
      <c r="AT1611" s="3"/>
      <c r="AU1611" s="3"/>
      <c r="AV1611" s="3"/>
      <c r="AW1611" s="3"/>
      <c r="AX1611" s="3"/>
      <c r="AY1611" s="3"/>
      <c r="AZ1611" s="3"/>
      <c r="BA1611" s="3"/>
      <c r="BB1611" s="3"/>
      <c r="BC1611" s="3"/>
      <c r="BD1611" s="3"/>
      <c r="BE1611" s="3"/>
      <c r="BF1611" s="3"/>
      <c r="BG1611" s="3"/>
      <c r="BH1611" s="3"/>
      <c r="BI1611" s="3"/>
      <c r="BJ1611" s="3"/>
      <c r="BK1611" s="3"/>
    </row>
    <row r="1612" spans="32:63" ht="21.2" customHeight="1" x14ac:dyDescent="0.2">
      <c r="AF1612" s="3"/>
      <c r="AG1612" s="48"/>
      <c r="AH1612" s="48"/>
      <c r="AI1612" s="48"/>
      <c r="AJ1612" s="61"/>
      <c r="AK1612" s="3"/>
      <c r="AL1612" s="48"/>
      <c r="AM1612" s="48"/>
      <c r="AN1612" s="48"/>
      <c r="AQ1612" s="3"/>
      <c r="AR1612" s="3"/>
      <c r="AS1612" s="3"/>
      <c r="AT1612" s="3"/>
      <c r="AU1612" s="3"/>
      <c r="AV1612" s="3"/>
      <c r="AW1612" s="3"/>
      <c r="AX1612" s="3"/>
      <c r="AY1612" s="3"/>
      <c r="AZ1612" s="3"/>
      <c r="BA1612" s="3"/>
      <c r="BB1612" s="3"/>
      <c r="BC1612" s="3"/>
      <c r="BD1612" s="3"/>
      <c r="BE1612" s="3"/>
      <c r="BF1612" s="3"/>
      <c r="BG1612" s="3"/>
      <c r="BH1612" s="3"/>
      <c r="BI1612" s="3"/>
      <c r="BJ1612" s="3"/>
      <c r="BK1612" s="3"/>
    </row>
    <row r="1613" spans="32:63" ht="21.2" customHeight="1" x14ac:dyDescent="0.2">
      <c r="AF1613" s="3"/>
      <c r="AG1613" s="48"/>
      <c r="AH1613" s="48"/>
      <c r="AI1613" s="48"/>
      <c r="AJ1613" s="61"/>
      <c r="AK1613" s="3"/>
      <c r="AL1613" s="48"/>
      <c r="AM1613" s="48"/>
      <c r="AN1613" s="48"/>
      <c r="AQ1613" s="3"/>
      <c r="AR1613" s="3"/>
      <c r="AS1613" s="3"/>
      <c r="AT1613" s="3"/>
      <c r="AU1613" s="3"/>
      <c r="AV1613" s="3"/>
      <c r="AW1613" s="3"/>
      <c r="AX1613" s="3"/>
      <c r="AY1613" s="3"/>
      <c r="AZ1613" s="3"/>
      <c r="BA1613" s="3"/>
      <c r="BB1613" s="3"/>
      <c r="BC1613" s="3"/>
      <c r="BD1613" s="3"/>
      <c r="BE1613" s="3"/>
      <c r="BF1613" s="3"/>
      <c r="BG1613" s="3"/>
      <c r="BH1613" s="3"/>
      <c r="BI1613" s="3"/>
      <c r="BJ1613" s="3"/>
      <c r="BK1613" s="3"/>
    </row>
    <row r="1614" spans="32:63" ht="21.2" customHeight="1" x14ac:dyDescent="0.2">
      <c r="AF1614" s="3"/>
      <c r="AG1614" s="48"/>
      <c r="AH1614" s="48"/>
      <c r="AI1614" s="48"/>
      <c r="AJ1614" s="61"/>
      <c r="AK1614" s="3"/>
      <c r="AL1614" s="48"/>
      <c r="AM1614" s="48"/>
      <c r="AN1614" s="48"/>
      <c r="AQ1614" s="3"/>
      <c r="AR1614" s="3"/>
      <c r="AS1614" s="3"/>
      <c r="AT1614" s="3"/>
      <c r="AU1614" s="3"/>
      <c r="AV1614" s="3"/>
      <c r="AW1614" s="3"/>
      <c r="AX1614" s="3"/>
      <c r="AY1614" s="3"/>
      <c r="AZ1614" s="3"/>
      <c r="BA1614" s="3"/>
      <c r="BB1614" s="3"/>
      <c r="BC1614" s="3"/>
      <c r="BD1614" s="3"/>
      <c r="BE1614" s="3"/>
      <c r="BF1614" s="3"/>
      <c r="BG1614" s="3"/>
      <c r="BH1614" s="3"/>
      <c r="BI1614" s="3"/>
      <c r="BJ1614" s="3"/>
      <c r="BK1614" s="3"/>
    </row>
    <row r="1615" spans="32:63" ht="21.2" customHeight="1" x14ac:dyDescent="0.2">
      <c r="AF1615" s="3"/>
      <c r="AG1615" s="48"/>
      <c r="AH1615" s="48"/>
      <c r="AI1615" s="48"/>
      <c r="AJ1615" s="61"/>
      <c r="AK1615" s="3"/>
      <c r="AL1615" s="48"/>
      <c r="AM1615" s="48"/>
      <c r="AN1615" s="48"/>
      <c r="AQ1615" s="3"/>
      <c r="AR1615" s="3"/>
      <c r="AS1615" s="3"/>
      <c r="AT1615" s="3"/>
      <c r="AU1615" s="3"/>
      <c r="AV1615" s="3"/>
      <c r="AW1615" s="3"/>
      <c r="AX1615" s="3"/>
      <c r="AY1615" s="3"/>
      <c r="AZ1615" s="3"/>
      <c r="BA1615" s="3"/>
      <c r="BB1615" s="3"/>
      <c r="BC1615" s="3"/>
      <c r="BD1615" s="3"/>
      <c r="BE1615" s="3"/>
      <c r="BF1615" s="3"/>
      <c r="BG1615" s="3"/>
      <c r="BH1615" s="3"/>
      <c r="BI1615" s="3"/>
      <c r="BJ1615" s="3"/>
      <c r="BK1615" s="3"/>
    </row>
    <row r="1616" spans="32:63" ht="21.2" customHeight="1" x14ac:dyDescent="0.2">
      <c r="AF1616" s="3"/>
      <c r="AG1616" s="48"/>
      <c r="AH1616" s="48"/>
      <c r="AI1616" s="48"/>
      <c r="AJ1616" s="61"/>
      <c r="AK1616" s="3"/>
      <c r="AL1616" s="48"/>
      <c r="AM1616" s="48"/>
      <c r="AN1616" s="48"/>
      <c r="AQ1616" s="3"/>
      <c r="AR1616" s="3"/>
      <c r="AS1616" s="3"/>
      <c r="AT1616" s="3"/>
      <c r="AU1616" s="3"/>
      <c r="AV1616" s="3"/>
      <c r="AW1616" s="3"/>
      <c r="AX1616" s="3"/>
      <c r="AY1616" s="3"/>
      <c r="AZ1616" s="3"/>
      <c r="BA1616" s="3"/>
      <c r="BB1616" s="3"/>
      <c r="BC1616" s="3"/>
      <c r="BD1616" s="3"/>
      <c r="BE1616" s="3"/>
      <c r="BF1616" s="3"/>
      <c r="BG1616" s="3"/>
      <c r="BH1616" s="3"/>
      <c r="BI1616" s="3"/>
      <c r="BJ1616" s="3"/>
      <c r="BK1616" s="3"/>
    </row>
    <row r="1617" spans="32:63" ht="21.2" customHeight="1" x14ac:dyDescent="0.2">
      <c r="AF1617" s="3"/>
      <c r="AG1617" s="48"/>
      <c r="AH1617" s="48"/>
      <c r="AI1617" s="48"/>
      <c r="AJ1617" s="61"/>
      <c r="AK1617" s="3"/>
      <c r="AL1617" s="48"/>
      <c r="AM1617" s="48"/>
      <c r="AN1617" s="48"/>
      <c r="AQ1617" s="3"/>
      <c r="AR1617" s="3"/>
      <c r="AS1617" s="3"/>
      <c r="AT1617" s="3"/>
      <c r="AU1617" s="3"/>
      <c r="AV1617" s="3"/>
      <c r="AW1617" s="3"/>
      <c r="AX1617" s="3"/>
      <c r="AY1617" s="3"/>
      <c r="AZ1617" s="3"/>
      <c r="BA1617" s="3"/>
      <c r="BB1617" s="3"/>
      <c r="BC1617" s="3"/>
      <c r="BD1617" s="3"/>
      <c r="BE1617" s="3"/>
      <c r="BF1617" s="3"/>
      <c r="BG1617" s="3"/>
      <c r="BH1617" s="3"/>
      <c r="BI1617" s="3"/>
      <c r="BJ1617" s="3"/>
      <c r="BK1617" s="3"/>
    </row>
    <row r="1618" spans="32:63" ht="21.2" customHeight="1" x14ac:dyDescent="0.2">
      <c r="AF1618" s="3"/>
      <c r="AG1618" s="48"/>
      <c r="AH1618" s="48"/>
      <c r="AI1618" s="48"/>
      <c r="AJ1618" s="61"/>
      <c r="AK1618" s="3"/>
      <c r="AL1618" s="48"/>
      <c r="AM1618" s="48"/>
      <c r="AN1618" s="48"/>
      <c r="AQ1618" s="3"/>
      <c r="AR1618" s="3"/>
      <c r="AS1618" s="3"/>
      <c r="AT1618" s="3"/>
      <c r="AU1618" s="3"/>
      <c r="AV1618" s="3"/>
      <c r="AW1618" s="3"/>
      <c r="AX1618" s="3"/>
      <c r="AY1618" s="3"/>
      <c r="AZ1618" s="3"/>
      <c r="BA1618" s="3"/>
      <c r="BB1618" s="3"/>
      <c r="BC1618" s="3"/>
      <c r="BD1618" s="3"/>
      <c r="BE1618" s="3"/>
      <c r="BF1618" s="3"/>
      <c r="BG1618" s="3"/>
      <c r="BH1618" s="3"/>
      <c r="BI1618" s="3"/>
      <c r="BJ1618" s="3"/>
      <c r="BK1618" s="3"/>
    </row>
    <row r="1619" spans="32:63" ht="21.2" customHeight="1" x14ac:dyDescent="0.2">
      <c r="AF1619" s="3"/>
      <c r="AG1619" s="48"/>
      <c r="AH1619" s="48"/>
      <c r="AI1619" s="48"/>
      <c r="AJ1619" s="61"/>
      <c r="AK1619" s="3"/>
      <c r="AL1619" s="48"/>
      <c r="AM1619" s="48"/>
      <c r="AN1619" s="48"/>
      <c r="AQ1619" s="3"/>
      <c r="AR1619" s="3"/>
      <c r="AS1619" s="3"/>
      <c r="AT1619" s="3"/>
      <c r="AU1619" s="3"/>
      <c r="AV1619" s="3"/>
      <c r="AW1619" s="3"/>
      <c r="AX1619" s="3"/>
      <c r="AY1619" s="3"/>
      <c r="AZ1619" s="3"/>
      <c r="BA1619" s="3"/>
      <c r="BB1619" s="3"/>
      <c r="BC1619" s="3"/>
      <c r="BD1619" s="3"/>
      <c r="BE1619" s="3"/>
      <c r="BF1619" s="3"/>
      <c r="BG1619" s="3"/>
      <c r="BH1619" s="3"/>
      <c r="BI1619" s="3"/>
      <c r="BJ1619" s="3"/>
      <c r="BK1619" s="3"/>
    </row>
    <row r="1620" spans="32:63" ht="21.2" customHeight="1" x14ac:dyDescent="0.2">
      <c r="AF1620" s="3"/>
      <c r="AG1620" s="48"/>
      <c r="AH1620" s="48"/>
      <c r="AI1620" s="48"/>
      <c r="AJ1620" s="61"/>
      <c r="AK1620" s="3"/>
      <c r="AL1620" s="48"/>
      <c r="AM1620" s="48"/>
      <c r="AN1620" s="48"/>
      <c r="AQ1620" s="3"/>
      <c r="AR1620" s="3"/>
      <c r="AS1620" s="3"/>
      <c r="AT1620" s="3"/>
      <c r="AU1620" s="3"/>
      <c r="AV1620" s="3"/>
      <c r="AW1620" s="3"/>
      <c r="AX1620" s="3"/>
      <c r="AY1620" s="3"/>
      <c r="AZ1620" s="3"/>
      <c r="BA1620" s="3"/>
      <c r="BB1620" s="3"/>
      <c r="BC1620" s="3"/>
      <c r="BD1620" s="3"/>
      <c r="BE1620" s="3"/>
      <c r="BF1620" s="3"/>
      <c r="BG1620" s="3"/>
      <c r="BH1620" s="3"/>
      <c r="BI1620" s="3"/>
      <c r="BJ1620" s="3"/>
      <c r="BK1620" s="3"/>
    </row>
    <row r="1621" spans="32:63" ht="21.2" customHeight="1" x14ac:dyDescent="0.2">
      <c r="AF1621" s="3"/>
      <c r="AG1621" s="48"/>
      <c r="AH1621" s="48"/>
      <c r="AI1621" s="48"/>
      <c r="AJ1621" s="61"/>
      <c r="AK1621" s="3"/>
      <c r="AL1621" s="48"/>
      <c r="AM1621" s="48"/>
      <c r="AN1621" s="48"/>
      <c r="AQ1621" s="3"/>
      <c r="AR1621" s="3"/>
      <c r="AS1621" s="3"/>
      <c r="AT1621" s="3"/>
      <c r="AU1621" s="3"/>
      <c r="AV1621" s="3"/>
      <c r="AW1621" s="3"/>
      <c r="AX1621" s="3"/>
      <c r="AY1621" s="3"/>
      <c r="AZ1621" s="3"/>
      <c r="BA1621" s="3"/>
      <c r="BB1621" s="3"/>
      <c r="BC1621" s="3"/>
      <c r="BD1621" s="3"/>
      <c r="BE1621" s="3"/>
      <c r="BF1621" s="3"/>
      <c r="BG1621" s="3"/>
      <c r="BH1621" s="3"/>
      <c r="BI1621" s="3"/>
      <c r="BJ1621" s="3"/>
      <c r="BK1621" s="3"/>
    </row>
    <row r="1622" spans="32:63" ht="21.2" customHeight="1" x14ac:dyDescent="0.2">
      <c r="AF1622" s="3"/>
      <c r="AG1622" s="48"/>
      <c r="AH1622" s="48"/>
      <c r="AI1622" s="48"/>
      <c r="AJ1622" s="61"/>
      <c r="AK1622" s="3"/>
      <c r="AL1622" s="48"/>
      <c r="AM1622" s="48"/>
      <c r="AN1622" s="48"/>
      <c r="AQ1622" s="3"/>
      <c r="AR1622" s="3"/>
      <c r="AS1622" s="3"/>
      <c r="AT1622" s="3"/>
      <c r="AU1622" s="3"/>
      <c r="AV1622" s="3"/>
      <c r="AW1622" s="3"/>
      <c r="AX1622" s="3"/>
      <c r="AY1622" s="3"/>
      <c r="AZ1622" s="3"/>
      <c r="BA1622" s="3"/>
      <c r="BB1622" s="3"/>
      <c r="BC1622" s="3"/>
      <c r="BD1622" s="3"/>
      <c r="BE1622" s="3"/>
      <c r="BF1622" s="3"/>
      <c r="BG1622" s="3"/>
      <c r="BH1622" s="3"/>
      <c r="BI1622" s="3"/>
      <c r="BJ1622" s="3"/>
      <c r="BK1622" s="3"/>
    </row>
    <row r="1623" spans="32:63" ht="21.2" customHeight="1" x14ac:dyDescent="0.2">
      <c r="AF1623" s="3"/>
      <c r="AG1623" s="48"/>
      <c r="AH1623" s="48"/>
      <c r="AI1623" s="48"/>
      <c r="AJ1623" s="61"/>
      <c r="AK1623" s="3"/>
      <c r="AL1623" s="48"/>
      <c r="AM1623" s="48"/>
      <c r="AN1623" s="48"/>
      <c r="AQ1623" s="3"/>
      <c r="AR1623" s="3"/>
      <c r="AS1623" s="3"/>
      <c r="AT1623" s="3"/>
      <c r="AU1623" s="3"/>
      <c r="AV1623" s="3"/>
      <c r="AW1623" s="3"/>
      <c r="AX1623" s="3"/>
      <c r="AY1623" s="3"/>
      <c r="AZ1623" s="3"/>
      <c r="BA1623" s="3"/>
      <c r="BB1623" s="3"/>
      <c r="BC1623" s="3"/>
      <c r="BD1623" s="3"/>
      <c r="BE1623" s="3"/>
      <c r="BF1623" s="3"/>
      <c r="BG1623" s="3"/>
      <c r="BH1623" s="3"/>
      <c r="BI1623" s="3"/>
      <c r="BJ1623" s="3"/>
      <c r="BK1623" s="3"/>
    </row>
    <row r="1624" spans="32:63" ht="21.2" customHeight="1" x14ac:dyDescent="0.2">
      <c r="AF1624" s="3"/>
      <c r="AG1624" s="48"/>
      <c r="AH1624" s="48"/>
      <c r="AI1624" s="48"/>
      <c r="AJ1624" s="61"/>
      <c r="AK1624" s="3"/>
      <c r="AL1624" s="48"/>
      <c r="AM1624" s="48"/>
      <c r="AN1624" s="48"/>
      <c r="AQ1624" s="3"/>
      <c r="AR1624" s="3"/>
      <c r="AS1624" s="3"/>
      <c r="AT1624" s="3"/>
      <c r="AU1624" s="3"/>
      <c r="AV1624" s="3"/>
      <c r="AW1624" s="3"/>
      <c r="AX1624" s="3"/>
      <c r="AY1624" s="3"/>
      <c r="AZ1624" s="3"/>
      <c r="BA1624" s="3"/>
      <c r="BB1624" s="3"/>
      <c r="BC1624" s="3"/>
      <c r="BD1624" s="3"/>
      <c r="BE1624" s="3"/>
      <c r="BF1624" s="3"/>
      <c r="BG1624" s="3"/>
      <c r="BH1624" s="3"/>
      <c r="BI1624" s="3"/>
      <c r="BJ1624" s="3"/>
      <c r="BK1624" s="3"/>
    </row>
    <row r="1625" spans="32:63" ht="21.2" customHeight="1" x14ac:dyDescent="0.2">
      <c r="AF1625" s="3"/>
      <c r="AG1625" s="48"/>
      <c r="AH1625" s="48"/>
      <c r="AI1625" s="48"/>
      <c r="AJ1625" s="61"/>
      <c r="AK1625" s="3"/>
      <c r="AL1625" s="48"/>
      <c r="AM1625" s="48"/>
      <c r="AN1625" s="48"/>
      <c r="AQ1625" s="3"/>
      <c r="AR1625" s="3"/>
      <c r="AS1625" s="3"/>
      <c r="AT1625" s="3"/>
      <c r="AU1625" s="3"/>
      <c r="AV1625" s="3"/>
      <c r="AW1625" s="3"/>
      <c r="AX1625" s="3"/>
      <c r="AY1625" s="3"/>
      <c r="AZ1625" s="3"/>
      <c r="BA1625" s="3"/>
      <c r="BB1625" s="3"/>
      <c r="BC1625" s="3"/>
      <c r="BD1625" s="3"/>
      <c r="BE1625" s="3"/>
      <c r="BF1625" s="3"/>
      <c r="BG1625" s="3"/>
      <c r="BH1625" s="3"/>
      <c r="BI1625" s="3"/>
      <c r="BJ1625" s="3"/>
      <c r="BK1625" s="3"/>
    </row>
    <row r="1626" spans="32:63" ht="21.2" customHeight="1" x14ac:dyDescent="0.2">
      <c r="AF1626" s="3"/>
      <c r="AG1626" s="48"/>
      <c r="AH1626" s="48"/>
      <c r="AI1626" s="48"/>
      <c r="AJ1626" s="61"/>
      <c r="AK1626" s="3"/>
      <c r="AL1626" s="48"/>
      <c r="AM1626" s="48"/>
      <c r="AN1626" s="48"/>
      <c r="AQ1626" s="3"/>
      <c r="AR1626" s="3"/>
      <c r="AS1626" s="3"/>
      <c r="AT1626" s="3"/>
      <c r="AU1626" s="3"/>
      <c r="AV1626" s="3"/>
      <c r="AW1626" s="3"/>
      <c r="AX1626" s="3"/>
      <c r="AY1626" s="3"/>
      <c r="AZ1626" s="3"/>
      <c r="BA1626" s="3"/>
      <c r="BB1626" s="3"/>
      <c r="BC1626" s="3"/>
      <c r="BD1626" s="3"/>
      <c r="BE1626" s="3"/>
      <c r="BF1626" s="3"/>
      <c r="BG1626" s="3"/>
      <c r="BH1626" s="3"/>
      <c r="BI1626" s="3"/>
      <c r="BJ1626" s="3"/>
      <c r="BK1626" s="3"/>
    </row>
    <row r="1627" spans="32:63" ht="21.2" customHeight="1" x14ac:dyDescent="0.2">
      <c r="AF1627" s="3"/>
      <c r="AG1627" s="48"/>
      <c r="AH1627" s="48"/>
      <c r="AI1627" s="48"/>
      <c r="AJ1627" s="61"/>
      <c r="AK1627" s="3"/>
      <c r="AL1627" s="48"/>
      <c r="AM1627" s="48"/>
      <c r="AN1627" s="48"/>
      <c r="AQ1627" s="3"/>
      <c r="AR1627" s="3"/>
      <c r="AS1627" s="3"/>
      <c r="AT1627" s="3"/>
      <c r="AU1627" s="3"/>
      <c r="AV1627" s="3"/>
      <c r="AW1627" s="3"/>
      <c r="AX1627" s="3"/>
      <c r="AY1627" s="3"/>
      <c r="AZ1627" s="3"/>
      <c r="BA1627" s="3"/>
      <c r="BB1627" s="3"/>
      <c r="BC1627" s="3"/>
      <c r="BD1627" s="3"/>
      <c r="BE1627" s="3"/>
      <c r="BF1627" s="3"/>
      <c r="BG1627" s="3"/>
      <c r="BH1627" s="3"/>
      <c r="BI1627" s="3"/>
      <c r="BJ1627" s="3"/>
      <c r="BK1627" s="3"/>
    </row>
    <row r="1628" spans="32:63" ht="21.2" customHeight="1" x14ac:dyDescent="0.2">
      <c r="AF1628" s="3"/>
      <c r="AG1628" s="48"/>
      <c r="AH1628" s="48"/>
      <c r="AI1628" s="48"/>
      <c r="AJ1628" s="61"/>
      <c r="AK1628" s="3"/>
      <c r="AL1628" s="48"/>
      <c r="AM1628" s="48"/>
      <c r="AN1628" s="48"/>
      <c r="AQ1628" s="3"/>
      <c r="AR1628" s="3"/>
      <c r="AS1628" s="3"/>
      <c r="AT1628" s="3"/>
      <c r="AU1628" s="3"/>
      <c r="AV1628" s="3"/>
      <c r="AW1628" s="3"/>
      <c r="AX1628" s="3"/>
      <c r="AY1628" s="3"/>
      <c r="AZ1628" s="3"/>
      <c r="BA1628" s="3"/>
      <c r="BB1628" s="3"/>
      <c r="BC1628" s="3"/>
      <c r="BD1628" s="3"/>
      <c r="BE1628" s="3"/>
      <c r="BF1628" s="3"/>
      <c r="BG1628" s="3"/>
      <c r="BH1628" s="3"/>
      <c r="BI1628" s="3"/>
      <c r="BJ1628" s="3"/>
      <c r="BK1628" s="3"/>
    </row>
    <row r="1629" spans="32:63" ht="21.2" customHeight="1" x14ac:dyDescent="0.2">
      <c r="AF1629" s="3"/>
      <c r="AG1629" s="48"/>
      <c r="AH1629" s="48"/>
      <c r="AI1629" s="48"/>
      <c r="AJ1629" s="61"/>
      <c r="AK1629" s="3"/>
      <c r="AL1629" s="48"/>
      <c r="AM1629" s="48"/>
      <c r="AN1629" s="48"/>
      <c r="AQ1629" s="3"/>
      <c r="AR1629" s="3"/>
      <c r="AS1629" s="3"/>
      <c r="AT1629" s="3"/>
      <c r="AU1629" s="3"/>
      <c r="AV1629" s="3"/>
      <c r="AW1629" s="3"/>
      <c r="AX1629" s="3"/>
      <c r="AY1629" s="3"/>
      <c r="AZ1629" s="3"/>
      <c r="BA1629" s="3"/>
      <c r="BB1629" s="3"/>
      <c r="BC1629" s="3"/>
      <c r="BD1629" s="3"/>
      <c r="BE1629" s="3"/>
      <c r="BF1629" s="3"/>
      <c r="BG1629" s="3"/>
      <c r="BH1629" s="3"/>
      <c r="BI1629" s="3"/>
      <c r="BJ1629" s="3"/>
      <c r="BK1629" s="3"/>
    </row>
    <row r="1630" spans="32:63" ht="21.2" customHeight="1" x14ac:dyDescent="0.2">
      <c r="AF1630" s="3"/>
      <c r="AG1630" s="48"/>
      <c r="AH1630" s="48"/>
      <c r="AI1630" s="48"/>
      <c r="AJ1630" s="61"/>
      <c r="AK1630" s="3"/>
      <c r="AL1630" s="48"/>
      <c r="AM1630" s="48"/>
      <c r="AN1630" s="48"/>
      <c r="AQ1630" s="3"/>
      <c r="AR1630" s="3"/>
      <c r="AS1630" s="3"/>
      <c r="AT1630" s="3"/>
      <c r="AU1630" s="3"/>
      <c r="AV1630" s="3"/>
      <c r="AW1630" s="3"/>
      <c r="AX1630" s="3"/>
      <c r="AY1630" s="3"/>
      <c r="AZ1630" s="3"/>
      <c r="BA1630" s="3"/>
      <c r="BB1630" s="3"/>
      <c r="BC1630" s="3"/>
      <c r="BD1630" s="3"/>
      <c r="BE1630" s="3"/>
      <c r="BF1630" s="3"/>
      <c r="BG1630" s="3"/>
      <c r="BH1630" s="3"/>
      <c r="BI1630" s="3"/>
      <c r="BJ1630" s="3"/>
      <c r="BK1630" s="3"/>
    </row>
    <row r="1631" spans="32:63" ht="21.2" customHeight="1" x14ac:dyDescent="0.2">
      <c r="AF1631" s="3"/>
      <c r="AG1631" s="48"/>
      <c r="AH1631" s="48"/>
      <c r="AI1631" s="48"/>
      <c r="AJ1631" s="61"/>
      <c r="AK1631" s="3"/>
      <c r="AL1631" s="48"/>
      <c r="AM1631" s="48"/>
      <c r="AN1631" s="48"/>
      <c r="AQ1631" s="3"/>
      <c r="AR1631" s="3"/>
      <c r="AS1631" s="3"/>
      <c r="AT1631" s="3"/>
      <c r="AU1631" s="3"/>
      <c r="AV1631" s="3"/>
      <c r="AW1631" s="3"/>
      <c r="AX1631" s="3"/>
      <c r="AY1631" s="3"/>
      <c r="AZ1631" s="3"/>
      <c r="BA1631" s="3"/>
      <c r="BB1631" s="3"/>
      <c r="BC1631" s="3"/>
      <c r="BD1631" s="3"/>
      <c r="BE1631" s="3"/>
      <c r="BF1631" s="3"/>
      <c r="BG1631" s="3"/>
      <c r="BH1631" s="3"/>
      <c r="BI1631" s="3"/>
      <c r="BJ1631" s="3"/>
      <c r="BK1631" s="3"/>
    </row>
    <row r="1632" spans="32:63" ht="21.2" customHeight="1" x14ac:dyDescent="0.2">
      <c r="AF1632" s="3"/>
      <c r="AG1632" s="48"/>
      <c r="AH1632" s="48"/>
      <c r="AI1632" s="48"/>
      <c r="AJ1632" s="61"/>
      <c r="AK1632" s="3"/>
      <c r="AL1632" s="48"/>
      <c r="AM1632" s="48"/>
      <c r="AN1632" s="48"/>
      <c r="AQ1632" s="3"/>
      <c r="AR1632" s="3"/>
      <c r="AS1632" s="3"/>
      <c r="AT1632" s="3"/>
      <c r="AU1632" s="3"/>
      <c r="AV1632" s="3"/>
      <c r="AW1632" s="3"/>
      <c r="AX1632" s="3"/>
      <c r="AY1632" s="3"/>
      <c r="AZ1632" s="3"/>
      <c r="BA1632" s="3"/>
      <c r="BB1632" s="3"/>
      <c r="BC1632" s="3"/>
      <c r="BD1632" s="3"/>
      <c r="BE1632" s="3"/>
      <c r="BF1632" s="3"/>
      <c r="BG1632" s="3"/>
      <c r="BH1632" s="3"/>
      <c r="BI1632" s="3"/>
      <c r="BJ1632" s="3"/>
      <c r="BK1632" s="3"/>
    </row>
    <row r="1633" spans="32:63" ht="21.2" customHeight="1" x14ac:dyDescent="0.2">
      <c r="AF1633" s="3"/>
      <c r="AG1633" s="48"/>
      <c r="AH1633" s="48"/>
      <c r="AI1633" s="48"/>
      <c r="AJ1633" s="61"/>
      <c r="AK1633" s="3"/>
      <c r="AL1633" s="48"/>
      <c r="AM1633" s="48"/>
      <c r="AN1633" s="48"/>
      <c r="AQ1633" s="3"/>
      <c r="AR1633" s="3"/>
      <c r="AS1633" s="3"/>
      <c r="AT1633" s="3"/>
      <c r="AU1633" s="3"/>
      <c r="AV1633" s="3"/>
      <c r="AW1633" s="3"/>
      <c r="AX1633" s="3"/>
      <c r="AY1633" s="3"/>
      <c r="AZ1633" s="3"/>
      <c r="BA1633" s="3"/>
      <c r="BB1633" s="3"/>
      <c r="BC1633" s="3"/>
      <c r="BD1633" s="3"/>
      <c r="BE1633" s="3"/>
      <c r="BF1633" s="3"/>
      <c r="BG1633" s="3"/>
      <c r="BH1633" s="3"/>
      <c r="BI1633" s="3"/>
      <c r="BJ1633" s="3"/>
      <c r="BK1633" s="3"/>
    </row>
    <row r="1634" spans="32:63" ht="21.2" customHeight="1" x14ac:dyDescent="0.2">
      <c r="AF1634" s="3"/>
      <c r="AG1634" s="48"/>
      <c r="AH1634" s="48"/>
      <c r="AI1634" s="48"/>
      <c r="AJ1634" s="61"/>
      <c r="AK1634" s="3"/>
      <c r="AL1634" s="48"/>
      <c r="AM1634" s="48"/>
      <c r="AN1634" s="48"/>
      <c r="AQ1634" s="3"/>
      <c r="AR1634" s="3"/>
      <c r="AS1634" s="3"/>
      <c r="AT1634" s="3"/>
      <c r="AU1634" s="3"/>
      <c r="AV1634" s="3"/>
      <c r="AW1634" s="3"/>
      <c r="AX1634" s="3"/>
      <c r="AY1634" s="3"/>
      <c r="AZ1634" s="3"/>
      <c r="BA1634" s="3"/>
      <c r="BB1634" s="3"/>
      <c r="BC1634" s="3"/>
      <c r="BD1634" s="3"/>
      <c r="BE1634" s="3"/>
      <c r="BF1634" s="3"/>
      <c r="BG1634" s="3"/>
      <c r="BH1634" s="3"/>
      <c r="BI1634" s="3"/>
      <c r="BJ1634" s="3"/>
      <c r="BK1634" s="3"/>
    </row>
    <row r="1635" spans="32:63" ht="21.2" customHeight="1" x14ac:dyDescent="0.2">
      <c r="AF1635" s="3"/>
      <c r="AG1635" s="48"/>
      <c r="AH1635" s="48"/>
      <c r="AI1635" s="48"/>
      <c r="AJ1635" s="61"/>
      <c r="AK1635" s="3"/>
      <c r="AL1635" s="48"/>
      <c r="AM1635" s="48"/>
      <c r="AN1635" s="48"/>
      <c r="AQ1635" s="3"/>
      <c r="AR1635" s="3"/>
      <c r="AS1635" s="3"/>
      <c r="AT1635" s="3"/>
      <c r="AU1635" s="3"/>
      <c r="AV1635" s="3"/>
      <c r="AW1635" s="3"/>
      <c r="AX1635" s="3"/>
      <c r="AY1635" s="3"/>
      <c r="AZ1635" s="3"/>
      <c r="BA1635" s="3"/>
      <c r="BB1635" s="3"/>
      <c r="BC1635" s="3"/>
      <c r="BD1635" s="3"/>
      <c r="BE1635" s="3"/>
      <c r="BF1635" s="3"/>
      <c r="BG1635" s="3"/>
      <c r="BH1635" s="3"/>
      <c r="BI1635" s="3"/>
      <c r="BJ1635" s="3"/>
      <c r="BK1635" s="3"/>
    </row>
    <row r="1636" spans="32:63" ht="21.2" customHeight="1" x14ac:dyDescent="0.2">
      <c r="AF1636" s="3"/>
      <c r="AG1636" s="48"/>
      <c r="AH1636" s="48"/>
      <c r="AI1636" s="48"/>
      <c r="AJ1636" s="61"/>
      <c r="AK1636" s="3"/>
      <c r="AL1636" s="48"/>
      <c r="AM1636" s="48"/>
      <c r="AN1636" s="48"/>
      <c r="AQ1636" s="3"/>
      <c r="AR1636" s="3"/>
      <c r="AS1636" s="3"/>
      <c r="AT1636" s="3"/>
      <c r="AU1636" s="3"/>
      <c r="AV1636" s="3"/>
      <c r="AW1636" s="3"/>
      <c r="AX1636" s="3"/>
      <c r="AY1636" s="3"/>
      <c r="AZ1636" s="3"/>
      <c r="BA1636" s="3"/>
      <c r="BB1636" s="3"/>
      <c r="BC1636" s="3"/>
      <c r="BD1636" s="3"/>
      <c r="BE1636" s="3"/>
      <c r="BF1636" s="3"/>
      <c r="BG1636" s="3"/>
      <c r="BH1636" s="3"/>
      <c r="BI1636" s="3"/>
      <c r="BJ1636" s="3"/>
      <c r="BK1636" s="3"/>
    </row>
    <row r="1637" spans="32:63" ht="21.2" customHeight="1" x14ac:dyDescent="0.2">
      <c r="AF1637" s="3"/>
      <c r="AG1637" s="48"/>
      <c r="AH1637" s="48"/>
      <c r="AI1637" s="48"/>
      <c r="AJ1637" s="61"/>
      <c r="AK1637" s="3"/>
      <c r="AL1637" s="48"/>
      <c r="AM1637" s="48"/>
      <c r="AN1637" s="48"/>
      <c r="AQ1637" s="3"/>
      <c r="AR1637" s="3"/>
      <c r="AS1637" s="3"/>
      <c r="AT1637" s="3"/>
      <c r="AU1637" s="3"/>
      <c r="AV1637" s="3"/>
      <c r="AW1637" s="3"/>
      <c r="AX1637" s="3"/>
      <c r="AY1637" s="3"/>
      <c r="AZ1637" s="3"/>
      <c r="BA1637" s="3"/>
      <c r="BB1637" s="3"/>
      <c r="BC1637" s="3"/>
      <c r="BD1637" s="3"/>
      <c r="BE1637" s="3"/>
      <c r="BF1637" s="3"/>
      <c r="BG1637" s="3"/>
      <c r="BH1637" s="3"/>
      <c r="BI1637" s="3"/>
      <c r="BJ1637" s="3"/>
      <c r="BK1637" s="3"/>
    </row>
    <row r="1638" spans="32:63" ht="21.2" customHeight="1" x14ac:dyDescent="0.2">
      <c r="AF1638" s="3"/>
      <c r="AG1638" s="48"/>
      <c r="AH1638" s="48"/>
      <c r="AI1638" s="48"/>
      <c r="AJ1638" s="61"/>
      <c r="AK1638" s="3"/>
      <c r="AL1638" s="48"/>
      <c r="AM1638" s="48"/>
      <c r="AN1638" s="48"/>
      <c r="AQ1638" s="3"/>
      <c r="AR1638" s="3"/>
      <c r="AS1638" s="3"/>
      <c r="AT1638" s="3"/>
      <c r="AU1638" s="3"/>
      <c r="AV1638" s="3"/>
      <c r="AW1638" s="3"/>
      <c r="AX1638" s="3"/>
      <c r="AY1638" s="3"/>
      <c r="AZ1638" s="3"/>
      <c r="BA1638" s="3"/>
      <c r="BB1638" s="3"/>
      <c r="BC1638" s="3"/>
      <c r="BD1638" s="3"/>
      <c r="BE1638" s="3"/>
      <c r="BF1638" s="3"/>
      <c r="BG1638" s="3"/>
      <c r="BH1638" s="3"/>
      <c r="BI1638" s="3"/>
      <c r="BJ1638" s="3"/>
      <c r="BK1638" s="3"/>
    </row>
    <row r="1639" spans="32:63" ht="21.2" customHeight="1" x14ac:dyDescent="0.2">
      <c r="AF1639" s="3"/>
      <c r="AG1639" s="48"/>
      <c r="AH1639" s="48"/>
      <c r="AI1639" s="48"/>
      <c r="AJ1639" s="61"/>
      <c r="AK1639" s="3"/>
      <c r="AL1639" s="48"/>
      <c r="AM1639" s="48"/>
      <c r="AN1639" s="48"/>
      <c r="AQ1639" s="3"/>
      <c r="AR1639" s="3"/>
      <c r="AS1639" s="3"/>
      <c r="AT1639" s="3"/>
      <c r="AU1639" s="3"/>
      <c r="AV1639" s="3"/>
      <c r="AW1639" s="3"/>
      <c r="AX1639" s="3"/>
      <c r="AY1639" s="3"/>
      <c r="AZ1639" s="3"/>
      <c r="BA1639" s="3"/>
      <c r="BB1639" s="3"/>
      <c r="BC1639" s="3"/>
      <c r="BD1639" s="3"/>
      <c r="BE1639" s="3"/>
      <c r="BF1639" s="3"/>
      <c r="BG1639" s="3"/>
      <c r="BH1639" s="3"/>
      <c r="BI1639" s="3"/>
      <c r="BJ1639" s="3"/>
      <c r="BK1639" s="3"/>
    </row>
    <row r="1640" spans="32:63" ht="21.2" customHeight="1" x14ac:dyDescent="0.2">
      <c r="AF1640" s="3"/>
      <c r="AG1640" s="48"/>
      <c r="AH1640" s="48"/>
      <c r="AI1640" s="48"/>
      <c r="AJ1640" s="61"/>
      <c r="AK1640" s="3"/>
      <c r="AL1640" s="48"/>
      <c r="AM1640" s="48"/>
      <c r="AN1640" s="48"/>
      <c r="AQ1640" s="3"/>
      <c r="AR1640" s="3"/>
      <c r="AS1640" s="3"/>
      <c r="AT1640" s="3"/>
      <c r="AU1640" s="3"/>
      <c r="AV1640" s="3"/>
      <c r="AW1640" s="3"/>
      <c r="AX1640" s="3"/>
      <c r="AY1640" s="3"/>
      <c r="AZ1640" s="3"/>
      <c r="BA1640" s="3"/>
      <c r="BB1640" s="3"/>
      <c r="BC1640" s="3"/>
      <c r="BD1640" s="3"/>
      <c r="BE1640" s="3"/>
      <c r="BF1640" s="3"/>
      <c r="BG1640" s="3"/>
      <c r="BH1640" s="3"/>
      <c r="BI1640" s="3"/>
      <c r="BJ1640" s="3"/>
      <c r="BK1640" s="3"/>
    </row>
    <row r="1641" spans="32:63" ht="21.2" customHeight="1" x14ac:dyDescent="0.2">
      <c r="AF1641" s="3"/>
      <c r="AG1641" s="48"/>
      <c r="AH1641" s="48"/>
      <c r="AI1641" s="48"/>
      <c r="AJ1641" s="61"/>
      <c r="AK1641" s="3"/>
      <c r="AL1641" s="48"/>
      <c r="AM1641" s="48"/>
      <c r="AN1641" s="48"/>
      <c r="AQ1641" s="3"/>
      <c r="AR1641" s="3"/>
      <c r="AS1641" s="3"/>
      <c r="AT1641" s="3"/>
      <c r="AU1641" s="3"/>
      <c r="AV1641" s="3"/>
      <c r="AW1641" s="3"/>
      <c r="AX1641" s="3"/>
      <c r="AY1641" s="3"/>
      <c r="AZ1641" s="3"/>
      <c r="BA1641" s="3"/>
      <c r="BB1641" s="3"/>
      <c r="BC1641" s="3"/>
      <c r="BD1641" s="3"/>
      <c r="BE1641" s="3"/>
      <c r="BF1641" s="3"/>
      <c r="BG1641" s="3"/>
      <c r="BH1641" s="3"/>
      <c r="BI1641" s="3"/>
      <c r="BJ1641" s="3"/>
      <c r="BK1641" s="3"/>
    </row>
    <row r="1642" spans="32:63" ht="21.2" customHeight="1" x14ac:dyDescent="0.2">
      <c r="AF1642" s="3"/>
      <c r="AG1642" s="48"/>
      <c r="AH1642" s="48"/>
      <c r="AI1642" s="48"/>
      <c r="AJ1642" s="61"/>
      <c r="AK1642" s="3"/>
      <c r="AL1642" s="48"/>
      <c r="AM1642" s="48"/>
      <c r="AN1642" s="48"/>
      <c r="AQ1642" s="3"/>
      <c r="AR1642" s="3"/>
      <c r="AS1642" s="3"/>
      <c r="AT1642" s="3"/>
      <c r="AU1642" s="3"/>
      <c r="AV1642" s="3"/>
      <c r="AW1642" s="3"/>
      <c r="AX1642" s="3"/>
      <c r="AY1642" s="3"/>
      <c r="AZ1642" s="3"/>
      <c r="BA1642" s="3"/>
      <c r="BB1642" s="3"/>
      <c r="BC1642" s="3"/>
      <c r="BD1642" s="3"/>
      <c r="BE1642" s="3"/>
      <c r="BF1642" s="3"/>
      <c r="BG1642" s="3"/>
      <c r="BH1642" s="3"/>
      <c r="BI1642" s="3"/>
      <c r="BJ1642" s="3"/>
      <c r="BK1642" s="3"/>
    </row>
    <row r="1643" spans="32:63" ht="21.2" customHeight="1" x14ac:dyDescent="0.2">
      <c r="AF1643" s="3"/>
      <c r="AG1643" s="48"/>
      <c r="AH1643" s="48"/>
      <c r="AI1643" s="48"/>
      <c r="AJ1643" s="61"/>
      <c r="AK1643" s="3"/>
      <c r="AL1643" s="48"/>
      <c r="AM1643" s="48"/>
      <c r="AN1643" s="48"/>
      <c r="AQ1643" s="3"/>
      <c r="AR1643" s="3"/>
      <c r="AS1643" s="3"/>
      <c r="AT1643" s="3"/>
      <c r="AU1643" s="3"/>
      <c r="AV1643" s="3"/>
      <c r="AW1643" s="3"/>
      <c r="AX1643" s="3"/>
      <c r="AY1643" s="3"/>
      <c r="AZ1643" s="3"/>
      <c r="BA1643" s="3"/>
      <c r="BB1643" s="3"/>
      <c r="BC1643" s="3"/>
      <c r="BD1643" s="3"/>
      <c r="BE1643" s="3"/>
      <c r="BF1643" s="3"/>
      <c r="BG1643" s="3"/>
      <c r="BH1643" s="3"/>
      <c r="BI1643" s="3"/>
      <c r="BJ1643" s="3"/>
      <c r="BK1643" s="3"/>
    </row>
    <row r="1644" spans="32:63" ht="21.2" customHeight="1" x14ac:dyDescent="0.2">
      <c r="AF1644" s="3"/>
      <c r="AG1644" s="48"/>
      <c r="AH1644" s="48"/>
      <c r="AI1644" s="48"/>
      <c r="AJ1644" s="61"/>
      <c r="AK1644" s="3"/>
      <c r="AL1644" s="48"/>
      <c r="AM1644" s="48"/>
      <c r="AN1644" s="48"/>
      <c r="AQ1644" s="3"/>
      <c r="AR1644" s="3"/>
      <c r="AS1644" s="3"/>
      <c r="AT1644" s="3"/>
      <c r="AU1644" s="3"/>
      <c r="AV1644" s="3"/>
      <c r="AW1644" s="3"/>
      <c r="AX1644" s="3"/>
      <c r="AY1644" s="3"/>
      <c r="AZ1644" s="3"/>
      <c r="BA1644" s="3"/>
      <c r="BB1644" s="3"/>
      <c r="BC1644" s="3"/>
      <c r="BD1644" s="3"/>
      <c r="BE1644" s="3"/>
      <c r="BF1644" s="3"/>
      <c r="BG1644" s="3"/>
      <c r="BH1644" s="3"/>
      <c r="BI1644" s="3"/>
      <c r="BJ1644" s="3"/>
      <c r="BK1644" s="3"/>
    </row>
    <row r="1645" spans="32:63" ht="21.2" customHeight="1" x14ac:dyDescent="0.2">
      <c r="AF1645" s="3"/>
      <c r="AG1645" s="48"/>
      <c r="AH1645" s="48"/>
      <c r="AI1645" s="48"/>
      <c r="AJ1645" s="61"/>
      <c r="AK1645" s="3"/>
      <c r="AL1645" s="48"/>
      <c r="AM1645" s="48"/>
      <c r="AN1645" s="48"/>
      <c r="AQ1645" s="3"/>
      <c r="AR1645" s="3"/>
      <c r="AS1645" s="3"/>
      <c r="AT1645" s="3"/>
      <c r="AU1645" s="3"/>
      <c r="AV1645" s="3"/>
      <c r="AW1645" s="3"/>
      <c r="AX1645" s="3"/>
      <c r="AY1645" s="3"/>
      <c r="AZ1645" s="3"/>
      <c r="BA1645" s="3"/>
      <c r="BB1645" s="3"/>
      <c r="BC1645" s="3"/>
      <c r="BD1645" s="3"/>
      <c r="BE1645" s="3"/>
      <c r="BF1645" s="3"/>
      <c r="BG1645" s="3"/>
      <c r="BH1645" s="3"/>
      <c r="BI1645" s="3"/>
      <c r="BJ1645" s="3"/>
      <c r="BK1645" s="3"/>
    </row>
    <row r="1646" spans="32:63" ht="21.2" customHeight="1" x14ac:dyDescent="0.2">
      <c r="AF1646" s="3"/>
      <c r="AG1646" s="48"/>
      <c r="AH1646" s="48"/>
      <c r="AI1646" s="48"/>
      <c r="AJ1646" s="61"/>
      <c r="AK1646" s="3"/>
      <c r="AL1646" s="48"/>
      <c r="AM1646" s="48"/>
      <c r="AN1646" s="48"/>
      <c r="AQ1646" s="3"/>
      <c r="AR1646" s="3"/>
      <c r="AS1646" s="3"/>
      <c r="AT1646" s="3"/>
      <c r="AU1646" s="3"/>
      <c r="AV1646" s="3"/>
      <c r="AW1646" s="3"/>
      <c r="AX1646" s="3"/>
      <c r="AY1646" s="3"/>
      <c r="AZ1646" s="3"/>
      <c r="BA1646" s="3"/>
      <c r="BB1646" s="3"/>
      <c r="BC1646" s="3"/>
      <c r="BD1646" s="3"/>
      <c r="BE1646" s="3"/>
      <c r="BF1646" s="3"/>
      <c r="BG1646" s="3"/>
      <c r="BH1646" s="3"/>
      <c r="BI1646" s="3"/>
      <c r="BJ1646" s="3"/>
      <c r="BK1646" s="3"/>
    </row>
    <row r="1647" spans="32:63" ht="21.2" customHeight="1" x14ac:dyDescent="0.2">
      <c r="AF1647" s="3"/>
      <c r="AG1647" s="48"/>
      <c r="AH1647" s="48"/>
      <c r="AI1647" s="48"/>
      <c r="AJ1647" s="61"/>
      <c r="AK1647" s="3"/>
      <c r="AL1647" s="48"/>
      <c r="AM1647" s="48"/>
      <c r="AN1647" s="48"/>
      <c r="AQ1647" s="3"/>
      <c r="AR1647" s="3"/>
      <c r="AS1647" s="3"/>
      <c r="AT1647" s="3"/>
      <c r="AU1647" s="3"/>
      <c r="AV1647" s="3"/>
      <c r="AW1647" s="3"/>
      <c r="AX1647" s="3"/>
      <c r="AY1647" s="3"/>
      <c r="AZ1647" s="3"/>
      <c r="BA1647" s="3"/>
      <c r="BB1647" s="3"/>
      <c r="BC1647" s="3"/>
      <c r="BD1647" s="3"/>
      <c r="BE1647" s="3"/>
      <c r="BF1647" s="3"/>
      <c r="BG1647" s="3"/>
      <c r="BH1647" s="3"/>
      <c r="BI1647" s="3"/>
      <c r="BJ1647" s="3"/>
      <c r="BK1647" s="3"/>
    </row>
    <row r="1648" spans="32:63" ht="21.2" customHeight="1" x14ac:dyDescent="0.2">
      <c r="AF1648" s="3"/>
      <c r="AG1648" s="48"/>
      <c r="AH1648" s="48"/>
      <c r="AI1648" s="48"/>
      <c r="AJ1648" s="61"/>
      <c r="AK1648" s="3"/>
      <c r="AL1648" s="48"/>
      <c r="AM1648" s="48"/>
      <c r="AN1648" s="48"/>
      <c r="AQ1648" s="3"/>
      <c r="AR1648" s="3"/>
      <c r="AS1648" s="3"/>
      <c r="AT1648" s="3"/>
      <c r="AU1648" s="3"/>
      <c r="AV1648" s="3"/>
      <c r="AW1648" s="3"/>
      <c r="AX1648" s="3"/>
      <c r="AY1648" s="3"/>
      <c r="AZ1648" s="3"/>
      <c r="BA1648" s="3"/>
      <c r="BB1648" s="3"/>
      <c r="BC1648" s="3"/>
      <c r="BD1648" s="3"/>
      <c r="BE1648" s="3"/>
      <c r="BF1648" s="3"/>
      <c r="BG1648" s="3"/>
      <c r="BH1648" s="3"/>
      <c r="BI1648" s="3"/>
      <c r="BJ1648" s="3"/>
      <c r="BK1648" s="3"/>
    </row>
    <row r="1649" spans="32:63" ht="21.2" customHeight="1" x14ac:dyDescent="0.2">
      <c r="AF1649" s="3"/>
      <c r="AG1649" s="48"/>
      <c r="AH1649" s="48"/>
      <c r="AI1649" s="48"/>
      <c r="AJ1649" s="61"/>
      <c r="AK1649" s="3"/>
      <c r="AL1649" s="48"/>
      <c r="AM1649" s="48"/>
      <c r="AN1649" s="48"/>
      <c r="AQ1649" s="3"/>
      <c r="AR1649" s="3"/>
      <c r="AS1649" s="3"/>
      <c r="AT1649" s="3"/>
      <c r="AU1649" s="3"/>
      <c r="AV1649" s="3"/>
      <c r="AW1649" s="3"/>
      <c r="AX1649" s="3"/>
      <c r="AY1649" s="3"/>
      <c r="AZ1649" s="3"/>
      <c r="BA1649" s="3"/>
      <c r="BB1649" s="3"/>
      <c r="BC1649" s="3"/>
      <c r="BD1649" s="3"/>
      <c r="BE1649" s="3"/>
      <c r="BF1649" s="3"/>
      <c r="BG1649" s="3"/>
      <c r="BH1649" s="3"/>
      <c r="BI1649" s="3"/>
      <c r="BJ1649" s="3"/>
      <c r="BK1649" s="3"/>
    </row>
    <row r="1650" spans="32:63" ht="21.2" customHeight="1" x14ac:dyDescent="0.2">
      <c r="AF1650" s="3"/>
      <c r="AG1650" s="48"/>
      <c r="AH1650" s="48"/>
      <c r="AI1650" s="48"/>
      <c r="AJ1650" s="61"/>
      <c r="AK1650" s="3"/>
      <c r="AL1650" s="48"/>
      <c r="AM1650" s="48"/>
      <c r="AN1650" s="48"/>
      <c r="AQ1650" s="3"/>
      <c r="AR1650" s="3"/>
      <c r="AS1650" s="3"/>
      <c r="AT1650" s="3"/>
      <c r="AU1650" s="3"/>
      <c r="AV1650" s="3"/>
      <c r="AW1650" s="3"/>
      <c r="AX1650" s="3"/>
      <c r="AY1650" s="3"/>
      <c r="AZ1650" s="3"/>
      <c r="BA1650" s="3"/>
      <c r="BB1650" s="3"/>
      <c r="BC1650" s="3"/>
      <c r="BD1650" s="3"/>
      <c r="BE1650" s="3"/>
      <c r="BF1650" s="3"/>
      <c r="BG1650" s="3"/>
      <c r="BH1650" s="3"/>
      <c r="BI1650" s="3"/>
      <c r="BJ1650" s="3"/>
      <c r="BK1650" s="3"/>
    </row>
    <row r="1651" spans="32:63" ht="21.2" customHeight="1" x14ac:dyDescent="0.2">
      <c r="AF1651" s="3"/>
      <c r="AG1651" s="48"/>
      <c r="AH1651" s="48"/>
      <c r="AI1651" s="48"/>
      <c r="AJ1651" s="61"/>
      <c r="AK1651" s="3"/>
      <c r="AL1651" s="48"/>
      <c r="AM1651" s="48"/>
      <c r="AN1651" s="48"/>
      <c r="AQ1651" s="3"/>
      <c r="AR1651" s="3"/>
      <c r="AS1651" s="3"/>
      <c r="AT1651" s="3"/>
      <c r="AU1651" s="3"/>
      <c r="AV1651" s="3"/>
      <c r="AW1651" s="3"/>
      <c r="AX1651" s="3"/>
      <c r="AY1651" s="3"/>
      <c r="AZ1651" s="3"/>
      <c r="BA1651" s="3"/>
      <c r="BB1651" s="3"/>
      <c r="BC1651" s="3"/>
      <c r="BD1651" s="3"/>
      <c r="BE1651" s="3"/>
      <c r="BF1651" s="3"/>
      <c r="BG1651" s="3"/>
      <c r="BH1651" s="3"/>
      <c r="BI1651" s="3"/>
      <c r="BJ1651" s="3"/>
      <c r="BK1651" s="3"/>
    </row>
    <row r="1652" spans="32:63" ht="21.2" customHeight="1" x14ac:dyDescent="0.2">
      <c r="AF1652" s="3"/>
      <c r="AG1652" s="48"/>
      <c r="AH1652" s="48"/>
      <c r="AI1652" s="48"/>
      <c r="AJ1652" s="61"/>
      <c r="AK1652" s="3"/>
      <c r="AL1652" s="48"/>
      <c r="AM1652" s="48"/>
      <c r="AN1652" s="48"/>
      <c r="AQ1652" s="3"/>
      <c r="AR1652" s="3"/>
      <c r="AS1652" s="3"/>
      <c r="AT1652" s="3"/>
      <c r="AU1652" s="3"/>
      <c r="AV1652" s="3"/>
      <c r="AW1652" s="3"/>
      <c r="AX1652" s="3"/>
      <c r="AY1652" s="3"/>
      <c r="AZ1652" s="3"/>
      <c r="BA1652" s="3"/>
      <c r="BB1652" s="3"/>
      <c r="BC1652" s="3"/>
      <c r="BD1652" s="3"/>
      <c r="BE1652" s="3"/>
      <c r="BF1652" s="3"/>
      <c r="BG1652" s="3"/>
      <c r="BH1652" s="3"/>
      <c r="BI1652" s="3"/>
      <c r="BJ1652" s="3"/>
      <c r="BK1652" s="3"/>
    </row>
    <row r="1653" spans="32:63" ht="21.2" customHeight="1" x14ac:dyDescent="0.2">
      <c r="AF1653" s="3"/>
      <c r="AG1653" s="48"/>
      <c r="AH1653" s="48"/>
      <c r="AI1653" s="48"/>
      <c r="AJ1653" s="61"/>
      <c r="AK1653" s="3"/>
      <c r="AL1653" s="48"/>
      <c r="AM1653" s="48"/>
      <c r="AN1653" s="48"/>
      <c r="AQ1653" s="3"/>
      <c r="AR1653" s="3"/>
      <c r="AS1653" s="3"/>
      <c r="AT1653" s="3"/>
      <c r="AU1653" s="3"/>
      <c r="AV1653" s="3"/>
      <c r="AW1653" s="3"/>
      <c r="AX1653" s="3"/>
      <c r="AY1653" s="3"/>
      <c r="AZ1653" s="3"/>
      <c r="BA1653" s="3"/>
      <c r="BB1653" s="3"/>
      <c r="BC1653" s="3"/>
      <c r="BD1653" s="3"/>
      <c r="BE1653" s="3"/>
      <c r="BF1653" s="3"/>
      <c r="BG1653" s="3"/>
      <c r="BH1653" s="3"/>
      <c r="BI1653" s="3"/>
      <c r="BJ1653" s="3"/>
      <c r="BK1653" s="3"/>
    </row>
    <row r="1654" spans="32:63" ht="21.2" customHeight="1" x14ac:dyDescent="0.2">
      <c r="AF1654" s="3"/>
      <c r="AG1654" s="48"/>
      <c r="AH1654" s="48"/>
      <c r="AI1654" s="48"/>
      <c r="AJ1654" s="61"/>
      <c r="AK1654" s="3"/>
      <c r="AL1654" s="48"/>
      <c r="AM1654" s="48"/>
      <c r="AN1654" s="48"/>
      <c r="AQ1654" s="3"/>
      <c r="AR1654" s="3"/>
      <c r="AS1654" s="3"/>
      <c r="AT1654" s="3"/>
      <c r="AU1654" s="3"/>
      <c r="AV1654" s="3"/>
      <c r="AW1654" s="3"/>
      <c r="AX1654" s="3"/>
      <c r="AY1654" s="3"/>
      <c r="AZ1654" s="3"/>
      <c r="BA1654" s="3"/>
      <c r="BB1654" s="3"/>
      <c r="BC1654" s="3"/>
      <c r="BD1654" s="3"/>
      <c r="BE1654" s="3"/>
      <c r="BF1654" s="3"/>
      <c r="BG1654" s="3"/>
      <c r="BH1654" s="3"/>
      <c r="BI1654" s="3"/>
      <c r="BJ1654" s="3"/>
      <c r="BK1654" s="3"/>
    </row>
    <row r="1655" spans="32:63" ht="21.2" customHeight="1" x14ac:dyDescent="0.2">
      <c r="AF1655" s="3"/>
      <c r="AG1655" s="48"/>
      <c r="AH1655" s="48"/>
      <c r="AI1655" s="48"/>
      <c r="AJ1655" s="61"/>
      <c r="AK1655" s="3"/>
      <c r="AL1655" s="48"/>
      <c r="AM1655" s="48"/>
      <c r="AN1655" s="48"/>
      <c r="AQ1655" s="3"/>
      <c r="AR1655" s="3"/>
      <c r="AS1655" s="3"/>
      <c r="AT1655" s="3"/>
      <c r="AU1655" s="3"/>
      <c r="AV1655" s="3"/>
      <c r="AW1655" s="3"/>
      <c r="AX1655" s="3"/>
      <c r="AY1655" s="3"/>
      <c r="AZ1655" s="3"/>
      <c r="BA1655" s="3"/>
      <c r="BB1655" s="3"/>
      <c r="BC1655" s="3"/>
      <c r="BD1655" s="3"/>
      <c r="BE1655" s="3"/>
      <c r="BF1655" s="3"/>
      <c r="BG1655" s="3"/>
      <c r="BH1655" s="3"/>
      <c r="BI1655" s="3"/>
      <c r="BJ1655" s="3"/>
      <c r="BK1655" s="3"/>
    </row>
    <row r="1656" spans="32:63" ht="21.2" customHeight="1" x14ac:dyDescent="0.2">
      <c r="AF1656" s="3"/>
      <c r="AG1656" s="48"/>
      <c r="AH1656" s="48"/>
      <c r="AI1656" s="48"/>
      <c r="AJ1656" s="61"/>
      <c r="AK1656" s="3"/>
      <c r="AL1656" s="48"/>
      <c r="AM1656" s="48"/>
      <c r="AN1656" s="48"/>
      <c r="AQ1656" s="3"/>
      <c r="AR1656" s="3"/>
      <c r="AS1656" s="3"/>
      <c r="AT1656" s="3"/>
      <c r="AU1656" s="3"/>
      <c r="AV1656" s="3"/>
      <c r="AW1656" s="3"/>
      <c r="AX1656" s="3"/>
      <c r="AY1656" s="3"/>
      <c r="AZ1656" s="3"/>
      <c r="BA1656" s="3"/>
      <c r="BB1656" s="3"/>
      <c r="BC1656" s="3"/>
      <c r="BD1656" s="3"/>
      <c r="BE1656" s="3"/>
      <c r="BF1656" s="3"/>
      <c r="BG1656" s="3"/>
      <c r="BH1656" s="3"/>
      <c r="BI1656" s="3"/>
      <c r="BJ1656" s="3"/>
      <c r="BK1656" s="3"/>
    </row>
    <row r="1657" spans="32:63" ht="21.2" customHeight="1" x14ac:dyDescent="0.2">
      <c r="AF1657" s="3"/>
      <c r="AG1657" s="48"/>
      <c r="AH1657" s="48"/>
      <c r="AI1657" s="48"/>
      <c r="AJ1657" s="61"/>
      <c r="AK1657" s="3"/>
      <c r="AL1657" s="48"/>
      <c r="AM1657" s="48"/>
      <c r="AN1657" s="48"/>
      <c r="AQ1657" s="3"/>
      <c r="AR1657" s="3"/>
      <c r="AS1657" s="3"/>
      <c r="AT1657" s="3"/>
      <c r="AU1657" s="3"/>
      <c r="AV1657" s="3"/>
      <c r="AW1657" s="3"/>
      <c r="AX1657" s="3"/>
      <c r="AY1657" s="3"/>
      <c r="AZ1657" s="3"/>
      <c r="BA1657" s="3"/>
      <c r="BB1657" s="3"/>
      <c r="BC1657" s="3"/>
      <c r="BD1657" s="3"/>
      <c r="BE1657" s="3"/>
      <c r="BF1657" s="3"/>
      <c r="BG1657" s="3"/>
      <c r="BH1657" s="3"/>
      <c r="BI1657" s="3"/>
      <c r="BJ1657" s="3"/>
      <c r="BK1657" s="3"/>
    </row>
    <row r="1658" spans="32:63" ht="21.2" customHeight="1" x14ac:dyDescent="0.2">
      <c r="AF1658" s="3"/>
      <c r="AG1658" s="48"/>
      <c r="AH1658" s="48"/>
      <c r="AI1658" s="48"/>
      <c r="AJ1658" s="61"/>
      <c r="AK1658" s="3"/>
      <c r="AL1658" s="48"/>
      <c r="AM1658" s="48"/>
      <c r="AN1658" s="48"/>
      <c r="AQ1658" s="3"/>
      <c r="AR1658" s="3"/>
      <c r="AS1658" s="3"/>
      <c r="AT1658" s="3"/>
      <c r="AU1658" s="3"/>
      <c r="AV1658" s="3"/>
      <c r="AW1658" s="3"/>
      <c r="AX1658" s="3"/>
      <c r="AY1658" s="3"/>
      <c r="AZ1658" s="3"/>
      <c r="BA1658" s="3"/>
      <c r="BB1658" s="3"/>
      <c r="BC1658" s="3"/>
      <c r="BD1658" s="3"/>
      <c r="BE1658" s="3"/>
      <c r="BF1658" s="3"/>
      <c r="BG1658" s="3"/>
      <c r="BH1658" s="3"/>
      <c r="BI1658" s="3"/>
      <c r="BJ1658" s="3"/>
      <c r="BK1658" s="3"/>
    </row>
    <row r="1659" spans="32:63" ht="21.2" customHeight="1" x14ac:dyDescent="0.2">
      <c r="AF1659" s="3"/>
      <c r="AG1659" s="48"/>
      <c r="AH1659" s="48"/>
      <c r="AI1659" s="48"/>
      <c r="AJ1659" s="61"/>
      <c r="AK1659" s="3"/>
      <c r="AL1659" s="48"/>
      <c r="AM1659" s="48"/>
      <c r="AN1659" s="48"/>
      <c r="AQ1659" s="3"/>
      <c r="AR1659" s="3"/>
      <c r="AS1659" s="3"/>
      <c r="AT1659" s="3"/>
      <c r="AU1659" s="3"/>
      <c r="AV1659" s="3"/>
      <c r="AW1659" s="3"/>
      <c r="AX1659" s="3"/>
      <c r="AY1659" s="3"/>
      <c r="AZ1659" s="3"/>
      <c r="BA1659" s="3"/>
      <c r="BB1659" s="3"/>
      <c r="BC1659" s="3"/>
      <c r="BD1659" s="3"/>
      <c r="BE1659" s="3"/>
      <c r="BF1659" s="3"/>
      <c r="BG1659" s="3"/>
      <c r="BH1659" s="3"/>
      <c r="BI1659" s="3"/>
      <c r="BJ1659" s="3"/>
      <c r="BK1659" s="3"/>
    </row>
    <row r="1660" spans="32:63" ht="21.2" customHeight="1" x14ac:dyDescent="0.2">
      <c r="AF1660" s="3"/>
      <c r="AG1660" s="48"/>
      <c r="AH1660" s="48"/>
      <c r="AI1660" s="48"/>
      <c r="AJ1660" s="61"/>
      <c r="AK1660" s="3"/>
      <c r="AL1660" s="48"/>
      <c r="AM1660" s="48"/>
      <c r="AN1660" s="48"/>
      <c r="AQ1660" s="3"/>
      <c r="AR1660" s="3"/>
      <c r="AS1660" s="3"/>
      <c r="AT1660" s="3"/>
      <c r="AU1660" s="3"/>
      <c r="AV1660" s="3"/>
      <c r="AW1660" s="3"/>
      <c r="AX1660" s="3"/>
      <c r="AY1660" s="3"/>
      <c r="AZ1660" s="3"/>
      <c r="BA1660" s="3"/>
      <c r="BB1660" s="3"/>
      <c r="BC1660" s="3"/>
      <c r="BD1660" s="3"/>
      <c r="BE1660" s="3"/>
      <c r="BF1660" s="3"/>
      <c r="BG1660" s="3"/>
      <c r="BH1660" s="3"/>
      <c r="BI1660" s="3"/>
      <c r="BJ1660" s="3"/>
      <c r="BK1660" s="3"/>
    </row>
    <row r="1661" spans="32:63" ht="21.2" customHeight="1" x14ac:dyDescent="0.2">
      <c r="AF1661" s="3"/>
      <c r="AG1661" s="48"/>
      <c r="AH1661" s="48"/>
      <c r="AI1661" s="48"/>
      <c r="AJ1661" s="61"/>
      <c r="AK1661" s="3"/>
      <c r="AL1661" s="48"/>
      <c r="AM1661" s="48"/>
      <c r="AN1661" s="48"/>
      <c r="AQ1661" s="3"/>
      <c r="AR1661" s="3"/>
      <c r="AS1661" s="3"/>
      <c r="AT1661" s="3"/>
      <c r="AU1661" s="3"/>
      <c r="AV1661" s="3"/>
      <c r="AW1661" s="3"/>
      <c r="AX1661" s="3"/>
      <c r="AY1661" s="3"/>
      <c r="AZ1661" s="3"/>
      <c r="BA1661" s="3"/>
      <c r="BB1661" s="3"/>
      <c r="BC1661" s="3"/>
      <c r="BD1661" s="3"/>
      <c r="BE1661" s="3"/>
      <c r="BF1661" s="3"/>
      <c r="BG1661" s="3"/>
      <c r="BH1661" s="3"/>
      <c r="BI1661" s="3"/>
      <c r="BJ1661" s="3"/>
      <c r="BK1661" s="3"/>
    </row>
    <row r="1662" spans="32:63" ht="21.2" customHeight="1" x14ac:dyDescent="0.2">
      <c r="AF1662" s="3"/>
      <c r="AG1662" s="48"/>
      <c r="AH1662" s="48"/>
      <c r="AI1662" s="48"/>
      <c r="AJ1662" s="61"/>
      <c r="AK1662" s="3"/>
      <c r="AL1662" s="48"/>
      <c r="AM1662" s="48"/>
      <c r="AN1662" s="48"/>
      <c r="AQ1662" s="3"/>
      <c r="AR1662" s="3"/>
      <c r="AS1662" s="3"/>
      <c r="AT1662" s="3"/>
      <c r="AU1662" s="3"/>
      <c r="AV1662" s="3"/>
      <c r="AW1662" s="3"/>
      <c r="AX1662" s="3"/>
      <c r="AY1662" s="3"/>
      <c r="AZ1662" s="3"/>
      <c r="BA1662" s="3"/>
      <c r="BB1662" s="3"/>
      <c r="BC1662" s="3"/>
      <c r="BD1662" s="3"/>
      <c r="BE1662" s="3"/>
      <c r="BF1662" s="3"/>
      <c r="BG1662" s="3"/>
      <c r="BH1662" s="3"/>
      <c r="BI1662" s="3"/>
      <c r="BJ1662" s="3"/>
      <c r="BK1662" s="3"/>
    </row>
    <row r="1663" spans="32:63" ht="21.2" customHeight="1" x14ac:dyDescent="0.2">
      <c r="AF1663" s="3"/>
      <c r="AG1663" s="48"/>
      <c r="AH1663" s="48"/>
      <c r="AI1663" s="48"/>
      <c r="AJ1663" s="61"/>
      <c r="AK1663" s="3"/>
      <c r="AL1663" s="48"/>
      <c r="AM1663" s="48"/>
      <c r="AN1663" s="48"/>
      <c r="AQ1663" s="3"/>
      <c r="AR1663" s="3"/>
      <c r="AS1663" s="3"/>
      <c r="AT1663" s="3"/>
      <c r="AU1663" s="3"/>
      <c r="AV1663" s="3"/>
      <c r="AW1663" s="3"/>
      <c r="AX1663" s="3"/>
      <c r="AY1663" s="3"/>
      <c r="AZ1663" s="3"/>
      <c r="BA1663" s="3"/>
      <c r="BB1663" s="3"/>
      <c r="BC1663" s="3"/>
      <c r="BD1663" s="3"/>
      <c r="BE1663" s="3"/>
      <c r="BF1663" s="3"/>
      <c r="BG1663" s="3"/>
      <c r="BH1663" s="3"/>
      <c r="BI1663" s="3"/>
      <c r="BJ1663" s="3"/>
      <c r="BK1663" s="3"/>
    </row>
    <row r="1664" spans="32:63" ht="21.2" customHeight="1" x14ac:dyDescent="0.2">
      <c r="AF1664" s="3"/>
      <c r="AG1664" s="48"/>
      <c r="AH1664" s="48"/>
      <c r="AI1664" s="48"/>
      <c r="AJ1664" s="61"/>
      <c r="AK1664" s="3"/>
      <c r="AL1664" s="48"/>
      <c r="AM1664" s="48"/>
      <c r="AN1664" s="48"/>
      <c r="AQ1664" s="3"/>
      <c r="AR1664" s="3"/>
      <c r="AS1664" s="3"/>
      <c r="AT1664" s="3"/>
      <c r="AU1664" s="3"/>
      <c r="AV1664" s="3"/>
      <c r="AW1664" s="3"/>
      <c r="AX1664" s="3"/>
      <c r="AY1664" s="3"/>
      <c r="AZ1664" s="3"/>
      <c r="BA1664" s="3"/>
      <c r="BB1664" s="3"/>
      <c r="BC1664" s="3"/>
      <c r="BD1664" s="3"/>
      <c r="BE1664" s="3"/>
      <c r="BF1664" s="3"/>
      <c r="BG1664" s="3"/>
      <c r="BH1664" s="3"/>
      <c r="BI1664" s="3"/>
      <c r="BJ1664" s="3"/>
      <c r="BK1664" s="3"/>
    </row>
    <row r="1665" spans="32:63" ht="21.2" customHeight="1" x14ac:dyDescent="0.2">
      <c r="AF1665" s="3"/>
      <c r="AG1665" s="48"/>
      <c r="AH1665" s="48"/>
      <c r="AI1665" s="48"/>
      <c r="AJ1665" s="61"/>
      <c r="AK1665" s="3"/>
      <c r="AL1665" s="48"/>
      <c r="AM1665" s="48"/>
      <c r="AN1665" s="48"/>
      <c r="AQ1665" s="3"/>
      <c r="AR1665" s="3"/>
      <c r="AS1665" s="3"/>
      <c r="AT1665" s="3"/>
      <c r="AU1665" s="3"/>
      <c r="AV1665" s="3"/>
      <c r="AW1665" s="3"/>
      <c r="AX1665" s="3"/>
      <c r="AY1665" s="3"/>
      <c r="AZ1665" s="3"/>
      <c r="BA1665" s="3"/>
      <c r="BB1665" s="3"/>
      <c r="BC1665" s="3"/>
      <c r="BD1665" s="3"/>
      <c r="BE1665" s="3"/>
      <c r="BF1665" s="3"/>
      <c r="BG1665" s="3"/>
      <c r="BH1665" s="3"/>
      <c r="BI1665" s="3"/>
      <c r="BJ1665" s="3"/>
      <c r="BK1665" s="3"/>
    </row>
    <row r="1666" spans="32:63" ht="21.2" customHeight="1" x14ac:dyDescent="0.2">
      <c r="AF1666" s="3"/>
      <c r="AG1666" s="48"/>
      <c r="AH1666" s="48"/>
      <c r="AI1666" s="48"/>
      <c r="AJ1666" s="61"/>
      <c r="AK1666" s="3"/>
      <c r="AL1666" s="48"/>
      <c r="AM1666" s="48"/>
      <c r="AN1666" s="48"/>
      <c r="AQ1666" s="3"/>
      <c r="AR1666" s="3"/>
      <c r="AS1666" s="3"/>
      <c r="AT1666" s="3"/>
      <c r="AU1666" s="3"/>
      <c r="AV1666" s="3"/>
      <c r="AW1666" s="3"/>
      <c r="AX1666" s="3"/>
      <c r="AY1666" s="3"/>
      <c r="AZ1666" s="3"/>
      <c r="BA1666" s="3"/>
      <c r="BB1666" s="3"/>
      <c r="BC1666" s="3"/>
      <c r="BD1666" s="3"/>
      <c r="BE1666" s="3"/>
      <c r="BF1666" s="3"/>
      <c r="BG1666" s="3"/>
      <c r="BH1666" s="3"/>
      <c r="BI1666" s="3"/>
      <c r="BJ1666" s="3"/>
      <c r="BK1666" s="3"/>
    </row>
    <row r="1667" spans="32:63" ht="21.2" customHeight="1" x14ac:dyDescent="0.2">
      <c r="AF1667" s="3"/>
      <c r="AG1667" s="48"/>
      <c r="AH1667" s="48"/>
      <c r="AI1667" s="48"/>
      <c r="AJ1667" s="61"/>
      <c r="AK1667" s="3"/>
      <c r="AL1667" s="48"/>
      <c r="AM1667" s="48"/>
      <c r="AN1667" s="48"/>
      <c r="AQ1667" s="3"/>
      <c r="AR1667" s="3"/>
      <c r="AS1667" s="3"/>
      <c r="AT1667" s="3"/>
      <c r="AU1667" s="3"/>
      <c r="AV1667" s="3"/>
      <c r="AW1667" s="3"/>
      <c r="AX1667" s="3"/>
      <c r="AY1667" s="3"/>
      <c r="AZ1667" s="3"/>
      <c r="BA1667" s="3"/>
      <c r="BB1667" s="3"/>
      <c r="BC1667" s="3"/>
      <c r="BD1667" s="3"/>
      <c r="BE1667" s="3"/>
      <c r="BF1667" s="3"/>
      <c r="BG1667" s="3"/>
      <c r="BH1667" s="3"/>
      <c r="BI1667" s="3"/>
      <c r="BJ1667" s="3"/>
      <c r="BK1667" s="3"/>
    </row>
    <row r="1668" spans="32:63" ht="21.2" customHeight="1" x14ac:dyDescent="0.2">
      <c r="AF1668" s="3"/>
      <c r="AG1668" s="48"/>
      <c r="AH1668" s="48"/>
      <c r="AI1668" s="48"/>
      <c r="AJ1668" s="61"/>
      <c r="AK1668" s="3"/>
      <c r="AL1668" s="48"/>
      <c r="AM1668" s="48"/>
      <c r="AN1668" s="48"/>
      <c r="AQ1668" s="3"/>
      <c r="AR1668" s="3"/>
      <c r="AS1668" s="3"/>
      <c r="AT1668" s="3"/>
      <c r="AU1668" s="3"/>
      <c r="AV1668" s="3"/>
      <c r="AW1668" s="3"/>
      <c r="AX1668" s="3"/>
      <c r="AY1668" s="3"/>
      <c r="AZ1668" s="3"/>
      <c r="BA1668" s="3"/>
      <c r="BB1668" s="3"/>
      <c r="BC1668" s="3"/>
      <c r="BD1668" s="3"/>
      <c r="BE1668" s="3"/>
      <c r="BF1668" s="3"/>
      <c r="BG1668" s="3"/>
      <c r="BH1668" s="3"/>
      <c r="BI1668" s="3"/>
      <c r="BJ1668" s="3"/>
      <c r="BK1668" s="3"/>
    </row>
    <row r="1669" spans="32:63" ht="21.2" customHeight="1" x14ac:dyDescent="0.2">
      <c r="AF1669" s="3"/>
      <c r="AG1669" s="48"/>
      <c r="AH1669" s="48"/>
      <c r="AI1669" s="48"/>
      <c r="AJ1669" s="61"/>
      <c r="AK1669" s="3"/>
      <c r="AL1669" s="48"/>
      <c r="AM1669" s="48"/>
      <c r="AN1669" s="48"/>
      <c r="AQ1669" s="3"/>
      <c r="AR1669" s="3"/>
      <c r="AS1669" s="3"/>
      <c r="AT1669" s="3"/>
      <c r="AU1669" s="3"/>
      <c r="AV1669" s="3"/>
      <c r="AW1669" s="3"/>
      <c r="AX1669" s="3"/>
      <c r="AY1669" s="3"/>
      <c r="AZ1669" s="3"/>
      <c r="BA1669" s="3"/>
      <c r="BB1669" s="3"/>
      <c r="BC1669" s="3"/>
      <c r="BD1669" s="3"/>
      <c r="BE1669" s="3"/>
      <c r="BF1669" s="3"/>
      <c r="BG1669" s="3"/>
      <c r="BH1669" s="3"/>
      <c r="BI1669" s="3"/>
      <c r="BJ1669" s="3"/>
      <c r="BK1669" s="3"/>
    </row>
    <row r="1670" spans="32:63" ht="21.2" customHeight="1" x14ac:dyDescent="0.2">
      <c r="AF1670" s="3"/>
      <c r="AG1670" s="48"/>
      <c r="AH1670" s="48"/>
      <c r="AI1670" s="48"/>
      <c r="AJ1670" s="61"/>
      <c r="AK1670" s="3"/>
      <c r="AL1670" s="48"/>
      <c r="AM1670" s="48"/>
      <c r="AN1670" s="48"/>
      <c r="AQ1670" s="3"/>
      <c r="AR1670" s="3"/>
      <c r="AS1670" s="3"/>
      <c r="AT1670" s="3"/>
      <c r="AU1670" s="3"/>
      <c r="AV1670" s="3"/>
      <c r="AW1670" s="3"/>
      <c r="AX1670" s="3"/>
      <c r="AY1670" s="3"/>
      <c r="AZ1670" s="3"/>
      <c r="BA1670" s="3"/>
      <c r="BB1670" s="3"/>
      <c r="BC1670" s="3"/>
      <c r="BD1670" s="3"/>
      <c r="BE1670" s="3"/>
      <c r="BF1670" s="3"/>
      <c r="BG1670" s="3"/>
      <c r="BH1670" s="3"/>
      <c r="BI1670" s="3"/>
      <c r="BJ1670" s="3"/>
      <c r="BK1670" s="3"/>
    </row>
    <row r="1671" spans="32:63" ht="21.2" customHeight="1" x14ac:dyDescent="0.2">
      <c r="AF1671" s="3"/>
      <c r="AG1671" s="48"/>
      <c r="AH1671" s="48"/>
      <c r="AI1671" s="48"/>
      <c r="AJ1671" s="61"/>
      <c r="AK1671" s="3"/>
      <c r="AL1671" s="48"/>
      <c r="AM1671" s="48"/>
      <c r="AN1671" s="48"/>
      <c r="AQ1671" s="3"/>
      <c r="AR1671" s="3"/>
      <c r="AS1671" s="3"/>
      <c r="AT1671" s="3"/>
      <c r="AU1671" s="3"/>
      <c r="AV1671" s="3"/>
      <c r="AW1671" s="3"/>
      <c r="AX1671" s="3"/>
      <c r="AY1671" s="3"/>
      <c r="AZ1671" s="3"/>
      <c r="BA1671" s="3"/>
      <c r="BB1671" s="3"/>
      <c r="BC1671" s="3"/>
      <c r="BD1671" s="3"/>
      <c r="BE1671" s="3"/>
      <c r="BF1671" s="3"/>
      <c r="BG1671" s="3"/>
      <c r="BH1671" s="3"/>
      <c r="BI1671" s="3"/>
      <c r="BJ1671" s="3"/>
      <c r="BK1671" s="3"/>
    </row>
    <row r="1672" spans="32:63" ht="21.2" customHeight="1" x14ac:dyDescent="0.2">
      <c r="AF1672" s="3"/>
      <c r="AG1672" s="48"/>
      <c r="AH1672" s="48"/>
      <c r="AI1672" s="48"/>
      <c r="AJ1672" s="61"/>
      <c r="AK1672" s="3"/>
      <c r="AL1672" s="48"/>
      <c r="AM1672" s="48"/>
      <c r="AN1672" s="48"/>
      <c r="AQ1672" s="3"/>
      <c r="AR1672" s="3"/>
      <c r="AS1672" s="3"/>
      <c r="AT1672" s="3"/>
      <c r="AU1672" s="3"/>
      <c r="AV1672" s="3"/>
      <c r="AW1672" s="3"/>
      <c r="AX1672" s="3"/>
      <c r="AY1672" s="3"/>
      <c r="AZ1672" s="3"/>
      <c r="BA1672" s="3"/>
      <c r="BB1672" s="3"/>
      <c r="BC1672" s="3"/>
      <c r="BD1672" s="3"/>
      <c r="BE1672" s="3"/>
      <c r="BF1672" s="3"/>
      <c r="BG1672" s="3"/>
      <c r="BH1672" s="3"/>
      <c r="BI1672" s="3"/>
      <c r="BJ1672" s="3"/>
      <c r="BK1672" s="3"/>
    </row>
    <row r="1673" spans="32:63" ht="21.2" customHeight="1" x14ac:dyDescent="0.2">
      <c r="AF1673" s="3"/>
      <c r="AG1673" s="48"/>
      <c r="AH1673" s="48"/>
      <c r="AI1673" s="48"/>
      <c r="AJ1673" s="61"/>
      <c r="AK1673" s="3"/>
      <c r="AL1673" s="48"/>
      <c r="AM1673" s="48"/>
      <c r="AN1673" s="48"/>
      <c r="AQ1673" s="3"/>
      <c r="AR1673" s="3"/>
      <c r="AS1673" s="3"/>
      <c r="AT1673" s="3"/>
      <c r="AU1673" s="3"/>
      <c r="AV1673" s="3"/>
      <c r="AW1673" s="3"/>
      <c r="AX1673" s="3"/>
      <c r="AY1673" s="3"/>
      <c r="AZ1673" s="3"/>
      <c r="BA1673" s="3"/>
      <c r="BB1673" s="3"/>
      <c r="BC1673" s="3"/>
      <c r="BD1673" s="3"/>
      <c r="BE1673" s="3"/>
      <c r="BF1673" s="3"/>
      <c r="BG1673" s="3"/>
      <c r="BH1673" s="3"/>
      <c r="BI1673" s="3"/>
      <c r="BJ1673" s="3"/>
      <c r="BK1673" s="3"/>
    </row>
    <row r="1674" spans="32:63" ht="21.2" customHeight="1" x14ac:dyDescent="0.2">
      <c r="AF1674" s="3"/>
      <c r="AG1674" s="48"/>
      <c r="AH1674" s="48"/>
      <c r="AI1674" s="48"/>
      <c r="AJ1674" s="61"/>
      <c r="AK1674" s="3"/>
      <c r="AL1674" s="48"/>
      <c r="AM1674" s="48"/>
      <c r="AN1674" s="48"/>
      <c r="AQ1674" s="3"/>
      <c r="AR1674" s="3"/>
      <c r="AS1674" s="3"/>
      <c r="AT1674" s="3"/>
      <c r="AU1674" s="3"/>
      <c r="AV1674" s="3"/>
      <c r="AW1674" s="3"/>
      <c r="AX1674" s="3"/>
      <c r="AY1674" s="3"/>
      <c r="AZ1674" s="3"/>
      <c r="BA1674" s="3"/>
      <c r="BB1674" s="3"/>
      <c r="BC1674" s="3"/>
      <c r="BD1674" s="3"/>
      <c r="BE1674" s="3"/>
      <c r="BF1674" s="3"/>
      <c r="BG1674" s="3"/>
      <c r="BH1674" s="3"/>
      <c r="BI1674" s="3"/>
      <c r="BJ1674" s="3"/>
      <c r="BK1674" s="3"/>
    </row>
    <row r="1675" spans="32:63" ht="21.2" customHeight="1" x14ac:dyDescent="0.2">
      <c r="AF1675" s="3"/>
      <c r="AG1675" s="48"/>
      <c r="AH1675" s="48"/>
      <c r="AI1675" s="48"/>
      <c r="AJ1675" s="61"/>
      <c r="AK1675" s="3"/>
      <c r="AL1675" s="48"/>
      <c r="AM1675" s="48"/>
      <c r="AN1675" s="48"/>
      <c r="AQ1675" s="3"/>
      <c r="AR1675" s="3"/>
      <c r="AS1675" s="3"/>
      <c r="AT1675" s="3"/>
      <c r="AU1675" s="3"/>
      <c r="AV1675" s="3"/>
      <c r="AW1675" s="3"/>
      <c r="AX1675" s="3"/>
      <c r="AY1675" s="3"/>
      <c r="AZ1675" s="3"/>
      <c r="BA1675" s="3"/>
      <c r="BB1675" s="3"/>
      <c r="BC1675" s="3"/>
      <c r="BD1675" s="3"/>
      <c r="BE1675" s="3"/>
      <c r="BF1675" s="3"/>
      <c r="BG1675" s="3"/>
      <c r="BH1675" s="3"/>
      <c r="BI1675" s="3"/>
      <c r="BJ1675" s="3"/>
      <c r="BK1675" s="3"/>
    </row>
    <row r="1676" spans="32:63" ht="21.2" customHeight="1" x14ac:dyDescent="0.2">
      <c r="AF1676" s="3"/>
      <c r="AG1676" s="48"/>
      <c r="AH1676" s="48"/>
      <c r="AI1676" s="48"/>
      <c r="AJ1676" s="61"/>
      <c r="AK1676" s="3"/>
      <c r="AL1676" s="48"/>
      <c r="AM1676" s="48"/>
      <c r="AN1676" s="48"/>
      <c r="AQ1676" s="3"/>
      <c r="AR1676" s="3"/>
      <c r="AS1676" s="3"/>
      <c r="AT1676" s="3"/>
      <c r="AU1676" s="3"/>
      <c r="AV1676" s="3"/>
      <c r="AW1676" s="3"/>
      <c r="AX1676" s="3"/>
      <c r="AY1676" s="3"/>
      <c r="AZ1676" s="3"/>
      <c r="BA1676" s="3"/>
      <c r="BB1676" s="3"/>
      <c r="BC1676" s="3"/>
      <c r="BD1676" s="3"/>
      <c r="BE1676" s="3"/>
      <c r="BF1676" s="3"/>
      <c r="BG1676" s="3"/>
      <c r="BH1676" s="3"/>
      <c r="BI1676" s="3"/>
      <c r="BJ1676" s="3"/>
      <c r="BK1676" s="3"/>
    </row>
    <row r="1677" spans="32:63" ht="21.2" customHeight="1" x14ac:dyDescent="0.2">
      <c r="AF1677" s="3"/>
      <c r="AG1677" s="48"/>
      <c r="AH1677" s="48"/>
      <c r="AI1677" s="48"/>
      <c r="AJ1677" s="61"/>
      <c r="AK1677" s="3"/>
      <c r="AL1677" s="48"/>
      <c r="AM1677" s="48"/>
      <c r="AN1677" s="48"/>
      <c r="AQ1677" s="3"/>
      <c r="AR1677" s="3"/>
      <c r="AS1677" s="3"/>
      <c r="AT1677" s="3"/>
      <c r="AU1677" s="3"/>
      <c r="AV1677" s="3"/>
      <c r="AW1677" s="3"/>
      <c r="AX1677" s="3"/>
      <c r="AY1677" s="3"/>
      <c r="AZ1677" s="3"/>
      <c r="BA1677" s="3"/>
      <c r="BB1677" s="3"/>
      <c r="BC1677" s="3"/>
      <c r="BD1677" s="3"/>
      <c r="BE1677" s="3"/>
      <c r="BF1677" s="3"/>
      <c r="BG1677" s="3"/>
      <c r="BH1677" s="3"/>
      <c r="BI1677" s="3"/>
      <c r="BJ1677" s="3"/>
      <c r="BK1677" s="3"/>
    </row>
    <row r="1678" spans="32:63" ht="21.2" customHeight="1" x14ac:dyDescent="0.2">
      <c r="AF1678" s="3"/>
      <c r="AG1678" s="48"/>
      <c r="AH1678" s="48"/>
      <c r="AI1678" s="48"/>
      <c r="AJ1678" s="61"/>
      <c r="AK1678" s="3"/>
      <c r="AL1678" s="48"/>
      <c r="AM1678" s="48"/>
      <c r="AN1678" s="48"/>
      <c r="AQ1678" s="3"/>
      <c r="AR1678" s="3"/>
      <c r="AS1678" s="3"/>
      <c r="AT1678" s="3"/>
      <c r="AU1678" s="3"/>
      <c r="AV1678" s="3"/>
      <c r="AW1678" s="3"/>
      <c r="AX1678" s="3"/>
      <c r="AY1678" s="3"/>
      <c r="AZ1678" s="3"/>
      <c r="BA1678" s="3"/>
      <c r="BB1678" s="3"/>
      <c r="BC1678" s="3"/>
      <c r="BD1678" s="3"/>
      <c r="BE1678" s="3"/>
      <c r="BF1678" s="3"/>
      <c r="BG1678" s="3"/>
      <c r="BH1678" s="3"/>
      <c r="BI1678" s="3"/>
      <c r="BJ1678" s="3"/>
      <c r="BK1678" s="3"/>
    </row>
    <row r="1679" spans="32:63" ht="21.2" customHeight="1" x14ac:dyDescent="0.2">
      <c r="AF1679" s="3"/>
      <c r="AG1679" s="48"/>
      <c r="AH1679" s="48"/>
      <c r="AI1679" s="48"/>
      <c r="AJ1679" s="61"/>
      <c r="AK1679" s="3"/>
      <c r="AL1679" s="48"/>
      <c r="AM1679" s="48"/>
      <c r="AN1679" s="48"/>
      <c r="AQ1679" s="3"/>
      <c r="AR1679" s="3"/>
      <c r="AS1679" s="3"/>
      <c r="AT1679" s="3"/>
      <c r="AU1679" s="3"/>
      <c r="AV1679" s="3"/>
      <c r="AW1679" s="3"/>
      <c r="AX1679" s="3"/>
      <c r="AY1679" s="3"/>
      <c r="AZ1679" s="3"/>
      <c r="BA1679" s="3"/>
      <c r="BB1679" s="3"/>
      <c r="BC1679" s="3"/>
      <c r="BD1679" s="3"/>
      <c r="BE1679" s="3"/>
      <c r="BF1679" s="3"/>
      <c r="BG1679" s="3"/>
      <c r="BH1679" s="3"/>
      <c r="BI1679" s="3"/>
      <c r="BJ1679" s="3"/>
      <c r="BK1679" s="3"/>
    </row>
    <row r="1680" spans="32:63" ht="21.2" customHeight="1" x14ac:dyDescent="0.2">
      <c r="AF1680" s="3"/>
      <c r="AG1680" s="48"/>
      <c r="AH1680" s="48"/>
      <c r="AI1680" s="48"/>
      <c r="AJ1680" s="61"/>
      <c r="AK1680" s="3"/>
      <c r="AL1680" s="48"/>
      <c r="AM1680" s="48"/>
      <c r="AN1680" s="48"/>
      <c r="AQ1680" s="3"/>
      <c r="AR1680" s="3"/>
      <c r="AS1680" s="3"/>
      <c r="AT1680" s="3"/>
      <c r="AU1680" s="3"/>
      <c r="AV1680" s="3"/>
      <c r="AW1680" s="3"/>
      <c r="AX1680" s="3"/>
      <c r="AY1680" s="3"/>
      <c r="AZ1680" s="3"/>
      <c r="BA1680" s="3"/>
      <c r="BB1680" s="3"/>
      <c r="BC1680" s="3"/>
      <c r="BD1680" s="3"/>
      <c r="BE1680" s="3"/>
      <c r="BF1680" s="3"/>
      <c r="BG1680" s="3"/>
      <c r="BH1680" s="3"/>
      <c r="BI1680" s="3"/>
      <c r="BJ1680" s="3"/>
      <c r="BK1680" s="3"/>
    </row>
    <row r="1681" spans="32:63" ht="21.2" customHeight="1" x14ac:dyDescent="0.2">
      <c r="AF1681" s="3"/>
      <c r="AG1681" s="48"/>
      <c r="AH1681" s="48"/>
      <c r="AI1681" s="48"/>
      <c r="AJ1681" s="61"/>
      <c r="AK1681" s="3"/>
      <c r="AL1681" s="48"/>
      <c r="AM1681" s="48"/>
      <c r="AN1681" s="48"/>
      <c r="AQ1681" s="3"/>
      <c r="AR1681" s="3"/>
      <c r="AS1681" s="3"/>
      <c r="AT1681" s="3"/>
      <c r="AU1681" s="3"/>
      <c r="AV1681" s="3"/>
      <c r="AW1681" s="3"/>
      <c r="AX1681" s="3"/>
      <c r="AY1681" s="3"/>
      <c r="AZ1681" s="3"/>
      <c r="BA1681" s="3"/>
      <c r="BB1681" s="3"/>
      <c r="BC1681" s="3"/>
      <c r="BD1681" s="3"/>
      <c r="BE1681" s="3"/>
      <c r="BF1681" s="3"/>
      <c r="BG1681" s="3"/>
      <c r="BH1681" s="3"/>
      <c r="BI1681" s="3"/>
      <c r="BJ1681" s="3"/>
      <c r="BK1681" s="3"/>
    </row>
    <row r="1682" spans="32:63" ht="21.2" customHeight="1" x14ac:dyDescent="0.2">
      <c r="AF1682" s="3"/>
      <c r="AG1682" s="48"/>
      <c r="AH1682" s="48"/>
      <c r="AI1682" s="48"/>
      <c r="AJ1682" s="61"/>
      <c r="AK1682" s="3"/>
      <c r="AL1682" s="48"/>
      <c r="AM1682" s="48"/>
      <c r="AN1682" s="48"/>
      <c r="AQ1682" s="3"/>
      <c r="AR1682" s="3"/>
      <c r="AS1682" s="3"/>
      <c r="AT1682" s="3"/>
      <c r="AU1682" s="3"/>
      <c r="AV1682" s="3"/>
      <c r="AW1682" s="3"/>
      <c r="AX1682" s="3"/>
      <c r="AY1682" s="3"/>
      <c r="AZ1682" s="3"/>
      <c r="BA1682" s="3"/>
      <c r="BB1682" s="3"/>
      <c r="BC1682" s="3"/>
      <c r="BD1682" s="3"/>
      <c r="BE1682" s="3"/>
      <c r="BF1682" s="3"/>
      <c r="BG1682" s="3"/>
      <c r="BH1682" s="3"/>
      <c r="BI1682" s="3"/>
      <c r="BJ1682" s="3"/>
      <c r="BK1682" s="3"/>
    </row>
    <row r="1683" spans="32:63" ht="21.2" customHeight="1" x14ac:dyDescent="0.2">
      <c r="AF1683" s="3"/>
      <c r="AG1683" s="48"/>
      <c r="AH1683" s="48"/>
      <c r="AI1683" s="48"/>
      <c r="AJ1683" s="61"/>
      <c r="AK1683" s="3"/>
      <c r="AL1683" s="48"/>
      <c r="AM1683" s="48"/>
      <c r="AN1683" s="48"/>
      <c r="AQ1683" s="3"/>
      <c r="AR1683" s="3"/>
      <c r="AS1683" s="3"/>
      <c r="AT1683" s="3"/>
      <c r="AU1683" s="3"/>
      <c r="AV1683" s="3"/>
      <c r="AW1683" s="3"/>
      <c r="AX1683" s="3"/>
      <c r="AY1683" s="3"/>
      <c r="AZ1683" s="3"/>
      <c r="BA1683" s="3"/>
      <c r="BB1683" s="3"/>
      <c r="BC1683" s="3"/>
      <c r="BD1683" s="3"/>
      <c r="BE1683" s="3"/>
      <c r="BF1683" s="3"/>
      <c r="BG1683" s="3"/>
      <c r="BH1683" s="3"/>
      <c r="BI1683" s="3"/>
      <c r="BJ1683" s="3"/>
      <c r="BK1683" s="3"/>
    </row>
    <row r="1684" spans="32:63" ht="21.2" customHeight="1" x14ac:dyDescent="0.2">
      <c r="AF1684" s="3"/>
      <c r="AG1684" s="48"/>
      <c r="AH1684" s="48"/>
      <c r="AI1684" s="48"/>
      <c r="AJ1684" s="61"/>
      <c r="AK1684" s="3"/>
      <c r="AL1684" s="48"/>
      <c r="AM1684" s="48"/>
      <c r="AN1684" s="48"/>
      <c r="AQ1684" s="3"/>
      <c r="AR1684" s="3"/>
      <c r="AS1684" s="3"/>
      <c r="AT1684" s="3"/>
      <c r="AU1684" s="3"/>
      <c r="AV1684" s="3"/>
      <c r="AW1684" s="3"/>
      <c r="AX1684" s="3"/>
      <c r="AY1684" s="3"/>
      <c r="AZ1684" s="3"/>
      <c r="BA1684" s="3"/>
      <c r="BB1684" s="3"/>
      <c r="BC1684" s="3"/>
      <c r="BD1684" s="3"/>
      <c r="BE1684" s="3"/>
      <c r="BF1684" s="3"/>
      <c r="BG1684" s="3"/>
      <c r="BH1684" s="3"/>
      <c r="BI1684" s="3"/>
      <c r="BJ1684" s="3"/>
      <c r="BK1684" s="3"/>
    </row>
    <row r="1685" spans="32:63" ht="21.2" customHeight="1" x14ac:dyDescent="0.2">
      <c r="AF1685" s="3"/>
      <c r="AG1685" s="48"/>
      <c r="AH1685" s="48"/>
      <c r="AI1685" s="48"/>
      <c r="AJ1685" s="61"/>
      <c r="AK1685" s="3"/>
      <c r="AL1685" s="48"/>
      <c r="AM1685" s="48"/>
      <c r="AN1685" s="48"/>
      <c r="AQ1685" s="3"/>
      <c r="AR1685" s="3"/>
      <c r="AS1685" s="3"/>
      <c r="AT1685" s="3"/>
      <c r="AU1685" s="3"/>
      <c r="AV1685" s="3"/>
      <c r="AW1685" s="3"/>
      <c r="AX1685" s="3"/>
      <c r="AY1685" s="3"/>
      <c r="AZ1685" s="3"/>
      <c r="BA1685" s="3"/>
      <c r="BB1685" s="3"/>
      <c r="BC1685" s="3"/>
      <c r="BD1685" s="3"/>
      <c r="BE1685" s="3"/>
      <c r="BF1685" s="3"/>
      <c r="BG1685" s="3"/>
      <c r="BH1685" s="3"/>
      <c r="BI1685" s="3"/>
      <c r="BJ1685" s="3"/>
      <c r="BK1685" s="3"/>
    </row>
    <row r="1686" spans="32:63" ht="21.2" customHeight="1" x14ac:dyDescent="0.2">
      <c r="AF1686" s="3"/>
      <c r="AG1686" s="48"/>
      <c r="AH1686" s="48"/>
      <c r="AI1686" s="48"/>
      <c r="AJ1686" s="61"/>
      <c r="AK1686" s="3"/>
      <c r="AL1686" s="48"/>
      <c r="AM1686" s="48"/>
      <c r="AN1686" s="48"/>
      <c r="AQ1686" s="3"/>
      <c r="AR1686" s="3"/>
      <c r="AS1686" s="3"/>
      <c r="AT1686" s="3"/>
      <c r="AU1686" s="3"/>
      <c r="AV1686" s="3"/>
      <c r="AW1686" s="3"/>
      <c r="AX1686" s="3"/>
      <c r="AY1686" s="3"/>
      <c r="AZ1686" s="3"/>
      <c r="BA1686" s="3"/>
      <c r="BB1686" s="3"/>
      <c r="BC1686" s="3"/>
      <c r="BD1686" s="3"/>
      <c r="BE1686" s="3"/>
      <c r="BF1686" s="3"/>
      <c r="BG1686" s="3"/>
      <c r="BH1686" s="3"/>
      <c r="BI1686" s="3"/>
      <c r="BJ1686" s="3"/>
      <c r="BK1686" s="3"/>
    </row>
    <row r="1687" spans="32:63" ht="21.2" customHeight="1" x14ac:dyDescent="0.2">
      <c r="AF1687" s="3"/>
      <c r="AG1687" s="48"/>
      <c r="AH1687" s="48"/>
      <c r="AI1687" s="48"/>
      <c r="AJ1687" s="61"/>
      <c r="AK1687" s="3"/>
      <c r="AL1687" s="48"/>
      <c r="AM1687" s="48"/>
      <c r="AN1687" s="48"/>
      <c r="AQ1687" s="3"/>
      <c r="AR1687" s="3"/>
      <c r="AS1687" s="3"/>
      <c r="AT1687" s="3"/>
      <c r="AU1687" s="3"/>
      <c r="AV1687" s="3"/>
      <c r="AW1687" s="3"/>
      <c r="AX1687" s="3"/>
      <c r="AY1687" s="3"/>
      <c r="AZ1687" s="3"/>
      <c r="BA1687" s="3"/>
      <c r="BB1687" s="3"/>
      <c r="BC1687" s="3"/>
      <c r="BD1687" s="3"/>
      <c r="BE1687" s="3"/>
      <c r="BF1687" s="3"/>
      <c r="BG1687" s="3"/>
      <c r="BH1687" s="3"/>
      <c r="BI1687" s="3"/>
      <c r="BJ1687" s="3"/>
      <c r="BK1687" s="3"/>
    </row>
    <row r="1688" spans="32:63" ht="21.2" customHeight="1" x14ac:dyDescent="0.2">
      <c r="AF1688" s="3"/>
      <c r="AG1688" s="48"/>
      <c r="AH1688" s="48"/>
      <c r="AI1688" s="48"/>
      <c r="AJ1688" s="61"/>
      <c r="AK1688" s="3"/>
      <c r="AL1688" s="48"/>
      <c r="AM1688" s="48"/>
      <c r="AN1688" s="48"/>
      <c r="AQ1688" s="3"/>
      <c r="AR1688" s="3"/>
      <c r="AS1688" s="3"/>
      <c r="AT1688" s="3"/>
      <c r="AU1688" s="3"/>
      <c r="AV1688" s="3"/>
      <c r="AW1688" s="3"/>
      <c r="AX1688" s="3"/>
      <c r="AY1688" s="3"/>
      <c r="AZ1688" s="3"/>
      <c r="BA1688" s="3"/>
      <c r="BB1688" s="3"/>
      <c r="BC1688" s="3"/>
      <c r="BD1688" s="3"/>
      <c r="BE1688" s="3"/>
      <c r="BF1688" s="3"/>
      <c r="BG1688" s="3"/>
      <c r="BH1688" s="3"/>
      <c r="BI1688" s="3"/>
      <c r="BJ1688" s="3"/>
      <c r="BK1688" s="3"/>
    </row>
    <row r="1689" spans="32:63" ht="21.2" customHeight="1" x14ac:dyDescent="0.2">
      <c r="AF1689" s="3"/>
      <c r="AG1689" s="48"/>
      <c r="AH1689" s="48"/>
      <c r="AI1689" s="48"/>
      <c r="AJ1689" s="61"/>
      <c r="AK1689" s="3"/>
      <c r="AL1689" s="48"/>
      <c r="AM1689" s="48"/>
      <c r="AN1689" s="48"/>
      <c r="AQ1689" s="3"/>
      <c r="AR1689" s="3"/>
      <c r="AS1689" s="3"/>
      <c r="AT1689" s="3"/>
      <c r="AU1689" s="3"/>
      <c r="AV1689" s="3"/>
      <c r="AW1689" s="3"/>
      <c r="AX1689" s="3"/>
      <c r="AY1689" s="3"/>
      <c r="AZ1689" s="3"/>
      <c r="BA1689" s="3"/>
      <c r="BB1689" s="3"/>
      <c r="BC1689" s="3"/>
      <c r="BD1689" s="3"/>
      <c r="BE1689" s="3"/>
      <c r="BF1689" s="3"/>
      <c r="BG1689" s="3"/>
      <c r="BH1689" s="3"/>
      <c r="BI1689" s="3"/>
      <c r="BJ1689" s="3"/>
      <c r="BK1689" s="3"/>
    </row>
    <row r="1690" spans="32:63" ht="21.2" customHeight="1" x14ac:dyDescent="0.2">
      <c r="AF1690" s="3"/>
      <c r="AG1690" s="48"/>
      <c r="AH1690" s="48"/>
      <c r="AI1690" s="48"/>
      <c r="AJ1690" s="61"/>
      <c r="AK1690" s="3"/>
      <c r="AL1690" s="48"/>
      <c r="AM1690" s="48"/>
      <c r="AN1690" s="48"/>
      <c r="AQ1690" s="3"/>
      <c r="AR1690" s="3"/>
      <c r="AS1690" s="3"/>
      <c r="AT1690" s="3"/>
      <c r="AU1690" s="3"/>
      <c r="AV1690" s="3"/>
      <c r="AW1690" s="3"/>
      <c r="AX1690" s="3"/>
      <c r="AY1690" s="3"/>
      <c r="AZ1690" s="3"/>
      <c r="BA1690" s="3"/>
      <c r="BB1690" s="3"/>
      <c r="BC1690" s="3"/>
      <c r="BD1690" s="3"/>
      <c r="BE1690" s="3"/>
      <c r="BF1690" s="3"/>
      <c r="BG1690" s="3"/>
      <c r="BH1690" s="3"/>
      <c r="BI1690" s="3"/>
      <c r="BJ1690" s="3"/>
      <c r="BK1690" s="3"/>
    </row>
    <row r="1691" spans="32:63" ht="21.2" customHeight="1" x14ac:dyDescent="0.2">
      <c r="AF1691" s="3"/>
      <c r="AG1691" s="48"/>
      <c r="AH1691" s="48"/>
      <c r="AI1691" s="48"/>
      <c r="AJ1691" s="61"/>
      <c r="AK1691" s="3"/>
      <c r="AL1691" s="48"/>
      <c r="AM1691" s="48"/>
      <c r="AN1691" s="48"/>
      <c r="AQ1691" s="3"/>
      <c r="AR1691" s="3"/>
      <c r="AS1691" s="3"/>
      <c r="AT1691" s="3"/>
      <c r="AU1691" s="3"/>
      <c r="AV1691" s="3"/>
      <c r="AW1691" s="3"/>
      <c r="AX1691" s="3"/>
      <c r="AY1691" s="3"/>
      <c r="AZ1691" s="3"/>
      <c r="BA1691" s="3"/>
      <c r="BB1691" s="3"/>
      <c r="BC1691" s="3"/>
      <c r="BD1691" s="3"/>
      <c r="BE1691" s="3"/>
      <c r="BF1691" s="3"/>
      <c r="BG1691" s="3"/>
      <c r="BH1691" s="3"/>
      <c r="BI1691" s="3"/>
      <c r="BJ1691" s="3"/>
      <c r="BK1691" s="3"/>
    </row>
    <row r="1692" spans="32:63" ht="21.2" customHeight="1" x14ac:dyDescent="0.2">
      <c r="AF1692" s="3"/>
      <c r="AG1692" s="48"/>
      <c r="AH1692" s="48"/>
      <c r="AI1692" s="48"/>
      <c r="AJ1692" s="61"/>
      <c r="AK1692" s="3"/>
      <c r="AL1692" s="48"/>
      <c r="AM1692" s="48"/>
      <c r="AN1692" s="48"/>
      <c r="AQ1692" s="3"/>
      <c r="AR1692" s="3"/>
      <c r="AS1692" s="3"/>
      <c r="AT1692" s="3"/>
      <c r="AU1692" s="3"/>
      <c r="AV1692" s="3"/>
      <c r="AW1692" s="3"/>
      <c r="AX1692" s="3"/>
      <c r="AY1692" s="3"/>
      <c r="AZ1692" s="3"/>
      <c r="BA1692" s="3"/>
      <c r="BB1692" s="3"/>
      <c r="BC1692" s="3"/>
      <c r="BD1692" s="3"/>
      <c r="BE1692" s="3"/>
      <c r="BF1692" s="3"/>
      <c r="BG1692" s="3"/>
      <c r="BH1692" s="3"/>
      <c r="BI1692" s="3"/>
      <c r="BJ1692" s="3"/>
      <c r="BK1692" s="3"/>
    </row>
    <row r="1693" spans="32:63" ht="21.2" customHeight="1" x14ac:dyDescent="0.2">
      <c r="AF1693" s="3"/>
      <c r="AG1693" s="48"/>
      <c r="AH1693" s="48"/>
      <c r="AI1693" s="48"/>
      <c r="AJ1693" s="61"/>
      <c r="AK1693" s="3"/>
      <c r="AL1693" s="48"/>
      <c r="AM1693" s="48"/>
      <c r="AN1693" s="48"/>
      <c r="AQ1693" s="3"/>
      <c r="AR1693" s="3"/>
      <c r="AS1693" s="3"/>
      <c r="AT1693" s="3"/>
      <c r="AU1693" s="3"/>
      <c r="AV1693" s="3"/>
      <c r="AW1693" s="3"/>
      <c r="AX1693" s="3"/>
      <c r="AY1693" s="3"/>
      <c r="AZ1693" s="3"/>
      <c r="BA1693" s="3"/>
      <c r="BB1693" s="3"/>
      <c r="BC1693" s="3"/>
      <c r="BD1693" s="3"/>
      <c r="BE1693" s="3"/>
      <c r="BF1693" s="3"/>
      <c r="BG1693" s="3"/>
      <c r="BH1693" s="3"/>
      <c r="BI1693" s="3"/>
      <c r="BJ1693" s="3"/>
      <c r="BK1693" s="3"/>
    </row>
    <row r="1694" spans="32:63" ht="21.2" customHeight="1" x14ac:dyDescent="0.2">
      <c r="AF1694" s="3"/>
      <c r="AG1694" s="48"/>
      <c r="AH1694" s="48"/>
      <c r="AI1694" s="48"/>
      <c r="AJ1694" s="61"/>
      <c r="AK1694" s="3"/>
      <c r="AL1694" s="48"/>
      <c r="AM1694" s="48"/>
      <c r="AN1694" s="48"/>
      <c r="AQ1694" s="3"/>
      <c r="AR1694" s="3"/>
      <c r="AS1694" s="3"/>
      <c r="AT1694" s="3"/>
      <c r="AU1694" s="3"/>
      <c r="AV1694" s="3"/>
      <c r="AW1694" s="3"/>
      <c r="AX1694" s="3"/>
      <c r="AY1694" s="3"/>
      <c r="AZ1694" s="3"/>
      <c r="BA1694" s="3"/>
      <c r="BB1694" s="3"/>
      <c r="BC1694" s="3"/>
      <c r="BD1694" s="3"/>
      <c r="BE1694" s="3"/>
      <c r="BF1694" s="3"/>
      <c r="BG1694" s="3"/>
      <c r="BH1694" s="3"/>
      <c r="BI1694" s="3"/>
      <c r="BJ1694" s="3"/>
      <c r="BK1694" s="3"/>
    </row>
    <row r="1695" spans="32:63" ht="21.2" customHeight="1" x14ac:dyDescent="0.2">
      <c r="AF1695" s="3"/>
      <c r="AG1695" s="48"/>
      <c r="AH1695" s="48"/>
      <c r="AI1695" s="48"/>
      <c r="AJ1695" s="61"/>
      <c r="AK1695" s="3"/>
      <c r="AL1695" s="48"/>
      <c r="AM1695" s="48"/>
      <c r="AN1695" s="48"/>
      <c r="AQ1695" s="3"/>
      <c r="AR1695" s="3"/>
      <c r="AS1695" s="3"/>
      <c r="AT1695" s="3"/>
      <c r="AU1695" s="3"/>
      <c r="AV1695" s="3"/>
      <c r="AW1695" s="3"/>
      <c r="AX1695" s="3"/>
      <c r="AY1695" s="3"/>
      <c r="AZ1695" s="3"/>
      <c r="BA1695" s="3"/>
      <c r="BB1695" s="3"/>
      <c r="BC1695" s="3"/>
      <c r="BD1695" s="3"/>
      <c r="BE1695" s="3"/>
      <c r="BF1695" s="3"/>
      <c r="BG1695" s="3"/>
      <c r="BH1695" s="3"/>
      <c r="BI1695" s="3"/>
      <c r="BJ1695" s="3"/>
      <c r="BK1695" s="3"/>
    </row>
    <row r="1696" spans="32:63" ht="21.2" customHeight="1" x14ac:dyDescent="0.2">
      <c r="AF1696" s="3"/>
      <c r="AG1696" s="48"/>
      <c r="AH1696" s="48"/>
      <c r="AI1696" s="48"/>
      <c r="AJ1696" s="61"/>
      <c r="AK1696" s="3"/>
      <c r="AL1696" s="48"/>
      <c r="AM1696" s="48"/>
      <c r="AN1696" s="48"/>
      <c r="AQ1696" s="3"/>
      <c r="AR1696" s="3"/>
      <c r="AS1696" s="3"/>
      <c r="AT1696" s="3"/>
      <c r="AU1696" s="3"/>
      <c r="AV1696" s="3"/>
      <c r="AW1696" s="3"/>
      <c r="AX1696" s="3"/>
      <c r="AY1696" s="3"/>
      <c r="AZ1696" s="3"/>
      <c r="BA1696" s="3"/>
      <c r="BB1696" s="3"/>
      <c r="BC1696" s="3"/>
      <c r="BD1696" s="3"/>
      <c r="BE1696" s="3"/>
      <c r="BF1696" s="3"/>
      <c r="BG1696" s="3"/>
      <c r="BH1696" s="3"/>
      <c r="BI1696" s="3"/>
      <c r="BJ1696" s="3"/>
      <c r="BK1696" s="3"/>
    </row>
    <row r="1697" spans="32:63" ht="21.2" customHeight="1" x14ac:dyDescent="0.2">
      <c r="AF1697" s="3"/>
      <c r="AG1697" s="48"/>
      <c r="AH1697" s="48"/>
      <c r="AI1697" s="48"/>
      <c r="AJ1697" s="61"/>
      <c r="AK1697" s="3"/>
      <c r="AL1697" s="48"/>
      <c r="AM1697" s="48"/>
      <c r="AN1697" s="48"/>
      <c r="AQ1697" s="3"/>
      <c r="AR1697" s="3"/>
      <c r="AS1697" s="3"/>
      <c r="AT1697" s="3"/>
      <c r="AU1697" s="3"/>
      <c r="AV1697" s="3"/>
      <c r="AW1697" s="3"/>
      <c r="AX1697" s="3"/>
      <c r="AY1697" s="3"/>
      <c r="AZ1697" s="3"/>
      <c r="BA1697" s="3"/>
      <c r="BB1697" s="3"/>
      <c r="BC1697" s="3"/>
      <c r="BD1697" s="3"/>
      <c r="BE1697" s="3"/>
      <c r="BF1697" s="3"/>
      <c r="BG1697" s="3"/>
      <c r="BH1697" s="3"/>
      <c r="BI1697" s="3"/>
      <c r="BJ1697" s="3"/>
      <c r="BK1697" s="3"/>
    </row>
    <row r="1698" spans="32:63" ht="21.2" customHeight="1" x14ac:dyDescent="0.2">
      <c r="AF1698" s="3"/>
      <c r="AG1698" s="48"/>
      <c r="AH1698" s="48"/>
      <c r="AI1698" s="48"/>
      <c r="AJ1698" s="61"/>
      <c r="AK1698" s="3"/>
      <c r="AL1698" s="48"/>
      <c r="AM1698" s="48"/>
      <c r="AN1698" s="48"/>
      <c r="AQ1698" s="3"/>
      <c r="AR1698" s="3"/>
      <c r="AS1698" s="3"/>
      <c r="AT1698" s="3"/>
      <c r="AU1698" s="3"/>
      <c r="AV1698" s="3"/>
      <c r="AW1698" s="3"/>
      <c r="AX1698" s="3"/>
      <c r="AY1698" s="3"/>
      <c r="AZ1698" s="3"/>
      <c r="BA1698" s="3"/>
      <c r="BB1698" s="3"/>
      <c r="BC1698" s="3"/>
      <c r="BD1698" s="3"/>
      <c r="BE1698" s="3"/>
      <c r="BF1698" s="3"/>
      <c r="BG1698" s="3"/>
      <c r="BH1698" s="3"/>
      <c r="BI1698" s="3"/>
      <c r="BJ1698" s="3"/>
      <c r="BK1698" s="3"/>
    </row>
    <row r="1699" spans="32:63" ht="21.2" customHeight="1" x14ac:dyDescent="0.2">
      <c r="AF1699" s="3"/>
      <c r="AG1699" s="48"/>
      <c r="AH1699" s="48"/>
      <c r="AI1699" s="48"/>
      <c r="AJ1699" s="61"/>
      <c r="AK1699" s="3"/>
      <c r="AL1699" s="48"/>
      <c r="AM1699" s="48"/>
      <c r="AN1699" s="48"/>
      <c r="AQ1699" s="3"/>
      <c r="AR1699" s="3"/>
      <c r="AS1699" s="3"/>
      <c r="AT1699" s="3"/>
      <c r="AU1699" s="3"/>
      <c r="AV1699" s="3"/>
      <c r="AW1699" s="3"/>
      <c r="AX1699" s="3"/>
      <c r="AY1699" s="3"/>
      <c r="AZ1699" s="3"/>
      <c r="BA1699" s="3"/>
      <c r="BB1699" s="3"/>
      <c r="BC1699" s="3"/>
      <c r="BD1699" s="3"/>
      <c r="BE1699" s="3"/>
      <c r="BF1699" s="3"/>
      <c r="BG1699" s="3"/>
      <c r="BH1699" s="3"/>
      <c r="BI1699" s="3"/>
      <c r="BJ1699" s="3"/>
      <c r="BK1699" s="3"/>
    </row>
    <row r="1700" spans="32:63" ht="21.2" customHeight="1" x14ac:dyDescent="0.2">
      <c r="AF1700" s="3"/>
      <c r="AG1700" s="48"/>
      <c r="AH1700" s="48"/>
      <c r="AI1700" s="48"/>
      <c r="AJ1700" s="61"/>
      <c r="AK1700" s="3"/>
      <c r="AL1700" s="48"/>
      <c r="AM1700" s="48"/>
      <c r="AN1700" s="48"/>
      <c r="AQ1700" s="3"/>
      <c r="AR1700" s="3"/>
      <c r="AS1700" s="3"/>
      <c r="AT1700" s="3"/>
      <c r="AU1700" s="3"/>
      <c r="AV1700" s="3"/>
      <c r="AW1700" s="3"/>
      <c r="AX1700" s="3"/>
      <c r="AY1700" s="3"/>
      <c r="AZ1700" s="3"/>
      <c r="BA1700" s="3"/>
      <c r="BB1700" s="3"/>
      <c r="BC1700" s="3"/>
      <c r="BD1700" s="3"/>
      <c r="BE1700" s="3"/>
      <c r="BF1700" s="3"/>
      <c r="BG1700" s="3"/>
      <c r="BH1700" s="3"/>
      <c r="BI1700" s="3"/>
      <c r="BJ1700" s="3"/>
      <c r="BK1700" s="3"/>
    </row>
    <row r="1701" spans="32:63" ht="21.2" customHeight="1" x14ac:dyDescent="0.2">
      <c r="AF1701" s="3"/>
      <c r="AG1701" s="48"/>
      <c r="AH1701" s="48"/>
      <c r="AI1701" s="48"/>
      <c r="AJ1701" s="61"/>
      <c r="AK1701" s="3"/>
      <c r="AL1701" s="48"/>
      <c r="AM1701" s="48"/>
      <c r="AN1701" s="48"/>
      <c r="AQ1701" s="3"/>
      <c r="AR1701" s="3"/>
      <c r="AS1701" s="3"/>
      <c r="AT1701" s="3"/>
      <c r="AU1701" s="3"/>
      <c r="AV1701" s="3"/>
      <c r="AW1701" s="3"/>
      <c r="AX1701" s="3"/>
      <c r="AY1701" s="3"/>
      <c r="AZ1701" s="3"/>
      <c r="BA1701" s="3"/>
      <c r="BB1701" s="3"/>
      <c r="BC1701" s="3"/>
      <c r="BD1701" s="3"/>
      <c r="BE1701" s="3"/>
      <c r="BF1701" s="3"/>
      <c r="BG1701" s="3"/>
      <c r="BH1701" s="3"/>
      <c r="BI1701" s="3"/>
      <c r="BJ1701" s="3"/>
      <c r="BK1701" s="3"/>
    </row>
    <row r="1702" spans="32:63" ht="21.2" customHeight="1" x14ac:dyDescent="0.2">
      <c r="AF1702" s="3"/>
      <c r="AG1702" s="48"/>
      <c r="AH1702" s="48"/>
      <c r="AI1702" s="48"/>
      <c r="AJ1702" s="61"/>
      <c r="AK1702" s="3"/>
      <c r="AL1702" s="48"/>
      <c r="AM1702" s="48"/>
      <c r="AN1702" s="48"/>
      <c r="AQ1702" s="3"/>
      <c r="AR1702" s="3"/>
      <c r="AS1702" s="3"/>
      <c r="AT1702" s="3"/>
      <c r="AU1702" s="3"/>
      <c r="AV1702" s="3"/>
      <c r="AW1702" s="3"/>
      <c r="AX1702" s="3"/>
      <c r="AY1702" s="3"/>
      <c r="AZ1702" s="3"/>
      <c r="BA1702" s="3"/>
      <c r="BB1702" s="3"/>
      <c r="BC1702" s="3"/>
      <c r="BD1702" s="3"/>
      <c r="BE1702" s="3"/>
      <c r="BF1702" s="3"/>
      <c r="BG1702" s="3"/>
      <c r="BH1702" s="3"/>
      <c r="BI1702" s="3"/>
      <c r="BJ1702" s="3"/>
      <c r="BK1702" s="3"/>
    </row>
    <row r="1703" spans="32:63" ht="21.2" customHeight="1" x14ac:dyDescent="0.2">
      <c r="AF1703" s="3"/>
      <c r="AG1703" s="48"/>
      <c r="AH1703" s="48"/>
      <c r="AI1703" s="48"/>
      <c r="AJ1703" s="61"/>
      <c r="AK1703" s="3"/>
      <c r="AL1703" s="48"/>
      <c r="AM1703" s="48"/>
      <c r="AN1703" s="48"/>
      <c r="AQ1703" s="3"/>
      <c r="AR1703" s="3"/>
      <c r="AS1703" s="3"/>
      <c r="AT1703" s="3"/>
      <c r="AU1703" s="3"/>
      <c r="AV1703" s="3"/>
      <c r="AW1703" s="3"/>
      <c r="AX1703" s="3"/>
      <c r="AY1703" s="3"/>
      <c r="AZ1703" s="3"/>
      <c r="BA1703" s="3"/>
      <c r="BB1703" s="3"/>
      <c r="BC1703" s="3"/>
      <c r="BD1703" s="3"/>
      <c r="BE1703" s="3"/>
      <c r="BF1703" s="3"/>
      <c r="BG1703" s="3"/>
      <c r="BH1703" s="3"/>
      <c r="BI1703" s="3"/>
      <c r="BJ1703" s="3"/>
      <c r="BK1703" s="3"/>
    </row>
    <row r="1704" spans="32:63" ht="21.2" customHeight="1" x14ac:dyDescent="0.2">
      <c r="AF1704" s="3"/>
      <c r="AG1704" s="48"/>
      <c r="AH1704" s="48"/>
      <c r="AI1704" s="48"/>
      <c r="AJ1704" s="61"/>
      <c r="AK1704" s="3"/>
      <c r="AL1704" s="48"/>
      <c r="AM1704" s="48"/>
      <c r="AN1704" s="48"/>
      <c r="AQ1704" s="3"/>
      <c r="AR1704" s="3"/>
      <c r="AS1704" s="3"/>
      <c r="AT1704" s="3"/>
      <c r="AU1704" s="3"/>
      <c r="AV1704" s="3"/>
      <c r="AW1704" s="3"/>
      <c r="AX1704" s="3"/>
      <c r="AY1704" s="3"/>
      <c r="AZ1704" s="3"/>
      <c r="BA1704" s="3"/>
      <c r="BB1704" s="3"/>
      <c r="BC1704" s="3"/>
      <c r="BD1704" s="3"/>
      <c r="BE1704" s="3"/>
      <c r="BF1704" s="3"/>
      <c r="BG1704" s="3"/>
      <c r="BH1704" s="3"/>
      <c r="BI1704" s="3"/>
      <c r="BJ1704" s="3"/>
      <c r="BK1704" s="3"/>
    </row>
    <row r="1705" spans="32:63" ht="21.2" customHeight="1" x14ac:dyDescent="0.2">
      <c r="AF1705" s="3"/>
      <c r="AG1705" s="48"/>
      <c r="AH1705" s="48"/>
      <c r="AI1705" s="48"/>
      <c r="AJ1705" s="61"/>
      <c r="AK1705" s="3"/>
      <c r="AL1705" s="48"/>
      <c r="AM1705" s="48"/>
      <c r="AN1705" s="48"/>
      <c r="AQ1705" s="3"/>
      <c r="AR1705" s="3"/>
      <c r="AS1705" s="3"/>
      <c r="AT1705" s="3"/>
      <c r="AU1705" s="3"/>
      <c r="AV1705" s="3"/>
      <c r="AW1705" s="3"/>
      <c r="AX1705" s="3"/>
      <c r="AY1705" s="3"/>
      <c r="AZ1705" s="3"/>
      <c r="BA1705" s="3"/>
      <c r="BB1705" s="3"/>
      <c r="BC1705" s="3"/>
      <c r="BD1705" s="3"/>
      <c r="BE1705" s="3"/>
      <c r="BF1705" s="3"/>
      <c r="BG1705" s="3"/>
      <c r="BH1705" s="3"/>
      <c r="BI1705" s="3"/>
      <c r="BJ1705" s="3"/>
      <c r="BK1705" s="3"/>
    </row>
    <row r="1706" spans="32:63" ht="21.2" customHeight="1" x14ac:dyDescent="0.2">
      <c r="AF1706" s="3"/>
      <c r="AG1706" s="48"/>
      <c r="AH1706" s="48"/>
      <c r="AI1706" s="48"/>
      <c r="AJ1706" s="61"/>
      <c r="AK1706" s="3"/>
      <c r="AL1706" s="48"/>
      <c r="AM1706" s="48"/>
      <c r="AN1706" s="48"/>
      <c r="AQ1706" s="3"/>
      <c r="AR1706" s="3"/>
      <c r="AS1706" s="3"/>
      <c r="AT1706" s="3"/>
      <c r="AU1706" s="3"/>
      <c r="AV1706" s="3"/>
      <c r="AW1706" s="3"/>
      <c r="AX1706" s="3"/>
      <c r="AY1706" s="3"/>
      <c r="AZ1706" s="3"/>
      <c r="BA1706" s="3"/>
      <c r="BB1706" s="3"/>
      <c r="BC1706" s="3"/>
      <c r="BD1706" s="3"/>
      <c r="BE1706" s="3"/>
      <c r="BF1706" s="3"/>
      <c r="BG1706" s="3"/>
      <c r="BH1706" s="3"/>
      <c r="BI1706" s="3"/>
      <c r="BJ1706" s="3"/>
      <c r="BK1706" s="3"/>
    </row>
    <row r="1707" spans="32:63" ht="21.2" customHeight="1" x14ac:dyDescent="0.2">
      <c r="AF1707" s="3"/>
      <c r="AG1707" s="48"/>
      <c r="AH1707" s="48"/>
      <c r="AI1707" s="48"/>
      <c r="AJ1707" s="61"/>
      <c r="AK1707" s="3"/>
      <c r="AL1707" s="48"/>
      <c r="AM1707" s="48"/>
      <c r="AN1707" s="48"/>
      <c r="AQ1707" s="3"/>
      <c r="AR1707" s="3"/>
      <c r="AS1707" s="3"/>
      <c r="AT1707" s="3"/>
      <c r="AU1707" s="3"/>
      <c r="AV1707" s="3"/>
      <c r="AW1707" s="3"/>
      <c r="AX1707" s="3"/>
      <c r="AY1707" s="3"/>
      <c r="AZ1707" s="3"/>
      <c r="BA1707" s="3"/>
      <c r="BB1707" s="3"/>
      <c r="BC1707" s="3"/>
      <c r="BD1707" s="3"/>
      <c r="BE1707" s="3"/>
      <c r="BF1707" s="3"/>
      <c r="BG1707" s="3"/>
      <c r="BH1707" s="3"/>
      <c r="BI1707" s="3"/>
      <c r="BJ1707" s="3"/>
      <c r="BK1707" s="3"/>
    </row>
    <row r="1708" spans="32:63" ht="21.2" customHeight="1" x14ac:dyDescent="0.2">
      <c r="AF1708" s="3"/>
      <c r="AG1708" s="48"/>
      <c r="AH1708" s="48"/>
      <c r="AI1708" s="48"/>
      <c r="AJ1708" s="61"/>
      <c r="AK1708" s="3"/>
      <c r="AL1708" s="48"/>
      <c r="AM1708" s="48"/>
      <c r="AN1708" s="48"/>
      <c r="AQ1708" s="3"/>
      <c r="AR1708" s="3"/>
      <c r="AS1708" s="3"/>
      <c r="AT1708" s="3"/>
      <c r="AU1708" s="3"/>
      <c r="AV1708" s="3"/>
      <c r="AW1708" s="3"/>
      <c r="AX1708" s="3"/>
      <c r="AY1708" s="3"/>
      <c r="AZ1708" s="3"/>
      <c r="BA1708" s="3"/>
      <c r="BB1708" s="3"/>
      <c r="BC1708" s="3"/>
      <c r="BD1708" s="3"/>
      <c r="BE1708" s="3"/>
      <c r="BF1708" s="3"/>
      <c r="BG1708" s="3"/>
      <c r="BH1708" s="3"/>
      <c r="BI1708" s="3"/>
      <c r="BJ1708" s="3"/>
      <c r="BK1708" s="3"/>
    </row>
    <row r="1709" spans="32:63" ht="21.2" customHeight="1" x14ac:dyDescent="0.2">
      <c r="AF1709" s="3"/>
      <c r="AG1709" s="48"/>
      <c r="AH1709" s="48"/>
      <c r="AI1709" s="48"/>
      <c r="AJ1709" s="61"/>
      <c r="AK1709" s="3"/>
      <c r="AL1709" s="48"/>
      <c r="AM1709" s="48"/>
      <c r="AN1709" s="48"/>
      <c r="AQ1709" s="3"/>
      <c r="AR1709" s="3"/>
      <c r="AS1709" s="3"/>
      <c r="AT1709" s="3"/>
      <c r="AU1709" s="3"/>
      <c r="AV1709" s="3"/>
      <c r="AW1709" s="3"/>
      <c r="AX1709" s="3"/>
      <c r="AY1709" s="3"/>
      <c r="AZ1709" s="3"/>
      <c r="BA1709" s="3"/>
      <c r="BB1709" s="3"/>
      <c r="BC1709" s="3"/>
      <c r="BD1709" s="3"/>
      <c r="BE1709" s="3"/>
      <c r="BF1709" s="3"/>
      <c r="BG1709" s="3"/>
      <c r="BH1709" s="3"/>
      <c r="BI1709" s="3"/>
      <c r="BJ1709" s="3"/>
      <c r="BK1709" s="3"/>
    </row>
    <row r="1710" spans="32:63" ht="21.2" customHeight="1" x14ac:dyDescent="0.2">
      <c r="AF1710" s="3"/>
      <c r="AG1710" s="48"/>
      <c r="AH1710" s="48"/>
      <c r="AI1710" s="48"/>
      <c r="AJ1710" s="61"/>
      <c r="AK1710" s="3"/>
      <c r="AL1710" s="48"/>
      <c r="AM1710" s="48"/>
      <c r="AN1710" s="48"/>
      <c r="AQ1710" s="3"/>
      <c r="AR1710" s="3"/>
      <c r="AS1710" s="3"/>
      <c r="AT1710" s="3"/>
      <c r="AU1710" s="3"/>
      <c r="AV1710" s="3"/>
      <c r="AW1710" s="3"/>
      <c r="AX1710" s="3"/>
      <c r="AY1710" s="3"/>
      <c r="AZ1710" s="3"/>
      <c r="BA1710" s="3"/>
      <c r="BB1710" s="3"/>
      <c r="BC1710" s="3"/>
      <c r="BD1710" s="3"/>
      <c r="BE1710" s="3"/>
      <c r="BF1710" s="3"/>
      <c r="BG1710" s="3"/>
      <c r="BH1710" s="3"/>
      <c r="BI1710" s="3"/>
      <c r="BJ1710" s="3"/>
      <c r="BK1710" s="3"/>
    </row>
    <row r="1711" spans="32:63" ht="21.2" customHeight="1" x14ac:dyDescent="0.2">
      <c r="AF1711" s="3"/>
      <c r="AG1711" s="48"/>
      <c r="AH1711" s="48"/>
      <c r="AI1711" s="48"/>
      <c r="AJ1711" s="61"/>
      <c r="AK1711" s="3"/>
      <c r="AL1711" s="48"/>
      <c r="AM1711" s="48"/>
      <c r="AN1711" s="48"/>
      <c r="AQ1711" s="3"/>
      <c r="AR1711" s="3"/>
      <c r="AS1711" s="3"/>
      <c r="AT1711" s="3"/>
      <c r="AU1711" s="3"/>
      <c r="AV1711" s="3"/>
      <c r="AW1711" s="3"/>
      <c r="AX1711" s="3"/>
      <c r="AY1711" s="3"/>
      <c r="AZ1711" s="3"/>
      <c r="BA1711" s="3"/>
      <c r="BB1711" s="3"/>
      <c r="BC1711" s="3"/>
      <c r="BD1711" s="3"/>
      <c r="BE1711" s="3"/>
      <c r="BF1711" s="3"/>
      <c r="BG1711" s="3"/>
      <c r="BH1711" s="3"/>
      <c r="BI1711" s="3"/>
      <c r="BJ1711" s="3"/>
      <c r="BK1711" s="3"/>
    </row>
    <row r="1712" spans="32:63" ht="21.2" customHeight="1" x14ac:dyDescent="0.2">
      <c r="AF1712" s="3"/>
      <c r="AG1712" s="48"/>
      <c r="AH1712" s="48"/>
      <c r="AI1712" s="48"/>
      <c r="AJ1712" s="61"/>
      <c r="AK1712" s="3"/>
      <c r="AL1712" s="48"/>
      <c r="AM1712" s="48"/>
      <c r="AN1712" s="48"/>
      <c r="AQ1712" s="3"/>
      <c r="AR1712" s="3"/>
      <c r="AS1712" s="3"/>
      <c r="AT1712" s="3"/>
      <c r="AU1712" s="3"/>
      <c r="AV1712" s="3"/>
      <c r="AW1712" s="3"/>
      <c r="AX1712" s="3"/>
      <c r="AY1712" s="3"/>
      <c r="AZ1712" s="3"/>
      <c r="BA1712" s="3"/>
      <c r="BB1712" s="3"/>
      <c r="BC1712" s="3"/>
      <c r="BD1712" s="3"/>
      <c r="BE1712" s="3"/>
      <c r="BF1712" s="3"/>
      <c r="BG1712" s="3"/>
      <c r="BH1712" s="3"/>
      <c r="BI1712" s="3"/>
      <c r="BJ1712" s="3"/>
      <c r="BK1712" s="3"/>
    </row>
    <row r="1713" spans="32:63" ht="21.2" customHeight="1" x14ac:dyDescent="0.2">
      <c r="AF1713" s="3"/>
      <c r="AG1713" s="48"/>
      <c r="AH1713" s="48"/>
      <c r="AI1713" s="48"/>
      <c r="AJ1713" s="61"/>
      <c r="AK1713" s="3"/>
      <c r="AL1713" s="48"/>
      <c r="AM1713" s="48"/>
      <c r="AN1713" s="48"/>
      <c r="AQ1713" s="3"/>
      <c r="AR1713" s="3"/>
      <c r="AS1713" s="3"/>
      <c r="AT1713" s="3"/>
      <c r="AU1713" s="3"/>
      <c r="AV1713" s="3"/>
      <c r="AW1713" s="3"/>
      <c r="AX1713" s="3"/>
      <c r="AY1713" s="3"/>
      <c r="AZ1713" s="3"/>
      <c r="BA1713" s="3"/>
      <c r="BB1713" s="3"/>
      <c r="BC1713" s="3"/>
      <c r="BD1713" s="3"/>
      <c r="BE1713" s="3"/>
      <c r="BF1713" s="3"/>
      <c r="BG1713" s="3"/>
      <c r="BH1713" s="3"/>
      <c r="BI1713" s="3"/>
      <c r="BJ1713" s="3"/>
      <c r="BK1713" s="3"/>
    </row>
    <row r="1714" spans="32:63" ht="21.2" customHeight="1" x14ac:dyDescent="0.2">
      <c r="AF1714" s="3"/>
      <c r="AG1714" s="48"/>
      <c r="AH1714" s="48"/>
      <c r="AI1714" s="48"/>
      <c r="AJ1714" s="61"/>
      <c r="AK1714" s="3"/>
      <c r="AL1714" s="48"/>
      <c r="AM1714" s="48"/>
      <c r="AN1714" s="48"/>
      <c r="AQ1714" s="3"/>
      <c r="AR1714" s="3"/>
      <c r="AS1714" s="3"/>
      <c r="AT1714" s="3"/>
      <c r="AU1714" s="3"/>
      <c r="AV1714" s="3"/>
      <c r="AW1714" s="3"/>
      <c r="AX1714" s="3"/>
      <c r="AY1714" s="3"/>
      <c r="AZ1714" s="3"/>
      <c r="BA1714" s="3"/>
      <c r="BB1714" s="3"/>
      <c r="BC1714" s="3"/>
      <c r="BD1714" s="3"/>
      <c r="BE1714" s="3"/>
      <c r="BF1714" s="3"/>
      <c r="BG1714" s="3"/>
      <c r="BH1714" s="3"/>
      <c r="BI1714" s="3"/>
      <c r="BJ1714" s="3"/>
      <c r="BK1714" s="3"/>
    </row>
    <row r="1715" spans="32:63" ht="21.2" customHeight="1" x14ac:dyDescent="0.2">
      <c r="AF1715" s="3"/>
      <c r="AG1715" s="48"/>
      <c r="AH1715" s="48"/>
      <c r="AI1715" s="48"/>
      <c r="AJ1715" s="61"/>
      <c r="AK1715" s="3"/>
      <c r="AL1715" s="48"/>
      <c r="AM1715" s="48"/>
      <c r="AN1715" s="48"/>
      <c r="AQ1715" s="3"/>
      <c r="AR1715" s="3"/>
      <c r="AS1715" s="3"/>
      <c r="AT1715" s="3"/>
      <c r="AU1715" s="3"/>
      <c r="AV1715" s="3"/>
      <c r="AW1715" s="3"/>
      <c r="AX1715" s="3"/>
      <c r="AY1715" s="3"/>
      <c r="AZ1715" s="3"/>
      <c r="BA1715" s="3"/>
      <c r="BB1715" s="3"/>
      <c r="BC1715" s="3"/>
      <c r="BD1715" s="3"/>
      <c r="BE1715" s="3"/>
      <c r="BF1715" s="3"/>
      <c r="BG1715" s="3"/>
      <c r="BH1715" s="3"/>
      <c r="BI1715" s="3"/>
      <c r="BJ1715" s="3"/>
      <c r="BK1715" s="3"/>
    </row>
    <row r="1716" spans="32:63" ht="21.2" customHeight="1" x14ac:dyDescent="0.2">
      <c r="AF1716" s="3"/>
      <c r="AG1716" s="48"/>
      <c r="AH1716" s="48"/>
      <c r="AI1716" s="48"/>
      <c r="AJ1716" s="61"/>
      <c r="AK1716" s="3"/>
      <c r="AL1716" s="48"/>
      <c r="AM1716" s="48"/>
      <c r="AN1716" s="48"/>
      <c r="AQ1716" s="3"/>
      <c r="AR1716" s="3"/>
      <c r="AS1716" s="3"/>
      <c r="AT1716" s="3"/>
      <c r="AU1716" s="3"/>
      <c r="AV1716" s="3"/>
      <c r="AW1716" s="3"/>
      <c r="AX1716" s="3"/>
      <c r="AY1716" s="3"/>
      <c r="AZ1716" s="3"/>
      <c r="BA1716" s="3"/>
      <c r="BB1716" s="3"/>
      <c r="BC1716" s="3"/>
      <c r="BD1716" s="3"/>
      <c r="BE1716" s="3"/>
      <c r="BF1716" s="3"/>
      <c r="BG1716" s="3"/>
      <c r="BH1716" s="3"/>
      <c r="BI1716" s="3"/>
      <c r="BJ1716" s="3"/>
      <c r="BK1716" s="3"/>
    </row>
    <row r="1717" spans="32:63" ht="21.2" customHeight="1" x14ac:dyDescent="0.2">
      <c r="AF1717" s="3"/>
      <c r="AG1717" s="48"/>
      <c r="AH1717" s="48"/>
      <c r="AI1717" s="48"/>
      <c r="AJ1717" s="61"/>
      <c r="AK1717" s="3"/>
      <c r="AL1717" s="48"/>
      <c r="AM1717" s="48"/>
      <c r="AN1717" s="48"/>
      <c r="AQ1717" s="3"/>
      <c r="AR1717" s="3"/>
      <c r="AS1717" s="3"/>
      <c r="AT1717" s="3"/>
      <c r="AU1717" s="3"/>
      <c r="AV1717" s="3"/>
      <c r="AW1717" s="3"/>
      <c r="AX1717" s="3"/>
      <c r="AY1717" s="3"/>
      <c r="AZ1717" s="3"/>
      <c r="BA1717" s="3"/>
      <c r="BB1717" s="3"/>
      <c r="BC1717" s="3"/>
      <c r="BD1717" s="3"/>
      <c r="BE1717" s="3"/>
      <c r="BF1717" s="3"/>
      <c r="BG1717" s="3"/>
      <c r="BH1717" s="3"/>
      <c r="BI1717" s="3"/>
      <c r="BJ1717" s="3"/>
      <c r="BK1717" s="3"/>
    </row>
    <row r="1718" spans="32:63" ht="21.2" customHeight="1" x14ac:dyDescent="0.2">
      <c r="AF1718" s="3"/>
      <c r="AG1718" s="48"/>
      <c r="AH1718" s="48"/>
      <c r="AI1718" s="48"/>
      <c r="AJ1718" s="61"/>
      <c r="AK1718" s="3"/>
      <c r="AL1718" s="48"/>
      <c r="AM1718" s="48"/>
      <c r="AN1718" s="48"/>
      <c r="AQ1718" s="3"/>
      <c r="AR1718" s="3"/>
      <c r="AS1718" s="3"/>
      <c r="AT1718" s="3"/>
      <c r="AU1718" s="3"/>
      <c r="AV1718" s="3"/>
      <c r="AW1718" s="3"/>
      <c r="AX1718" s="3"/>
      <c r="AY1718" s="3"/>
      <c r="AZ1718" s="3"/>
      <c r="BA1718" s="3"/>
      <c r="BB1718" s="3"/>
      <c r="BC1718" s="3"/>
      <c r="BD1718" s="3"/>
      <c r="BE1718" s="3"/>
      <c r="BF1718" s="3"/>
      <c r="BG1718" s="3"/>
      <c r="BH1718" s="3"/>
      <c r="BI1718" s="3"/>
      <c r="BJ1718" s="3"/>
      <c r="BK1718" s="3"/>
    </row>
    <row r="1719" spans="32:63" ht="21.2" customHeight="1" x14ac:dyDescent="0.2">
      <c r="AF1719" s="3"/>
      <c r="AG1719" s="48"/>
      <c r="AH1719" s="48"/>
      <c r="AI1719" s="48"/>
      <c r="AJ1719" s="61"/>
      <c r="AK1719" s="3"/>
      <c r="AL1719" s="48"/>
      <c r="AM1719" s="48"/>
      <c r="AN1719" s="48"/>
      <c r="AQ1719" s="3"/>
      <c r="AR1719" s="3"/>
      <c r="AS1719" s="3"/>
      <c r="AT1719" s="3"/>
      <c r="AU1719" s="3"/>
      <c r="AV1719" s="3"/>
      <c r="AW1719" s="3"/>
      <c r="AX1719" s="3"/>
      <c r="AY1719" s="3"/>
      <c r="AZ1719" s="3"/>
      <c r="BA1719" s="3"/>
      <c r="BB1719" s="3"/>
      <c r="BC1719" s="3"/>
      <c r="BD1719" s="3"/>
      <c r="BE1719" s="3"/>
      <c r="BF1719" s="3"/>
      <c r="BG1719" s="3"/>
      <c r="BH1719" s="3"/>
      <c r="BI1719" s="3"/>
      <c r="BJ1719" s="3"/>
      <c r="BK1719" s="3"/>
    </row>
    <row r="1720" spans="32:63" ht="21.2" customHeight="1" x14ac:dyDescent="0.2">
      <c r="AF1720" s="3"/>
      <c r="AG1720" s="48"/>
      <c r="AH1720" s="48"/>
      <c r="AI1720" s="48"/>
      <c r="AJ1720" s="61"/>
      <c r="AK1720" s="3"/>
      <c r="AL1720" s="48"/>
      <c r="AM1720" s="48"/>
      <c r="AN1720" s="48"/>
      <c r="AQ1720" s="3"/>
      <c r="AR1720" s="3"/>
      <c r="AS1720" s="3"/>
      <c r="AT1720" s="3"/>
      <c r="AU1720" s="3"/>
      <c r="AV1720" s="3"/>
      <c r="AW1720" s="3"/>
      <c r="AX1720" s="3"/>
      <c r="AY1720" s="3"/>
      <c r="AZ1720" s="3"/>
      <c r="BA1720" s="3"/>
      <c r="BB1720" s="3"/>
      <c r="BC1720" s="3"/>
      <c r="BD1720" s="3"/>
      <c r="BE1720" s="3"/>
      <c r="BF1720" s="3"/>
      <c r="BG1720" s="3"/>
      <c r="BH1720" s="3"/>
      <c r="BI1720" s="3"/>
      <c r="BJ1720" s="3"/>
      <c r="BK1720" s="3"/>
    </row>
    <row r="1721" spans="32:63" ht="21.2" customHeight="1" x14ac:dyDescent="0.2">
      <c r="AF1721" s="3"/>
      <c r="AG1721" s="48"/>
      <c r="AH1721" s="48"/>
      <c r="AI1721" s="48"/>
      <c r="AJ1721" s="61"/>
      <c r="AK1721" s="3"/>
      <c r="AL1721" s="48"/>
      <c r="AM1721" s="48"/>
      <c r="AN1721" s="48"/>
      <c r="AQ1721" s="3"/>
      <c r="AR1721" s="3"/>
      <c r="AS1721" s="3"/>
      <c r="AT1721" s="3"/>
      <c r="AU1721" s="3"/>
      <c r="AV1721" s="3"/>
      <c r="AW1721" s="3"/>
      <c r="AX1721" s="3"/>
      <c r="AY1721" s="3"/>
      <c r="AZ1721" s="3"/>
      <c r="BA1721" s="3"/>
      <c r="BB1721" s="3"/>
      <c r="BC1721" s="3"/>
      <c r="BD1721" s="3"/>
      <c r="BE1721" s="3"/>
      <c r="BF1721" s="3"/>
      <c r="BG1721" s="3"/>
      <c r="BH1721" s="3"/>
      <c r="BI1721" s="3"/>
      <c r="BJ1721" s="3"/>
      <c r="BK1721" s="3"/>
    </row>
    <row r="1722" spans="32:63" ht="21.2" customHeight="1" x14ac:dyDescent="0.2">
      <c r="AF1722" s="3"/>
      <c r="AG1722" s="48"/>
      <c r="AH1722" s="48"/>
      <c r="AI1722" s="48"/>
      <c r="AJ1722" s="61"/>
      <c r="AK1722" s="3"/>
      <c r="AL1722" s="48"/>
      <c r="AM1722" s="48"/>
      <c r="AN1722" s="48"/>
      <c r="AQ1722" s="3"/>
      <c r="AR1722" s="3"/>
      <c r="AS1722" s="3"/>
      <c r="AT1722" s="3"/>
      <c r="AU1722" s="3"/>
      <c r="AV1722" s="3"/>
      <c r="AW1722" s="3"/>
      <c r="AX1722" s="3"/>
      <c r="AY1722" s="3"/>
      <c r="AZ1722" s="3"/>
      <c r="BA1722" s="3"/>
      <c r="BB1722" s="3"/>
      <c r="BC1722" s="3"/>
      <c r="BD1722" s="3"/>
      <c r="BE1722" s="3"/>
      <c r="BF1722" s="3"/>
      <c r="BG1722" s="3"/>
      <c r="BH1722" s="3"/>
      <c r="BI1722" s="3"/>
      <c r="BJ1722" s="3"/>
      <c r="BK1722" s="3"/>
    </row>
    <row r="1723" spans="32:63" ht="21.2" customHeight="1" x14ac:dyDescent="0.2">
      <c r="AF1723" s="3"/>
      <c r="AG1723" s="48"/>
      <c r="AH1723" s="48"/>
      <c r="AI1723" s="48"/>
      <c r="AJ1723" s="61"/>
      <c r="AK1723" s="3"/>
      <c r="AL1723" s="48"/>
      <c r="AM1723" s="48"/>
      <c r="AN1723" s="48"/>
      <c r="AQ1723" s="3"/>
      <c r="AR1723" s="3"/>
      <c r="AS1723" s="3"/>
      <c r="AT1723" s="3"/>
      <c r="AU1723" s="3"/>
      <c r="AV1723" s="3"/>
      <c r="AW1723" s="3"/>
      <c r="AX1723" s="3"/>
      <c r="AY1723" s="3"/>
      <c r="AZ1723" s="3"/>
      <c r="BA1723" s="3"/>
      <c r="BB1723" s="3"/>
      <c r="BC1723" s="3"/>
      <c r="BD1723" s="3"/>
      <c r="BE1723" s="3"/>
      <c r="BF1723" s="3"/>
      <c r="BG1723" s="3"/>
      <c r="BH1723" s="3"/>
      <c r="BI1723" s="3"/>
      <c r="BJ1723" s="3"/>
      <c r="BK1723" s="3"/>
    </row>
    <row r="1724" spans="32:63" ht="21.2" customHeight="1" x14ac:dyDescent="0.2">
      <c r="AF1724" s="3"/>
      <c r="AG1724" s="48"/>
      <c r="AH1724" s="48"/>
      <c r="AI1724" s="48"/>
      <c r="AJ1724" s="61"/>
      <c r="AK1724" s="3"/>
      <c r="AL1724" s="48"/>
      <c r="AM1724" s="48"/>
      <c r="AN1724" s="48"/>
      <c r="AQ1724" s="3"/>
      <c r="AR1724" s="3"/>
      <c r="AS1724" s="3"/>
      <c r="AT1724" s="3"/>
      <c r="AU1724" s="3"/>
      <c r="AV1724" s="3"/>
      <c r="AW1724" s="3"/>
      <c r="AX1724" s="3"/>
      <c r="AY1724" s="3"/>
      <c r="AZ1724" s="3"/>
      <c r="BA1724" s="3"/>
      <c r="BB1724" s="3"/>
      <c r="BC1724" s="3"/>
      <c r="BD1724" s="3"/>
      <c r="BE1724" s="3"/>
      <c r="BF1724" s="3"/>
      <c r="BG1724" s="3"/>
      <c r="BH1724" s="3"/>
      <c r="BI1724" s="3"/>
      <c r="BJ1724" s="3"/>
      <c r="BK1724" s="3"/>
    </row>
    <row r="1725" spans="32:63" ht="21.2" customHeight="1" x14ac:dyDescent="0.2">
      <c r="AF1725" s="3"/>
      <c r="AG1725" s="48"/>
      <c r="AH1725" s="48"/>
      <c r="AI1725" s="48"/>
      <c r="AJ1725" s="61"/>
      <c r="AK1725" s="3"/>
      <c r="AL1725" s="48"/>
      <c r="AM1725" s="48"/>
      <c r="AN1725" s="48"/>
      <c r="AQ1725" s="3"/>
      <c r="AR1725" s="3"/>
      <c r="AS1725" s="3"/>
      <c r="AT1725" s="3"/>
      <c r="AU1725" s="3"/>
      <c r="AV1725" s="3"/>
      <c r="AW1725" s="3"/>
      <c r="AX1725" s="3"/>
      <c r="AY1725" s="3"/>
      <c r="AZ1725" s="3"/>
      <c r="BA1725" s="3"/>
      <c r="BB1725" s="3"/>
      <c r="BC1725" s="3"/>
      <c r="BD1725" s="3"/>
      <c r="BE1725" s="3"/>
      <c r="BF1725" s="3"/>
      <c r="BG1725" s="3"/>
      <c r="BH1725" s="3"/>
      <c r="BI1725" s="3"/>
      <c r="BJ1725" s="3"/>
      <c r="BK1725" s="3"/>
    </row>
    <row r="1726" spans="32:63" ht="21.2" customHeight="1" x14ac:dyDescent="0.2">
      <c r="AF1726" s="3"/>
      <c r="AG1726" s="48"/>
      <c r="AH1726" s="48"/>
      <c r="AI1726" s="48"/>
      <c r="AJ1726" s="61"/>
      <c r="AK1726" s="3"/>
      <c r="AL1726" s="48"/>
      <c r="AM1726" s="48"/>
      <c r="AN1726" s="48"/>
      <c r="AQ1726" s="3"/>
      <c r="AR1726" s="3"/>
      <c r="AS1726" s="3"/>
      <c r="AT1726" s="3"/>
      <c r="AU1726" s="3"/>
      <c r="AV1726" s="3"/>
      <c r="AW1726" s="3"/>
      <c r="AX1726" s="3"/>
      <c r="AY1726" s="3"/>
      <c r="AZ1726" s="3"/>
      <c r="BA1726" s="3"/>
      <c r="BB1726" s="3"/>
      <c r="BC1726" s="3"/>
      <c r="BD1726" s="3"/>
      <c r="BE1726" s="3"/>
      <c r="BF1726" s="3"/>
      <c r="BG1726" s="3"/>
      <c r="BH1726" s="3"/>
      <c r="BI1726" s="3"/>
      <c r="BJ1726" s="3"/>
      <c r="BK1726" s="3"/>
    </row>
    <row r="1727" spans="32:63" ht="21.2" customHeight="1" x14ac:dyDescent="0.2">
      <c r="AF1727" s="3"/>
      <c r="AG1727" s="48"/>
      <c r="AH1727" s="48"/>
      <c r="AI1727" s="48"/>
      <c r="AJ1727" s="61"/>
      <c r="AK1727" s="3"/>
      <c r="AL1727" s="48"/>
      <c r="AM1727" s="48"/>
      <c r="AN1727" s="48"/>
      <c r="AQ1727" s="3"/>
      <c r="AR1727" s="3"/>
      <c r="AS1727" s="3"/>
      <c r="AT1727" s="3"/>
      <c r="AU1727" s="3"/>
      <c r="AV1727" s="3"/>
      <c r="AW1727" s="3"/>
      <c r="AX1727" s="3"/>
      <c r="AY1727" s="3"/>
      <c r="AZ1727" s="3"/>
      <c r="BA1727" s="3"/>
      <c r="BB1727" s="3"/>
      <c r="BC1727" s="3"/>
      <c r="BD1727" s="3"/>
      <c r="BE1727" s="3"/>
      <c r="BF1727" s="3"/>
      <c r="BG1727" s="3"/>
      <c r="BH1727" s="3"/>
      <c r="BI1727" s="3"/>
      <c r="BJ1727" s="3"/>
      <c r="BK1727" s="3"/>
    </row>
    <row r="1728" spans="32:63" ht="21.2" customHeight="1" x14ac:dyDescent="0.2">
      <c r="AF1728" s="3"/>
      <c r="AG1728" s="48"/>
      <c r="AH1728" s="48"/>
      <c r="AI1728" s="48"/>
      <c r="AJ1728" s="61"/>
      <c r="AK1728" s="3"/>
      <c r="AL1728" s="48"/>
      <c r="AM1728" s="48"/>
      <c r="AN1728" s="48"/>
      <c r="AQ1728" s="3"/>
      <c r="AR1728" s="3"/>
      <c r="AS1728" s="3"/>
      <c r="AT1728" s="3"/>
      <c r="AU1728" s="3"/>
      <c r="AV1728" s="3"/>
      <c r="AW1728" s="3"/>
      <c r="AX1728" s="3"/>
      <c r="AY1728" s="3"/>
      <c r="AZ1728" s="3"/>
      <c r="BA1728" s="3"/>
      <c r="BB1728" s="3"/>
      <c r="BC1728" s="3"/>
      <c r="BD1728" s="3"/>
      <c r="BE1728" s="3"/>
      <c r="BF1728" s="3"/>
      <c r="BG1728" s="3"/>
      <c r="BH1728" s="3"/>
      <c r="BI1728" s="3"/>
      <c r="BJ1728" s="3"/>
      <c r="BK1728" s="3"/>
    </row>
    <row r="1729" spans="32:63" ht="21.2" customHeight="1" x14ac:dyDescent="0.2">
      <c r="AF1729" s="3"/>
      <c r="AG1729" s="48"/>
      <c r="AH1729" s="48"/>
      <c r="AI1729" s="48"/>
      <c r="AJ1729" s="61"/>
      <c r="AK1729" s="3"/>
      <c r="AL1729" s="48"/>
      <c r="AM1729" s="48"/>
      <c r="AN1729" s="48"/>
      <c r="AQ1729" s="3"/>
      <c r="AR1729" s="3"/>
      <c r="AS1729" s="3"/>
      <c r="AT1729" s="3"/>
      <c r="AU1729" s="3"/>
      <c r="AV1729" s="3"/>
      <c r="AW1729" s="3"/>
      <c r="AX1729" s="3"/>
      <c r="AY1729" s="3"/>
      <c r="AZ1729" s="3"/>
      <c r="BA1729" s="3"/>
      <c r="BB1729" s="3"/>
      <c r="BC1729" s="3"/>
      <c r="BD1729" s="3"/>
      <c r="BE1729" s="3"/>
      <c r="BF1729" s="3"/>
      <c r="BG1729" s="3"/>
      <c r="BH1729" s="3"/>
      <c r="BI1729" s="3"/>
      <c r="BJ1729" s="3"/>
      <c r="BK1729" s="3"/>
    </row>
    <row r="1730" spans="32:63" ht="21.2" customHeight="1" x14ac:dyDescent="0.2">
      <c r="AF1730" s="3"/>
      <c r="AG1730" s="48"/>
      <c r="AH1730" s="48"/>
      <c r="AI1730" s="48"/>
      <c r="AJ1730" s="61"/>
      <c r="AK1730" s="3"/>
      <c r="AL1730" s="48"/>
      <c r="AM1730" s="48"/>
      <c r="AN1730" s="48"/>
      <c r="AQ1730" s="3"/>
      <c r="AR1730" s="3"/>
      <c r="AS1730" s="3"/>
      <c r="AT1730" s="3"/>
      <c r="AU1730" s="3"/>
      <c r="AV1730" s="3"/>
      <c r="AW1730" s="3"/>
      <c r="AX1730" s="3"/>
      <c r="AY1730" s="3"/>
      <c r="AZ1730" s="3"/>
      <c r="BA1730" s="3"/>
      <c r="BB1730" s="3"/>
      <c r="BC1730" s="3"/>
      <c r="BD1730" s="3"/>
      <c r="BE1730" s="3"/>
      <c r="BF1730" s="3"/>
      <c r="BG1730" s="3"/>
      <c r="BH1730" s="3"/>
      <c r="BI1730" s="3"/>
      <c r="BJ1730" s="3"/>
      <c r="BK1730" s="3"/>
    </row>
    <row r="1731" spans="32:63" ht="21.2" customHeight="1" x14ac:dyDescent="0.2">
      <c r="AF1731" s="3"/>
      <c r="AG1731" s="48"/>
      <c r="AH1731" s="48"/>
      <c r="AI1731" s="48"/>
      <c r="AJ1731" s="61"/>
      <c r="AK1731" s="3"/>
      <c r="AL1731" s="48"/>
      <c r="AM1731" s="48"/>
      <c r="AN1731" s="48"/>
      <c r="AQ1731" s="3"/>
      <c r="AR1731" s="3"/>
      <c r="AS1731" s="3"/>
      <c r="AT1731" s="3"/>
      <c r="AU1731" s="3"/>
      <c r="AV1731" s="3"/>
      <c r="AW1731" s="3"/>
      <c r="AX1731" s="3"/>
      <c r="AY1731" s="3"/>
      <c r="AZ1731" s="3"/>
      <c r="BA1731" s="3"/>
      <c r="BB1731" s="3"/>
      <c r="BC1731" s="3"/>
      <c r="BD1731" s="3"/>
      <c r="BE1731" s="3"/>
      <c r="BF1731" s="3"/>
      <c r="BG1731" s="3"/>
      <c r="BH1731" s="3"/>
      <c r="BI1731" s="3"/>
      <c r="BJ1731" s="3"/>
      <c r="BK1731" s="3"/>
    </row>
    <row r="1732" spans="32:63" ht="21.2" customHeight="1" x14ac:dyDescent="0.2">
      <c r="AF1732" s="3"/>
      <c r="AG1732" s="48"/>
      <c r="AH1732" s="48"/>
      <c r="AI1732" s="48"/>
      <c r="AJ1732" s="61"/>
      <c r="AK1732" s="3"/>
      <c r="AL1732" s="48"/>
      <c r="AM1732" s="48"/>
      <c r="AN1732" s="48"/>
      <c r="AQ1732" s="3"/>
      <c r="AR1732" s="3"/>
      <c r="AS1732" s="3"/>
      <c r="AT1732" s="3"/>
      <c r="AU1732" s="3"/>
      <c r="AV1732" s="3"/>
      <c r="AW1732" s="3"/>
      <c r="AX1732" s="3"/>
      <c r="AY1732" s="3"/>
      <c r="AZ1732" s="3"/>
      <c r="BA1732" s="3"/>
      <c r="BB1732" s="3"/>
      <c r="BC1732" s="3"/>
      <c r="BD1732" s="3"/>
      <c r="BE1732" s="3"/>
      <c r="BF1732" s="3"/>
      <c r="BG1732" s="3"/>
      <c r="BH1732" s="3"/>
      <c r="BI1732" s="3"/>
      <c r="BJ1732" s="3"/>
      <c r="BK1732" s="3"/>
    </row>
    <row r="1733" spans="32:63" ht="21.2" customHeight="1" x14ac:dyDescent="0.2">
      <c r="AF1733" s="3"/>
      <c r="AG1733" s="48"/>
      <c r="AH1733" s="48"/>
      <c r="AI1733" s="48"/>
      <c r="AJ1733" s="61"/>
      <c r="AK1733" s="3"/>
      <c r="AL1733" s="48"/>
      <c r="AM1733" s="48"/>
      <c r="AN1733" s="48"/>
      <c r="AQ1733" s="3"/>
      <c r="AR1733" s="3"/>
      <c r="AS1733" s="3"/>
      <c r="AT1733" s="3"/>
      <c r="AU1733" s="3"/>
      <c r="AV1733" s="3"/>
      <c r="AW1733" s="3"/>
      <c r="AX1733" s="3"/>
      <c r="AY1733" s="3"/>
      <c r="AZ1733" s="3"/>
      <c r="BA1733" s="3"/>
      <c r="BB1733" s="3"/>
      <c r="BC1733" s="3"/>
      <c r="BD1733" s="3"/>
      <c r="BE1733" s="3"/>
      <c r="BF1733" s="3"/>
      <c r="BG1733" s="3"/>
      <c r="BH1733" s="3"/>
      <c r="BI1733" s="3"/>
      <c r="BJ1733" s="3"/>
      <c r="BK1733" s="3"/>
    </row>
    <row r="1734" spans="32:63" ht="21.2" customHeight="1" x14ac:dyDescent="0.2">
      <c r="AF1734" s="3"/>
      <c r="AG1734" s="48"/>
      <c r="AH1734" s="48"/>
      <c r="AI1734" s="48"/>
      <c r="AJ1734" s="61"/>
      <c r="AK1734" s="3"/>
      <c r="AL1734" s="48"/>
      <c r="AM1734" s="48"/>
      <c r="AN1734" s="48"/>
      <c r="AQ1734" s="3"/>
      <c r="AR1734" s="3"/>
      <c r="AS1734" s="3"/>
      <c r="AT1734" s="3"/>
      <c r="AU1734" s="3"/>
      <c r="AV1734" s="3"/>
      <c r="AW1734" s="3"/>
      <c r="AX1734" s="3"/>
      <c r="AY1734" s="3"/>
      <c r="AZ1734" s="3"/>
      <c r="BA1734" s="3"/>
      <c r="BB1734" s="3"/>
      <c r="BC1734" s="3"/>
      <c r="BD1734" s="3"/>
      <c r="BE1734" s="3"/>
      <c r="BF1734" s="3"/>
      <c r="BG1734" s="3"/>
      <c r="BH1734" s="3"/>
      <c r="BI1734" s="3"/>
      <c r="BJ1734" s="3"/>
      <c r="BK1734" s="3"/>
    </row>
    <row r="1735" spans="32:63" ht="21.2" customHeight="1" x14ac:dyDescent="0.2">
      <c r="AF1735" s="3"/>
      <c r="AG1735" s="48"/>
      <c r="AH1735" s="48"/>
      <c r="AI1735" s="48"/>
      <c r="AJ1735" s="61"/>
      <c r="AK1735" s="3"/>
      <c r="AL1735" s="48"/>
      <c r="AM1735" s="48"/>
      <c r="AN1735" s="48"/>
      <c r="AQ1735" s="3"/>
      <c r="AR1735" s="3"/>
      <c r="AS1735" s="3"/>
      <c r="AT1735" s="3"/>
      <c r="AU1735" s="3"/>
      <c r="AV1735" s="3"/>
      <c r="AW1735" s="3"/>
      <c r="AX1735" s="3"/>
      <c r="AY1735" s="3"/>
      <c r="AZ1735" s="3"/>
      <c r="BA1735" s="3"/>
      <c r="BB1735" s="3"/>
      <c r="BC1735" s="3"/>
      <c r="BD1735" s="3"/>
      <c r="BE1735" s="3"/>
      <c r="BF1735" s="3"/>
      <c r="BG1735" s="3"/>
      <c r="BH1735" s="3"/>
      <c r="BI1735" s="3"/>
      <c r="BJ1735" s="3"/>
      <c r="BK1735" s="3"/>
    </row>
    <row r="1736" spans="32:63" ht="21.2" customHeight="1" x14ac:dyDescent="0.2">
      <c r="AF1736" s="3"/>
      <c r="AG1736" s="48"/>
      <c r="AH1736" s="48"/>
      <c r="AI1736" s="48"/>
      <c r="AJ1736" s="61"/>
      <c r="AK1736" s="3"/>
      <c r="AL1736" s="48"/>
      <c r="AM1736" s="48"/>
      <c r="AN1736" s="48"/>
      <c r="AQ1736" s="3"/>
      <c r="AR1736" s="3"/>
      <c r="AS1736" s="3"/>
      <c r="AT1736" s="3"/>
      <c r="AU1736" s="3"/>
      <c r="AV1736" s="3"/>
      <c r="AW1736" s="3"/>
      <c r="AX1736" s="3"/>
      <c r="AY1736" s="3"/>
      <c r="AZ1736" s="3"/>
      <c r="BA1736" s="3"/>
      <c r="BB1736" s="3"/>
      <c r="BC1736" s="3"/>
      <c r="BD1736" s="3"/>
      <c r="BE1736" s="3"/>
      <c r="BF1736" s="3"/>
      <c r="BG1736" s="3"/>
      <c r="BH1736" s="3"/>
      <c r="BI1736" s="3"/>
      <c r="BJ1736" s="3"/>
      <c r="BK1736" s="3"/>
    </row>
    <row r="1737" spans="32:63" ht="21.2" customHeight="1" x14ac:dyDescent="0.2">
      <c r="AF1737" s="3"/>
      <c r="AG1737" s="48"/>
      <c r="AH1737" s="48"/>
      <c r="AI1737" s="48"/>
      <c r="AJ1737" s="61"/>
      <c r="AK1737" s="3"/>
      <c r="AL1737" s="48"/>
      <c r="AM1737" s="48"/>
      <c r="AN1737" s="48"/>
      <c r="AQ1737" s="3"/>
      <c r="AR1737" s="3"/>
      <c r="AS1737" s="3"/>
      <c r="AT1737" s="3"/>
      <c r="AU1737" s="3"/>
      <c r="AV1737" s="3"/>
      <c r="AW1737" s="3"/>
      <c r="AX1737" s="3"/>
      <c r="AY1737" s="3"/>
      <c r="AZ1737" s="3"/>
      <c r="BA1737" s="3"/>
      <c r="BB1737" s="3"/>
      <c r="BC1737" s="3"/>
      <c r="BD1737" s="3"/>
      <c r="BE1737" s="3"/>
      <c r="BF1737" s="3"/>
      <c r="BG1737" s="3"/>
      <c r="BH1737" s="3"/>
      <c r="BI1737" s="3"/>
      <c r="BJ1737" s="3"/>
      <c r="BK1737" s="3"/>
    </row>
    <row r="1738" spans="32:63" ht="21.2" customHeight="1" x14ac:dyDescent="0.2">
      <c r="AF1738" s="3"/>
      <c r="AG1738" s="48"/>
      <c r="AH1738" s="48"/>
      <c r="AI1738" s="48"/>
      <c r="AJ1738" s="61"/>
      <c r="AK1738" s="3"/>
      <c r="AL1738" s="48"/>
      <c r="AM1738" s="48"/>
      <c r="AN1738" s="48"/>
      <c r="AQ1738" s="3"/>
      <c r="AR1738" s="3"/>
      <c r="AS1738" s="3"/>
      <c r="AT1738" s="3"/>
      <c r="AU1738" s="3"/>
      <c r="AV1738" s="3"/>
      <c r="AW1738" s="3"/>
      <c r="AX1738" s="3"/>
      <c r="AY1738" s="3"/>
      <c r="AZ1738" s="3"/>
      <c r="BA1738" s="3"/>
      <c r="BB1738" s="3"/>
      <c r="BC1738" s="3"/>
      <c r="BD1738" s="3"/>
      <c r="BE1738" s="3"/>
      <c r="BF1738" s="3"/>
      <c r="BG1738" s="3"/>
      <c r="BH1738" s="3"/>
      <c r="BI1738" s="3"/>
      <c r="BJ1738" s="3"/>
      <c r="BK1738" s="3"/>
    </row>
    <row r="1739" spans="32:63" ht="21.2" customHeight="1" x14ac:dyDescent="0.2">
      <c r="AF1739" s="3"/>
      <c r="AG1739" s="48"/>
      <c r="AH1739" s="48"/>
      <c r="AI1739" s="48"/>
      <c r="AJ1739" s="61"/>
      <c r="AK1739" s="3"/>
      <c r="AL1739" s="48"/>
      <c r="AM1739" s="48"/>
      <c r="AN1739" s="48"/>
      <c r="AQ1739" s="3"/>
      <c r="AR1739" s="3"/>
      <c r="AS1739" s="3"/>
      <c r="AT1739" s="3"/>
      <c r="AU1739" s="3"/>
      <c r="AV1739" s="3"/>
      <c r="AW1739" s="3"/>
      <c r="AX1739" s="3"/>
      <c r="AY1739" s="3"/>
      <c r="AZ1739" s="3"/>
      <c r="BA1739" s="3"/>
      <c r="BB1739" s="3"/>
      <c r="BC1739" s="3"/>
      <c r="BD1739" s="3"/>
      <c r="BE1739" s="3"/>
      <c r="BF1739" s="3"/>
      <c r="BG1739" s="3"/>
      <c r="BH1739" s="3"/>
      <c r="BI1739" s="3"/>
      <c r="BJ1739" s="3"/>
      <c r="BK1739" s="3"/>
    </row>
    <row r="1740" spans="32:63" ht="21.2" customHeight="1" x14ac:dyDescent="0.2">
      <c r="AF1740" s="3"/>
      <c r="AG1740" s="48"/>
      <c r="AH1740" s="48"/>
      <c r="AI1740" s="48"/>
      <c r="AJ1740" s="61"/>
      <c r="AK1740" s="3"/>
      <c r="AL1740" s="48"/>
      <c r="AM1740" s="48"/>
      <c r="AN1740" s="48"/>
      <c r="AQ1740" s="3"/>
      <c r="AR1740" s="3"/>
      <c r="AS1740" s="3"/>
      <c r="AT1740" s="3"/>
      <c r="AU1740" s="3"/>
      <c r="AV1740" s="3"/>
      <c r="AW1740" s="3"/>
      <c r="AX1740" s="3"/>
      <c r="AY1740" s="3"/>
      <c r="AZ1740" s="3"/>
      <c r="BA1740" s="3"/>
      <c r="BB1740" s="3"/>
      <c r="BC1740" s="3"/>
      <c r="BD1740" s="3"/>
      <c r="BE1740" s="3"/>
      <c r="BF1740" s="3"/>
      <c r="BG1740" s="3"/>
      <c r="BH1740" s="3"/>
      <c r="BI1740" s="3"/>
      <c r="BJ1740" s="3"/>
      <c r="BK1740" s="3"/>
    </row>
    <row r="1741" spans="32:63" ht="21.2" customHeight="1" x14ac:dyDescent="0.2">
      <c r="AF1741" s="3"/>
      <c r="AG1741" s="48"/>
      <c r="AH1741" s="48"/>
      <c r="AI1741" s="48"/>
      <c r="AJ1741" s="61"/>
      <c r="AK1741" s="3"/>
      <c r="AL1741" s="48"/>
      <c r="AM1741" s="48"/>
      <c r="AN1741" s="48"/>
      <c r="AQ1741" s="3"/>
      <c r="AR1741" s="3"/>
      <c r="AS1741" s="3"/>
      <c r="AT1741" s="3"/>
      <c r="AU1741" s="3"/>
      <c r="AV1741" s="3"/>
      <c r="AW1741" s="3"/>
      <c r="AX1741" s="3"/>
      <c r="AY1741" s="3"/>
      <c r="AZ1741" s="3"/>
      <c r="BA1741" s="3"/>
      <c r="BB1741" s="3"/>
      <c r="BC1741" s="3"/>
      <c r="BD1741" s="3"/>
      <c r="BE1741" s="3"/>
      <c r="BF1741" s="3"/>
      <c r="BG1741" s="3"/>
      <c r="BH1741" s="3"/>
      <c r="BI1741" s="3"/>
      <c r="BJ1741" s="3"/>
      <c r="BK1741" s="3"/>
    </row>
    <row r="1742" spans="32:63" ht="21.2" customHeight="1" x14ac:dyDescent="0.2">
      <c r="AF1742" s="3"/>
      <c r="AG1742" s="48"/>
      <c r="AH1742" s="48"/>
      <c r="AI1742" s="48"/>
      <c r="AJ1742" s="61"/>
      <c r="AK1742" s="3"/>
      <c r="AL1742" s="48"/>
      <c r="AM1742" s="48"/>
      <c r="AN1742" s="48"/>
      <c r="AQ1742" s="3"/>
      <c r="AR1742" s="3"/>
      <c r="AS1742" s="3"/>
      <c r="AT1742" s="3"/>
      <c r="AU1742" s="3"/>
      <c r="AV1742" s="3"/>
      <c r="AW1742" s="3"/>
      <c r="AX1742" s="3"/>
      <c r="AY1742" s="3"/>
      <c r="AZ1742" s="3"/>
      <c r="BA1742" s="3"/>
      <c r="BB1742" s="3"/>
      <c r="BC1742" s="3"/>
      <c r="BD1742" s="3"/>
      <c r="BE1742" s="3"/>
      <c r="BF1742" s="3"/>
      <c r="BG1742" s="3"/>
      <c r="BH1742" s="3"/>
      <c r="BI1742" s="3"/>
      <c r="BJ1742" s="3"/>
      <c r="BK1742" s="3"/>
    </row>
    <row r="1743" spans="32:63" ht="21.2" customHeight="1" x14ac:dyDescent="0.2">
      <c r="AF1743" s="3"/>
      <c r="AG1743" s="48"/>
      <c r="AH1743" s="48"/>
      <c r="AI1743" s="48"/>
      <c r="AJ1743" s="61"/>
      <c r="AK1743" s="3"/>
      <c r="AL1743" s="48"/>
      <c r="AM1743" s="48"/>
      <c r="AN1743" s="48"/>
      <c r="AQ1743" s="3"/>
      <c r="AR1743" s="3"/>
      <c r="AS1743" s="3"/>
      <c r="AT1743" s="3"/>
      <c r="AU1743" s="3"/>
      <c r="AV1743" s="3"/>
      <c r="AW1743" s="3"/>
      <c r="AX1743" s="3"/>
      <c r="AY1743" s="3"/>
      <c r="AZ1743" s="3"/>
      <c r="BA1743" s="3"/>
      <c r="BB1743" s="3"/>
      <c r="BC1743" s="3"/>
      <c r="BD1743" s="3"/>
      <c r="BE1743" s="3"/>
      <c r="BF1743" s="3"/>
      <c r="BG1743" s="3"/>
      <c r="BH1743" s="3"/>
      <c r="BI1743" s="3"/>
      <c r="BJ1743" s="3"/>
      <c r="BK1743" s="3"/>
    </row>
    <row r="1744" spans="32:63" ht="21.2" customHeight="1" x14ac:dyDescent="0.2">
      <c r="AF1744" s="3"/>
      <c r="AG1744" s="48"/>
      <c r="AH1744" s="48"/>
      <c r="AI1744" s="48"/>
      <c r="AJ1744" s="61"/>
      <c r="AK1744" s="3"/>
      <c r="AL1744" s="48"/>
      <c r="AM1744" s="48"/>
      <c r="AN1744" s="48"/>
      <c r="AQ1744" s="3"/>
      <c r="AR1744" s="3"/>
      <c r="AS1744" s="3"/>
      <c r="AT1744" s="3"/>
      <c r="AU1744" s="3"/>
      <c r="AV1744" s="3"/>
      <c r="AW1744" s="3"/>
      <c r="AX1744" s="3"/>
      <c r="AY1744" s="3"/>
      <c r="AZ1744" s="3"/>
      <c r="BA1744" s="3"/>
      <c r="BB1744" s="3"/>
      <c r="BC1744" s="3"/>
      <c r="BD1744" s="3"/>
      <c r="BE1744" s="3"/>
      <c r="BF1744" s="3"/>
      <c r="BG1744" s="3"/>
      <c r="BH1744" s="3"/>
      <c r="BI1744" s="3"/>
      <c r="BJ1744" s="3"/>
      <c r="BK1744" s="3"/>
    </row>
    <row r="1745" spans="32:63" ht="21.2" customHeight="1" x14ac:dyDescent="0.2">
      <c r="AF1745" s="3"/>
      <c r="AG1745" s="48"/>
      <c r="AH1745" s="48"/>
      <c r="AI1745" s="48"/>
      <c r="AJ1745" s="61"/>
      <c r="AK1745" s="3"/>
      <c r="AL1745" s="48"/>
      <c r="AM1745" s="48"/>
      <c r="AN1745" s="48"/>
      <c r="AQ1745" s="3"/>
      <c r="AR1745" s="3"/>
      <c r="AS1745" s="3"/>
      <c r="AT1745" s="3"/>
      <c r="AU1745" s="3"/>
      <c r="AV1745" s="3"/>
      <c r="AW1745" s="3"/>
      <c r="AX1745" s="3"/>
      <c r="AY1745" s="3"/>
      <c r="AZ1745" s="3"/>
      <c r="BA1745" s="3"/>
      <c r="BB1745" s="3"/>
      <c r="BC1745" s="3"/>
      <c r="BD1745" s="3"/>
      <c r="BE1745" s="3"/>
      <c r="BF1745" s="3"/>
      <c r="BG1745" s="3"/>
      <c r="BH1745" s="3"/>
      <c r="BI1745" s="3"/>
      <c r="BJ1745" s="3"/>
      <c r="BK1745" s="3"/>
    </row>
    <row r="1746" spans="32:63" ht="21.2" customHeight="1" x14ac:dyDescent="0.2">
      <c r="AF1746" s="3"/>
      <c r="AG1746" s="48"/>
      <c r="AH1746" s="48"/>
      <c r="AI1746" s="48"/>
      <c r="AJ1746" s="61"/>
      <c r="AK1746" s="3"/>
      <c r="AL1746" s="48"/>
      <c r="AM1746" s="48"/>
      <c r="AN1746" s="48"/>
      <c r="AQ1746" s="3"/>
      <c r="AR1746" s="3"/>
      <c r="AS1746" s="3"/>
      <c r="AT1746" s="3"/>
      <c r="AU1746" s="3"/>
      <c r="AV1746" s="3"/>
      <c r="AW1746" s="3"/>
      <c r="AX1746" s="3"/>
      <c r="AY1746" s="3"/>
      <c r="AZ1746" s="3"/>
      <c r="BA1746" s="3"/>
      <c r="BB1746" s="3"/>
      <c r="BC1746" s="3"/>
      <c r="BD1746" s="3"/>
      <c r="BE1746" s="3"/>
      <c r="BF1746" s="3"/>
      <c r="BG1746" s="3"/>
      <c r="BH1746" s="3"/>
      <c r="BI1746" s="3"/>
      <c r="BJ1746" s="3"/>
      <c r="BK1746" s="3"/>
    </row>
    <row r="1747" spans="32:63" ht="21.2" customHeight="1" x14ac:dyDescent="0.2">
      <c r="AF1747" s="3"/>
      <c r="AG1747" s="48"/>
      <c r="AH1747" s="48"/>
      <c r="AI1747" s="48"/>
      <c r="AJ1747" s="61"/>
      <c r="AK1747" s="3"/>
      <c r="AL1747" s="48"/>
      <c r="AM1747" s="48"/>
      <c r="AN1747" s="48"/>
      <c r="AQ1747" s="3"/>
      <c r="AR1747" s="3"/>
      <c r="AS1747" s="3"/>
      <c r="AT1747" s="3"/>
      <c r="AU1747" s="3"/>
      <c r="AV1747" s="3"/>
      <c r="AW1747" s="3"/>
      <c r="AX1747" s="3"/>
      <c r="AY1747" s="3"/>
      <c r="AZ1747" s="3"/>
      <c r="BA1747" s="3"/>
      <c r="BB1747" s="3"/>
      <c r="BC1747" s="3"/>
      <c r="BD1747" s="3"/>
      <c r="BE1747" s="3"/>
      <c r="BF1747" s="3"/>
      <c r="BG1747" s="3"/>
      <c r="BH1747" s="3"/>
      <c r="BI1747" s="3"/>
      <c r="BJ1747" s="3"/>
      <c r="BK1747" s="3"/>
    </row>
    <row r="1748" spans="32:63" ht="21.2" customHeight="1" x14ac:dyDescent="0.2">
      <c r="AF1748" s="3"/>
      <c r="AG1748" s="48"/>
      <c r="AH1748" s="48"/>
      <c r="AI1748" s="48"/>
      <c r="AJ1748" s="61"/>
      <c r="AK1748" s="3"/>
      <c r="AL1748" s="48"/>
      <c r="AM1748" s="48"/>
      <c r="AN1748" s="48"/>
      <c r="AQ1748" s="3"/>
      <c r="AR1748" s="3"/>
      <c r="AS1748" s="3"/>
      <c r="AT1748" s="3"/>
      <c r="AU1748" s="3"/>
      <c r="AV1748" s="3"/>
      <c r="AW1748" s="3"/>
      <c r="AX1748" s="3"/>
      <c r="AY1748" s="3"/>
      <c r="AZ1748" s="3"/>
      <c r="BA1748" s="3"/>
      <c r="BB1748" s="3"/>
      <c r="BC1748" s="3"/>
      <c r="BD1748" s="3"/>
      <c r="BE1748" s="3"/>
      <c r="BF1748" s="3"/>
      <c r="BG1748" s="3"/>
      <c r="BH1748" s="3"/>
      <c r="BI1748" s="3"/>
      <c r="BJ1748" s="3"/>
      <c r="BK1748" s="3"/>
    </row>
    <row r="1749" spans="32:63" ht="21.2" customHeight="1" x14ac:dyDescent="0.2">
      <c r="AF1749" s="3"/>
      <c r="AG1749" s="48"/>
      <c r="AH1749" s="48"/>
      <c r="AI1749" s="48"/>
      <c r="AJ1749" s="61"/>
      <c r="AK1749" s="3"/>
      <c r="AL1749" s="48"/>
      <c r="AM1749" s="48"/>
      <c r="AN1749" s="48"/>
      <c r="AQ1749" s="3"/>
      <c r="AR1749" s="3"/>
      <c r="AS1749" s="3"/>
      <c r="AT1749" s="3"/>
      <c r="AU1749" s="3"/>
      <c r="AV1749" s="3"/>
      <c r="AW1749" s="3"/>
      <c r="AX1749" s="3"/>
      <c r="AY1749" s="3"/>
      <c r="AZ1749" s="3"/>
      <c r="BA1749" s="3"/>
      <c r="BB1749" s="3"/>
      <c r="BC1749" s="3"/>
      <c r="BD1749" s="3"/>
      <c r="BE1749" s="3"/>
      <c r="BF1749" s="3"/>
      <c r="BG1749" s="3"/>
      <c r="BH1749" s="3"/>
      <c r="BI1749" s="3"/>
      <c r="BJ1749" s="3"/>
      <c r="BK1749" s="3"/>
    </row>
    <row r="1750" spans="32:63" ht="21.2" customHeight="1" x14ac:dyDescent="0.2">
      <c r="AF1750" s="3"/>
      <c r="AG1750" s="48"/>
      <c r="AH1750" s="48"/>
      <c r="AI1750" s="48"/>
      <c r="AJ1750" s="61"/>
      <c r="AK1750" s="3"/>
      <c r="AL1750" s="48"/>
      <c r="AM1750" s="48"/>
      <c r="AN1750" s="48"/>
      <c r="AQ1750" s="3"/>
      <c r="AR1750" s="3"/>
      <c r="AS1750" s="3"/>
      <c r="AT1750" s="3"/>
      <c r="AU1750" s="3"/>
      <c r="AV1750" s="3"/>
      <c r="AW1750" s="3"/>
      <c r="AX1750" s="3"/>
      <c r="AY1750" s="3"/>
      <c r="AZ1750" s="3"/>
      <c r="BA1750" s="3"/>
      <c r="BB1750" s="3"/>
      <c r="BC1750" s="3"/>
      <c r="BD1750" s="3"/>
      <c r="BE1750" s="3"/>
      <c r="BF1750" s="3"/>
      <c r="BG1750" s="3"/>
      <c r="BH1750" s="3"/>
      <c r="BI1750" s="3"/>
      <c r="BJ1750" s="3"/>
      <c r="BK1750" s="3"/>
    </row>
    <row r="1751" spans="32:63" ht="21.2" customHeight="1" x14ac:dyDescent="0.2">
      <c r="AF1751" s="3"/>
      <c r="AG1751" s="48"/>
      <c r="AH1751" s="48"/>
      <c r="AI1751" s="48"/>
      <c r="AJ1751" s="61"/>
      <c r="AK1751" s="3"/>
      <c r="AL1751" s="48"/>
      <c r="AM1751" s="48"/>
      <c r="AN1751" s="48"/>
      <c r="AQ1751" s="3"/>
      <c r="AR1751" s="3"/>
      <c r="AS1751" s="3"/>
      <c r="AT1751" s="3"/>
      <c r="AU1751" s="3"/>
      <c r="AV1751" s="3"/>
      <c r="AW1751" s="3"/>
      <c r="AX1751" s="3"/>
      <c r="AY1751" s="3"/>
      <c r="AZ1751" s="3"/>
      <c r="BA1751" s="3"/>
      <c r="BB1751" s="3"/>
      <c r="BC1751" s="3"/>
      <c r="BD1751" s="3"/>
      <c r="BE1751" s="3"/>
      <c r="BF1751" s="3"/>
      <c r="BG1751" s="3"/>
      <c r="BH1751" s="3"/>
      <c r="BI1751" s="3"/>
      <c r="BJ1751" s="3"/>
      <c r="BK1751" s="3"/>
    </row>
    <row r="1752" spans="32:63" ht="21.2" customHeight="1" x14ac:dyDescent="0.2">
      <c r="AF1752" s="3"/>
      <c r="AG1752" s="48"/>
      <c r="AH1752" s="48"/>
      <c r="AI1752" s="48"/>
      <c r="AJ1752" s="61"/>
      <c r="AK1752" s="3"/>
      <c r="AL1752" s="48"/>
      <c r="AM1752" s="48"/>
      <c r="AN1752" s="48"/>
      <c r="AQ1752" s="3"/>
      <c r="AR1752" s="3"/>
      <c r="AS1752" s="3"/>
      <c r="AT1752" s="3"/>
      <c r="AU1752" s="3"/>
      <c r="AV1752" s="3"/>
      <c r="AW1752" s="3"/>
      <c r="AX1752" s="3"/>
      <c r="AY1752" s="3"/>
      <c r="AZ1752" s="3"/>
      <c r="BA1752" s="3"/>
      <c r="BB1752" s="3"/>
      <c r="BC1752" s="3"/>
      <c r="BD1752" s="3"/>
      <c r="BE1752" s="3"/>
      <c r="BF1752" s="3"/>
      <c r="BG1752" s="3"/>
      <c r="BH1752" s="3"/>
      <c r="BI1752" s="3"/>
      <c r="BJ1752" s="3"/>
      <c r="BK1752" s="3"/>
    </row>
    <row r="1753" spans="32:63" ht="21.2" customHeight="1" x14ac:dyDescent="0.2">
      <c r="AF1753" s="3"/>
      <c r="AG1753" s="48"/>
      <c r="AH1753" s="48"/>
      <c r="AI1753" s="48"/>
      <c r="AJ1753" s="61"/>
      <c r="AK1753" s="3"/>
      <c r="AL1753" s="48"/>
      <c r="AM1753" s="48"/>
      <c r="AN1753" s="48"/>
      <c r="AQ1753" s="3"/>
      <c r="AR1753" s="3"/>
      <c r="AS1753" s="3"/>
      <c r="AT1753" s="3"/>
      <c r="AU1753" s="3"/>
      <c r="AV1753" s="3"/>
      <c r="AW1753" s="3"/>
      <c r="AX1753" s="3"/>
      <c r="AY1753" s="3"/>
      <c r="AZ1753" s="3"/>
      <c r="BA1753" s="3"/>
      <c r="BB1753" s="3"/>
      <c r="BC1753" s="3"/>
      <c r="BD1753" s="3"/>
      <c r="BE1753" s="3"/>
      <c r="BF1753" s="3"/>
      <c r="BG1753" s="3"/>
      <c r="BH1753" s="3"/>
      <c r="BI1753" s="3"/>
      <c r="BJ1753" s="3"/>
      <c r="BK1753" s="3"/>
    </row>
    <row r="1754" spans="32:63" ht="21.2" customHeight="1" x14ac:dyDescent="0.2">
      <c r="AF1754" s="3"/>
      <c r="AG1754" s="48"/>
      <c r="AH1754" s="48"/>
      <c r="AI1754" s="48"/>
      <c r="AJ1754" s="61"/>
      <c r="AK1754" s="3"/>
      <c r="AL1754" s="48"/>
      <c r="AM1754" s="48"/>
      <c r="AN1754" s="48"/>
      <c r="AQ1754" s="3"/>
      <c r="AR1754" s="3"/>
      <c r="AS1754" s="3"/>
      <c r="AT1754" s="3"/>
      <c r="AU1754" s="3"/>
      <c r="AV1754" s="3"/>
      <c r="AW1754" s="3"/>
      <c r="AX1754" s="3"/>
      <c r="AY1754" s="3"/>
      <c r="AZ1754" s="3"/>
      <c r="BA1754" s="3"/>
      <c r="BB1754" s="3"/>
      <c r="BC1754" s="3"/>
      <c r="BD1754" s="3"/>
      <c r="BE1754" s="3"/>
      <c r="BF1754" s="3"/>
      <c r="BG1754" s="3"/>
      <c r="BH1754" s="3"/>
      <c r="BI1754" s="3"/>
      <c r="BJ1754" s="3"/>
      <c r="BK1754" s="3"/>
    </row>
    <row r="1755" spans="32:63" ht="21.2" customHeight="1" x14ac:dyDescent="0.2">
      <c r="AF1755" s="3"/>
      <c r="AG1755" s="48"/>
      <c r="AH1755" s="48"/>
      <c r="AI1755" s="48"/>
      <c r="AJ1755" s="61"/>
      <c r="AK1755" s="3"/>
      <c r="AL1755" s="48"/>
      <c r="AM1755" s="48"/>
      <c r="AN1755" s="48"/>
      <c r="AQ1755" s="3"/>
      <c r="AR1755" s="3"/>
      <c r="AS1755" s="3"/>
      <c r="AT1755" s="3"/>
      <c r="AU1755" s="3"/>
      <c r="AV1755" s="3"/>
      <c r="AW1755" s="3"/>
      <c r="AX1755" s="3"/>
      <c r="AY1755" s="3"/>
      <c r="AZ1755" s="3"/>
      <c r="BA1755" s="3"/>
      <c r="BB1755" s="3"/>
      <c r="BC1755" s="3"/>
      <c r="BD1755" s="3"/>
      <c r="BE1755" s="3"/>
      <c r="BF1755" s="3"/>
      <c r="BG1755" s="3"/>
      <c r="BH1755" s="3"/>
      <c r="BI1755" s="3"/>
      <c r="BJ1755" s="3"/>
      <c r="BK1755" s="3"/>
    </row>
    <row r="1756" spans="32:63" ht="21.2" customHeight="1" x14ac:dyDescent="0.2">
      <c r="AF1756" s="3"/>
      <c r="AG1756" s="48"/>
      <c r="AH1756" s="48"/>
      <c r="AI1756" s="48"/>
      <c r="AJ1756" s="61"/>
      <c r="AK1756" s="3"/>
      <c r="AL1756" s="48"/>
      <c r="AM1756" s="48"/>
      <c r="AN1756" s="48"/>
      <c r="AQ1756" s="3"/>
      <c r="AR1756" s="3"/>
      <c r="AS1756" s="3"/>
      <c r="AT1756" s="3"/>
      <c r="AU1756" s="3"/>
      <c r="AV1756" s="3"/>
      <c r="AW1756" s="3"/>
      <c r="AX1756" s="3"/>
      <c r="AY1756" s="3"/>
      <c r="AZ1756" s="3"/>
      <c r="BA1756" s="3"/>
      <c r="BB1756" s="3"/>
      <c r="BC1756" s="3"/>
      <c r="BD1756" s="3"/>
      <c r="BE1756" s="3"/>
      <c r="BF1756" s="3"/>
      <c r="BG1756" s="3"/>
      <c r="BH1756" s="3"/>
      <c r="BI1756" s="3"/>
      <c r="BJ1756" s="3"/>
      <c r="BK1756" s="3"/>
    </row>
    <row r="1757" spans="32:63" ht="21.2" customHeight="1" x14ac:dyDescent="0.2">
      <c r="AF1757" s="3"/>
      <c r="AG1757" s="48"/>
      <c r="AH1757" s="48"/>
      <c r="AI1757" s="48"/>
      <c r="AJ1757" s="61"/>
      <c r="AK1757" s="3"/>
      <c r="AL1757" s="48"/>
      <c r="AM1757" s="48"/>
      <c r="AN1757" s="48"/>
      <c r="AQ1757" s="3"/>
      <c r="AR1757" s="3"/>
      <c r="AS1757" s="3"/>
      <c r="AT1757" s="3"/>
      <c r="AU1757" s="3"/>
      <c r="AV1757" s="3"/>
      <c r="AW1757" s="3"/>
      <c r="AX1757" s="3"/>
      <c r="AY1757" s="3"/>
      <c r="AZ1757" s="3"/>
      <c r="BA1757" s="3"/>
      <c r="BB1757" s="3"/>
      <c r="BC1757" s="3"/>
      <c r="BD1757" s="3"/>
      <c r="BE1757" s="3"/>
      <c r="BF1757" s="3"/>
      <c r="BG1757" s="3"/>
      <c r="BH1757" s="3"/>
      <c r="BI1757" s="3"/>
      <c r="BJ1757" s="3"/>
      <c r="BK1757" s="3"/>
    </row>
    <row r="1758" spans="32:63" ht="21.2" customHeight="1" x14ac:dyDescent="0.2">
      <c r="AF1758" s="3"/>
      <c r="AG1758" s="48"/>
      <c r="AH1758" s="48"/>
      <c r="AI1758" s="48"/>
      <c r="AJ1758" s="61"/>
      <c r="AK1758" s="3"/>
      <c r="AL1758" s="48"/>
      <c r="AM1758" s="48"/>
      <c r="AN1758" s="48"/>
      <c r="AQ1758" s="3"/>
      <c r="AR1758" s="3"/>
      <c r="AS1758" s="3"/>
      <c r="AT1758" s="3"/>
      <c r="AU1758" s="3"/>
      <c r="AV1758" s="3"/>
      <c r="AW1758" s="3"/>
      <c r="AX1758" s="3"/>
      <c r="AY1758" s="3"/>
      <c r="AZ1758" s="3"/>
      <c r="BA1758" s="3"/>
      <c r="BB1758" s="3"/>
      <c r="BC1758" s="3"/>
      <c r="BD1758" s="3"/>
      <c r="BE1758" s="3"/>
      <c r="BF1758" s="3"/>
      <c r="BG1758" s="3"/>
      <c r="BH1758" s="3"/>
      <c r="BI1758" s="3"/>
      <c r="BJ1758" s="3"/>
      <c r="BK1758" s="3"/>
    </row>
    <row r="1759" spans="32:63" ht="21.2" customHeight="1" x14ac:dyDescent="0.2">
      <c r="AF1759" s="3"/>
      <c r="AG1759" s="48"/>
      <c r="AH1759" s="48"/>
      <c r="AI1759" s="48"/>
      <c r="AJ1759" s="61"/>
      <c r="AK1759" s="3"/>
      <c r="AL1759" s="48"/>
      <c r="AM1759" s="48"/>
      <c r="AN1759" s="48"/>
      <c r="AQ1759" s="3"/>
      <c r="AR1759" s="3"/>
      <c r="AS1759" s="3"/>
      <c r="AT1759" s="3"/>
      <c r="AU1759" s="3"/>
      <c r="AV1759" s="3"/>
      <c r="AW1759" s="3"/>
      <c r="AX1759" s="3"/>
      <c r="AY1759" s="3"/>
      <c r="AZ1759" s="3"/>
      <c r="BA1759" s="3"/>
      <c r="BB1759" s="3"/>
      <c r="BC1759" s="3"/>
      <c r="BD1759" s="3"/>
      <c r="BE1759" s="3"/>
      <c r="BF1759" s="3"/>
      <c r="BG1759" s="3"/>
      <c r="BH1759" s="3"/>
      <c r="BI1759" s="3"/>
      <c r="BJ1759" s="3"/>
      <c r="BK1759" s="3"/>
    </row>
    <row r="1760" spans="32:63" ht="21.2" customHeight="1" x14ac:dyDescent="0.2">
      <c r="AF1760" s="3"/>
      <c r="AG1760" s="48"/>
      <c r="AH1760" s="48"/>
      <c r="AI1760" s="48"/>
      <c r="AJ1760" s="61"/>
      <c r="AK1760" s="3"/>
      <c r="AL1760" s="48"/>
      <c r="AM1760" s="48"/>
      <c r="AN1760" s="48"/>
      <c r="AQ1760" s="3"/>
      <c r="AR1760" s="3"/>
      <c r="AS1760" s="3"/>
      <c r="AT1760" s="3"/>
      <c r="AU1760" s="3"/>
      <c r="AV1760" s="3"/>
      <c r="AW1760" s="3"/>
      <c r="AX1760" s="3"/>
      <c r="AY1760" s="3"/>
      <c r="AZ1760" s="3"/>
      <c r="BA1760" s="3"/>
      <c r="BB1760" s="3"/>
      <c r="BC1760" s="3"/>
      <c r="BD1760" s="3"/>
      <c r="BE1760" s="3"/>
      <c r="BF1760" s="3"/>
      <c r="BG1760" s="3"/>
      <c r="BH1760" s="3"/>
      <c r="BI1760" s="3"/>
      <c r="BJ1760" s="3"/>
      <c r="BK1760" s="3"/>
    </row>
    <row r="1761" spans="32:63" ht="21.2" customHeight="1" x14ac:dyDescent="0.2">
      <c r="AF1761" s="3"/>
      <c r="AG1761" s="48"/>
      <c r="AH1761" s="48"/>
      <c r="AI1761" s="48"/>
      <c r="AJ1761" s="61"/>
      <c r="AK1761" s="3"/>
      <c r="AL1761" s="48"/>
      <c r="AM1761" s="48"/>
      <c r="AN1761" s="48"/>
      <c r="AQ1761" s="3"/>
      <c r="AR1761" s="3"/>
      <c r="AS1761" s="3"/>
      <c r="AT1761" s="3"/>
      <c r="AU1761" s="3"/>
      <c r="AV1761" s="3"/>
      <c r="AW1761" s="3"/>
      <c r="AX1761" s="3"/>
      <c r="AY1761" s="3"/>
      <c r="AZ1761" s="3"/>
      <c r="BA1761" s="3"/>
      <c r="BB1761" s="3"/>
      <c r="BC1761" s="3"/>
      <c r="BD1761" s="3"/>
      <c r="BE1761" s="3"/>
      <c r="BF1761" s="3"/>
      <c r="BG1761" s="3"/>
      <c r="BH1761" s="3"/>
      <c r="BI1761" s="3"/>
      <c r="BJ1761" s="3"/>
      <c r="BK1761" s="3"/>
    </row>
    <row r="1762" spans="32:63" ht="21.2" customHeight="1" x14ac:dyDescent="0.2">
      <c r="AF1762" s="3"/>
      <c r="AG1762" s="48"/>
      <c r="AH1762" s="48"/>
      <c r="AI1762" s="48"/>
      <c r="AJ1762" s="61"/>
      <c r="AK1762" s="3"/>
      <c r="AL1762" s="48"/>
      <c r="AM1762" s="48"/>
      <c r="AN1762" s="48"/>
      <c r="AQ1762" s="3"/>
      <c r="AR1762" s="3"/>
      <c r="AS1762" s="3"/>
      <c r="AT1762" s="3"/>
      <c r="AU1762" s="3"/>
      <c r="AV1762" s="3"/>
      <c r="AW1762" s="3"/>
      <c r="AX1762" s="3"/>
      <c r="AY1762" s="3"/>
      <c r="AZ1762" s="3"/>
      <c r="BA1762" s="3"/>
      <c r="BB1762" s="3"/>
      <c r="BC1762" s="3"/>
      <c r="BD1762" s="3"/>
      <c r="BE1762" s="3"/>
      <c r="BF1762" s="3"/>
      <c r="BG1762" s="3"/>
      <c r="BH1762" s="3"/>
      <c r="BI1762" s="3"/>
      <c r="BJ1762" s="3"/>
      <c r="BK1762" s="3"/>
    </row>
    <row r="1763" spans="32:63" ht="21.2" customHeight="1" x14ac:dyDescent="0.2">
      <c r="AF1763" s="3"/>
      <c r="AG1763" s="48"/>
      <c r="AH1763" s="48"/>
      <c r="AI1763" s="48"/>
      <c r="AJ1763" s="61"/>
      <c r="AK1763" s="3"/>
      <c r="AL1763" s="48"/>
      <c r="AM1763" s="48"/>
      <c r="AN1763" s="48"/>
      <c r="AQ1763" s="3"/>
      <c r="AR1763" s="3"/>
      <c r="AS1763" s="3"/>
      <c r="AT1763" s="3"/>
      <c r="AU1763" s="3"/>
      <c r="AV1763" s="3"/>
      <c r="AW1763" s="3"/>
      <c r="AX1763" s="3"/>
      <c r="AY1763" s="3"/>
      <c r="AZ1763" s="3"/>
      <c r="BA1763" s="3"/>
      <c r="BB1763" s="3"/>
      <c r="BC1763" s="3"/>
      <c r="BD1763" s="3"/>
      <c r="BE1763" s="3"/>
      <c r="BF1763" s="3"/>
      <c r="BG1763" s="3"/>
      <c r="BH1763" s="3"/>
      <c r="BI1763" s="3"/>
      <c r="BJ1763" s="3"/>
      <c r="BK1763" s="3"/>
    </row>
    <row r="1764" spans="32:63" ht="21.2" customHeight="1" x14ac:dyDescent="0.2">
      <c r="AF1764" s="3"/>
      <c r="AG1764" s="48"/>
      <c r="AH1764" s="48"/>
      <c r="AI1764" s="48"/>
      <c r="AJ1764" s="61"/>
      <c r="AK1764" s="3"/>
      <c r="AL1764" s="48"/>
      <c r="AM1764" s="48"/>
      <c r="AN1764" s="48"/>
      <c r="AQ1764" s="3"/>
      <c r="AR1764" s="3"/>
      <c r="AS1764" s="3"/>
      <c r="AT1764" s="3"/>
      <c r="AU1764" s="3"/>
      <c r="AV1764" s="3"/>
      <c r="AW1764" s="3"/>
      <c r="AX1764" s="3"/>
      <c r="AY1764" s="3"/>
      <c r="AZ1764" s="3"/>
      <c r="BA1764" s="3"/>
      <c r="BB1764" s="3"/>
      <c r="BC1764" s="3"/>
      <c r="BD1764" s="3"/>
      <c r="BE1764" s="3"/>
      <c r="BF1764" s="3"/>
      <c r="BG1764" s="3"/>
      <c r="BH1764" s="3"/>
      <c r="BI1764" s="3"/>
      <c r="BJ1764" s="3"/>
      <c r="BK1764" s="3"/>
    </row>
    <row r="1765" spans="32:63" ht="21.2" customHeight="1" x14ac:dyDescent="0.2">
      <c r="AF1765" s="3"/>
      <c r="AG1765" s="48"/>
      <c r="AH1765" s="48"/>
      <c r="AI1765" s="48"/>
      <c r="AJ1765" s="61"/>
      <c r="AK1765" s="3"/>
      <c r="AL1765" s="48"/>
      <c r="AM1765" s="48"/>
      <c r="AN1765" s="48"/>
      <c r="AQ1765" s="3"/>
      <c r="AR1765" s="3"/>
      <c r="AS1765" s="3"/>
      <c r="AT1765" s="3"/>
      <c r="AU1765" s="3"/>
      <c r="AV1765" s="3"/>
      <c r="AW1765" s="3"/>
      <c r="AX1765" s="3"/>
      <c r="AY1765" s="3"/>
      <c r="AZ1765" s="3"/>
      <c r="BA1765" s="3"/>
      <c r="BB1765" s="3"/>
      <c r="BC1765" s="3"/>
      <c r="BD1765" s="3"/>
      <c r="BE1765" s="3"/>
      <c r="BF1765" s="3"/>
      <c r="BG1765" s="3"/>
      <c r="BH1765" s="3"/>
      <c r="BI1765" s="3"/>
      <c r="BJ1765" s="3"/>
      <c r="BK1765" s="3"/>
    </row>
    <row r="1766" spans="32:63" ht="21.2" customHeight="1" x14ac:dyDescent="0.2">
      <c r="AF1766" s="3"/>
      <c r="AG1766" s="48"/>
      <c r="AH1766" s="48"/>
      <c r="AI1766" s="48"/>
      <c r="AJ1766" s="61"/>
      <c r="AK1766" s="3"/>
      <c r="AL1766" s="48"/>
      <c r="AM1766" s="48"/>
      <c r="AN1766" s="48"/>
      <c r="AQ1766" s="3"/>
      <c r="AR1766" s="3"/>
      <c r="AS1766" s="3"/>
      <c r="AT1766" s="3"/>
      <c r="AU1766" s="3"/>
      <c r="AV1766" s="3"/>
      <c r="AW1766" s="3"/>
      <c r="AX1766" s="3"/>
      <c r="AY1766" s="3"/>
      <c r="AZ1766" s="3"/>
      <c r="BA1766" s="3"/>
      <c r="BB1766" s="3"/>
      <c r="BC1766" s="3"/>
      <c r="BD1766" s="3"/>
      <c r="BE1766" s="3"/>
      <c r="BF1766" s="3"/>
      <c r="BG1766" s="3"/>
      <c r="BH1766" s="3"/>
      <c r="BI1766" s="3"/>
      <c r="BJ1766" s="3"/>
      <c r="BK1766" s="3"/>
    </row>
    <row r="1767" spans="32:63" ht="21.2" customHeight="1" x14ac:dyDescent="0.2">
      <c r="AF1767" s="3"/>
      <c r="AG1767" s="48"/>
      <c r="AH1767" s="48"/>
      <c r="AI1767" s="48"/>
      <c r="AJ1767" s="61"/>
      <c r="AK1767" s="3"/>
      <c r="AL1767" s="48"/>
      <c r="AM1767" s="48"/>
      <c r="AN1767" s="48"/>
      <c r="AQ1767" s="3"/>
      <c r="AR1767" s="3"/>
      <c r="AS1767" s="3"/>
      <c r="AT1767" s="3"/>
      <c r="AU1767" s="3"/>
      <c r="AV1767" s="3"/>
      <c r="AW1767" s="3"/>
      <c r="AX1767" s="3"/>
      <c r="AY1767" s="3"/>
      <c r="AZ1767" s="3"/>
      <c r="BA1767" s="3"/>
      <c r="BB1767" s="3"/>
      <c r="BC1767" s="3"/>
      <c r="BD1767" s="3"/>
      <c r="BE1767" s="3"/>
      <c r="BF1767" s="3"/>
      <c r="BG1767" s="3"/>
      <c r="BH1767" s="3"/>
      <c r="BI1767" s="3"/>
      <c r="BJ1767" s="3"/>
      <c r="BK1767" s="3"/>
    </row>
    <row r="1768" spans="32:63" ht="21.2" customHeight="1" x14ac:dyDescent="0.2">
      <c r="AF1768" s="3"/>
      <c r="AG1768" s="48"/>
      <c r="AH1768" s="48"/>
      <c r="AI1768" s="48"/>
      <c r="AJ1768" s="61"/>
      <c r="AK1768" s="3"/>
      <c r="AL1768" s="48"/>
      <c r="AM1768" s="48"/>
      <c r="AN1768" s="48"/>
      <c r="AQ1768" s="3"/>
      <c r="AR1768" s="3"/>
      <c r="AS1768" s="3"/>
      <c r="AT1768" s="3"/>
      <c r="AU1768" s="3"/>
      <c r="AV1768" s="3"/>
      <c r="AW1768" s="3"/>
      <c r="AX1768" s="3"/>
      <c r="AY1768" s="3"/>
      <c r="AZ1768" s="3"/>
      <c r="BA1768" s="3"/>
      <c r="BB1768" s="3"/>
      <c r="BC1768" s="3"/>
      <c r="BD1768" s="3"/>
      <c r="BE1768" s="3"/>
      <c r="BF1768" s="3"/>
      <c r="BG1768" s="3"/>
      <c r="BH1768" s="3"/>
      <c r="BI1768" s="3"/>
      <c r="BJ1768" s="3"/>
      <c r="BK1768" s="3"/>
    </row>
    <row r="1769" spans="32:63" ht="21.2" customHeight="1" x14ac:dyDescent="0.2">
      <c r="AF1769" s="3"/>
      <c r="AG1769" s="48"/>
      <c r="AH1769" s="48"/>
      <c r="AI1769" s="48"/>
      <c r="AJ1769" s="61"/>
      <c r="AK1769" s="3"/>
      <c r="AL1769" s="48"/>
      <c r="AM1769" s="48"/>
      <c r="AN1769" s="48"/>
      <c r="AQ1769" s="3"/>
      <c r="AR1769" s="3"/>
      <c r="AS1769" s="3"/>
      <c r="AT1769" s="3"/>
      <c r="AU1769" s="3"/>
      <c r="AV1769" s="3"/>
      <c r="AW1769" s="3"/>
      <c r="AX1769" s="3"/>
      <c r="AY1769" s="3"/>
      <c r="AZ1769" s="3"/>
      <c r="BA1769" s="3"/>
      <c r="BB1769" s="3"/>
      <c r="BC1769" s="3"/>
      <c r="BD1769" s="3"/>
      <c r="BE1769" s="3"/>
      <c r="BF1769" s="3"/>
      <c r="BG1769" s="3"/>
      <c r="BH1769" s="3"/>
      <c r="BI1769" s="3"/>
      <c r="BJ1769" s="3"/>
      <c r="BK1769" s="3"/>
    </row>
    <row r="1770" spans="32:63" ht="21.2" customHeight="1" x14ac:dyDescent="0.2">
      <c r="AF1770" s="3"/>
      <c r="AG1770" s="48"/>
      <c r="AH1770" s="48"/>
      <c r="AI1770" s="48"/>
      <c r="AJ1770" s="61"/>
      <c r="AK1770" s="3"/>
      <c r="AL1770" s="48"/>
      <c r="AM1770" s="48"/>
      <c r="AN1770" s="48"/>
      <c r="AQ1770" s="3"/>
      <c r="AR1770" s="3"/>
      <c r="AS1770" s="3"/>
      <c r="AT1770" s="3"/>
      <c r="AU1770" s="3"/>
      <c r="AV1770" s="3"/>
      <c r="AW1770" s="3"/>
      <c r="AX1770" s="3"/>
      <c r="AY1770" s="3"/>
      <c r="AZ1770" s="3"/>
      <c r="BA1770" s="3"/>
      <c r="BB1770" s="3"/>
      <c r="BC1770" s="3"/>
      <c r="BD1770" s="3"/>
      <c r="BE1770" s="3"/>
      <c r="BF1770" s="3"/>
      <c r="BG1770" s="3"/>
      <c r="BH1770" s="3"/>
      <c r="BI1770" s="3"/>
      <c r="BJ1770" s="3"/>
      <c r="BK1770" s="3"/>
    </row>
    <row r="1771" spans="32:63" ht="21.2" customHeight="1" x14ac:dyDescent="0.2">
      <c r="AF1771" s="3"/>
      <c r="AG1771" s="48"/>
      <c r="AH1771" s="48"/>
      <c r="AI1771" s="48"/>
      <c r="AJ1771" s="61"/>
      <c r="AK1771" s="3"/>
      <c r="AL1771" s="48"/>
      <c r="AM1771" s="48"/>
      <c r="AN1771" s="48"/>
      <c r="AQ1771" s="3"/>
      <c r="AR1771" s="3"/>
      <c r="AS1771" s="3"/>
      <c r="AT1771" s="3"/>
      <c r="AU1771" s="3"/>
      <c r="AV1771" s="3"/>
      <c r="AW1771" s="3"/>
      <c r="AX1771" s="3"/>
      <c r="AY1771" s="3"/>
      <c r="AZ1771" s="3"/>
      <c r="BA1771" s="3"/>
      <c r="BB1771" s="3"/>
      <c r="BC1771" s="3"/>
      <c r="BD1771" s="3"/>
      <c r="BE1771" s="3"/>
      <c r="BF1771" s="3"/>
      <c r="BG1771" s="3"/>
      <c r="BH1771" s="3"/>
      <c r="BI1771" s="3"/>
      <c r="BJ1771" s="3"/>
      <c r="BK1771" s="3"/>
    </row>
    <row r="1772" spans="32:63" ht="21.2" customHeight="1" x14ac:dyDescent="0.2">
      <c r="AF1772" s="3"/>
      <c r="AG1772" s="48"/>
      <c r="AH1772" s="48"/>
      <c r="AI1772" s="48"/>
      <c r="AJ1772" s="61"/>
      <c r="AK1772" s="3"/>
      <c r="AL1772" s="48"/>
      <c r="AM1772" s="48"/>
      <c r="AN1772" s="48"/>
      <c r="AQ1772" s="3"/>
      <c r="AR1772" s="3"/>
      <c r="AS1772" s="3"/>
      <c r="AT1772" s="3"/>
      <c r="AU1772" s="3"/>
      <c r="AV1772" s="3"/>
      <c r="AW1772" s="3"/>
      <c r="AX1772" s="3"/>
      <c r="AY1772" s="3"/>
      <c r="AZ1772" s="3"/>
      <c r="BA1772" s="3"/>
      <c r="BB1772" s="3"/>
      <c r="BC1772" s="3"/>
      <c r="BD1772" s="3"/>
      <c r="BE1772" s="3"/>
      <c r="BF1772" s="3"/>
      <c r="BG1772" s="3"/>
      <c r="BH1772" s="3"/>
      <c r="BI1772" s="3"/>
      <c r="BJ1772" s="3"/>
      <c r="BK1772" s="3"/>
    </row>
    <row r="1773" spans="32:63" ht="21.2" customHeight="1" x14ac:dyDescent="0.2">
      <c r="AF1773" s="3"/>
      <c r="AG1773" s="48"/>
      <c r="AH1773" s="48"/>
      <c r="AI1773" s="48"/>
      <c r="AJ1773" s="61"/>
      <c r="AK1773" s="3"/>
      <c r="AL1773" s="48"/>
      <c r="AM1773" s="48"/>
      <c r="AN1773" s="48"/>
      <c r="AQ1773" s="3"/>
      <c r="AR1773" s="3"/>
      <c r="AS1773" s="3"/>
      <c r="AT1773" s="3"/>
      <c r="AU1773" s="3"/>
      <c r="AV1773" s="3"/>
      <c r="AW1773" s="3"/>
      <c r="AX1773" s="3"/>
      <c r="AY1773" s="3"/>
      <c r="AZ1773" s="3"/>
      <c r="BA1773" s="3"/>
      <c r="BB1773" s="3"/>
      <c r="BC1773" s="3"/>
      <c r="BD1773" s="3"/>
      <c r="BE1773" s="3"/>
      <c r="BF1773" s="3"/>
      <c r="BG1773" s="3"/>
      <c r="BH1773" s="3"/>
      <c r="BI1773" s="3"/>
      <c r="BJ1773" s="3"/>
      <c r="BK1773" s="3"/>
    </row>
    <row r="1774" spans="32:63" ht="21.2" customHeight="1" x14ac:dyDescent="0.2">
      <c r="AF1774" s="3"/>
      <c r="AG1774" s="48"/>
      <c r="AH1774" s="48"/>
      <c r="AI1774" s="48"/>
      <c r="AJ1774" s="61"/>
      <c r="AK1774" s="3"/>
      <c r="AL1774" s="48"/>
      <c r="AM1774" s="48"/>
      <c r="AN1774" s="48"/>
      <c r="AQ1774" s="3"/>
      <c r="AR1774" s="3"/>
      <c r="AS1774" s="3"/>
      <c r="AT1774" s="3"/>
      <c r="AU1774" s="3"/>
      <c r="AV1774" s="3"/>
      <c r="AW1774" s="3"/>
      <c r="AX1774" s="3"/>
      <c r="AY1774" s="3"/>
      <c r="AZ1774" s="3"/>
      <c r="BA1774" s="3"/>
      <c r="BB1774" s="3"/>
      <c r="BC1774" s="3"/>
      <c r="BD1774" s="3"/>
      <c r="BE1774" s="3"/>
      <c r="BF1774" s="3"/>
      <c r="BG1774" s="3"/>
      <c r="BH1774" s="3"/>
      <c r="BI1774" s="3"/>
      <c r="BJ1774" s="3"/>
      <c r="BK1774" s="3"/>
    </row>
    <row r="1775" spans="32:63" ht="21.2" customHeight="1" x14ac:dyDescent="0.2">
      <c r="AF1775" s="3"/>
      <c r="AG1775" s="48"/>
      <c r="AH1775" s="48"/>
      <c r="AI1775" s="48"/>
      <c r="AJ1775" s="61"/>
      <c r="AK1775" s="3"/>
      <c r="AL1775" s="48"/>
      <c r="AM1775" s="48"/>
      <c r="AN1775" s="48"/>
      <c r="AQ1775" s="3"/>
      <c r="AR1775" s="3"/>
      <c r="AS1775" s="3"/>
      <c r="AT1775" s="3"/>
      <c r="AU1775" s="3"/>
      <c r="AV1775" s="3"/>
      <c r="AW1775" s="3"/>
      <c r="AX1775" s="3"/>
      <c r="AY1775" s="3"/>
      <c r="AZ1775" s="3"/>
      <c r="BA1775" s="3"/>
      <c r="BB1775" s="3"/>
      <c r="BC1775" s="3"/>
      <c r="BD1775" s="3"/>
      <c r="BE1775" s="3"/>
      <c r="BF1775" s="3"/>
      <c r="BG1775" s="3"/>
      <c r="BH1775" s="3"/>
      <c r="BI1775" s="3"/>
      <c r="BJ1775" s="3"/>
      <c r="BK1775" s="3"/>
    </row>
    <row r="1776" spans="32:63" ht="21.2" customHeight="1" x14ac:dyDescent="0.2">
      <c r="AF1776" s="3"/>
      <c r="AG1776" s="48"/>
      <c r="AH1776" s="48"/>
      <c r="AI1776" s="48"/>
      <c r="AJ1776" s="61"/>
      <c r="AK1776" s="3"/>
      <c r="AL1776" s="48"/>
      <c r="AM1776" s="48"/>
      <c r="AN1776" s="48"/>
      <c r="AQ1776" s="3"/>
      <c r="AR1776" s="3"/>
      <c r="AS1776" s="3"/>
      <c r="AT1776" s="3"/>
      <c r="AU1776" s="3"/>
      <c r="AV1776" s="3"/>
      <c r="AW1776" s="3"/>
      <c r="AX1776" s="3"/>
      <c r="AY1776" s="3"/>
      <c r="AZ1776" s="3"/>
      <c r="BA1776" s="3"/>
      <c r="BB1776" s="3"/>
      <c r="BC1776" s="3"/>
      <c r="BD1776" s="3"/>
      <c r="BE1776" s="3"/>
      <c r="BF1776" s="3"/>
      <c r="BG1776" s="3"/>
      <c r="BH1776" s="3"/>
      <c r="BI1776" s="3"/>
      <c r="BJ1776" s="3"/>
      <c r="BK1776" s="3"/>
    </row>
    <row r="1777" spans="32:63" ht="21.2" customHeight="1" x14ac:dyDescent="0.2">
      <c r="AF1777" s="3"/>
      <c r="AG1777" s="48"/>
      <c r="AH1777" s="48"/>
      <c r="AI1777" s="48"/>
      <c r="AJ1777" s="61"/>
      <c r="AK1777" s="3"/>
      <c r="AL1777" s="48"/>
      <c r="AM1777" s="48"/>
      <c r="AN1777" s="48"/>
      <c r="AQ1777" s="3"/>
      <c r="AR1777" s="3"/>
      <c r="AS1777" s="3"/>
      <c r="AT1777" s="3"/>
      <c r="AU1777" s="3"/>
      <c r="AV1777" s="3"/>
      <c r="AW1777" s="3"/>
      <c r="AX1777" s="3"/>
      <c r="AY1777" s="3"/>
      <c r="AZ1777" s="3"/>
      <c r="BA1777" s="3"/>
      <c r="BB1777" s="3"/>
      <c r="BC1777" s="3"/>
      <c r="BD1777" s="3"/>
      <c r="BE1777" s="3"/>
      <c r="BF1777" s="3"/>
      <c r="BG1777" s="3"/>
      <c r="BH1777" s="3"/>
      <c r="BI1777" s="3"/>
      <c r="BJ1777" s="3"/>
      <c r="BK1777" s="3"/>
    </row>
    <row r="1778" spans="32:63" ht="21.2" customHeight="1" x14ac:dyDescent="0.2">
      <c r="AF1778" s="3"/>
      <c r="AG1778" s="48"/>
      <c r="AH1778" s="48"/>
      <c r="AI1778" s="48"/>
      <c r="AJ1778" s="61"/>
      <c r="AK1778" s="3"/>
      <c r="AL1778" s="48"/>
      <c r="AM1778" s="48"/>
      <c r="AN1778" s="48"/>
      <c r="AQ1778" s="3"/>
      <c r="AR1778" s="3"/>
      <c r="AS1778" s="3"/>
      <c r="AT1778" s="3"/>
      <c r="AU1778" s="3"/>
      <c r="AV1778" s="3"/>
      <c r="AW1778" s="3"/>
      <c r="AX1778" s="3"/>
      <c r="AY1778" s="3"/>
      <c r="AZ1778" s="3"/>
      <c r="BA1778" s="3"/>
      <c r="BB1778" s="3"/>
      <c r="BC1778" s="3"/>
      <c r="BD1778" s="3"/>
      <c r="BE1778" s="3"/>
      <c r="BF1778" s="3"/>
      <c r="BG1778" s="3"/>
      <c r="BH1778" s="3"/>
      <c r="BI1778" s="3"/>
      <c r="BJ1778" s="3"/>
      <c r="BK1778" s="3"/>
    </row>
    <row r="1779" spans="32:63" ht="21.2" customHeight="1" x14ac:dyDescent="0.2">
      <c r="AF1779" s="3"/>
      <c r="AG1779" s="48"/>
      <c r="AH1779" s="48"/>
      <c r="AI1779" s="48"/>
      <c r="AJ1779" s="61"/>
      <c r="AK1779" s="3"/>
      <c r="AL1779" s="48"/>
      <c r="AM1779" s="48"/>
      <c r="AN1779" s="48"/>
      <c r="AQ1779" s="3"/>
      <c r="AR1779" s="3"/>
      <c r="AS1779" s="3"/>
      <c r="AT1779" s="3"/>
      <c r="AU1779" s="3"/>
      <c r="AV1779" s="3"/>
      <c r="AW1779" s="3"/>
      <c r="AX1779" s="3"/>
      <c r="AY1779" s="3"/>
      <c r="AZ1779" s="3"/>
      <c r="BA1779" s="3"/>
      <c r="BB1779" s="3"/>
      <c r="BC1779" s="3"/>
      <c r="BD1779" s="3"/>
      <c r="BE1779" s="3"/>
      <c r="BF1779" s="3"/>
      <c r="BG1779" s="3"/>
      <c r="BH1779" s="3"/>
      <c r="BI1779" s="3"/>
      <c r="BJ1779" s="3"/>
      <c r="BK1779" s="3"/>
    </row>
    <row r="1780" spans="32:63" ht="21.2" customHeight="1" x14ac:dyDescent="0.2">
      <c r="AF1780" s="3"/>
      <c r="AG1780" s="48"/>
      <c r="AH1780" s="48"/>
      <c r="AI1780" s="48"/>
      <c r="AJ1780" s="61"/>
      <c r="AK1780" s="3"/>
      <c r="AL1780" s="48"/>
      <c r="AM1780" s="48"/>
      <c r="AN1780" s="48"/>
      <c r="AQ1780" s="3"/>
      <c r="AR1780" s="3"/>
      <c r="AS1780" s="3"/>
      <c r="AT1780" s="3"/>
      <c r="AU1780" s="3"/>
      <c r="AV1780" s="3"/>
      <c r="AW1780" s="3"/>
      <c r="AX1780" s="3"/>
      <c r="AY1780" s="3"/>
      <c r="AZ1780" s="3"/>
      <c r="BA1780" s="3"/>
      <c r="BB1780" s="3"/>
      <c r="BC1780" s="3"/>
      <c r="BD1780" s="3"/>
      <c r="BE1780" s="3"/>
      <c r="BF1780" s="3"/>
      <c r="BG1780" s="3"/>
      <c r="BH1780" s="3"/>
      <c r="BI1780" s="3"/>
      <c r="BJ1780" s="3"/>
      <c r="BK1780" s="3"/>
    </row>
    <row r="1781" spans="32:63" ht="21.2" customHeight="1" x14ac:dyDescent="0.2">
      <c r="AF1781" s="3"/>
      <c r="AG1781" s="48"/>
      <c r="AH1781" s="48"/>
      <c r="AI1781" s="48"/>
      <c r="AJ1781" s="61"/>
      <c r="AK1781" s="3"/>
      <c r="AL1781" s="48"/>
      <c r="AM1781" s="48"/>
      <c r="AN1781" s="48"/>
      <c r="AQ1781" s="3"/>
      <c r="AR1781" s="3"/>
      <c r="AS1781" s="3"/>
      <c r="AT1781" s="3"/>
      <c r="AU1781" s="3"/>
      <c r="AV1781" s="3"/>
      <c r="AW1781" s="3"/>
      <c r="AX1781" s="3"/>
      <c r="AY1781" s="3"/>
      <c r="AZ1781" s="3"/>
      <c r="BA1781" s="3"/>
      <c r="BB1781" s="3"/>
      <c r="BC1781" s="3"/>
      <c r="BD1781" s="3"/>
      <c r="BE1781" s="3"/>
      <c r="BF1781" s="3"/>
      <c r="BG1781" s="3"/>
      <c r="BH1781" s="3"/>
      <c r="BI1781" s="3"/>
      <c r="BJ1781" s="3"/>
      <c r="BK1781" s="3"/>
    </row>
    <row r="1782" spans="32:63" ht="21.2" customHeight="1" x14ac:dyDescent="0.2">
      <c r="AF1782" s="3"/>
      <c r="AG1782" s="48"/>
      <c r="AH1782" s="48"/>
      <c r="AI1782" s="48"/>
      <c r="AJ1782" s="61"/>
      <c r="AK1782" s="3"/>
      <c r="AL1782" s="48"/>
      <c r="AM1782" s="48"/>
      <c r="AN1782" s="48"/>
      <c r="AQ1782" s="3"/>
      <c r="AR1782" s="3"/>
      <c r="AS1782" s="3"/>
      <c r="AT1782" s="3"/>
      <c r="AU1782" s="3"/>
      <c r="AV1782" s="3"/>
      <c r="AW1782" s="3"/>
      <c r="AX1782" s="3"/>
      <c r="AY1782" s="3"/>
      <c r="AZ1782" s="3"/>
      <c r="BA1782" s="3"/>
      <c r="BB1782" s="3"/>
      <c r="BC1782" s="3"/>
      <c r="BD1782" s="3"/>
      <c r="BE1782" s="3"/>
      <c r="BF1782" s="3"/>
      <c r="BG1782" s="3"/>
      <c r="BH1782" s="3"/>
      <c r="BI1782" s="3"/>
      <c r="BJ1782" s="3"/>
      <c r="BK1782" s="3"/>
    </row>
    <row r="1783" spans="32:63" ht="21.2" customHeight="1" x14ac:dyDescent="0.2">
      <c r="AF1783" s="3"/>
      <c r="AG1783" s="48"/>
      <c r="AH1783" s="48"/>
      <c r="AI1783" s="48"/>
      <c r="AJ1783" s="61"/>
      <c r="AK1783" s="3"/>
      <c r="AL1783" s="48"/>
      <c r="AM1783" s="48"/>
      <c r="AN1783" s="48"/>
      <c r="AQ1783" s="3"/>
      <c r="AR1783" s="3"/>
      <c r="AS1783" s="3"/>
      <c r="AT1783" s="3"/>
      <c r="AU1783" s="3"/>
      <c r="AV1783" s="3"/>
      <c r="AW1783" s="3"/>
      <c r="AX1783" s="3"/>
      <c r="AY1783" s="3"/>
      <c r="AZ1783" s="3"/>
      <c r="BA1783" s="3"/>
      <c r="BB1783" s="3"/>
      <c r="BC1783" s="3"/>
      <c r="BD1783" s="3"/>
      <c r="BE1783" s="3"/>
      <c r="BF1783" s="3"/>
      <c r="BG1783" s="3"/>
      <c r="BH1783" s="3"/>
      <c r="BI1783" s="3"/>
      <c r="BJ1783" s="3"/>
      <c r="BK1783" s="3"/>
    </row>
    <row r="1784" spans="32:63" ht="21.2" customHeight="1" x14ac:dyDescent="0.2">
      <c r="AF1784" s="3"/>
      <c r="AG1784" s="48"/>
      <c r="AH1784" s="48"/>
      <c r="AI1784" s="48"/>
      <c r="AJ1784" s="61"/>
      <c r="AK1784" s="3"/>
      <c r="AL1784" s="48"/>
      <c r="AM1784" s="48"/>
      <c r="AN1784" s="48"/>
      <c r="AQ1784" s="3"/>
      <c r="AR1784" s="3"/>
      <c r="AS1784" s="3"/>
      <c r="AT1784" s="3"/>
      <c r="AU1784" s="3"/>
      <c r="AV1784" s="3"/>
      <c r="AW1784" s="3"/>
      <c r="AX1784" s="3"/>
      <c r="AY1784" s="3"/>
      <c r="AZ1784" s="3"/>
      <c r="BA1784" s="3"/>
      <c r="BB1784" s="3"/>
      <c r="BC1784" s="3"/>
      <c r="BD1784" s="3"/>
      <c r="BE1784" s="3"/>
      <c r="BF1784" s="3"/>
      <c r="BG1784" s="3"/>
      <c r="BH1784" s="3"/>
      <c r="BI1784" s="3"/>
      <c r="BJ1784" s="3"/>
      <c r="BK1784" s="3"/>
    </row>
    <row r="1785" spans="32:63" ht="21.2" customHeight="1" x14ac:dyDescent="0.2">
      <c r="AF1785" s="3"/>
      <c r="AG1785" s="48"/>
      <c r="AH1785" s="48"/>
      <c r="AI1785" s="48"/>
      <c r="AJ1785" s="61"/>
      <c r="AK1785" s="3"/>
      <c r="AL1785" s="48"/>
      <c r="AM1785" s="48"/>
      <c r="AN1785" s="48"/>
      <c r="AQ1785" s="3"/>
      <c r="AR1785" s="3"/>
      <c r="AS1785" s="3"/>
      <c r="AT1785" s="3"/>
      <c r="AU1785" s="3"/>
      <c r="AV1785" s="3"/>
      <c r="AW1785" s="3"/>
      <c r="AX1785" s="3"/>
      <c r="AY1785" s="3"/>
      <c r="AZ1785" s="3"/>
      <c r="BA1785" s="3"/>
      <c r="BB1785" s="3"/>
      <c r="BC1785" s="3"/>
      <c r="BD1785" s="3"/>
      <c r="BE1785" s="3"/>
      <c r="BF1785" s="3"/>
      <c r="BG1785" s="3"/>
      <c r="BH1785" s="3"/>
      <c r="BI1785" s="3"/>
      <c r="BJ1785" s="3"/>
      <c r="BK1785" s="3"/>
    </row>
    <row r="1786" spans="32:63" ht="21.2" customHeight="1" x14ac:dyDescent="0.2">
      <c r="AF1786" s="3"/>
      <c r="AG1786" s="48"/>
      <c r="AH1786" s="48"/>
      <c r="AI1786" s="48"/>
      <c r="AJ1786" s="61"/>
      <c r="AK1786" s="3"/>
      <c r="AL1786" s="48"/>
      <c r="AM1786" s="48"/>
      <c r="AN1786" s="48"/>
      <c r="AQ1786" s="3"/>
      <c r="AR1786" s="3"/>
      <c r="AS1786" s="3"/>
      <c r="AT1786" s="3"/>
      <c r="AU1786" s="3"/>
      <c r="AV1786" s="3"/>
      <c r="AW1786" s="3"/>
      <c r="AX1786" s="3"/>
      <c r="AY1786" s="3"/>
      <c r="AZ1786" s="3"/>
      <c r="BA1786" s="3"/>
      <c r="BB1786" s="3"/>
      <c r="BC1786" s="3"/>
      <c r="BD1786" s="3"/>
      <c r="BE1786" s="3"/>
      <c r="BF1786" s="3"/>
      <c r="BG1786" s="3"/>
      <c r="BH1786" s="3"/>
      <c r="BI1786" s="3"/>
      <c r="BJ1786" s="3"/>
      <c r="BK1786" s="3"/>
    </row>
    <row r="1787" spans="32:63" ht="21.2" customHeight="1" x14ac:dyDescent="0.2">
      <c r="AF1787" s="3"/>
      <c r="AG1787" s="48"/>
      <c r="AH1787" s="48"/>
      <c r="AI1787" s="48"/>
      <c r="AJ1787" s="61"/>
      <c r="AK1787" s="3"/>
      <c r="AL1787" s="48"/>
      <c r="AM1787" s="48"/>
      <c r="AN1787" s="48"/>
      <c r="AQ1787" s="3"/>
      <c r="AR1787" s="3"/>
      <c r="AS1787" s="3"/>
      <c r="AT1787" s="3"/>
      <c r="AU1787" s="3"/>
      <c r="AV1787" s="3"/>
      <c r="AW1787" s="3"/>
      <c r="AX1787" s="3"/>
      <c r="AY1787" s="3"/>
      <c r="AZ1787" s="3"/>
      <c r="BA1787" s="3"/>
      <c r="BB1787" s="3"/>
      <c r="BC1787" s="3"/>
      <c r="BD1787" s="3"/>
      <c r="BE1787" s="3"/>
      <c r="BF1787" s="3"/>
      <c r="BG1787" s="3"/>
      <c r="BH1787" s="3"/>
      <c r="BI1787" s="3"/>
      <c r="BJ1787" s="3"/>
      <c r="BK1787" s="3"/>
    </row>
    <row r="1788" spans="32:63" ht="21.2" customHeight="1" x14ac:dyDescent="0.2">
      <c r="AF1788" s="3"/>
      <c r="AG1788" s="48"/>
      <c r="AH1788" s="48"/>
      <c r="AI1788" s="48"/>
      <c r="AJ1788" s="61"/>
      <c r="AK1788" s="3"/>
      <c r="AL1788" s="48"/>
      <c r="AM1788" s="48"/>
      <c r="AN1788" s="48"/>
      <c r="AQ1788" s="3"/>
      <c r="AR1788" s="3"/>
      <c r="AS1788" s="3"/>
      <c r="AT1788" s="3"/>
      <c r="AU1788" s="3"/>
      <c r="AV1788" s="3"/>
      <c r="AW1788" s="3"/>
      <c r="AX1788" s="3"/>
      <c r="AY1788" s="3"/>
      <c r="AZ1788" s="3"/>
      <c r="BA1788" s="3"/>
      <c r="BB1788" s="3"/>
      <c r="BC1788" s="3"/>
      <c r="BD1788" s="3"/>
      <c r="BE1788" s="3"/>
      <c r="BF1788" s="3"/>
      <c r="BG1788" s="3"/>
      <c r="BH1788" s="3"/>
      <c r="BI1788" s="3"/>
      <c r="BJ1788" s="3"/>
      <c r="BK1788" s="3"/>
    </row>
    <row r="1789" spans="32:63" ht="21.2" customHeight="1" x14ac:dyDescent="0.2">
      <c r="AF1789" s="3"/>
      <c r="AG1789" s="48"/>
      <c r="AH1789" s="48"/>
      <c r="AI1789" s="48"/>
      <c r="AJ1789" s="61"/>
      <c r="AK1789" s="3"/>
      <c r="AL1789" s="48"/>
      <c r="AM1789" s="48"/>
      <c r="AN1789" s="48"/>
      <c r="AQ1789" s="3"/>
      <c r="AR1789" s="3"/>
      <c r="AS1789" s="3"/>
      <c r="AT1789" s="3"/>
      <c r="AU1789" s="3"/>
      <c r="AV1789" s="3"/>
      <c r="AW1789" s="3"/>
      <c r="AX1789" s="3"/>
      <c r="AY1789" s="3"/>
      <c r="AZ1789" s="3"/>
      <c r="BA1789" s="3"/>
      <c r="BB1789" s="3"/>
      <c r="BC1789" s="3"/>
      <c r="BD1789" s="3"/>
      <c r="BE1789" s="3"/>
      <c r="BF1789" s="3"/>
      <c r="BG1789" s="3"/>
      <c r="BH1789" s="3"/>
      <c r="BI1789" s="3"/>
      <c r="BJ1789" s="3"/>
      <c r="BK1789" s="3"/>
    </row>
    <row r="1790" spans="32:63" ht="21.2" customHeight="1" x14ac:dyDescent="0.2">
      <c r="AF1790" s="3"/>
      <c r="AG1790" s="48"/>
      <c r="AH1790" s="48"/>
      <c r="AI1790" s="48"/>
      <c r="AJ1790" s="61"/>
      <c r="AK1790" s="3"/>
      <c r="AL1790" s="48"/>
      <c r="AM1790" s="48"/>
      <c r="AN1790" s="48"/>
      <c r="AQ1790" s="3"/>
      <c r="AR1790" s="3"/>
      <c r="AS1790" s="3"/>
      <c r="AT1790" s="3"/>
      <c r="AU1790" s="3"/>
      <c r="AV1790" s="3"/>
      <c r="AW1790" s="3"/>
      <c r="AX1790" s="3"/>
      <c r="AY1790" s="3"/>
      <c r="AZ1790" s="3"/>
      <c r="BA1790" s="3"/>
      <c r="BB1790" s="3"/>
      <c r="BC1790" s="3"/>
      <c r="BD1790" s="3"/>
      <c r="BE1790" s="3"/>
      <c r="BF1790" s="3"/>
      <c r="BG1790" s="3"/>
      <c r="BH1790" s="3"/>
      <c r="BI1790" s="3"/>
      <c r="BJ1790" s="3"/>
      <c r="BK1790" s="3"/>
    </row>
    <row r="1791" spans="32:63" ht="21.2" customHeight="1" x14ac:dyDescent="0.2">
      <c r="AF1791" s="3"/>
      <c r="AG1791" s="48"/>
      <c r="AH1791" s="48"/>
      <c r="AI1791" s="48"/>
      <c r="AJ1791" s="61"/>
      <c r="AK1791" s="3"/>
      <c r="AL1791" s="48"/>
      <c r="AM1791" s="48"/>
      <c r="AN1791" s="48"/>
      <c r="AQ1791" s="3"/>
      <c r="AR1791" s="3"/>
      <c r="AS1791" s="3"/>
      <c r="AT1791" s="3"/>
      <c r="AU1791" s="3"/>
      <c r="AV1791" s="3"/>
      <c r="AW1791" s="3"/>
      <c r="AX1791" s="3"/>
      <c r="AY1791" s="3"/>
      <c r="AZ1791" s="3"/>
      <c r="BA1791" s="3"/>
      <c r="BB1791" s="3"/>
      <c r="BC1791" s="3"/>
      <c r="BD1791" s="3"/>
      <c r="BE1791" s="3"/>
      <c r="BF1791" s="3"/>
      <c r="BG1791" s="3"/>
      <c r="BH1791" s="3"/>
      <c r="BI1791" s="3"/>
      <c r="BJ1791" s="3"/>
      <c r="BK1791" s="3"/>
    </row>
    <row r="1792" spans="32:63" ht="21.2" customHeight="1" x14ac:dyDescent="0.2">
      <c r="AF1792" s="3"/>
      <c r="AG1792" s="48"/>
      <c r="AH1792" s="48"/>
      <c r="AI1792" s="48"/>
      <c r="AJ1792" s="61"/>
      <c r="AK1792" s="3"/>
      <c r="AL1792" s="48"/>
      <c r="AM1792" s="48"/>
      <c r="AN1792" s="48"/>
      <c r="AQ1792" s="3"/>
      <c r="AR1792" s="3"/>
      <c r="AS1792" s="3"/>
      <c r="AT1792" s="3"/>
      <c r="AU1792" s="3"/>
      <c r="AV1792" s="3"/>
      <c r="AW1792" s="3"/>
      <c r="AX1792" s="3"/>
      <c r="AY1792" s="3"/>
      <c r="AZ1792" s="3"/>
      <c r="BA1792" s="3"/>
      <c r="BB1792" s="3"/>
      <c r="BC1792" s="3"/>
      <c r="BD1792" s="3"/>
      <c r="BE1792" s="3"/>
      <c r="BF1792" s="3"/>
      <c r="BG1792" s="3"/>
      <c r="BH1792" s="3"/>
      <c r="BI1792" s="3"/>
      <c r="BJ1792" s="3"/>
      <c r="BK1792" s="3"/>
    </row>
    <row r="1793" spans="32:63" ht="21.2" customHeight="1" x14ac:dyDescent="0.2">
      <c r="AF1793" s="3"/>
      <c r="AG1793" s="48"/>
      <c r="AH1793" s="48"/>
      <c r="AI1793" s="48"/>
      <c r="AJ1793" s="61"/>
      <c r="AK1793" s="3"/>
      <c r="AL1793" s="48"/>
      <c r="AM1793" s="48"/>
      <c r="AN1793" s="48"/>
      <c r="AQ1793" s="3"/>
      <c r="AR1793" s="3"/>
      <c r="AS1793" s="3"/>
      <c r="AT1793" s="3"/>
      <c r="AU1793" s="3"/>
      <c r="AV1793" s="3"/>
      <c r="AW1793" s="3"/>
      <c r="AX1793" s="3"/>
      <c r="AY1793" s="3"/>
      <c r="AZ1793" s="3"/>
      <c r="BA1793" s="3"/>
      <c r="BB1793" s="3"/>
      <c r="BC1793" s="3"/>
      <c r="BD1793" s="3"/>
      <c r="BE1793" s="3"/>
      <c r="BF1793" s="3"/>
      <c r="BG1793" s="3"/>
      <c r="BH1793" s="3"/>
      <c r="BI1793" s="3"/>
      <c r="BJ1793" s="3"/>
      <c r="BK1793" s="3"/>
    </row>
    <row r="1794" spans="32:63" ht="21.2" customHeight="1" x14ac:dyDescent="0.2">
      <c r="AF1794" s="3"/>
      <c r="AG1794" s="48"/>
      <c r="AH1794" s="48"/>
      <c r="AI1794" s="48"/>
      <c r="AJ1794" s="61"/>
      <c r="AK1794" s="3"/>
      <c r="AL1794" s="48"/>
      <c r="AM1794" s="48"/>
      <c r="AN1794" s="48"/>
      <c r="AQ1794" s="3"/>
      <c r="AR1794" s="3"/>
      <c r="AS1794" s="3"/>
      <c r="AT1794" s="3"/>
      <c r="AU1794" s="3"/>
      <c r="AV1794" s="3"/>
      <c r="AW1794" s="3"/>
      <c r="AX1794" s="3"/>
      <c r="AY1794" s="3"/>
      <c r="AZ1794" s="3"/>
      <c r="BA1794" s="3"/>
      <c r="BB1794" s="3"/>
      <c r="BC1794" s="3"/>
      <c r="BD1794" s="3"/>
      <c r="BE1794" s="3"/>
      <c r="BF1794" s="3"/>
      <c r="BG1794" s="3"/>
      <c r="BH1794" s="3"/>
      <c r="BI1794" s="3"/>
      <c r="BJ1794" s="3"/>
      <c r="BK1794" s="3"/>
    </row>
    <row r="1795" spans="32:63" ht="21.2" customHeight="1" x14ac:dyDescent="0.2">
      <c r="AF1795" s="3"/>
      <c r="AG1795" s="48"/>
      <c r="AH1795" s="48"/>
      <c r="AI1795" s="48"/>
      <c r="AJ1795" s="61"/>
      <c r="AK1795" s="3"/>
      <c r="AL1795" s="48"/>
      <c r="AM1795" s="48"/>
      <c r="AN1795" s="48"/>
      <c r="AQ1795" s="3"/>
      <c r="AR1795" s="3"/>
      <c r="AS1795" s="3"/>
      <c r="AT1795" s="3"/>
      <c r="AU1795" s="3"/>
      <c r="AV1795" s="3"/>
      <c r="AW1795" s="3"/>
      <c r="AX1795" s="3"/>
      <c r="AY1795" s="3"/>
      <c r="AZ1795" s="3"/>
      <c r="BA1795" s="3"/>
      <c r="BB1795" s="3"/>
      <c r="BC1795" s="3"/>
      <c r="BD1795" s="3"/>
      <c r="BE1795" s="3"/>
      <c r="BF1795" s="3"/>
      <c r="BG1795" s="3"/>
      <c r="BH1795" s="3"/>
      <c r="BI1795" s="3"/>
      <c r="BJ1795" s="3"/>
      <c r="BK1795" s="3"/>
    </row>
    <row r="1796" spans="32:63" ht="21.2" customHeight="1" x14ac:dyDescent="0.2">
      <c r="AF1796" s="3"/>
      <c r="AG1796" s="48"/>
      <c r="AH1796" s="48"/>
      <c r="AI1796" s="48"/>
      <c r="AJ1796" s="61"/>
      <c r="AK1796" s="3"/>
      <c r="AL1796" s="48"/>
      <c r="AM1796" s="48"/>
      <c r="AN1796" s="48"/>
      <c r="AQ1796" s="3"/>
      <c r="AR1796" s="3"/>
      <c r="AS1796" s="3"/>
      <c r="AT1796" s="3"/>
      <c r="AU1796" s="3"/>
      <c r="AV1796" s="3"/>
      <c r="AW1796" s="3"/>
      <c r="AX1796" s="3"/>
      <c r="AY1796" s="3"/>
      <c r="AZ1796" s="3"/>
      <c r="BA1796" s="3"/>
      <c r="BB1796" s="3"/>
      <c r="BC1796" s="3"/>
      <c r="BD1796" s="3"/>
      <c r="BE1796" s="3"/>
      <c r="BF1796" s="3"/>
      <c r="BG1796" s="3"/>
      <c r="BH1796" s="3"/>
      <c r="BI1796" s="3"/>
      <c r="BJ1796" s="3"/>
      <c r="BK1796" s="3"/>
    </row>
    <row r="1797" spans="32:63" ht="21.2" customHeight="1" x14ac:dyDescent="0.2">
      <c r="AF1797" s="3"/>
      <c r="AG1797" s="48"/>
      <c r="AH1797" s="48"/>
      <c r="AI1797" s="48"/>
      <c r="AJ1797" s="61"/>
      <c r="AK1797" s="3"/>
      <c r="AL1797" s="48"/>
      <c r="AM1797" s="48"/>
      <c r="AN1797" s="48"/>
      <c r="AQ1797" s="3"/>
      <c r="AR1797" s="3"/>
      <c r="AS1797" s="3"/>
      <c r="AT1797" s="3"/>
      <c r="AU1797" s="3"/>
      <c r="AV1797" s="3"/>
      <c r="AW1797" s="3"/>
      <c r="AX1797" s="3"/>
      <c r="AY1797" s="3"/>
      <c r="AZ1797" s="3"/>
      <c r="BA1797" s="3"/>
      <c r="BB1797" s="3"/>
      <c r="BC1797" s="3"/>
      <c r="BD1797" s="3"/>
      <c r="BE1797" s="3"/>
      <c r="BF1797" s="3"/>
      <c r="BG1797" s="3"/>
      <c r="BH1797" s="3"/>
      <c r="BI1797" s="3"/>
      <c r="BJ1797" s="3"/>
      <c r="BK1797" s="3"/>
    </row>
    <row r="1798" spans="32:63" ht="21.2" customHeight="1" x14ac:dyDescent="0.2">
      <c r="AF1798" s="3"/>
      <c r="AG1798" s="48"/>
      <c r="AH1798" s="48"/>
      <c r="AI1798" s="48"/>
      <c r="AJ1798" s="61"/>
      <c r="AK1798" s="3"/>
      <c r="AL1798" s="48"/>
      <c r="AM1798" s="48"/>
      <c r="AN1798" s="48"/>
      <c r="AQ1798" s="3"/>
      <c r="AR1798" s="3"/>
      <c r="AS1798" s="3"/>
      <c r="AT1798" s="3"/>
      <c r="AU1798" s="3"/>
      <c r="AV1798" s="3"/>
      <c r="AW1798" s="3"/>
      <c r="AX1798" s="3"/>
      <c r="AY1798" s="3"/>
      <c r="AZ1798" s="3"/>
      <c r="BA1798" s="3"/>
      <c r="BB1798" s="3"/>
      <c r="BC1798" s="3"/>
      <c r="BD1798" s="3"/>
      <c r="BE1798" s="3"/>
      <c r="BF1798" s="3"/>
      <c r="BG1798" s="3"/>
      <c r="BH1798" s="3"/>
      <c r="BI1798" s="3"/>
      <c r="BJ1798" s="3"/>
      <c r="BK1798" s="3"/>
    </row>
    <row r="1799" spans="32:63" ht="21.2" customHeight="1" x14ac:dyDescent="0.2">
      <c r="AF1799" s="3"/>
      <c r="AG1799" s="48"/>
      <c r="AH1799" s="48"/>
      <c r="AI1799" s="48"/>
      <c r="AJ1799" s="61"/>
      <c r="AK1799" s="3"/>
      <c r="AL1799" s="48"/>
      <c r="AM1799" s="48"/>
      <c r="AN1799" s="48"/>
      <c r="AQ1799" s="3"/>
      <c r="AR1799" s="3"/>
      <c r="AS1799" s="3"/>
      <c r="AT1799" s="3"/>
      <c r="AU1799" s="3"/>
      <c r="AV1799" s="3"/>
      <c r="AW1799" s="3"/>
      <c r="AX1799" s="3"/>
      <c r="AY1799" s="3"/>
      <c r="AZ1799" s="3"/>
      <c r="BA1799" s="3"/>
      <c r="BB1799" s="3"/>
      <c r="BC1799" s="3"/>
      <c r="BD1799" s="3"/>
      <c r="BE1799" s="3"/>
      <c r="BF1799" s="3"/>
      <c r="BG1799" s="3"/>
      <c r="BH1799" s="3"/>
      <c r="BI1799" s="3"/>
      <c r="BJ1799" s="3"/>
      <c r="BK1799" s="3"/>
    </row>
    <row r="1800" spans="32:63" ht="21.2" customHeight="1" x14ac:dyDescent="0.2">
      <c r="AF1800" s="3"/>
      <c r="AG1800" s="48"/>
      <c r="AH1800" s="48"/>
      <c r="AI1800" s="48"/>
      <c r="AJ1800" s="61"/>
      <c r="AK1800" s="3"/>
      <c r="AL1800" s="48"/>
      <c r="AM1800" s="48"/>
      <c r="AN1800" s="48"/>
      <c r="AQ1800" s="3"/>
      <c r="AR1800" s="3"/>
      <c r="AS1800" s="3"/>
      <c r="AT1800" s="3"/>
      <c r="AU1800" s="3"/>
      <c r="AV1800" s="3"/>
      <c r="AW1800" s="3"/>
      <c r="AX1800" s="3"/>
      <c r="AY1800" s="3"/>
      <c r="AZ1800" s="3"/>
      <c r="BA1800" s="3"/>
      <c r="BB1800" s="3"/>
      <c r="BC1800" s="3"/>
      <c r="BD1800" s="3"/>
      <c r="BE1800" s="3"/>
      <c r="BF1800" s="3"/>
      <c r="BG1800" s="3"/>
      <c r="BH1800" s="3"/>
      <c r="BI1800" s="3"/>
      <c r="BJ1800" s="3"/>
      <c r="BK1800" s="3"/>
    </row>
    <row r="1801" spans="32:63" ht="21.2" customHeight="1" x14ac:dyDescent="0.2">
      <c r="AF1801" s="3"/>
      <c r="AG1801" s="48"/>
      <c r="AH1801" s="48"/>
      <c r="AI1801" s="48"/>
      <c r="AJ1801" s="61"/>
      <c r="AK1801" s="3"/>
      <c r="AL1801" s="48"/>
      <c r="AM1801" s="48"/>
      <c r="AN1801" s="48"/>
      <c r="AQ1801" s="3"/>
      <c r="AR1801" s="3"/>
      <c r="AS1801" s="3"/>
      <c r="AT1801" s="3"/>
      <c r="AU1801" s="3"/>
      <c r="AV1801" s="3"/>
      <c r="AW1801" s="3"/>
      <c r="AX1801" s="3"/>
      <c r="AY1801" s="3"/>
      <c r="AZ1801" s="3"/>
      <c r="BA1801" s="3"/>
      <c r="BB1801" s="3"/>
      <c r="BC1801" s="3"/>
      <c r="BD1801" s="3"/>
      <c r="BE1801" s="3"/>
      <c r="BF1801" s="3"/>
      <c r="BG1801" s="3"/>
      <c r="BH1801" s="3"/>
      <c r="BI1801" s="3"/>
      <c r="BJ1801" s="3"/>
      <c r="BK1801" s="3"/>
    </row>
    <row r="1802" spans="32:63" ht="21.2" customHeight="1" x14ac:dyDescent="0.2">
      <c r="AF1802" s="3"/>
      <c r="AG1802" s="48"/>
      <c r="AH1802" s="48"/>
      <c r="AI1802" s="48"/>
      <c r="AJ1802" s="61"/>
      <c r="AK1802" s="3"/>
      <c r="AL1802" s="48"/>
      <c r="AM1802" s="48"/>
      <c r="AN1802" s="48"/>
      <c r="AQ1802" s="3"/>
      <c r="AR1802" s="3"/>
      <c r="AS1802" s="3"/>
      <c r="AT1802" s="3"/>
      <c r="AU1802" s="3"/>
      <c r="AV1802" s="3"/>
      <c r="AW1802" s="3"/>
      <c r="AX1802" s="3"/>
      <c r="AY1802" s="3"/>
      <c r="AZ1802" s="3"/>
      <c r="BA1802" s="3"/>
      <c r="BB1802" s="3"/>
      <c r="BC1802" s="3"/>
      <c r="BD1802" s="3"/>
      <c r="BE1802" s="3"/>
      <c r="BF1802" s="3"/>
      <c r="BG1802" s="3"/>
      <c r="BH1802" s="3"/>
      <c r="BI1802" s="3"/>
      <c r="BJ1802" s="3"/>
      <c r="BK1802" s="3"/>
    </row>
    <row r="1803" spans="32:63" ht="21.2" customHeight="1" x14ac:dyDescent="0.2">
      <c r="AF1803" s="3"/>
      <c r="AG1803" s="48"/>
      <c r="AH1803" s="48"/>
      <c r="AI1803" s="48"/>
      <c r="AJ1803" s="61"/>
      <c r="AK1803" s="3"/>
      <c r="AL1803" s="48"/>
      <c r="AM1803" s="48"/>
      <c r="AN1803" s="48"/>
      <c r="AQ1803" s="3"/>
      <c r="AR1803" s="3"/>
      <c r="AS1803" s="3"/>
      <c r="AT1803" s="3"/>
      <c r="AU1803" s="3"/>
      <c r="AV1803" s="3"/>
      <c r="AW1803" s="3"/>
      <c r="AX1803" s="3"/>
      <c r="AY1803" s="3"/>
      <c r="AZ1803" s="3"/>
      <c r="BA1803" s="3"/>
      <c r="BB1803" s="3"/>
      <c r="BC1803" s="3"/>
      <c r="BD1803" s="3"/>
      <c r="BE1803" s="3"/>
      <c r="BF1803" s="3"/>
      <c r="BG1803" s="3"/>
      <c r="BH1803" s="3"/>
      <c r="BI1803" s="3"/>
      <c r="BJ1803" s="3"/>
      <c r="BK1803" s="3"/>
    </row>
    <row r="1804" spans="32:63" ht="21.2" customHeight="1" x14ac:dyDescent="0.2">
      <c r="AF1804" s="3"/>
      <c r="AG1804" s="48"/>
      <c r="AH1804" s="48"/>
      <c r="AI1804" s="48"/>
      <c r="AJ1804" s="61"/>
      <c r="AK1804" s="3"/>
      <c r="AL1804" s="48"/>
      <c r="AM1804" s="48"/>
      <c r="AN1804" s="48"/>
      <c r="AQ1804" s="3"/>
      <c r="AR1804" s="3"/>
      <c r="AS1804" s="3"/>
      <c r="AT1804" s="3"/>
      <c r="AU1804" s="3"/>
      <c r="AV1804" s="3"/>
      <c r="AW1804" s="3"/>
      <c r="AX1804" s="3"/>
      <c r="AY1804" s="3"/>
      <c r="AZ1804" s="3"/>
      <c r="BA1804" s="3"/>
      <c r="BB1804" s="3"/>
      <c r="BC1804" s="3"/>
      <c r="BD1804" s="3"/>
      <c r="BE1804" s="3"/>
      <c r="BF1804" s="3"/>
      <c r="BG1804" s="3"/>
      <c r="BH1804" s="3"/>
      <c r="BI1804" s="3"/>
      <c r="BJ1804" s="3"/>
      <c r="BK1804" s="3"/>
    </row>
    <row r="1805" spans="32:63" ht="21.2" customHeight="1" x14ac:dyDescent="0.2">
      <c r="AF1805" s="3"/>
      <c r="AG1805" s="48"/>
      <c r="AH1805" s="48"/>
      <c r="AI1805" s="48"/>
      <c r="AJ1805" s="61"/>
      <c r="AK1805" s="3"/>
      <c r="AL1805" s="48"/>
      <c r="AM1805" s="48"/>
      <c r="AN1805" s="48"/>
      <c r="AQ1805" s="3"/>
      <c r="AR1805" s="3"/>
      <c r="AS1805" s="3"/>
      <c r="AT1805" s="3"/>
      <c r="AU1805" s="3"/>
      <c r="AV1805" s="3"/>
      <c r="AW1805" s="3"/>
      <c r="AX1805" s="3"/>
      <c r="AY1805" s="3"/>
      <c r="AZ1805" s="3"/>
      <c r="BA1805" s="3"/>
      <c r="BB1805" s="3"/>
      <c r="BC1805" s="3"/>
      <c r="BD1805" s="3"/>
      <c r="BE1805" s="3"/>
      <c r="BF1805" s="3"/>
      <c r="BG1805" s="3"/>
      <c r="BH1805" s="3"/>
      <c r="BI1805" s="3"/>
      <c r="BJ1805" s="3"/>
      <c r="BK1805" s="3"/>
    </row>
    <row r="1806" spans="32:63" ht="21.2" customHeight="1" x14ac:dyDescent="0.2">
      <c r="AF1806" s="3"/>
      <c r="AG1806" s="48"/>
      <c r="AH1806" s="48"/>
      <c r="AI1806" s="48"/>
      <c r="AJ1806" s="61"/>
      <c r="AK1806" s="3"/>
      <c r="AL1806" s="48"/>
      <c r="AM1806" s="48"/>
      <c r="AN1806" s="48"/>
      <c r="AQ1806" s="3"/>
      <c r="AR1806" s="3"/>
      <c r="AS1806" s="3"/>
      <c r="AT1806" s="3"/>
      <c r="AU1806" s="3"/>
      <c r="AV1806" s="3"/>
      <c r="AW1806" s="3"/>
      <c r="AX1806" s="3"/>
      <c r="AY1806" s="3"/>
      <c r="AZ1806" s="3"/>
      <c r="BA1806" s="3"/>
      <c r="BB1806" s="3"/>
      <c r="BC1806" s="3"/>
      <c r="BD1806" s="3"/>
      <c r="BE1806" s="3"/>
      <c r="BF1806" s="3"/>
      <c r="BG1806" s="3"/>
      <c r="BH1806" s="3"/>
      <c r="BI1806" s="3"/>
      <c r="BJ1806" s="3"/>
      <c r="BK1806" s="3"/>
    </row>
    <row r="1807" spans="32:63" ht="21.2" customHeight="1" x14ac:dyDescent="0.2">
      <c r="AF1807" s="3"/>
      <c r="AG1807" s="48"/>
      <c r="AH1807" s="48"/>
      <c r="AI1807" s="48"/>
      <c r="AJ1807" s="61"/>
      <c r="AK1807" s="3"/>
      <c r="AL1807" s="48"/>
      <c r="AM1807" s="48"/>
      <c r="AN1807" s="48"/>
      <c r="AQ1807" s="3"/>
      <c r="AR1807" s="3"/>
      <c r="AS1807" s="3"/>
      <c r="AT1807" s="3"/>
      <c r="AU1807" s="3"/>
      <c r="AV1807" s="3"/>
      <c r="AW1807" s="3"/>
      <c r="AX1807" s="3"/>
      <c r="AY1807" s="3"/>
      <c r="AZ1807" s="3"/>
      <c r="BA1807" s="3"/>
      <c r="BB1807" s="3"/>
      <c r="BC1807" s="3"/>
      <c r="BD1807" s="3"/>
      <c r="BE1807" s="3"/>
      <c r="BF1807" s="3"/>
      <c r="BG1807" s="3"/>
      <c r="BH1807" s="3"/>
      <c r="BI1807" s="3"/>
      <c r="BJ1807" s="3"/>
      <c r="BK1807" s="3"/>
    </row>
    <row r="1808" spans="32:63" ht="21.2" customHeight="1" x14ac:dyDescent="0.2">
      <c r="AF1808" s="3"/>
      <c r="AG1808" s="48"/>
      <c r="AH1808" s="48"/>
      <c r="AI1808" s="48"/>
      <c r="AJ1808" s="61"/>
      <c r="AK1808" s="3"/>
      <c r="AL1808" s="48"/>
      <c r="AM1808" s="48"/>
      <c r="AN1808" s="48"/>
      <c r="AQ1808" s="3"/>
      <c r="AR1808" s="3"/>
      <c r="AS1808" s="3"/>
      <c r="AT1808" s="3"/>
      <c r="AU1808" s="3"/>
      <c r="AV1808" s="3"/>
      <c r="AW1808" s="3"/>
      <c r="AX1808" s="3"/>
      <c r="AY1808" s="3"/>
      <c r="AZ1808" s="3"/>
      <c r="BA1808" s="3"/>
      <c r="BB1808" s="3"/>
      <c r="BC1808" s="3"/>
      <c r="BD1808" s="3"/>
      <c r="BE1808" s="3"/>
      <c r="BF1808" s="3"/>
      <c r="BG1808" s="3"/>
      <c r="BH1808" s="3"/>
      <c r="BI1808" s="3"/>
      <c r="BJ1808" s="3"/>
      <c r="BK1808" s="3"/>
    </row>
    <row r="1809" spans="32:63" ht="21.2" customHeight="1" x14ac:dyDescent="0.2">
      <c r="AF1809" s="3"/>
      <c r="AG1809" s="48"/>
      <c r="AH1809" s="48"/>
      <c r="AI1809" s="48"/>
      <c r="AJ1809" s="61"/>
      <c r="AK1809" s="3"/>
      <c r="AL1809" s="48"/>
      <c r="AM1809" s="48"/>
      <c r="AN1809" s="48"/>
      <c r="AQ1809" s="3"/>
      <c r="AR1809" s="3"/>
      <c r="AS1809" s="3"/>
      <c r="AT1809" s="3"/>
      <c r="AU1809" s="3"/>
      <c r="AV1809" s="3"/>
      <c r="AW1809" s="3"/>
      <c r="AX1809" s="3"/>
      <c r="AY1809" s="3"/>
      <c r="AZ1809" s="3"/>
      <c r="BA1809" s="3"/>
      <c r="BB1809" s="3"/>
      <c r="BC1809" s="3"/>
      <c r="BD1809" s="3"/>
      <c r="BE1809" s="3"/>
      <c r="BF1809" s="3"/>
      <c r="BG1809" s="3"/>
      <c r="BH1809" s="3"/>
      <c r="BI1809" s="3"/>
      <c r="BJ1809" s="3"/>
      <c r="BK1809" s="3"/>
    </row>
    <row r="1810" spans="32:63" ht="21.2" customHeight="1" x14ac:dyDescent="0.2">
      <c r="AF1810" s="3"/>
      <c r="AG1810" s="48"/>
      <c r="AH1810" s="48"/>
      <c r="AI1810" s="48"/>
      <c r="AJ1810" s="61"/>
      <c r="AK1810" s="3"/>
      <c r="AL1810" s="48"/>
      <c r="AM1810" s="48"/>
      <c r="AN1810" s="48"/>
      <c r="AQ1810" s="3"/>
      <c r="AR1810" s="3"/>
      <c r="AS1810" s="3"/>
      <c r="AT1810" s="3"/>
      <c r="AU1810" s="3"/>
      <c r="AV1810" s="3"/>
      <c r="AW1810" s="3"/>
      <c r="AX1810" s="3"/>
      <c r="AY1810" s="3"/>
      <c r="AZ1810" s="3"/>
      <c r="BA1810" s="3"/>
      <c r="BB1810" s="3"/>
      <c r="BC1810" s="3"/>
      <c r="BD1810" s="3"/>
      <c r="BE1810" s="3"/>
      <c r="BF1810" s="3"/>
      <c r="BG1810" s="3"/>
      <c r="BH1810" s="3"/>
      <c r="BI1810" s="3"/>
      <c r="BJ1810" s="3"/>
      <c r="BK1810" s="3"/>
    </row>
    <row r="1811" spans="32:63" ht="21.2" customHeight="1" x14ac:dyDescent="0.2">
      <c r="AF1811" s="3"/>
      <c r="AG1811" s="48"/>
      <c r="AH1811" s="48"/>
      <c r="AI1811" s="48"/>
      <c r="AJ1811" s="61"/>
      <c r="AK1811" s="3"/>
      <c r="AL1811" s="48"/>
      <c r="AM1811" s="48"/>
      <c r="AN1811" s="48"/>
      <c r="AQ1811" s="3"/>
      <c r="AR1811" s="3"/>
      <c r="AS1811" s="3"/>
      <c r="AT1811" s="3"/>
      <c r="AU1811" s="3"/>
      <c r="AV1811" s="3"/>
      <c r="AW1811" s="3"/>
      <c r="AX1811" s="3"/>
      <c r="AY1811" s="3"/>
      <c r="AZ1811" s="3"/>
      <c r="BA1811" s="3"/>
      <c r="BB1811" s="3"/>
      <c r="BC1811" s="3"/>
      <c r="BD1811" s="3"/>
      <c r="BE1811" s="3"/>
      <c r="BF1811" s="3"/>
      <c r="BG1811" s="3"/>
      <c r="BH1811" s="3"/>
      <c r="BI1811" s="3"/>
      <c r="BJ1811" s="3"/>
      <c r="BK1811" s="3"/>
    </row>
    <row r="1812" spans="32:63" ht="21.2" customHeight="1" x14ac:dyDescent="0.2">
      <c r="AF1812" s="3"/>
      <c r="AG1812" s="48"/>
      <c r="AH1812" s="48"/>
      <c r="AI1812" s="48"/>
      <c r="AJ1812" s="61"/>
      <c r="AK1812" s="3"/>
      <c r="AL1812" s="48"/>
      <c r="AM1812" s="48"/>
      <c r="AN1812" s="48"/>
      <c r="AQ1812" s="3"/>
      <c r="AR1812" s="3"/>
      <c r="AS1812" s="3"/>
      <c r="AT1812" s="3"/>
      <c r="AU1812" s="3"/>
      <c r="AV1812" s="3"/>
      <c r="AW1812" s="3"/>
      <c r="AX1812" s="3"/>
      <c r="AY1812" s="3"/>
      <c r="AZ1812" s="3"/>
      <c r="BA1812" s="3"/>
      <c r="BB1812" s="3"/>
      <c r="BC1812" s="3"/>
      <c r="BD1812" s="3"/>
      <c r="BE1812" s="3"/>
      <c r="BF1812" s="3"/>
      <c r="BG1812" s="3"/>
      <c r="BH1812" s="3"/>
      <c r="BI1812" s="3"/>
      <c r="BJ1812" s="3"/>
      <c r="BK1812" s="3"/>
    </row>
    <row r="1813" spans="32:63" ht="21.2" customHeight="1" x14ac:dyDescent="0.2">
      <c r="AF1813" s="3"/>
      <c r="AG1813" s="48"/>
      <c r="AH1813" s="48"/>
      <c r="AI1813" s="48"/>
      <c r="AJ1813" s="61"/>
      <c r="AK1813" s="3"/>
      <c r="AL1813" s="48"/>
      <c r="AM1813" s="48"/>
      <c r="AN1813" s="48"/>
      <c r="AQ1813" s="3"/>
      <c r="AR1813" s="3"/>
      <c r="AS1813" s="3"/>
      <c r="AT1813" s="3"/>
      <c r="AU1813" s="3"/>
      <c r="AV1813" s="3"/>
      <c r="AW1813" s="3"/>
      <c r="AX1813" s="3"/>
      <c r="AY1813" s="3"/>
      <c r="AZ1813" s="3"/>
      <c r="BA1813" s="3"/>
      <c r="BB1813" s="3"/>
      <c r="BC1813" s="3"/>
      <c r="BD1813" s="3"/>
      <c r="BE1813" s="3"/>
      <c r="BF1813" s="3"/>
      <c r="BG1813" s="3"/>
      <c r="BH1813" s="3"/>
      <c r="BI1813" s="3"/>
      <c r="BJ1813" s="3"/>
      <c r="BK1813" s="3"/>
    </row>
    <row r="1814" spans="32:63" ht="21.2" customHeight="1" x14ac:dyDescent="0.2">
      <c r="AF1814" s="3"/>
      <c r="AG1814" s="48"/>
      <c r="AH1814" s="48"/>
      <c r="AI1814" s="48"/>
      <c r="AJ1814" s="61"/>
      <c r="AK1814" s="3"/>
      <c r="AL1814" s="48"/>
      <c r="AM1814" s="48"/>
      <c r="AN1814" s="48"/>
      <c r="AQ1814" s="3"/>
      <c r="AR1814" s="3"/>
      <c r="AS1814" s="3"/>
      <c r="AT1814" s="3"/>
      <c r="AU1814" s="3"/>
      <c r="AV1814" s="3"/>
      <c r="AW1814" s="3"/>
      <c r="AX1814" s="3"/>
      <c r="AY1814" s="3"/>
      <c r="AZ1814" s="3"/>
      <c r="BA1814" s="3"/>
      <c r="BB1814" s="3"/>
      <c r="BC1814" s="3"/>
      <c r="BD1814" s="3"/>
      <c r="BE1814" s="3"/>
      <c r="BF1814" s="3"/>
      <c r="BG1814" s="3"/>
      <c r="BH1814" s="3"/>
      <c r="BI1814" s="3"/>
      <c r="BJ1814" s="3"/>
      <c r="BK1814" s="3"/>
    </row>
    <row r="1815" spans="32:63" ht="21.2" customHeight="1" x14ac:dyDescent="0.2">
      <c r="AF1815" s="3"/>
      <c r="AG1815" s="48"/>
      <c r="AH1815" s="48"/>
      <c r="AI1815" s="48"/>
      <c r="AJ1815" s="61"/>
      <c r="AK1815" s="3"/>
      <c r="AL1815" s="48"/>
      <c r="AM1815" s="48"/>
      <c r="AN1815" s="48"/>
      <c r="AQ1815" s="3"/>
      <c r="AR1815" s="3"/>
      <c r="AS1815" s="3"/>
      <c r="AT1815" s="3"/>
      <c r="AU1815" s="3"/>
      <c r="AV1815" s="3"/>
      <c r="AW1815" s="3"/>
      <c r="AX1815" s="3"/>
      <c r="AY1815" s="3"/>
      <c r="AZ1815" s="3"/>
      <c r="BA1815" s="3"/>
      <c r="BB1815" s="3"/>
      <c r="BC1815" s="3"/>
      <c r="BD1815" s="3"/>
      <c r="BE1815" s="3"/>
      <c r="BF1815" s="3"/>
      <c r="BG1815" s="3"/>
      <c r="BH1815" s="3"/>
      <c r="BI1815" s="3"/>
      <c r="BJ1815" s="3"/>
      <c r="BK1815" s="3"/>
    </row>
    <row r="1816" spans="32:63" ht="21.2" customHeight="1" x14ac:dyDescent="0.2">
      <c r="AF1816" s="3"/>
      <c r="AG1816" s="48"/>
      <c r="AH1816" s="48"/>
      <c r="AI1816" s="48"/>
      <c r="AJ1816" s="61"/>
      <c r="AK1816" s="3"/>
      <c r="AL1816" s="48"/>
      <c r="AM1816" s="48"/>
      <c r="AN1816" s="48"/>
      <c r="AQ1816" s="3"/>
      <c r="AR1816" s="3"/>
      <c r="AS1816" s="3"/>
      <c r="AT1816" s="3"/>
      <c r="AU1816" s="3"/>
      <c r="AV1816" s="3"/>
      <c r="AW1816" s="3"/>
      <c r="AX1816" s="3"/>
      <c r="AY1816" s="3"/>
      <c r="AZ1816" s="3"/>
      <c r="BA1816" s="3"/>
      <c r="BB1816" s="3"/>
      <c r="BC1816" s="3"/>
      <c r="BD1816" s="3"/>
      <c r="BE1816" s="3"/>
      <c r="BF1816" s="3"/>
      <c r="BG1816" s="3"/>
      <c r="BH1816" s="3"/>
      <c r="BI1816" s="3"/>
      <c r="BJ1816" s="3"/>
      <c r="BK1816" s="3"/>
    </row>
    <row r="1817" spans="32:63" ht="21.2" customHeight="1" x14ac:dyDescent="0.2">
      <c r="AF1817" s="3"/>
      <c r="AG1817" s="48"/>
      <c r="AH1817" s="48"/>
      <c r="AI1817" s="48"/>
      <c r="AJ1817" s="61"/>
      <c r="AK1817" s="3"/>
      <c r="AL1817" s="48"/>
      <c r="AM1817" s="48"/>
      <c r="AN1817" s="48"/>
      <c r="AQ1817" s="3"/>
      <c r="AR1817" s="3"/>
      <c r="AS1817" s="3"/>
      <c r="AT1817" s="3"/>
      <c r="AU1817" s="3"/>
      <c r="AV1817" s="3"/>
      <c r="AW1817" s="3"/>
      <c r="AX1817" s="3"/>
      <c r="AY1817" s="3"/>
      <c r="AZ1817" s="3"/>
      <c r="BA1817" s="3"/>
      <c r="BB1817" s="3"/>
      <c r="BC1817" s="3"/>
      <c r="BD1817" s="3"/>
      <c r="BE1817" s="3"/>
      <c r="BF1817" s="3"/>
      <c r="BG1817" s="3"/>
      <c r="BH1817" s="3"/>
      <c r="BI1817" s="3"/>
      <c r="BJ1817" s="3"/>
      <c r="BK1817" s="3"/>
    </row>
    <row r="1818" spans="32:63" ht="21.2" customHeight="1" x14ac:dyDescent="0.2">
      <c r="AF1818" s="3"/>
      <c r="AG1818" s="48"/>
      <c r="AH1818" s="48"/>
      <c r="AI1818" s="48"/>
      <c r="AJ1818" s="61"/>
      <c r="AK1818" s="3"/>
      <c r="AL1818" s="48"/>
      <c r="AM1818" s="48"/>
      <c r="AN1818" s="48"/>
      <c r="AQ1818" s="3"/>
      <c r="AR1818" s="3"/>
      <c r="AS1818" s="3"/>
      <c r="AT1818" s="3"/>
      <c r="AU1818" s="3"/>
      <c r="AV1818" s="3"/>
      <c r="AW1818" s="3"/>
      <c r="AX1818" s="3"/>
      <c r="AY1818" s="3"/>
      <c r="AZ1818" s="3"/>
      <c r="BA1818" s="3"/>
      <c r="BB1818" s="3"/>
      <c r="BC1818" s="3"/>
      <c r="BD1818" s="3"/>
      <c r="BE1818" s="3"/>
      <c r="BF1818" s="3"/>
      <c r="BG1818" s="3"/>
      <c r="BH1818" s="3"/>
      <c r="BI1818" s="3"/>
      <c r="BJ1818" s="3"/>
      <c r="BK1818" s="3"/>
    </row>
    <row r="1819" spans="32:63" ht="21.2" customHeight="1" x14ac:dyDescent="0.2">
      <c r="AF1819" s="3"/>
      <c r="AG1819" s="48"/>
      <c r="AH1819" s="48"/>
      <c r="AI1819" s="48"/>
      <c r="AJ1819" s="61"/>
      <c r="AK1819" s="3"/>
      <c r="AL1819" s="48"/>
      <c r="AM1819" s="48"/>
      <c r="AN1819" s="48"/>
      <c r="AQ1819" s="3"/>
      <c r="AR1819" s="3"/>
      <c r="AS1819" s="3"/>
      <c r="AT1819" s="3"/>
      <c r="AU1819" s="3"/>
      <c r="AV1819" s="3"/>
      <c r="AW1819" s="3"/>
      <c r="AX1819" s="3"/>
      <c r="AY1819" s="3"/>
      <c r="AZ1819" s="3"/>
      <c r="BA1819" s="3"/>
      <c r="BB1819" s="3"/>
      <c r="BC1819" s="3"/>
      <c r="BD1819" s="3"/>
      <c r="BE1819" s="3"/>
      <c r="BF1819" s="3"/>
      <c r="BG1819" s="3"/>
      <c r="BH1819" s="3"/>
      <c r="BI1819" s="3"/>
      <c r="BJ1819" s="3"/>
      <c r="BK1819" s="3"/>
    </row>
    <row r="1820" spans="32:63" ht="21.2" customHeight="1" x14ac:dyDescent="0.2">
      <c r="AF1820" s="3"/>
      <c r="AG1820" s="48"/>
      <c r="AH1820" s="48"/>
      <c r="AI1820" s="48"/>
      <c r="AJ1820" s="61"/>
      <c r="AK1820" s="3"/>
      <c r="AL1820" s="48"/>
      <c r="AM1820" s="48"/>
      <c r="AN1820" s="48"/>
      <c r="AQ1820" s="3"/>
      <c r="AR1820" s="3"/>
      <c r="AS1820" s="3"/>
      <c r="AT1820" s="3"/>
      <c r="AU1820" s="3"/>
      <c r="AV1820" s="3"/>
      <c r="AW1820" s="3"/>
      <c r="AX1820" s="3"/>
      <c r="AY1820" s="3"/>
      <c r="AZ1820" s="3"/>
      <c r="BA1820" s="3"/>
      <c r="BB1820" s="3"/>
      <c r="BC1820" s="3"/>
      <c r="BD1820" s="3"/>
      <c r="BE1820" s="3"/>
      <c r="BF1820" s="3"/>
      <c r="BG1820" s="3"/>
      <c r="BH1820" s="3"/>
      <c r="BI1820" s="3"/>
      <c r="BJ1820" s="3"/>
      <c r="BK1820" s="3"/>
    </row>
    <row r="1821" spans="32:63" ht="21.2" customHeight="1" x14ac:dyDescent="0.2">
      <c r="AF1821" s="3"/>
      <c r="AG1821" s="48"/>
      <c r="AH1821" s="48"/>
      <c r="AI1821" s="48"/>
      <c r="AJ1821" s="61"/>
      <c r="AK1821" s="3"/>
      <c r="AL1821" s="48"/>
      <c r="AM1821" s="48"/>
      <c r="AN1821" s="48"/>
      <c r="AQ1821" s="3"/>
      <c r="AR1821" s="3"/>
      <c r="AS1821" s="3"/>
      <c r="AT1821" s="3"/>
      <c r="AU1821" s="3"/>
      <c r="AV1821" s="3"/>
      <c r="AW1821" s="3"/>
      <c r="AX1821" s="3"/>
      <c r="AY1821" s="3"/>
      <c r="AZ1821" s="3"/>
      <c r="BA1821" s="3"/>
      <c r="BB1821" s="3"/>
      <c r="BC1821" s="3"/>
      <c r="BD1821" s="3"/>
      <c r="BE1821" s="3"/>
      <c r="BF1821" s="3"/>
      <c r="BG1821" s="3"/>
      <c r="BH1821" s="3"/>
      <c r="BI1821" s="3"/>
      <c r="BJ1821" s="3"/>
      <c r="BK1821" s="3"/>
    </row>
    <row r="1822" spans="32:63" ht="21.2" customHeight="1" x14ac:dyDescent="0.2">
      <c r="AF1822" s="3"/>
      <c r="AG1822" s="48"/>
      <c r="AH1822" s="48"/>
      <c r="AI1822" s="48"/>
      <c r="AJ1822" s="61"/>
      <c r="AK1822" s="3"/>
      <c r="AL1822" s="48"/>
      <c r="AM1822" s="48"/>
      <c r="AN1822" s="48"/>
      <c r="AQ1822" s="3"/>
      <c r="AR1822" s="3"/>
      <c r="AS1822" s="3"/>
      <c r="AT1822" s="3"/>
      <c r="AU1822" s="3"/>
      <c r="AV1822" s="3"/>
      <c r="AW1822" s="3"/>
      <c r="AX1822" s="3"/>
      <c r="AY1822" s="3"/>
      <c r="AZ1822" s="3"/>
      <c r="BA1822" s="3"/>
      <c r="BB1822" s="3"/>
      <c r="BC1822" s="3"/>
      <c r="BD1822" s="3"/>
      <c r="BE1822" s="3"/>
      <c r="BF1822" s="3"/>
      <c r="BG1822" s="3"/>
      <c r="BH1822" s="3"/>
      <c r="BI1822" s="3"/>
      <c r="BJ1822" s="3"/>
      <c r="BK1822" s="3"/>
    </row>
    <row r="1823" spans="32:63" ht="21.2" customHeight="1" x14ac:dyDescent="0.2">
      <c r="AF1823" s="3"/>
      <c r="AG1823" s="48"/>
      <c r="AH1823" s="48"/>
      <c r="AI1823" s="48"/>
      <c r="AJ1823" s="61"/>
      <c r="AK1823" s="3"/>
      <c r="AL1823" s="48"/>
      <c r="AM1823" s="48"/>
      <c r="AN1823" s="48"/>
      <c r="AQ1823" s="3"/>
      <c r="AR1823" s="3"/>
      <c r="AS1823" s="3"/>
      <c r="AT1823" s="3"/>
      <c r="AU1823" s="3"/>
      <c r="AV1823" s="3"/>
      <c r="AW1823" s="3"/>
      <c r="AX1823" s="3"/>
      <c r="AY1823" s="3"/>
      <c r="AZ1823" s="3"/>
      <c r="BA1823" s="3"/>
      <c r="BB1823" s="3"/>
      <c r="BC1823" s="3"/>
      <c r="BD1823" s="3"/>
      <c r="BE1823" s="3"/>
      <c r="BF1823" s="3"/>
      <c r="BG1823" s="3"/>
      <c r="BH1823" s="3"/>
      <c r="BI1823" s="3"/>
      <c r="BJ1823" s="3"/>
      <c r="BK1823" s="3"/>
    </row>
    <row r="1824" spans="32:63" ht="21.2" customHeight="1" x14ac:dyDescent="0.2">
      <c r="AF1824" s="3"/>
      <c r="AG1824" s="48"/>
      <c r="AH1824" s="48"/>
      <c r="AI1824" s="48"/>
      <c r="AJ1824" s="61"/>
      <c r="AK1824" s="3"/>
      <c r="AL1824" s="48"/>
      <c r="AM1824" s="48"/>
      <c r="AN1824" s="48"/>
      <c r="AQ1824" s="3"/>
      <c r="AR1824" s="3"/>
      <c r="AS1824" s="3"/>
      <c r="AT1824" s="3"/>
      <c r="AU1824" s="3"/>
      <c r="AV1824" s="3"/>
      <c r="AW1824" s="3"/>
      <c r="AX1824" s="3"/>
      <c r="AY1824" s="3"/>
      <c r="AZ1824" s="3"/>
      <c r="BA1824" s="3"/>
      <c r="BB1824" s="3"/>
      <c r="BC1824" s="3"/>
      <c r="BD1824" s="3"/>
      <c r="BE1824" s="3"/>
      <c r="BF1824" s="3"/>
      <c r="BG1824" s="3"/>
      <c r="BH1824" s="3"/>
      <c r="BI1824" s="3"/>
      <c r="BJ1824" s="3"/>
      <c r="BK1824" s="3"/>
    </row>
    <row r="1825" spans="32:63" ht="21.2" customHeight="1" x14ac:dyDescent="0.2">
      <c r="AF1825" s="3"/>
      <c r="AG1825" s="48"/>
      <c r="AH1825" s="48"/>
      <c r="AI1825" s="48"/>
      <c r="AJ1825" s="61"/>
      <c r="AK1825" s="3"/>
      <c r="AL1825" s="48"/>
      <c r="AM1825" s="48"/>
      <c r="AN1825" s="48"/>
      <c r="AQ1825" s="3"/>
      <c r="AR1825" s="3"/>
      <c r="AS1825" s="3"/>
      <c r="AT1825" s="3"/>
      <c r="AU1825" s="3"/>
      <c r="AV1825" s="3"/>
      <c r="AW1825" s="3"/>
      <c r="AX1825" s="3"/>
      <c r="AY1825" s="3"/>
      <c r="AZ1825" s="3"/>
      <c r="BA1825" s="3"/>
      <c r="BB1825" s="3"/>
      <c r="BC1825" s="3"/>
      <c r="BD1825" s="3"/>
      <c r="BE1825" s="3"/>
      <c r="BF1825" s="3"/>
      <c r="BG1825" s="3"/>
      <c r="BH1825" s="3"/>
      <c r="BI1825" s="3"/>
      <c r="BJ1825" s="3"/>
      <c r="BK1825" s="3"/>
    </row>
    <row r="1826" spans="32:63" ht="21.2" customHeight="1" x14ac:dyDescent="0.2">
      <c r="AF1826" s="3"/>
      <c r="AG1826" s="48"/>
      <c r="AH1826" s="48"/>
      <c r="AI1826" s="48"/>
      <c r="AJ1826" s="61"/>
      <c r="AK1826" s="3"/>
      <c r="AL1826" s="48"/>
      <c r="AM1826" s="48"/>
      <c r="AN1826" s="48"/>
      <c r="AQ1826" s="3"/>
      <c r="AR1826" s="3"/>
      <c r="AS1826" s="3"/>
      <c r="AT1826" s="3"/>
      <c r="AU1826" s="3"/>
      <c r="AV1826" s="3"/>
      <c r="AW1826" s="3"/>
      <c r="AX1826" s="3"/>
      <c r="AY1826" s="3"/>
      <c r="AZ1826" s="3"/>
      <c r="BA1826" s="3"/>
      <c r="BB1826" s="3"/>
      <c r="BC1826" s="3"/>
      <c r="BD1826" s="3"/>
      <c r="BE1826" s="3"/>
      <c r="BF1826" s="3"/>
      <c r="BG1826" s="3"/>
      <c r="BH1826" s="3"/>
      <c r="BI1826" s="3"/>
      <c r="BJ1826" s="3"/>
      <c r="BK1826" s="3"/>
    </row>
    <row r="1827" spans="32:63" ht="21.2" customHeight="1" x14ac:dyDescent="0.2">
      <c r="AF1827" s="3"/>
      <c r="AG1827" s="48"/>
      <c r="AH1827" s="48"/>
      <c r="AI1827" s="48"/>
      <c r="AJ1827" s="61"/>
      <c r="AK1827" s="3"/>
      <c r="AL1827" s="48"/>
      <c r="AM1827" s="48"/>
      <c r="AN1827" s="48"/>
      <c r="AQ1827" s="3"/>
      <c r="AR1827" s="3"/>
      <c r="AS1827" s="3"/>
      <c r="AT1827" s="3"/>
      <c r="AU1827" s="3"/>
      <c r="AV1827" s="3"/>
      <c r="AW1827" s="3"/>
      <c r="AX1827" s="3"/>
      <c r="AY1827" s="3"/>
      <c r="AZ1827" s="3"/>
      <c r="BA1827" s="3"/>
      <c r="BB1827" s="3"/>
      <c r="BC1827" s="3"/>
      <c r="BD1827" s="3"/>
      <c r="BE1827" s="3"/>
      <c r="BF1827" s="3"/>
      <c r="BG1827" s="3"/>
      <c r="BH1827" s="3"/>
      <c r="BI1827" s="3"/>
      <c r="BJ1827" s="3"/>
      <c r="BK1827" s="3"/>
    </row>
    <row r="1828" spans="32:63" ht="21.2" customHeight="1" x14ac:dyDescent="0.2">
      <c r="AF1828" s="3"/>
      <c r="AG1828" s="48"/>
      <c r="AH1828" s="48"/>
      <c r="AI1828" s="48"/>
      <c r="AJ1828" s="61"/>
      <c r="AK1828" s="3"/>
      <c r="AL1828" s="48"/>
      <c r="AM1828" s="48"/>
      <c r="AN1828" s="48"/>
      <c r="AQ1828" s="3"/>
      <c r="AR1828" s="3"/>
      <c r="AS1828" s="3"/>
      <c r="AT1828" s="3"/>
      <c r="AU1828" s="3"/>
      <c r="AV1828" s="3"/>
      <c r="AW1828" s="3"/>
      <c r="AX1828" s="3"/>
      <c r="AY1828" s="3"/>
      <c r="AZ1828" s="3"/>
      <c r="BA1828" s="3"/>
      <c r="BB1828" s="3"/>
      <c r="BC1828" s="3"/>
      <c r="BD1828" s="3"/>
      <c r="BE1828" s="3"/>
      <c r="BF1828" s="3"/>
      <c r="BG1828" s="3"/>
      <c r="BH1828" s="3"/>
      <c r="BI1828" s="3"/>
      <c r="BJ1828" s="3"/>
      <c r="BK1828" s="3"/>
    </row>
    <row r="1829" spans="32:63" ht="21.2" customHeight="1" x14ac:dyDescent="0.2">
      <c r="AF1829" s="3"/>
      <c r="AG1829" s="48"/>
      <c r="AH1829" s="48"/>
      <c r="AI1829" s="48"/>
      <c r="AJ1829" s="61"/>
      <c r="AK1829" s="3"/>
      <c r="AL1829" s="48"/>
      <c r="AM1829" s="48"/>
      <c r="AN1829" s="48"/>
      <c r="AQ1829" s="3"/>
      <c r="AR1829" s="3"/>
      <c r="AS1829" s="3"/>
      <c r="AT1829" s="3"/>
      <c r="AU1829" s="3"/>
      <c r="AV1829" s="3"/>
      <c r="AW1829" s="3"/>
      <c r="AX1829" s="3"/>
      <c r="AY1829" s="3"/>
      <c r="AZ1829" s="3"/>
      <c r="BA1829" s="3"/>
      <c r="BB1829" s="3"/>
      <c r="BC1829" s="3"/>
      <c r="BD1829" s="3"/>
      <c r="BE1829" s="3"/>
      <c r="BF1829" s="3"/>
      <c r="BG1829" s="3"/>
      <c r="BH1829" s="3"/>
      <c r="BI1829" s="3"/>
      <c r="BJ1829" s="3"/>
      <c r="BK1829" s="3"/>
    </row>
    <row r="1830" spans="32:63" ht="21.2" customHeight="1" x14ac:dyDescent="0.2">
      <c r="AF1830" s="3"/>
      <c r="AG1830" s="48"/>
      <c r="AH1830" s="48"/>
      <c r="AI1830" s="48"/>
      <c r="AJ1830" s="61"/>
      <c r="AK1830" s="3"/>
      <c r="AL1830" s="48"/>
      <c r="AM1830" s="48"/>
      <c r="AN1830" s="48"/>
      <c r="AQ1830" s="3"/>
      <c r="AR1830" s="3"/>
      <c r="AS1830" s="3"/>
      <c r="AT1830" s="3"/>
      <c r="AU1830" s="3"/>
      <c r="AV1830" s="3"/>
      <c r="AW1830" s="3"/>
      <c r="AX1830" s="3"/>
      <c r="AY1830" s="3"/>
      <c r="AZ1830" s="3"/>
      <c r="BA1830" s="3"/>
      <c r="BB1830" s="3"/>
      <c r="BC1830" s="3"/>
      <c r="BD1830" s="3"/>
      <c r="BE1830" s="3"/>
      <c r="BF1830" s="3"/>
      <c r="BG1830" s="3"/>
      <c r="BH1830" s="3"/>
      <c r="BI1830" s="3"/>
      <c r="BJ1830" s="3"/>
      <c r="BK1830" s="3"/>
    </row>
    <row r="1831" spans="32:63" ht="21.2" customHeight="1" x14ac:dyDescent="0.2">
      <c r="AF1831" s="3"/>
      <c r="AG1831" s="48"/>
      <c r="AH1831" s="48"/>
      <c r="AI1831" s="48"/>
      <c r="AJ1831" s="61"/>
      <c r="AK1831" s="3"/>
      <c r="AL1831" s="48"/>
      <c r="AM1831" s="48"/>
      <c r="AN1831" s="48"/>
      <c r="AQ1831" s="3"/>
      <c r="AR1831" s="3"/>
      <c r="AS1831" s="3"/>
      <c r="AT1831" s="3"/>
      <c r="AU1831" s="3"/>
      <c r="AV1831" s="3"/>
      <c r="AW1831" s="3"/>
      <c r="AX1831" s="3"/>
      <c r="AY1831" s="3"/>
      <c r="AZ1831" s="3"/>
      <c r="BA1831" s="3"/>
      <c r="BB1831" s="3"/>
      <c r="BC1831" s="3"/>
      <c r="BD1831" s="3"/>
      <c r="BE1831" s="3"/>
      <c r="BF1831" s="3"/>
      <c r="BG1831" s="3"/>
      <c r="BH1831" s="3"/>
      <c r="BI1831" s="3"/>
      <c r="BJ1831" s="3"/>
      <c r="BK1831" s="3"/>
    </row>
    <row r="1832" spans="32:63" ht="21.2" customHeight="1" x14ac:dyDescent="0.2">
      <c r="AF1832" s="3"/>
      <c r="AG1832" s="48"/>
      <c r="AH1832" s="48"/>
      <c r="AI1832" s="48"/>
      <c r="AJ1832" s="61"/>
      <c r="AK1832" s="3"/>
      <c r="AL1832" s="48"/>
      <c r="AM1832" s="48"/>
      <c r="AN1832" s="48"/>
      <c r="AQ1832" s="3"/>
      <c r="AR1832" s="3"/>
      <c r="AS1832" s="3"/>
      <c r="AT1832" s="3"/>
      <c r="AU1832" s="3"/>
      <c r="AV1832" s="3"/>
      <c r="AW1832" s="3"/>
      <c r="AX1832" s="3"/>
      <c r="AY1832" s="3"/>
      <c r="AZ1832" s="3"/>
      <c r="BA1832" s="3"/>
      <c r="BB1832" s="3"/>
      <c r="BC1832" s="3"/>
      <c r="BD1832" s="3"/>
      <c r="BE1832" s="3"/>
      <c r="BF1832" s="3"/>
      <c r="BG1832" s="3"/>
      <c r="BH1832" s="3"/>
      <c r="BI1832" s="3"/>
      <c r="BJ1832" s="3"/>
      <c r="BK1832" s="3"/>
    </row>
    <row r="1833" spans="32:63" ht="21.2" customHeight="1" x14ac:dyDescent="0.2">
      <c r="AF1833" s="3"/>
      <c r="AG1833" s="48"/>
      <c r="AH1833" s="48"/>
      <c r="AI1833" s="48"/>
      <c r="AJ1833" s="61"/>
      <c r="AK1833" s="3"/>
      <c r="AL1833" s="48"/>
      <c r="AM1833" s="48"/>
      <c r="AN1833" s="48"/>
      <c r="AQ1833" s="3"/>
      <c r="AR1833" s="3"/>
      <c r="AS1833" s="3"/>
      <c r="AT1833" s="3"/>
      <c r="AU1833" s="3"/>
      <c r="AV1833" s="3"/>
      <c r="AW1833" s="3"/>
      <c r="AX1833" s="3"/>
      <c r="AY1833" s="3"/>
      <c r="AZ1833" s="3"/>
      <c r="BA1833" s="3"/>
      <c r="BB1833" s="3"/>
      <c r="BC1833" s="3"/>
      <c r="BD1833" s="3"/>
      <c r="BE1833" s="3"/>
      <c r="BF1833" s="3"/>
      <c r="BG1833" s="3"/>
      <c r="BH1833" s="3"/>
      <c r="BI1833" s="3"/>
      <c r="BJ1833" s="3"/>
      <c r="BK1833" s="3"/>
    </row>
    <row r="1834" spans="32:63" ht="21.2" customHeight="1" x14ac:dyDescent="0.2">
      <c r="AF1834" s="3"/>
      <c r="AG1834" s="48"/>
      <c r="AH1834" s="48"/>
      <c r="AI1834" s="48"/>
      <c r="AJ1834" s="61"/>
      <c r="AK1834" s="3"/>
      <c r="AL1834" s="48"/>
      <c r="AM1834" s="48"/>
      <c r="AN1834" s="48"/>
      <c r="AQ1834" s="3"/>
      <c r="AR1834" s="3"/>
      <c r="AS1834" s="3"/>
      <c r="AT1834" s="3"/>
      <c r="AU1834" s="3"/>
      <c r="AV1834" s="3"/>
      <c r="AW1834" s="3"/>
      <c r="AX1834" s="3"/>
      <c r="AY1834" s="3"/>
      <c r="AZ1834" s="3"/>
      <c r="BA1834" s="3"/>
      <c r="BB1834" s="3"/>
      <c r="BC1834" s="3"/>
      <c r="BD1834" s="3"/>
      <c r="BE1834" s="3"/>
      <c r="BF1834" s="3"/>
      <c r="BG1834" s="3"/>
      <c r="BH1834" s="3"/>
      <c r="BI1834" s="3"/>
      <c r="BJ1834" s="3"/>
      <c r="BK1834" s="3"/>
    </row>
    <row r="1835" spans="32:63" ht="21.2" customHeight="1" x14ac:dyDescent="0.2">
      <c r="AF1835" s="3"/>
      <c r="AG1835" s="48"/>
      <c r="AH1835" s="48"/>
      <c r="AI1835" s="48"/>
      <c r="AJ1835" s="61"/>
      <c r="AK1835" s="3"/>
      <c r="AL1835" s="48"/>
      <c r="AM1835" s="48"/>
      <c r="AN1835" s="48"/>
      <c r="AQ1835" s="3"/>
      <c r="AR1835" s="3"/>
      <c r="AS1835" s="3"/>
      <c r="AT1835" s="3"/>
      <c r="AU1835" s="3"/>
      <c r="AV1835" s="3"/>
      <c r="AW1835" s="3"/>
      <c r="AX1835" s="3"/>
      <c r="AY1835" s="3"/>
      <c r="AZ1835" s="3"/>
      <c r="BA1835" s="3"/>
      <c r="BB1835" s="3"/>
      <c r="BC1835" s="3"/>
      <c r="BD1835" s="3"/>
      <c r="BE1835" s="3"/>
      <c r="BF1835" s="3"/>
      <c r="BG1835" s="3"/>
      <c r="BH1835" s="3"/>
      <c r="BI1835" s="3"/>
      <c r="BJ1835" s="3"/>
      <c r="BK1835" s="3"/>
    </row>
    <row r="1836" spans="32:63" ht="21.2" customHeight="1" x14ac:dyDescent="0.2">
      <c r="AF1836" s="3"/>
      <c r="AG1836" s="48"/>
      <c r="AH1836" s="48"/>
      <c r="AI1836" s="48"/>
      <c r="AJ1836" s="61"/>
      <c r="AK1836" s="3"/>
      <c r="AL1836" s="48"/>
      <c r="AM1836" s="48"/>
      <c r="AN1836" s="48"/>
      <c r="AQ1836" s="3"/>
      <c r="AR1836" s="3"/>
      <c r="AS1836" s="3"/>
      <c r="AT1836" s="3"/>
      <c r="AU1836" s="3"/>
      <c r="AV1836" s="3"/>
      <c r="AW1836" s="3"/>
      <c r="AX1836" s="3"/>
      <c r="AY1836" s="3"/>
      <c r="AZ1836" s="3"/>
      <c r="BA1836" s="3"/>
      <c r="BB1836" s="3"/>
      <c r="BC1836" s="3"/>
      <c r="BD1836" s="3"/>
      <c r="BE1836" s="3"/>
      <c r="BF1836" s="3"/>
      <c r="BG1836" s="3"/>
      <c r="BH1836" s="3"/>
      <c r="BI1836" s="3"/>
      <c r="BJ1836" s="3"/>
      <c r="BK1836" s="3"/>
    </row>
    <row r="1837" spans="32:63" ht="21.2" customHeight="1" x14ac:dyDescent="0.2">
      <c r="AF1837" s="3"/>
      <c r="AG1837" s="48"/>
      <c r="AH1837" s="48"/>
      <c r="AI1837" s="48"/>
      <c r="AJ1837" s="61"/>
      <c r="AK1837" s="3"/>
      <c r="AL1837" s="48"/>
      <c r="AM1837" s="48"/>
      <c r="AN1837" s="48"/>
      <c r="AQ1837" s="3"/>
      <c r="AR1837" s="3"/>
      <c r="AS1837" s="3"/>
      <c r="AT1837" s="3"/>
      <c r="AU1837" s="3"/>
      <c r="AV1837" s="3"/>
      <c r="AW1837" s="3"/>
      <c r="AX1837" s="3"/>
      <c r="AY1837" s="3"/>
      <c r="AZ1837" s="3"/>
      <c r="BA1837" s="3"/>
      <c r="BB1837" s="3"/>
      <c r="BC1837" s="3"/>
      <c r="BD1837" s="3"/>
      <c r="BE1837" s="3"/>
      <c r="BF1837" s="3"/>
      <c r="BG1837" s="3"/>
      <c r="BH1837" s="3"/>
      <c r="BI1837" s="3"/>
      <c r="BJ1837" s="3"/>
      <c r="BK1837" s="3"/>
    </row>
    <row r="1838" spans="32:63" ht="21.2" customHeight="1" x14ac:dyDescent="0.2">
      <c r="AF1838" s="3"/>
      <c r="AG1838" s="48"/>
      <c r="AH1838" s="48"/>
      <c r="AI1838" s="48"/>
      <c r="AJ1838" s="61"/>
      <c r="AK1838" s="3"/>
      <c r="AL1838" s="48"/>
      <c r="AM1838" s="48"/>
      <c r="AN1838" s="48"/>
      <c r="AQ1838" s="3"/>
      <c r="AR1838" s="3"/>
      <c r="AS1838" s="3"/>
      <c r="AT1838" s="3"/>
      <c r="AU1838" s="3"/>
      <c r="AV1838" s="3"/>
      <c r="AW1838" s="3"/>
      <c r="AX1838" s="3"/>
      <c r="AY1838" s="3"/>
      <c r="AZ1838" s="3"/>
      <c r="BA1838" s="3"/>
      <c r="BB1838" s="3"/>
      <c r="BC1838" s="3"/>
      <c r="BD1838" s="3"/>
      <c r="BE1838" s="3"/>
      <c r="BF1838" s="3"/>
      <c r="BG1838" s="3"/>
      <c r="BH1838" s="3"/>
      <c r="BI1838" s="3"/>
      <c r="BJ1838" s="3"/>
      <c r="BK1838" s="3"/>
    </row>
    <row r="1839" spans="32:63" ht="21.2" customHeight="1" x14ac:dyDescent="0.2">
      <c r="AF1839" s="3"/>
      <c r="AG1839" s="48"/>
      <c r="AH1839" s="48"/>
      <c r="AI1839" s="48"/>
      <c r="AJ1839" s="61"/>
      <c r="AK1839" s="3"/>
      <c r="AL1839" s="48"/>
      <c r="AM1839" s="48"/>
      <c r="AN1839" s="48"/>
      <c r="AQ1839" s="3"/>
      <c r="AR1839" s="3"/>
      <c r="AS1839" s="3"/>
      <c r="AT1839" s="3"/>
      <c r="AU1839" s="3"/>
      <c r="AV1839" s="3"/>
      <c r="AW1839" s="3"/>
      <c r="AX1839" s="3"/>
      <c r="AY1839" s="3"/>
      <c r="AZ1839" s="3"/>
      <c r="BA1839" s="3"/>
      <c r="BB1839" s="3"/>
      <c r="BC1839" s="3"/>
      <c r="BD1839" s="3"/>
      <c r="BE1839" s="3"/>
      <c r="BF1839" s="3"/>
      <c r="BG1839" s="3"/>
      <c r="BH1839" s="3"/>
      <c r="BI1839" s="3"/>
      <c r="BJ1839" s="3"/>
      <c r="BK1839" s="3"/>
    </row>
    <row r="1840" spans="32:63" ht="21.2" customHeight="1" x14ac:dyDescent="0.2">
      <c r="AF1840" s="3"/>
      <c r="AG1840" s="48"/>
      <c r="AH1840" s="48"/>
      <c r="AI1840" s="48"/>
      <c r="AJ1840" s="61"/>
      <c r="AK1840" s="3"/>
      <c r="AL1840" s="48"/>
      <c r="AM1840" s="48"/>
      <c r="AN1840" s="48"/>
      <c r="AQ1840" s="3"/>
      <c r="AR1840" s="3"/>
      <c r="AS1840" s="3"/>
      <c r="AT1840" s="3"/>
      <c r="AU1840" s="3"/>
      <c r="AV1840" s="3"/>
      <c r="AW1840" s="3"/>
      <c r="AX1840" s="3"/>
      <c r="AY1840" s="3"/>
      <c r="AZ1840" s="3"/>
      <c r="BA1840" s="3"/>
      <c r="BB1840" s="3"/>
      <c r="BC1840" s="3"/>
      <c r="BD1840" s="3"/>
      <c r="BE1840" s="3"/>
      <c r="BF1840" s="3"/>
      <c r="BG1840" s="3"/>
      <c r="BH1840" s="3"/>
      <c r="BI1840" s="3"/>
      <c r="BJ1840" s="3"/>
      <c r="BK1840" s="3"/>
    </row>
    <row r="1841" spans="32:63" ht="21.2" customHeight="1" x14ac:dyDescent="0.2">
      <c r="AF1841" s="3"/>
      <c r="AG1841" s="48"/>
      <c r="AH1841" s="48"/>
      <c r="AI1841" s="48"/>
      <c r="AJ1841" s="61"/>
      <c r="AK1841" s="3"/>
      <c r="AL1841" s="48"/>
      <c r="AM1841" s="48"/>
      <c r="AN1841" s="48"/>
      <c r="AQ1841" s="3"/>
      <c r="AR1841" s="3"/>
      <c r="AS1841" s="3"/>
      <c r="AT1841" s="3"/>
      <c r="AU1841" s="3"/>
      <c r="AV1841" s="3"/>
      <c r="AW1841" s="3"/>
      <c r="AX1841" s="3"/>
      <c r="AY1841" s="3"/>
      <c r="AZ1841" s="3"/>
      <c r="BA1841" s="3"/>
      <c r="BB1841" s="3"/>
      <c r="BC1841" s="3"/>
      <c r="BD1841" s="3"/>
      <c r="BE1841" s="3"/>
      <c r="BF1841" s="3"/>
      <c r="BG1841" s="3"/>
      <c r="BH1841" s="3"/>
      <c r="BI1841" s="3"/>
      <c r="BJ1841" s="3"/>
      <c r="BK1841" s="3"/>
    </row>
    <row r="1842" spans="32:63" ht="21.2" customHeight="1" x14ac:dyDescent="0.2">
      <c r="AF1842" s="3"/>
      <c r="AG1842" s="48"/>
      <c r="AH1842" s="48"/>
      <c r="AI1842" s="48"/>
      <c r="AJ1842" s="61"/>
      <c r="AK1842" s="3"/>
      <c r="AL1842" s="48"/>
      <c r="AM1842" s="48"/>
      <c r="AN1842" s="48"/>
      <c r="AQ1842" s="3"/>
      <c r="AR1842" s="3"/>
      <c r="AS1842" s="3"/>
      <c r="AT1842" s="3"/>
      <c r="AU1842" s="3"/>
      <c r="AV1842" s="3"/>
      <c r="AW1842" s="3"/>
      <c r="AX1842" s="3"/>
      <c r="AY1842" s="3"/>
      <c r="AZ1842" s="3"/>
      <c r="BA1842" s="3"/>
      <c r="BB1842" s="3"/>
      <c r="BC1842" s="3"/>
      <c r="BD1842" s="3"/>
      <c r="BE1842" s="3"/>
      <c r="BF1842" s="3"/>
      <c r="BG1842" s="3"/>
      <c r="BH1842" s="3"/>
      <c r="BI1842" s="3"/>
      <c r="BJ1842" s="3"/>
      <c r="BK1842" s="3"/>
    </row>
    <row r="1843" spans="32:63" ht="21.2" customHeight="1" x14ac:dyDescent="0.2">
      <c r="AF1843" s="3"/>
      <c r="AG1843" s="48"/>
      <c r="AH1843" s="48"/>
      <c r="AI1843" s="48"/>
      <c r="AJ1843" s="61"/>
      <c r="AK1843" s="3"/>
      <c r="AL1843" s="48"/>
      <c r="AM1843" s="48"/>
      <c r="AN1843" s="48"/>
      <c r="AQ1843" s="3"/>
      <c r="AR1843" s="3"/>
      <c r="AS1843" s="3"/>
      <c r="AT1843" s="3"/>
      <c r="AU1843" s="3"/>
      <c r="AV1843" s="3"/>
      <c r="AW1843" s="3"/>
      <c r="AX1843" s="3"/>
      <c r="AY1843" s="3"/>
      <c r="AZ1843" s="3"/>
      <c r="BA1843" s="3"/>
      <c r="BB1843" s="3"/>
      <c r="BC1843" s="3"/>
      <c r="BD1843" s="3"/>
      <c r="BE1843" s="3"/>
      <c r="BF1843" s="3"/>
      <c r="BG1843" s="3"/>
      <c r="BH1843" s="3"/>
      <c r="BI1843" s="3"/>
      <c r="BJ1843" s="3"/>
      <c r="BK1843" s="3"/>
    </row>
    <row r="1844" spans="32:63" ht="21.2" customHeight="1" x14ac:dyDescent="0.2">
      <c r="AF1844" s="3"/>
      <c r="AG1844" s="48"/>
      <c r="AH1844" s="48"/>
      <c r="AI1844" s="48"/>
      <c r="AJ1844" s="61"/>
      <c r="AK1844" s="3"/>
      <c r="AL1844" s="48"/>
      <c r="AM1844" s="48"/>
      <c r="AN1844" s="48"/>
      <c r="AQ1844" s="3"/>
      <c r="AR1844" s="3"/>
      <c r="AS1844" s="3"/>
      <c r="AT1844" s="3"/>
      <c r="AU1844" s="3"/>
      <c r="AV1844" s="3"/>
      <c r="AW1844" s="3"/>
      <c r="AX1844" s="3"/>
      <c r="AY1844" s="3"/>
      <c r="AZ1844" s="3"/>
      <c r="BA1844" s="3"/>
      <c r="BB1844" s="3"/>
      <c r="BC1844" s="3"/>
      <c r="BD1844" s="3"/>
      <c r="BE1844" s="3"/>
      <c r="BF1844" s="3"/>
      <c r="BG1844" s="3"/>
      <c r="BH1844" s="3"/>
      <c r="BI1844" s="3"/>
      <c r="BJ1844" s="3"/>
      <c r="BK1844" s="3"/>
    </row>
    <row r="1845" spans="32:63" ht="21.2" customHeight="1" x14ac:dyDescent="0.2">
      <c r="AF1845" s="3"/>
      <c r="AG1845" s="48"/>
      <c r="AH1845" s="48"/>
      <c r="AI1845" s="48"/>
      <c r="AJ1845" s="61"/>
      <c r="AK1845" s="3"/>
      <c r="AL1845" s="48"/>
      <c r="AM1845" s="48"/>
      <c r="AN1845" s="48"/>
      <c r="AQ1845" s="3"/>
      <c r="AR1845" s="3"/>
      <c r="AS1845" s="3"/>
      <c r="AT1845" s="3"/>
      <c r="AU1845" s="3"/>
      <c r="AV1845" s="3"/>
      <c r="AW1845" s="3"/>
      <c r="AX1845" s="3"/>
      <c r="AY1845" s="3"/>
      <c r="AZ1845" s="3"/>
      <c r="BA1845" s="3"/>
      <c r="BB1845" s="3"/>
      <c r="BC1845" s="3"/>
      <c r="BD1845" s="3"/>
      <c r="BE1845" s="3"/>
      <c r="BF1845" s="3"/>
      <c r="BG1845" s="3"/>
      <c r="BH1845" s="3"/>
      <c r="BI1845" s="3"/>
      <c r="BJ1845" s="3"/>
      <c r="BK1845" s="3"/>
    </row>
    <row r="1846" spans="32:63" ht="21.2" customHeight="1" x14ac:dyDescent="0.2">
      <c r="AF1846" s="3"/>
      <c r="AG1846" s="48"/>
      <c r="AH1846" s="48"/>
      <c r="AI1846" s="48"/>
      <c r="AJ1846" s="61"/>
      <c r="AK1846" s="3"/>
      <c r="AL1846" s="48"/>
      <c r="AM1846" s="48"/>
      <c r="AN1846" s="48"/>
      <c r="AQ1846" s="3"/>
      <c r="AR1846" s="3"/>
      <c r="AS1846" s="3"/>
      <c r="AT1846" s="3"/>
      <c r="AU1846" s="3"/>
      <c r="AV1846" s="3"/>
      <c r="AW1846" s="3"/>
      <c r="AX1846" s="3"/>
      <c r="AY1846" s="3"/>
      <c r="AZ1846" s="3"/>
      <c r="BA1846" s="3"/>
      <c r="BB1846" s="3"/>
      <c r="BC1846" s="3"/>
      <c r="BD1846" s="3"/>
      <c r="BE1846" s="3"/>
      <c r="BF1846" s="3"/>
      <c r="BG1846" s="3"/>
      <c r="BH1846" s="3"/>
      <c r="BI1846" s="3"/>
      <c r="BJ1846" s="3"/>
      <c r="BK1846" s="3"/>
    </row>
    <row r="1847" spans="32:63" ht="21.2" customHeight="1" x14ac:dyDescent="0.2">
      <c r="AF1847" s="3"/>
      <c r="AG1847" s="48"/>
      <c r="AH1847" s="48"/>
      <c r="AI1847" s="48"/>
      <c r="AJ1847" s="61"/>
      <c r="AK1847" s="3"/>
      <c r="AL1847" s="48"/>
      <c r="AM1847" s="48"/>
      <c r="AN1847" s="48"/>
      <c r="AQ1847" s="3"/>
      <c r="AR1847" s="3"/>
      <c r="AS1847" s="3"/>
      <c r="AT1847" s="3"/>
      <c r="AU1847" s="3"/>
      <c r="AV1847" s="3"/>
      <c r="AW1847" s="3"/>
      <c r="AX1847" s="3"/>
      <c r="AY1847" s="3"/>
      <c r="AZ1847" s="3"/>
      <c r="BA1847" s="3"/>
      <c r="BB1847" s="3"/>
      <c r="BC1847" s="3"/>
      <c r="BD1847" s="3"/>
      <c r="BE1847" s="3"/>
      <c r="BF1847" s="3"/>
      <c r="BG1847" s="3"/>
      <c r="BH1847" s="3"/>
      <c r="BI1847" s="3"/>
      <c r="BJ1847" s="3"/>
      <c r="BK1847" s="3"/>
    </row>
    <row r="1848" spans="32:63" ht="21.2" customHeight="1" x14ac:dyDescent="0.2">
      <c r="AF1848" s="3"/>
      <c r="AG1848" s="48"/>
      <c r="AH1848" s="48"/>
      <c r="AI1848" s="48"/>
      <c r="AJ1848" s="61"/>
      <c r="AK1848" s="3"/>
      <c r="AL1848" s="48"/>
      <c r="AM1848" s="48"/>
      <c r="AN1848" s="48"/>
      <c r="AQ1848" s="3"/>
      <c r="AR1848" s="3"/>
      <c r="AS1848" s="3"/>
      <c r="AT1848" s="3"/>
      <c r="AU1848" s="3"/>
      <c r="AV1848" s="3"/>
      <c r="AW1848" s="3"/>
      <c r="AX1848" s="3"/>
      <c r="AY1848" s="3"/>
      <c r="AZ1848" s="3"/>
      <c r="BA1848" s="3"/>
      <c r="BB1848" s="3"/>
      <c r="BC1848" s="3"/>
      <c r="BD1848" s="3"/>
      <c r="BE1848" s="3"/>
      <c r="BF1848" s="3"/>
      <c r="BG1848" s="3"/>
      <c r="BH1848" s="3"/>
      <c r="BI1848" s="3"/>
      <c r="BJ1848" s="3"/>
      <c r="BK1848" s="3"/>
    </row>
    <row r="1849" spans="32:63" ht="21.2" customHeight="1" x14ac:dyDescent="0.2">
      <c r="AF1849" s="3"/>
      <c r="AG1849" s="48"/>
      <c r="AH1849" s="48"/>
      <c r="AI1849" s="48"/>
      <c r="AJ1849" s="61"/>
      <c r="AK1849" s="3"/>
      <c r="AL1849" s="48"/>
      <c r="AM1849" s="48"/>
      <c r="AN1849" s="48"/>
      <c r="AQ1849" s="3"/>
      <c r="AR1849" s="3"/>
      <c r="AS1849" s="3"/>
      <c r="AT1849" s="3"/>
      <c r="AU1849" s="3"/>
      <c r="AV1849" s="3"/>
      <c r="AW1849" s="3"/>
      <c r="AX1849" s="3"/>
      <c r="AY1849" s="3"/>
      <c r="AZ1849" s="3"/>
      <c r="BA1849" s="3"/>
      <c r="BB1849" s="3"/>
      <c r="BC1849" s="3"/>
      <c r="BD1849" s="3"/>
      <c r="BE1849" s="3"/>
      <c r="BF1849" s="3"/>
      <c r="BG1849" s="3"/>
      <c r="BH1849" s="3"/>
      <c r="BI1849" s="3"/>
      <c r="BJ1849" s="3"/>
      <c r="BK1849" s="3"/>
    </row>
    <row r="1850" spans="32:63" ht="21.2" customHeight="1" x14ac:dyDescent="0.2">
      <c r="AF1850" s="3"/>
      <c r="AG1850" s="48"/>
      <c r="AH1850" s="48"/>
      <c r="AI1850" s="48"/>
      <c r="AJ1850" s="61"/>
      <c r="AK1850" s="3"/>
      <c r="AL1850" s="48"/>
      <c r="AM1850" s="48"/>
      <c r="AN1850" s="48"/>
      <c r="AQ1850" s="3"/>
      <c r="AR1850" s="3"/>
      <c r="AS1850" s="3"/>
      <c r="AT1850" s="3"/>
      <c r="AU1850" s="3"/>
      <c r="AV1850" s="3"/>
      <c r="AW1850" s="3"/>
      <c r="AX1850" s="3"/>
      <c r="AY1850" s="3"/>
      <c r="AZ1850" s="3"/>
      <c r="BA1850" s="3"/>
      <c r="BB1850" s="3"/>
      <c r="BC1850" s="3"/>
      <c r="BD1850" s="3"/>
      <c r="BE1850" s="3"/>
      <c r="BF1850" s="3"/>
      <c r="BG1850" s="3"/>
      <c r="BH1850" s="3"/>
      <c r="BI1850" s="3"/>
      <c r="BJ1850" s="3"/>
      <c r="BK1850" s="3"/>
    </row>
    <row r="1851" spans="32:63" ht="21.2" customHeight="1" x14ac:dyDescent="0.2">
      <c r="AF1851" s="3"/>
      <c r="AG1851" s="48"/>
      <c r="AH1851" s="48"/>
      <c r="AI1851" s="48"/>
      <c r="AJ1851" s="61"/>
      <c r="AK1851" s="3"/>
      <c r="AL1851" s="48"/>
      <c r="AM1851" s="48"/>
      <c r="AN1851" s="48"/>
      <c r="AQ1851" s="3"/>
      <c r="AR1851" s="3"/>
      <c r="AS1851" s="3"/>
      <c r="AT1851" s="3"/>
      <c r="AU1851" s="3"/>
      <c r="AV1851" s="3"/>
      <c r="AW1851" s="3"/>
      <c r="AX1851" s="3"/>
      <c r="AY1851" s="3"/>
      <c r="AZ1851" s="3"/>
      <c r="BA1851" s="3"/>
      <c r="BB1851" s="3"/>
      <c r="BC1851" s="3"/>
      <c r="BD1851" s="3"/>
      <c r="BE1851" s="3"/>
      <c r="BF1851" s="3"/>
      <c r="BG1851" s="3"/>
      <c r="BH1851" s="3"/>
      <c r="BI1851" s="3"/>
      <c r="BJ1851" s="3"/>
      <c r="BK1851" s="3"/>
    </row>
    <row r="1852" spans="32:63" ht="21.2" customHeight="1" x14ac:dyDescent="0.2">
      <c r="AF1852" s="3"/>
      <c r="AG1852" s="48"/>
      <c r="AH1852" s="48"/>
      <c r="AI1852" s="48"/>
      <c r="AJ1852" s="61"/>
      <c r="AK1852" s="3"/>
      <c r="AL1852" s="48"/>
      <c r="AM1852" s="48"/>
      <c r="AN1852" s="48"/>
      <c r="AQ1852" s="3"/>
      <c r="AR1852" s="3"/>
      <c r="AS1852" s="3"/>
      <c r="AT1852" s="3"/>
      <c r="AU1852" s="3"/>
      <c r="AV1852" s="3"/>
      <c r="AW1852" s="3"/>
      <c r="AX1852" s="3"/>
      <c r="AY1852" s="3"/>
      <c r="AZ1852" s="3"/>
      <c r="BA1852" s="3"/>
      <c r="BB1852" s="3"/>
      <c r="BC1852" s="3"/>
      <c r="BD1852" s="3"/>
      <c r="BE1852" s="3"/>
      <c r="BF1852" s="3"/>
      <c r="BG1852" s="3"/>
      <c r="BH1852" s="3"/>
      <c r="BI1852" s="3"/>
      <c r="BJ1852" s="3"/>
      <c r="BK1852" s="3"/>
    </row>
    <row r="1853" spans="32:63" ht="21.2" customHeight="1" x14ac:dyDescent="0.2">
      <c r="AF1853" s="3"/>
      <c r="AG1853" s="48"/>
      <c r="AH1853" s="48"/>
      <c r="AI1853" s="48"/>
      <c r="AJ1853" s="61"/>
      <c r="AK1853" s="3"/>
      <c r="AL1853" s="48"/>
      <c r="AM1853" s="48"/>
      <c r="AN1853" s="48"/>
      <c r="AQ1853" s="3"/>
      <c r="AR1853" s="3"/>
      <c r="AS1853" s="3"/>
      <c r="AT1853" s="3"/>
      <c r="AU1853" s="3"/>
      <c r="AV1853" s="3"/>
      <c r="AW1853" s="3"/>
      <c r="AX1853" s="3"/>
      <c r="AY1853" s="3"/>
      <c r="AZ1853" s="3"/>
      <c r="BA1853" s="3"/>
      <c r="BB1853" s="3"/>
      <c r="BC1853" s="3"/>
      <c r="BD1853" s="3"/>
      <c r="BE1853" s="3"/>
      <c r="BF1853" s="3"/>
      <c r="BG1853" s="3"/>
      <c r="BH1853" s="3"/>
      <c r="BI1853" s="3"/>
      <c r="BJ1853" s="3"/>
      <c r="BK1853" s="3"/>
    </row>
    <row r="1854" spans="32:63" ht="21.2" customHeight="1" x14ac:dyDescent="0.2">
      <c r="AF1854" s="3"/>
      <c r="AG1854" s="48"/>
      <c r="AH1854" s="48"/>
      <c r="AI1854" s="48"/>
      <c r="AJ1854" s="61"/>
      <c r="AK1854" s="3"/>
      <c r="AL1854" s="48"/>
      <c r="AM1854" s="48"/>
      <c r="AN1854" s="48"/>
      <c r="AQ1854" s="3"/>
      <c r="AR1854" s="3"/>
      <c r="AS1854" s="3"/>
      <c r="AT1854" s="3"/>
      <c r="AU1854" s="3"/>
      <c r="AV1854" s="3"/>
      <c r="AW1854" s="3"/>
      <c r="AX1854" s="3"/>
      <c r="AY1854" s="3"/>
      <c r="AZ1854" s="3"/>
      <c r="BA1854" s="3"/>
      <c r="BB1854" s="3"/>
      <c r="BC1854" s="3"/>
      <c r="BD1854" s="3"/>
      <c r="BE1854" s="3"/>
      <c r="BF1854" s="3"/>
      <c r="BG1854" s="3"/>
      <c r="BH1854" s="3"/>
      <c r="BI1854" s="3"/>
      <c r="BJ1854" s="3"/>
      <c r="BK1854" s="3"/>
    </row>
    <row r="1855" spans="32:63" ht="21.2" customHeight="1" x14ac:dyDescent="0.2">
      <c r="AF1855" s="3"/>
      <c r="AG1855" s="48"/>
      <c r="AH1855" s="48"/>
      <c r="AI1855" s="48"/>
      <c r="AJ1855" s="61"/>
      <c r="AK1855" s="3"/>
      <c r="AL1855" s="48"/>
      <c r="AM1855" s="48"/>
      <c r="AN1855" s="48"/>
      <c r="AQ1855" s="3"/>
      <c r="AR1855" s="3"/>
      <c r="AS1855" s="3"/>
      <c r="AT1855" s="3"/>
      <c r="AU1855" s="3"/>
      <c r="AV1855" s="3"/>
      <c r="AW1855" s="3"/>
      <c r="AX1855" s="3"/>
      <c r="AY1855" s="3"/>
      <c r="AZ1855" s="3"/>
      <c r="BA1855" s="3"/>
      <c r="BB1855" s="3"/>
      <c r="BC1855" s="3"/>
      <c r="BD1855" s="3"/>
      <c r="BE1855" s="3"/>
      <c r="BF1855" s="3"/>
      <c r="BG1855" s="3"/>
      <c r="BH1855" s="3"/>
      <c r="BI1855" s="3"/>
      <c r="BJ1855" s="3"/>
      <c r="BK1855" s="3"/>
    </row>
    <row r="1856" spans="32:63" ht="21.2" customHeight="1" x14ac:dyDescent="0.2">
      <c r="AF1856" s="3"/>
      <c r="AG1856" s="48"/>
      <c r="AH1856" s="48"/>
      <c r="AI1856" s="48"/>
      <c r="AJ1856" s="61"/>
      <c r="AK1856" s="3"/>
      <c r="AL1856" s="48"/>
      <c r="AM1856" s="48"/>
      <c r="AN1856" s="48"/>
      <c r="AQ1856" s="3"/>
      <c r="AR1856" s="3"/>
      <c r="AS1856" s="3"/>
      <c r="AT1856" s="3"/>
      <c r="AU1856" s="3"/>
      <c r="AV1856" s="3"/>
      <c r="AW1856" s="3"/>
      <c r="AX1856" s="3"/>
      <c r="AY1856" s="3"/>
      <c r="AZ1856" s="3"/>
      <c r="BA1856" s="3"/>
      <c r="BB1856" s="3"/>
      <c r="BC1856" s="3"/>
      <c r="BD1856" s="3"/>
      <c r="BE1856" s="3"/>
      <c r="BF1856" s="3"/>
      <c r="BG1856" s="3"/>
      <c r="BH1856" s="3"/>
      <c r="BI1856" s="3"/>
      <c r="BJ1856" s="3"/>
      <c r="BK1856" s="3"/>
    </row>
    <row r="1857" spans="32:63" ht="21.2" customHeight="1" x14ac:dyDescent="0.2">
      <c r="AF1857" s="3"/>
      <c r="AG1857" s="48"/>
      <c r="AH1857" s="48"/>
      <c r="AI1857" s="48"/>
      <c r="AJ1857" s="61"/>
      <c r="AK1857" s="3"/>
      <c r="AL1857" s="48"/>
      <c r="AM1857" s="48"/>
      <c r="AN1857" s="48"/>
      <c r="AQ1857" s="3"/>
      <c r="AR1857" s="3"/>
      <c r="AS1857" s="3"/>
      <c r="AT1857" s="3"/>
      <c r="AU1857" s="3"/>
      <c r="AV1857" s="3"/>
      <c r="AW1857" s="3"/>
      <c r="AX1857" s="3"/>
      <c r="AY1857" s="3"/>
      <c r="AZ1857" s="3"/>
      <c r="BA1857" s="3"/>
      <c r="BB1857" s="3"/>
      <c r="BC1857" s="3"/>
      <c r="BD1857" s="3"/>
      <c r="BE1857" s="3"/>
      <c r="BF1857" s="3"/>
      <c r="BG1857" s="3"/>
      <c r="BH1857" s="3"/>
      <c r="BI1857" s="3"/>
      <c r="BJ1857" s="3"/>
      <c r="BK1857" s="3"/>
    </row>
    <row r="1858" spans="32:63" ht="21.2" customHeight="1" x14ac:dyDescent="0.2">
      <c r="AF1858" s="3"/>
      <c r="AG1858" s="48"/>
      <c r="AH1858" s="48"/>
      <c r="AI1858" s="48"/>
      <c r="AJ1858" s="61"/>
      <c r="AK1858" s="3"/>
      <c r="AL1858" s="48"/>
      <c r="AM1858" s="48"/>
      <c r="AN1858" s="48"/>
      <c r="AQ1858" s="3"/>
      <c r="AR1858" s="3"/>
      <c r="AS1858" s="3"/>
      <c r="AT1858" s="3"/>
      <c r="AU1858" s="3"/>
      <c r="AV1858" s="3"/>
      <c r="AW1858" s="3"/>
      <c r="AX1858" s="3"/>
      <c r="AY1858" s="3"/>
      <c r="AZ1858" s="3"/>
      <c r="BA1858" s="3"/>
      <c r="BB1858" s="3"/>
      <c r="BC1858" s="3"/>
      <c r="BD1858" s="3"/>
      <c r="BE1858" s="3"/>
      <c r="BF1858" s="3"/>
      <c r="BG1858" s="3"/>
      <c r="BH1858" s="3"/>
      <c r="BI1858" s="3"/>
      <c r="BJ1858" s="3"/>
      <c r="BK1858" s="3"/>
    </row>
    <row r="1859" spans="32:63" ht="21.2" customHeight="1" x14ac:dyDescent="0.2">
      <c r="AF1859" s="3"/>
      <c r="AG1859" s="48"/>
      <c r="AH1859" s="48"/>
      <c r="AI1859" s="48"/>
      <c r="AJ1859" s="61"/>
      <c r="AK1859" s="3"/>
      <c r="AL1859" s="48"/>
      <c r="AM1859" s="48"/>
      <c r="AN1859" s="48"/>
      <c r="AQ1859" s="3"/>
      <c r="AR1859" s="3"/>
      <c r="AS1859" s="3"/>
      <c r="AT1859" s="3"/>
      <c r="AU1859" s="3"/>
      <c r="AV1859" s="3"/>
      <c r="AW1859" s="3"/>
      <c r="AX1859" s="3"/>
      <c r="AY1859" s="3"/>
      <c r="AZ1859" s="3"/>
      <c r="BA1859" s="3"/>
      <c r="BB1859" s="3"/>
      <c r="BC1859" s="3"/>
      <c r="BD1859" s="3"/>
      <c r="BE1859" s="3"/>
      <c r="BF1859" s="3"/>
      <c r="BG1859" s="3"/>
      <c r="BH1859" s="3"/>
      <c r="BI1859" s="3"/>
      <c r="BJ1859" s="3"/>
      <c r="BK1859" s="3"/>
    </row>
    <row r="1860" spans="32:63" ht="21.2" customHeight="1" x14ac:dyDescent="0.2">
      <c r="AF1860" s="3"/>
      <c r="AG1860" s="48"/>
      <c r="AH1860" s="48"/>
      <c r="AI1860" s="48"/>
      <c r="AJ1860" s="61"/>
      <c r="AK1860" s="3"/>
      <c r="AL1860" s="48"/>
      <c r="AM1860" s="48"/>
      <c r="AN1860" s="48"/>
      <c r="AQ1860" s="3"/>
      <c r="AR1860" s="3"/>
      <c r="AS1860" s="3"/>
      <c r="AT1860" s="3"/>
      <c r="AU1860" s="3"/>
      <c r="AV1860" s="3"/>
      <c r="AW1860" s="3"/>
      <c r="AX1860" s="3"/>
      <c r="AY1860" s="3"/>
      <c r="AZ1860" s="3"/>
      <c r="BA1860" s="3"/>
      <c r="BB1860" s="3"/>
      <c r="BC1860" s="3"/>
      <c r="BD1860" s="3"/>
      <c r="BE1860" s="3"/>
      <c r="BF1860" s="3"/>
      <c r="BG1860" s="3"/>
      <c r="BH1860" s="3"/>
      <c r="BI1860" s="3"/>
      <c r="BJ1860" s="3"/>
      <c r="BK1860" s="3"/>
    </row>
    <row r="1861" spans="32:63" ht="21.2" customHeight="1" x14ac:dyDescent="0.2">
      <c r="AF1861" s="3"/>
      <c r="AG1861" s="48"/>
      <c r="AH1861" s="48"/>
      <c r="AI1861" s="48"/>
      <c r="AJ1861" s="61"/>
      <c r="AK1861" s="3"/>
      <c r="AL1861" s="48"/>
      <c r="AM1861" s="48"/>
      <c r="AN1861" s="48"/>
      <c r="AQ1861" s="3"/>
      <c r="AR1861" s="3"/>
      <c r="AS1861" s="3"/>
      <c r="AT1861" s="3"/>
      <c r="AU1861" s="3"/>
      <c r="AV1861" s="3"/>
      <c r="AW1861" s="3"/>
      <c r="AX1861" s="3"/>
      <c r="AY1861" s="3"/>
      <c r="AZ1861" s="3"/>
      <c r="BA1861" s="3"/>
      <c r="BB1861" s="3"/>
      <c r="BC1861" s="3"/>
      <c r="BD1861" s="3"/>
      <c r="BE1861" s="3"/>
      <c r="BF1861" s="3"/>
      <c r="BG1861" s="3"/>
      <c r="BH1861" s="3"/>
      <c r="BI1861" s="3"/>
      <c r="BJ1861" s="3"/>
      <c r="BK1861" s="3"/>
    </row>
    <row r="1862" spans="32:63" ht="21.2" customHeight="1" x14ac:dyDescent="0.2">
      <c r="AF1862" s="3"/>
      <c r="AG1862" s="48"/>
      <c r="AH1862" s="48"/>
      <c r="AI1862" s="48"/>
      <c r="AJ1862" s="61"/>
      <c r="AK1862" s="3"/>
      <c r="AL1862" s="48"/>
      <c r="AM1862" s="48"/>
      <c r="AN1862" s="48"/>
      <c r="AQ1862" s="3"/>
      <c r="AR1862" s="3"/>
      <c r="AS1862" s="3"/>
      <c r="AT1862" s="3"/>
      <c r="AU1862" s="3"/>
      <c r="AV1862" s="3"/>
      <c r="AW1862" s="3"/>
      <c r="AX1862" s="3"/>
      <c r="AY1862" s="3"/>
      <c r="AZ1862" s="3"/>
      <c r="BA1862" s="3"/>
      <c r="BB1862" s="3"/>
      <c r="BC1862" s="3"/>
      <c r="BD1862" s="3"/>
      <c r="BE1862" s="3"/>
      <c r="BF1862" s="3"/>
      <c r="BG1862" s="3"/>
      <c r="BH1862" s="3"/>
      <c r="BI1862" s="3"/>
      <c r="BJ1862" s="3"/>
      <c r="BK1862" s="3"/>
    </row>
    <row r="1863" spans="32:63" ht="21.2" customHeight="1" x14ac:dyDescent="0.2">
      <c r="AF1863" s="3"/>
      <c r="AG1863" s="48"/>
      <c r="AH1863" s="48"/>
      <c r="AI1863" s="48"/>
      <c r="AJ1863" s="61"/>
      <c r="AK1863" s="3"/>
      <c r="AL1863" s="48"/>
      <c r="AM1863" s="48"/>
      <c r="AN1863" s="48"/>
      <c r="AQ1863" s="3"/>
      <c r="AR1863" s="3"/>
      <c r="AS1863" s="3"/>
      <c r="AT1863" s="3"/>
      <c r="AU1863" s="3"/>
      <c r="AV1863" s="3"/>
      <c r="AW1863" s="3"/>
      <c r="AX1863" s="3"/>
      <c r="AY1863" s="3"/>
      <c r="AZ1863" s="3"/>
      <c r="BA1863" s="3"/>
      <c r="BB1863" s="3"/>
      <c r="BC1863" s="3"/>
      <c r="BD1863" s="3"/>
      <c r="BE1863" s="3"/>
      <c r="BF1863" s="3"/>
      <c r="BG1863" s="3"/>
      <c r="BH1863" s="3"/>
      <c r="BI1863" s="3"/>
      <c r="BJ1863" s="3"/>
      <c r="BK1863" s="3"/>
    </row>
    <row r="1864" spans="32:63" ht="21.2" customHeight="1" x14ac:dyDescent="0.2">
      <c r="AF1864" s="3"/>
      <c r="AG1864" s="48"/>
      <c r="AH1864" s="48"/>
      <c r="AI1864" s="48"/>
      <c r="AJ1864" s="61"/>
      <c r="AK1864" s="3"/>
      <c r="AL1864" s="48"/>
      <c r="AM1864" s="48"/>
      <c r="AN1864" s="48"/>
      <c r="AQ1864" s="3"/>
      <c r="AR1864" s="3"/>
      <c r="AS1864" s="3"/>
      <c r="AT1864" s="3"/>
      <c r="AU1864" s="3"/>
      <c r="AV1864" s="3"/>
      <c r="AW1864" s="3"/>
      <c r="AX1864" s="3"/>
      <c r="AY1864" s="3"/>
      <c r="AZ1864" s="3"/>
      <c r="BA1864" s="3"/>
      <c r="BB1864" s="3"/>
      <c r="BC1864" s="3"/>
      <c r="BD1864" s="3"/>
      <c r="BE1864" s="3"/>
      <c r="BF1864" s="3"/>
      <c r="BG1864" s="3"/>
      <c r="BH1864" s="3"/>
      <c r="BI1864" s="3"/>
      <c r="BJ1864" s="3"/>
      <c r="BK1864" s="3"/>
    </row>
    <row r="1865" spans="32:63" ht="21.2" customHeight="1" x14ac:dyDescent="0.2">
      <c r="AF1865" s="3"/>
      <c r="AG1865" s="48"/>
      <c r="AH1865" s="48"/>
      <c r="AI1865" s="48"/>
      <c r="AJ1865" s="61"/>
      <c r="AK1865" s="3"/>
      <c r="AL1865" s="48"/>
      <c r="AM1865" s="48"/>
      <c r="AN1865" s="48"/>
      <c r="AQ1865" s="3"/>
      <c r="AR1865" s="3"/>
      <c r="AS1865" s="3"/>
      <c r="AT1865" s="3"/>
      <c r="AU1865" s="3"/>
      <c r="AV1865" s="3"/>
      <c r="AW1865" s="3"/>
      <c r="AX1865" s="3"/>
      <c r="AY1865" s="3"/>
      <c r="AZ1865" s="3"/>
      <c r="BA1865" s="3"/>
      <c r="BB1865" s="3"/>
      <c r="BC1865" s="3"/>
      <c r="BD1865" s="3"/>
      <c r="BE1865" s="3"/>
      <c r="BF1865" s="3"/>
      <c r="BG1865" s="3"/>
      <c r="BH1865" s="3"/>
      <c r="BI1865" s="3"/>
      <c r="BJ1865" s="3"/>
      <c r="BK1865" s="3"/>
    </row>
    <row r="1866" spans="32:63" ht="21.2" customHeight="1" x14ac:dyDescent="0.2">
      <c r="AF1866" s="3"/>
      <c r="AG1866" s="48"/>
      <c r="AH1866" s="48"/>
      <c r="AI1866" s="48"/>
      <c r="AJ1866" s="61"/>
      <c r="AK1866" s="3"/>
      <c r="AL1866" s="48"/>
      <c r="AM1866" s="48"/>
      <c r="AN1866" s="48"/>
      <c r="AQ1866" s="3"/>
      <c r="AR1866" s="3"/>
      <c r="AS1866" s="3"/>
      <c r="AT1866" s="3"/>
      <c r="AU1866" s="3"/>
      <c r="AV1866" s="3"/>
      <c r="AW1866" s="3"/>
      <c r="AX1866" s="3"/>
      <c r="AY1866" s="3"/>
      <c r="AZ1866" s="3"/>
      <c r="BA1866" s="3"/>
      <c r="BB1866" s="3"/>
      <c r="BC1866" s="3"/>
      <c r="BD1866" s="3"/>
      <c r="BE1866" s="3"/>
      <c r="BF1866" s="3"/>
      <c r="BG1866" s="3"/>
      <c r="BH1866" s="3"/>
      <c r="BI1866" s="3"/>
      <c r="BJ1866" s="3"/>
      <c r="BK1866" s="3"/>
    </row>
    <row r="1867" spans="32:63" ht="21.2" customHeight="1" x14ac:dyDescent="0.2">
      <c r="AF1867" s="3"/>
      <c r="AG1867" s="48"/>
      <c r="AH1867" s="48"/>
      <c r="AI1867" s="48"/>
      <c r="AJ1867" s="61"/>
      <c r="AK1867" s="3"/>
      <c r="AL1867" s="48"/>
      <c r="AM1867" s="48"/>
      <c r="AN1867" s="48"/>
      <c r="AQ1867" s="3"/>
      <c r="AR1867" s="3"/>
      <c r="AS1867" s="3"/>
      <c r="AT1867" s="3"/>
      <c r="AU1867" s="3"/>
      <c r="AV1867" s="3"/>
      <c r="AW1867" s="3"/>
      <c r="AX1867" s="3"/>
      <c r="AY1867" s="3"/>
      <c r="AZ1867" s="3"/>
      <c r="BA1867" s="3"/>
      <c r="BB1867" s="3"/>
      <c r="BC1867" s="3"/>
      <c r="BD1867" s="3"/>
      <c r="BE1867" s="3"/>
      <c r="BF1867" s="3"/>
      <c r="BG1867" s="3"/>
      <c r="BH1867" s="3"/>
      <c r="BI1867" s="3"/>
      <c r="BJ1867" s="3"/>
      <c r="BK1867" s="3"/>
    </row>
    <row r="1868" spans="32:63" ht="21.2" customHeight="1" x14ac:dyDescent="0.2">
      <c r="AF1868" s="3"/>
      <c r="AG1868" s="48"/>
      <c r="AH1868" s="48"/>
      <c r="AI1868" s="48"/>
      <c r="AJ1868" s="61"/>
      <c r="AK1868" s="3"/>
      <c r="AL1868" s="48"/>
      <c r="AM1868" s="48"/>
      <c r="AN1868" s="48"/>
      <c r="AQ1868" s="3"/>
      <c r="AR1868" s="3"/>
      <c r="AS1868" s="3"/>
      <c r="AT1868" s="3"/>
      <c r="AU1868" s="3"/>
      <c r="AV1868" s="3"/>
      <c r="AW1868" s="3"/>
      <c r="AX1868" s="3"/>
      <c r="AY1868" s="3"/>
      <c r="AZ1868" s="3"/>
      <c r="BA1868" s="3"/>
      <c r="BB1868" s="3"/>
      <c r="BC1868" s="3"/>
      <c r="BD1868" s="3"/>
      <c r="BE1868" s="3"/>
      <c r="BF1868" s="3"/>
      <c r="BG1868" s="3"/>
      <c r="BH1868" s="3"/>
      <c r="BI1868" s="3"/>
      <c r="BJ1868" s="3"/>
      <c r="BK1868" s="3"/>
    </row>
    <row r="1869" spans="32:63" ht="21.2" customHeight="1" x14ac:dyDescent="0.2">
      <c r="AF1869" s="3"/>
      <c r="AG1869" s="48"/>
      <c r="AH1869" s="48"/>
      <c r="AI1869" s="48"/>
      <c r="AJ1869" s="61"/>
      <c r="AK1869" s="3"/>
      <c r="AL1869" s="48"/>
      <c r="AM1869" s="48"/>
      <c r="AN1869" s="48"/>
      <c r="AQ1869" s="3"/>
      <c r="AR1869" s="3"/>
      <c r="AS1869" s="3"/>
      <c r="AT1869" s="3"/>
      <c r="AU1869" s="3"/>
      <c r="AV1869" s="3"/>
      <c r="AW1869" s="3"/>
      <c r="AX1869" s="3"/>
      <c r="AY1869" s="3"/>
      <c r="AZ1869" s="3"/>
      <c r="BA1869" s="3"/>
      <c r="BB1869" s="3"/>
      <c r="BC1869" s="3"/>
      <c r="BD1869" s="3"/>
      <c r="BE1869" s="3"/>
      <c r="BF1869" s="3"/>
      <c r="BG1869" s="3"/>
      <c r="BH1869" s="3"/>
      <c r="BI1869" s="3"/>
      <c r="BJ1869" s="3"/>
      <c r="BK1869" s="3"/>
    </row>
    <row r="1870" spans="32:63" ht="21.2" customHeight="1" x14ac:dyDescent="0.2">
      <c r="AF1870" s="3"/>
      <c r="AG1870" s="48"/>
      <c r="AH1870" s="48"/>
      <c r="AI1870" s="48"/>
      <c r="AJ1870" s="61"/>
      <c r="AK1870" s="3"/>
      <c r="AL1870" s="48"/>
      <c r="AM1870" s="48"/>
      <c r="AN1870" s="48"/>
      <c r="AQ1870" s="3"/>
      <c r="AR1870" s="3"/>
      <c r="AS1870" s="3"/>
      <c r="AT1870" s="3"/>
      <c r="AU1870" s="3"/>
      <c r="AV1870" s="3"/>
      <c r="AW1870" s="3"/>
      <c r="AX1870" s="3"/>
      <c r="AY1870" s="3"/>
      <c r="AZ1870" s="3"/>
      <c r="BA1870" s="3"/>
      <c r="BB1870" s="3"/>
      <c r="BC1870" s="3"/>
      <c r="BD1870" s="3"/>
      <c r="BE1870" s="3"/>
      <c r="BF1870" s="3"/>
      <c r="BG1870" s="3"/>
      <c r="BH1870" s="3"/>
      <c r="BI1870" s="3"/>
      <c r="BJ1870" s="3"/>
      <c r="BK1870" s="3"/>
    </row>
    <row r="1871" spans="32:63" ht="21.2" customHeight="1" x14ac:dyDescent="0.2">
      <c r="AF1871" s="3"/>
      <c r="AG1871" s="48"/>
      <c r="AH1871" s="48"/>
      <c r="AI1871" s="48"/>
      <c r="AJ1871" s="61"/>
      <c r="AK1871" s="3"/>
      <c r="AL1871" s="48"/>
      <c r="AM1871" s="48"/>
      <c r="AN1871" s="48"/>
      <c r="AQ1871" s="3"/>
      <c r="AR1871" s="3"/>
      <c r="AS1871" s="3"/>
      <c r="AT1871" s="3"/>
      <c r="AU1871" s="3"/>
      <c r="AV1871" s="3"/>
      <c r="AW1871" s="3"/>
      <c r="AX1871" s="3"/>
      <c r="AY1871" s="3"/>
      <c r="AZ1871" s="3"/>
      <c r="BA1871" s="3"/>
      <c r="BB1871" s="3"/>
      <c r="BC1871" s="3"/>
      <c r="BD1871" s="3"/>
      <c r="BE1871" s="3"/>
      <c r="BF1871" s="3"/>
      <c r="BG1871" s="3"/>
      <c r="BH1871" s="3"/>
      <c r="BI1871" s="3"/>
      <c r="BJ1871" s="3"/>
      <c r="BK1871" s="3"/>
    </row>
    <row r="1872" spans="32:63" ht="21.2" customHeight="1" x14ac:dyDescent="0.2">
      <c r="AF1872" s="3"/>
      <c r="AG1872" s="48"/>
      <c r="AH1872" s="48"/>
      <c r="AI1872" s="48"/>
      <c r="AJ1872" s="61"/>
      <c r="AK1872" s="3"/>
      <c r="AL1872" s="48"/>
      <c r="AM1872" s="48"/>
      <c r="AN1872" s="48"/>
      <c r="AQ1872" s="3"/>
      <c r="AR1872" s="3"/>
      <c r="AS1872" s="3"/>
      <c r="AT1872" s="3"/>
      <c r="AU1872" s="3"/>
      <c r="AV1872" s="3"/>
      <c r="AW1872" s="3"/>
      <c r="AX1872" s="3"/>
      <c r="AY1872" s="3"/>
      <c r="AZ1872" s="3"/>
      <c r="BA1872" s="3"/>
      <c r="BB1872" s="3"/>
      <c r="BC1872" s="3"/>
      <c r="BD1872" s="3"/>
      <c r="BE1872" s="3"/>
      <c r="BF1872" s="3"/>
      <c r="BG1872" s="3"/>
      <c r="BH1872" s="3"/>
      <c r="BI1872" s="3"/>
      <c r="BJ1872" s="3"/>
      <c r="BK1872" s="3"/>
    </row>
    <row r="1873" spans="32:63" ht="21.2" customHeight="1" x14ac:dyDescent="0.2">
      <c r="AF1873" s="3"/>
      <c r="AG1873" s="48"/>
      <c r="AH1873" s="48"/>
      <c r="AI1873" s="48"/>
      <c r="AJ1873" s="61"/>
      <c r="AK1873" s="3"/>
      <c r="AL1873" s="48"/>
      <c r="AM1873" s="48"/>
      <c r="AN1873" s="48"/>
      <c r="AQ1873" s="3"/>
      <c r="AR1873" s="3"/>
      <c r="AS1873" s="3"/>
      <c r="AT1873" s="3"/>
      <c r="AU1873" s="3"/>
      <c r="AV1873" s="3"/>
      <c r="AW1873" s="3"/>
      <c r="AX1873" s="3"/>
      <c r="AY1873" s="3"/>
      <c r="AZ1873" s="3"/>
      <c r="BA1873" s="3"/>
      <c r="BB1873" s="3"/>
      <c r="BC1873" s="3"/>
      <c r="BD1873" s="3"/>
      <c r="BE1873" s="3"/>
      <c r="BF1873" s="3"/>
      <c r="BG1873" s="3"/>
      <c r="BH1873" s="3"/>
      <c r="BI1873" s="3"/>
      <c r="BJ1873" s="3"/>
      <c r="BK1873" s="3"/>
    </row>
    <row r="1874" spans="32:63" ht="21.2" customHeight="1" x14ac:dyDescent="0.2">
      <c r="AF1874" s="3"/>
      <c r="AG1874" s="48"/>
      <c r="AH1874" s="48"/>
      <c r="AI1874" s="48"/>
      <c r="AJ1874" s="61"/>
      <c r="AK1874" s="3"/>
      <c r="AL1874" s="48"/>
      <c r="AM1874" s="48"/>
      <c r="AN1874" s="48"/>
      <c r="AQ1874" s="3"/>
      <c r="AR1874" s="3"/>
      <c r="AS1874" s="3"/>
      <c r="AT1874" s="3"/>
      <c r="AU1874" s="3"/>
      <c r="AV1874" s="3"/>
      <c r="AW1874" s="3"/>
      <c r="AX1874" s="3"/>
      <c r="AY1874" s="3"/>
      <c r="AZ1874" s="3"/>
      <c r="BA1874" s="3"/>
      <c r="BB1874" s="3"/>
      <c r="BC1874" s="3"/>
      <c r="BD1874" s="3"/>
      <c r="BE1874" s="3"/>
      <c r="BF1874" s="3"/>
      <c r="BG1874" s="3"/>
      <c r="BH1874" s="3"/>
      <c r="BI1874" s="3"/>
      <c r="BJ1874" s="3"/>
      <c r="BK1874" s="3"/>
    </row>
    <row r="1875" spans="32:63" ht="21.2" customHeight="1" x14ac:dyDescent="0.2">
      <c r="AF1875" s="3"/>
      <c r="AG1875" s="48"/>
      <c r="AH1875" s="48"/>
      <c r="AI1875" s="48"/>
      <c r="AJ1875" s="61"/>
      <c r="AK1875" s="3"/>
      <c r="AL1875" s="48"/>
      <c r="AM1875" s="48"/>
      <c r="AN1875" s="48"/>
      <c r="AQ1875" s="3"/>
      <c r="AR1875" s="3"/>
      <c r="AS1875" s="3"/>
      <c r="AT1875" s="3"/>
      <c r="AU1875" s="3"/>
      <c r="AV1875" s="3"/>
      <c r="AW1875" s="3"/>
      <c r="AX1875" s="3"/>
      <c r="AY1875" s="3"/>
      <c r="AZ1875" s="3"/>
      <c r="BA1875" s="3"/>
      <c r="BB1875" s="3"/>
      <c r="BC1875" s="3"/>
      <c r="BD1875" s="3"/>
      <c r="BE1875" s="3"/>
      <c r="BF1875" s="3"/>
      <c r="BG1875" s="3"/>
      <c r="BH1875" s="3"/>
      <c r="BI1875" s="3"/>
      <c r="BJ1875" s="3"/>
      <c r="BK1875" s="3"/>
    </row>
    <row r="1876" spans="32:63" ht="21.2" customHeight="1" x14ac:dyDescent="0.2">
      <c r="AF1876" s="3"/>
      <c r="AG1876" s="48"/>
      <c r="AH1876" s="48"/>
      <c r="AI1876" s="48"/>
      <c r="AJ1876" s="61"/>
      <c r="AK1876" s="3"/>
      <c r="AL1876" s="48"/>
      <c r="AM1876" s="48"/>
      <c r="AN1876" s="48"/>
      <c r="AQ1876" s="3"/>
      <c r="AR1876" s="3"/>
      <c r="AS1876" s="3"/>
      <c r="AT1876" s="3"/>
      <c r="AU1876" s="3"/>
      <c r="AV1876" s="3"/>
      <c r="AW1876" s="3"/>
      <c r="AX1876" s="3"/>
      <c r="AY1876" s="3"/>
      <c r="AZ1876" s="3"/>
      <c r="BA1876" s="3"/>
      <c r="BB1876" s="3"/>
      <c r="BC1876" s="3"/>
      <c r="BD1876" s="3"/>
      <c r="BE1876" s="3"/>
      <c r="BF1876" s="3"/>
      <c r="BG1876" s="3"/>
      <c r="BH1876" s="3"/>
      <c r="BI1876" s="3"/>
      <c r="BJ1876" s="3"/>
      <c r="BK1876" s="3"/>
    </row>
    <row r="1877" spans="32:63" ht="21.2" customHeight="1" x14ac:dyDescent="0.2">
      <c r="AF1877" s="3"/>
      <c r="AG1877" s="48"/>
      <c r="AH1877" s="48"/>
      <c r="AI1877" s="48"/>
      <c r="AJ1877" s="61"/>
      <c r="AK1877" s="3"/>
      <c r="AL1877" s="48"/>
      <c r="AM1877" s="48"/>
      <c r="AN1877" s="48"/>
      <c r="AQ1877" s="3"/>
      <c r="AR1877" s="3"/>
      <c r="AS1877" s="3"/>
      <c r="AT1877" s="3"/>
      <c r="AU1877" s="3"/>
      <c r="AV1877" s="3"/>
      <c r="AW1877" s="3"/>
      <c r="AX1877" s="3"/>
      <c r="AY1877" s="3"/>
      <c r="AZ1877" s="3"/>
      <c r="BA1877" s="3"/>
      <c r="BB1877" s="3"/>
      <c r="BC1877" s="3"/>
      <c r="BD1877" s="3"/>
      <c r="BE1877" s="3"/>
      <c r="BF1877" s="3"/>
      <c r="BG1877" s="3"/>
      <c r="BH1877" s="3"/>
      <c r="BI1877" s="3"/>
      <c r="BJ1877" s="3"/>
      <c r="BK1877" s="3"/>
    </row>
    <row r="1878" spans="32:63" ht="21.2" customHeight="1" x14ac:dyDescent="0.2">
      <c r="AF1878" s="3"/>
      <c r="AG1878" s="48"/>
      <c r="AH1878" s="48"/>
      <c r="AI1878" s="48"/>
      <c r="AJ1878" s="61"/>
      <c r="AK1878" s="3"/>
      <c r="AL1878" s="48"/>
      <c r="AM1878" s="48"/>
      <c r="AN1878" s="48"/>
      <c r="AQ1878" s="3"/>
      <c r="AR1878" s="3"/>
      <c r="AS1878" s="3"/>
      <c r="AT1878" s="3"/>
      <c r="AU1878" s="3"/>
      <c r="AV1878" s="3"/>
      <c r="AW1878" s="3"/>
      <c r="AX1878" s="3"/>
      <c r="AY1878" s="3"/>
      <c r="AZ1878" s="3"/>
      <c r="BA1878" s="3"/>
      <c r="BB1878" s="3"/>
      <c r="BC1878" s="3"/>
      <c r="BD1878" s="3"/>
      <c r="BE1878" s="3"/>
      <c r="BF1878" s="3"/>
      <c r="BG1878" s="3"/>
      <c r="BH1878" s="3"/>
      <c r="BI1878" s="3"/>
      <c r="BJ1878" s="3"/>
      <c r="BK1878" s="3"/>
    </row>
    <row r="1879" spans="32:63" ht="21.2" customHeight="1" x14ac:dyDescent="0.2">
      <c r="AF1879" s="3"/>
      <c r="AG1879" s="48"/>
      <c r="AH1879" s="48"/>
      <c r="AI1879" s="48"/>
      <c r="AJ1879" s="61"/>
      <c r="AK1879" s="3"/>
      <c r="AL1879" s="48"/>
      <c r="AM1879" s="48"/>
      <c r="AN1879" s="48"/>
      <c r="AQ1879" s="3"/>
      <c r="AR1879" s="3"/>
      <c r="AS1879" s="3"/>
      <c r="AT1879" s="3"/>
      <c r="AU1879" s="3"/>
      <c r="AV1879" s="3"/>
      <c r="AW1879" s="3"/>
      <c r="AX1879" s="3"/>
      <c r="AY1879" s="3"/>
      <c r="AZ1879" s="3"/>
      <c r="BA1879" s="3"/>
      <c r="BB1879" s="3"/>
      <c r="BC1879" s="3"/>
      <c r="BD1879" s="3"/>
      <c r="BE1879" s="3"/>
      <c r="BF1879" s="3"/>
      <c r="BG1879" s="3"/>
      <c r="BH1879" s="3"/>
      <c r="BI1879" s="3"/>
      <c r="BJ1879" s="3"/>
      <c r="BK1879" s="3"/>
    </row>
    <row r="1880" spans="32:63" ht="21.2" customHeight="1" x14ac:dyDescent="0.2">
      <c r="AF1880" s="3"/>
      <c r="AG1880" s="48"/>
      <c r="AH1880" s="48"/>
      <c r="AI1880" s="48"/>
      <c r="AJ1880" s="61"/>
      <c r="AK1880" s="3"/>
      <c r="AL1880" s="48"/>
      <c r="AM1880" s="48"/>
      <c r="AN1880" s="48"/>
      <c r="AQ1880" s="3"/>
      <c r="AR1880" s="3"/>
      <c r="AS1880" s="3"/>
      <c r="AT1880" s="3"/>
      <c r="AU1880" s="3"/>
      <c r="AV1880" s="3"/>
      <c r="AW1880" s="3"/>
      <c r="AX1880" s="3"/>
      <c r="AY1880" s="3"/>
      <c r="AZ1880" s="3"/>
      <c r="BA1880" s="3"/>
      <c r="BB1880" s="3"/>
      <c r="BC1880" s="3"/>
      <c r="BD1880" s="3"/>
      <c r="BE1880" s="3"/>
      <c r="BF1880" s="3"/>
      <c r="BG1880" s="3"/>
      <c r="BH1880" s="3"/>
      <c r="BI1880" s="3"/>
      <c r="BJ1880" s="3"/>
      <c r="BK1880" s="3"/>
    </row>
    <row r="1881" spans="32:63" ht="21.2" customHeight="1" x14ac:dyDescent="0.2">
      <c r="AF1881" s="3"/>
      <c r="AG1881" s="48"/>
      <c r="AH1881" s="48"/>
      <c r="AI1881" s="48"/>
      <c r="AJ1881" s="61"/>
      <c r="AK1881" s="3"/>
      <c r="AL1881" s="48"/>
      <c r="AM1881" s="48"/>
      <c r="AN1881" s="48"/>
      <c r="AQ1881" s="3"/>
      <c r="AR1881" s="3"/>
      <c r="AS1881" s="3"/>
      <c r="AT1881" s="3"/>
      <c r="AU1881" s="3"/>
      <c r="AV1881" s="3"/>
      <c r="AW1881" s="3"/>
      <c r="AX1881" s="3"/>
      <c r="AY1881" s="3"/>
      <c r="AZ1881" s="3"/>
      <c r="BA1881" s="3"/>
      <c r="BB1881" s="3"/>
      <c r="BC1881" s="3"/>
      <c r="BD1881" s="3"/>
      <c r="BE1881" s="3"/>
      <c r="BF1881" s="3"/>
      <c r="BG1881" s="3"/>
      <c r="BH1881" s="3"/>
      <c r="BI1881" s="3"/>
      <c r="BJ1881" s="3"/>
      <c r="BK1881" s="3"/>
    </row>
    <row r="1882" spans="32:63" ht="21.2" customHeight="1" x14ac:dyDescent="0.2">
      <c r="AF1882" s="3"/>
      <c r="AG1882" s="48"/>
      <c r="AH1882" s="48"/>
      <c r="AI1882" s="48"/>
      <c r="AJ1882" s="61"/>
      <c r="AK1882" s="3"/>
      <c r="AL1882" s="48"/>
      <c r="AM1882" s="48"/>
      <c r="AN1882" s="48"/>
      <c r="AQ1882" s="3"/>
      <c r="AR1882" s="3"/>
      <c r="AS1882" s="3"/>
      <c r="AT1882" s="3"/>
      <c r="AU1882" s="3"/>
      <c r="AV1882" s="3"/>
      <c r="AW1882" s="3"/>
      <c r="AX1882" s="3"/>
      <c r="AY1882" s="3"/>
      <c r="AZ1882" s="3"/>
      <c r="BA1882" s="3"/>
      <c r="BB1882" s="3"/>
      <c r="BC1882" s="3"/>
      <c r="BD1882" s="3"/>
      <c r="BE1882" s="3"/>
      <c r="BF1882" s="3"/>
      <c r="BG1882" s="3"/>
      <c r="BH1882" s="3"/>
      <c r="BI1882" s="3"/>
      <c r="BJ1882" s="3"/>
      <c r="BK1882" s="3"/>
    </row>
    <row r="1883" spans="32:63" ht="21.2" customHeight="1" x14ac:dyDescent="0.2">
      <c r="AF1883" s="3"/>
      <c r="AG1883" s="48"/>
      <c r="AH1883" s="48"/>
      <c r="AI1883" s="48"/>
      <c r="AJ1883" s="61"/>
      <c r="AK1883" s="3"/>
      <c r="AL1883" s="48"/>
      <c r="AM1883" s="48"/>
      <c r="AN1883" s="48"/>
      <c r="AQ1883" s="3"/>
      <c r="AR1883" s="3"/>
      <c r="AS1883" s="3"/>
      <c r="AT1883" s="3"/>
      <c r="AU1883" s="3"/>
      <c r="AV1883" s="3"/>
      <c r="AW1883" s="3"/>
      <c r="AX1883" s="3"/>
      <c r="AY1883" s="3"/>
      <c r="AZ1883" s="3"/>
      <c r="BA1883" s="3"/>
      <c r="BB1883" s="3"/>
      <c r="BC1883" s="3"/>
      <c r="BD1883" s="3"/>
      <c r="BE1883" s="3"/>
      <c r="BF1883" s="3"/>
      <c r="BG1883" s="3"/>
      <c r="BH1883" s="3"/>
      <c r="BI1883" s="3"/>
      <c r="BJ1883" s="3"/>
      <c r="BK1883" s="3"/>
    </row>
    <row r="1884" spans="32:63" ht="21.2" customHeight="1" x14ac:dyDescent="0.2">
      <c r="AF1884" s="3"/>
      <c r="AG1884" s="48"/>
      <c r="AH1884" s="48"/>
      <c r="AI1884" s="48"/>
      <c r="AJ1884" s="61"/>
      <c r="AK1884" s="3"/>
      <c r="AL1884" s="48"/>
      <c r="AM1884" s="48"/>
      <c r="AN1884" s="48"/>
      <c r="AQ1884" s="3"/>
      <c r="AR1884" s="3"/>
      <c r="AS1884" s="3"/>
      <c r="AT1884" s="3"/>
      <c r="AU1884" s="3"/>
      <c r="AV1884" s="3"/>
      <c r="AW1884" s="3"/>
      <c r="AX1884" s="3"/>
      <c r="AY1884" s="3"/>
      <c r="AZ1884" s="3"/>
      <c r="BA1884" s="3"/>
      <c r="BB1884" s="3"/>
      <c r="BC1884" s="3"/>
      <c r="BD1884" s="3"/>
      <c r="BE1884" s="3"/>
      <c r="BF1884" s="3"/>
      <c r="BG1884" s="3"/>
      <c r="BH1884" s="3"/>
      <c r="BI1884" s="3"/>
      <c r="BJ1884" s="3"/>
      <c r="BK1884" s="3"/>
    </row>
    <row r="1885" spans="32:63" ht="21.2" customHeight="1" x14ac:dyDescent="0.2">
      <c r="AF1885" s="3"/>
      <c r="AG1885" s="48"/>
      <c r="AH1885" s="48"/>
      <c r="AI1885" s="48"/>
      <c r="AJ1885" s="61"/>
      <c r="AK1885" s="3"/>
      <c r="AL1885" s="48"/>
      <c r="AM1885" s="48"/>
      <c r="AN1885" s="48"/>
      <c r="AQ1885" s="3"/>
      <c r="AR1885" s="3"/>
      <c r="AS1885" s="3"/>
      <c r="AT1885" s="3"/>
      <c r="AU1885" s="3"/>
      <c r="AV1885" s="3"/>
      <c r="AW1885" s="3"/>
      <c r="AX1885" s="3"/>
      <c r="AY1885" s="3"/>
      <c r="AZ1885" s="3"/>
      <c r="BA1885" s="3"/>
      <c r="BB1885" s="3"/>
      <c r="BC1885" s="3"/>
      <c r="BD1885" s="3"/>
      <c r="BE1885" s="3"/>
      <c r="BF1885" s="3"/>
      <c r="BG1885" s="3"/>
      <c r="BH1885" s="3"/>
      <c r="BI1885" s="3"/>
      <c r="BJ1885" s="3"/>
      <c r="BK1885" s="3"/>
    </row>
    <row r="1886" spans="32:63" ht="21.2" customHeight="1" x14ac:dyDescent="0.2">
      <c r="AF1886" s="3"/>
      <c r="AG1886" s="48"/>
      <c r="AH1886" s="48"/>
      <c r="AI1886" s="48"/>
      <c r="AJ1886" s="61"/>
      <c r="AK1886" s="3"/>
      <c r="AL1886" s="48"/>
      <c r="AM1886" s="48"/>
      <c r="AN1886" s="48"/>
      <c r="AQ1886" s="3"/>
      <c r="AR1886" s="3"/>
      <c r="AS1886" s="3"/>
      <c r="AT1886" s="3"/>
      <c r="AU1886" s="3"/>
      <c r="AV1886" s="3"/>
      <c r="AW1886" s="3"/>
      <c r="AX1886" s="3"/>
      <c r="AY1886" s="3"/>
      <c r="AZ1886" s="3"/>
      <c r="BA1886" s="3"/>
      <c r="BB1886" s="3"/>
      <c r="BC1886" s="3"/>
      <c r="BD1886" s="3"/>
      <c r="BE1886" s="3"/>
      <c r="BF1886" s="3"/>
      <c r="BG1886" s="3"/>
      <c r="BH1886" s="3"/>
      <c r="BI1886" s="3"/>
      <c r="BJ1886" s="3"/>
      <c r="BK1886" s="3"/>
    </row>
    <row r="1887" spans="32:63" ht="21.2" customHeight="1" x14ac:dyDescent="0.2">
      <c r="AF1887" s="3"/>
      <c r="AG1887" s="48"/>
      <c r="AH1887" s="48"/>
      <c r="AI1887" s="48"/>
      <c r="AJ1887" s="61"/>
      <c r="AK1887" s="3"/>
      <c r="AL1887" s="48"/>
      <c r="AM1887" s="48"/>
      <c r="AN1887" s="48"/>
      <c r="AQ1887" s="3"/>
      <c r="AR1887" s="3"/>
      <c r="AS1887" s="3"/>
      <c r="AT1887" s="3"/>
      <c r="AU1887" s="3"/>
      <c r="AV1887" s="3"/>
      <c r="AW1887" s="3"/>
      <c r="AX1887" s="3"/>
      <c r="AY1887" s="3"/>
      <c r="AZ1887" s="3"/>
      <c r="BA1887" s="3"/>
      <c r="BB1887" s="3"/>
      <c r="BC1887" s="3"/>
      <c r="BD1887" s="3"/>
      <c r="BE1887" s="3"/>
      <c r="BF1887" s="3"/>
      <c r="BG1887" s="3"/>
      <c r="BH1887" s="3"/>
      <c r="BI1887" s="3"/>
      <c r="BJ1887" s="3"/>
      <c r="BK1887" s="3"/>
    </row>
    <row r="1888" spans="32:63" ht="21.2" customHeight="1" x14ac:dyDescent="0.2">
      <c r="AF1888" s="3"/>
      <c r="AG1888" s="48"/>
      <c r="AH1888" s="48"/>
      <c r="AI1888" s="48"/>
      <c r="AJ1888" s="61"/>
      <c r="AK1888" s="3"/>
      <c r="AL1888" s="48"/>
      <c r="AM1888" s="48"/>
      <c r="AN1888" s="48"/>
      <c r="AQ1888" s="3"/>
      <c r="AR1888" s="3"/>
      <c r="AS1888" s="3"/>
      <c r="AT1888" s="3"/>
      <c r="AU1888" s="3"/>
      <c r="AV1888" s="3"/>
      <c r="AW1888" s="3"/>
      <c r="AX1888" s="3"/>
      <c r="AY1888" s="3"/>
      <c r="AZ1888" s="3"/>
      <c r="BA1888" s="3"/>
      <c r="BB1888" s="3"/>
      <c r="BC1888" s="3"/>
      <c r="BD1888" s="3"/>
      <c r="BE1888" s="3"/>
      <c r="BF1888" s="3"/>
      <c r="BG1888" s="3"/>
      <c r="BH1888" s="3"/>
      <c r="BI1888" s="3"/>
      <c r="BJ1888" s="3"/>
      <c r="BK1888" s="3"/>
    </row>
    <row r="1889" spans="32:63" ht="21.2" customHeight="1" x14ac:dyDescent="0.2">
      <c r="AF1889" s="3"/>
      <c r="AG1889" s="48"/>
      <c r="AH1889" s="48"/>
      <c r="AI1889" s="48"/>
      <c r="AJ1889" s="61"/>
      <c r="AK1889" s="3"/>
      <c r="AL1889" s="48"/>
      <c r="AM1889" s="48"/>
      <c r="AN1889" s="48"/>
      <c r="AQ1889" s="3"/>
      <c r="AR1889" s="3"/>
      <c r="AS1889" s="3"/>
      <c r="AT1889" s="3"/>
      <c r="AU1889" s="3"/>
      <c r="AV1889" s="3"/>
      <c r="AW1889" s="3"/>
      <c r="AX1889" s="3"/>
      <c r="AY1889" s="3"/>
      <c r="AZ1889" s="3"/>
      <c r="BA1889" s="3"/>
      <c r="BB1889" s="3"/>
      <c r="BC1889" s="3"/>
      <c r="BD1889" s="3"/>
      <c r="BE1889" s="3"/>
      <c r="BF1889" s="3"/>
      <c r="BG1889" s="3"/>
      <c r="BH1889" s="3"/>
      <c r="BI1889" s="3"/>
      <c r="BJ1889" s="3"/>
      <c r="BK1889" s="3"/>
    </row>
    <row r="1890" spans="32:63" ht="21.2" customHeight="1" x14ac:dyDescent="0.2">
      <c r="AF1890" s="3"/>
      <c r="AG1890" s="48"/>
      <c r="AH1890" s="48"/>
      <c r="AI1890" s="48"/>
      <c r="AJ1890" s="61"/>
      <c r="AK1890" s="3"/>
      <c r="AL1890" s="48"/>
      <c r="AM1890" s="48"/>
      <c r="AN1890" s="48"/>
      <c r="AQ1890" s="3"/>
      <c r="AR1890" s="3"/>
      <c r="AS1890" s="3"/>
      <c r="AT1890" s="3"/>
      <c r="AU1890" s="3"/>
      <c r="AV1890" s="3"/>
      <c r="AW1890" s="3"/>
      <c r="AX1890" s="3"/>
      <c r="AY1890" s="3"/>
      <c r="AZ1890" s="3"/>
      <c r="BA1890" s="3"/>
      <c r="BB1890" s="3"/>
      <c r="BC1890" s="3"/>
      <c r="BD1890" s="3"/>
      <c r="BE1890" s="3"/>
      <c r="BF1890" s="3"/>
      <c r="BG1890" s="3"/>
      <c r="BH1890" s="3"/>
      <c r="BI1890" s="3"/>
      <c r="BJ1890" s="3"/>
      <c r="BK1890" s="3"/>
    </row>
    <row r="1891" spans="32:63" ht="21.2" customHeight="1" x14ac:dyDescent="0.2">
      <c r="AF1891" s="3"/>
      <c r="AG1891" s="48"/>
      <c r="AH1891" s="48"/>
      <c r="AI1891" s="48"/>
      <c r="AJ1891" s="61"/>
      <c r="AK1891" s="3"/>
      <c r="AL1891" s="48"/>
      <c r="AM1891" s="48"/>
      <c r="AN1891" s="48"/>
      <c r="AQ1891" s="3"/>
      <c r="AR1891" s="3"/>
      <c r="AS1891" s="3"/>
      <c r="AT1891" s="3"/>
      <c r="AU1891" s="3"/>
      <c r="AV1891" s="3"/>
      <c r="AW1891" s="3"/>
      <c r="AX1891" s="3"/>
      <c r="AY1891" s="3"/>
      <c r="AZ1891" s="3"/>
      <c r="BA1891" s="3"/>
      <c r="BB1891" s="3"/>
      <c r="BC1891" s="3"/>
      <c r="BD1891" s="3"/>
      <c r="BE1891" s="3"/>
      <c r="BF1891" s="3"/>
      <c r="BG1891" s="3"/>
      <c r="BH1891" s="3"/>
      <c r="BI1891" s="3"/>
      <c r="BJ1891" s="3"/>
      <c r="BK1891" s="3"/>
    </row>
    <row r="1892" spans="32:63" ht="21.2" customHeight="1" x14ac:dyDescent="0.2">
      <c r="AF1892" s="3"/>
      <c r="AG1892" s="48"/>
      <c r="AH1892" s="48"/>
      <c r="AI1892" s="48"/>
      <c r="AJ1892" s="61"/>
      <c r="AK1892" s="3"/>
      <c r="AL1892" s="48"/>
      <c r="AM1892" s="48"/>
      <c r="AN1892" s="48"/>
      <c r="AQ1892" s="3"/>
      <c r="AR1892" s="3"/>
      <c r="AS1892" s="3"/>
      <c r="AT1892" s="3"/>
      <c r="AU1892" s="3"/>
      <c r="AV1892" s="3"/>
      <c r="AW1892" s="3"/>
      <c r="AX1892" s="3"/>
      <c r="AY1892" s="3"/>
      <c r="AZ1892" s="3"/>
      <c r="BA1892" s="3"/>
      <c r="BB1892" s="3"/>
      <c r="BC1892" s="3"/>
      <c r="BD1892" s="3"/>
      <c r="BE1892" s="3"/>
      <c r="BF1892" s="3"/>
      <c r="BG1892" s="3"/>
      <c r="BH1892" s="3"/>
      <c r="BI1892" s="3"/>
      <c r="BJ1892" s="3"/>
      <c r="BK1892" s="3"/>
    </row>
    <row r="1893" spans="32:63" ht="21.2" customHeight="1" x14ac:dyDescent="0.2">
      <c r="AF1893" s="3"/>
      <c r="AG1893" s="48"/>
      <c r="AH1893" s="48"/>
      <c r="AI1893" s="48"/>
      <c r="AJ1893" s="61"/>
      <c r="AK1893" s="3"/>
      <c r="AL1893" s="48"/>
      <c r="AM1893" s="48"/>
      <c r="AN1893" s="48"/>
      <c r="AQ1893" s="3"/>
      <c r="AR1893" s="3"/>
      <c r="AS1893" s="3"/>
      <c r="AT1893" s="3"/>
      <c r="AU1893" s="3"/>
      <c r="AV1893" s="3"/>
      <c r="AW1893" s="3"/>
      <c r="AX1893" s="3"/>
      <c r="AY1893" s="3"/>
      <c r="AZ1893" s="3"/>
      <c r="BA1893" s="3"/>
      <c r="BB1893" s="3"/>
      <c r="BC1893" s="3"/>
      <c r="BD1893" s="3"/>
      <c r="BE1893" s="3"/>
      <c r="BF1893" s="3"/>
      <c r="BG1893" s="3"/>
      <c r="BH1893" s="3"/>
      <c r="BI1893" s="3"/>
      <c r="BJ1893" s="3"/>
      <c r="BK1893" s="3"/>
    </row>
    <row r="1894" spans="32:63" ht="21.2" customHeight="1" x14ac:dyDescent="0.2">
      <c r="AF1894" s="3"/>
      <c r="AG1894" s="48"/>
      <c r="AH1894" s="48"/>
      <c r="AI1894" s="48"/>
      <c r="AJ1894" s="61"/>
      <c r="AK1894" s="3"/>
      <c r="AL1894" s="48"/>
      <c r="AM1894" s="48"/>
      <c r="AN1894" s="48"/>
      <c r="AQ1894" s="3"/>
      <c r="AR1894" s="3"/>
      <c r="AS1894" s="3"/>
      <c r="AT1894" s="3"/>
      <c r="AU1894" s="3"/>
      <c r="AV1894" s="3"/>
      <c r="AW1894" s="3"/>
      <c r="AX1894" s="3"/>
      <c r="AY1894" s="3"/>
      <c r="AZ1894" s="3"/>
      <c r="BA1894" s="3"/>
      <c r="BB1894" s="3"/>
      <c r="BC1894" s="3"/>
      <c r="BD1894" s="3"/>
      <c r="BE1894" s="3"/>
      <c r="BF1894" s="3"/>
      <c r="BG1894" s="3"/>
      <c r="BH1894" s="3"/>
      <c r="BI1894" s="3"/>
      <c r="BJ1894" s="3"/>
      <c r="BK1894" s="3"/>
    </row>
    <row r="1895" spans="32:63" ht="21.2" customHeight="1" x14ac:dyDescent="0.2">
      <c r="AF1895" s="3"/>
      <c r="AG1895" s="48"/>
      <c r="AH1895" s="48"/>
      <c r="AI1895" s="48"/>
      <c r="AJ1895" s="61"/>
      <c r="AK1895" s="3"/>
      <c r="AL1895" s="48"/>
      <c r="AM1895" s="48"/>
      <c r="AN1895" s="48"/>
      <c r="AQ1895" s="3"/>
      <c r="AR1895" s="3"/>
      <c r="AS1895" s="3"/>
      <c r="AT1895" s="3"/>
      <c r="AU1895" s="3"/>
      <c r="AV1895" s="3"/>
      <c r="AW1895" s="3"/>
      <c r="AX1895" s="3"/>
      <c r="AY1895" s="3"/>
      <c r="AZ1895" s="3"/>
      <c r="BA1895" s="3"/>
      <c r="BB1895" s="3"/>
      <c r="BC1895" s="3"/>
      <c r="BD1895" s="3"/>
      <c r="BE1895" s="3"/>
      <c r="BF1895" s="3"/>
      <c r="BG1895" s="3"/>
      <c r="BH1895" s="3"/>
      <c r="BI1895" s="3"/>
      <c r="BJ1895" s="3"/>
      <c r="BK1895" s="3"/>
    </row>
    <row r="1896" spans="32:63" ht="21.2" customHeight="1" x14ac:dyDescent="0.2">
      <c r="AF1896" s="3"/>
      <c r="AG1896" s="48"/>
      <c r="AH1896" s="48"/>
      <c r="AI1896" s="48"/>
      <c r="AJ1896" s="61"/>
      <c r="AK1896" s="3"/>
      <c r="AL1896" s="48"/>
      <c r="AM1896" s="48"/>
      <c r="AN1896" s="48"/>
      <c r="AQ1896" s="3"/>
      <c r="AR1896" s="3"/>
      <c r="AS1896" s="3"/>
      <c r="AT1896" s="3"/>
      <c r="AU1896" s="3"/>
      <c r="AV1896" s="3"/>
      <c r="AW1896" s="3"/>
      <c r="AX1896" s="3"/>
      <c r="AY1896" s="3"/>
      <c r="AZ1896" s="3"/>
      <c r="BA1896" s="3"/>
      <c r="BB1896" s="3"/>
      <c r="BC1896" s="3"/>
      <c r="BD1896" s="3"/>
      <c r="BE1896" s="3"/>
      <c r="BF1896" s="3"/>
      <c r="BG1896" s="3"/>
      <c r="BH1896" s="3"/>
      <c r="BI1896" s="3"/>
      <c r="BJ1896" s="3"/>
      <c r="BK1896" s="3"/>
    </row>
    <row r="1897" spans="32:63" ht="21.2" customHeight="1" x14ac:dyDescent="0.2">
      <c r="AF1897" s="3"/>
      <c r="AG1897" s="48"/>
      <c r="AH1897" s="48"/>
      <c r="AI1897" s="48"/>
      <c r="AJ1897" s="61"/>
      <c r="AK1897" s="3"/>
      <c r="AL1897" s="48"/>
      <c r="AM1897" s="48"/>
      <c r="AN1897" s="48"/>
      <c r="AQ1897" s="3"/>
      <c r="AR1897" s="3"/>
      <c r="AS1897" s="3"/>
      <c r="AT1897" s="3"/>
      <c r="AU1897" s="3"/>
      <c r="AV1897" s="3"/>
      <c r="AW1897" s="3"/>
      <c r="AX1897" s="3"/>
      <c r="AY1897" s="3"/>
      <c r="AZ1897" s="3"/>
      <c r="BA1897" s="3"/>
      <c r="BB1897" s="3"/>
      <c r="BC1897" s="3"/>
      <c r="BD1897" s="3"/>
      <c r="BE1897" s="3"/>
      <c r="BF1897" s="3"/>
      <c r="BG1897" s="3"/>
      <c r="BH1897" s="3"/>
      <c r="BI1897" s="3"/>
      <c r="BJ1897" s="3"/>
      <c r="BK1897" s="3"/>
    </row>
    <row r="1898" spans="32:63" ht="21.2" customHeight="1" x14ac:dyDescent="0.2">
      <c r="AF1898" s="3"/>
      <c r="AG1898" s="48"/>
      <c r="AH1898" s="48"/>
      <c r="AI1898" s="48"/>
      <c r="AJ1898" s="61"/>
      <c r="AK1898" s="3"/>
      <c r="AL1898" s="48"/>
      <c r="AM1898" s="48"/>
      <c r="AN1898" s="48"/>
      <c r="AQ1898" s="3"/>
      <c r="AR1898" s="3"/>
      <c r="AS1898" s="3"/>
      <c r="AT1898" s="3"/>
      <c r="AU1898" s="3"/>
      <c r="AV1898" s="3"/>
      <c r="AW1898" s="3"/>
      <c r="AX1898" s="3"/>
      <c r="AY1898" s="3"/>
      <c r="AZ1898" s="3"/>
      <c r="BA1898" s="3"/>
      <c r="BB1898" s="3"/>
      <c r="BC1898" s="3"/>
      <c r="BD1898" s="3"/>
      <c r="BE1898" s="3"/>
      <c r="BF1898" s="3"/>
      <c r="BG1898" s="3"/>
      <c r="BH1898" s="3"/>
      <c r="BI1898" s="3"/>
      <c r="BJ1898" s="3"/>
      <c r="BK1898" s="3"/>
    </row>
    <row r="1899" spans="32:63" ht="21.2" customHeight="1" x14ac:dyDescent="0.2">
      <c r="AF1899" s="3"/>
      <c r="AG1899" s="48"/>
      <c r="AH1899" s="48"/>
      <c r="AI1899" s="48"/>
      <c r="AJ1899" s="61"/>
      <c r="AK1899" s="3"/>
      <c r="AL1899" s="48"/>
      <c r="AM1899" s="48"/>
      <c r="AN1899" s="48"/>
      <c r="AQ1899" s="3"/>
      <c r="AR1899" s="3"/>
      <c r="AS1899" s="3"/>
      <c r="AT1899" s="3"/>
      <c r="AU1899" s="3"/>
      <c r="AV1899" s="3"/>
      <c r="AW1899" s="3"/>
      <c r="AX1899" s="3"/>
      <c r="AY1899" s="3"/>
      <c r="AZ1899" s="3"/>
      <c r="BA1899" s="3"/>
      <c r="BB1899" s="3"/>
      <c r="BC1899" s="3"/>
      <c r="BD1899" s="3"/>
      <c r="BE1899" s="3"/>
      <c r="BF1899" s="3"/>
      <c r="BG1899" s="3"/>
      <c r="BH1899" s="3"/>
      <c r="BI1899" s="3"/>
      <c r="BJ1899" s="3"/>
      <c r="BK1899" s="3"/>
    </row>
    <row r="1900" spans="32:63" ht="21.2" customHeight="1" x14ac:dyDescent="0.2">
      <c r="AF1900" s="3"/>
      <c r="AG1900" s="48"/>
      <c r="AH1900" s="48"/>
      <c r="AI1900" s="48"/>
      <c r="AJ1900" s="61"/>
      <c r="AK1900" s="3"/>
      <c r="AL1900" s="48"/>
      <c r="AM1900" s="48"/>
      <c r="AN1900" s="48"/>
      <c r="AQ1900" s="3"/>
      <c r="AR1900" s="3"/>
      <c r="AS1900" s="3"/>
      <c r="AT1900" s="3"/>
      <c r="AU1900" s="3"/>
      <c r="AV1900" s="3"/>
      <c r="AW1900" s="3"/>
      <c r="AX1900" s="3"/>
      <c r="AY1900" s="3"/>
      <c r="AZ1900" s="3"/>
      <c r="BA1900" s="3"/>
      <c r="BB1900" s="3"/>
      <c r="BC1900" s="3"/>
      <c r="BD1900" s="3"/>
      <c r="BE1900" s="3"/>
      <c r="BF1900" s="3"/>
      <c r="BG1900" s="3"/>
      <c r="BH1900" s="3"/>
      <c r="BI1900" s="3"/>
      <c r="BJ1900" s="3"/>
      <c r="BK1900" s="3"/>
    </row>
    <row r="1901" spans="32:63" ht="21.2" customHeight="1" x14ac:dyDescent="0.2">
      <c r="AF1901" s="3"/>
      <c r="AG1901" s="48"/>
      <c r="AH1901" s="48"/>
      <c r="AI1901" s="48"/>
      <c r="AJ1901" s="61"/>
      <c r="AK1901" s="3"/>
      <c r="AL1901" s="48"/>
      <c r="AM1901" s="48"/>
      <c r="AN1901" s="48"/>
      <c r="AQ1901" s="3"/>
      <c r="AR1901" s="3"/>
      <c r="AS1901" s="3"/>
      <c r="AT1901" s="3"/>
      <c r="AU1901" s="3"/>
      <c r="AV1901" s="3"/>
      <c r="AW1901" s="3"/>
      <c r="AX1901" s="3"/>
      <c r="AY1901" s="3"/>
      <c r="AZ1901" s="3"/>
      <c r="BA1901" s="3"/>
      <c r="BB1901" s="3"/>
      <c r="BC1901" s="3"/>
      <c r="BD1901" s="3"/>
      <c r="BE1901" s="3"/>
      <c r="BF1901" s="3"/>
      <c r="BG1901" s="3"/>
      <c r="BH1901" s="3"/>
      <c r="BI1901" s="3"/>
      <c r="BJ1901" s="3"/>
      <c r="BK1901" s="3"/>
    </row>
    <row r="1902" spans="32:63" ht="21.2" customHeight="1" x14ac:dyDescent="0.2">
      <c r="AF1902" s="3"/>
      <c r="AG1902" s="48"/>
      <c r="AH1902" s="48"/>
      <c r="AI1902" s="48"/>
      <c r="AJ1902" s="61"/>
      <c r="AK1902" s="3"/>
      <c r="AL1902" s="48"/>
      <c r="AM1902" s="48"/>
      <c r="AN1902" s="48"/>
      <c r="AQ1902" s="3"/>
      <c r="AR1902" s="3"/>
      <c r="AS1902" s="3"/>
      <c r="AT1902" s="3"/>
      <c r="AU1902" s="3"/>
      <c r="AV1902" s="3"/>
      <c r="AW1902" s="3"/>
      <c r="AX1902" s="3"/>
      <c r="AY1902" s="3"/>
      <c r="AZ1902" s="3"/>
      <c r="BA1902" s="3"/>
      <c r="BB1902" s="3"/>
      <c r="BC1902" s="3"/>
      <c r="BD1902" s="3"/>
      <c r="BE1902" s="3"/>
      <c r="BF1902" s="3"/>
      <c r="BG1902" s="3"/>
      <c r="BH1902" s="3"/>
      <c r="BI1902" s="3"/>
      <c r="BJ1902" s="3"/>
      <c r="BK1902" s="3"/>
    </row>
    <row r="1903" spans="32:63" ht="21.2" customHeight="1" x14ac:dyDescent="0.2">
      <c r="AF1903" s="3"/>
      <c r="AG1903" s="48"/>
      <c r="AH1903" s="48"/>
      <c r="AI1903" s="48"/>
      <c r="AJ1903" s="61"/>
      <c r="AK1903" s="3"/>
      <c r="AL1903" s="48"/>
      <c r="AM1903" s="48"/>
      <c r="AN1903" s="48"/>
      <c r="AQ1903" s="3"/>
      <c r="AR1903" s="3"/>
      <c r="AS1903" s="3"/>
      <c r="AT1903" s="3"/>
      <c r="AU1903" s="3"/>
      <c r="AV1903" s="3"/>
      <c r="AW1903" s="3"/>
      <c r="AX1903" s="3"/>
      <c r="AY1903" s="3"/>
      <c r="AZ1903" s="3"/>
      <c r="BA1903" s="3"/>
      <c r="BB1903" s="3"/>
      <c r="BC1903" s="3"/>
      <c r="BD1903" s="3"/>
      <c r="BE1903" s="3"/>
      <c r="BF1903" s="3"/>
      <c r="BG1903" s="3"/>
      <c r="BH1903" s="3"/>
      <c r="BI1903" s="3"/>
      <c r="BJ1903" s="3"/>
      <c r="BK1903" s="3"/>
    </row>
    <row r="1904" spans="32:63" ht="21.2" customHeight="1" x14ac:dyDescent="0.2">
      <c r="AF1904" s="3"/>
      <c r="AG1904" s="48"/>
      <c r="AH1904" s="48"/>
      <c r="AI1904" s="48"/>
      <c r="AJ1904" s="61"/>
      <c r="AK1904" s="3"/>
      <c r="AL1904" s="48"/>
      <c r="AM1904" s="48"/>
      <c r="AN1904" s="48"/>
      <c r="AQ1904" s="3"/>
      <c r="AR1904" s="3"/>
      <c r="AS1904" s="3"/>
      <c r="AT1904" s="3"/>
      <c r="AU1904" s="3"/>
      <c r="AV1904" s="3"/>
      <c r="AW1904" s="3"/>
      <c r="AX1904" s="3"/>
      <c r="AY1904" s="3"/>
      <c r="AZ1904" s="3"/>
      <c r="BA1904" s="3"/>
      <c r="BB1904" s="3"/>
      <c r="BC1904" s="3"/>
      <c r="BD1904" s="3"/>
      <c r="BE1904" s="3"/>
      <c r="BF1904" s="3"/>
      <c r="BG1904" s="3"/>
      <c r="BH1904" s="3"/>
      <c r="BI1904" s="3"/>
      <c r="BJ1904" s="3"/>
      <c r="BK1904" s="3"/>
    </row>
    <row r="1905" spans="32:63" ht="21.2" customHeight="1" x14ac:dyDescent="0.2">
      <c r="AF1905" s="3"/>
      <c r="AG1905" s="48"/>
      <c r="AH1905" s="48"/>
      <c r="AI1905" s="48"/>
      <c r="AJ1905" s="61"/>
      <c r="AK1905" s="3"/>
      <c r="AL1905" s="48"/>
      <c r="AM1905" s="48"/>
      <c r="AN1905" s="48"/>
      <c r="AQ1905" s="3"/>
      <c r="AR1905" s="3"/>
      <c r="AS1905" s="3"/>
      <c r="AT1905" s="3"/>
      <c r="AU1905" s="3"/>
      <c r="AV1905" s="3"/>
      <c r="AW1905" s="3"/>
      <c r="AX1905" s="3"/>
      <c r="AY1905" s="3"/>
      <c r="AZ1905" s="3"/>
      <c r="BA1905" s="3"/>
      <c r="BB1905" s="3"/>
      <c r="BC1905" s="3"/>
      <c r="BD1905" s="3"/>
      <c r="BE1905" s="3"/>
      <c r="BF1905" s="3"/>
      <c r="BG1905" s="3"/>
      <c r="BH1905" s="3"/>
      <c r="BI1905" s="3"/>
      <c r="BJ1905" s="3"/>
      <c r="BK1905" s="3"/>
    </row>
    <row r="1906" spans="32:63" ht="21.2" customHeight="1" x14ac:dyDescent="0.2">
      <c r="AF1906" s="3"/>
      <c r="AG1906" s="48"/>
      <c r="AH1906" s="48"/>
      <c r="AI1906" s="48"/>
      <c r="AJ1906" s="61"/>
      <c r="AK1906" s="3"/>
      <c r="AL1906" s="48"/>
      <c r="AM1906" s="48"/>
      <c r="AN1906" s="48"/>
      <c r="AQ1906" s="3"/>
      <c r="AR1906" s="3"/>
      <c r="AS1906" s="3"/>
      <c r="AT1906" s="3"/>
      <c r="AU1906" s="3"/>
      <c r="AV1906" s="3"/>
      <c r="AW1906" s="3"/>
      <c r="AX1906" s="3"/>
      <c r="AY1906" s="3"/>
      <c r="AZ1906" s="3"/>
      <c r="BA1906" s="3"/>
      <c r="BB1906" s="3"/>
      <c r="BC1906" s="3"/>
      <c r="BD1906" s="3"/>
      <c r="BE1906" s="3"/>
      <c r="BF1906" s="3"/>
      <c r="BG1906" s="3"/>
      <c r="BH1906" s="3"/>
      <c r="BI1906" s="3"/>
      <c r="BJ1906" s="3"/>
      <c r="BK1906" s="3"/>
    </row>
    <row r="1907" spans="32:63" ht="21.2" customHeight="1" x14ac:dyDescent="0.2">
      <c r="AF1907" s="3"/>
      <c r="AG1907" s="48"/>
      <c r="AH1907" s="48"/>
      <c r="AI1907" s="48"/>
      <c r="AJ1907" s="61"/>
      <c r="AK1907" s="3"/>
      <c r="AL1907" s="48"/>
      <c r="AM1907" s="48"/>
      <c r="AN1907" s="48"/>
      <c r="AQ1907" s="3"/>
      <c r="AR1907" s="3"/>
      <c r="AS1907" s="3"/>
      <c r="AT1907" s="3"/>
      <c r="AU1907" s="3"/>
      <c r="AV1907" s="3"/>
      <c r="AW1907" s="3"/>
      <c r="AX1907" s="3"/>
      <c r="AY1907" s="3"/>
      <c r="AZ1907" s="3"/>
      <c r="BA1907" s="3"/>
      <c r="BB1907" s="3"/>
      <c r="BC1907" s="3"/>
      <c r="BD1907" s="3"/>
      <c r="BE1907" s="3"/>
      <c r="BF1907" s="3"/>
      <c r="BG1907" s="3"/>
      <c r="BH1907" s="3"/>
      <c r="BI1907" s="3"/>
      <c r="BJ1907" s="3"/>
      <c r="BK1907" s="3"/>
    </row>
    <row r="1908" spans="32:63" ht="21.2" customHeight="1" x14ac:dyDescent="0.2">
      <c r="AF1908" s="3"/>
      <c r="AG1908" s="48"/>
      <c r="AH1908" s="48"/>
      <c r="AI1908" s="48"/>
      <c r="AJ1908" s="61"/>
      <c r="AK1908" s="3"/>
      <c r="AL1908" s="48"/>
      <c r="AM1908" s="48"/>
      <c r="AN1908" s="48"/>
      <c r="AQ1908" s="3"/>
      <c r="AR1908" s="3"/>
      <c r="AS1908" s="3"/>
      <c r="AT1908" s="3"/>
      <c r="AU1908" s="3"/>
      <c r="AV1908" s="3"/>
      <c r="AW1908" s="3"/>
      <c r="AX1908" s="3"/>
      <c r="AY1908" s="3"/>
      <c r="AZ1908" s="3"/>
      <c r="BA1908" s="3"/>
      <c r="BB1908" s="3"/>
      <c r="BC1908" s="3"/>
      <c r="BD1908" s="3"/>
      <c r="BE1908" s="3"/>
      <c r="BF1908" s="3"/>
      <c r="BG1908" s="3"/>
      <c r="BH1908" s="3"/>
      <c r="BI1908" s="3"/>
      <c r="BJ1908" s="3"/>
      <c r="BK1908" s="3"/>
    </row>
    <row r="1909" spans="32:63" ht="21.2" customHeight="1" x14ac:dyDescent="0.2">
      <c r="AF1909" s="3"/>
      <c r="AG1909" s="48"/>
      <c r="AH1909" s="48"/>
      <c r="AI1909" s="48"/>
      <c r="AJ1909" s="61"/>
      <c r="AK1909" s="3"/>
      <c r="AL1909" s="48"/>
      <c r="AM1909" s="48"/>
      <c r="AN1909" s="48"/>
      <c r="AQ1909" s="3"/>
      <c r="AR1909" s="3"/>
      <c r="AS1909" s="3"/>
      <c r="AT1909" s="3"/>
      <c r="AU1909" s="3"/>
      <c r="AV1909" s="3"/>
      <c r="AW1909" s="3"/>
      <c r="AX1909" s="3"/>
      <c r="AY1909" s="3"/>
      <c r="AZ1909" s="3"/>
      <c r="BA1909" s="3"/>
      <c r="BB1909" s="3"/>
      <c r="BC1909" s="3"/>
      <c r="BD1909" s="3"/>
      <c r="BE1909" s="3"/>
      <c r="BF1909" s="3"/>
      <c r="BG1909" s="3"/>
      <c r="BH1909" s="3"/>
      <c r="BI1909" s="3"/>
      <c r="BJ1909" s="3"/>
      <c r="BK1909" s="3"/>
    </row>
    <row r="1910" spans="32:63" ht="21.2" customHeight="1" x14ac:dyDescent="0.2">
      <c r="AF1910" s="3"/>
      <c r="AG1910" s="48"/>
      <c r="AH1910" s="48"/>
      <c r="AI1910" s="48"/>
      <c r="AJ1910" s="61"/>
      <c r="AK1910" s="3"/>
      <c r="AL1910" s="48"/>
      <c r="AM1910" s="48"/>
      <c r="AN1910" s="48"/>
      <c r="AQ1910" s="3"/>
      <c r="AR1910" s="3"/>
      <c r="AS1910" s="3"/>
      <c r="AT1910" s="3"/>
      <c r="AU1910" s="3"/>
      <c r="AV1910" s="3"/>
      <c r="AW1910" s="3"/>
      <c r="AX1910" s="3"/>
      <c r="AY1910" s="3"/>
      <c r="AZ1910" s="3"/>
      <c r="BA1910" s="3"/>
      <c r="BB1910" s="3"/>
      <c r="BC1910" s="3"/>
      <c r="BD1910" s="3"/>
      <c r="BE1910" s="3"/>
      <c r="BF1910" s="3"/>
      <c r="BG1910" s="3"/>
      <c r="BH1910" s="3"/>
      <c r="BI1910" s="3"/>
      <c r="BJ1910" s="3"/>
      <c r="BK1910" s="3"/>
    </row>
    <row r="1911" spans="32:63" ht="21.2" customHeight="1" x14ac:dyDescent="0.2">
      <c r="AF1911" s="3"/>
      <c r="AG1911" s="48"/>
      <c r="AH1911" s="48"/>
      <c r="AI1911" s="48"/>
      <c r="AJ1911" s="61"/>
      <c r="AK1911" s="3"/>
      <c r="AL1911" s="48"/>
      <c r="AM1911" s="48"/>
      <c r="AN1911" s="48"/>
      <c r="AQ1911" s="3"/>
      <c r="AR1911" s="3"/>
      <c r="AS1911" s="3"/>
      <c r="AT1911" s="3"/>
      <c r="AU1911" s="3"/>
      <c r="AV1911" s="3"/>
      <c r="AW1911" s="3"/>
      <c r="AX1911" s="3"/>
      <c r="AY1911" s="3"/>
      <c r="AZ1911" s="3"/>
      <c r="BA1911" s="3"/>
      <c r="BB1911" s="3"/>
      <c r="BC1911" s="3"/>
      <c r="BD1911" s="3"/>
      <c r="BE1911" s="3"/>
      <c r="BF1911" s="3"/>
      <c r="BG1911" s="3"/>
      <c r="BH1911" s="3"/>
      <c r="BI1911" s="3"/>
      <c r="BJ1911" s="3"/>
      <c r="BK1911" s="3"/>
    </row>
    <row r="1912" spans="32:63" ht="21.2" customHeight="1" x14ac:dyDescent="0.2">
      <c r="AF1912" s="3"/>
      <c r="AG1912" s="48"/>
      <c r="AH1912" s="48"/>
      <c r="AI1912" s="48"/>
      <c r="AJ1912" s="61"/>
      <c r="AK1912" s="3"/>
      <c r="AL1912" s="48"/>
      <c r="AM1912" s="48"/>
      <c r="AN1912" s="48"/>
      <c r="AQ1912" s="3"/>
      <c r="AR1912" s="3"/>
      <c r="AS1912" s="3"/>
      <c r="AT1912" s="3"/>
      <c r="AU1912" s="3"/>
      <c r="AV1912" s="3"/>
      <c r="AW1912" s="3"/>
      <c r="AX1912" s="3"/>
      <c r="AY1912" s="3"/>
      <c r="AZ1912" s="3"/>
      <c r="BA1912" s="3"/>
      <c r="BB1912" s="3"/>
      <c r="BC1912" s="3"/>
      <c r="BD1912" s="3"/>
      <c r="BE1912" s="3"/>
      <c r="BF1912" s="3"/>
      <c r="BG1912" s="3"/>
      <c r="BH1912" s="3"/>
      <c r="BI1912" s="3"/>
      <c r="BJ1912" s="3"/>
      <c r="BK1912" s="3"/>
    </row>
    <row r="1913" spans="32:63" ht="21.2" customHeight="1" x14ac:dyDescent="0.2">
      <c r="AF1913" s="3"/>
      <c r="AG1913" s="48"/>
      <c r="AH1913" s="48"/>
      <c r="AI1913" s="48"/>
      <c r="AJ1913" s="61"/>
      <c r="AK1913" s="3"/>
      <c r="AL1913" s="48"/>
      <c r="AM1913" s="48"/>
      <c r="AN1913" s="48"/>
      <c r="AQ1913" s="3"/>
      <c r="AR1913" s="3"/>
      <c r="AS1913" s="3"/>
      <c r="AT1913" s="3"/>
      <c r="AU1913" s="3"/>
      <c r="AV1913" s="3"/>
      <c r="AW1913" s="3"/>
      <c r="AX1913" s="3"/>
      <c r="AY1913" s="3"/>
      <c r="AZ1913" s="3"/>
      <c r="BA1913" s="3"/>
      <c r="BB1913" s="3"/>
      <c r="BC1913" s="3"/>
      <c r="BD1913" s="3"/>
      <c r="BE1913" s="3"/>
      <c r="BF1913" s="3"/>
      <c r="BG1913" s="3"/>
      <c r="BH1913" s="3"/>
      <c r="BI1913" s="3"/>
      <c r="BJ1913" s="3"/>
      <c r="BK1913" s="3"/>
    </row>
    <row r="1914" spans="32:63" ht="21.2" customHeight="1" x14ac:dyDescent="0.2">
      <c r="AF1914" s="3"/>
      <c r="AG1914" s="48"/>
      <c r="AH1914" s="48"/>
      <c r="AI1914" s="48"/>
      <c r="AJ1914" s="61"/>
      <c r="AK1914" s="3"/>
      <c r="AL1914" s="48"/>
      <c r="AM1914" s="48"/>
      <c r="AN1914" s="48"/>
      <c r="AQ1914" s="3"/>
      <c r="AR1914" s="3"/>
      <c r="AS1914" s="3"/>
      <c r="AT1914" s="3"/>
      <c r="AU1914" s="3"/>
      <c r="AV1914" s="3"/>
      <c r="AW1914" s="3"/>
      <c r="AX1914" s="3"/>
      <c r="AY1914" s="3"/>
      <c r="AZ1914" s="3"/>
      <c r="BA1914" s="3"/>
      <c r="BB1914" s="3"/>
      <c r="BC1914" s="3"/>
      <c r="BD1914" s="3"/>
      <c r="BE1914" s="3"/>
      <c r="BF1914" s="3"/>
      <c r="BG1914" s="3"/>
      <c r="BH1914" s="3"/>
      <c r="BI1914" s="3"/>
      <c r="BJ1914" s="3"/>
      <c r="BK1914" s="3"/>
    </row>
    <row r="1915" spans="32:63" ht="21.2" customHeight="1" x14ac:dyDescent="0.2">
      <c r="AF1915" s="3"/>
      <c r="AG1915" s="48"/>
      <c r="AH1915" s="48"/>
      <c r="AI1915" s="48"/>
      <c r="AJ1915" s="61"/>
      <c r="AK1915" s="3"/>
      <c r="AL1915" s="48"/>
      <c r="AM1915" s="48"/>
      <c r="AN1915" s="48"/>
      <c r="AQ1915" s="3"/>
      <c r="AR1915" s="3"/>
      <c r="AS1915" s="3"/>
      <c r="AT1915" s="3"/>
      <c r="AU1915" s="3"/>
      <c r="AV1915" s="3"/>
      <c r="AW1915" s="3"/>
      <c r="AX1915" s="3"/>
      <c r="AY1915" s="3"/>
      <c r="AZ1915" s="3"/>
      <c r="BA1915" s="3"/>
      <c r="BB1915" s="3"/>
      <c r="BC1915" s="3"/>
      <c r="BD1915" s="3"/>
      <c r="BE1915" s="3"/>
      <c r="BF1915" s="3"/>
      <c r="BG1915" s="3"/>
      <c r="BH1915" s="3"/>
      <c r="BI1915" s="3"/>
      <c r="BJ1915" s="3"/>
      <c r="BK1915" s="3"/>
    </row>
    <row r="1916" spans="32:63" ht="21.2" customHeight="1" x14ac:dyDescent="0.2">
      <c r="AF1916" s="3"/>
      <c r="AG1916" s="48"/>
      <c r="AH1916" s="48"/>
      <c r="AI1916" s="48"/>
      <c r="AJ1916" s="61"/>
      <c r="AK1916" s="3"/>
      <c r="AL1916" s="48"/>
      <c r="AM1916" s="48"/>
      <c r="AN1916" s="48"/>
      <c r="AQ1916" s="3"/>
      <c r="AR1916" s="3"/>
      <c r="AS1916" s="3"/>
      <c r="AT1916" s="3"/>
      <c r="AU1916" s="3"/>
      <c r="AV1916" s="3"/>
      <c r="AW1916" s="3"/>
      <c r="AX1916" s="3"/>
      <c r="AY1916" s="3"/>
      <c r="AZ1916" s="3"/>
      <c r="BA1916" s="3"/>
      <c r="BB1916" s="3"/>
      <c r="BC1916" s="3"/>
      <c r="BD1916" s="3"/>
      <c r="BE1916" s="3"/>
      <c r="BF1916" s="3"/>
      <c r="BG1916" s="3"/>
      <c r="BH1916" s="3"/>
      <c r="BI1916" s="3"/>
      <c r="BJ1916" s="3"/>
      <c r="BK1916" s="3"/>
    </row>
    <row r="1917" spans="32:63" ht="21.2" customHeight="1" x14ac:dyDescent="0.2">
      <c r="AF1917" s="3"/>
      <c r="AG1917" s="48"/>
      <c r="AH1917" s="48"/>
      <c r="AI1917" s="48"/>
      <c r="AJ1917" s="61"/>
      <c r="AK1917" s="3"/>
      <c r="AL1917" s="48"/>
      <c r="AM1917" s="48"/>
      <c r="AN1917" s="48"/>
      <c r="AQ1917" s="3"/>
      <c r="AR1917" s="3"/>
      <c r="AS1917" s="3"/>
      <c r="AT1917" s="3"/>
      <c r="AU1917" s="3"/>
      <c r="AV1917" s="3"/>
      <c r="AW1917" s="3"/>
      <c r="AX1917" s="3"/>
      <c r="AY1917" s="3"/>
      <c r="AZ1917" s="3"/>
      <c r="BA1917" s="3"/>
      <c r="BB1917" s="3"/>
      <c r="BC1917" s="3"/>
      <c r="BD1917" s="3"/>
      <c r="BE1917" s="3"/>
      <c r="BF1917" s="3"/>
      <c r="BG1917" s="3"/>
      <c r="BH1917" s="3"/>
      <c r="BI1917" s="3"/>
      <c r="BJ1917" s="3"/>
      <c r="BK1917" s="3"/>
    </row>
    <row r="1918" spans="32:63" ht="21.2" customHeight="1" x14ac:dyDescent="0.2">
      <c r="AF1918" s="3"/>
      <c r="AG1918" s="48"/>
      <c r="AH1918" s="48"/>
      <c r="AI1918" s="48"/>
      <c r="AJ1918" s="61"/>
      <c r="AK1918" s="3"/>
      <c r="AL1918" s="48"/>
      <c r="AM1918" s="48"/>
      <c r="AN1918" s="48"/>
      <c r="AQ1918" s="3"/>
      <c r="AR1918" s="3"/>
      <c r="AS1918" s="3"/>
      <c r="AT1918" s="3"/>
      <c r="AU1918" s="3"/>
      <c r="AV1918" s="3"/>
      <c r="AW1918" s="3"/>
      <c r="AX1918" s="3"/>
      <c r="AY1918" s="3"/>
      <c r="AZ1918" s="3"/>
      <c r="BA1918" s="3"/>
      <c r="BB1918" s="3"/>
      <c r="BC1918" s="3"/>
      <c r="BD1918" s="3"/>
      <c r="BE1918" s="3"/>
      <c r="BF1918" s="3"/>
      <c r="BG1918" s="3"/>
      <c r="BH1918" s="3"/>
      <c r="BI1918" s="3"/>
      <c r="BJ1918" s="3"/>
      <c r="BK1918" s="3"/>
    </row>
    <row r="1919" spans="32:63" ht="21.2" customHeight="1" x14ac:dyDescent="0.2">
      <c r="AF1919" s="3"/>
      <c r="AG1919" s="48"/>
      <c r="AH1919" s="48"/>
      <c r="AI1919" s="48"/>
      <c r="AJ1919" s="61"/>
      <c r="AK1919" s="3"/>
      <c r="AL1919" s="48"/>
      <c r="AM1919" s="48"/>
      <c r="AN1919" s="48"/>
      <c r="AQ1919" s="3"/>
      <c r="AR1919" s="3"/>
      <c r="AS1919" s="3"/>
      <c r="AT1919" s="3"/>
      <c r="AU1919" s="3"/>
      <c r="AV1919" s="3"/>
      <c r="AW1919" s="3"/>
      <c r="AX1919" s="3"/>
      <c r="AY1919" s="3"/>
      <c r="AZ1919" s="3"/>
      <c r="BA1919" s="3"/>
      <c r="BB1919" s="3"/>
      <c r="BC1919" s="3"/>
      <c r="BD1919" s="3"/>
      <c r="BE1919" s="3"/>
      <c r="BF1919" s="3"/>
      <c r="BG1919" s="3"/>
      <c r="BH1919" s="3"/>
      <c r="BI1919" s="3"/>
      <c r="BJ1919" s="3"/>
      <c r="BK1919" s="3"/>
    </row>
    <row r="1920" spans="32:63" ht="21.2" customHeight="1" x14ac:dyDescent="0.2">
      <c r="AF1920" s="3"/>
      <c r="AG1920" s="48"/>
      <c r="AH1920" s="48"/>
      <c r="AI1920" s="48"/>
      <c r="AJ1920" s="61"/>
      <c r="AK1920" s="3"/>
      <c r="AL1920" s="48"/>
      <c r="AM1920" s="48"/>
      <c r="AN1920" s="48"/>
      <c r="AQ1920" s="3"/>
      <c r="AR1920" s="3"/>
      <c r="AS1920" s="3"/>
      <c r="AT1920" s="3"/>
      <c r="AU1920" s="3"/>
      <c r="AV1920" s="3"/>
      <c r="AW1920" s="3"/>
      <c r="AX1920" s="3"/>
      <c r="AY1920" s="3"/>
      <c r="AZ1920" s="3"/>
      <c r="BA1920" s="3"/>
      <c r="BB1920" s="3"/>
      <c r="BC1920" s="3"/>
      <c r="BD1920" s="3"/>
      <c r="BE1920" s="3"/>
      <c r="BF1920" s="3"/>
      <c r="BG1920" s="3"/>
      <c r="BH1920" s="3"/>
      <c r="BI1920" s="3"/>
      <c r="BJ1920" s="3"/>
      <c r="BK1920" s="3"/>
    </row>
    <row r="1921" spans="32:63" ht="21.2" customHeight="1" x14ac:dyDescent="0.2">
      <c r="AF1921" s="3"/>
      <c r="AG1921" s="48"/>
      <c r="AH1921" s="48"/>
      <c r="AI1921" s="48"/>
      <c r="AJ1921" s="61"/>
      <c r="AK1921" s="3"/>
      <c r="AL1921" s="48"/>
      <c r="AM1921" s="48"/>
      <c r="AN1921" s="48"/>
      <c r="AQ1921" s="3"/>
      <c r="AR1921" s="3"/>
      <c r="AS1921" s="3"/>
      <c r="AT1921" s="3"/>
      <c r="AU1921" s="3"/>
      <c r="AV1921" s="3"/>
      <c r="AW1921" s="3"/>
      <c r="AX1921" s="3"/>
      <c r="AY1921" s="3"/>
      <c r="AZ1921" s="3"/>
      <c r="BA1921" s="3"/>
      <c r="BB1921" s="3"/>
      <c r="BC1921" s="3"/>
      <c r="BD1921" s="3"/>
      <c r="BE1921" s="3"/>
      <c r="BF1921" s="3"/>
      <c r="BG1921" s="3"/>
      <c r="BH1921" s="3"/>
      <c r="BI1921" s="3"/>
      <c r="BJ1921" s="3"/>
      <c r="BK1921" s="3"/>
    </row>
    <row r="1922" spans="32:63" ht="21.2" customHeight="1" x14ac:dyDescent="0.2">
      <c r="AF1922" s="3"/>
      <c r="AG1922" s="48"/>
      <c r="AH1922" s="48"/>
      <c r="AI1922" s="48"/>
      <c r="AJ1922" s="61"/>
      <c r="AK1922" s="3"/>
      <c r="AL1922" s="48"/>
      <c r="AM1922" s="48"/>
      <c r="AN1922" s="48"/>
      <c r="AQ1922" s="3"/>
      <c r="AR1922" s="3"/>
      <c r="AS1922" s="3"/>
      <c r="AT1922" s="3"/>
      <c r="AU1922" s="3"/>
      <c r="AV1922" s="3"/>
      <c r="AW1922" s="3"/>
      <c r="AX1922" s="3"/>
      <c r="AY1922" s="3"/>
      <c r="AZ1922" s="3"/>
      <c r="BA1922" s="3"/>
      <c r="BB1922" s="3"/>
      <c r="BC1922" s="3"/>
      <c r="BD1922" s="3"/>
      <c r="BE1922" s="3"/>
      <c r="BF1922" s="3"/>
      <c r="BG1922" s="3"/>
      <c r="BH1922" s="3"/>
      <c r="BI1922" s="3"/>
      <c r="BJ1922" s="3"/>
      <c r="BK1922" s="3"/>
    </row>
    <row r="1923" spans="32:63" ht="21.2" customHeight="1" x14ac:dyDescent="0.2">
      <c r="AF1923" s="3"/>
      <c r="AG1923" s="48"/>
      <c r="AH1923" s="48"/>
      <c r="AI1923" s="48"/>
      <c r="AJ1923" s="61"/>
      <c r="AK1923" s="3"/>
      <c r="AL1923" s="48"/>
      <c r="AM1923" s="48"/>
      <c r="AN1923" s="48"/>
      <c r="AQ1923" s="3"/>
      <c r="AR1923" s="3"/>
      <c r="AS1923" s="3"/>
      <c r="AT1923" s="3"/>
      <c r="AU1923" s="3"/>
      <c r="AV1923" s="3"/>
      <c r="AW1923" s="3"/>
      <c r="AX1923" s="3"/>
      <c r="AY1923" s="3"/>
      <c r="AZ1923" s="3"/>
      <c r="BA1923" s="3"/>
      <c r="BB1923" s="3"/>
      <c r="BC1923" s="3"/>
      <c r="BD1923" s="3"/>
      <c r="BE1923" s="3"/>
      <c r="BF1923" s="3"/>
      <c r="BG1923" s="3"/>
      <c r="BH1923" s="3"/>
      <c r="BI1923" s="3"/>
      <c r="BJ1923" s="3"/>
      <c r="BK1923" s="3"/>
    </row>
    <row r="1924" spans="32:63" ht="21.2" customHeight="1" x14ac:dyDescent="0.2">
      <c r="AF1924" s="3"/>
      <c r="AG1924" s="48"/>
      <c r="AH1924" s="48"/>
      <c r="AI1924" s="48"/>
      <c r="AJ1924" s="61"/>
      <c r="AK1924" s="3"/>
      <c r="AL1924" s="48"/>
      <c r="AM1924" s="48"/>
      <c r="AN1924" s="48"/>
      <c r="AQ1924" s="3"/>
      <c r="AR1924" s="3"/>
      <c r="AS1924" s="3"/>
      <c r="AT1924" s="3"/>
      <c r="AU1924" s="3"/>
      <c r="AV1924" s="3"/>
      <c r="AW1924" s="3"/>
      <c r="AX1924" s="3"/>
      <c r="AY1924" s="3"/>
      <c r="AZ1924" s="3"/>
      <c r="BA1924" s="3"/>
      <c r="BB1924" s="3"/>
      <c r="BC1924" s="3"/>
      <c r="BD1924" s="3"/>
      <c r="BE1924" s="3"/>
      <c r="BF1924" s="3"/>
      <c r="BG1924" s="3"/>
      <c r="BH1924" s="3"/>
      <c r="BI1924" s="3"/>
      <c r="BJ1924" s="3"/>
      <c r="BK1924" s="3"/>
    </row>
    <row r="1925" spans="32:63" ht="21.2" customHeight="1" x14ac:dyDescent="0.2">
      <c r="AF1925" s="3"/>
      <c r="AG1925" s="48"/>
      <c r="AH1925" s="48"/>
      <c r="AI1925" s="48"/>
      <c r="AJ1925" s="61"/>
      <c r="AK1925" s="3"/>
      <c r="AL1925" s="48"/>
      <c r="AM1925" s="48"/>
      <c r="AN1925" s="48"/>
      <c r="AQ1925" s="3"/>
      <c r="AR1925" s="3"/>
      <c r="AS1925" s="3"/>
      <c r="AT1925" s="3"/>
      <c r="AU1925" s="3"/>
      <c r="AV1925" s="3"/>
      <c r="AW1925" s="3"/>
      <c r="AX1925" s="3"/>
      <c r="AY1925" s="3"/>
      <c r="AZ1925" s="3"/>
      <c r="BA1925" s="3"/>
      <c r="BB1925" s="3"/>
      <c r="BC1925" s="3"/>
      <c r="BD1925" s="3"/>
      <c r="BE1925" s="3"/>
      <c r="BF1925" s="3"/>
      <c r="BG1925" s="3"/>
      <c r="BH1925" s="3"/>
      <c r="BI1925" s="3"/>
      <c r="BJ1925" s="3"/>
      <c r="BK1925" s="3"/>
    </row>
    <row r="1926" spans="32:63" ht="21.2" customHeight="1" x14ac:dyDescent="0.2">
      <c r="AF1926" s="3"/>
      <c r="AG1926" s="48"/>
      <c r="AH1926" s="48"/>
      <c r="AI1926" s="48"/>
      <c r="AJ1926" s="61"/>
      <c r="AK1926" s="3"/>
      <c r="AL1926" s="48"/>
      <c r="AM1926" s="48"/>
      <c r="AN1926" s="48"/>
      <c r="AQ1926" s="3"/>
      <c r="AR1926" s="3"/>
      <c r="AS1926" s="3"/>
      <c r="AT1926" s="3"/>
      <c r="AU1926" s="3"/>
      <c r="AV1926" s="3"/>
      <c r="AW1926" s="3"/>
      <c r="AX1926" s="3"/>
      <c r="AY1926" s="3"/>
      <c r="AZ1926" s="3"/>
      <c r="BA1926" s="3"/>
      <c r="BB1926" s="3"/>
      <c r="BC1926" s="3"/>
      <c r="BD1926" s="3"/>
      <c r="BE1926" s="3"/>
      <c r="BF1926" s="3"/>
      <c r="BG1926" s="3"/>
      <c r="BH1926" s="3"/>
      <c r="BI1926" s="3"/>
      <c r="BJ1926" s="3"/>
      <c r="BK1926" s="3"/>
    </row>
    <row r="1927" spans="32:63" ht="21.2" customHeight="1" x14ac:dyDescent="0.2">
      <c r="AF1927" s="3"/>
      <c r="AG1927" s="48"/>
      <c r="AH1927" s="48"/>
      <c r="AI1927" s="48"/>
      <c r="AJ1927" s="61"/>
      <c r="AK1927" s="3"/>
      <c r="AL1927" s="48"/>
      <c r="AM1927" s="48"/>
      <c r="AN1927" s="48"/>
      <c r="AQ1927" s="3"/>
      <c r="AR1927" s="3"/>
      <c r="AS1927" s="3"/>
      <c r="AT1927" s="3"/>
      <c r="AU1927" s="3"/>
      <c r="AV1927" s="3"/>
      <c r="AW1927" s="3"/>
      <c r="AX1927" s="3"/>
      <c r="AY1927" s="3"/>
      <c r="AZ1927" s="3"/>
      <c r="BA1927" s="3"/>
      <c r="BB1927" s="3"/>
      <c r="BC1927" s="3"/>
      <c r="BD1927" s="3"/>
      <c r="BE1927" s="3"/>
      <c r="BF1927" s="3"/>
      <c r="BG1927" s="3"/>
      <c r="BH1927" s="3"/>
      <c r="BI1927" s="3"/>
      <c r="BJ1927" s="3"/>
      <c r="BK1927" s="3"/>
    </row>
    <row r="1928" spans="32:63" ht="21.2" customHeight="1" x14ac:dyDescent="0.2">
      <c r="AF1928" s="3"/>
      <c r="AG1928" s="48"/>
      <c r="AH1928" s="48"/>
      <c r="AI1928" s="48"/>
      <c r="AJ1928" s="61"/>
      <c r="AK1928" s="3"/>
      <c r="AL1928" s="48"/>
      <c r="AM1928" s="48"/>
      <c r="AN1928" s="48"/>
      <c r="AQ1928" s="3"/>
      <c r="AR1928" s="3"/>
      <c r="AS1928" s="3"/>
      <c r="AT1928" s="3"/>
      <c r="AU1928" s="3"/>
      <c r="AV1928" s="3"/>
      <c r="AW1928" s="3"/>
      <c r="AX1928" s="3"/>
      <c r="AY1928" s="3"/>
      <c r="AZ1928" s="3"/>
      <c r="BA1928" s="3"/>
      <c r="BB1928" s="3"/>
      <c r="BC1928" s="3"/>
      <c r="BD1928" s="3"/>
      <c r="BE1928" s="3"/>
      <c r="BF1928" s="3"/>
      <c r="BG1928" s="3"/>
      <c r="BH1928" s="3"/>
      <c r="BI1928" s="3"/>
      <c r="BJ1928" s="3"/>
      <c r="BK1928" s="3"/>
    </row>
    <row r="1929" spans="32:63" ht="21.2" customHeight="1" x14ac:dyDescent="0.2">
      <c r="AF1929" s="3"/>
      <c r="AG1929" s="48"/>
      <c r="AH1929" s="48"/>
      <c r="AI1929" s="48"/>
      <c r="AJ1929" s="61"/>
      <c r="AK1929" s="3"/>
      <c r="AL1929" s="48"/>
      <c r="AM1929" s="48"/>
      <c r="AN1929" s="48"/>
      <c r="AQ1929" s="3"/>
      <c r="AR1929" s="3"/>
      <c r="AS1929" s="3"/>
      <c r="AT1929" s="3"/>
      <c r="AU1929" s="3"/>
      <c r="AV1929" s="3"/>
      <c r="AW1929" s="3"/>
      <c r="AX1929" s="3"/>
      <c r="AY1929" s="3"/>
      <c r="AZ1929" s="3"/>
      <c r="BA1929" s="3"/>
      <c r="BB1929" s="3"/>
      <c r="BC1929" s="3"/>
      <c r="BD1929" s="3"/>
      <c r="BE1929" s="3"/>
      <c r="BF1929" s="3"/>
      <c r="BG1929" s="3"/>
      <c r="BH1929" s="3"/>
      <c r="BI1929" s="3"/>
      <c r="BJ1929" s="3"/>
      <c r="BK1929" s="3"/>
    </row>
    <row r="1930" spans="32:63" ht="21.2" customHeight="1" x14ac:dyDescent="0.2">
      <c r="AF1930" s="3"/>
      <c r="AG1930" s="48"/>
      <c r="AH1930" s="48"/>
      <c r="AI1930" s="48"/>
      <c r="AJ1930" s="61"/>
      <c r="AK1930" s="3"/>
      <c r="AL1930" s="48"/>
      <c r="AM1930" s="48"/>
      <c r="AN1930" s="48"/>
      <c r="AQ1930" s="3"/>
      <c r="AR1930" s="3"/>
      <c r="AS1930" s="3"/>
      <c r="AT1930" s="3"/>
      <c r="AU1930" s="3"/>
      <c r="AV1930" s="3"/>
      <c r="AW1930" s="3"/>
      <c r="AX1930" s="3"/>
      <c r="AY1930" s="3"/>
      <c r="AZ1930" s="3"/>
      <c r="BA1930" s="3"/>
      <c r="BB1930" s="3"/>
      <c r="BC1930" s="3"/>
      <c r="BD1930" s="3"/>
      <c r="BE1930" s="3"/>
      <c r="BF1930" s="3"/>
      <c r="BG1930" s="3"/>
      <c r="BH1930" s="3"/>
      <c r="BI1930" s="3"/>
      <c r="BJ1930" s="3"/>
      <c r="BK1930" s="3"/>
    </row>
    <row r="1931" spans="32:63" ht="21.2" customHeight="1" x14ac:dyDescent="0.2">
      <c r="AF1931" s="3"/>
      <c r="AG1931" s="48"/>
      <c r="AH1931" s="48"/>
      <c r="AI1931" s="48"/>
      <c r="AJ1931" s="61"/>
      <c r="AK1931" s="3"/>
      <c r="AL1931" s="48"/>
      <c r="AM1931" s="48"/>
      <c r="AN1931" s="48"/>
      <c r="AQ1931" s="3"/>
      <c r="AR1931" s="3"/>
      <c r="AS1931" s="3"/>
      <c r="AT1931" s="3"/>
      <c r="AU1931" s="3"/>
      <c r="AV1931" s="3"/>
      <c r="AW1931" s="3"/>
      <c r="AX1931" s="3"/>
      <c r="AY1931" s="3"/>
      <c r="AZ1931" s="3"/>
      <c r="BA1931" s="3"/>
      <c r="BB1931" s="3"/>
      <c r="BC1931" s="3"/>
      <c r="BD1931" s="3"/>
      <c r="BE1931" s="3"/>
      <c r="BF1931" s="3"/>
      <c r="BG1931" s="3"/>
      <c r="BH1931" s="3"/>
      <c r="BI1931" s="3"/>
      <c r="BJ1931" s="3"/>
      <c r="BK1931" s="3"/>
    </row>
    <row r="1932" spans="32:63" ht="21.2" customHeight="1" x14ac:dyDescent="0.2">
      <c r="AF1932" s="3"/>
      <c r="AG1932" s="48"/>
      <c r="AH1932" s="48"/>
      <c r="AI1932" s="48"/>
      <c r="AJ1932" s="61"/>
      <c r="AK1932" s="3"/>
      <c r="AL1932" s="48"/>
      <c r="AM1932" s="48"/>
      <c r="AN1932" s="48"/>
      <c r="AQ1932" s="3"/>
      <c r="AR1932" s="3"/>
      <c r="AS1932" s="3"/>
      <c r="AT1932" s="3"/>
      <c r="AU1932" s="3"/>
      <c r="AV1932" s="3"/>
      <c r="AW1932" s="3"/>
      <c r="AX1932" s="3"/>
      <c r="AY1932" s="3"/>
      <c r="AZ1932" s="3"/>
      <c r="BA1932" s="3"/>
      <c r="BB1932" s="3"/>
      <c r="BC1932" s="3"/>
      <c r="BD1932" s="3"/>
      <c r="BE1932" s="3"/>
      <c r="BF1932" s="3"/>
      <c r="BG1932" s="3"/>
      <c r="BH1932" s="3"/>
      <c r="BI1932" s="3"/>
      <c r="BJ1932" s="3"/>
      <c r="BK1932" s="3"/>
    </row>
    <row r="1933" spans="32:63" ht="21.2" customHeight="1" x14ac:dyDescent="0.2">
      <c r="AF1933" s="3"/>
      <c r="AG1933" s="48"/>
      <c r="AH1933" s="48"/>
      <c r="AI1933" s="48"/>
      <c r="AJ1933" s="61"/>
      <c r="AK1933" s="3"/>
      <c r="AL1933" s="48"/>
      <c r="AM1933" s="48"/>
      <c r="AN1933" s="48"/>
      <c r="AQ1933" s="3"/>
      <c r="AR1933" s="3"/>
      <c r="AS1933" s="3"/>
      <c r="AT1933" s="3"/>
      <c r="AU1933" s="3"/>
      <c r="AV1933" s="3"/>
      <c r="AW1933" s="3"/>
      <c r="AX1933" s="3"/>
      <c r="AY1933" s="3"/>
      <c r="AZ1933" s="3"/>
      <c r="BA1933" s="3"/>
      <c r="BB1933" s="3"/>
      <c r="BC1933" s="3"/>
      <c r="BD1933" s="3"/>
      <c r="BE1933" s="3"/>
      <c r="BF1933" s="3"/>
      <c r="BG1933" s="3"/>
      <c r="BH1933" s="3"/>
      <c r="BI1933" s="3"/>
      <c r="BJ1933" s="3"/>
      <c r="BK1933" s="3"/>
    </row>
    <row r="1934" spans="32:63" ht="21.2" customHeight="1" x14ac:dyDescent="0.2">
      <c r="AF1934" s="3"/>
      <c r="AG1934" s="48"/>
      <c r="AH1934" s="48"/>
      <c r="AI1934" s="48"/>
      <c r="AJ1934" s="61"/>
      <c r="AK1934" s="3"/>
      <c r="AL1934" s="48"/>
      <c r="AM1934" s="48"/>
      <c r="AN1934" s="48"/>
      <c r="AQ1934" s="3"/>
      <c r="AR1934" s="3"/>
      <c r="AS1934" s="3"/>
      <c r="AT1934" s="3"/>
      <c r="AU1934" s="3"/>
      <c r="AV1934" s="3"/>
      <c r="AW1934" s="3"/>
      <c r="AX1934" s="3"/>
      <c r="AY1934" s="3"/>
      <c r="AZ1934" s="3"/>
      <c r="BA1934" s="3"/>
      <c r="BB1934" s="3"/>
      <c r="BC1934" s="3"/>
      <c r="BD1934" s="3"/>
      <c r="BE1934" s="3"/>
      <c r="BF1934" s="3"/>
      <c r="BG1934" s="3"/>
      <c r="BH1934" s="3"/>
      <c r="BI1934" s="3"/>
      <c r="BJ1934" s="3"/>
      <c r="BK1934" s="3"/>
    </row>
    <row r="1935" spans="32:63" ht="21.2" customHeight="1" x14ac:dyDescent="0.2">
      <c r="AF1935" s="3"/>
      <c r="AG1935" s="48"/>
      <c r="AH1935" s="48"/>
      <c r="AI1935" s="48"/>
      <c r="AJ1935" s="61"/>
      <c r="AK1935" s="3"/>
      <c r="AL1935" s="48"/>
      <c r="AM1935" s="48"/>
      <c r="AN1935" s="48"/>
      <c r="AQ1935" s="3"/>
      <c r="AR1935" s="3"/>
      <c r="AS1935" s="3"/>
      <c r="AT1935" s="3"/>
      <c r="AU1935" s="3"/>
      <c r="AV1935" s="3"/>
      <c r="AW1935" s="3"/>
      <c r="AX1935" s="3"/>
      <c r="AY1935" s="3"/>
      <c r="AZ1935" s="3"/>
      <c r="BA1935" s="3"/>
      <c r="BB1935" s="3"/>
      <c r="BC1935" s="3"/>
      <c r="BD1935" s="3"/>
      <c r="BE1935" s="3"/>
      <c r="BF1935" s="3"/>
      <c r="BG1935" s="3"/>
      <c r="BH1935" s="3"/>
      <c r="BI1935" s="3"/>
      <c r="BJ1935" s="3"/>
      <c r="BK1935" s="3"/>
    </row>
    <row r="1936" spans="32:63" ht="21.2" customHeight="1" x14ac:dyDescent="0.2">
      <c r="AF1936" s="3"/>
      <c r="AG1936" s="48"/>
      <c r="AH1936" s="48"/>
      <c r="AI1936" s="48"/>
      <c r="AJ1936" s="61"/>
      <c r="AK1936" s="3"/>
      <c r="AL1936" s="48"/>
      <c r="AM1936" s="48"/>
      <c r="AN1936" s="48"/>
      <c r="AQ1936" s="3"/>
      <c r="AR1936" s="3"/>
      <c r="AS1936" s="3"/>
      <c r="AT1936" s="3"/>
      <c r="AU1936" s="3"/>
      <c r="AV1936" s="3"/>
      <c r="AW1936" s="3"/>
      <c r="AX1936" s="3"/>
      <c r="AY1936" s="3"/>
      <c r="AZ1936" s="3"/>
      <c r="BA1936" s="3"/>
      <c r="BB1936" s="3"/>
      <c r="BC1936" s="3"/>
      <c r="BD1936" s="3"/>
      <c r="BE1936" s="3"/>
      <c r="BF1936" s="3"/>
      <c r="BG1936" s="3"/>
      <c r="BH1936" s="3"/>
      <c r="BI1936" s="3"/>
      <c r="BJ1936" s="3"/>
      <c r="BK1936" s="3"/>
    </row>
    <row r="1937" spans="32:63" ht="21.2" customHeight="1" x14ac:dyDescent="0.2">
      <c r="AF1937" s="3"/>
      <c r="AG1937" s="48"/>
      <c r="AH1937" s="48"/>
      <c r="AI1937" s="48"/>
      <c r="AJ1937" s="61"/>
      <c r="AK1937" s="3"/>
      <c r="AL1937" s="48"/>
      <c r="AM1937" s="48"/>
      <c r="AN1937" s="48"/>
      <c r="AQ1937" s="3"/>
      <c r="AR1937" s="3"/>
      <c r="AS1937" s="3"/>
      <c r="AT1937" s="3"/>
      <c r="AU1937" s="3"/>
      <c r="AV1937" s="3"/>
      <c r="AW1937" s="3"/>
      <c r="AX1937" s="3"/>
      <c r="AY1937" s="3"/>
      <c r="AZ1937" s="3"/>
      <c r="BA1937" s="3"/>
      <c r="BB1937" s="3"/>
      <c r="BC1937" s="3"/>
      <c r="BD1937" s="3"/>
      <c r="BE1937" s="3"/>
      <c r="BF1937" s="3"/>
      <c r="BG1937" s="3"/>
      <c r="BH1937" s="3"/>
      <c r="BI1937" s="3"/>
      <c r="BJ1937" s="3"/>
      <c r="BK1937" s="3"/>
    </row>
    <row r="1938" spans="32:63" ht="21.2" customHeight="1" x14ac:dyDescent="0.2">
      <c r="AF1938" s="3"/>
      <c r="AG1938" s="48"/>
      <c r="AH1938" s="48"/>
      <c r="AI1938" s="48"/>
      <c r="AJ1938" s="61"/>
      <c r="AK1938" s="3"/>
      <c r="AL1938" s="48"/>
      <c r="AM1938" s="48"/>
      <c r="AN1938" s="48"/>
      <c r="AQ1938" s="3"/>
      <c r="AR1938" s="3"/>
      <c r="AS1938" s="3"/>
      <c r="AT1938" s="3"/>
      <c r="AU1938" s="3"/>
      <c r="AV1938" s="3"/>
      <c r="AW1938" s="3"/>
      <c r="AX1938" s="3"/>
      <c r="AY1938" s="3"/>
      <c r="AZ1938" s="3"/>
      <c r="BA1938" s="3"/>
      <c r="BB1938" s="3"/>
      <c r="BC1938" s="3"/>
      <c r="BD1938" s="3"/>
      <c r="BE1938" s="3"/>
      <c r="BF1938" s="3"/>
      <c r="BG1938" s="3"/>
      <c r="BH1938" s="3"/>
      <c r="BI1938" s="3"/>
      <c r="BJ1938" s="3"/>
      <c r="BK1938" s="3"/>
    </row>
    <row r="1939" spans="32:63" ht="21.2" customHeight="1" x14ac:dyDescent="0.2">
      <c r="AF1939" s="3"/>
      <c r="AG1939" s="48"/>
      <c r="AH1939" s="48"/>
      <c r="AI1939" s="48"/>
      <c r="AJ1939" s="61"/>
      <c r="AK1939" s="3"/>
      <c r="AL1939" s="48"/>
      <c r="AM1939" s="48"/>
      <c r="AN1939" s="48"/>
      <c r="AQ1939" s="3"/>
      <c r="AR1939" s="3"/>
      <c r="AS1939" s="3"/>
      <c r="AT1939" s="3"/>
      <c r="AU1939" s="3"/>
      <c r="AV1939" s="3"/>
      <c r="AW1939" s="3"/>
      <c r="AX1939" s="3"/>
      <c r="AY1939" s="3"/>
      <c r="AZ1939" s="3"/>
      <c r="BA1939" s="3"/>
      <c r="BB1939" s="3"/>
      <c r="BC1939" s="3"/>
      <c r="BD1939" s="3"/>
      <c r="BE1939" s="3"/>
      <c r="BF1939" s="3"/>
      <c r="BG1939" s="3"/>
      <c r="BH1939" s="3"/>
      <c r="BI1939" s="3"/>
      <c r="BJ1939" s="3"/>
      <c r="BK1939" s="3"/>
    </row>
    <row r="1940" spans="32:63" ht="21.2" customHeight="1" x14ac:dyDescent="0.2">
      <c r="AF1940" s="3"/>
      <c r="AG1940" s="48"/>
      <c r="AH1940" s="48"/>
      <c r="AI1940" s="48"/>
      <c r="AJ1940" s="61"/>
      <c r="AK1940" s="3"/>
      <c r="AL1940" s="48"/>
      <c r="AM1940" s="48"/>
      <c r="AN1940" s="48"/>
      <c r="AQ1940" s="3"/>
      <c r="AR1940" s="3"/>
      <c r="AS1940" s="3"/>
      <c r="AT1940" s="3"/>
      <c r="AU1940" s="3"/>
      <c r="AV1940" s="3"/>
      <c r="AW1940" s="3"/>
      <c r="AX1940" s="3"/>
      <c r="AY1940" s="3"/>
      <c r="AZ1940" s="3"/>
      <c r="BA1940" s="3"/>
      <c r="BB1940" s="3"/>
      <c r="BC1940" s="3"/>
      <c r="BD1940" s="3"/>
      <c r="BE1940" s="3"/>
      <c r="BF1940" s="3"/>
      <c r="BG1940" s="3"/>
      <c r="BH1940" s="3"/>
      <c r="BI1940" s="3"/>
      <c r="BJ1940" s="3"/>
      <c r="BK1940" s="3"/>
    </row>
    <row r="1941" spans="32:63" ht="21.2" customHeight="1" x14ac:dyDescent="0.2">
      <c r="AF1941" s="3"/>
      <c r="AG1941" s="48"/>
      <c r="AH1941" s="48"/>
      <c r="AI1941" s="48"/>
      <c r="AJ1941" s="61"/>
      <c r="AK1941" s="3"/>
      <c r="AL1941" s="48"/>
      <c r="AM1941" s="48"/>
      <c r="AN1941" s="48"/>
      <c r="AQ1941" s="3"/>
      <c r="AR1941" s="3"/>
      <c r="AS1941" s="3"/>
      <c r="AT1941" s="3"/>
      <c r="AU1941" s="3"/>
      <c r="AV1941" s="3"/>
      <c r="AW1941" s="3"/>
      <c r="AX1941" s="3"/>
      <c r="AY1941" s="3"/>
      <c r="AZ1941" s="3"/>
      <c r="BA1941" s="3"/>
      <c r="BB1941" s="3"/>
      <c r="BC1941" s="3"/>
      <c r="BD1941" s="3"/>
      <c r="BE1941" s="3"/>
      <c r="BF1941" s="3"/>
      <c r="BG1941" s="3"/>
      <c r="BH1941" s="3"/>
      <c r="BI1941" s="3"/>
      <c r="BJ1941" s="3"/>
      <c r="BK1941" s="3"/>
    </row>
    <row r="1942" spans="32:63" ht="21.2" customHeight="1" x14ac:dyDescent="0.2">
      <c r="AF1942" s="3"/>
      <c r="AG1942" s="48"/>
      <c r="AH1942" s="48"/>
      <c r="AI1942" s="48"/>
      <c r="AJ1942" s="61"/>
      <c r="AK1942" s="3"/>
      <c r="AL1942" s="48"/>
      <c r="AM1942" s="48"/>
      <c r="AN1942" s="48"/>
      <c r="AQ1942" s="3"/>
      <c r="AR1942" s="3"/>
      <c r="AS1942" s="3"/>
      <c r="AT1942" s="3"/>
      <c r="AU1942" s="3"/>
      <c r="AV1942" s="3"/>
      <c r="AW1942" s="3"/>
      <c r="AX1942" s="3"/>
      <c r="AY1942" s="3"/>
      <c r="AZ1942" s="3"/>
      <c r="BA1942" s="3"/>
      <c r="BB1942" s="3"/>
      <c r="BC1942" s="3"/>
      <c r="BD1942" s="3"/>
      <c r="BE1942" s="3"/>
      <c r="BF1942" s="3"/>
      <c r="BG1942" s="3"/>
      <c r="BH1942" s="3"/>
      <c r="BI1942" s="3"/>
      <c r="BJ1942" s="3"/>
      <c r="BK1942" s="3"/>
    </row>
    <row r="1943" spans="32:63" ht="21.2" customHeight="1" x14ac:dyDescent="0.2">
      <c r="AF1943" s="3"/>
      <c r="AG1943" s="48"/>
      <c r="AH1943" s="48"/>
      <c r="AI1943" s="48"/>
      <c r="AJ1943" s="61"/>
      <c r="AK1943" s="3"/>
      <c r="AL1943" s="48"/>
      <c r="AM1943" s="48"/>
      <c r="AN1943" s="48"/>
      <c r="AQ1943" s="3"/>
      <c r="AR1943" s="3"/>
      <c r="AS1943" s="3"/>
      <c r="AT1943" s="3"/>
      <c r="AU1943" s="3"/>
      <c r="AV1943" s="3"/>
      <c r="AW1943" s="3"/>
      <c r="AX1943" s="3"/>
      <c r="AY1943" s="3"/>
      <c r="AZ1943" s="3"/>
      <c r="BA1943" s="3"/>
      <c r="BB1943" s="3"/>
      <c r="BC1943" s="3"/>
      <c r="BD1943" s="3"/>
      <c r="BE1943" s="3"/>
      <c r="BF1943" s="3"/>
      <c r="BG1943" s="3"/>
      <c r="BH1943" s="3"/>
      <c r="BI1943" s="3"/>
      <c r="BJ1943" s="3"/>
      <c r="BK1943" s="3"/>
    </row>
    <row r="1944" spans="32:63" ht="21.2" customHeight="1" x14ac:dyDescent="0.2">
      <c r="AF1944" s="3"/>
      <c r="AG1944" s="48"/>
      <c r="AH1944" s="48"/>
      <c r="AI1944" s="48"/>
      <c r="AJ1944" s="61"/>
      <c r="AK1944" s="3"/>
      <c r="AL1944" s="48"/>
      <c r="AM1944" s="48"/>
      <c r="AN1944" s="48"/>
      <c r="AQ1944" s="3"/>
      <c r="AR1944" s="3"/>
      <c r="AS1944" s="3"/>
      <c r="AT1944" s="3"/>
      <c r="AU1944" s="3"/>
      <c r="AV1944" s="3"/>
      <c r="AW1944" s="3"/>
      <c r="AX1944" s="3"/>
      <c r="AY1944" s="3"/>
      <c r="AZ1944" s="3"/>
      <c r="BA1944" s="3"/>
      <c r="BB1944" s="3"/>
      <c r="BC1944" s="3"/>
      <c r="BD1944" s="3"/>
      <c r="BE1944" s="3"/>
      <c r="BF1944" s="3"/>
      <c r="BG1944" s="3"/>
      <c r="BH1944" s="3"/>
      <c r="BI1944" s="3"/>
      <c r="BJ1944" s="3"/>
      <c r="BK1944" s="3"/>
    </row>
    <row r="1945" spans="32:63" ht="21.2" customHeight="1" x14ac:dyDescent="0.2">
      <c r="AF1945" s="3"/>
      <c r="AG1945" s="48"/>
      <c r="AH1945" s="48"/>
      <c r="AI1945" s="48"/>
      <c r="AJ1945" s="61"/>
      <c r="AK1945" s="3"/>
      <c r="AL1945" s="48"/>
      <c r="AM1945" s="48"/>
      <c r="AN1945" s="48"/>
      <c r="AQ1945" s="3"/>
      <c r="AR1945" s="3"/>
      <c r="AS1945" s="3"/>
      <c r="AT1945" s="3"/>
      <c r="AU1945" s="3"/>
      <c r="AV1945" s="3"/>
      <c r="AW1945" s="3"/>
      <c r="AX1945" s="3"/>
      <c r="AY1945" s="3"/>
      <c r="AZ1945" s="3"/>
      <c r="BA1945" s="3"/>
      <c r="BB1945" s="3"/>
      <c r="BC1945" s="3"/>
      <c r="BD1945" s="3"/>
      <c r="BE1945" s="3"/>
      <c r="BF1945" s="3"/>
      <c r="BG1945" s="3"/>
      <c r="BH1945" s="3"/>
      <c r="BI1945" s="3"/>
      <c r="BJ1945" s="3"/>
      <c r="BK1945" s="3"/>
    </row>
    <row r="1946" spans="32:63" ht="21.2" customHeight="1" x14ac:dyDescent="0.2">
      <c r="AF1946" s="3"/>
      <c r="AG1946" s="48"/>
      <c r="AH1946" s="48"/>
      <c r="AI1946" s="48"/>
      <c r="AJ1946" s="61"/>
      <c r="AK1946" s="3"/>
      <c r="AL1946" s="48"/>
      <c r="AM1946" s="48"/>
      <c r="AN1946" s="48"/>
      <c r="AQ1946" s="3"/>
      <c r="AR1946" s="3"/>
      <c r="AS1946" s="3"/>
      <c r="AT1946" s="3"/>
      <c r="AU1946" s="3"/>
      <c r="AV1946" s="3"/>
      <c r="AW1946" s="3"/>
      <c r="AX1946" s="3"/>
      <c r="AY1946" s="3"/>
      <c r="AZ1946" s="3"/>
      <c r="BA1946" s="3"/>
      <c r="BB1946" s="3"/>
      <c r="BC1946" s="3"/>
      <c r="BD1946" s="3"/>
      <c r="BE1946" s="3"/>
      <c r="BF1946" s="3"/>
      <c r="BG1946" s="3"/>
      <c r="BH1946" s="3"/>
      <c r="BI1946" s="3"/>
      <c r="BJ1946" s="3"/>
      <c r="BK1946" s="3"/>
    </row>
    <row r="1947" spans="32:63" ht="21.2" customHeight="1" x14ac:dyDescent="0.2">
      <c r="AF1947" s="3"/>
      <c r="AG1947" s="48"/>
      <c r="AH1947" s="48"/>
      <c r="AI1947" s="48"/>
      <c r="AJ1947" s="61"/>
      <c r="AK1947" s="3"/>
      <c r="AL1947" s="48"/>
      <c r="AM1947" s="48"/>
      <c r="AN1947" s="48"/>
      <c r="AQ1947" s="3"/>
      <c r="AR1947" s="3"/>
      <c r="AS1947" s="3"/>
      <c r="AT1947" s="3"/>
      <c r="AU1947" s="3"/>
      <c r="AV1947" s="3"/>
      <c r="AW1947" s="3"/>
      <c r="AX1947" s="3"/>
      <c r="AY1947" s="3"/>
      <c r="AZ1947" s="3"/>
      <c r="BA1947" s="3"/>
      <c r="BB1947" s="3"/>
      <c r="BC1947" s="3"/>
      <c r="BD1947" s="3"/>
      <c r="BE1947" s="3"/>
      <c r="BF1947" s="3"/>
      <c r="BG1947" s="3"/>
      <c r="BH1947" s="3"/>
      <c r="BI1947" s="3"/>
      <c r="BJ1947" s="3"/>
      <c r="BK1947" s="3"/>
    </row>
    <row r="1948" spans="32:63" ht="21.2" customHeight="1" x14ac:dyDescent="0.2">
      <c r="AF1948" s="3"/>
      <c r="AG1948" s="48"/>
      <c r="AH1948" s="48"/>
      <c r="AI1948" s="48"/>
      <c r="AJ1948" s="61"/>
      <c r="AK1948" s="3"/>
      <c r="AL1948" s="48"/>
      <c r="AM1948" s="48"/>
      <c r="AN1948" s="48"/>
      <c r="AQ1948" s="3"/>
      <c r="AR1948" s="3"/>
      <c r="AS1948" s="3"/>
      <c r="AT1948" s="3"/>
      <c r="AU1948" s="3"/>
      <c r="AV1948" s="3"/>
      <c r="AW1948" s="3"/>
      <c r="AX1948" s="3"/>
      <c r="AY1948" s="3"/>
      <c r="AZ1948" s="3"/>
      <c r="BA1948" s="3"/>
      <c r="BB1948" s="3"/>
      <c r="BC1948" s="3"/>
      <c r="BD1948" s="3"/>
      <c r="BE1948" s="3"/>
      <c r="BF1948" s="3"/>
      <c r="BG1948" s="3"/>
      <c r="BH1948" s="3"/>
      <c r="BI1948" s="3"/>
      <c r="BJ1948" s="3"/>
      <c r="BK1948" s="3"/>
    </row>
    <row r="1949" spans="32:63" ht="21.2" customHeight="1" x14ac:dyDescent="0.2">
      <c r="AF1949" s="3"/>
      <c r="AG1949" s="48"/>
      <c r="AH1949" s="48"/>
      <c r="AI1949" s="48"/>
      <c r="AJ1949" s="61"/>
      <c r="AK1949" s="3"/>
      <c r="AL1949" s="48"/>
      <c r="AM1949" s="48"/>
      <c r="AN1949" s="48"/>
      <c r="AQ1949" s="3"/>
      <c r="AR1949" s="3"/>
      <c r="AS1949" s="3"/>
      <c r="AT1949" s="3"/>
      <c r="AU1949" s="3"/>
      <c r="AV1949" s="3"/>
      <c r="AW1949" s="3"/>
      <c r="AX1949" s="3"/>
      <c r="AY1949" s="3"/>
      <c r="AZ1949" s="3"/>
      <c r="BA1949" s="3"/>
      <c r="BB1949" s="3"/>
      <c r="BC1949" s="3"/>
      <c r="BD1949" s="3"/>
      <c r="BE1949" s="3"/>
      <c r="BF1949" s="3"/>
      <c r="BG1949" s="3"/>
      <c r="BH1949" s="3"/>
      <c r="BI1949" s="3"/>
      <c r="BJ1949" s="3"/>
      <c r="BK1949" s="3"/>
    </row>
    <row r="1950" spans="32:63" ht="21.2" customHeight="1" x14ac:dyDescent="0.2">
      <c r="AF1950" s="3"/>
      <c r="AG1950" s="48"/>
      <c r="AH1950" s="48"/>
      <c r="AI1950" s="48"/>
      <c r="AJ1950" s="61"/>
      <c r="AK1950" s="3"/>
      <c r="AL1950" s="48"/>
      <c r="AM1950" s="48"/>
      <c r="AN1950" s="48"/>
      <c r="AQ1950" s="3"/>
      <c r="AR1950" s="3"/>
      <c r="AS1950" s="3"/>
      <c r="AT1950" s="3"/>
      <c r="AU1950" s="3"/>
      <c r="AV1950" s="3"/>
      <c r="AW1950" s="3"/>
      <c r="AX1950" s="3"/>
      <c r="AY1950" s="3"/>
      <c r="AZ1950" s="3"/>
      <c r="BA1950" s="3"/>
      <c r="BB1950" s="3"/>
      <c r="BC1950" s="3"/>
      <c r="BD1950" s="3"/>
      <c r="BE1950" s="3"/>
      <c r="BF1950" s="3"/>
      <c r="BG1950" s="3"/>
      <c r="BH1950" s="3"/>
      <c r="BI1950" s="3"/>
      <c r="BJ1950" s="3"/>
      <c r="BK1950" s="3"/>
    </row>
    <row r="1951" spans="32:63" ht="21.2" customHeight="1" x14ac:dyDescent="0.2">
      <c r="AF1951" s="3"/>
      <c r="AG1951" s="48"/>
      <c r="AH1951" s="48"/>
      <c r="AI1951" s="48"/>
      <c r="AJ1951" s="61"/>
      <c r="AK1951" s="3"/>
      <c r="AL1951" s="48"/>
      <c r="AM1951" s="48"/>
      <c r="AN1951" s="48"/>
      <c r="AQ1951" s="3"/>
      <c r="AR1951" s="3"/>
      <c r="AS1951" s="3"/>
      <c r="AT1951" s="3"/>
      <c r="AU1951" s="3"/>
      <c r="AV1951" s="3"/>
      <c r="AW1951" s="3"/>
      <c r="AX1951" s="3"/>
      <c r="AY1951" s="3"/>
      <c r="AZ1951" s="3"/>
      <c r="BA1951" s="3"/>
      <c r="BB1951" s="3"/>
      <c r="BC1951" s="3"/>
      <c r="BD1951" s="3"/>
      <c r="BE1951" s="3"/>
      <c r="BF1951" s="3"/>
      <c r="BG1951" s="3"/>
      <c r="BH1951" s="3"/>
      <c r="BI1951" s="3"/>
      <c r="BJ1951" s="3"/>
      <c r="BK1951" s="3"/>
    </row>
    <row r="1952" spans="32:63" ht="21.2" customHeight="1" x14ac:dyDescent="0.2">
      <c r="AF1952" s="3"/>
      <c r="AG1952" s="48"/>
      <c r="AH1952" s="48"/>
      <c r="AI1952" s="48"/>
      <c r="AJ1952" s="61"/>
      <c r="AK1952" s="3"/>
      <c r="AL1952" s="48"/>
      <c r="AM1952" s="48"/>
      <c r="AN1952" s="48"/>
      <c r="AQ1952" s="3"/>
      <c r="AR1952" s="3"/>
      <c r="AS1952" s="3"/>
      <c r="AT1952" s="3"/>
      <c r="AU1952" s="3"/>
      <c r="AV1952" s="3"/>
      <c r="AW1952" s="3"/>
      <c r="AX1952" s="3"/>
      <c r="AY1952" s="3"/>
      <c r="AZ1952" s="3"/>
      <c r="BA1952" s="3"/>
      <c r="BB1952" s="3"/>
      <c r="BC1952" s="3"/>
      <c r="BD1952" s="3"/>
      <c r="BE1952" s="3"/>
      <c r="BF1952" s="3"/>
      <c r="BG1952" s="3"/>
      <c r="BH1952" s="3"/>
      <c r="BI1952" s="3"/>
      <c r="BJ1952" s="3"/>
      <c r="BK1952" s="3"/>
    </row>
    <row r="1953" spans="32:63" ht="21.2" customHeight="1" x14ac:dyDescent="0.2">
      <c r="AF1953" s="3"/>
      <c r="AG1953" s="48"/>
      <c r="AH1953" s="48"/>
      <c r="AI1953" s="48"/>
      <c r="AJ1953" s="61"/>
      <c r="AK1953" s="3"/>
      <c r="AL1953" s="48"/>
      <c r="AM1953" s="48"/>
      <c r="AN1953" s="48"/>
      <c r="AQ1953" s="3"/>
      <c r="AR1953" s="3"/>
      <c r="AS1953" s="3"/>
      <c r="AT1953" s="3"/>
      <c r="AU1953" s="3"/>
      <c r="AV1953" s="3"/>
      <c r="AW1953" s="3"/>
      <c r="AX1953" s="3"/>
      <c r="AY1953" s="3"/>
      <c r="AZ1953" s="3"/>
      <c r="BA1953" s="3"/>
      <c r="BB1953" s="3"/>
      <c r="BC1953" s="3"/>
      <c r="BD1953" s="3"/>
      <c r="BE1953" s="3"/>
      <c r="BF1953" s="3"/>
      <c r="BG1953" s="3"/>
      <c r="BH1953" s="3"/>
      <c r="BI1953" s="3"/>
      <c r="BJ1953" s="3"/>
      <c r="BK1953" s="3"/>
    </row>
    <row r="1954" spans="32:63" ht="21.2" customHeight="1" x14ac:dyDescent="0.2">
      <c r="AF1954" s="3"/>
      <c r="AG1954" s="48"/>
      <c r="AH1954" s="48"/>
      <c r="AI1954" s="48"/>
      <c r="AJ1954" s="61"/>
      <c r="AK1954" s="3"/>
      <c r="AL1954" s="48"/>
      <c r="AM1954" s="48"/>
      <c r="AN1954" s="48"/>
      <c r="AQ1954" s="3"/>
      <c r="AR1954" s="3"/>
      <c r="AS1954" s="3"/>
      <c r="AT1954" s="3"/>
      <c r="AU1954" s="3"/>
      <c r="AV1954" s="3"/>
      <c r="AW1954" s="3"/>
      <c r="AX1954" s="3"/>
      <c r="AY1954" s="3"/>
      <c r="AZ1954" s="3"/>
      <c r="BA1954" s="3"/>
      <c r="BB1954" s="3"/>
      <c r="BC1954" s="3"/>
      <c r="BD1954" s="3"/>
      <c r="BE1954" s="3"/>
      <c r="BF1954" s="3"/>
      <c r="BG1954" s="3"/>
      <c r="BH1954" s="3"/>
      <c r="BI1954" s="3"/>
      <c r="BJ1954" s="3"/>
      <c r="BK1954" s="3"/>
    </row>
    <row r="1955" spans="32:63" ht="21.2" customHeight="1" x14ac:dyDescent="0.2">
      <c r="AF1955" s="3"/>
      <c r="AG1955" s="48"/>
      <c r="AH1955" s="48"/>
      <c r="AI1955" s="48"/>
      <c r="AJ1955" s="61"/>
      <c r="AK1955" s="3"/>
      <c r="AL1955" s="48"/>
      <c r="AM1955" s="48"/>
      <c r="AN1955" s="48"/>
      <c r="AQ1955" s="3"/>
      <c r="AR1955" s="3"/>
      <c r="AS1955" s="3"/>
      <c r="AT1955" s="3"/>
      <c r="AU1955" s="3"/>
      <c r="AV1955" s="3"/>
      <c r="AW1955" s="3"/>
      <c r="AX1955" s="3"/>
      <c r="AY1955" s="3"/>
      <c r="AZ1955" s="3"/>
      <c r="BA1955" s="3"/>
      <c r="BB1955" s="3"/>
      <c r="BC1955" s="3"/>
      <c r="BD1955" s="3"/>
      <c r="BE1955" s="3"/>
      <c r="BF1955" s="3"/>
      <c r="BG1955" s="3"/>
      <c r="BH1955" s="3"/>
      <c r="BI1955" s="3"/>
      <c r="BJ1955" s="3"/>
      <c r="BK1955" s="3"/>
    </row>
    <row r="1956" spans="32:63" ht="21.2" customHeight="1" x14ac:dyDescent="0.2">
      <c r="AF1956" s="3"/>
      <c r="AG1956" s="48"/>
      <c r="AH1956" s="48"/>
      <c r="AI1956" s="48"/>
      <c r="AJ1956" s="61"/>
      <c r="AK1956" s="3"/>
      <c r="AL1956" s="48"/>
      <c r="AM1956" s="48"/>
      <c r="AN1956" s="48"/>
      <c r="AQ1956" s="3"/>
      <c r="AR1956" s="3"/>
      <c r="AS1956" s="3"/>
      <c r="AT1956" s="3"/>
      <c r="AU1956" s="3"/>
      <c r="AV1956" s="3"/>
      <c r="AW1956" s="3"/>
      <c r="AX1956" s="3"/>
      <c r="AY1956" s="3"/>
      <c r="AZ1956" s="3"/>
      <c r="BA1956" s="3"/>
      <c r="BB1956" s="3"/>
      <c r="BC1956" s="3"/>
      <c r="BD1956" s="3"/>
      <c r="BE1956" s="3"/>
      <c r="BF1956" s="3"/>
      <c r="BG1956" s="3"/>
      <c r="BH1956" s="3"/>
      <c r="BI1956" s="3"/>
      <c r="BJ1956" s="3"/>
      <c r="BK1956" s="3"/>
    </row>
    <row r="1957" spans="32:63" ht="21.2" customHeight="1" x14ac:dyDescent="0.2">
      <c r="AF1957" s="3"/>
      <c r="AG1957" s="48"/>
      <c r="AH1957" s="48"/>
      <c r="AI1957" s="48"/>
      <c r="AJ1957" s="61"/>
      <c r="AK1957" s="3"/>
      <c r="AL1957" s="48"/>
      <c r="AM1957" s="48"/>
      <c r="AN1957" s="48"/>
      <c r="AQ1957" s="3"/>
      <c r="AR1957" s="3"/>
      <c r="AS1957" s="3"/>
      <c r="AT1957" s="3"/>
      <c r="AU1957" s="3"/>
      <c r="AV1957" s="3"/>
      <c r="AW1957" s="3"/>
      <c r="AX1957" s="3"/>
      <c r="AY1957" s="3"/>
      <c r="AZ1957" s="3"/>
      <c r="BA1957" s="3"/>
      <c r="BB1957" s="3"/>
      <c r="BC1957" s="3"/>
      <c r="BD1957" s="3"/>
      <c r="BE1957" s="3"/>
      <c r="BF1957" s="3"/>
      <c r="BG1957" s="3"/>
      <c r="BH1957" s="3"/>
      <c r="BI1957" s="3"/>
      <c r="BJ1957" s="3"/>
      <c r="BK1957" s="3"/>
    </row>
    <row r="1958" spans="32:63" ht="21.2" customHeight="1" x14ac:dyDescent="0.2">
      <c r="AF1958" s="3"/>
      <c r="AG1958" s="48"/>
      <c r="AH1958" s="48"/>
      <c r="AI1958" s="48"/>
      <c r="AJ1958" s="61"/>
      <c r="AK1958" s="3"/>
      <c r="AL1958" s="48"/>
      <c r="AM1958" s="48"/>
      <c r="AN1958" s="48"/>
      <c r="AQ1958" s="3"/>
      <c r="AR1958" s="3"/>
      <c r="AS1958" s="3"/>
      <c r="AT1958" s="3"/>
      <c r="AU1958" s="3"/>
      <c r="AV1958" s="3"/>
      <c r="AW1958" s="3"/>
      <c r="AX1958" s="3"/>
      <c r="AY1958" s="3"/>
      <c r="AZ1958" s="3"/>
      <c r="BA1958" s="3"/>
      <c r="BB1958" s="3"/>
      <c r="BC1958" s="3"/>
      <c r="BD1958" s="3"/>
      <c r="BE1958" s="3"/>
      <c r="BF1958" s="3"/>
      <c r="BG1958" s="3"/>
      <c r="BH1958" s="3"/>
      <c r="BI1958" s="3"/>
      <c r="BJ1958" s="3"/>
      <c r="BK1958" s="3"/>
    </row>
    <row r="1959" spans="32:63" ht="21.2" customHeight="1" x14ac:dyDescent="0.2">
      <c r="AF1959" s="3"/>
      <c r="AG1959" s="48"/>
      <c r="AH1959" s="48"/>
      <c r="AI1959" s="48"/>
      <c r="AJ1959" s="61"/>
      <c r="AK1959" s="3"/>
      <c r="AL1959" s="48"/>
      <c r="AM1959" s="48"/>
      <c r="AN1959" s="48"/>
      <c r="AQ1959" s="3"/>
      <c r="AR1959" s="3"/>
      <c r="AS1959" s="3"/>
      <c r="AT1959" s="3"/>
      <c r="AU1959" s="3"/>
      <c r="AV1959" s="3"/>
      <c r="AW1959" s="3"/>
      <c r="AX1959" s="3"/>
      <c r="AY1959" s="3"/>
      <c r="AZ1959" s="3"/>
      <c r="BA1959" s="3"/>
      <c r="BB1959" s="3"/>
      <c r="BC1959" s="3"/>
      <c r="BD1959" s="3"/>
      <c r="BE1959" s="3"/>
      <c r="BF1959" s="3"/>
      <c r="BG1959" s="3"/>
      <c r="BH1959" s="3"/>
      <c r="BI1959" s="3"/>
      <c r="BJ1959" s="3"/>
      <c r="BK1959" s="3"/>
    </row>
    <row r="1960" spans="32:63" ht="21.2" customHeight="1" x14ac:dyDescent="0.2">
      <c r="AF1960" s="3"/>
      <c r="AG1960" s="48"/>
      <c r="AH1960" s="48"/>
      <c r="AI1960" s="48"/>
      <c r="AJ1960" s="61"/>
      <c r="AK1960" s="3"/>
      <c r="AL1960" s="48"/>
      <c r="AM1960" s="48"/>
      <c r="AN1960" s="48"/>
      <c r="AQ1960" s="3"/>
      <c r="AR1960" s="3"/>
      <c r="AS1960" s="3"/>
      <c r="AT1960" s="3"/>
      <c r="AU1960" s="3"/>
      <c r="AV1960" s="3"/>
      <c r="AW1960" s="3"/>
      <c r="AX1960" s="3"/>
      <c r="AY1960" s="3"/>
      <c r="AZ1960" s="3"/>
      <c r="BA1960" s="3"/>
      <c r="BB1960" s="3"/>
      <c r="BC1960" s="3"/>
      <c r="BD1960" s="3"/>
      <c r="BE1960" s="3"/>
      <c r="BF1960" s="3"/>
      <c r="BG1960" s="3"/>
      <c r="BH1960" s="3"/>
      <c r="BI1960" s="3"/>
      <c r="BJ1960" s="3"/>
      <c r="BK1960" s="3"/>
    </row>
    <row r="1961" spans="32:63" ht="21.2" customHeight="1" x14ac:dyDescent="0.2">
      <c r="AF1961" s="3"/>
      <c r="AG1961" s="48"/>
      <c r="AH1961" s="48"/>
      <c r="AI1961" s="48"/>
      <c r="AJ1961" s="61"/>
      <c r="AK1961" s="3"/>
      <c r="AL1961" s="48"/>
      <c r="AM1961" s="48"/>
      <c r="AN1961" s="48"/>
      <c r="AQ1961" s="3"/>
      <c r="AR1961" s="3"/>
      <c r="AS1961" s="3"/>
      <c r="AT1961" s="3"/>
      <c r="AU1961" s="3"/>
      <c r="AV1961" s="3"/>
      <c r="AW1961" s="3"/>
      <c r="AX1961" s="3"/>
      <c r="AY1961" s="3"/>
      <c r="AZ1961" s="3"/>
      <c r="BA1961" s="3"/>
      <c r="BB1961" s="3"/>
      <c r="BC1961" s="3"/>
      <c r="BD1961" s="3"/>
      <c r="BE1961" s="3"/>
      <c r="BF1961" s="3"/>
      <c r="BG1961" s="3"/>
      <c r="BH1961" s="3"/>
      <c r="BI1961" s="3"/>
      <c r="BJ1961" s="3"/>
      <c r="BK1961" s="3"/>
    </row>
    <row r="1962" spans="32:63" ht="21.2" customHeight="1" x14ac:dyDescent="0.2">
      <c r="AF1962" s="3"/>
      <c r="AG1962" s="48"/>
      <c r="AH1962" s="48"/>
      <c r="AI1962" s="48"/>
      <c r="AJ1962" s="61"/>
      <c r="AK1962" s="3"/>
      <c r="AL1962" s="48"/>
      <c r="AM1962" s="48"/>
      <c r="AN1962" s="48"/>
      <c r="AQ1962" s="3"/>
      <c r="AR1962" s="3"/>
      <c r="AS1962" s="3"/>
      <c r="AT1962" s="3"/>
      <c r="AU1962" s="3"/>
      <c r="AV1962" s="3"/>
      <c r="AW1962" s="3"/>
      <c r="AX1962" s="3"/>
      <c r="AY1962" s="3"/>
      <c r="AZ1962" s="3"/>
      <c r="BA1962" s="3"/>
      <c r="BB1962" s="3"/>
      <c r="BC1962" s="3"/>
      <c r="BD1962" s="3"/>
      <c r="BE1962" s="3"/>
      <c r="BF1962" s="3"/>
      <c r="BG1962" s="3"/>
      <c r="BH1962" s="3"/>
      <c r="BI1962" s="3"/>
      <c r="BJ1962" s="3"/>
      <c r="BK1962" s="3"/>
    </row>
    <row r="1963" spans="32:63" ht="21.2" customHeight="1" x14ac:dyDescent="0.2">
      <c r="AF1963" s="3"/>
      <c r="AG1963" s="48"/>
      <c r="AH1963" s="48"/>
      <c r="AI1963" s="48"/>
      <c r="AJ1963" s="61"/>
      <c r="AK1963" s="3"/>
      <c r="AL1963" s="48"/>
      <c r="AM1963" s="48"/>
      <c r="AN1963" s="48"/>
      <c r="AQ1963" s="3"/>
      <c r="AR1963" s="3"/>
      <c r="AS1963" s="3"/>
      <c r="AT1963" s="3"/>
      <c r="AU1963" s="3"/>
      <c r="AV1963" s="3"/>
      <c r="AW1963" s="3"/>
      <c r="AX1963" s="3"/>
      <c r="AY1963" s="3"/>
      <c r="AZ1963" s="3"/>
      <c r="BA1963" s="3"/>
      <c r="BB1963" s="3"/>
      <c r="BC1963" s="3"/>
      <c r="BD1963" s="3"/>
      <c r="BE1963" s="3"/>
      <c r="BF1963" s="3"/>
      <c r="BG1963" s="3"/>
      <c r="BH1963" s="3"/>
      <c r="BI1963" s="3"/>
      <c r="BJ1963" s="3"/>
      <c r="BK1963" s="3"/>
    </row>
    <row r="1964" spans="32:63" ht="21.2" customHeight="1" x14ac:dyDescent="0.2">
      <c r="AF1964" s="3"/>
      <c r="AG1964" s="48"/>
      <c r="AH1964" s="48"/>
      <c r="AI1964" s="48"/>
      <c r="AJ1964" s="61"/>
      <c r="AK1964" s="3"/>
      <c r="AL1964" s="48"/>
      <c r="AM1964" s="48"/>
      <c r="AN1964" s="48"/>
      <c r="AQ1964" s="3"/>
      <c r="AR1964" s="3"/>
      <c r="AS1964" s="3"/>
      <c r="AT1964" s="3"/>
      <c r="AU1964" s="3"/>
      <c r="AV1964" s="3"/>
      <c r="AW1964" s="3"/>
      <c r="AX1964" s="3"/>
      <c r="AY1964" s="3"/>
      <c r="AZ1964" s="3"/>
      <c r="BA1964" s="3"/>
      <c r="BB1964" s="3"/>
      <c r="BC1964" s="3"/>
      <c r="BD1964" s="3"/>
      <c r="BE1964" s="3"/>
      <c r="BF1964" s="3"/>
      <c r="BG1964" s="3"/>
      <c r="BH1964" s="3"/>
      <c r="BI1964" s="3"/>
      <c r="BJ1964" s="3"/>
      <c r="BK1964" s="3"/>
    </row>
    <row r="1965" spans="32:63" ht="21.2" customHeight="1" x14ac:dyDescent="0.2">
      <c r="AF1965" s="3"/>
      <c r="AG1965" s="48"/>
      <c r="AH1965" s="48"/>
      <c r="AI1965" s="48"/>
      <c r="AJ1965" s="61"/>
      <c r="AK1965" s="3"/>
      <c r="AL1965" s="48"/>
      <c r="AM1965" s="48"/>
      <c r="AN1965" s="48"/>
      <c r="AQ1965" s="3"/>
      <c r="AR1965" s="3"/>
      <c r="AS1965" s="3"/>
      <c r="AT1965" s="3"/>
      <c r="AU1965" s="3"/>
      <c r="AV1965" s="3"/>
      <c r="AW1965" s="3"/>
      <c r="AX1965" s="3"/>
      <c r="AY1965" s="3"/>
      <c r="AZ1965" s="3"/>
      <c r="BA1965" s="3"/>
      <c r="BB1965" s="3"/>
      <c r="BC1965" s="3"/>
      <c r="BD1965" s="3"/>
      <c r="BE1965" s="3"/>
      <c r="BF1965" s="3"/>
      <c r="BG1965" s="3"/>
      <c r="BH1965" s="3"/>
      <c r="BI1965" s="3"/>
      <c r="BJ1965" s="3"/>
      <c r="BK1965" s="3"/>
    </row>
    <row r="1966" spans="32:63" ht="21.2" customHeight="1" x14ac:dyDescent="0.2">
      <c r="AF1966" s="3"/>
      <c r="AG1966" s="48"/>
      <c r="AH1966" s="48"/>
      <c r="AI1966" s="48"/>
      <c r="AJ1966" s="61"/>
      <c r="AK1966" s="3"/>
      <c r="AL1966" s="48"/>
      <c r="AM1966" s="48"/>
      <c r="AN1966" s="48"/>
      <c r="AQ1966" s="3"/>
      <c r="AR1966" s="3"/>
      <c r="AS1966" s="3"/>
      <c r="AT1966" s="3"/>
      <c r="AU1966" s="3"/>
      <c r="AV1966" s="3"/>
      <c r="AW1966" s="3"/>
      <c r="AX1966" s="3"/>
      <c r="AY1966" s="3"/>
      <c r="AZ1966" s="3"/>
      <c r="BA1966" s="3"/>
      <c r="BB1966" s="3"/>
      <c r="BC1966" s="3"/>
      <c r="BD1966" s="3"/>
      <c r="BE1966" s="3"/>
      <c r="BF1966" s="3"/>
      <c r="BG1966" s="3"/>
      <c r="BH1966" s="3"/>
      <c r="BI1966" s="3"/>
      <c r="BJ1966" s="3"/>
      <c r="BK1966" s="3"/>
    </row>
    <row r="1967" spans="32:63" ht="21.2" customHeight="1" x14ac:dyDescent="0.2">
      <c r="AF1967" s="3"/>
      <c r="AG1967" s="48"/>
      <c r="AH1967" s="48"/>
      <c r="AI1967" s="48"/>
      <c r="AJ1967" s="61"/>
      <c r="AK1967" s="3"/>
      <c r="AL1967" s="48"/>
      <c r="AM1967" s="48"/>
      <c r="AN1967" s="48"/>
      <c r="AQ1967" s="3"/>
      <c r="AR1967" s="3"/>
      <c r="AS1967" s="3"/>
      <c r="AT1967" s="3"/>
      <c r="AU1967" s="3"/>
      <c r="AV1967" s="3"/>
      <c r="AW1967" s="3"/>
      <c r="AX1967" s="3"/>
      <c r="AY1967" s="3"/>
      <c r="AZ1967" s="3"/>
      <c r="BA1967" s="3"/>
      <c r="BB1967" s="3"/>
      <c r="BC1967" s="3"/>
      <c r="BD1967" s="3"/>
      <c r="BE1967" s="3"/>
      <c r="BF1967" s="3"/>
      <c r="BG1967" s="3"/>
      <c r="BH1967" s="3"/>
      <c r="BI1967" s="3"/>
      <c r="BJ1967" s="3"/>
      <c r="BK1967" s="3"/>
    </row>
    <row r="1968" spans="32:63" ht="21.2" customHeight="1" x14ac:dyDescent="0.2">
      <c r="AF1968" s="3"/>
      <c r="AG1968" s="48"/>
      <c r="AH1968" s="48"/>
      <c r="AI1968" s="48"/>
      <c r="AJ1968" s="61"/>
      <c r="AK1968" s="3"/>
      <c r="AL1968" s="48"/>
      <c r="AM1968" s="48"/>
      <c r="AN1968" s="48"/>
      <c r="AQ1968" s="3"/>
      <c r="AR1968" s="3"/>
      <c r="AS1968" s="3"/>
      <c r="AT1968" s="3"/>
      <c r="AU1968" s="3"/>
      <c r="AV1968" s="3"/>
      <c r="AW1968" s="3"/>
      <c r="AX1968" s="3"/>
      <c r="AY1968" s="3"/>
      <c r="AZ1968" s="3"/>
      <c r="BA1968" s="3"/>
      <c r="BB1968" s="3"/>
      <c r="BC1968" s="3"/>
      <c r="BD1968" s="3"/>
      <c r="BE1968" s="3"/>
      <c r="BF1968" s="3"/>
      <c r="BG1968" s="3"/>
      <c r="BH1968" s="3"/>
      <c r="BI1968" s="3"/>
      <c r="BJ1968" s="3"/>
      <c r="BK1968" s="3"/>
    </row>
    <row r="1969" spans="32:63" ht="21.2" customHeight="1" x14ac:dyDescent="0.2">
      <c r="AF1969" s="3"/>
      <c r="AG1969" s="48"/>
      <c r="AH1969" s="48"/>
      <c r="AI1969" s="48"/>
      <c r="AJ1969" s="61"/>
      <c r="AK1969" s="3"/>
      <c r="AL1969" s="48"/>
      <c r="AM1969" s="48"/>
      <c r="AN1969" s="48"/>
      <c r="AQ1969" s="3"/>
      <c r="AR1969" s="3"/>
      <c r="AS1969" s="3"/>
      <c r="AT1969" s="3"/>
      <c r="AU1969" s="3"/>
      <c r="AV1969" s="3"/>
      <c r="AW1969" s="3"/>
      <c r="AX1969" s="3"/>
      <c r="AY1969" s="3"/>
      <c r="AZ1969" s="3"/>
      <c r="BA1969" s="3"/>
      <c r="BB1969" s="3"/>
      <c r="BC1969" s="3"/>
      <c r="BD1969" s="3"/>
      <c r="BE1969" s="3"/>
      <c r="BF1969" s="3"/>
      <c r="BG1969" s="3"/>
      <c r="BH1969" s="3"/>
      <c r="BI1969" s="3"/>
      <c r="BJ1969" s="3"/>
      <c r="BK1969" s="3"/>
    </row>
    <row r="1970" spans="32:63" ht="21.2" customHeight="1" x14ac:dyDescent="0.2">
      <c r="AF1970" s="3"/>
      <c r="AG1970" s="48"/>
      <c r="AH1970" s="48"/>
      <c r="AI1970" s="48"/>
      <c r="AJ1970" s="61"/>
      <c r="AK1970" s="3"/>
      <c r="AL1970" s="48"/>
      <c r="AM1970" s="48"/>
      <c r="AN1970" s="48"/>
      <c r="AQ1970" s="3"/>
      <c r="AR1970" s="3"/>
      <c r="AS1970" s="3"/>
      <c r="AT1970" s="3"/>
      <c r="AU1970" s="3"/>
      <c r="AV1970" s="3"/>
      <c r="AW1970" s="3"/>
      <c r="AX1970" s="3"/>
      <c r="AY1970" s="3"/>
      <c r="AZ1970" s="3"/>
      <c r="BA1970" s="3"/>
      <c r="BB1970" s="3"/>
      <c r="BC1970" s="3"/>
      <c r="BD1970" s="3"/>
      <c r="BE1970" s="3"/>
      <c r="BF1970" s="3"/>
      <c r="BG1970" s="3"/>
      <c r="BH1970" s="3"/>
      <c r="BI1970" s="3"/>
      <c r="BJ1970" s="3"/>
      <c r="BK1970" s="3"/>
    </row>
    <row r="1971" spans="32:63" ht="21.2" customHeight="1" x14ac:dyDescent="0.2">
      <c r="AF1971" s="3"/>
      <c r="AG1971" s="48"/>
      <c r="AH1971" s="48"/>
      <c r="AI1971" s="48"/>
      <c r="AJ1971" s="61"/>
      <c r="AK1971" s="3"/>
      <c r="AL1971" s="48"/>
      <c r="AM1971" s="48"/>
      <c r="AN1971" s="48"/>
      <c r="AQ1971" s="3"/>
      <c r="AR1971" s="3"/>
      <c r="AS1971" s="3"/>
      <c r="AT1971" s="3"/>
      <c r="AU1971" s="3"/>
      <c r="AV1971" s="3"/>
      <c r="AW1971" s="3"/>
      <c r="AX1971" s="3"/>
      <c r="AY1971" s="3"/>
      <c r="AZ1971" s="3"/>
      <c r="BA1971" s="3"/>
      <c r="BB1971" s="3"/>
      <c r="BC1971" s="3"/>
      <c r="BD1971" s="3"/>
      <c r="BE1971" s="3"/>
      <c r="BF1971" s="3"/>
      <c r="BG1971" s="3"/>
      <c r="BH1971" s="3"/>
      <c r="BI1971" s="3"/>
      <c r="BJ1971" s="3"/>
      <c r="BK1971" s="3"/>
    </row>
    <row r="1972" spans="32:63" ht="21.2" customHeight="1" x14ac:dyDescent="0.2">
      <c r="AF1972" s="3"/>
      <c r="AG1972" s="48"/>
      <c r="AH1972" s="48"/>
      <c r="AI1972" s="48"/>
      <c r="AJ1972" s="61"/>
      <c r="AK1972" s="3"/>
      <c r="AL1972" s="48"/>
      <c r="AM1972" s="48"/>
      <c r="AN1972" s="48"/>
      <c r="AQ1972" s="3"/>
      <c r="AR1972" s="3"/>
      <c r="AS1972" s="3"/>
      <c r="AT1972" s="3"/>
      <c r="AU1972" s="3"/>
      <c r="AV1972" s="3"/>
      <c r="AW1972" s="3"/>
      <c r="AX1972" s="3"/>
      <c r="AY1972" s="3"/>
      <c r="AZ1972" s="3"/>
      <c r="BA1972" s="3"/>
      <c r="BB1972" s="3"/>
      <c r="BC1972" s="3"/>
      <c r="BD1972" s="3"/>
      <c r="BE1972" s="3"/>
      <c r="BF1972" s="3"/>
      <c r="BG1972" s="3"/>
      <c r="BH1972" s="3"/>
      <c r="BI1972" s="3"/>
      <c r="BJ1972" s="3"/>
      <c r="BK1972" s="3"/>
    </row>
    <row r="1973" spans="32:63" ht="21.2" customHeight="1" x14ac:dyDescent="0.2">
      <c r="AF1973" s="3"/>
      <c r="AG1973" s="48"/>
      <c r="AH1973" s="48"/>
      <c r="AI1973" s="48"/>
      <c r="AJ1973" s="61"/>
      <c r="AK1973" s="3"/>
      <c r="AL1973" s="48"/>
      <c r="AM1973" s="48"/>
      <c r="AN1973" s="48"/>
      <c r="AQ1973" s="3"/>
      <c r="AR1973" s="3"/>
      <c r="AS1973" s="3"/>
      <c r="AT1973" s="3"/>
      <c r="AU1973" s="3"/>
      <c r="AV1973" s="3"/>
      <c r="AW1973" s="3"/>
      <c r="AX1973" s="3"/>
      <c r="AY1973" s="3"/>
      <c r="AZ1973" s="3"/>
      <c r="BA1973" s="3"/>
      <c r="BB1973" s="3"/>
      <c r="BC1973" s="3"/>
      <c r="BD1973" s="3"/>
      <c r="BE1973" s="3"/>
      <c r="BF1973" s="3"/>
      <c r="BG1973" s="3"/>
      <c r="BH1973" s="3"/>
      <c r="BI1973" s="3"/>
      <c r="BJ1973" s="3"/>
      <c r="BK1973" s="3"/>
    </row>
    <row r="1974" spans="32:63" ht="21.2" customHeight="1" x14ac:dyDescent="0.2">
      <c r="AF1974" s="3"/>
      <c r="AG1974" s="48"/>
      <c r="AH1974" s="48"/>
      <c r="AI1974" s="48"/>
      <c r="AJ1974" s="61"/>
      <c r="AK1974" s="3"/>
      <c r="AL1974" s="48"/>
      <c r="AM1974" s="48"/>
      <c r="AN1974" s="48"/>
      <c r="AQ1974" s="3"/>
      <c r="AR1974" s="3"/>
      <c r="AS1974" s="3"/>
      <c r="AT1974" s="3"/>
      <c r="AU1974" s="3"/>
      <c r="AV1974" s="3"/>
      <c r="AW1974" s="3"/>
      <c r="AX1974" s="3"/>
      <c r="AY1974" s="3"/>
      <c r="AZ1974" s="3"/>
      <c r="BA1974" s="3"/>
      <c r="BB1974" s="3"/>
      <c r="BC1974" s="3"/>
      <c r="BD1974" s="3"/>
      <c r="BE1974" s="3"/>
      <c r="BF1974" s="3"/>
      <c r="BG1974" s="3"/>
      <c r="BH1974" s="3"/>
      <c r="BI1974" s="3"/>
      <c r="BJ1974" s="3"/>
      <c r="BK1974" s="3"/>
    </row>
    <row r="1975" spans="32:63" ht="21.2" customHeight="1" x14ac:dyDescent="0.2">
      <c r="AF1975" s="3"/>
      <c r="AG1975" s="48"/>
      <c r="AH1975" s="48"/>
      <c r="AI1975" s="48"/>
      <c r="AJ1975" s="61"/>
      <c r="AK1975" s="3"/>
      <c r="AL1975" s="48"/>
      <c r="AM1975" s="48"/>
      <c r="AN1975" s="48"/>
      <c r="AQ1975" s="3"/>
      <c r="AR1975" s="3"/>
      <c r="AS1975" s="3"/>
      <c r="AT1975" s="3"/>
      <c r="AU1975" s="3"/>
      <c r="AV1975" s="3"/>
      <c r="AW1975" s="3"/>
      <c r="AX1975" s="3"/>
      <c r="AY1975" s="3"/>
      <c r="AZ1975" s="3"/>
      <c r="BA1975" s="3"/>
      <c r="BB1975" s="3"/>
      <c r="BC1975" s="3"/>
      <c r="BD1975" s="3"/>
      <c r="BE1975" s="3"/>
      <c r="BF1975" s="3"/>
      <c r="BG1975" s="3"/>
      <c r="BH1975" s="3"/>
      <c r="BI1975" s="3"/>
      <c r="BJ1975" s="3"/>
      <c r="BK1975" s="3"/>
    </row>
    <row r="1976" spans="32:63" ht="21.2" customHeight="1" x14ac:dyDescent="0.2">
      <c r="AF1976" s="3"/>
      <c r="AG1976" s="48"/>
      <c r="AH1976" s="48"/>
      <c r="AI1976" s="48"/>
      <c r="AJ1976" s="61"/>
      <c r="AK1976" s="3"/>
      <c r="AL1976" s="48"/>
      <c r="AM1976" s="48"/>
      <c r="AN1976" s="48"/>
      <c r="AQ1976" s="3"/>
      <c r="AR1976" s="3"/>
      <c r="AS1976" s="3"/>
      <c r="AT1976" s="3"/>
      <c r="AU1976" s="3"/>
      <c r="AV1976" s="3"/>
      <c r="AW1976" s="3"/>
      <c r="AX1976" s="3"/>
      <c r="AY1976" s="3"/>
      <c r="AZ1976" s="3"/>
      <c r="BA1976" s="3"/>
      <c r="BB1976" s="3"/>
      <c r="BC1976" s="3"/>
      <c r="BD1976" s="3"/>
      <c r="BE1976" s="3"/>
      <c r="BF1976" s="3"/>
      <c r="BG1976" s="3"/>
      <c r="BH1976" s="3"/>
      <c r="BI1976" s="3"/>
      <c r="BJ1976" s="3"/>
      <c r="BK1976" s="3"/>
    </row>
    <row r="1977" spans="32:63" ht="21.2" customHeight="1" x14ac:dyDescent="0.2">
      <c r="AF1977" s="3"/>
      <c r="AG1977" s="48"/>
      <c r="AH1977" s="48"/>
      <c r="AI1977" s="48"/>
      <c r="AJ1977" s="61"/>
      <c r="AK1977" s="3"/>
      <c r="AL1977" s="48"/>
      <c r="AM1977" s="48"/>
      <c r="AN1977" s="48"/>
      <c r="AQ1977" s="3"/>
      <c r="AR1977" s="3"/>
      <c r="AS1977" s="3"/>
      <c r="AT1977" s="3"/>
      <c r="AU1977" s="3"/>
      <c r="AV1977" s="3"/>
      <c r="AW1977" s="3"/>
      <c r="AX1977" s="3"/>
      <c r="AY1977" s="3"/>
      <c r="AZ1977" s="3"/>
      <c r="BA1977" s="3"/>
      <c r="BB1977" s="3"/>
      <c r="BC1977" s="3"/>
      <c r="BD1977" s="3"/>
      <c r="BE1977" s="3"/>
      <c r="BF1977" s="3"/>
      <c r="BG1977" s="3"/>
      <c r="BH1977" s="3"/>
      <c r="BI1977" s="3"/>
      <c r="BJ1977" s="3"/>
      <c r="BK1977" s="3"/>
    </row>
    <row r="1978" spans="32:63" ht="21.2" customHeight="1" x14ac:dyDescent="0.2">
      <c r="AF1978" s="3"/>
      <c r="AG1978" s="48"/>
      <c r="AH1978" s="48"/>
      <c r="AI1978" s="48"/>
      <c r="AJ1978" s="61"/>
      <c r="AK1978" s="3"/>
      <c r="AL1978" s="48"/>
      <c r="AM1978" s="48"/>
      <c r="AN1978" s="48"/>
      <c r="AQ1978" s="3"/>
      <c r="AR1978" s="3"/>
      <c r="AS1978" s="3"/>
      <c r="AT1978" s="3"/>
      <c r="AU1978" s="3"/>
      <c r="AV1978" s="3"/>
      <c r="AW1978" s="3"/>
      <c r="AX1978" s="3"/>
      <c r="AY1978" s="3"/>
      <c r="AZ1978" s="3"/>
      <c r="BA1978" s="3"/>
      <c r="BB1978" s="3"/>
      <c r="BC1978" s="3"/>
      <c r="BD1978" s="3"/>
      <c r="BE1978" s="3"/>
      <c r="BF1978" s="3"/>
      <c r="BG1978" s="3"/>
      <c r="BH1978" s="3"/>
      <c r="BI1978" s="3"/>
      <c r="BJ1978" s="3"/>
      <c r="BK1978" s="3"/>
    </row>
    <row r="1979" spans="32:63" ht="21.2" customHeight="1" x14ac:dyDescent="0.2">
      <c r="AF1979" s="3"/>
      <c r="AG1979" s="48"/>
      <c r="AH1979" s="48"/>
      <c r="AI1979" s="48"/>
      <c r="AJ1979" s="61"/>
      <c r="AK1979" s="3"/>
      <c r="AL1979" s="48"/>
      <c r="AM1979" s="48"/>
      <c r="AN1979" s="48"/>
      <c r="AQ1979" s="3"/>
      <c r="AR1979" s="3"/>
      <c r="AS1979" s="3"/>
      <c r="AT1979" s="3"/>
      <c r="AU1979" s="3"/>
      <c r="AV1979" s="3"/>
      <c r="AW1979" s="3"/>
      <c r="AX1979" s="3"/>
      <c r="AY1979" s="3"/>
      <c r="AZ1979" s="3"/>
      <c r="BA1979" s="3"/>
      <c r="BB1979" s="3"/>
      <c r="BC1979" s="3"/>
      <c r="BD1979" s="3"/>
      <c r="BE1979" s="3"/>
      <c r="BF1979" s="3"/>
      <c r="BG1979" s="3"/>
      <c r="BH1979" s="3"/>
      <c r="BI1979" s="3"/>
      <c r="BJ1979" s="3"/>
      <c r="BK1979" s="3"/>
    </row>
    <row r="1980" spans="32:63" ht="21.2" customHeight="1" x14ac:dyDescent="0.2">
      <c r="AF1980" s="3"/>
      <c r="AG1980" s="48"/>
      <c r="AH1980" s="48"/>
      <c r="AI1980" s="48"/>
      <c r="AJ1980" s="61"/>
      <c r="AK1980" s="3"/>
      <c r="AL1980" s="48"/>
      <c r="AM1980" s="48"/>
      <c r="AN1980" s="48"/>
      <c r="AQ1980" s="3"/>
      <c r="AR1980" s="3"/>
      <c r="AS1980" s="3"/>
      <c r="AT1980" s="3"/>
      <c r="AU1980" s="3"/>
      <c r="AV1980" s="3"/>
      <c r="AW1980" s="3"/>
      <c r="AX1980" s="3"/>
      <c r="AY1980" s="3"/>
      <c r="AZ1980" s="3"/>
      <c r="BA1980" s="3"/>
      <c r="BB1980" s="3"/>
      <c r="BC1980" s="3"/>
      <c r="BD1980" s="3"/>
      <c r="BE1980" s="3"/>
      <c r="BF1980" s="3"/>
      <c r="BG1980" s="3"/>
      <c r="BH1980" s="3"/>
      <c r="BI1980" s="3"/>
      <c r="BJ1980" s="3"/>
      <c r="BK1980" s="3"/>
    </row>
    <row r="1981" spans="32:63" ht="21.2" customHeight="1" x14ac:dyDescent="0.2">
      <c r="AF1981" s="3"/>
      <c r="AG1981" s="48"/>
      <c r="AH1981" s="48"/>
      <c r="AI1981" s="48"/>
      <c r="AJ1981" s="61"/>
      <c r="AK1981" s="3"/>
      <c r="AL1981" s="48"/>
      <c r="AM1981" s="48"/>
      <c r="AN1981" s="48"/>
      <c r="AQ1981" s="3"/>
      <c r="AR1981" s="3"/>
      <c r="AS1981" s="3"/>
      <c r="AT1981" s="3"/>
      <c r="AU1981" s="3"/>
      <c r="AV1981" s="3"/>
      <c r="AW1981" s="3"/>
      <c r="AX1981" s="3"/>
      <c r="AY1981" s="3"/>
      <c r="AZ1981" s="3"/>
      <c r="BA1981" s="3"/>
      <c r="BB1981" s="3"/>
      <c r="BC1981" s="3"/>
      <c r="BD1981" s="3"/>
      <c r="BE1981" s="3"/>
      <c r="BF1981" s="3"/>
      <c r="BG1981" s="3"/>
      <c r="BH1981" s="3"/>
      <c r="BI1981" s="3"/>
      <c r="BJ1981" s="3"/>
      <c r="BK1981" s="3"/>
    </row>
    <row r="1982" spans="32:63" ht="21.2" customHeight="1" x14ac:dyDescent="0.2">
      <c r="AF1982" s="3"/>
      <c r="AG1982" s="48"/>
      <c r="AH1982" s="48"/>
      <c r="AI1982" s="48"/>
      <c r="AJ1982" s="61"/>
      <c r="AK1982" s="3"/>
      <c r="AL1982" s="48"/>
      <c r="AM1982" s="48"/>
      <c r="AN1982" s="48"/>
      <c r="AQ1982" s="3"/>
      <c r="AR1982" s="3"/>
      <c r="AS1982" s="3"/>
      <c r="AT1982" s="3"/>
      <c r="AU1982" s="3"/>
      <c r="AV1982" s="3"/>
      <c r="AW1982" s="3"/>
      <c r="AX1982" s="3"/>
      <c r="AY1982" s="3"/>
      <c r="AZ1982" s="3"/>
      <c r="BA1982" s="3"/>
      <c r="BB1982" s="3"/>
      <c r="BC1982" s="3"/>
      <c r="BD1982" s="3"/>
      <c r="BE1982" s="3"/>
      <c r="BF1982" s="3"/>
      <c r="BG1982" s="3"/>
      <c r="BH1982" s="3"/>
      <c r="BI1982" s="3"/>
      <c r="BJ1982" s="3"/>
      <c r="BK1982" s="3"/>
    </row>
    <row r="1983" spans="32:63" ht="21.2" customHeight="1" x14ac:dyDescent="0.2">
      <c r="AF1983" s="3"/>
      <c r="AG1983" s="48"/>
      <c r="AH1983" s="48"/>
      <c r="AI1983" s="48"/>
      <c r="AJ1983" s="61"/>
      <c r="AK1983" s="3"/>
      <c r="AL1983" s="48"/>
      <c r="AM1983" s="48"/>
      <c r="AN1983" s="48"/>
      <c r="AQ1983" s="3"/>
      <c r="AR1983" s="3"/>
      <c r="AS1983" s="3"/>
      <c r="AT1983" s="3"/>
      <c r="AU1983" s="3"/>
      <c r="AV1983" s="3"/>
      <c r="AW1983" s="3"/>
      <c r="AX1983" s="3"/>
      <c r="AY1983" s="3"/>
      <c r="AZ1983" s="3"/>
      <c r="BA1983" s="3"/>
      <c r="BB1983" s="3"/>
      <c r="BC1983" s="3"/>
      <c r="BD1983" s="3"/>
      <c r="BE1983" s="3"/>
      <c r="BF1983" s="3"/>
      <c r="BG1983" s="3"/>
      <c r="BH1983" s="3"/>
      <c r="BI1983" s="3"/>
      <c r="BJ1983" s="3"/>
      <c r="BK1983" s="3"/>
    </row>
    <row r="1984" spans="32:63" ht="21.2" customHeight="1" x14ac:dyDescent="0.2">
      <c r="AF1984" s="3"/>
      <c r="AG1984" s="48"/>
      <c r="AH1984" s="48"/>
      <c r="AI1984" s="48"/>
      <c r="AJ1984" s="61"/>
      <c r="AK1984" s="3"/>
      <c r="AL1984" s="48"/>
      <c r="AM1984" s="48"/>
      <c r="AN1984" s="48"/>
      <c r="AQ1984" s="3"/>
      <c r="AR1984" s="3"/>
      <c r="AS1984" s="3"/>
      <c r="AT1984" s="3"/>
      <c r="AU1984" s="3"/>
      <c r="AV1984" s="3"/>
      <c r="AW1984" s="3"/>
      <c r="AX1984" s="3"/>
      <c r="AY1984" s="3"/>
      <c r="AZ1984" s="3"/>
      <c r="BA1984" s="3"/>
      <c r="BB1984" s="3"/>
      <c r="BC1984" s="3"/>
      <c r="BD1984" s="3"/>
      <c r="BE1984" s="3"/>
      <c r="BF1984" s="3"/>
      <c r="BG1984" s="3"/>
      <c r="BH1984" s="3"/>
      <c r="BI1984" s="3"/>
      <c r="BJ1984" s="3"/>
      <c r="BK1984" s="3"/>
    </row>
    <row r="1985" spans="32:63" ht="21.2" customHeight="1" x14ac:dyDescent="0.2">
      <c r="AF1985" s="3"/>
      <c r="AG1985" s="48"/>
      <c r="AH1985" s="48"/>
      <c r="AI1985" s="48"/>
      <c r="AJ1985" s="61"/>
      <c r="AK1985" s="3"/>
      <c r="AL1985" s="48"/>
      <c r="AM1985" s="48"/>
      <c r="AN1985" s="48"/>
      <c r="AQ1985" s="3"/>
      <c r="AR1985" s="3"/>
      <c r="AS1985" s="3"/>
      <c r="AT1985" s="3"/>
      <c r="AU1985" s="3"/>
      <c r="AV1985" s="3"/>
      <c r="AW1985" s="3"/>
      <c r="AX1985" s="3"/>
      <c r="AY1985" s="3"/>
      <c r="AZ1985" s="3"/>
      <c r="BA1985" s="3"/>
      <c r="BB1985" s="3"/>
      <c r="BC1985" s="3"/>
      <c r="BD1985" s="3"/>
      <c r="BE1985" s="3"/>
      <c r="BF1985" s="3"/>
      <c r="BG1985" s="3"/>
      <c r="BH1985" s="3"/>
      <c r="BI1985" s="3"/>
      <c r="BJ1985" s="3"/>
      <c r="BK1985" s="3"/>
    </row>
    <row r="1986" spans="32:63" ht="21.2" customHeight="1" x14ac:dyDescent="0.2">
      <c r="AF1986" s="3"/>
      <c r="AG1986" s="48"/>
      <c r="AH1986" s="48"/>
      <c r="AI1986" s="48"/>
      <c r="AJ1986" s="61"/>
      <c r="AK1986" s="3"/>
      <c r="AL1986" s="48"/>
      <c r="AM1986" s="48"/>
      <c r="AN1986" s="48"/>
      <c r="AQ1986" s="3"/>
      <c r="AR1986" s="3"/>
      <c r="AS1986" s="3"/>
      <c r="AT1986" s="3"/>
      <c r="AU1986" s="3"/>
      <c r="AV1986" s="3"/>
      <c r="AW1986" s="3"/>
      <c r="AX1986" s="3"/>
      <c r="AY1986" s="3"/>
      <c r="AZ1986" s="3"/>
      <c r="BA1986" s="3"/>
      <c r="BB1986" s="3"/>
      <c r="BC1986" s="3"/>
      <c r="BD1986" s="3"/>
      <c r="BE1986" s="3"/>
      <c r="BF1986" s="3"/>
      <c r="BG1986" s="3"/>
      <c r="BH1986" s="3"/>
      <c r="BI1986" s="3"/>
      <c r="BJ1986" s="3"/>
      <c r="BK1986" s="3"/>
    </row>
    <row r="1987" spans="32:63" ht="21.2" customHeight="1" x14ac:dyDescent="0.2">
      <c r="AF1987" s="3"/>
      <c r="AG1987" s="48"/>
      <c r="AH1987" s="48"/>
      <c r="AI1987" s="48"/>
      <c r="AJ1987" s="61"/>
      <c r="AK1987" s="3"/>
      <c r="AL1987" s="48"/>
      <c r="AM1987" s="48"/>
      <c r="AN1987" s="48"/>
      <c r="AQ1987" s="3"/>
      <c r="AR1987" s="3"/>
      <c r="AS1987" s="3"/>
      <c r="AT1987" s="3"/>
      <c r="AU1987" s="3"/>
      <c r="AV1987" s="3"/>
      <c r="AW1987" s="3"/>
      <c r="AX1987" s="3"/>
      <c r="AY1987" s="3"/>
      <c r="AZ1987" s="3"/>
      <c r="BA1987" s="3"/>
      <c r="BB1987" s="3"/>
      <c r="BC1987" s="3"/>
      <c r="BD1987" s="3"/>
      <c r="BE1987" s="3"/>
      <c r="BF1987" s="3"/>
      <c r="BG1987" s="3"/>
      <c r="BH1987" s="3"/>
      <c r="BI1987" s="3"/>
      <c r="BJ1987" s="3"/>
      <c r="BK1987" s="3"/>
    </row>
    <row r="1988" spans="32:63" ht="21.2" customHeight="1" x14ac:dyDescent="0.2">
      <c r="AF1988" s="3"/>
      <c r="AG1988" s="48"/>
      <c r="AH1988" s="48"/>
      <c r="AI1988" s="48"/>
      <c r="AJ1988" s="61"/>
      <c r="AK1988" s="3"/>
      <c r="AL1988" s="48"/>
      <c r="AM1988" s="48"/>
      <c r="AN1988" s="48"/>
      <c r="AQ1988" s="3"/>
      <c r="AR1988" s="3"/>
      <c r="AS1988" s="3"/>
      <c r="AT1988" s="3"/>
      <c r="AU1988" s="3"/>
      <c r="AV1988" s="3"/>
      <c r="AW1988" s="3"/>
      <c r="AX1988" s="3"/>
      <c r="AY1988" s="3"/>
      <c r="AZ1988" s="3"/>
      <c r="BA1988" s="3"/>
      <c r="BB1988" s="3"/>
      <c r="BC1988" s="3"/>
      <c r="BD1988" s="3"/>
      <c r="BE1988" s="3"/>
      <c r="BF1988" s="3"/>
      <c r="BG1988" s="3"/>
      <c r="BH1988" s="3"/>
      <c r="BI1988" s="3"/>
      <c r="BJ1988" s="3"/>
      <c r="BK1988" s="3"/>
    </row>
    <row r="1989" spans="32:63" ht="21.2" customHeight="1" x14ac:dyDescent="0.2">
      <c r="AF1989" s="3"/>
      <c r="AG1989" s="48"/>
      <c r="AH1989" s="48"/>
      <c r="AI1989" s="48"/>
      <c r="AJ1989" s="61"/>
      <c r="AK1989" s="3"/>
      <c r="AL1989" s="48"/>
      <c r="AM1989" s="48"/>
      <c r="AN1989" s="48"/>
      <c r="AQ1989" s="3"/>
      <c r="AR1989" s="3"/>
      <c r="AS1989" s="3"/>
      <c r="AT1989" s="3"/>
      <c r="AU1989" s="3"/>
      <c r="AV1989" s="3"/>
      <c r="AW1989" s="3"/>
      <c r="AX1989" s="3"/>
      <c r="AY1989" s="3"/>
      <c r="AZ1989" s="3"/>
      <c r="BA1989" s="3"/>
      <c r="BB1989" s="3"/>
      <c r="BC1989" s="3"/>
      <c r="BD1989" s="3"/>
      <c r="BE1989" s="3"/>
      <c r="BF1989" s="3"/>
      <c r="BG1989" s="3"/>
      <c r="BH1989" s="3"/>
      <c r="BI1989" s="3"/>
      <c r="BJ1989" s="3"/>
      <c r="BK1989" s="3"/>
    </row>
    <row r="1990" spans="32:63" ht="21.2" customHeight="1" x14ac:dyDescent="0.2">
      <c r="AF1990" s="3"/>
      <c r="AG1990" s="48"/>
      <c r="AH1990" s="48"/>
      <c r="AI1990" s="48"/>
      <c r="AJ1990" s="61"/>
      <c r="AK1990" s="3"/>
      <c r="AL1990" s="48"/>
      <c r="AM1990" s="48"/>
      <c r="AN1990" s="48"/>
      <c r="AQ1990" s="3"/>
      <c r="AR1990" s="3"/>
      <c r="AS1990" s="3"/>
      <c r="AT1990" s="3"/>
      <c r="AU1990" s="3"/>
      <c r="AV1990" s="3"/>
      <c r="AW1990" s="3"/>
      <c r="AX1990" s="3"/>
      <c r="AY1990" s="3"/>
      <c r="AZ1990" s="3"/>
      <c r="BA1990" s="3"/>
      <c r="BB1990" s="3"/>
      <c r="BC1990" s="3"/>
      <c r="BD1990" s="3"/>
      <c r="BE1990" s="3"/>
      <c r="BF1990" s="3"/>
      <c r="BG1990" s="3"/>
      <c r="BH1990" s="3"/>
      <c r="BI1990" s="3"/>
      <c r="BJ1990" s="3"/>
      <c r="BK1990" s="3"/>
    </row>
    <row r="1991" spans="32:63" ht="21.2" customHeight="1" x14ac:dyDescent="0.2">
      <c r="AF1991" s="3"/>
      <c r="AG1991" s="48"/>
      <c r="AH1991" s="48"/>
      <c r="AI1991" s="48"/>
      <c r="AJ1991" s="61"/>
      <c r="AK1991" s="3"/>
      <c r="AL1991" s="48"/>
      <c r="AM1991" s="48"/>
      <c r="AN1991" s="48"/>
      <c r="AQ1991" s="3"/>
      <c r="AR1991" s="3"/>
      <c r="AS1991" s="3"/>
      <c r="AT1991" s="3"/>
      <c r="AU1991" s="3"/>
      <c r="AV1991" s="3"/>
      <c r="AW1991" s="3"/>
      <c r="AX1991" s="3"/>
      <c r="AY1991" s="3"/>
      <c r="AZ1991" s="3"/>
      <c r="BA1991" s="3"/>
      <c r="BB1991" s="3"/>
      <c r="BC1991" s="3"/>
      <c r="BD1991" s="3"/>
      <c r="BE1991" s="3"/>
      <c r="BF1991" s="3"/>
      <c r="BG1991" s="3"/>
      <c r="BH1991" s="3"/>
      <c r="BI1991" s="3"/>
      <c r="BJ1991" s="3"/>
      <c r="BK1991" s="3"/>
    </row>
    <row r="1992" spans="32:63" ht="21.2" customHeight="1" x14ac:dyDescent="0.2">
      <c r="AF1992" s="3"/>
      <c r="AG1992" s="48"/>
      <c r="AH1992" s="48"/>
      <c r="AI1992" s="48"/>
      <c r="AJ1992" s="61"/>
      <c r="AK1992" s="3"/>
      <c r="AL1992" s="48"/>
      <c r="AM1992" s="48"/>
      <c r="AN1992" s="48"/>
      <c r="AQ1992" s="3"/>
      <c r="AR1992" s="3"/>
      <c r="AS1992" s="3"/>
      <c r="AT1992" s="3"/>
      <c r="AU1992" s="3"/>
      <c r="AV1992" s="3"/>
      <c r="AW1992" s="3"/>
      <c r="AX1992" s="3"/>
      <c r="AY1992" s="3"/>
      <c r="AZ1992" s="3"/>
      <c r="BA1992" s="3"/>
      <c r="BB1992" s="3"/>
      <c r="BC1992" s="3"/>
      <c r="BD1992" s="3"/>
      <c r="BE1992" s="3"/>
      <c r="BF1992" s="3"/>
      <c r="BG1992" s="3"/>
      <c r="BH1992" s="3"/>
      <c r="BI1992" s="3"/>
      <c r="BJ1992" s="3"/>
      <c r="BK1992" s="3"/>
    </row>
    <row r="1993" spans="32:63" ht="21.2" customHeight="1" x14ac:dyDescent="0.2">
      <c r="AF1993" s="3"/>
      <c r="AG1993" s="48"/>
      <c r="AH1993" s="48"/>
      <c r="AI1993" s="48"/>
      <c r="AJ1993" s="61"/>
      <c r="AK1993" s="3"/>
      <c r="AL1993" s="48"/>
      <c r="AM1993" s="48"/>
      <c r="AN1993" s="48"/>
      <c r="AQ1993" s="3"/>
      <c r="AR1993" s="3"/>
      <c r="AS1993" s="3"/>
      <c r="AT1993" s="3"/>
      <c r="AU1993" s="3"/>
      <c r="AV1993" s="3"/>
      <c r="AW1993" s="3"/>
      <c r="AX1993" s="3"/>
      <c r="AY1993" s="3"/>
      <c r="AZ1993" s="3"/>
      <c r="BA1993" s="3"/>
      <c r="BB1993" s="3"/>
      <c r="BC1993" s="3"/>
      <c r="BD1993" s="3"/>
      <c r="BE1993" s="3"/>
      <c r="BF1993" s="3"/>
      <c r="BG1993" s="3"/>
      <c r="BH1993" s="3"/>
      <c r="BI1993" s="3"/>
      <c r="BJ1993" s="3"/>
      <c r="BK1993" s="3"/>
    </row>
    <row r="1994" spans="32:63" ht="21.2" customHeight="1" x14ac:dyDescent="0.2">
      <c r="AF1994" s="3"/>
      <c r="AG1994" s="48"/>
      <c r="AH1994" s="48"/>
      <c r="AI1994" s="48"/>
      <c r="AJ1994" s="61"/>
      <c r="AK1994" s="3"/>
      <c r="AL1994" s="48"/>
      <c r="AM1994" s="48"/>
      <c r="AN1994" s="48"/>
      <c r="AQ1994" s="3"/>
      <c r="AR1994" s="3"/>
      <c r="AS1994" s="3"/>
      <c r="AT1994" s="3"/>
      <c r="AU1994" s="3"/>
      <c r="AV1994" s="3"/>
      <c r="AW1994" s="3"/>
      <c r="AX1994" s="3"/>
      <c r="AY1994" s="3"/>
      <c r="AZ1994" s="3"/>
      <c r="BA1994" s="3"/>
      <c r="BB1994" s="3"/>
      <c r="BC1994" s="3"/>
      <c r="BD1994" s="3"/>
      <c r="BE1994" s="3"/>
      <c r="BF1994" s="3"/>
      <c r="BG1994" s="3"/>
      <c r="BH1994" s="3"/>
      <c r="BI1994" s="3"/>
      <c r="BJ1994" s="3"/>
      <c r="BK1994" s="3"/>
    </row>
    <row r="1995" spans="32:63" ht="21.2" customHeight="1" x14ac:dyDescent="0.2">
      <c r="AF1995" s="3"/>
      <c r="AG1995" s="48"/>
      <c r="AH1995" s="48"/>
      <c r="AI1995" s="48"/>
      <c r="AJ1995" s="61"/>
      <c r="AK1995" s="3"/>
      <c r="AL1995" s="48"/>
      <c r="AM1995" s="48"/>
      <c r="AN1995" s="48"/>
      <c r="AQ1995" s="3"/>
      <c r="AR1995" s="3"/>
      <c r="AS1995" s="3"/>
      <c r="AT1995" s="3"/>
      <c r="AU1995" s="3"/>
      <c r="AV1995" s="3"/>
      <c r="AW1995" s="3"/>
      <c r="AX1995" s="3"/>
      <c r="AY1995" s="3"/>
      <c r="AZ1995" s="3"/>
      <c r="BA1995" s="3"/>
      <c r="BB1995" s="3"/>
      <c r="BC1995" s="3"/>
      <c r="BD1995" s="3"/>
      <c r="BE1995" s="3"/>
      <c r="BF1995" s="3"/>
      <c r="BG1995" s="3"/>
      <c r="BH1995" s="3"/>
      <c r="BI1995" s="3"/>
      <c r="BJ1995" s="3"/>
      <c r="BK1995" s="3"/>
    </row>
    <row r="1996" spans="32:63" ht="21.2" customHeight="1" x14ac:dyDescent="0.2">
      <c r="AF1996" s="3"/>
      <c r="AG1996" s="48"/>
      <c r="AH1996" s="48"/>
      <c r="AI1996" s="48"/>
      <c r="AJ1996" s="61"/>
      <c r="AK1996" s="3"/>
      <c r="AL1996" s="48"/>
      <c r="AM1996" s="48"/>
      <c r="AN1996" s="48"/>
      <c r="AQ1996" s="3"/>
      <c r="AR1996" s="3"/>
      <c r="AS1996" s="3"/>
      <c r="AT1996" s="3"/>
      <c r="AU1996" s="3"/>
      <c r="AV1996" s="3"/>
      <c r="AW1996" s="3"/>
      <c r="AX1996" s="3"/>
      <c r="AY1996" s="3"/>
      <c r="AZ1996" s="3"/>
      <c r="BA1996" s="3"/>
      <c r="BB1996" s="3"/>
      <c r="BC1996" s="3"/>
      <c r="BD1996" s="3"/>
      <c r="BE1996" s="3"/>
      <c r="BF1996" s="3"/>
      <c r="BG1996" s="3"/>
      <c r="BH1996" s="3"/>
      <c r="BI1996" s="3"/>
      <c r="BJ1996" s="3"/>
      <c r="BK1996" s="3"/>
    </row>
    <row r="1997" spans="32:63" ht="21.2" customHeight="1" x14ac:dyDescent="0.2">
      <c r="AF1997" s="3"/>
      <c r="AG1997" s="48"/>
      <c r="AH1997" s="48"/>
      <c r="AI1997" s="48"/>
      <c r="AJ1997" s="61"/>
      <c r="AK1997" s="3"/>
      <c r="AL1997" s="48"/>
      <c r="AM1997" s="48"/>
      <c r="AN1997" s="48"/>
      <c r="AQ1997" s="3"/>
      <c r="AR1997" s="3"/>
      <c r="AS1997" s="3"/>
      <c r="AT1997" s="3"/>
      <c r="AU1997" s="3"/>
      <c r="AV1997" s="3"/>
      <c r="AW1997" s="3"/>
      <c r="AX1997" s="3"/>
      <c r="AY1997" s="3"/>
      <c r="AZ1997" s="3"/>
      <c r="BA1997" s="3"/>
      <c r="BB1997" s="3"/>
      <c r="BC1997" s="3"/>
      <c r="BD1997" s="3"/>
      <c r="BE1997" s="3"/>
      <c r="BF1997" s="3"/>
      <c r="BG1997" s="3"/>
      <c r="BH1997" s="3"/>
      <c r="BI1997" s="3"/>
      <c r="BJ1997" s="3"/>
      <c r="BK1997" s="3"/>
    </row>
    <row r="1998" spans="32:63" ht="21.2" customHeight="1" x14ac:dyDescent="0.2">
      <c r="AF1998" s="3"/>
      <c r="AG1998" s="48"/>
      <c r="AH1998" s="48"/>
      <c r="AI1998" s="48"/>
      <c r="AJ1998" s="61"/>
      <c r="AK1998" s="3"/>
      <c r="AL1998" s="48"/>
      <c r="AM1998" s="48"/>
      <c r="AN1998" s="48"/>
      <c r="AQ1998" s="3"/>
      <c r="AR1998" s="3"/>
      <c r="AS1998" s="3"/>
      <c r="AT1998" s="3"/>
      <c r="AU1998" s="3"/>
      <c r="AV1998" s="3"/>
      <c r="AW1998" s="3"/>
      <c r="AX1998" s="3"/>
      <c r="AY1998" s="3"/>
      <c r="AZ1998" s="3"/>
      <c r="BA1998" s="3"/>
      <c r="BB1998" s="3"/>
      <c r="BC1998" s="3"/>
      <c r="BD1998" s="3"/>
      <c r="BE1998" s="3"/>
      <c r="BF1998" s="3"/>
      <c r="BG1998" s="3"/>
      <c r="BH1998" s="3"/>
      <c r="BI1998" s="3"/>
      <c r="BJ1998" s="3"/>
      <c r="BK1998" s="3"/>
    </row>
    <row r="1999" spans="32:63" ht="21.2" customHeight="1" x14ac:dyDescent="0.2">
      <c r="AF1999" s="3"/>
      <c r="AG1999" s="48"/>
      <c r="AH1999" s="48"/>
      <c r="AI1999" s="48"/>
      <c r="AJ1999" s="61"/>
      <c r="AK1999" s="3"/>
      <c r="AL1999" s="48"/>
      <c r="AM1999" s="48"/>
      <c r="AN1999" s="48"/>
      <c r="AQ1999" s="3"/>
      <c r="AR1999" s="3"/>
      <c r="AS1999" s="3"/>
      <c r="AT1999" s="3"/>
      <c r="AU1999" s="3"/>
      <c r="AV1999" s="3"/>
      <c r="AW1999" s="3"/>
      <c r="AX1999" s="3"/>
      <c r="AY1999" s="3"/>
      <c r="AZ1999" s="3"/>
      <c r="BA1999" s="3"/>
      <c r="BB1999" s="3"/>
      <c r="BC1999" s="3"/>
      <c r="BD1999" s="3"/>
      <c r="BE1999" s="3"/>
      <c r="BF1999" s="3"/>
      <c r="BG1999" s="3"/>
      <c r="BH1999" s="3"/>
      <c r="BI1999" s="3"/>
      <c r="BJ1999" s="3"/>
      <c r="BK1999" s="3"/>
    </row>
    <row r="2000" spans="32:63" ht="21.2" customHeight="1" x14ac:dyDescent="0.2">
      <c r="AF2000" s="3"/>
      <c r="AG2000" s="48"/>
      <c r="AH2000" s="48"/>
      <c r="AI2000" s="48"/>
      <c r="AJ2000" s="61"/>
      <c r="AK2000" s="3"/>
      <c r="AL2000" s="48"/>
      <c r="AM2000" s="48"/>
      <c r="AN2000" s="48"/>
      <c r="AQ2000" s="3"/>
      <c r="AR2000" s="3"/>
      <c r="AS2000" s="3"/>
      <c r="AT2000" s="3"/>
      <c r="AU2000" s="3"/>
      <c r="AV2000" s="3"/>
      <c r="AW2000" s="3"/>
      <c r="AX2000" s="3"/>
      <c r="AY2000" s="3"/>
      <c r="AZ2000" s="3"/>
      <c r="BA2000" s="3"/>
      <c r="BB2000" s="3"/>
      <c r="BC2000" s="3"/>
      <c r="BD2000" s="3"/>
      <c r="BE2000" s="3"/>
      <c r="BF2000" s="3"/>
      <c r="BG2000" s="3"/>
      <c r="BH2000" s="3"/>
      <c r="BI2000" s="3"/>
      <c r="BJ2000" s="3"/>
      <c r="BK2000" s="3"/>
    </row>
    <row r="2001" spans="32:63" ht="21.2" customHeight="1" x14ac:dyDescent="0.2">
      <c r="AF2001" s="3"/>
      <c r="AG2001" s="48"/>
      <c r="AH2001" s="48"/>
      <c r="AI2001" s="48"/>
      <c r="AJ2001" s="61"/>
      <c r="AK2001" s="3"/>
      <c r="AL2001" s="48"/>
      <c r="AM2001" s="48"/>
      <c r="AN2001" s="48"/>
      <c r="AQ2001" s="3"/>
      <c r="AR2001" s="3"/>
      <c r="AS2001" s="3"/>
      <c r="AT2001" s="3"/>
      <c r="AU2001" s="3"/>
      <c r="AV2001" s="3"/>
      <c r="AW2001" s="3"/>
      <c r="AX2001" s="3"/>
      <c r="AY2001" s="3"/>
      <c r="AZ2001" s="3"/>
      <c r="BA2001" s="3"/>
      <c r="BB2001" s="3"/>
      <c r="BC2001" s="3"/>
      <c r="BD2001" s="3"/>
      <c r="BE2001" s="3"/>
      <c r="BF2001" s="3"/>
      <c r="BG2001" s="3"/>
      <c r="BH2001" s="3"/>
      <c r="BI2001" s="3"/>
      <c r="BJ2001" s="3"/>
      <c r="BK2001" s="3"/>
    </row>
    <row r="2002" spans="32:63" ht="21.2" customHeight="1" x14ac:dyDescent="0.2">
      <c r="AF2002" s="3"/>
      <c r="AG2002" s="48"/>
      <c r="AH2002" s="48"/>
      <c r="AI2002" s="48"/>
      <c r="AJ2002" s="61"/>
      <c r="AK2002" s="3"/>
      <c r="AL2002" s="48"/>
      <c r="AM2002" s="48"/>
      <c r="AN2002" s="48"/>
      <c r="AQ2002" s="3"/>
      <c r="AR2002" s="3"/>
      <c r="AS2002" s="3"/>
      <c r="AT2002" s="3"/>
      <c r="AU2002" s="3"/>
      <c r="AV2002" s="3"/>
      <c r="AW2002" s="3"/>
      <c r="AX2002" s="3"/>
      <c r="AY2002" s="3"/>
      <c r="AZ2002" s="3"/>
      <c r="BA2002" s="3"/>
      <c r="BB2002" s="3"/>
      <c r="BC2002" s="3"/>
      <c r="BD2002" s="3"/>
      <c r="BE2002" s="3"/>
      <c r="BF2002" s="3"/>
      <c r="BG2002" s="3"/>
      <c r="BH2002" s="3"/>
      <c r="BI2002" s="3"/>
      <c r="BJ2002" s="3"/>
      <c r="BK2002" s="3"/>
    </row>
    <row r="2003" spans="32:63" ht="21.2" customHeight="1" x14ac:dyDescent="0.2">
      <c r="AF2003" s="3"/>
      <c r="AG2003" s="48"/>
      <c r="AH2003" s="48"/>
      <c r="AI2003" s="48"/>
      <c r="AJ2003" s="61"/>
      <c r="AK2003" s="3"/>
      <c r="AL2003" s="48"/>
      <c r="AM2003" s="48"/>
      <c r="AN2003" s="48"/>
      <c r="AQ2003" s="3"/>
      <c r="AR2003" s="3"/>
      <c r="AS2003" s="3"/>
      <c r="AT2003" s="3"/>
      <c r="AU2003" s="3"/>
      <c r="AV2003" s="3"/>
      <c r="AW2003" s="3"/>
      <c r="AX2003" s="3"/>
      <c r="AY2003" s="3"/>
      <c r="AZ2003" s="3"/>
      <c r="BA2003" s="3"/>
      <c r="BB2003" s="3"/>
      <c r="BC2003" s="3"/>
      <c r="BD2003" s="3"/>
      <c r="BE2003" s="3"/>
      <c r="BF2003" s="3"/>
      <c r="BG2003" s="3"/>
      <c r="BH2003" s="3"/>
      <c r="BI2003" s="3"/>
      <c r="BJ2003" s="3"/>
      <c r="BK2003" s="3"/>
    </row>
    <row r="2004" spans="32:63" ht="21.2" customHeight="1" x14ac:dyDescent="0.2">
      <c r="AF2004" s="3"/>
      <c r="AG2004" s="48"/>
      <c r="AH2004" s="48"/>
      <c r="AI2004" s="48"/>
      <c r="AJ2004" s="61"/>
      <c r="AK2004" s="3"/>
      <c r="AL2004" s="48"/>
      <c r="AM2004" s="48"/>
      <c r="AN2004" s="48"/>
      <c r="AQ2004" s="3"/>
      <c r="AR2004" s="3"/>
      <c r="AS2004" s="3"/>
      <c r="AT2004" s="3"/>
      <c r="AU2004" s="3"/>
      <c r="AV2004" s="3"/>
      <c r="AW2004" s="3"/>
      <c r="AX2004" s="3"/>
      <c r="AY2004" s="3"/>
      <c r="AZ2004" s="3"/>
      <c r="BA2004" s="3"/>
      <c r="BB2004" s="3"/>
      <c r="BC2004" s="3"/>
      <c r="BD2004" s="3"/>
      <c r="BE2004" s="3"/>
      <c r="BF2004" s="3"/>
      <c r="BG2004" s="3"/>
      <c r="BH2004" s="3"/>
      <c r="BI2004" s="3"/>
      <c r="BJ2004" s="3"/>
      <c r="BK2004" s="3"/>
    </row>
    <row r="2005" spans="32:63" ht="21.2" customHeight="1" x14ac:dyDescent="0.2">
      <c r="AF2005" s="3"/>
      <c r="AG2005" s="48"/>
      <c r="AH2005" s="48"/>
      <c r="AI2005" s="48"/>
      <c r="AJ2005" s="61"/>
      <c r="AK2005" s="3"/>
      <c r="AL2005" s="48"/>
      <c r="AM2005" s="48"/>
      <c r="AN2005" s="48"/>
      <c r="AQ2005" s="3"/>
      <c r="AR2005" s="3"/>
      <c r="AS2005" s="3"/>
      <c r="AT2005" s="3"/>
      <c r="AU2005" s="3"/>
      <c r="AV2005" s="3"/>
      <c r="AW2005" s="3"/>
      <c r="AX2005" s="3"/>
      <c r="AY2005" s="3"/>
      <c r="AZ2005" s="3"/>
      <c r="BA2005" s="3"/>
      <c r="BB2005" s="3"/>
      <c r="BC2005" s="3"/>
      <c r="BD2005" s="3"/>
      <c r="BE2005" s="3"/>
      <c r="BF2005" s="3"/>
      <c r="BG2005" s="3"/>
      <c r="BH2005" s="3"/>
      <c r="BI2005" s="3"/>
      <c r="BJ2005" s="3"/>
      <c r="BK2005" s="3"/>
    </row>
    <row r="2006" spans="32:63" ht="21.2" customHeight="1" x14ac:dyDescent="0.2">
      <c r="AF2006" s="3"/>
      <c r="AG2006" s="48"/>
      <c r="AH2006" s="48"/>
      <c r="AI2006" s="48"/>
      <c r="AJ2006" s="61"/>
      <c r="AK2006" s="3"/>
      <c r="AL2006" s="48"/>
      <c r="AM2006" s="48"/>
      <c r="AN2006" s="48"/>
      <c r="AQ2006" s="3"/>
      <c r="AR2006" s="3"/>
      <c r="AS2006" s="3"/>
      <c r="AT2006" s="3"/>
      <c r="AU2006" s="3"/>
      <c r="AV2006" s="3"/>
      <c r="AW2006" s="3"/>
      <c r="AX2006" s="3"/>
      <c r="AY2006" s="3"/>
      <c r="AZ2006" s="3"/>
      <c r="BA2006" s="3"/>
      <c r="BB2006" s="3"/>
      <c r="BC2006" s="3"/>
      <c r="BD2006" s="3"/>
      <c r="BE2006" s="3"/>
      <c r="BF2006" s="3"/>
      <c r="BG2006" s="3"/>
      <c r="BH2006" s="3"/>
      <c r="BI2006" s="3"/>
      <c r="BJ2006" s="3"/>
      <c r="BK2006" s="3"/>
    </row>
    <row r="2007" spans="32:63" ht="21.2" customHeight="1" x14ac:dyDescent="0.2">
      <c r="AF2007" s="3"/>
      <c r="AG2007" s="48"/>
      <c r="AH2007" s="48"/>
      <c r="AI2007" s="48"/>
      <c r="AJ2007" s="61"/>
      <c r="AK2007" s="3"/>
      <c r="AL2007" s="48"/>
      <c r="AM2007" s="48"/>
      <c r="AN2007" s="48"/>
      <c r="AQ2007" s="3"/>
      <c r="AR2007" s="3"/>
      <c r="AS2007" s="3"/>
      <c r="AT2007" s="3"/>
      <c r="AU2007" s="3"/>
      <c r="AV2007" s="3"/>
      <c r="AW2007" s="3"/>
      <c r="AX2007" s="3"/>
      <c r="AY2007" s="3"/>
      <c r="AZ2007" s="3"/>
      <c r="BA2007" s="3"/>
      <c r="BB2007" s="3"/>
      <c r="BC2007" s="3"/>
      <c r="BD2007" s="3"/>
      <c r="BE2007" s="3"/>
      <c r="BF2007" s="3"/>
      <c r="BG2007" s="3"/>
      <c r="BH2007" s="3"/>
      <c r="BI2007" s="3"/>
      <c r="BJ2007" s="3"/>
      <c r="BK2007" s="3"/>
    </row>
    <row r="2008" spans="32:63" ht="21.2" customHeight="1" x14ac:dyDescent="0.2">
      <c r="AF2008" s="3"/>
      <c r="AG2008" s="48"/>
      <c r="AH2008" s="48"/>
      <c r="AI2008" s="48"/>
      <c r="AJ2008" s="61"/>
      <c r="AK2008" s="3"/>
      <c r="AL2008" s="48"/>
      <c r="AM2008" s="48"/>
      <c r="AN2008" s="48"/>
      <c r="AQ2008" s="3"/>
      <c r="AR2008" s="3"/>
      <c r="AS2008" s="3"/>
      <c r="AT2008" s="3"/>
      <c r="AU2008" s="3"/>
      <c r="AV2008" s="3"/>
      <c r="AW2008" s="3"/>
      <c r="AX2008" s="3"/>
      <c r="AY2008" s="3"/>
      <c r="AZ2008" s="3"/>
      <c r="BA2008" s="3"/>
      <c r="BB2008" s="3"/>
      <c r="BC2008" s="3"/>
      <c r="BD2008" s="3"/>
      <c r="BE2008" s="3"/>
      <c r="BF2008" s="3"/>
      <c r="BG2008" s="3"/>
      <c r="BH2008" s="3"/>
      <c r="BI2008" s="3"/>
      <c r="BJ2008" s="3"/>
      <c r="BK2008" s="3"/>
    </row>
    <row r="2009" spans="32:63" ht="21.2" customHeight="1" x14ac:dyDescent="0.2">
      <c r="AF2009" s="3"/>
      <c r="AG2009" s="48"/>
      <c r="AH2009" s="48"/>
      <c r="AI2009" s="48"/>
      <c r="AJ2009" s="61"/>
      <c r="AK2009" s="3"/>
      <c r="AL2009" s="48"/>
      <c r="AM2009" s="48"/>
      <c r="AN2009" s="48"/>
      <c r="AQ2009" s="3"/>
      <c r="AR2009" s="3"/>
      <c r="AS2009" s="3"/>
      <c r="AT2009" s="3"/>
      <c r="AU2009" s="3"/>
      <c r="AV2009" s="3"/>
      <c r="AW2009" s="3"/>
      <c r="AX2009" s="3"/>
      <c r="AY2009" s="3"/>
      <c r="AZ2009" s="3"/>
      <c r="BA2009" s="3"/>
      <c r="BB2009" s="3"/>
      <c r="BC2009" s="3"/>
      <c r="BD2009" s="3"/>
      <c r="BE2009" s="3"/>
      <c r="BF2009" s="3"/>
      <c r="BG2009" s="3"/>
      <c r="BH2009" s="3"/>
      <c r="BI2009" s="3"/>
      <c r="BJ2009" s="3"/>
      <c r="BK2009" s="3"/>
    </row>
    <row r="2010" spans="32:63" ht="21.2" customHeight="1" x14ac:dyDescent="0.2">
      <c r="AF2010" s="3"/>
      <c r="AG2010" s="48"/>
      <c r="AH2010" s="48"/>
      <c r="AI2010" s="48"/>
      <c r="AJ2010" s="61"/>
      <c r="AK2010" s="3"/>
      <c r="AL2010" s="48"/>
      <c r="AM2010" s="48"/>
      <c r="AN2010" s="48"/>
      <c r="AQ2010" s="3"/>
      <c r="AR2010" s="3"/>
      <c r="AS2010" s="3"/>
      <c r="AT2010" s="3"/>
      <c r="AU2010" s="3"/>
      <c r="AV2010" s="3"/>
      <c r="AW2010" s="3"/>
      <c r="AX2010" s="3"/>
      <c r="AY2010" s="3"/>
      <c r="AZ2010" s="3"/>
      <c r="BA2010" s="3"/>
      <c r="BB2010" s="3"/>
      <c r="BC2010" s="3"/>
      <c r="BD2010" s="3"/>
      <c r="BE2010" s="3"/>
      <c r="BF2010" s="3"/>
      <c r="BG2010" s="3"/>
      <c r="BH2010" s="3"/>
      <c r="BI2010" s="3"/>
      <c r="BJ2010" s="3"/>
      <c r="BK2010" s="3"/>
    </row>
    <row r="2011" spans="32:63" ht="21.2" customHeight="1" x14ac:dyDescent="0.2">
      <c r="AF2011" s="3"/>
      <c r="AG2011" s="48"/>
      <c r="AH2011" s="48"/>
      <c r="AI2011" s="48"/>
      <c r="AJ2011" s="61"/>
      <c r="AK2011" s="3"/>
      <c r="AL2011" s="48"/>
      <c r="AM2011" s="48"/>
      <c r="AN2011" s="48"/>
      <c r="AQ2011" s="3"/>
      <c r="AR2011" s="3"/>
      <c r="AS2011" s="3"/>
      <c r="AT2011" s="3"/>
      <c r="AU2011" s="3"/>
      <c r="AV2011" s="3"/>
      <c r="AW2011" s="3"/>
      <c r="AX2011" s="3"/>
      <c r="AY2011" s="3"/>
      <c r="AZ2011" s="3"/>
      <c r="BA2011" s="3"/>
      <c r="BB2011" s="3"/>
      <c r="BC2011" s="3"/>
      <c r="BD2011" s="3"/>
      <c r="BE2011" s="3"/>
      <c r="BF2011" s="3"/>
      <c r="BG2011" s="3"/>
      <c r="BH2011" s="3"/>
      <c r="BI2011" s="3"/>
      <c r="BJ2011" s="3"/>
      <c r="BK2011" s="3"/>
    </row>
    <row r="2012" spans="32:63" ht="21.2" customHeight="1" x14ac:dyDescent="0.2">
      <c r="AF2012" s="3"/>
      <c r="AG2012" s="48"/>
      <c r="AH2012" s="48"/>
      <c r="AI2012" s="48"/>
      <c r="AJ2012" s="61"/>
      <c r="AK2012" s="3"/>
      <c r="AL2012" s="48"/>
      <c r="AM2012" s="48"/>
      <c r="AN2012" s="48"/>
      <c r="AQ2012" s="3"/>
      <c r="AR2012" s="3"/>
      <c r="AS2012" s="3"/>
      <c r="AT2012" s="3"/>
      <c r="AU2012" s="3"/>
      <c r="AV2012" s="3"/>
      <c r="AW2012" s="3"/>
      <c r="AX2012" s="3"/>
      <c r="AY2012" s="3"/>
      <c r="AZ2012" s="3"/>
      <c r="BA2012" s="3"/>
      <c r="BB2012" s="3"/>
      <c r="BC2012" s="3"/>
      <c r="BD2012" s="3"/>
      <c r="BE2012" s="3"/>
      <c r="BF2012" s="3"/>
      <c r="BG2012" s="3"/>
      <c r="BH2012" s="3"/>
      <c r="BI2012" s="3"/>
      <c r="BJ2012" s="3"/>
      <c r="BK2012" s="3"/>
    </row>
    <row r="2013" spans="32:63" ht="21.2" customHeight="1" x14ac:dyDescent="0.2">
      <c r="AF2013" s="3"/>
      <c r="AG2013" s="48"/>
      <c r="AH2013" s="48"/>
      <c r="AI2013" s="48"/>
      <c r="AJ2013" s="61"/>
      <c r="AK2013" s="3"/>
      <c r="AL2013" s="48"/>
      <c r="AM2013" s="48"/>
      <c r="AN2013" s="48"/>
      <c r="AQ2013" s="3"/>
      <c r="AR2013" s="3"/>
      <c r="AS2013" s="3"/>
      <c r="AT2013" s="3"/>
      <c r="AU2013" s="3"/>
      <c r="AV2013" s="3"/>
      <c r="AW2013" s="3"/>
      <c r="AX2013" s="3"/>
      <c r="AY2013" s="3"/>
      <c r="AZ2013" s="3"/>
      <c r="BA2013" s="3"/>
      <c r="BB2013" s="3"/>
      <c r="BC2013" s="3"/>
      <c r="BD2013" s="3"/>
      <c r="BE2013" s="3"/>
      <c r="BF2013" s="3"/>
      <c r="BG2013" s="3"/>
      <c r="BH2013" s="3"/>
      <c r="BI2013" s="3"/>
      <c r="BJ2013" s="3"/>
      <c r="BK2013" s="3"/>
    </row>
    <row r="2014" spans="32:63" ht="21.2" customHeight="1" x14ac:dyDescent="0.2">
      <c r="AF2014" s="3"/>
      <c r="AG2014" s="48"/>
      <c r="AH2014" s="48"/>
      <c r="AI2014" s="48"/>
      <c r="AJ2014" s="61"/>
      <c r="AK2014" s="3"/>
      <c r="AL2014" s="48"/>
      <c r="AM2014" s="48"/>
      <c r="AN2014" s="48"/>
      <c r="AQ2014" s="3"/>
      <c r="AR2014" s="3"/>
      <c r="AS2014" s="3"/>
      <c r="AT2014" s="3"/>
      <c r="AU2014" s="3"/>
      <c r="AV2014" s="3"/>
      <c r="AW2014" s="3"/>
      <c r="AX2014" s="3"/>
      <c r="AY2014" s="3"/>
      <c r="AZ2014" s="3"/>
      <c r="BA2014" s="3"/>
      <c r="BB2014" s="3"/>
      <c r="BC2014" s="3"/>
      <c r="BD2014" s="3"/>
      <c r="BE2014" s="3"/>
      <c r="BF2014" s="3"/>
      <c r="BG2014" s="3"/>
      <c r="BH2014" s="3"/>
      <c r="BI2014" s="3"/>
      <c r="BJ2014" s="3"/>
      <c r="BK2014" s="3"/>
    </row>
    <row r="2015" spans="32:63" ht="21.2" customHeight="1" x14ac:dyDescent="0.2">
      <c r="AF2015" s="3"/>
      <c r="AG2015" s="48"/>
      <c r="AH2015" s="48"/>
      <c r="AI2015" s="48"/>
      <c r="AJ2015" s="61"/>
      <c r="AK2015" s="3"/>
      <c r="AL2015" s="48"/>
      <c r="AM2015" s="48"/>
      <c r="AN2015" s="48"/>
      <c r="AQ2015" s="3"/>
      <c r="AR2015" s="3"/>
      <c r="AS2015" s="3"/>
      <c r="AT2015" s="3"/>
      <c r="AU2015" s="3"/>
      <c r="AV2015" s="3"/>
      <c r="AW2015" s="3"/>
      <c r="AX2015" s="3"/>
      <c r="AY2015" s="3"/>
      <c r="AZ2015" s="3"/>
      <c r="BA2015" s="3"/>
      <c r="BB2015" s="3"/>
      <c r="BC2015" s="3"/>
      <c r="BD2015" s="3"/>
      <c r="BE2015" s="3"/>
      <c r="BF2015" s="3"/>
      <c r="BG2015" s="3"/>
      <c r="BH2015" s="3"/>
      <c r="BI2015" s="3"/>
      <c r="BJ2015" s="3"/>
      <c r="BK2015" s="3"/>
    </row>
    <row r="2016" spans="32:63" ht="21.2" customHeight="1" x14ac:dyDescent="0.2">
      <c r="AF2016" s="3"/>
      <c r="AG2016" s="48"/>
      <c r="AH2016" s="48"/>
      <c r="AI2016" s="48"/>
      <c r="AJ2016" s="61"/>
      <c r="AK2016" s="3"/>
      <c r="AL2016" s="48"/>
      <c r="AM2016" s="48"/>
      <c r="AN2016" s="48"/>
      <c r="AQ2016" s="3"/>
      <c r="AR2016" s="3"/>
      <c r="AS2016" s="3"/>
      <c r="AT2016" s="3"/>
      <c r="AU2016" s="3"/>
      <c r="AV2016" s="3"/>
      <c r="AW2016" s="3"/>
      <c r="AX2016" s="3"/>
      <c r="AY2016" s="3"/>
      <c r="AZ2016" s="3"/>
      <c r="BA2016" s="3"/>
      <c r="BB2016" s="3"/>
      <c r="BC2016" s="3"/>
      <c r="BD2016" s="3"/>
      <c r="BE2016" s="3"/>
      <c r="BF2016" s="3"/>
      <c r="BG2016" s="3"/>
      <c r="BH2016" s="3"/>
      <c r="BI2016" s="3"/>
      <c r="BJ2016" s="3"/>
      <c r="BK2016" s="3"/>
    </row>
    <row r="2017" spans="32:63" ht="21.2" customHeight="1" x14ac:dyDescent="0.2">
      <c r="AF2017" s="3"/>
      <c r="AG2017" s="48"/>
      <c r="AH2017" s="48"/>
      <c r="AI2017" s="48"/>
      <c r="AJ2017" s="61"/>
      <c r="AK2017" s="3"/>
      <c r="AL2017" s="48"/>
      <c r="AM2017" s="48"/>
      <c r="AN2017" s="48"/>
      <c r="AQ2017" s="3"/>
      <c r="AR2017" s="3"/>
      <c r="AS2017" s="3"/>
      <c r="AT2017" s="3"/>
      <c r="AU2017" s="3"/>
      <c r="AV2017" s="3"/>
      <c r="AW2017" s="3"/>
      <c r="AX2017" s="3"/>
      <c r="AY2017" s="3"/>
      <c r="AZ2017" s="3"/>
      <c r="BA2017" s="3"/>
      <c r="BB2017" s="3"/>
      <c r="BC2017" s="3"/>
      <c r="BD2017" s="3"/>
      <c r="BE2017" s="3"/>
      <c r="BF2017" s="3"/>
      <c r="BG2017" s="3"/>
      <c r="BH2017" s="3"/>
      <c r="BI2017" s="3"/>
      <c r="BJ2017" s="3"/>
      <c r="BK2017" s="3"/>
    </row>
    <row r="2018" spans="32:63" ht="21.2" customHeight="1" x14ac:dyDescent="0.2">
      <c r="AF2018" s="3"/>
      <c r="AG2018" s="48"/>
      <c r="AH2018" s="48"/>
      <c r="AI2018" s="48"/>
      <c r="AJ2018" s="61"/>
      <c r="AK2018" s="3"/>
      <c r="AL2018" s="48"/>
      <c r="AM2018" s="48"/>
      <c r="AN2018" s="48"/>
      <c r="AQ2018" s="3"/>
      <c r="AR2018" s="3"/>
      <c r="AS2018" s="3"/>
      <c r="AT2018" s="3"/>
      <c r="AU2018" s="3"/>
      <c r="AV2018" s="3"/>
      <c r="AW2018" s="3"/>
      <c r="AX2018" s="3"/>
      <c r="AY2018" s="3"/>
      <c r="AZ2018" s="3"/>
      <c r="BA2018" s="3"/>
      <c r="BB2018" s="3"/>
      <c r="BC2018" s="3"/>
      <c r="BD2018" s="3"/>
      <c r="BE2018" s="3"/>
      <c r="BF2018" s="3"/>
      <c r="BG2018" s="3"/>
      <c r="BH2018" s="3"/>
      <c r="BI2018" s="3"/>
      <c r="BJ2018" s="3"/>
      <c r="BK2018" s="3"/>
    </row>
    <row r="2019" spans="32:63" ht="21.2" customHeight="1" x14ac:dyDescent="0.2">
      <c r="AF2019" s="3"/>
      <c r="AG2019" s="48"/>
      <c r="AH2019" s="48"/>
      <c r="AI2019" s="48"/>
      <c r="AJ2019" s="61"/>
      <c r="AK2019" s="3"/>
      <c r="AL2019" s="48"/>
      <c r="AM2019" s="48"/>
      <c r="AN2019" s="48"/>
      <c r="AQ2019" s="3"/>
      <c r="AR2019" s="3"/>
      <c r="AS2019" s="3"/>
      <c r="AT2019" s="3"/>
      <c r="AU2019" s="3"/>
      <c r="AV2019" s="3"/>
      <c r="AW2019" s="3"/>
      <c r="AX2019" s="3"/>
      <c r="AY2019" s="3"/>
      <c r="AZ2019" s="3"/>
      <c r="BA2019" s="3"/>
      <c r="BB2019" s="3"/>
      <c r="BC2019" s="3"/>
      <c r="BD2019" s="3"/>
      <c r="BE2019" s="3"/>
      <c r="BF2019" s="3"/>
      <c r="BG2019" s="3"/>
      <c r="BH2019" s="3"/>
      <c r="BI2019" s="3"/>
      <c r="BJ2019" s="3"/>
      <c r="BK2019" s="3"/>
    </row>
    <row r="2020" spans="32:63" ht="21.2" customHeight="1" x14ac:dyDescent="0.2">
      <c r="AF2020" s="3"/>
      <c r="AG2020" s="48"/>
      <c r="AH2020" s="48"/>
      <c r="AI2020" s="48"/>
      <c r="AJ2020" s="61"/>
      <c r="AK2020" s="3"/>
      <c r="AL2020" s="48"/>
      <c r="AM2020" s="48"/>
      <c r="AN2020" s="48"/>
      <c r="AQ2020" s="3"/>
      <c r="AR2020" s="3"/>
      <c r="AS2020" s="3"/>
      <c r="AT2020" s="3"/>
      <c r="AU2020" s="3"/>
      <c r="AV2020" s="3"/>
      <c r="AW2020" s="3"/>
      <c r="AX2020" s="3"/>
      <c r="AY2020" s="3"/>
      <c r="AZ2020" s="3"/>
      <c r="BA2020" s="3"/>
      <c r="BB2020" s="3"/>
      <c r="BC2020" s="3"/>
      <c r="BD2020" s="3"/>
      <c r="BE2020" s="3"/>
      <c r="BF2020" s="3"/>
      <c r="BG2020" s="3"/>
      <c r="BH2020" s="3"/>
      <c r="BI2020" s="3"/>
      <c r="BJ2020" s="3"/>
      <c r="BK2020" s="3"/>
    </row>
    <row r="2021" spans="32:63" ht="21.2" customHeight="1" x14ac:dyDescent="0.2">
      <c r="AF2021" s="3"/>
      <c r="AG2021" s="48"/>
      <c r="AH2021" s="48"/>
      <c r="AI2021" s="48"/>
      <c r="AJ2021" s="61"/>
      <c r="AK2021" s="3"/>
      <c r="AL2021" s="48"/>
      <c r="AM2021" s="48"/>
      <c r="AN2021" s="48"/>
      <c r="AQ2021" s="3"/>
      <c r="AR2021" s="3"/>
      <c r="AS2021" s="3"/>
      <c r="AT2021" s="3"/>
      <c r="AU2021" s="3"/>
      <c r="AV2021" s="3"/>
      <c r="AW2021" s="3"/>
      <c r="AX2021" s="3"/>
      <c r="AY2021" s="3"/>
      <c r="AZ2021" s="3"/>
      <c r="BA2021" s="3"/>
      <c r="BB2021" s="3"/>
      <c r="BC2021" s="3"/>
      <c r="BD2021" s="3"/>
      <c r="BE2021" s="3"/>
      <c r="BF2021" s="3"/>
      <c r="BG2021" s="3"/>
      <c r="BH2021" s="3"/>
      <c r="BI2021" s="3"/>
      <c r="BJ2021" s="3"/>
      <c r="BK2021" s="3"/>
    </row>
    <row r="2022" spans="32:63" ht="21.2" customHeight="1" x14ac:dyDescent="0.2">
      <c r="AF2022" s="3"/>
      <c r="AG2022" s="48"/>
      <c r="AH2022" s="48"/>
      <c r="AI2022" s="48"/>
      <c r="AJ2022" s="61"/>
      <c r="AK2022" s="3"/>
      <c r="AL2022" s="48"/>
      <c r="AM2022" s="48"/>
      <c r="AN2022" s="48"/>
      <c r="AQ2022" s="3"/>
      <c r="AR2022" s="3"/>
      <c r="AS2022" s="3"/>
      <c r="AT2022" s="3"/>
      <c r="AU2022" s="3"/>
      <c r="AV2022" s="3"/>
      <c r="AW2022" s="3"/>
      <c r="AX2022" s="3"/>
      <c r="AY2022" s="3"/>
      <c r="AZ2022" s="3"/>
      <c r="BA2022" s="3"/>
      <c r="BB2022" s="3"/>
      <c r="BC2022" s="3"/>
      <c r="BD2022" s="3"/>
      <c r="BE2022" s="3"/>
      <c r="BF2022" s="3"/>
      <c r="BG2022" s="3"/>
      <c r="BH2022" s="3"/>
      <c r="BI2022" s="3"/>
      <c r="BJ2022" s="3"/>
      <c r="BK2022" s="3"/>
    </row>
    <row r="2023" spans="32:63" ht="21.2" customHeight="1" x14ac:dyDescent="0.2">
      <c r="AF2023" s="3"/>
      <c r="AG2023" s="48"/>
      <c r="AH2023" s="48"/>
      <c r="AI2023" s="48"/>
      <c r="AJ2023" s="61"/>
      <c r="AK2023" s="3"/>
      <c r="AL2023" s="48"/>
      <c r="AM2023" s="48"/>
      <c r="AN2023" s="48"/>
      <c r="AQ2023" s="3"/>
      <c r="AR2023" s="3"/>
      <c r="AS2023" s="3"/>
      <c r="AT2023" s="3"/>
      <c r="AU2023" s="3"/>
      <c r="AV2023" s="3"/>
      <c r="AW2023" s="3"/>
      <c r="AX2023" s="3"/>
      <c r="AY2023" s="3"/>
      <c r="AZ2023" s="3"/>
      <c r="BA2023" s="3"/>
      <c r="BB2023" s="3"/>
      <c r="BC2023" s="3"/>
      <c r="BD2023" s="3"/>
      <c r="BE2023" s="3"/>
      <c r="BF2023" s="3"/>
      <c r="BG2023" s="3"/>
      <c r="BH2023" s="3"/>
      <c r="BI2023" s="3"/>
      <c r="BJ2023" s="3"/>
      <c r="BK2023" s="3"/>
    </row>
    <row r="2024" spans="32:63" ht="21.2" customHeight="1" x14ac:dyDescent="0.2">
      <c r="AF2024" s="3"/>
      <c r="AG2024" s="48"/>
      <c r="AH2024" s="48"/>
      <c r="AI2024" s="48"/>
      <c r="AJ2024" s="61"/>
      <c r="AK2024" s="3"/>
      <c r="AL2024" s="48"/>
      <c r="AM2024" s="48"/>
      <c r="AN2024" s="48"/>
      <c r="AQ2024" s="3"/>
      <c r="AR2024" s="3"/>
      <c r="AS2024" s="3"/>
      <c r="AT2024" s="3"/>
      <c r="AU2024" s="3"/>
      <c r="AV2024" s="3"/>
      <c r="AW2024" s="3"/>
      <c r="AX2024" s="3"/>
      <c r="AY2024" s="3"/>
      <c r="AZ2024" s="3"/>
      <c r="BA2024" s="3"/>
      <c r="BB2024" s="3"/>
      <c r="BC2024" s="3"/>
      <c r="BD2024" s="3"/>
      <c r="BE2024" s="3"/>
      <c r="BF2024" s="3"/>
      <c r="BG2024" s="3"/>
      <c r="BH2024" s="3"/>
      <c r="BI2024" s="3"/>
      <c r="BJ2024" s="3"/>
      <c r="BK2024" s="3"/>
    </row>
    <row r="2025" spans="32:63" ht="21.2" customHeight="1" x14ac:dyDescent="0.2">
      <c r="AF2025" s="3"/>
      <c r="AG2025" s="48"/>
      <c r="AH2025" s="48"/>
      <c r="AI2025" s="48"/>
      <c r="AJ2025" s="61"/>
      <c r="AK2025" s="3"/>
      <c r="AL2025" s="48"/>
      <c r="AM2025" s="48"/>
      <c r="AN2025" s="48"/>
      <c r="AQ2025" s="3"/>
      <c r="AR2025" s="3"/>
      <c r="AS2025" s="3"/>
      <c r="AT2025" s="3"/>
      <c r="AU2025" s="3"/>
      <c r="AV2025" s="3"/>
      <c r="AW2025" s="3"/>
      <c r="AX2025" s="3"/>
      <c r="AY2025" s="3"/>
      <c r="AZ2025" s="3"/>
      <c r="BA2025" s="3"/>
      <c r="BB2025" s="3"/>
      <c r="BC2025" s="3"/>
      <c r="BD2025" s="3"/>
      <c r="BE2025" s="3"/>
      <c r="BF2025" s="3"/>
      <c r="BG2025" s="3"/>
      <c r="BH2025" s="3"/>
      <c r="BI2025" s="3"/>
      <c r="BJ2025" s="3"/>
      <c r="BK2025" s="3"/>
    </row>
    <row r="2026" spans="32:63" ht="21.2" customHeight="1" x14ac:dyDescent="0.2">
      <c r="AF2026" s="3"/>
      <c r="AG2026" s="48"/>
      <c r="AH2026" s="48"/>
      <c r="AI2026" s="48"/>
      <c r="AJ2026" s="61"/>
      <c r="AK2026" s="3"/>
      <c r="AL2026" s="48"/>
      <c r="AM2026" s="48"/>
      <c r="AN2026" s="48"/>
      <c r="AQ2026" s="3"/>
      <c r="AR2026" s="3"/>
      <c r="AS2026" s="3"/>
      <c r="AT2026" s="3"/>
      <c r="AU2026" s="3"/>
      <c r="AV2026" s="3"/>
      <c r="AW2026" s="3"/>
      <c r="AX2026" s="3"/>
      <c r="AY2026" s="3"/>
      <c r="AZ2026" s="3"/>
      <c r="BA2026" s="3"/>
      <c r="BB2026" s="3"/>
      <c r="BC2026" s="3"/>
      <c r="BD2026" s="3"/>
      <c r="BE2026" s="3"/>
      <c r="BF2026" s="3"/>
      <c r="BG2026" s="3"/>
      <c r="BH2026" s="3"/>
      <c r="BI2026" s="3"/>
      <c r="BJ2026" s="3"/>
      <c r="BK2026" s="3"/>
    </row>
    <row r="2027" spans="32:63" ht="21.2" customHeight="1" x14ac:dyDescent="0.2">
      <c r="AF2027" s="3"/>
      <c r="AG2027" s="48"/>
      <c r="AH2027" s="48"/>
      <c r="AI2027" s="48"/>
      <c r="AJ2027" s="61"/>
      <c r="AK2027" s="3"/>
      <c r="AL2027" s="48"/>
      <c r="AM2027" s="48"/>
      <c r="AN2027" s="48"/>
      <c r="AQ2027" s="3"/>
      <c r="AR2027" s="3"/>
      <c r="AS2027" s="3"/>
      <c r="AT2027" s="3"/>
      <c r="AU2027" s="3"/>
      <c r="AV2027" s="3"/>
      <c r="AW2027" s="3"/>
      <c r="AX2027" s="3"/>
      <c r="AY2027" s="3"/>
      <c r="AZ2027" s="3"/>
      <c r="BA2027" s="3"/>
      <c r="BB2027" s="3"/>
      <c r="BC2027" s="3"/>
      <c r="BD2027" s="3"/>
      <c r="BE2027" s="3"/>
      <c r="BF2027" s="3"/>
      <c r="BG2027" s="3"/>
      <c r="BH2027" s="3"/>
      <c r="BI2027" s="3"/>
      <c r="BJ2027" s="3"/>
      <c r="BK2027" s="3"/>
    </row>
    <row r="2028" spans="32:63" ht="21.2" customHeight="1" x14ac:dyDescent="0.2">
      <c r="AF2028" s="3"/>
      <c r="AG2028" s="48"/>
      <c r="AH2028" s="48"/>
      <c r="AI2028" s="48"/>
      <c r="AJ2028" s="61"/>
      <c r="AK2028" s="3"/>
      <c r="AL2028" s="48"/>
      <c r="AM2028" s="48"/>
      <c r="AN2028" s="48"/>
      <c r="AQ2028" s="3"/>
      <c r="AR2028" s="3"/>
      <c r="AS2028" s="3"/>
      <c r="AT2028" s="3"/>
      <c r="AU2028" s="3"/>
      <c r="AV2028" s="3"/>
      <c r="AW2028" s="3"/>
      <c r="AX2028" s="3"/>
      <c r="AY2028" s="3"/>
      <c r="AZ2028" s="3"/>
      <c r="BA2028" s="3"/>
      <c r="BB2028" s="3"/>
      <c r="BC2028" s="3"/>
      <c r="BD2028" s="3"/>
      <c r="BE2028" s="3"/>
      <c r="BF2028" s="3"/>
      <c r="BG2028" s="3"/>
      <c r="BH2028" s="3"/>
      <c r="BI2028" s="3"/>
      <c r="BJ2028" s="3"/>
      <c r="BK2028" s="3"/>
    </row>
    <row r="2029" spans="32:63" ht="21.2" customHeight="1" x14ac:dyDescent="0.2">
      <c r="AF2029" s="3"/>
      <c r="AG2029" s="48"/>
      <c r="AH2029" s="48"/>
      <c r="AI2029" s="48"/>
      <c r="AJ2029" s="61"/>
      <c r="AK2029" s="3"/>
      <c r="AL2029" s="48"/>
      <c r="AM2029" s="48"/>
      <c r="AN2029" s="48"/>
      <c r="AQ2029" s="3"/>
      <c r="AR2029" s="3"/>
      <c r="AS2029" s="3"/>
      <c r="AT2029" s="3"/>
      <c r="AU2029" s="3"/>
      <c r="AV2029" s="3"/>
      <c r="AW2029" s="3"/>
      <c r="AX2029" s="3"/>
      <c r="AY2029" s="3"/>
      <c r="AZ2029" s="3"/>
      <c r="BA2029" s="3"/>
      <c r="BB2029" s="3"/>
      <c r="BC2029" s="3"/>
      <c r="BD2029" s="3"/>
      <c r="BE2029" s="3"/>
      <c r="BF2029" s="3"/>
      <c r="BG2029" s="3"/>
      <c r="BH2029" s="3"/>
      <c r="BI2029" s="3"/>
      <c r="BJ2029" s="3"/>
      <c r="BK2029" s="3"/>
    </row>
    <row r="2030" spans="32:63" ht="21.2" customHeight="1" x14ac:dyDescent="0.2">
      <c r="AF2030" s="3"/>
      <c r="AG2030" s="48"/>
      <c r="AH2030" s="48"/>
      <c r="AI2030" s="48"/>
      <c r="AJ2030" s="61"/>
      <c r="AK2030" s="3"/>
      <c r="AL2030" s="48"/>
      <c r="AM2030" s="48"/>
      <c r="AN2030" s="48"/>
      <c r="AQ2030" s="3"/>
      <c r="AR2030" s="3"/>
      <c r="AS2030" s="3"/>
      <c r="AT2030" s="3"/>
      <c r="AU2030" s="3"/>
      <c r="AV2030" s="3"/>
      <c r="AW2030" s="3"/>
      <c r="AX2030" s="3"/>
      <c r="AY2030" s="3"/>
      <c r="AZ2030" s="3"/>
      <c r="BA2030" s="3"/>
      <c r="BB2030" s="3"/>
      <c r="BC2030" s="3"/>
      <c r="BD2030" s="3"/>
      <c r="BE2030" s="3"/>
      <c r="BF2030" s="3"/>
      <c r="BG2030" s="3"/>
      <c r="BH2030" s="3"/>
      <c r="BI2030" s="3"/>
      <c r="BJ2030" s="3"/>
      <c r="BK2030" s="3"/>
    </row>
    <row r="2031" spans="32:63" ht="21.2" customHeight="1" x14ac:dyDescent="0.2">
      <c r="AF2031" s="3"/>
      <c r="AG2031" s="48"/>
      <c r="AH2031" s="48"/>
      <c r="AI2031" s="48"/>
      <c r="AJ2031" s="61"/>
      <c r="AK2031" s="3"/>
      <c r="AL2031" s="48"/>
      <c r="AM2031" s="48"/>
      <c r="AN2031" s="48"/>
      <c r="AQ2031" s="3"/>
      <c r="AR2031" s="3"/>
      <c r="AS2031" s="3"/>
      <c r="AT2031" s="3"/>
      <c r="AU2031" s="3"/>
      <c r="AV2031" s="3"/>
      <c r="AW2031" s="3"/>
      <c r="AX2031" s="3"/>
      <c r="AY2031" s="3"/>
      <c r="AZ2031" s="3"/>
      <c r="BA2031" s="3"/>
      <c r="BB2031" s="3"/>
      <c r="BC2031" s="3"/>
      <c r="BD2031" s="3"/>
      <c r="BE2031" s="3"/>
      <c r="BF2031" s="3"/>
      <c r="BG2031" s="3"/>
      <c r="BH2031" s="3"/>
      <c r="BI2031" s="3"/>
      <c r="BJ2031" s="3"/>
      <c r="BK2031" s="3"/>
    </row>
    <row r="2032" spans="32:63" ht="21.2" customHeight="1" x14ac:dyDescent="0.2">
      <c r="AF2032" s="3"/>
      <c r="AG2032" s="48"/>
      <c r="AH2032" s="48"/>
      <c r="AI2032" s="48"/>
      <c r="AJ2032" s="61"/>
      <c r="AK2032" s="3"/>
      <c r="AL2032" s="48"/>
      <c r="AM2032" s="48"/>
      <c r="AN2032" s="48"/>
      <c r="AQ2032" s="3"/>
      <c r="AR2032" s="3"/>
      <c r="AS2032" s="3"/>
      <c r="AT2032" s="3"/>
      <c r="AU2032" s="3"/>
      <c r="AV2032" s="3"/>
      <c r="AW2032" s="3"/>
      <c r="AX2032" s="3"/>
      <c r="AY2032" s="3"/>
      <c r="AZ2032" s="3"/>
      <c r="BA2032" s="3"/>
      <c r="BB2032" s="3"/>
      <c r="BC2032" s="3"/>
      <c r="BD2032" s="3"/>
      <c r="BE2032" s="3"/>
      <c r="BF2032" s="3"/>
      <c r="BG2032" s="3"/>
      <c r="BH2032" s="3"/>
      <c r="BI2032" s="3"/>
      <c r="BJ2032" s="3"/>
      <c r="BK2032" s="3"/>
    </row>
    <row r="2033" spans="32:63" ht="21.2" customHeight="1" x14ac:dyDescent="0.2">
      <c r="AF2033" s="3"/>
      <c r="AG2033" s="48"/>
      <c r="AH2033" s="48"/>
      <c r="AI2033" s="48"/>
      <c r="AJ2033" s="61"/>
      <c r="AK2033" s="3"/>
      <c r="AL2033" s="48"/>
      <c r="AM2033" s="48"/>
      <c r="AN2033" s="48"/>
      <c r="AQ2033" s="3"/>
      <c r="AR2033" s="3"/>
      <c r="AS2033" s="3"/>
      <c r="AT2033" s="3"/>
      <c r="AU2033" s="3"/>
      <c r="AV2033" s="3"/>
      <c r="AW2033" s="3"/>
      <c r="AX2033" s="3"/>
      <c r="AY2033" s="3"/>
      <c r="AZ2033" s="3"/>
      <c r="BA2033" s="3"/>
      <c r="BB2033" s="3"/>
      <c r="BC2033" s="3"/>
      <c r="BD2033" s="3"/>
      <c r="BE2033" s="3"/>
      <c r="BF2033" s="3"/>
      <c r="BG2033" s="3"/>
      <c r="BH2033" s="3"/>
      <c r="BI2033" s="3"/>
      <c r="BJ2033" s="3"/>
      <c r="BK2033" s="3"/>
    </row>
    <row r="2034" spans="32:63" ht="21.2" customHeight="1" x14ac:dyDescent="0.2">
      <c r="AF2034" s="3"/>
      <c r="AG2034" s="48"/>
      <c r="AH2034" s="48"/>
      <c r="AI2034" s="48"/>
      <c r="AJ2034" s="61"/>
      <c r="AK2034" s="3"/>
      <c r="AL2034" s="48"/>
      <c r="AM2034" s="48"/>
      <c r="AN2034" s="48"/>
      <c r="AQ2034" s="3"/>
      <c r="AR2034" s="3"/>
      <c r="AS2034" s="3"/>
      <c r="AT2034" s="3"/>
      <c r="AU2034" s="3"/>
      <c r="AV2034" s="3"/>
      <c r="AW2034" s="3"/>
      <c r="AX2034" s="3"/>
      <c r="AY2034" s="3"/>
      <c r="AZ2034" s="3"/>
      <c r="BA2034" s="3"/>
      <c r="BB2034" s="3"/>
      <c r="BC2034" s="3"/>
      <c r="BD2034" s="3"/>
      <c r="BE2034" s="3"/>
      <c r="BF2034" s="3"/>
      <c r="BG2034" s="3"/>
      <c r="BH2034" s="3"/>
      <c r="BI2034" s="3"/>
      <c r="BJ2034" s="3"/>
      <c r="BK2034" s="3"/>
    </row>
    <row r="2035" spans="32:63" ht="21.2" customHeight="1" x14ac:dyDescent="0.2">
      <c r="AF2035" s="3"/>
      <c r="AG2035" s="48"/>
      <c r="AH2035" s="48"/>
      <c r="AI2035" s="48"/>
      <c r="AJ2035" s="61"/>
      <c r="AK2035" s="3"/>
      <c r="AL2035" s="48"/>
      <c r="AM2035" s="48"/>
      <c r="AN2035" s="48"/>
      <c r="AQ2035" s="3"/>
      <c r="AR2035" s="3"/>
      <c r="AS2035" s="3"/>
      <c r="AT2035" s="3"/>
      <c r="AU2035" s="3"/>
      <c r="AV2035" s="3"/>
      <c r="AW2035" s="3"/>
      <c r="AX2035" s="3"/>
      <c r="AY2035" s="3"/>
      <c r="AZ2035" s="3"/>
      <c r="BA2035" s="3"/>
      <c r="BB2035" s="3"/>
      <c r="BC2035" s="3"/>
      <c r="BD2035" s="3"/>
      <c r="BE2035" s="3"/>
      <c r="BF2035" s="3"/>
      <c r="BG2035" s="3"/>
      <c r="BH2035" s="3"/>
      <c r="BI2035" s="3"/>
      <c r="BJ2035" s="3"/>
      <c r="BK2035" s="3"/>
    </row>
    <row r="2036" spans="32:63" ht="21.2" customHeight="1" x14ac:dyDescent="0.2">
      <c r="AF2036" s="3"/>
      <c r="AG2036" s="48"/>
      <c r="AH2036" s="48"/>
      <c r="AI2036" s="48"/>
      <c r="AJ2036" s="61"/>
      <c r="AK2036" s="3"/>
      <c r="AL2036" s="48"/>
      <c r="AM2036" s="48"/>
      <c r="AN2036" s="48"/>
      <c r="AQ2036" s="3"/>
      <c r="AR2036" s="3"/>
      <c r="AS2036" s="3"/>
      <c r="AT2036" s="3"/>
      <c r="AU2036" s="3"/>
      <c r="AV2036" s="3"/>
      <c r="AW2036" s="3"/>
      <c r="AX2036" s="3"/>
      <c r="AY2036" s="3"/>
      <c r="AZ2036" s="3"/>
      <c r="BA2036" s="3"/>
      <c r="BB2036" s="3"/>
      <c r="BC2036" s="3"/>
      <c r="BD2036" s="3"/>
      <c r="BE2036" s="3"/>
      <c r="BF2036" s="3"/>
      <c r="BG2036" s="3"/>
      <c r="BH2036" s="3"/>
      <c r="BI2036" s="3"/>
      <c r="BJ2036" s="3"/>
      <c r="BK2036" s="3"/>
    </row>
    <row r="2037" spans="32:63" ht="21.2" customHeight="1" x14ac:dyDescent="0.2">
      <c r="AF2037" s="3"/>
      <c r="AG2037" s="48"/>
      <c r="AH2037" s="48"/>
      <c r="AI2037" s="48"/>
      <c r="AJ2037" s="61"/>
      <c r="AK2037" s="3"/>
      <c r="AL2037" s="48"/>
      <c r="AM2037" s="48"/>
      <c r="AN2037" s="48"/>
      <c r="AQ2037" s="3"/>
      <c r="AR2037" s="3"/>
      <c r="AS2037" s="3"/>
      <c r="AT2037" s="3"/>
      <c r="AU2037" s="3"/>
      <c r="AV2037" s="3"/>
      <c r="AW2037" s="3"/>
      <c r="AX2037" s="3"/>
      <c r="AY2037" s="3"/>
      <c r="AZ2037" s="3"/>
      <c r="BA2037" s="3"/>
      <c r="BB2037" s="3"/>
      <c r="BC2037" s="3"/>
      <c r="BD2037" s="3"/>
      <c r="BE2037" s="3"/>
      <c r="BF2037" s="3"/>
      <c r="BG2037" s="3"/>
      <c r="BH2037" s="3"/>
      <c r="BI2037" s="3"/>
      <c r="BJ2037" s="3"/>
      <c r="BK2037" s="3"/>
    </row>
    <row r="2038" spans="32:63" ht="21.2" customHeight="1" x14ac:dyDescent="0.2">
      <c r="AF2038" s="3"/>
      <c r="AG2038" s="48"/>
      <c r="AH2038" s="48"/>
      <c r="AI2038" s="48"/>
      <c r="AJ2038" s="61"/>
      <c r="AK2038" s="3"/>
      <c r="AL2038" s="48"/>
      <c r="AM2038" s="48"/>
      <c r="AN2038" s="48"/>
      <c r="AQ2038" s="3"/>
      <c r="AR2038" s="3"/>
      <c r="AS2038" s="3"/>
      <c r="AT2038" s="3"/>
      <c r="AU2038" s="3"/>
      <c r="AV2038" s="3"/>
      <c r="AW2038" s="3"/>
      <c r="AX2038" s="3"/>
      <c r="AY2038" s="3"/>
      <c r="AZ2038" s="3"/>
      <c r="BA2038" s="3"/>
      <c r="BB2038" s="3"/>
      <c r="BC2038" s="3"/>
      <c r="BD2038" s="3"/>
      <c r="BE2038" s="3"/>
      <c r="BF2038" s="3"/>
      <c r="BG2038" s="3"/>
      <c r="BH2038" s="3"/>
      <c r="BI2038" s="3"/>
      <c r="BJ2038" s="3"/>
      <c r="BK2038" s="3"/>
    </row>
    <row r="2039" spans="32:63" ht="21.2" customHeight="1" x14ac:dyDescent="0.2">
      <c r="AF2039" s="3"/>
      <c r="AG2039" s="48"/>
      <c r="AH2039" s="48"/>
      <c r="AI2039" s="48"/>
      <c r="AJ2039" s="61"/>
      <c r="AK2039" s="3"/>
      <c r="AL2039" s="48"/>
      <c r="AM2039" s="48"/>
      <c r="AN2039" s="48"/>
      <c r="AQ2039" s="3"/>
      <c r="AR2039" s="3"/>
      <c r="AS2039" s="3"/>
      <c r="AT2039" s="3"/>
      <c r="AU2039" s="3"/>
      <c r="AV2039" s="3"/>
      <c r="AW2039" s="3"/>
      <c r="AX2039" s="3"/>
      <c r="AY2039" s="3"/>
      <c r="AZ2039" s="3"/>
      <c r="BA2039" s="3"/>
      <c r="BB2039" s="3"/>
      <c r="BC2039" s="3"/>
      <c r="BD2039" s="3"/>
      <c r="BE2039" s="3"/>
      <c r="BF2039" s="3"/>
      <c r="BG2039" s="3"/>
      <c r="BH2039" s="3"/>
      <c r="BI2039" s="3"/>
      <c r="BJ2039" s="3"/>
      <c r="BK2039" s="3"/>
    </row>
    <row r="2040" spans="32:63" ht="21.2" customHeight="1" x14ac:dyDescent="0.2">
      <c r="AF2040" s="3"/>
      <c r="AG2040" s="48"/>
      <c r="AH2040" s="48"/>
      <c r="AI2040" s="48"/>
      <c r="AJ2040" s="61"/>
      <c r="AK2040" s="3"/>
      <c r="AL2040" s="48"/>
      <c r="AM2040" s="48"/>
      <c r="AN2040" s="48"/>
      <c r="AQ2040" s="3"/>
      <c r="AR2040" s="3"/>
      <c r="AS2040" s="3"/>
      <c r="AT2040" s="3"/>
      <c r="AU2040" s="3"/>
      <c r="AV2040" s="3"/>
      <c r="AW2040" s="3"/>
      <c r="AX2040" s="3"/>
      <c r="AY2040" s="3"/>
      <c r="AZ2040" s="3"/>
      <c r="BA2040" s="3"/>
      <c r="BB2040" s="3"/>
      <c r="BC2040" s="3"/>
      <c r="BD2040" s="3"/>
      <c r="BE2040" s="3"/>
      <c r="BF2040" s="3"/>
      <c r="BG2040" s="3"/>
      <c r="BH2040" s="3"/>
      <c r="BI2040" s="3"/>
      <c r="BJ2040" s="3"/>
      <c r="BK2040" s="3"/>
    </row>
    <row r="2041" spans="32:63" ht="21.2" customHeight="1" x14ac:dyDescent="0.2">
      <c r="AF2041" s="3"/>
      <c r="AG2041" s="48"/>
      <c r="AH2041" s="48"/>
      <c r="AI2041" s="48"/>
      <c r="AJ2041" s="61"/>
      <c r="AK2041" s="3"/>
      <c r="AL2041" s="48"/>
      <c r="AM2041" s="48"/>
      <c r="AN2041" s="48"/>
      <c r="AQ2041" s="3"/>
      <c r="AR2041" s="3"/>
      <c r="AS2041" s="3"/>
      <c r="AT2041" s="3"/>
      <c r="AU2041" s="3"/>
      <c r="AV2041" s="3"/>
      <c r="AW2041" s="3"/>
      <c r="AX2041" s="3"/>
      <c r="AY2041" s="3"/>
      <c r="AZ2041" s="3"/>
      <c r="BA2041" s="3"/>
      <c r="BB2041" s="3"/>
      <c r="BC2041" s="3"/>
      <c r="BD2041" s="3"/>
      <c r="BE2041" s="3"/>
      <c r="BF2041" s="3"/>
      <c r="BG2041" s="3"/>
      <c r="BH2041" s="3"/>
      <c r="BI2041" s="3"/>
      <c r="BJ2041" s="3"/>
      <c r="BK2041" s="3"/>
    </row>
    <row r="2042" spans="32:63" ht="21.2" customHeight="1" x14ac:dyDescent="0.2">
      <c r="AF2042" s="3"/>
      <c r="AG2042" s="48"/>
      <c r="AH2042" s="48"/>
      <c r="AI2042" s="48"/>
      <c r="AJ2042" s="61"/>
      <c r="AK2042" s="3"/>
      <c r="AL2042" s="48"/>
      <c r="AM2042" s="48"/>
      <c r="AN2042" s="48"/>
      <c r="AQ2042" s="3"/>
      <c r="AR2042" s="3"/>
      <c r="AS2042" s="3"/>
      <c r="AT2042" s="3"/>
      <c r="AU2042" s="3"/>
      <c r="AV2042" s="3"/>
      <c r="AW2042" s="3"/>
      <c r="AX2042" s="3"/>
      <c r="AY2042" s="3"/>
      <c r="AZ2042" s="3"/>
      <c r="BA2042" s="3"/>
      <c r="BB2042" s="3"/>
      <c r="BC2042" s="3"/>
      <c r="BD2042" s="3"/>
      <c r="BE2042" s="3"/>
      <c r="BF2042" s="3"/>
      <c r="BG2042" s="3"/>
      <c r="BH2042" s="3"/>
      <c r="BI2042" s="3"/>
      <c r="BJ2042" s="3"/>
      <c r="BK2042" s="3"/>
    </row>
    <row r="2043" spans="32:63" ht="21.2" customHeight="1" x14ac:dyDescent="0.2">
      <c r="AF2043" s="3"/>
      <c r="AG2043" s="48"/>
      <c r="AH2043" s="48"/>
      <c r="AI2043" s="48"/>
      <c r="AJ2043" s="61"/>
      <c r="AK2043" s="3"/>
      <c r="AL2043" s="48"/>
      <c r="AM2043" s="48"/>
      <c r="AN2043" s="48"/>
      <c r="AQ2043" s="3"/>
      <c r="AR2043" s="3"/>
      <c r="AS2043" s="3"/>
      <c r="AT2043" s="3"/>
      <c r="AU2043" s="3"/>
      <c r="AV2043" s="3"/>
      <c r="AW2043" s="3"/>
      <c r="AX2043" s="3"/>
      <c r="AY2043" s="3"/>
      <c r="AZ2043" s="3"/>
      <c r="BA2043" s="3"/>
      <c r="BB2043" s="3"/>
      <c r="BC2043" s="3"/>
      <c r="BD2043" s="3"/>
      <c r="BE2043" s="3"/>
      <c r="BF2043" s="3"/>
      <c r="BG2043" s="3"/>
      <c r="BH2043" s="3"/>
      <c r="BI2043" s="3"/>
      <c r="BJ2043" s="3"/>
      <c r="BK2043" s="3"/>
    </row>
    <row r="2044" spans="32:63" ht="21.2" customHeight="1" x14ac:dyDescent="0.2">
      <c r="AF2044" s="3"/>
      <c r="AG2044" s="48"/>
      <c r="AH2044" s="48"/>
      <c r="AI2044" s="48"/>
      <c r="AJ2044" s="61"/>
      <c r="AK2044" s="3"/>
      <c r="AL2044" s="48"/>
      <c r="AM2044" s="48"/>
      <c r="AN2044" s="48"/>
      <c r="AQ2044" s="3"/>
      <c r="AR2044" s="3"/>
      <c r="AS2044" s="3"/>
      <c r="AT2044" s="3"/>
      <c r="AU2044" s="3"/>
      <c r="AV2044" s="3"/>
      <c r="AW2044" s="3"/>
      <c r="AX2044" s="3"/>
      <c r="AY2044" s="3"/>
      <c r="AZ2044" s="3"/>
      <c r="BA2044" s="3"/>
      <c r="BB2044" s="3"/>
      <c r="BC2044" s="3"/>
      <c r="BD2044" s="3"/>
      <c r="BE2044" s="3"/>
      <c r="BF2044" s="3"/>
      <c r="BG2044" s="3"/>
      <c r="BH2044" s="3"/>
      <c r="BI2044" s="3"/>
      <c r="BJ2044" s="3"/>
      <c r="BK2044" s="3"/>
    </row>
    <row r="2045" spans="32:63" ht="21.2" customHeight="1" x14ac:dyDescent="0.2">
      <c r="AF2045" s="3"/>
      <c r="AG2045" s="48"/>
      <c r="AH2045" s="48"/>
      <c r="AI2045" s="48"/>
      <c r="AJ2045" s="61"/>
      <c r="AK2045" s="3"/>
      <c r="AL2045" s="48"/>
      <c r="AM2045" s="48"/>
      <c r="AN2045" s="48"/>
      <c r="AQ2045" s="3"/>
      <c r="AR2045" s="3"/>
      <c r="AS2045" s="3"/>
      <c r="AT2045" s="3"/>
      <c r="AU2045" s="3"/>
      <c r="AV2045" s="3"/>
      <c r="AW2045" s="3"/>
      <c r="AX2045" s="3"/>
      <c r="AY2045" s="3"/>
      <c r="AZ2045" s="3"/>
      <c r="BA2045" s="3"/>
      <c r="BB2045" s="3"/>
      <c r="BC2045" s="3"/>
      <c r="BD2045" s="3"/>
      <c r="BE2045" s="3"/>
      <c r="BF2045" s="3"/>
      <c r="BG2045" s="3"/>
      <c r="BH2045" s="3"/>
      <c r="BI2045" s="3"/>
      <c r="BJ2045" s="3"/>
      <c r="BK2045" s="3"/>
    </row>
    <row r="2046" spans="32:63" ht="21.2" customHeight="1" x14ac:dyDescent="0.2">
      <c r="AF2046" s="3"/>
      <c r="AG2046" s="48"/>
      <c r="AH2046" s="48"/>
      <c r="AI2046" s="48"/>
      <c r="AJ2046" s="61"/>
      <c r="AK2046" s="3"/>
      <c r="AL2046" s="48"/>
      <c r="AM2046" s="48"/>
      <c r="AN2046" s="48"/>
      <c r="AQ2046" s="3"/>
      <c r="AR2046" s="3"/>
      <c r="AS2046" s="3"/>
      <c r="AT2046" s="3"/>
      <c r="AU2046" s="3"/>
      <c r="AV2046" s="3"/>
      <c r="AW2046" s="3"/>
      <c r="AX2046" s="3"/>
      <c r="AY2046" s="3"/>
      <c r="AZ2046" s="3"/>
      <c r="BA2046" s="3"/>
      <c r="BB2046" s="3"/>
      <c r="BC2046" s="3"/>
      <c r="BD2046" s="3"/>
      <c r="BE2046" s="3"/>
      <c r="BF2046" s="3"/>
      <c r="BG2046" s="3"/>
      <c r="BH2046" s="3"/>
      <c r="BI2046" s="3"/>
      <c r="BJ2046" s="3"/>
      <c r="BK2046" s="3"/>
    </row>
    <row r="2047" spans="32:63" ht="21.2" customHeight="1" x14ac:dyDescent="0.2">
      <c r="AF2047" s="3"/>
      <c r="AG2047" s="48"/>
      <c r="AH2047" s="48"/>
      <c r="AI2047" s="48"/>
      <c r="AJ2047" s="61"/>
      <c r="AK2047" s="3"/>
      <c r="AL2047" s="48"/>
      <c r="AM2047" s="48"/>
      <c r="AN2047" s="48"/>
      <c r="AQ2047" s="3"/>
      <c r="AR2047" s="3"/>
      <c r="AS2047" s="3"/>
      <c r="AT2047" s="3"/>
      <c r="AU2047" s="3"/>
      <c r="AV2047" s="3"/>
      <c r="AW2047" s="3"/>
      <c r="AX2047" s="3"/>
      <c r="AY2047" s="3"/>
      <c r="AZ2047" s="3"/>
      <c r="BA2047" s="3"/>
      <c r="BB2047" s="3"/>
      <c r="BC2047" s="3"/>
      <c r="BD2047" s="3"/>
      <c r="BE2047" s="3"/>
      <c r="BF2047" s="3"/>
      <c r="BG2047" s="3"/>
      <c r="BH2047" s="3"/>
      <c r="BI2047" s="3"/>
      <c r="BJ2047" s="3"/>
      <c r="BK2047" s="3"/>
    </row>
    <row r="2048" spans="32:63" ht="21.2" customHeight="1" x14ac:dyDescent="0.2">
      <c r="AF2048" s="3"/>
      <c r="AG2048" s="48"/>
      <c r="AH2048" s="48"/>
      <c r="AI2048" s="48"/>
      <c r="AJ2048" s="61"/>
      <c r="AK2048" s="3"/>
      <c r="AL2048" s="48"/>
      <c r="AM2048" s="48"/>
      <c r="AN2048" s="48"/>
      <c r="AQ2048" s="3"/>
      <c r="AR2048" s="3"/>
      <c r="AS2048" s="3"/>
      <c r="AT2048" s="3"/>
      <c r="AU2048" s="3"/>
      <c r="AV2048" s="3"/>
      <c r="AW2048" s="3"/>
      <c r="AX2048" s="3"/>
      <c r="AY2048" s="3"/>
      <c r="AZ2048" s="3"/>
      <c r="BA2048" s="3"/>
      <c r="BB2048" s="3"/>
      <c r="BC2048" s="3"/>
      <c r="BD2048" s="3"/>
      <c r="BE2048" s="3"/>
      <c r="BF2048" s="3"/>
      <c r="BG2048" s="3"/>
      <c r="BH2048" s="3"/>
      <c r="BI2048" s="3"/>
      <c r="BJ2048" s="3"/>
      <c r="BK2048" s="3"/>
    </row>
    <row r="2049" spans="32:63" ht="21.2" customHeight="1" x14ac:dyDescent="0.2">
      <c r="AF2049" s="3"/>
      <c r="AG2049" s="48"/>
      <c r="AH2049" s="48"/>
      <c r="AI2049" s="48"/>
      <c r="AJ2049" s="61"/>
      <c r="AK2049" s="3"/>
      <c r="AL2049" s="48"/>
      <c r="AM2049" s="48"/>
      <c r="AN2049" s="48"/>
      <c r="AQ2049" s="3"/>
      <c r="AR2049" s="3"/>
      <c r="AS2049" s="3"/>
      <c r="AT2049" s="3"/>
      <c r="AU2049" s="3"/>
      <c r="AV2049" s="3"/>
      <c r="AW2049" s="3"/>
      <c r="AX2049" s="3"/>
      <c r="AY2049" s="3"/>
      <c r="AZ2049" s="3"/>
      <c r="BA2049" s="3"/>
      <c r="BB2049" s="3"/>
      <c r="BC2049" s="3"/>
      <c r="BD2049" s="3"/>
      <c r="BE2049" s="3"/>
      <c r="BF2049" s="3"/>
      <c r="BG2049" s="3"/>
      <c r="BH2049" s="3"/>
      <c r="BI2049" s="3"/>
      <c r="BJ2049" s="3"/>
      <c r="BK2049" s="3"/>
    </row>
    <row r="2050" spans="32:63" ht="21.2" customHeight="1" x14ac:dyDescent="0.2">
      <c r="AF2050" s="3"/>
      <c r="AG2050" s="48"/>
      <c r="AH2050" s="48"/>
      <c r="AI2050" s="48"/>
      <c r="AJ2050" s="61"/>
      <c r="AK2050" s="3"/>
      <c r="AL2050" s="48"/>
      <c r="AM2050" s="48"/>
      <c r="AN2050" s="48"/>
      <c r="AQ2050" s="3"/>
      <c r="AR2050" s="3"/>
      <c r="AS2050" s="3"/>
      <c r="AT2050" s="3"/>
      <c r="AU2050" s="3"/>
      <c r="AV2050" s="3"/>
      <c r="AW2050" s="3"/>
      <c r="AX2050" s="3"/>
      <c r="AY2050" s="3"/>
      <c r="AZ2050" s="3"/>
      <c r="BA2050" s="3"/>
      <c r="BB2050" s="3"/>
      <c r="BC2050" s="3"/>
      <c r="BD2050" s="3"/>
      <c r="BE2050" s="3"/>
      <c r="BF2050" s="3"/>
      <c r="BG2050" s="3"/>
      <c r="BH2050" s="3"/>
      <c r="BI2050" s="3"/>
      <c r="BJ2050" s="3"/>
      <c r="BK2050" s="3"/>
    </row>
    <row r="2051" spans="32:63" ht="21.2" customHeight="1" x14ac:dyDescent="0.2">
      <c r="AF2051" s="3"/>
      <c r="AG2051" s="48"/>
      <c r="AH2051" s="48"/>
      <c r="AI2051" s="48"/>
      <c r="AJ2051" s="61"/>
      <c r="AK2051" s="3"/>
      <c r="AL2051" s="48"/>
      <c r="AM2051" s="48"/>
      <c r="AN2051" s="48"/>
      <c r="AQ2051" s="3"/>
      <c r="AR2051" s="3"/>
      <c r="AS2051" s="3"/>
      <c r="AT2051" s="3"/>
      <c r="AU2051" s="3"/>
      <c r="AV2051" s="3"/>
      <c r="AW2051" s="3"/>
      <c r="AX2051" s="3"/>
      <c r="AY2051" s="3"/>
      <c r="AZ2051" s="3"/>
      <c r="BA2051" s="3"/>
      <c r="BB2051" s="3"/>
      <c r="BC2051" s="3"/>
      <c r="BD2051" s="3"/>
      <c r="BE2051" s="3"/>
      <c r="BF2051" s="3"/>
      <c r="BG2051" s="3"/>
      <c r="BH2051" s="3"/>
      <c r="BI2051" s="3"/>
      <c r="BJ2051" s="3"/>
      <c r="BK2051" s="3"/>
    </row>
    <row r="2052" spans="32:63" ht="21.2" customHeight="1" x14ac:dyDescent="0.2">
      <c r="AF2052" s="3"/>
      <c r="AG2052" s="48"/>
      <c r="AH2052" s="48"/>
      <c r="AI2052" s="48"/>
      <c r="AJ2052" s="61"/>
      <c r="AK2052" s="3"/>
      <c r="AL2052" s="48"/>
      <c r="AM2052" s="48"/>
      <c r="AN2052" s="48"/>
      <c r="AQ2052" s="3"/>
      <c r="AR2052" s="3"/>
      <c r="AS2052" s="3"/>
      <c r="AT2052" s="3"/>
      <c r="AU2052" s="3"/>
      <c r="AV2052" s="3"/>
      <c r="AW2052" s="3"/>
      <c r="AX2052" s="3"/>
      <c r="AY2052" s="3"/>
      <c r="AZ2052" s="3"/>
      <c r="BA2052" s="3"/>
      <c r="BB2052" s="3"/>
      <c r="BC2052" s="3"/>
      <c r="BD2052" s="3"/>
      <c r="BE2052" s="3"/>
      <c r="BF2052" s="3"/>
      <c r="BG2052" s="3"/>
      <c r="BH2052" s="3"/>
      <c r="BI2052" s="3"/>
      <c r="BJ2052" s="3"/>
      <c r="BK2052" s="3"/>
    </row>
    <row r="2053" spans="32:63" ht="21.2" customHeight="1" x14ac:dyDescent="0.2">
      <c r="AF2053" s="3"/>
      <c r="AG2053" s="48"/>
      <c r="AH2053" s="48"/>
      <c r="AI2053" s="48"/>
      <c r="AJ2053" s="61"/>
      <c r="AK2053" s="3"/>
      <c r="AL2053" s="48"/>
      <c r="AM2053" s="48"/>
      <c r="AN2053" s="48"/>
      <c r="AQ2053" s="3"/>
      <c r="AR2053" s="3"/>
      <c r="AS2053" s="3"/>
      <c r="AT2053" s="3"/>
      <c r="AU2053" s="3"/>
      <c r="AV2053" s="3"/>
      <c r="AW2053" s="3"/>
      <c r="AX2053" s="3"/>
      <c r="AY2053" s="3"/>
      <c r="AZ2053" s="3"/>
      <c r="BA2053" s="3"/>
      <c r="BB2053" s="3"/>
      <c r="BC2053" s="3"/>
      <c r="BD2053" s="3"/>
      <c r="BE2053" s="3"/>
      <c r="BF2053" s="3"/>
      <c r="BG2053" s="3"/>
      <c r="BH2053" s="3"/>
      <c r="BI2053" s="3"/>
      <c r="BJ2053" s="3"/>
      <c r="BK2053" s="3"/>
    </row>
    <row r="2054" spans="32:63" ht="21.2" customHeight="1" x14ac:dyDescent="0.2">
      <c r="AF2054" s="3"/>
      <c r="AG2054" s="48"/>
      <c r="AH2054" s="48"/>
      <c r="AI2054" s="48"/>
      <c r="AJ2054" s="61"/>
      <c r="AK2054" s="3"/>
      <c r="AL2054" s="48"/>
      <c r="AM2054" s="48"/>
      <c r="AN2054" s="48"/>
      <c r="AQ2054" s="3"/>
      <c r="AR2054" s="3"/>
      <c r="AS2054" s="3"/>
      <c r="AT2054" s="3"/>
      <c r="AU2054" s="3"/>
      <c r="AV2054" s="3"/>
      <c r="AW2054" s="3"/>
      <c r="AX2054" s="3"/>
      <c r="AY2054" s="3"/>
      <c r="AZ2054" s="3"/>
      <c r="BA2054" s="3"/>
      <c r="BB2054" s="3"/>
      <c r="BC2054" s="3"/>
      <c r="BD2054" s="3"/>
      <c r="BE2054" s="3"/>
      <c r="BF2054" s="3"/>
      <c r="BG2054" s="3"/>
      <c r="BH2054" s="3"/>
      <c r="BI2054" s="3"/>
      <c r="BJ2054" s="3"/>
      <c r="BK2054" s="3"/>
    </row>
    <row r="2055" spans="32:63" ht="21.2" customHeight="1" x14ac:dyDescent="0.2">
      <c r="AF2055" s="3"/>
      <c r="AG2055" s="48"/>
      <c r="AH2055" s="48"/>
      <c r="AI2055" s="48"/>
      <c r="AJ2055" s="61"/>
      <c r="AK2055" s="3"/>
      <c r="AL2055" s="48"/>
      <c r="AM2055" s="48"/>
      <c r="AN2055" s="48"/>
      <c r="AQ2055" s="3"/>
      <c r="AR2055" s="3"/>
      <c r="AS2055" s="3"/>
      <c r="AT2055" s="3"/>
      <c r="AU2055" s="3"/>
      <c r="AV2055" s="3"/>
      <c r="AW2055" s="3"/>
      <c r="AX2055" s="3"/>
      <c r="AY2055" s="3"/>
      <c r="AZ2055" s="3"/>
      <c r="BA2055" s="3"/>
      <c r="BB2055" s="3"/>
      <c r="BC2055" s="3"/>
      <c r="BD2055" s="3"/>
      <c r="BE2055" s="3"/>
      <c r="BF2055" s="3"/>
      <c r="BG2055" s="3"/>
      <c r="BH2055" s="3"/>
      <c r="BI2055" s="3"/>
      <c r="BJ2055" s="3"/>
      <c r="BK2055" s="3"/>
    </row>
    <row r="2056" spans="32:63" ht="21.2" customHeight="1" x14ac:dyDescent="0.2">
      <c r="AF2056" s="3"/>
      <c r="AG2056" s="48"/>
      <c r="AH2056" s="48"/>
      <c r="AI2056" s="48"/>
      <c r="AJ2056" s="61"/>
      <c r="AK2056" s="3"/>
      <c r="AL2056" s="48"/>
      <c r="AM2056" s="48"/>
      <c r="AN2056" s="48"/>
      <c r="AQ2056" s="3"/>
      <c r="AR2056" s="3"/>
      <c r="AS2056" s="3"/>
      <c r="AT2056" s="3"/>
      <c r="AU2056" s="3"/>
      <c r="AV2056" s="3"/>
      <c r="AW2056" s="3"/>
      <c r="AX2056" s="3"/>
      <c r="AY2056" s="3"/>
      <c r="AZ2056" s="3"/>
      <c r="BA2056" s="3"/>
      <c r="BB2056" s="3"/>
      <c r="BC2056" s="3"/>
      <c r="BD2056" s="3"/>
      <c r="BE2056" s="3"/>
      <c r="BF2056" s="3"/>
      <c r="BG2056" s="3"/>
      <c r="BH2056" s="3"/>
      <c r="BI2056" s="3"/>
      <c r="BJ2056" s="3"/>
      <c r="BK2056" s="3"/>
    </row>
    <row r="2057" spans="32:63" ht="21.2" customHeight="1" x14ac:dyDescent="0.2">
      <c r="AF2057" s="3"/>
      <c r="AG2057" s="48"/>
      <c r="AH2057" s="48"/>
      <c r="AI2057" s="48"/>
      <c r="AJ2057" s="61"/>
      <c r="AK2057" s="3"/>
      <c r="AL2057" s="48"/>
      <c r="AM2057" s="48"/>
      <c r="AN2057" s="48"/>
      <c r="AQ2057" s="3"/>
      <c r="AR2057" s="3"/>
      <c r="AS2057" s="3"/>
      <c r="AT2057" s="3"/>
      <c r="AU2057" s="3"/>
      <c r="AV2057" s="3"/>
      <c r="AW2057" s="3"/>
      <c r="AX2057" s="3"/>
      <c r="AY2057" s="3"/>
      <c r="AZ2057" s="3"/>
      <c r="BA2057" s="3"/>
      <c r="BB2057" s="3"/>
      <c r="BC2057" s="3"/>
      <c r="BD2057" s="3"/>
      <c r="BE2057" s="3"/>
      <c r="BF2057" s="3"/>
      <c r="BG2057" s="3"/>
      <c r="BH2057" s="3"/>
      <c r="BI2057" s="3"/>
      <c r="BJ2057" s="3"/>
      <c r="BK2057" s="3"/>
    </row>
    <row r="2058" spans="32:63" ht="21.2" customHeight="1" x14ac:dyDescent="0.2">
      <c r="AF2058" s="3"/>
      <c r="AG2058" s="48"/>
      <c r="AH2058" s="48"/>
      <c r="AI2058" s="48"/>
      <c r="AJ2058" s="61"/>
      <c r="AK2058" s="3"/>
      <c r="AL2058" s="48"/>
      <c r="AM2058" s="48"/>
      <c r="AN2058" s="48"/>
      <c r="AQ2058" s="3"/>
      <c r="AR2058" s="3"/>
      <c r="AS2058" s="3"/>
      <c r="AT2058" s="3"/>
      <c r="AU2058" s="3"/>
      <c r="AV2058" s="3"/>
      <c r="AW2058" s="3"/>
      <c r="AX2058" s="3"/>
      <c r="AY2058" s="3"/>
      <c r="AZ2058" s="3"/>
      <c r="BA2058" s="3"/>
      <c r="BB2058" s="3"/>
      <c r="BC2058" s="3"/>
      <c r="BD2058" s="3"/>
      <c r="BE2058" s="3"/>
      <c r="BF2058" s="3"/>
      <c r="BG2058" s="3"/>
      <c r="BH2058" s="3"/>
      <c r="BI2058" s="3"/>
      <c r="BJ2058" s="3"/>
      <c r="BK2058" s="3"/>
    </row>
    <row r="2059" spans="32:63" ht="21.2" customHeight="1" x14ac:dyDescent="0.2">
      <c r="AF2059" s="3"/>
      <c r="AG2059" s="48"/>
      <c r="AH2059" s="48"/>
      <c r="AI2059" s="48"/>
      <c r="AJ2059" s="61"/>
      <c r="AK2059" s="3"/>
      <c r="AL2059" s="48"/>
      <c r="AM2059" s="48"/>
      <c r="AN2059" s="48"/>
      <c r="AQ2059" s="3"/>
      <c r="AR2059" s="3"/>
      <c r="AS2059" s="3"/>
      <c r="AT2059" s="3"/>
      <c r="AU2059" s="3"/>
      <c r="AV2059" s="3"/>
      <c r="AW2059" s="3"/>
      <c r="AX2059" s="3"/>
      <c r="AY2059" s="3"/>
      <c r="AZ2059" s="3"/>
      <c r="BA2059" s="3"/>
      <c r="BB2059" s="3"/>
      <c r="BC2059" s="3"/>
      <c r="BD2059" s="3"/>
      <c r="BE2059" s="3"/>
      <c r="BF2059" s="3"/>
      <c r="BG2059" s="3"/>
      <c r="BH2059" s="3"/>
      <c r="BI2059" s="3"/>
      <c r="BJ2059" s="3"/>
      <c r="BK2059" s="3"/>
    </row>
    <row r="2060" spans="32:63" ht="21.2" customHeight="1" x14ac:dyDescent="0.2">
      <c r="AF2060" s="3"/>
      <c r="AG2060" s="48"/>
      <c r="AH2060" s="48"/>
      <c r="AI2060" s="48"/>
      <c r="AJ2060" s="61"/>
      <c r="AK2060" s="3"/>
      <c r="AL2060" s="48"/>
      <c r="AM2060" s="48"/>
      <c r="AN2060" s="48"/>
      <c r="AQ2060" s="3"/>
      <c r="AR2060" s="3"/>
      <c r="AS2060" s="3"/>
      <c r="AT2060" s="3"/>
      <c r="AU2060" s="3"/>
      <c r="AV2060" s="3"/>
      <c r="AW2060" s="3"/>
      <c r="AX2060" s="3"/>
      <c r="AY2060" s="3"/>
      <c r="AZ2060" s="3"/>
      <c r="BA2060" s="3"/>
      <c r="BB2060" s="3"/>
      <c r="BC2060" s="3"/>
      <c r="BD2060" s="3"/>
      <c r="BE2060" s="3"/>
      <c r="BF2060" s="3"/>
      <c r="BG2060" s="3"/>
      <c r="BH2060" s="3"/>
      <c r="BI2060" s="3"/>
      <c r="BJ2060" s="3"/>
      <c r="BK2060" s="3"/>
    </row>
    <row r="2061" spans="32:63" ht="21.2" customHeight="1" x14ac:dyDescent="0.2">
      <c r="AF2061" s="3"/>
      <c r="AG2061" s="48"/>
      <c r="AH2061" s="48"/>
      <c r="AI2061" s="48"/>
      <c r="AJ2061" s="61"/>
      <c r="AK2061" s="3"/>
      <c r="AL2061" s="48"/>
      <c r="AM2061" s="48"/>
      <c r="AN2061" s="48"/>
      <c r="AQ2061" s="3"/>
      <c r="AR2061" s="3"/>
      <c r="AS2061" s="3"/>
      <c r="AT2061" s="3"/>
      <c r="AU2061" s="3"/>
      <c r="AV2061" s="3"/>
      <c r="AW2061" s="3"/>
      <c r="AX2061" s="3"/>
      <c r="AY2061" s="3"/>
      <c r="AZ2061" s="3"/>
      <c r="BA2061" s="3"/>
      <c r="BB2061" s="3"/>
      <c r="BC2061" s="3"/>
      <c r="BD2061" s="3"/>
      <c r="BE2061" s="3"/>
      <c r="BF2061" s="3"/>
      <c r="BG2061" s="3"/>
      <c r="BH2061" s="3"/>
      <c r="BI2061" s="3"/>
      <c r="BJ2061" s="3"/>
      <c r="BK2061" s="3"/>
    </row>
    <row r="2062" spans="32:63" ht="21.2" customHeight="1" x14ac:dyDescent="0.2">
      <c r="AF2062" s="3"/>
      <c r="AG2062" s="48"/>
      <c r="AH2062" s="48"/>
      <c r="AI2062" s="48"/>
      <c r="AJ2062" s="61"/>
      <c r="AK2062" s="3"/>
      <c r="AL2062" s="48"/>
      <c r="AM2062" s="48"/>
      <c r="AN2062" s="48"/>
      <c r="AQ2062" s="3"/>
      <c r="AR2062" s="3"/>
      <c r="AS2062" s="3"/>
      <c r="AT2062" s="3"/>
      <c r="AU2062" s="3"/>
      <c r="AV2062" s="3"/>
      <c r="AW2062" s="3"/>
      <c r="AX2062" s="3"/>
      <c r="AY2062" s="3"/>
      <c r="AZ2062" s="3"/>
      <c r="BA2062" s="3"/>
      <c r="BB2062" s="3"/>
      <c r="BC2062" s="3"/>
      <c r="BD2062" s="3"/>
      <c r="BE2062" s="3"/>
      <c r="BF2062" s="3"/>
      <c r="BG2062" s="3"/>
      <c r="BH2062" s="3"/>
      <c r="BI2062" s="3"/>
      <c r="BJ2062" s="3"/>
      <c r="BK2062" s="3"/>
    </row>
    <row r="2063" spans="32:63" ht="21.2" customHeight="1" x14ac:dyDescent="0.2">
      <c r="AF2063" s="3"/>
      <c r="AG2063" s="48"/>
      <c r="AH2063" s="48"/>
      <c r="AI2063" s="48"/>
      <c r="AJ2063" s="61"/>
      <c r="AK2063" s="3"/>
      <c r="AL2063" s="48"/>
      <c r="AM2063" s="48"/>
      <c r="AN2063" s="48"/>
      <c r="AQ2063" s="3"/>
      <c r="AR2063" s="3"/>
      <c r="AS2063" s="3"/>
      <c r="AT2063" s="3"/>
      <c r="AU2063" s="3"/>
      <c r="AV2063" s="3"/>
      <c r="AW2063" s="3"/>
      <c r="AX2063" s="3"/>
      <c r="AY2063" s="3"/>
      <c r="AZ2063" s="3"/>
      <c r="BA2063" s="3"/>
      <c r="BB2063" s="3"/>
      <c r="BC2063" s="3"/>
      <c r="BD2063" s="3"/>
      <c r="BE2063" s="3"/>
      <c r="BF2063" s="3"/>
      <c r="BG2063" s="3"/>
      <c r="BH2063" s="3"/>
      <c r="BI2063" s="3"/>
      <c r="BJ2063" s="3"/>
      <c r="BK2063" s="3"/>
    </row>
    <row r="2064" spans="32:63" ht="21.2" customHeight="1" x14ac:dyDescent="0.2">
      <c r="AF2064" s="3"/>
      <c r="AG2064" s="48"/>
      <c r="AH2064" s="48"/>
      <c r="AI2064" s="48"/>
      <c r="AJ2064" s="61"/>
      <c r="AK2064" s="3"/>
      <c r="AL2064" s="48"/>
      <c r="AM2064" s="48"/>
      <c r="AN2064" s="48"/>
      <c r="AQ2064" s="3"/>
      <c r="AR2064" s="3"/>
      <c r="AS2064" s="3"/>
      <c r="AT2064" s="3"/>
      <c r="AU2064" s="3"/>
      <c r="AV2064" s="3"/>
      <c r="AW2064" s="3"/>
      <c r="AX2064" s="3"/>
      <c r="AY2064" s="3"/>
      <c r="AZ2064" s="3"/>
      <c r="BA2064" s="3"/>
      <c r="BB2064" s="3"/>
      <c r="BC2064" s="3"/>
      <c r="BD2064" s="3"/>
      <c r="BE2064" s="3"/>
      <c r="BF2064" s="3"/>
      <c r="BG2064" s="3"/>
      <c r="BH2064" s="3"/>
      <c r="BI2064" s="3"/>
      <c r="BJ2064" s="3"/>
      <c r="BK2064" s="3"/>
    </row>
    <row r="2065" spans="32:63" ht="21.2" customHeight="1" x14ac:dyDescent="0.2">
      <c r="AF2065" s="3"/>
      <c r="AG2065" s="48"/>
      <c r="AH2065" s="48"/>
      <c r="AI2065" s="48"/>
      <c r="AJ2065" s="61"/>
      <c r="AK2065" s="3"/>
      <c r="AL2065" s="48"/>
      <c r="AM2065" s="48"/>
      <c r="AN2065" s="48"/>
      <c r="AQ2065" s="3"/>
      <c r="AR2065" s="3"/>
      <c r="AS2065" s="3"/>
      <c r="AT2065" s="3"/>
      <c r="AU2065" s="3"/>
      <c r="AV2065" s="3"/>
      <c r="AW2065" s="3"/>
      <c r="AX2065" s="3"/>
      <c r="AY2065" s="3"/>
      <c r="AZ2065" s="3"/>
      <c r="BA2065" s="3"/>
      <c r="BB2065" s="3"/>
      <c r="BC2065" s="3"/>
      <c r="BD2065" s="3"/>
      <c r="BE2065" s="3"/>
      <c r="BF2065" s="3"/>
      <c r="BG2065" s="3"/>
      <c r="BH2065" s="3"/>
      <c r="BI2065" s="3"/>
      <c r="BJ2065" s="3"/>
      <c r="BK2065" s="3"/>
    </row>
    <row r="2066" spans="32:63" ht="21.2" customHeight="1" x14ac:dyDescent="0.2">
      <c r="AF2066" s="3"/>
      <c r="AG2066" s="48"/>
      <c r="AH2066" s="48"/>
      <c r="AI2066" s="48"/>
      <c r="AJ2066" s="61"/>
      <c r="AK2066" s="3"/>
      <c r="AL2066" s="48"/>
      <c r="AM2066" s="48"/>
      <c r="AN2066" s="48"/>
      <c r="AQ2066" s="3"/>
      <c r="AR2066" s="3"/>
      <c r="AS2066" s="3"/>
      <c r="AT2066" s="3"/>
      <c r="AU2066" s="3"/>
      <c r="AV2066" s="3"/>
      <c r="AW2066" s="3"/>
      <c r="AX2066" s="3"/>
      <c r="AY2066" s="3"/>
      <c r="AZ2066" s="3"/>
      <c r="BA2066" s="3"/>
      <c r="BB2066" s="3"/>
      <c r="BC2066" s="3"/>
      <c r="BD2066" s="3"/>
      <c r="BE2066" s="3"/>
      <c r="BF2066" s="3"/>
      <c r="BG2066" s="3"/>
      <c r="BH2066" s="3"/>
      <c r="BI2066" s="3"/>
      <c r="BJ2066" s="3"/>
      <c r="BK2066" s="3"/>
    </row>
    <row r="2067" spans="32:63" ht="21.2" customHeight="1" x14ac:dyDescent="0.2">
      <c r="AF2067" s="3"/>
      <c r="AG2067" s="48"/>
      <c r="AH2067" s="48"/>
      <c r="AI2067" s="48"/>
      <c r="AJ2067" s="61"/>
      <c r="AK2067" s="3"/>
      <c r="AL2067" s="48"/>
      <c r="AM2067" s="48"/>
      <c r="AN2067" s="48"/>
      <c r="AQ2067" s="3"/>
      <c r="AR2067" s="3"/>
      <c r="AS2067" s="3"/>
      <c r="AT2067" s="3"/>
      <c r="AU2067" s="3"/>
      <c r="AV2067" s="3"/>
      <c r="AW2067" s="3"/>
      <c r="AX2067" s="3"/>
      <c r="AY2067" s="3"/>
      <c r="AZ2067" s="3"/>
      <c r="BA2067" s="3"/>
      <c r="BB2067" s="3"/>
      <c r="BC2067" s="3"/>
      <c r="BD2067" s="3"/>
      <c r="BE2067" s="3"/>
      <c r="BF2067" s="3"/>
      <c r="BG2067" s="3"/>
      <c r="BH2067" s="3"/>
      <c r="BI2067" s="3"/>
      <c r="BJ2067" s="3"/>
      <c r="BK2067" s="3"/>
    </row>
    <row r="2068" spans="32:63" ht="21.2" customHeight="1" x14ac:dyDescent="0.2">
      <c r="AF2068" s="3"/>
      <c r="AG2068" s="48"/>
      <c r="AH2068" s="48"/>
      <c r="AI2068" s="48"/>
      <c r="AJ2068" s="61"/>
      <c r="AK2068" s="3"/>
      <c r="AL2068" s="48"/>
      <c r="AM2068" s="48"/>
      <c r="AN2068" s="48"/>
      <c r="AQ2068" s="3"/>
      <c r="AR2068" s="3"/>
      <c r="AS2068" s="3"/>
      <c r="AT2068" s="3"/>
      <c r="AU2068" s="3"/>
      <c r="AV2068" s="3"/>
      <c r="AW2068" s="3"/>
      <c r="AX2068" s="3"/>
      <c r="AY2068" s="3"/>
      <c r="AZ2068" s="3"/>
      <c r="BA2068" s="3"/>
      <c r="BB2068" s="3"/>
      <c r="BC2068" s="3"/>
      <c r="BD2068" s="3"/>
      <c r="BE2068" s="3"/>
      <c r="BF2068" s="3"/>
      <c r="BG2068" s="3"/>
      <c r="BH2068" s="3"/>
      <c r="BI2068" s="3"/>
      <c r="BJ2068" s="3"/>
      <c r="BK2068" s="3"/>
    </row>
    <row r="2069" spans="32:63" ht="21.2" customHeight="1" x14ac:dyDescent="0.2">
      <c r="AF2069" s="3"/>
      <c r="AG2069" s="48"/>
      <c r="AH2069" s="48"/>
      <c r="AI2069" s="48"/>
      <c r="AJ2069" s="61"/>
      <c r="AK2069" s="3"/>
      <c r="AL2069" s="48"/>
      <c r="AM2069" s="48"/>
      <c r="AN2069" s="48"/>
      <c r="AQ2069" s="3"/>
      <c r="AR2069" s="3"/>
      <c r="AS2069" s="3"/>
      <c r="AT2069" s="3"/>
      <c r="AU2069" s="3"/>
      <c r="AV2069" s="3"/>
      <c r="AW2069" s="3"/>
      <c r="AX2069" s="3"/>
      <c r="AY2069" s="3"/>
      <c r="AZ2069" s="3"/>
      <c r="BA2069" s="3"/>
      <c r="BB2069" s="3"/>
      <c r="BC2069" s="3"/>
      <c r="BD2069" s="3"/>
      <c r="BE2069" s="3"/>
      <c r="BF2069" s="3"/>
      <c r="BG2069" s="3"/>
      <c r="BH2069" s="3"/>
      <c r="BI2069" s="3"/>
      <c r="BJ2069" s="3"/>
      <c r="BK2069" s="3"/>
    </row>
    <row r="2070" spans="32:63" ht="21.2" customHeight="1" x14ac:dyDescent="0.2">
      <c r="AF2070" s="3"/>
      <c r="AG2070" s="48"/>
      <c r="AH2070" s="48"/>
      <c r="AI2070" s="48"/>
      <c r="AJ2070" s="61"/>
      <c r="AK2070" s="3"/>
      <c r="AL2070" s="48"/>
      <c r="AM2070" s="48"/>
      <c r="AN2070" s="48"/>
      <c r="AQ2070" s="3"/>
      <c r="AR2070" s="3"/>
      <c r="AS2070" s="3"/>
      <c r="AT2070" s="3"/>
      <c r="AU2070" s="3"/>
      <c r="AV2070" s="3"/>
      <c r="AW2070" s="3"/>
      <c r="AX2070" s="3"/>
      <c r="AY2070" s="3"/>
      <c r="AZ2070" s="3"/>
      <c r="BA2070" s="3"/>
      <c r="BB2070" s="3"/>
      <c r="BC2070" s="3"/>
      <c r="BD2070" s="3"/>
      <c r="BE2070" s="3"/>
      <c r="BF2070" s="3"/>
      <c r="BG2070" s="3"/>
      <c r="BH2070" s="3"/>
      <c r="BI2070" s="3"/>
      <c r="BJ2070" s="3"/>
      <c r="BK2070" s="3"/>
    </row>
    <row r="2071" spans="32:63" ht="21.2" customHeight="1" x14ac:dyDescent="0.2">
      <c r="AF2071" s="3"/>
      <c r="AG2071" s="48"/>
      <c r="AH2071" s="48"/>
      <c r="AI2071" s="48"/>
      <c r="AJ2071" s="61"/>
      <c r="AK2071" s="3"/>
      <c r="AL2071" s="48"/>
      <c r="AM2071" s="48"/>
      <c r="AN2071" s="48"/>
      <c r="AQ2071" s="3"/>
      <c r="AR2071" s="3"/>
      <c r="AS2071" s="3"/>
      <c r="AT2071" s="3"/>
      <c r="AU2071" s="3"/>
      <c r="AV2071" s="3"/>
      <c r="AW2071" s="3"/>
      <c r="AX2071" s="3"/>
      <c r="AY2071" s="3"/>
      <c r="AZ2071" s="3"/>
      <c r="BA2071" s="3"/>
      <c r="BB2071" s="3"/>
      <c r="BC2071" s="3"/>
      <c r="BD2071" s="3"/>
      <c r="BE2071" s="3"/>
      <c r="BF2071" s="3"/>
      <c r="BG2071" s="3"/>
      <c r="BH2071" s="3"/>
      <c r="BI2071" s="3"/>
      <c r="BJ2071" s="3"/>
      <c r="BK2071" s="3"/>
    </row>
    <row r="2072" spans="32:63" ht="21.2" customHeight="1" x14ac:dyDescent="0.2">
      <c r="AF2072" s="3"/>
      <c r="AG2072" s="48"/>
      <c r="AH2072" s="48"/>
      <c r="AI2072" s="48"/>
      <c r="AJ2072" s="61"/>
      <c r="AK2072" s="3"/>
      <c r="AL2072" s="48"/>
      <c r="AM2072" s="48"/>
      <c r="AN2072" s="48"/>
      <c r="AQ2072" s="3"/>
      <c r="AR2072" s="3"/>
      <c r="AS2072" s="3"/>
      <c r="AT2072" s="3"/>
      <c r="AU2072" s="3"/>
      <c r="AV2072" s="3"/>
      <c r="AW2072" s="3"/>
      <c r="AX2072" s="3"/>
      <c r="AY2072" s="3"/>
      <c r="AZ2072" s="3"/>
      <c r="BA2072" s="3"/>
      <c r="BB2072" s="3"/>
      <c r="BC2072" s="3"/>
      <c r="BD2072" s="3"/>
      <c r="BE2072" s="3"/>
      <c r="BF2072" s="3"/>
      <c r="BG2072" s="3"/>
      <c r="BH2072" s="3"/>
      <c r="BI2072" s="3"/>
      <c r="BJ2072" s="3"/>
      <c r="BK2072" s="3"/>
    </row>
    <row r="2073" spans="32:63" ht="21.2" customHeight="1" x14ac:dyDescent="0.2">
      <c r="AF2073" s="3"/>
      <c r="AG2073" s="48"/>
      <c r="AH2073" s="48"/>
      <c r="AI2073" s="48"/>
      <c r="AJ2073" s="61"/>
      <c r="AK2073" s="3"/>
      <c r="AL2073" s="48"/>
      <c r="AM2073" s="48"/>
      <c r="AN2073" s="48"/>
      <c r="AQ2073" s="3"/>
      <c r="AR2073" s="3"/>
      <c r="AS2073" s="3"/>
      <c r="AT2073" s="3"/>
      <c r="AU2073" s="3"/>
      <c r="AV2073" s="3"/>
      <c r="AW2073" s="3"/>
      <c r="AX2073" s="3"/>
      <c r="AY2073" s="3"/>
      <c r="AZ2073" s="3"/>
      <c r="BA2073" s="3"/>
      <c r="BB2073" s="3"/>
      <c r="BC2073" s="3"/>
      <c r="BD2073" s="3"/>
      <c r="BE2073" s="3"/>
      <c r="BF2073" s="3"/>
      <c r="BG2073" s="3"/>
      <c r="BH2073" s="3"/>
      <c r="BI2073" s="3"/>
      <c r="BJ2073" s="3"/>
      <c r="BK2073" s="3"/>
    </row>
    <row r="2074" spans="32:63" ht="21.2" customHeight="1" x14ac:dyDescent="0.2">
      <c r="AF2074" s="3"/>
      <c r="AG2074" s="48"/>
      <c r="AH2074" s="48"/>
      <c r="AI2074" s="48"/>
      <c r="AJ2074" s="61"/>
      <c r="AK2074" s="3"/>
      <c r="AL2074" s="48"/>
      <c r="AM2074" s="48"/>
      <c r="AN2074" s="48"/>
      <c r="AQ2074" s="3"/>
      <c r="AR2074" s="3"/>
      <c r="AS2074" s="3"/>
      <c r="AT2074" s="3"/>
      <c r="AU2074" s="3"/>
      <c r="AV2074" s="3"/>
      <c r="AW2074" s="3"/>
      <c r="AX2074" s="3"/>
      <c r="AY2074" s="3"/>
      <c r="AZ2074" s="3"/>
      <c r="BA2074" s="3"/>
      <c r="BB2074" s="3"/>
      <c r="BC2074" s="3"/>
      <c r="BD2074" s="3"/>
      <c r="BE2074" s="3"/>
      <c r="BF2074" s="3"/>
      <c r="BG2074" s="3"/>
      <c r="BH2074" s="3"/>
      <c r="BI2074" s="3"/>
      <c r="BJ2074" s="3"/>
      <c r="BK2074" s="3"/>
    </row>
    <row r="2075" spans="32:63" ht="21.2" customHeight="1" x14ac:dyDescent="0.2">
      <c r="AF2075" s="3"/>
      <c r="AG2075" s="48"/>
      <c r="AH2075" s="48"/>
      <c r="AI2075" s="48"/>
      <c r="AJ2075" s="61"/>
      <c r="AK2075" s="3"/>
      <c r="AL2075" s="48"/>
      <c r="AM2075" s="48"/>
      <c r="AN2075" s="48"/>
      <c r="AQ2075" s="3"/>
      <c r="AR2075" s="3"/>
      <c r="AS2075" s="3"/>
      <c r="AT2075" s="3"/>
      <c r="AU2075" s="3"/>
      <c r="AV2075" s="3"/>
      <c r="AW2075" s="3"/>
      <c r="AX2075" s="3"/>
      <c r="AY2075" s="3"/>
      <c r="AZ2075" s="3"/>
      <c r="BA2075" s="3"/>
      <c r="BB2075" s="3"/>
      <c r="BC2075" s="3"/>
      <c r="BD2075" s="3"/>
      <c r="BE2075" s="3"/>
      <c r="BF2075" s="3"/>
      <c r="BG2075" s="3"/>
      <c r="BH2075" s="3"/>
      <c r="BI2075" s="3"/>
      <c r="BJ2075" s="3"/>
      <c r="BK2075" s="3"/>
    </row>
    <row r="2076" spans="32:63" ht="21.2" customHeight="1" x14ac:dyDescent="0.2">
      <c r="AF2076" s="3"/>
      <c r="AG2076" s="48"/>
      <c r="AH2076" s="48"/>
      <c r="AI2076" s="48"/>
      <c r="AJ2076" s="61"/>
      <c r="AK2076" s="3"/>
      <c r="AL2076" s="48"/>
      <c r="AM2076" s="48"/>
      <c r="AN2076" s="48"/>
      <c r="AQ2076" s="3"/>
      <c r="AR2076" s="3"/>
      <c r="AS2076" s="3"/>
      <c r="AT2076" s="3"/>
      <c r="AU2076" s="3"/>
      <c r="AV2076" s="3"/>
      <c r="AW2076" s="3"/>
      <c r="AX2076" s="3"/>
      <c r="AY2076" s="3"/>
      <c r="AZ2076" s="3"/>
      <c r="BA2076" s="3"/>
      <c r="BB2076" s="3"/>
      <c r="BC2076" s="3"/>
      <c r="BD2076" s="3"/>
      <c r="BE2076" s="3"/>
      <c r="BF2076" s="3"/>
      <c r="BG2076" s="3"/>
      <c r="BH2076" s="3"/>
      <c r="BI2076" s="3"/>
      <c r="BJ2076" s="3"/>
      <c r="BK2076" s="3"/>
    </row>
    <row r="2077" spans="32:63" ht="21.2" customHeight="1" x14ac:dyDescent="0.2">
      <c r="AF2077" s="3"/>
      <c r="AG2077" s="48"/>
      <c r="AH2077" s="48"/>
      <c r="AI2077" s="48"/>
      <c r="AJ2077" s="61"/>
      <c r="AK2077" s="3"/>
      <c r="AL2077" s="48"/>
      <c r="AM2077" s="48"/>
      <c r="AN2077" s="48"/>
      <c r="AQ2077" s="3"/>
      <c r="AR2077" s="3"/>
      <c r="AS2077" s="3"/>
      <c r="AT2077" s="3"/>
      <c r="AU2077" s="3"/>
      <c r="AV2077" s="3"/>
      <c r="AW2077" s="3"/>
      <c r="AX2077" s="3"/>
      <c r="AY2077" s="3"/>
      <c r="AZ2077" s="3"/>
      <c r="BA2077" s="3"/>
      <c r="BB2077" s="3"/>
      <c r="BC2077" s="3"/>
      <c r="BD2077" s="3"/>
      <c r="BE2077" s="3"/>
      <c r="BF2077" s="3"/>
      <c r="BG2077" s="3"/>
      <c r="BH2077" s="3"/>
      <c r="BI2077" s="3"/>
      <c r="BJ2077" s="3"/>
      <c r="BK2077" s="3"/>
    </row>
    <row r="2078" spans="32:63" ht="21.2" customHeight="1" x14ac:dyDescent="0.2">
      <c r="AF2078" s="3"/>
      <c r="AG2078" s="48"/>
      <c r="AH2078" s="48"/>
      <c r="AI2078" s="48"/>
      <c r="AJ2078" s="61"/>
      <c r="AK2078" s="3"/>
      <c r="AL2078" s="48"/>
      <c r="AM2078" s="48"/>
      <c r="AN2078" s="48"/>
      <c r="AQ2078" s="3"/>
      <c r="AR2078" s="3"/>
      <c r="AS2078" s="3"/>
      <c r="AT2078" s="3"/>
      <c r="AU2078" s="3"/>
      <c r="AV2078" s="3"/>
      <c r="AW2078" s="3"/>
      <c r="AX2078" s="3"/>
      <c r="AY2078" s="3"/>
      <c r="AZ2078" s="3"/>
      <c r="BA2078" s="3"/>
      <c r="BB2078" s="3"/>
      <c r="BC2078" s="3"/>
      <c r="BD2078" s="3"/>
      <c r="BE2078" s="3"/>
      <c r="BF2078" s="3"/>
      <c r="BG2078" s="3"/>
      <c r="BH2078" s="3"/>
      <c r="BI2078" s="3"/>
      <c r="BJ2078" s="3"/>
      <c r="BK2078" s="3"/>
    </row>
    <row r="2079" spans="32:63" ht="21.2" customHeight="1" x14ac:dyDescent="0.2">
      <c r="AF2079" s="3"/>
      <c r="AG2079" s="48"/>
      <c r="AH2079" s="48"/>
      <c r="AI2079" s="48"/>
      <c r="AJ2079" s="61"/>
      <c r="AK2079" s="3"/>
      <c r="AL2079" s="48"/>
      <c r="AM2079" s="48"/>
      <c r="AN2079" s="48"/>
      <c r="AQ2079" s="3"/>
      <c r="AR2079" s="3"/>
      <c r="AS2079" s="3"/>
      <c r="AT2079" s="3"/>
      <c r="AU2079" s="3"/>
      <c r="AV2079" s="3"/>
      <c r="AW2079" s="3"/>
      <c r="AX2079" s="3"/>
      <c r="AY2079" s="3"/>
      <c r="AZ2079" s="3"/>
      <c r="BA2079" s="3"/>
      <c r="BB2079" s="3"/>
      <c r="BC2079" s="3"/>
      <c r="BD2079" s="3"/>
      <c r="BE2079" s="3"/>
      <c r="BF2079" s="3"/>
      <c r="BG2079" s="3"/>
      <c r="BH2079" s="3"/>
      <c r="BI2079" s="3"/>
      <c r="BJ2079" s="3"/>
      <c r="BK2079" s="3"/>
    </row>
    <row r="2080" spans="32:63" ht="21.2" customHeight="1" x14ac:dyDescent="0.2">
      <c r="AF2080" s="3"/>
      <c r="AG2080" s="48"/>
      <c r="AH2080" s="48"/>
      <c r="AI2080" s="48"/>
      <c r="AJ2080" s="61"/>
      <c r="AK2080" s="3"/>
      <c r="AL2080" s="48"/>
      <c r="AM2080" s="48"/>
      <c r="AN2080" s="48"/>
      <c r="AQ2080" s="3"/>
      <c r="AR2080" s="3"/>
      <c r="AS2080" s="3"/>
      <c r="AT2080" s="3"/>
      <c r="AU2080" s="3"/>
      <c r="AV2080" s="3"/>
      <c r="AW2080" s="3"/>
      <c r="AX2080" s="3"/>
      <c r="AY2080" s="3"/>
      <c r="AZ2080" s="3"/>
      <c r="BA2080" s="3"/>
      <c r="BB2080" s="3"/>
      <c r="BC2080" s="3"/>
      <c r="BD2080" s="3"/>
      <c r="BE2080" s="3"/>
      <c r="BF2080" s="3"/>
      <c r="BG2080" s="3"/>
      <c r="BH2080" s="3"/>
      <c r="BI2080" s="3"/>
      <c r="BJ2080" s="3"/>
      <c r="BK2080" s="3"/>
    </row>
    <row r="2081" spans="32:63" ht="21.2" customHeight="1" x14ac:dyDescent="0.2">
      <c r="AF2081" s="3"/>
      <c r="AG2081" s="48"/>
      <c r="AH2081" s="48"/>
      <c r="AI2081" s="48"/>
      <c r="AJ2081" s="61"/>
      <c r="AK2081" s="3"/>
      <c r="AL2081" s="48"/>
      <c r="AM2081" s="48"/>
      <c r="AN2081" s="48"/>
      <c r="AQ2081" s="3"/>
      <c r="AR2081" s="3"/>
      <c r="AS2081" s="3"/>
      <c r="AT2081" s="3"/>
      <c r="AU2081" s="3"/>
      <c r="AV2081" s="3"/>
      <c r="AW2081" s="3"/>
      <c r="AX2081" s="3"/>
      <c r="AY2081" s="3"/>
      <c r="AZ2081" s="3"/>
      <c r="BA2081" s="3"/>
      <c r="BB2081" s="3"/>
      <c r="BC2081" s="3"/>
      <c r="BD2081" s="3"/>
      <c r="BE2081" s="3"/>
      <c r="BF2081" s="3"/>
      <c r="BG2081" s="3"/>
      <c r="BH2081" s="3"/>
      <c r="BI2081" s="3"/>
      <c r="BJ2081" s="3"/>
      <c r="BK2081" s="3"/>
    </row>
    <row r="2082" spans="32:63" ht="21.2" customHeight="1" x14ac:dyDescent="0.2">
      <c r="AF2082" s="3"/>
      <c r="AG2082" s="48"/>
      <c r="AH2082" s="48"/>
      <c r="AI2082" s="48"/>
      <c r="AJ2082" s="61"/>
      <c r="AK2082" s="3"/>
      <c r="AL2082" s="48"/>
      <c r="AM2082" s="48"/>
      <c r="AN2082" s="48"/>
      <c r="AQ2082" s="3"/>
      <c r="AR2082" s="3"/>
      <c r="AS2082" s="3"/>
      <c r="AT2082" s="3"/>
      <c r="AU2082" s="3"/>
      <c r="AV2082" s="3"/>
      <c r="AW2082" s="3"/>
      <c r="AX2082" s="3"/>
      <c r="AY2082" s="3"/>
      <c r="AZ2082" s="3"/>
      <c r="BA2082" s="3"/>
      <c r="BB2082" s="3"/>
      <c r="BC2082" s="3"/>
      <c r="BD2082" s="3"/>
      <c r="BE2082" s="3"/>
      <c r="BF2082" s="3"/>
      <c r="BG2082" s="3"/>
      <c r="BH2082" s="3"/>
      <c r="BI2082" s="3"/>
      <c r="BJ2082" s="3"/>
      <c r="BK2082" s="3"/>
    </row>
    <row r="2083" spans="32:63" ht="21.2" customHeight="1" x14ac:dyDescent="0.2">
      <c r="AF2083" s="3"/>
      <c r="AG2083" s="48"/>
      <c r="AH2083" s="48"/>
      <c r="AI2083" s="48"/>
      <c r="AJ2083" s="61"/>
      <c r="AK2083" s="3"/>
      <c r="AL2083" s="48"/>
      <c r="AM2083" s="48"/>
      <c r="AN2083" s="48"/>
      <c r="AQ2083" s="3"/>
      <c r="AR2083" s="3"/>
      <c r="AS2083" s="3"/>
      <c r="AT2083" s="3"/>
      <c r="AU2083" s="3"/>
      <c r="AV2083" s="3"/>
      <c r="AW2083" s="3"/>
      <c r="AX2083" s="3"/>
      <c r="AY2083" s="3"/>
      <c r="AZ2083" s="3"/>
      <c r="BA2083" s="3"/>
      <c r="BB2083" s="3"/>
      <c r="BC2083" s="3"/>
      <c r="BD2083" s="3"/>
      <c r="BE2083" s="3"/>
      <c r="BF2083" s="3"/>
      <c r="BG2083" s="3"/>
      <c r="BH2083" s="3"/>
      <c r="BI2083" s="3"/>
      <c r="BJ2083" s="3"/>
      <c r="BK2083" s="3"/>
    </row>
    <row r="2084" spans="32:63" ht="21.2" customHeight="1" x14ac:dyDescent="0.2">
      <c r="AF2084" s="3"/>
      <c r="AG2084" s="48"/>
      <c r="AH2084" s="48"/>
      <c r="AI2084" s="48"/>
      <c r="AJ2084" s="61"/>
      <c r="AK2084" s="3"/>
      <c r="AL2084" s="48"/>
      <c r="AM2084" s="48"/>
      <c r="AN2084" s="48"/>
      <c r="AQ2084" s="3"/>
      <c r="AR2084" s="3"/>
      <c r="AS2084" s="3"/>
      <c r="AT2084" s="3"/>
      <c r="AU2084" s="3"/>
      <c r="AV2084" s="3"/>
      <c r="AW2084" s="3"/>
      <c r="AX2084" s="3"/>
      <c r="AY2084" s="3"/>
      <c r="AZ2084" s="3"/>
      <c r="BA2084" s="3"/>
      <c r="BB2084" s="3"/>
      <c r="BC2084" s="3"/>
      <c r="BD2084" s="3"/>
      <c r="BE2084" s="3"/>
      <c r="BF2084" s="3"/>
      <c r="BG2084" s="3"/>
      <c r="BH2084" s="3"/>
      <c r="BI2084" s="3"/>
      <c r="BJ2084" s="3"/>
      <c r="BK2084" s="3"/>
    </row>
    <row r="2085" spans="32:63" ht="21.2" customHeight="1" x14ac:dyDescent="0.2">
      <c r="AF2085" s="3"/>
      <c r="AG2085" s="48"/>
      <c r="AH2085" s="48"/>
      <c r="AI2085" s="48"/>
      <c r="AJ2085" s="61"/>
      <c r="AK2085" s="3"/>
      <c r="AL2085" s="48"/>
      <c r="AM2085" s="48"/>
      <c r="AN2085" s="48"/>
      <c r="AQ2085" s="3"/>
      <c r="AR2085" s="3"/>
      <c r="AS2085" s="3"/>
      <c r="AT2085" s="3"/>
      <c r="AU2085" s="3"/>
      <c r="AV2085" s="3"/>
      <c r="AW2085" s="3"/>
      <c r="AX2085" s="3"/>
      <c r="AY2085" s="3"/>
      <c r="AZ2085" s="3"/>
      <c r="BA2085" s="3"/>
      <c r="BB2085" s="3"/>
      <c r="BC2085" s="3"/>
      <c r="BD2085" s="3"/>
      <c r="BE2085" s="3"/>
      <c r="BF2085" s="3"/>
      <c r="BG2085" s="3"/>
      <c r="BH2085" s="3"/>
      <c r="BI2085" s="3"/>
      <c r="BJ2085" s="3"/>
      <c r="BK2085" s="3"/>
    </row>
    <row r="2086" spans="32:63" ht="21.2" customHeight="1" x14ac:dyDescent="0.2">
      <c r="AF2086" s="3"/>
      <c r="AG2086" s="48"/>
      <c r="AH2086" s="48"/>
      <c r="AI2086" s="48"/>
      <c r="AJ2086" s="61"/>
      <c r="AK2086" s="3"/>
      <c r="AL2086" s="48"/>
      <c r="AM2086" s="48"/>
      <c r="AN2086" s="48"/>
      <c r="AQ2086" s="3"/>
      <c r="AR2086" s="3"/>
      <c r="AS2086" s="3"/>
      <c r="AT2086" s="3"/>
      <c r="AU2086" s="3"/>
      <c r="AV2086" s="3"/>
      <c r="AW2086" s="3"/>
      <c r="AX2086" s="3"/>
      <c r="AY2086" s="3"/>
      <c r="AZ2086" s="3"/>
      <c r="BA2086" s="3"/>
      <c r="BB2086" s="3"/>
      <c r="BC2086" s="3"/>
      <c r="BD2086" s="3"/>
      <c r="BE2086" s="3"/>
      <c r="BF2086" s="3"/>
      <c r="BG2086" s="3"/>
      <c r="BH2086" s="3"/>
      <c r="BI2086" s="3"/>
      <c r="BJ2086" s="3"/>
      <c r="BK2086" s="3"/>
    </row>
    <row r="2087" spans="32:63" ht="21.2" customHeight="1" x14ac:dyDescent="0.2">
      <c r="AF2087" s="3"/>
      <c r="AG2087" s="48"/>
      <c r="AH2087" s="48"/>
      <c r="AI2087" s="48"/>
      <c r="AJ2087" s="61"/>
      <c r="AK2087" s="3"/>
      <c r="AL2087" s="48"/>
      <c r="AM2087" s="48"/>
      <c r="AN2087" s="48"/>
      <c r="AQ2087" s="3"/>
      <c r="AR2087" s="3"/>
      <c r="AS2087" s="3"/>
      <c r="AT2087" s="3"/>
      <c r="AU2087" s="3"/>
      <c r="AV2087" s="3"/>
      <c r="AW2087" s="3"/>
      <c r="AX2087" s="3"/>
      <c r="AY2087" s="3"/>
      <c r="AZ2087" s="3"/>
      <c r="BA2087" s="3"/>
      <c r="BB2087" s="3"/>
      <c r="BC2087" s="3"/>
      <c r="BD2087" s="3"/>
      <c r="BE2087" s="3"/>
      <c r="BF2087" s="3"/>
      <c r="BG2087" s="3"/>
      <c r="BH2087" s="3"/>
      <c r="BI2087" s="3"/>
      <c r="BJ2087" s="3"/>
      <c r="BK2087" s="3"/>
    </row>
    <row r="2088" spans="32:63" ht="21.2" customHeight="1" x14ac:dyDescent="0.2">
      <c r="AF2088" s="3"/>
      <c r="AG2088" s="48"/>
      <c r="AH2088" s="48"/>
      <c r="AI2088" s="48"/>
      <c r="AJ2088" s="61"/>
      <c r="AK2088" s="3"/>
      <c r="AL2088" s="48"/>
      <c r="AM2088" s="48"/>
      <c r="AN2088" s="48"/>
      <c r="AQ2088" s="3"/>
      <c r="AR2088" s="3"/>
      <c r="AS2088" s="3"/>
      <c r="AT2088" s="3"/>
      <c r="AU2088" s="3"/>
      <c r="AV2088" s="3"/>
      <c r="AW2088" s="3"/>
      <c r="AX2088" s="3"/>
      <c r="AY2088" s="3"/>
      <c r="AZ2088" s="3"/>
      <c r="BA2088" s="3"/>
      <c r="BB2088" s="3"/>
      <c r="BC2088" s="3"/>
      <c r="BD2088" s="3"/>
      <c r="BE2088" s="3"/>
      <c r="BF2088" s="3"/>
      <c r="BG2088" s="3"/>
      <c r="BH2088" s="3"/>
      <c r="BI2088" s="3"/>
      <c r="BJ2088" s="3"/>
      <c r="BK2088" s="3"/>
    </row>
    <row r="2089" spans="32:63" ht="21.2" customHeight="1" x14ac:dyDescent="0.2">
      <c r="AF2089" s="3"/>
      <c r="AG2089" s="48"/>
      <c r="AH2089" s="48"/>
      <c r="AI2089" s="48"/>
      <c r="AJ2089" s="61"/>
      <c r="AK2089" s="3"/>
      <c r="AL2089" s="48"/>
      <c r="AM2089" s="48"/>
      <c r="AN2089" s="48"/>
      <c r="AQ2089" s="3"/>
      <c r="AR2089" s="3"/>
      <c r="AS2089" s="3"/>
      <c r="AT2089" s="3"/>
      <c r="AU2089" s="3"/>
      <c r="AV2089" s="3"/>
      <c r="AW2089" s="3"/>
      <c r="AX2089" s="3"/>
      <c r="AY2089" s="3"/>
      <c r="AZ2089" s="3"/>
      <c r="BA2089" s="3"/>
      <c r="BB2089" s="3"/>
      <c r="BC2089" s="3"/>
      <c r="BD2089" s="3"/>
      <c r="BE2089" s="3"/>
      <c r="BF2089" s="3"/>
      <c r="BG2089" s="3"/>
      <c r="BH2089" s="3"/>
      <c r="BI2089" s="3"/>
      <c r="BJ2089" s="3"/>
      <c r="BK2089" s="3"/>
    </row>
    <row r="2090" spans="32:63" ht="21.2" customHeight="1" x14ac:dyDescent="0.2">
      <c r="AF2090" s="3"/>
      <c r="AG2090" s="48"/>
      <c r="AH2090" s="48"/>
      <c r="AI2090" s="48"/>
      <c r="AJ2090" s="61"/>
      <c r="AK2090" s="3"/>
      <c r="AL2090" s="48"/>
      <c r="AM2090" s="48"/>
      <c r="AN2090" s="48"/>
      <c r="AQ2090" s="3"/>
      <c r="AR2090" s="3"/>
      <c r="AS2090" s="3"/>
      <c r="AT2090" s="3"/>
      <c r="AU2090" s="3"/>
      <c r="AV2090" s="3"/>
      <c r="AW2090" s="3"/>
      <c r="AX2090" s="3"/>
      <c r="AY2090" s="3"/>
      <c r="AZ2090" s="3"/>
      <c r="BA2090" s="3"/>
      <c r="BB2090" s="3"/>
      <c r="BC2090" s="3"/>
      <c r="BD2090" s="3"/>
      <c r="BE2090" s="3"/>
      <c r="BF2090" s="3"/>
      <c r="BG2090" s="3"/>
      <c r="BH2090" s="3"/>
      <c r="BI2090" s="3"/>
      <c r="BJ2090" s="3"/>
      <c r="BK2090" s="3"/>
    </row>
    <row r="2091" spans="32:63" ht="21.2" customHeight="1" x14ac:dyDescent="0.2">
      <c r="AF2091" s="3"/>
      <c r="AG2091" s="48"/>
      <c r="AH2091" s="48"/>
      <c r="AI2091" s="48"/>
      <c r="AJ2091" s="61"/>
      <c r="AK2091" s="3"/>
      <c r="AL2091" s="48"/>
      <c r="AM2091" s="48"/>
      <c r="AN2091" s="48"/>
      <c r="AQ2091" s="3"/>
      <c r="AR2091" s="3"/>
      <c r="AS2091" s="3"/>
      <c r="AT2091" s="3"/>
      <c r="AU2091" s="3"/>
      <c r="AV2091" s="3"/>
      <c r="AW2091" s="3"/>
      <c r="AX2091" s="3"/>
      <c r="AY2091" s="3"/>
      <c r="AZ2091" s="3"/>
      <c r="BA2091" s="3"/>
      <c r="BB2091" s="3"/>
      <c r="BC2091" s="3"/>
      <c r="BD2091" s="3"/>
      <c r="BE2091" s="3"/>
      <c r="BF2091" s="3"/>
      <c r="BG2091" s="3"/>
      <c r="BH2091" s="3"/>
      <c r="BI2091" s="3"/>
      <c r="BJ2091" s="3"/>
      <c r="BK2091" s="3"/>
    </row>
    <row r="2092" spans="32:63" ht="21.2" customHeight="1" x14ac:dyDescent="0.2">
      <c r="AF2092" s="3"/>
      <c r="AG2092" s="48"/>
      <c r="AH2092" s="48"/>
      <c r="AI2092" s="48"/>
      <c r="AJ2092" s="61"/>
      <c r="AK2092" s="3"/>
      <c r="AL2092" s="48"/>
      <c r="AM2092" s="48"/>
      <c r="AN2092" s="48"/>
      <c r="AQ2092" s="3"/>
      <c r="AR2092" s="3"/>
      <c r="AS2092" s="3"/>
      <c r="AT2092" s="3"/>
      <c r="AU2092" s="3"/>
      <c r="AV2092" s="3"/>
      <c r="AW2092" s="3"/>
      <c r="AX2092" s="3"/>
      <c r="AY2092" s="3"/>
      <c r="AZ2092" s="3"/>
      <c r="BA2092" s="3"/>
      <c r="BB2092" s="3"/>
      <c r="BC2092" s="3"/>
      <c r="BD2092" s="3"/>
      <c r="BE2092" s="3"/>
      <c r="BF2092" s="3"/>
      <c r="BG2092" s="3"/>
      <c r="BH2092" s="3"/>
      <c r="BI2092" s="3"/>
      <c r="BJ2092" s="3"/>
      <c r="BK2092" s="3"/>
    </row>
    <row r="2093" spans="32:63" ht="21.2" customHeight="1" x14ac:dyDescent="0.2">
      <c r="AF2093" s="3"/>
      <c r="AG2093" s="48"/>
      <c r="AH2093" s="48"/>
      <c r="AI2093" s="48"/>
      <c r="AJ2093" s="61"/>
      <c r="AK2093" s="3"/>
      <c r="AL2093" s="48"/>
      <c r="AM2093" s="48"/>
      <c r="AN2093" s="48"/>
      <c r="AQ2093" s="3"/>
      <c r="AR2093" s="3"/>
      <c r="AS2093" s="3"/>
      <c r="AT2093" s="3"/>
      <c r="AU2093" s="3"/>
      <c r="AV2093" s="3"/>
      <c r="AW2093" s="3"/>
      <c r="AX2093" s="3"/>
      <c r="AY2093" s="3"/>
      <c r="AZ2093" s="3"/>
      <c r="BA2093" s="3"/>
      <c r="BB2093" s="3"/>
      <c r="BC2093" s="3"/>
      <c r="BD2093" s="3"/>
      <c r="BE2093" s="3"/>
      <c r="BF2093" s="3"/>
      <c r="BG2093" s="3"/>
      <c r="BH2093" s="3"/>
      <c r="BI2093" s="3"/>
      <c r="BJ2093" s="3"/>
      <c r="BK2093" s="3"/>
    </row>
    <row r="2094" spans="32:63" ht="21.2" customHeight="1" x14ac:dyDescent="0.2">
      <c r="AF2094" s="3"/>
      <c r="AG2094" s="48"/>
      <c r="AH2094" s="48"/>
      <c r="AI2094" s="48"/>
      <c r="AJ2094" s="61"/>
      <c r="AK2094" s="3"/>
      <c r="AL2094" s="48"/>
      <c r="AM2094" s="48"/>
      <c r="AN2094" s="48"/>
      <c r="AQ2094" s="3"/>
      <c r="AR2094" s="3"/>
      <c r="AS2094" s="3"/>
      <c r="AT2094" s="3"/>
      <c r="AU2094" s="3"/>
      <c r="AV2094" s="3"/>
      <c r="AW2094" s="3"/>
      <c r="AX2094" s="3"/>
      <c r="AY2094" s="3"/>
      <c r="AZ2094" s="3"/>
      <c r="BA2094" s="3"/>
      <c r="BB2094" s="3"/>
      <c r="BC2094" s="3"/>
      <c r="BD2094" s="3"/>
      <c r="BE2094" s="3"/>
      <c r="BF2094" s="3"/>
      <c r="BG2094" s="3"/>
      <c r="BH2094" s="3"/>
      <c r="BI2094" s="3"/>
      <c r="BJ2094" s="3"/>
      <c r="BK2094" s="3"/>
    </row>
    <row r="2095" spans="32:63" ht="21.2" customHeight="1" x14ac:dyDescent="0.2">
      <c r="AF2095" s="3"/>
      <c r="AG2095" s="48"/>
      <c r="AH2095" s="48"/>
      <c r="AI2095" s="48"/>
      <c r="AJ2095" s="61"/>
      <c r="AK2095" s="3"/>
      <c r="AL2095" s="48"/>
      <c r="AM2095" s="48"/>
      <c r="AN2095" s="48"/>
      <c r="AQ2095" s="3"/>
      <c r="AR2095" s="3"/>
      <c r="AS2095" s="3"/>
      <c r="AT2095" s="3"/>
      <c r="AU2095" s="3"/>
      <c r="AV2095" s="3"/>
      <c r="AW2095" s="3"/>
      <c r="AX2095" s="3"/>
      <c r="AY2095" s="3"/>
      <c r="AZ2095" s="3"/>
      <c r="BA2095" s="3"/>
      <c r="BB2095" s="3"/>
      <c r="BC2095" s="3"/>
      <c r="BD2095" s="3"/>
      <c r="BE2095" s="3"/>
      <c r="BF2095" s="3"/>
      <c r="BG2095" s="3"/>
      <c r="BH2095" s="3"/>
      <c r="BI2095" s="3"/>
      <c r="BJ2095" s="3"/>
      <c r="BK2095" s="3"/>
    </row>
    <row r="2096" spans="32:63" ht="21.2" customHeight="1" x14ac:dyDescent="0.2">
      <c r="AF2096" s="3"/>
      <c r="AG2096" s="48"/>
      <c r="AH2096" s="48"/>
      <c r="AI2096" s="48"/>
      <c r="AJ2096" s="61"/>
      <c r="AK2096" s="3"/>
      <c r="AL2096" s="48"/>
      <c r="AM2096" s="48"/>
      <c r="AN2096" s="48"/>
      <c r="AQ2096" s="3"/>
      <c r="AR2096" s="3"/>
      <c r="AS2096" s="3"/>
      <c r="AT2096" s="3"/>
      <c r="AU2096" s="3"/>
      <c r="AV2096" s="3"/>
      <c r="AW2096" s="3"/>
      <c r="AX2096" s="3"/>
      <c r="AY2096" s="3"/>
      <c r="AZ2096" s="3"/>
      <c r="BA2096" s="3"/>
      <c r="BB2096" s="3"/>
      <c r="BC2096" s="3"/>
      <c r="BD2096" s="3"/>
      <c r="BE2096" s="3"/>
      <c r="BF2096" s="3"/>
      <c r="BG2096" s="3"/>
      <c r="BH2096" s="3"/>
      <c r="BI2096" s="3"/>
      <c r="BJ2096" s="3"/>
      <c r="BK2096" s="3"/>
    </row>
    <row r="2097" spans="32:63" ht="21.2" customHeight="1" x14ac:dyDescent="0.2">
      <c r="AF2097" s="3"/>
      <c r="AG2097" s="48"/>
      <c r="AH2097" s="48"/>
      <c r="AI2097" s="48"/>
      <c r="AJ2097" s="61"/>
      <c r="AK2097" s="3"/>
      <c r="AL2097" s="48"/>
      <c r="AM2097" s="48"/>
      <c r="AN2097" s="48"/>
      <c r="AQ2097" s="3"/>
      <c r="AR2097" s="3"/>
      <c r="AS2097" s="3"/>
      <c r="AT2097" s="3"/>
      <c r="AU2097" s="3"/>
      <c r="AV2097" s="3"/>
      <c r="AW2097" s="3"/>
      <c r="AX2097" s="3"/>
      <c r="AY2097" s="3"/>
      <c r="AZ2097" s="3"/>
      <c r="BA2097" s="3"/>
      <c r="BB2097" s="3"/>
      <c r="BC2097" s="3"/>
      <c r="BD2097" s="3"/>
      <c r="BE2097" s="3"/>
      <c r="BF2097" s="3"/>
      <c r="BG2097" s="3"/>
      <c r="BH2097" s="3"/>
      <c r="BI2097" s="3"/>
      <c r="BJ2097" s="3"/>
      <c r="BK2097" s="3"/>
    </row>
    <row r="2098" spans="32:63" ht="21.2" customHeight="1" x14ac:dyDescent="0.2">
      <c r="AF2098" s="3"/>
      <c r="AG2098" s="48"/>
      <c r="AH2098" s="48"/>
      <c r="AI2098" s="48"/>
      <c r="AJ2098" s="61"/>
      <c r="AK2098" s="3"/>
      <c r="AL2098" s="48"/>
      <c r="AM2098" s="48"/>
      <c r="AN2098" s="48"/>
      <c r="AQ2098" s="3"/>
      <c r="AR2098" s="3"/>
      <c r="AS2098" s="3"/>
      <c r="AT2098" s="3"/>
      <c r="AU2098" s="3"/>
      <c r="AV2098" s="3"/>
      <c r="AW2098" s="3"/>
      <c r="AX2098" s="3"/>
      <c r="AY2098" s="3"/>
      <c r="AZ2098" s="3"/>
      <c r="BA2098" s="3"/>
      <c r="BB2098" s="3"/>
      <c r="BC2098" s="3"/>
      <c r="BD2098" s="3"/>
      <c r="BE2098" s="3"/>
      <c r="BF2098" s="3"/>
      <c r="BG2098" s="3"/>
      <c r="BH2098" s="3"/>
      <c r="BI2098" s="3"/>
      <c r="BJ2098" s="3"/>
      <c r="BK2098" s="3"/>
    </row>
    <row r="2099" spans="32:63" ht="21.2" customHeight="1" x14ac:dyDescent="0.2">
      <c r="AF2099" s="3"/>
      <c r="AG2099" s="48"/>
      <c r="AH2099" s="48"/>
      <c r="AI2099" s="48"/>
      <c r="AJ2099" s="61"/>
      <c r="AK2099" s="3"/>
      <c r="AL2099" s="48"/>
      <c r="AM2099" s="48"/>
      <c r="AN2099" s="48"/>
      <c r="AQ2099" s="3"/>
      <c r="AR2099" s="3"/>
      <c r="AS2099" s="3"/>
      <c r="AT2099" s="3"/>
      <c r="AU2099" s="3"/>
      <c r="AV2099" s="3"/>
      <c r="AW2099" s="3"/>
      <c r="AX2099" s="3"/>
      <c r="AY2099" s="3"/>
      <c r="AZ2099" s="3"/>
      <c r="BA2099" s="3"/>
      <c r="BB2099" s="3"/>
      <c r="BC2099" s="3"/>
      <c r="BD2099" s="3"/>
      <c r="BE2099" s="3"/>
      <c r="BF2099" s="3"/>
      <c r="BG2099" s="3"/>
      <c r="BH2099" s="3"/>
      <c r="BI2099" s="3"/>
      <c r="BJ2099" s="3"/>
      <c r="BK2099" s="3"/>
    </row>
    <row r="2100" spans="32:63" ht="21.2" customHeight="1" x14ac:dyDescent="0.2">
      <c r="AF2100" s="3"/>
      <c r="AG2100" s="48"/>
      <c r="AH2100" s="48"/>
      <c r="AI2100" s="48"/>
      <c r="AJ2100" s="61"/>
      <c r="AK2100" s="3"/>
      <c r="AL2100" s="48"/>
      <c r="AM2100" s="48"/>
      <c r="AN2100" s="48"/>
    </row>
    <row r="2101" spans="32:63" ht="21.2" customHeight="1" x14ac:dyDescent="0.2">
      <c r="AF2101" s="3"/>
      <c r="AG2101" s="48"/>
      <c r="AH2101" s="48"/>
      <c r="AI2101" s="48"/>
      <c r="AJ2101" s="61"/>
      <c r="AK2101" s="3"/>
      <c r="AL2101" s="48"/>
      <c r="AM2101" s="48"/>
      <c r="AN2101" s="48"/>
    </row>
    <row r="2102" spans="32:63" ht="21.2" customHeight="1" x14ac:dyDescent="0.2">
      <c r="AF2102" s="3"/>
      <c r="AG2102" s="48"/>
      <c r="AH2102" s="48"/>
      <c r="AI2102" s="48"/>
      <c r="AJ2102" s="61"/>
      <c r="AK2102" s="3"/>
      <c r="AL2102" s="48"/>
      <c r="AM2102" s="48"/>
      <c r="AN2102" s="48"/>
    </row>
    <row r="2103" spans="32:63" ht="21.2" customHeight="1" x14ac:dyDescent="0.2">
      <c r="AF2103" s="3"/>
      <c r="AG2103" s="48"/>
      <c r="AH2103" s="48"/>
      <c r="AI2103" s="48"/>
      <c r="AJ2103" s="61"/>
      <c r="AK2103" s="3"/>
      <c r="AL2103" s="48"/>
      <c r="AM2103" s="48"/>
      <c r="AN2103" s="48"/>
    </row>
    <row r="2104" spans="32:63" ht="21.2" customHeight="1" x14ac:dyDescent="0.2">
      <c r="AF2104" s="3"/>
      <c r="AG2104" s="48"/>
      <c r="AH2104" s="48"/>
      <c r="AI2104" s="48"/>
      <c r="AJ2104" s="61"/>
      <c r="AK2104" s="3"/>
      <c r="AL2104" s="48"/>
      <c r="AM2104" s="48"/>
      <c r="AN2104" s="48"/>
    </row>
    <row r="2105" spans="32:63" ht="21.2" customHeight="1" x14ac:dyDescent="0.2">
      <c r="AF2105" s="3"/>
      <c r="AG2105" s="48"/>
      <c r="AH2105" s="48"/>
      <c r="AI2105" s="48"/>
      <c r="AJ2105" s="61"/>
      <c r="AK2105" s="3"/>
      <c r="AL2105" s="48"/>
      <c r="AM2105" s="48"/>
      <c r="AN2105" s="48"/>
    </row>
    <row r="2106" spans="32:63" ht="21.2" customHeight="1" x14ac:dyDescent="0.2">
      <c r="AF2106" s="3"/>
      <c r="AG2106" s="48"/>
      <c r="AH2106" s="48"/>
      <c r="AI2106" s="48"/>
      <c r="AJ2106" s="61"/>
      <c r="AK2106" s="3"/>
      <c r="AL2106" s="48"/>
      <c r="AM2106" s="48"/>
      <c r="AN2106" s="48"/>
    </row>
    <row r="2107" spans="32:63" ht="21.2" customHeight="1" x14ac:dyDescent="0.2">
      <c r="AF2107" s="3"/>
      <c r="AG2107" s="48"/>
      <c r="AH2107" s="48"/>
      <c r="AI2107" s="48"/>
      <c r="AJ2107" s="61"/>
      <c r="AK2107" s="3"/>
      <c r="AL2107" s="48"/>
      <c r="AM2107" s="48"/>
      <c r="AN2107" s="48"/>
    </row>
    <row r="2108" spans="32:63" ht="21.2" customHeight="1" x14ac:dyDescent="0.2">
      <c r="AF2108" s="3"/>
      <c r="AG2108" s="48"/>
      <c r="AH2108" s="48"/>
      <c r="AI2108" s="48"/>
      <c r="AJ2108" s="61"/>
      <c r="AK2108" s="3"/>
      <c r="AL2108" s="48"/>
      <c r="AM2108" s="48"/>
      <c r="AN2108" s="48"/>
    </row>
    <row r="2109" spans="32:63" ht="21.2" customHeight="1" x14ac:dyDescent="0.2">
      <c r="AF2109" s="3"/>
      <c r="AG2109" s="48"/>
      <c r="AH2109" s="48"/>
      <c r="AI2109" s="48"/>
      <c r="AJ2109" s="61"/>
      <c r="AK2109" s="3"/>
      <c r="AL2109" s="48"/>
      <c r="AM2109" s="48"/>
      <c r="AN2109" s="48"/>
    </row>
    <row r="2110" spans="32:63" ht="21.2" customHeight="1" x14ac:dyDescent="0.2">
      <c r="AF2110" s="3"/>
      <c r="AG2110" s="48"/>
      <c r="AH2110" s="48"/>
      <c r="AI2110" s="48"/>
      <c r="AJ2110" s="61"/>
      <c r="AK2110" s="3"/>
      <c r="AL2110" s="48"/>
      <c r="AM2110" s="48"/>
      <c r="AN2110" s="48"/>
    </row>
    <row r="2111" spans="32:63" ht="21.2" customHeight="1" x14ac:dyDescent="0.2">
      <c r="AF2111" s="3"/>
      <c r="AG2111" s="48"/>
      <c r="AH2111" s="48"/>
      <c r="AI2111" s="48"/>
      <c r="AJ2111" s="61"/>
      <c r="AK2111" s="3"/>
      <c r="AL2111" s="48"/>
      <c r="AM2111" s="48"/>
      <c r="AN2111" s="48"/>
    </row>
    <row r="2112" spans="32:63" ht="21.2" customHeight="1" x14ac:dyDescent="0.2">
      <c r="AF2112" s="3"/>
      <c r="AG2112" s="48"/>
      <c r="AH2112" s="48"/>
      <c r="AI2112" s="48"/>
      <c r="AJ2112" s="61"/>
      <c r="AK2112" s="3"/>
      <c r="AL2112" s="48"/>
      <c r="AM2112" s="48"/>
      <c r="AN2112" s="48"/>
    </row>
    <row r="2113" spans="32:40" ht="21.2" customHeight="1" x14ac:dyDescent="0.2">
      <c r="AF2113" s="3"/>
      <c r="AG2113" s="48"/>
      <c r="AH2113" s="48"/>
      <c r="AI2113" s="48"/>
      <c r="AJ2113" s="61"/>
      <c r="AK2113" s="3"/>
      <c r="AL2113" s="48"/>
      <c r="AM2113" s="48"/>
      <c r="AN2113" s="48"/>
    </row>
    <row r="2114" spans="32:40" ht="21.2" customHeight="1" x14ac:dyDescent="0.2">
      <c r="AF2114" s="3"/>
      <c r="AG2114" s="48"/>
      <c r="AH2114" s="48"/>
      <c r="AI2114" s="48"/>
      <c r="AJ2114" s="61"/>
      <c r="AK2114" s="3"/>
      <c r="AL2114" s="48"/>
      <c r="AM2114" s="48"/>
      <c r="AN2114" s="48"/>
    </row>
    <row r="2115" spans="32:40" ht="21.2" customHeight="1" x14ac:dyDescent="0.2">
      <c r="AF2115" s="3"/>
      <c r="AG2115" s="48"/>
      <c r="AH2115" s="48"/>
      <c r="AI2115" s="48"/>
      <c r="AJ2115" s="61"/>
      <c r="AK2115" s="3"/>
      <c r="AL2115" s="48"/>
      <c r="AM2115" s="48"/>
      <c r="AN2115" s="48"/>
    </row>
    <row r="2116" spans="32:40" ht="21.2" customHeight="1" x14ac:dyDescent="0.2">
      <c r="AF2116" s="3"/>
      <c r="AG2116" s="48"/>
      <c r="AH2116" s="48"/>
      <c r="AI2116" s="48"/>
      <c r="AJ2116" s="61"/>
      <c r="AK2116" s="3"/>
      <c r="AL2116" s="48"/>
      <c r="AM2116" s="48"/>
      <c r="AN2116" s="48"/>
    </row>
    <row r="2117" spans="32:40" ht="21.2" customHeight="1" x14ac:dyDescent="0.2">
      <c r="AF2117" s="3"/>
      <c r="AG2117" s="49"/>
      <c r="AH2117" s="49"/>
      <c r="AI2117" s="49"/>
      <c r="AJ2117" s="61"/>
      <c r="AK2117" s="3"/>
      <c r="AL2117" s="48"/>
      <c r="AM2117" s="48"/>
      <c r="AN2117" s="48"/>
    </row>
    <row r="2118" spans="32:40" ht="21.2" customHeight="1" x14ac:dyDescent="0.2">
      <c r="AF2118" s="3"/>
      <c r="AG2118" s="48"/>
      <c r="AH2118" s="48"/>
      <c r="AI2118" s="48"/>
      <c r="AJ2118" s="61"/>
      <c r="AK2118" s="3"/>
      <c r="AL2118" s="48"/>
      <c r="AM2118" s="48"/>
      <c r="AN2118" s="49"/>
    </row>
    <row r="2119" spans="32:40" ht="21.2" customHeight="1" x14ac:dyDescent="0.2">
      <c r="AF2119" s="3"/>
      <c r="AG2119" s="48"/>
      <c r="AH2119" s="48"/>
      <c r="AI2119" s="48"/>
      <c r="AJ2119" s="61"/>
      <c r="AK2119" s="3"/>
      <c r="AL2119" s="48"/>
      <c r="AM2119" s="48"/>
      <c r="AN2119" s="48"/>
    </row>
    <row r="2120" spans="32:40" ht="21.2" customHeight="1" x14ac:dyDescent="0.2">
      <c r="AF2120" s="3"/>
      <c r="AG2120" s="48"/>
      <c r="AH2120" s="48"/>
      <c r="AI2120" s="48"/>
      <c r="AJ2120" s="61"/>
      <c r="AK2120" s="3"/>
      <c r="AL2120" s="48"/>
      <c r="AM2120" s="48"/>
      <c r="AN2120" s="48"/>
    </row>
    <row r="2121" spans="32:40" ht="21.2" customHeight="1" x14ac:dyDescent="0.2">
      <c r="AF2121" s="3"/>
      <c r="AG2121" s="48"/>
      <c r="AH2121" s="48"/>
      <c r="AI2121" s="48"/>
      <c r="AJ2121" s="61"/>
      <c r="AK2121" s="3"/>
      <c r="AL2121" s="48"/>
      <c r="AM2121" s="48"/>
      <c r="AN2121" s="48"/>
    </row>
    <row r="2122" spans="32:40" ht="21.2" customHeight="1" x14ac:dyDescent="0.2">
      <c r="AF2122" s="3"/>
      <c r="AG2122" s="48"/>
      <c r="AH2122" s="48"/>
      <c r="AI2122" s="48"/>
      <c r="AJ2122" s="61"/>
      <c r="AK2122" s="3"/>
      <c r="AL2122" s="48"/>
      <c r="AM2122" s="48"/>
      <c r="AN2122" s="48"/>
    </row>
    <row r="2123" spans="32:40" ht="21.2" customHeight="1" x14ac:dyDescent="0.2">
      <c r="AF2123" s="3"/>
      <c r="AG2123" s="48"/>
      <c r="AH2123" s="48"/>
      <c r="AI2123" s="48"/>
      <c r="AJ2123" s="61"/>
      <c r="AK2123" s="3"/>
      <c r="AL2123" s="48"/>
      <c r="AM2123" s="48"/>
      <c r="AN2123" s="48"/>
    </row>
    <row r="2124" spans="32:40" ht="21.2" customHeight="1" x14ac:dyDescent="0.2">
      <c r="AF2124" s="3"/>
      <c r="AG2124" s="48"/>
      <c r="AH2124" s="48"/>
      <c r="AI2124" s="48"/>
      <c r="AJ2124" s="61"/>
      <c r="AK2124" s="3"/>
      <c r="AL2124" s="48"/>
      <c r="AM2124" s="48"/>
      <c r="AN2124" s="48"/>
    </row>
    <row r="2125" spans="32:40" ht="21.2" customHeight="1" x14ac:dyDescent="0.2">
      <c r="AF2125" s="3"/>
      <c r="AG2125" s="48"/>
      <c r="AH2125" s="48"/>
      <c r="AI2125" s="48"/>
      <c r="AJ2125" s="61"/>
      <c r="AK2125" s="3"/>
      <c r="AL2125" s="48"/>
      <c r="AM2125" s="48"/>
      <c r="AN2125" s="48"/>
    </row>
    <row r="2126" spans="32:40" ht="21.2" customHeight="1" x14ac:dyDescent="0.2">
      <c r="AF2126" s="3"/>
      <c r="AG2126" s="48"/>
      <c r="AH2126" s="48"/>
      <c r="AI2126" s="48"/>
      <c r="AJ2126" s="61"/>
      <c r="AK2126" s="3"/>
      <c r="AL2126" s="48"/>
      <c r="AM2126" s="48"/>
      <c r="AN2126" s="48"/>
    </row>
    <row r="2127" spans="32:40" ht="21.2" customHeight="1" x14ac:dyDescent="0.2">
      <c r="AF2127" s="3"/>
      <c r="AG2127" s="48"/>
      <c r="AH2127" s="48"/>
      <c r="AI2127" s="48"/>
      <c r="AJ2127" s="61"/>
      <c r="AK2127" s="3"/>
      <c r="AL2127" s="48"/>
      <c r="AM2127" s="48"/>
      <c r="AN2127" s="48"/>
    </row>
    <row r="2128" spans="32:40" ht="21.2" customHeight="1" x14ac:dyDescent="0.2">
      <c r="AF2128" s="3"/>
      <c r="AG2128" s="48"/>
      <c r="AH2128" s="48"/>
      <c r="AI2128" s="48"/>
      <c r="AJ2128" s="61"/>
      <c r="AK2128" s="3"/>
      <c r="AL2128" s="48"/>
      <c r="AM2128" s="48"/>
      <c r="AN2128" s="48"/>
    </row>
    <row r="2129" spans="32:40" ht="21.2" customHeight="1" x14ac:dyDescent="0.2">
      <c r="AF2129" s="3"/>
      <c r="AG2129" s="48"/>
      <c r="AH2129" s="48"/>
      <c r="AI2129" s="48"/>
      <c r="AJ2129" s="61"/>
      <c r="AK2129" s="3"/>
      <c r="AL2129" s="48"/>
      <c r="AM2129" s="48"/>
      <c r="AN2129" s="48"/>
    </row>
    <row r="2130" spans="32:40" ht="21.2" customHeight="1" x14ac:dyDescent="0.2">
      <c r="AF2130" s="3"/>
      <c r="AG2130" s="48"/>
      <c r="AH2130" s="48"/>
      <c r="AI2130" s="48"/>
      <c r="AJ2130" s="61"/>
      <c r="AK2130" s="3"/>
      <c r="AL2130" s="48"/>
      <c r="AM2130" s="48"/>
      <c r="AN2130" s="48"/>
    </row>
    <row r="2131" spans="32:40" ht="21.2" customHeight="1" x14ac:dyDescent="0.2">
      <c r="AF2131" s="3"/>
      <c r="AG2131" s="48"/>
      <c r="AH2131" s="48"/>
      <c r="AI2131" s="48"/>
      <c r="AJ2131" s="61"/>
      <c r="AK2131" s="3"/>
      <c r="AL2131" s="48"/>
      <c r="AM2131" s="48"/>
      <c r="AN2131" s="48"/>
    </row>
    <row r="2132" spans="32:40" ht="21.2" customHeight="1" x14ac:dyDescent="0.2">
      <c r="AF2132" s="3"/>
      <c r="AG2132" s="48"/>
      <c r="AH2132" s="48"/>
      <c r="AI2132" s="48"/>
      <c r="AJ2132" s="61"/>
      <c r="AK2132" s="3"/>
      <c r="AL2132" s="48"/>
      <c r="AM2132" s="48"/>
      <c r="AN2132" s="48"/>
    </row>
    <row r="2133" spans="32:40" ht="21.2" customHeight="1" x14ac:dyDescent="0.2">
      <c r="AF2133" s="3"/>
      <c r="AG2133" s="48"/>
      <c r="AH2133" s="48"/>
      <c r="AI2133" s="48"/>
      <c r="AJ2133" s="61"/>
      <c r="AK2133" s="3"/>
      <c r="AL2133" s="48"/>
      <c r="AM2133" s="48"/>
      <c r="AN2133" s="48"/>
    </row>
    <row r="2134" spans="32:40" ht="21.2" customHeight="1" x14ac:dyDescent="0.2">
      <c r="AF2134" s="3"/>
      <c r="AG2134" s="48"/>
      <c r="AH2134" s="48"/>
      <c r="AI2134" s="48"/>
      <c r="AJ2134" s="61"/>
      <c r="AK2134" s="3"/>
      <c r="AL2134" s="48"/>
      <c r="AM2134" s="48"/>
      <c r="AN2134" s="48"/>
    </row>
    <row r="2135" spans="32:40" ht="21.2" customHeight="1" x14ac:dyDescent="0.2">
      <c r="AF2135" s="3"/>
      <c r="AG2135" s="48"/>
      <c r="AH2135" s="48"/>
      <c r="AI2135" s="48"/>
      <c r="AJ2135" s="61"/>
      <c r="AK2135" s="3"/>
      <c r="AL2135" s="48"/>
      <c r="AM2135" s="48"/>
      <c r="AN2135" s="48"/>
    </row>
    <row r="2136" spans="32:40" ht="21.2" customHeight="1" x14ac:dyDescent="0.2">
      <c r="AF2136" s="3"/>
      <c r="AG2136" s="48"/>
      <c r="AH2136" s="48"/>
      <c r="AI2136" s="48"/>
      <c r="AJ2136" s="61"/>
      <c r="AK2136" s="3"/>
      <c r="AL2136" s="48"/>
      <c r="AM2136" s="48"/>
      <c r="AN2136" s="48"/>
    </row>
    <row r="2137" spans="32:40" ht="21.2" customHeight="1" x14ac:dyDescent="0.2">
      <c r="AF2137" s="3"/>
      <c r="AG2137" s="48"/>
      <c r="AH2137" s="48"/>
      <c r="AI2137" s="48"/>
      <c r="AJ2137" s="61"/>
      <c r="AK2137" s="3"/>
      <c r="AL2137" s="48"/>
      <c r="AM2137" s="48"/>
      <c r="AN2137" s="48"/>
    </row>
    <row r="2138" spans="32:40" ht="21.2" customHeight="1" x14ac:dyDescent="0.2">
      <c r="AF2138" s="3"/>
      <c r="AG2138" s="48"/>
      <c r="AH2138" s="48"/>
      <c r="AI2138" s="48"/>
      <c r="AJ2138" s="61"/>
      <c r="AK2138" s="3"/>
      <c r="AL2138" s="48"/>
      <c r="AM2138" s="48"/>
      <c r="AN2138" s="48"/>
    </row>
    <row r="2139" spans="32:40" ht="21.2" customHeight="1" x14ac:dyDescent="0.2">
      <c r="AF2139" s="3"/>
      <c r="AG2139" s="48"/>
      <c r="AH2139" s="48"/>
      <c r="AI2139" s="48"/>
      <c r="AJ2139" s="61"/>
      <c r="AK2139" s="3"/>
      <c r="AL2139" s="48"/>
      <c r="AM2139" s="48"/>
      <c r="AN2139" s="48"/>
    </row>
    <row r="2140" spans="32:40" ht="21.2" customHeight="1" x14ac:dyDescent="0.2">
      <c r="AF2140" s="3"/>
      <c r="AG2140" s="48"/>
      <c r="AH2140" s="48"/>
      <c r="AI2140" s="48"/>
      <c r="AJ2140" s="61"/>
      <c r="AK2140" s="3"/>
      <c r="AL2140" s="48"/>
      <c r="AM2140" s="48"/>
      <c r="AN2140" s="48"/>
    </row>
    <row r="2141" spans="32:40" ht="21.2" customHeight="1" x14ac:dyDescent="0.2">
      <c r="AF2141" s="3"/>
      <c r="AG2141" s="48"/>
      <c r="AH2141" s="48"/>
      <c r="AI2141" s="48"/>
      <c r="AJ2141" s="61"/>
      <c r="AK2141" s="3"/>
      <c r="AL2141" s="48"/>
      <c r="AM2141" s="48"/>
      <c r="AN2141" s="48"/>
    </row>
    <row r="2142" spans="32:40" ht="21.2" customHeight="1" x14ac:dyDescent="0.2">
      <c r="AF2142" s="3"/>
      <c r="AG2142" s="48"/>
      <c r="AH2142" s="48"/>
      <c r="AI2142" s="48"/>
      <c r="AJ2142" s="61"/>
      <c r="AK2142" s="3"/>
      <c r="AL2142" s="48"/>
      <c r="AM2142" s="48"/>
      <c r="AN2142" s="48"/>
    </row>
    <row r="2143" spans="32:40" ht="21.2" customHeight="1" x14ac:dyDescent="0.2">
      <c r="AF2143" s="3"/>
      <c r="AG2143" s="48"/>
      <c r="AH2143" s="48"/>
      <c r="AI2143" s="48"/>
      <c r="AJ2143" s="61"/>
      <c r="AK2143" s="3"/>
      <c r="AL2143" s="48"/>
      <c r="AM2143" s="48"/>
      <c r="AN2143" s="48"/>
    </row>
    <row r="2144" spans="32:40" ht="21.2" customHeight="1" x14ac:dyDescent="0.2">
      <c r="AF2144" s="3"/>
      <c r="AG2144" s="48"/>
      <c r="AH2144" s="48"/>
      <c r="AI2144" s="48"/>
      <c r="AJ2144" s="61"/>
      <c r="AK2144" s="3"/>
      <c r="AL2144" s="48"/>
      <c r="AM2144" s="48"/>
      <c r="AN2144" s="48"/>
    </row>
    <row r="2145" spans="32:40" ht="21.2" customHeight="1" x14ac:dyDescent="0.2">
      <c r="AF2145" s="3"/>
      <c r="AG2145" s="48"/>
      <c r="AH2145" s="48"/>
      <c r="AI2145" s="48"/>
      <c r="AJ2145" s="61"/>
      <c r="AK2145" s="3"/>
      <c r="AL2145" s="48"/>
      <c r="AM2145" s="48"/>
      <c r="AN2145" s="48"/>
    </row>
    <row r="2146" spans="32:40" ht="21.2" customHeight="1" x14ac:dyDescent="0.2">
      <c r="AF2146" s="5"/>
      <c r="AG2146" s="48"/>
      <c r="AH2146" s="48"/>
      <c r="AI2146" s="48"/>
      <c r="AJ2146" s="61"/>
      <c r="AK2146" s="3"/>
      <c r="AL2146" s="48"/>
      <c r="AM2146" s="48"/>
      <c r="AN2146" s="48"/>
    </row>
    <row r="2147" spans="32:40" ht="21.2" customHeight="1" x14ac:dyDescent="0.2">
      <c r="AF2147" s="3"/>
      <c r="AG2147" s="48"/>
      <c r="AH2147" s="48"/>
      <c r="AI2147" s="48"/>
      <c r="AJ2147" s="61"/>
      <c r="AK2147" s="3"/>
      <c r="AL2147" s="48"/>
      <c r="AM2147" s="48"/>
      <c r="AN2147" s="48"/>
    </row>
    <row r="2148" spans="32:40" ht="21.2" customHeight="1" x14ac:dyDescent="0.2">
      <c r="AF2148" s="3"/>
      <c r="AG2148" s="48"/>
      <c r="AH2148" s="48"/>
      <c r="AI2148" s="48"/>
      <c r="AJ2148" s="61"/>
      <c r="AK2148" s="3"/>
      <c r="AL2148" s="48"/>
      <c r="AM2148" s="48"/>
      <c r="AN2148" s="48"/>
    </row>
    <row r="2149" spans="32:40" ht="21.2" customHeight="1" x14ac:dyDescent="0.2">
      <c r="AF2149" s="3"/>
      <c r="AG2149" s="48"/>
      <c r="AH2149" s="48"/>
      <c r="AI2149" s="48"/>
      <c r="AJ2149" s="61"/>
      <c r="AK2149" s="3"/>
      <c r="AL2149" s="48"/>
      <c r="AM2149" s="48"/>
      <c r="AN2149" s="48"/>
    </row>
    <row r="2150" spans="32:40" ht="21.2" customHeight="1" x14ac:dyDescent="0.2">
      <c r="AF2150" s="3"/>
      <c r="AG2150" s="48"/>
      <c r="AH2150" s="48"/>
      <c r="AI2150" s="48"/>
      <c r="AJ2150" s="61"/>
      <c r="AK2150" s="3"/>
      <c r="AL2150" s="48"/>
      <c r="AM2150" s="48"/>
      <c r="AN2150" s="48"/>
    </row>
    <row r="2151" spans="32:40" ht="21.2" customHeight="1" x14ac:dyDescent="0.2">
      <c r="AF2151" s="3"/>
      <c r="AG2151" s="48"/>
      <c r="AH2151" s="48"/>
      <c r="AI2151" s="48"/>
      <c r="AJ2151" s="61"/>
      <c r="AK2151" s="3"/>
      <c r="AL2151" s="48"/>
      <c r="AM2151" s="48"/>
      <c r="AN2151" s="48"/>
    </row>
    <row r="2152" spans="32:40" ht="21.2" customHeight="1" x14ac:dyDescent="0.2">
      <c r="AF2152" s="3"/>
      <c r="AG2152" s="48"/>
      <c r="AH2152" s="48"/>
      <c r="AI2152" s="48"/>
      <c r="AJ2152" s="61"/>
      <c r="AK2152" s="3"/>
      <c r="AL2152" s="48"/>
      <c r="AM2152" s="48"/>
      <c r="AN2152" s="48"/>
    </row>
    <row r="2153" spans="32:40" ht="21.2" customHeight="1" x14ac:dyDescent="0.2">
      <c r="AF2153" s="3"/>
      <c r="AG2153" s="48"/>
      <c r="AH2153" s="48"/>
      <c r="AI2153" s="48"/>
      <c r="AJ2153" s="61"/>
      <c r="AK2153" s="3"/>
      <c r="AL2153" s="48"/>
      <c r="AM2153" s="48"/>
      <c r="AN2153" s="48"/>
    </row>
    <row r="2154" spans="32:40" ht="21.2" customHeight="1" x14ac:dyDescent="0.2">
      <c r="AF2154" s="3"/>
      <c r="AG2154" s="48"/>
      <c r="AH2154" s="48"/>
      <c r="AI2154" s="48"/>
      <c r="AJ2154" s="61"/>
      <c r="AK2154" s="3"/>
      <c r="AL2154" s="48"/>
      <c r="AM2154" s="48"/>
      <c r="AN2154" s="48"/>
    </row>
    <row r="2155" spans="32:40" ht="21.2" customHeight="1" x14ac:dyDescent="0.2">
      <c r="AF2155" s="3"/>
      <c r="AG2155" s="48"/>
      <c r="AH2155" s="48"/>
      <c r="AI2155" s="48"/>
      <c r="AJ2155" s="61"/>
      <c r="AK2155" s="3"/>
      <c r="AL2155" s="48"/>
      <c r="AM2155" s="48"/>
      <c r="AN2155" s="48"/>
    </row>
    <row r="2156" spans="32:40" ht="21.2" customHeight="1" x14ac:dyDescent="0.2">
      <c r="AF2156" s="3"/>
      <c r="AG2156" s="48"/>
      <c r="AH2156" s="48"/>
      <c r="AI2156" s="48"/>
      <c r="AJ2156" s="61"/>
      <c r="AK2156" s="3"/>
      <c r="AL2156" s="48"/>
      <c r="AM2156" s="48"/>
      <c r="AN2156" s="48"/>
    </row>
    <row r="2157" spans="32:40" ht="21.2" customHeight="1" x14ac:dyDescent="0.2">
      <c r="AF2157" s="3"/>
      <c r="AG2157" s="48"/>
      <c r="AH2157" s="48"/>
      <c r="AI2157" s="48"/>
      <c r="AJ2157" s="61"/>
      <c r="AK2157" s="3"/>
      <c r="AL2157" s="48"/>
      <c r="AM2157" s="48"/>
      <c r="AN2157" s="48"/>
    </row>
    <row r="2158" spans="32:40" ht="21.2" customHeight="1" x14ac:dyDescent="0.2">
      <c r="AF2158" s="3"/>
      <c r="AG2158" s="48"/>
      <c r="AH2158" s="48"/>
      <c r="AI2158" s="48"/>
      <c r="AJ2158" s="61"/>
      <c r="AK2158" s="3"/>
      <c r="AL2158" s="48"/>
      <c r="AM2158" s="48"/>
      <c r="AN2158" s="48"/>
    </row>
    <row r="2159" spans="32:40" ht="21.2" customHeight="1" x14ac:dyDescent="0.2">
      <c r="AF2159" s="3"/>
      <c r="AG2159" s="48"/>
      <c r="AH2159" s="48"/>
      <c r="AI2159" s="48"/>
      <c r="AJ2159" s="61"/>
      <c r="AK2159" s="3"/>
      <c r="AL2159" s="48"/>
      <c r="AM2159" s="48"/>
      <c r="AN2159" s="48"/>
    </row>
    <row r="2160" spans="32:40" ht="21.2" customHeight="1" x14ac:dyDescent="0.2">
      <c r="AF2160" s="3"/>
      <c r="AG2160" s="48"/>
      <c r="AH2160" s="48"/>
      <c r="AI2160" s="48"/>
      <c r="AJ2160" s="61"/>
      <c r="AK2160" s="3"/>
      <c r="AL2160" s="48"/>
      <c r="AM2160" s="48"/>
      <c r="AN2160" s="48"/>
    </row>
    <row r="2161" spans="32:40" ht="21.2" customHeight="1" x14ac:dyDescent="0.2">
      <c r="AF2161" s="3"/>
      <c r="AG2161" s="48"/>
      <c r="AH2161" s="48"/>
      <c r="AI2161" s="48"/>
      <c r="AJ2161" s="61"/>
      <c r="AK2161" s="3"/>
      <c r="AL2161" s="48"/>
      <c r="AM2161" s="48"/>
      <c r="AN2161" s="48"/>
    </row>
    <row r="2162" spans="32:40" ht="21.2" customHeight="1" x14ac:dyDescent="0.2">
      <c r="AF2162" s="3"/>
      <c r="AG2162" s="48"/>
      <c r="AH2162" s="48"/>
      <c r="AI2162" s="48"/>
      <c r="AJ2162" s="61"/>
      <c r="AK2162" s="3"/>
      <c r="AL2162" s="48"/>
      <c r="AM2162" s="48"/>
      <c r="AN2162" s="48"/>
    </row>
    <row r="2163" spans="32:40" ht="21.2" customHeight="1" x14ac:dyDescent="0.2">
      <c r="AF2163" s="3"/>
      <c r="AG2163" s="48"/>
      <c r="AH2163" s="48"/>
      <c r="AI2163" s="48"/>
      <c r="AJ2163" s="61"/>
      <c r="AK2163" s="3"/>
      <c r="AL2163" s="48"/>
      <c r="AM2163" s="48"/>
      <c r="AN2163" s="48"/>
    </row>
    <row r="2164" spans="32:40" ht="21.2" customHeight="1" x14ac:dyDescent="0.2">
      <c r="AF2164" s="3"/>
      <c r="AG2164" s="48"/>
      <c r="AH2164" s="48"/>
      <c r="AI2164" s="48"/>
      <c r="AJ2164" s="61"/>
      <c r="AK2164" s="3"/>
      <c r="AL2164" s="48"/>
      <c r="AM2164" s="48"/>
      <c r="AN2164" s="48"/>
    </row>
    <row r="2165" spans="32:40" ht="21.2" customHeight="1" x14ac:dyDescent="0.2">
      <c r="AF2165" s="3"/>
      <c r="AG2165" s="48"/>
      <c r="AH2165" s="48"/>
      <c r="AI2165" s="48"/>
      <c r="AJ2165" s="61"/>
      <c r="AK2165" s="3"/>
      <c r="AL2165" s="48"/>
      <c r="AM2165" s="48"/>
      <c r="AN2165" s="48"/>
    </row>
    <row r="2166" spans="32:40" ht="21.2" customHeight="1" x14ac:dyDescent="0.2">
      <c r="AF2166" s="3"/>
      <c r="AG2166" s="48"/>
      <c r="AH2166" s="48"/>
      <c r="AI2166" s="48"/>
      <c r="AJ2166" s="61"/>
      <c r="AK2166" s="3"/>
      <c r="AL2166" s="48"/>
      <c r="AM2166" s="48"/>
      <c r="AN2166" s="48"/>
    </row>
    <row r="2167" spans="32:40" ht="21.2" customHeight="1" x14ac:dyDescent="0.2">
      <c r="AF2167" s="3"/>
      <c r="AG2167" s="48"/>
      <c r="AH2167" s="48"/>
      <c r="AI2167" s="48"/>
      <c r="AJ2167" s="61"/>
      <c r="AK2167" s="3"/>
      <c r="AL2167" s="48"/>
      <c r="AM2167" s="48"/>
      <c r="AN2167" s="48"/>
    </row>
    <row r="2168" spans="32:40" ht="21.2" customHeight="1" x14ac:dyDescent="0.2">
      <c r="AF2168" s="3"/>
      <c r="AG2168" s="48"/>
      <c r="AH2168" s="48"/>
      <c r="AI2168" s="48"/>
      <c r="AJ2168" s="61"/>
      <c r="AK2168" s="3"/>
      <c r="AL2168" s="48"/>
      <c r="AM2168" s="48"/>
      <c r="AN2168" s="48"/>
    </row>
    <row r="2169" spans="32:40" ht="21.2" customHeight="1" x14ac:dyDescent="0.2">
      <c r="AF2169" s="3"/>
      <c r="AG2169" s="48"/>
      <c r="AH2169" s="48"/>
      <c r="AI2169" s="48"/>
      <c r="AJ2169" s="61"/>
      <c r="AK2169" s="3"/>
      <c r="AL2169" s="48"/>
      <c r="AM2169" s="48"/>
      <c r="AN2169" s="48"/>
    </row>
    <row r="2170" spans="32:40" ht="21.2" customHeight="1" x14ac:dyDescent="0.2">
      <c r="AF2170" s="3"/>
      <c r="AG2170" s="48"/>
      <c r="AH2170" s="48"/>
      <c r="AI2170" s="48"/>
      <c r="AJ2170" s="61"/>
      <c r="AK2170" s="3"/>
      <c r="AL2170" s="48"/>
      <c r="AM2170" s="48"/>
      <c r="AN2170" s="48"/>
    </row>
    <row r="2171" spans="32:40" ht="21.2" customHeight="1" x14ac:dyDescent="0.2">
      <c r="AF2171" s="3"/>
      <c r="AG2171" s="48"/>
      <c r="AH2171" s="48"/>
      <c r="AI2171" s="48"/>
      <c r="AJ2171" s="61"/>
      <c r="AK2171" s="3"/>
      <c r="AL2171" s="48"/>
      <c r="AM2171" s="48"/>
      <c r="AN2171" s="48"/>
    </row>
    <row r="2172" spans="32:40" ht="21.2" customHeight="1" x14ac:dyDescent="0.2">
      <c r="AF2172" s="3"/>
      <c r="AG2172" s="48"/>
      <c r="AH2172" s="48"/>
      <c r="AI2172" s="48"/>
      <c r="AJ2172" s="61"/>
      <c r="AK2172" s="3"/>
      <c r="AL2172" s="48"/>
      <c r="AM2172" s="48"/>
      <c r="AN2172" s="48"/>
    </row>
    <row r="2173" spans="32:40" ht="21.2" customHeight="1" x14ac:dyDescent="0.2">
      <c r="AF2173" s="3"/>
      <c r="AG2173" s="48"/>
      <c r="AH2173" s="48"/>
      <c r="AI2173" s="48"/>
      <c r="AJ2173" s="61"/>
      <c r="AK2173" s="3"/>
      <c r="AL2173" s="48"/>
      <c r="AM2173" s="48"/>
      <c r="AN2173" s="48"/>
    </row>
    <row r="2174" spans="32:40" ht="21.2" customHeight="1" x14ac:dyDescent="0.2">
      <c r="AF2174" s="3"/>
      <c r="AG2174" s="48"/>
      <c r="AH2174" s="48"/>
      <c r="AI2174" s="48"/>
      <c r="AJ2174" s="61"/>
      <c r="AK2174" s="3"/>
      <c r="AL2174" s="48"/>
      <c r="AM2174" s="48"/>
      <c r="AN2174" s="48"/>
    </row>
    <row r="2175" spans="32:40" ht="21.2" customHeight="1" x14ac:dyDescent="0.2">
      <c r="AF2175" s="3"/>
      <c r="AG2175" s="48"/>
      <c r="AH2175" s="48"/>
      <c r="AI2175" s="48"/>
      <c r="AJ2175" s="61"/>
      <c r="AK2175" s="3"/>
      <c r="AL2175" s="48"/>
      <c r="AM2175" s="48"/>
      <c r="AN2175" s="48"/>
    </row>
    <row r="2176" spans="32:40" ht="21.2" customHeight="1" x14ac:dyDescent="0.2">
      <c r="AF2176" s="3"/>
      <c r="AG2176" s="48"/>
      <c r="AH2176" s="48"/>
      <c r="AI2176" s="48"/>
      <c r="AJ2176" s="61"/>
      <c r="AK2176" s="3"/>
      <c r="AL2176" s="48"/>
      <c r="AM2176" s="48"/>
      <c r="AN2176" s="48"/>
    </row>
    <row r="2177" spans="32:40" ht="21.2" customHeight="1" x14ac:dyDescent="0.2">
      <c r="AF2177" s="3"/>
      <c r="AG2177" s="48"/>
      <c r="AH2177" s="48"/>
      <c r="AI2177" s="48"/>
      <c r="AJ2177" s="61"/>
      <c r="AK2177" s="3"/>
      <c r="AL2177" s="48"/>
      <c r="AM2177" s="48"/>
      <c r="AN2177" s="48"/>
    </row>
    <row r="2178" spans="32:40" ht="21.2" customHeight="1" x14ac:dyDescent="0.2">
      <c r="AF2178" s="3"/>
      <c r="AG2178" s="48"/>
      <c r="AH2178" s="48"/>
      <c r="AI2178" s="48"/>
      <c r="AJ2178" s="61"/>
      <c r="AK2178" s="3"/>
      <c r="AL2178" s="48"/>
      <c r="AM2178" s="48"/>
      <c r="AN2178" s="48"/>
    </row>
    <row r="2179" spans="32:40" ht="21.2" customHeight="1" x14ac:dyDescent="0.2">
      <c r="AF2179" s="3"/>
      <c r="AG2179" s="48"/>
      <c r="AH2179" s="48"/>
      <c r="AI2179" s="48"/>
      <c r="AJ2179" s="61"/>
      <c r="AK2179" s="3"/>
      <c r="AL2179" s="48"/>
      <c r="AM2179" s="48"/>
      <c r="AN2179" s="48"/>
    </row>
    <row r="2180" spans="32:40" ht="21.2" customHeight="1" x14ac:dyDescent="0.2">
      <c r="AF2180" s="3"/>
      <c r="AG2180" s="48"/>
      <c r="AH2180" s="48"/>
      <c r="AI2180" s="48"/>
      <c r="AJ2180" s="61"/>
      <c r="AK2180" s="3"/>
      <c r="AL2180" s="48"/>
      <c r="AM2180" s="48"/>
      <c r="AN2180" s="48"/>
    </row>
    <row r="2181" spans="32:40" ht="21.2" customHeight="1" x14ac:dyDescent="0.2">
      <c r="AF2181" s="3"/>
      <c r="AG2181" s="48"/>
      <c r="AH2181" s="48"/>
      <c r="AI2181" s="48"/>
      <c r="AJ2181" s="61"/>
      <c r="AK2181" s="3"/>
      <c r="AL2181" s="48"/>
      <c r="AM2181" s="48"/>
      <c r="AN2181" s="48"/>
    </row>
    <row r="2182" spans="32:40" ht="21.2" customHeight="1" x14ac:dyDescent="0.2">
      <c r="AF2182" s="3"/>
      <c r="AG2182" s="48"/>
      <c r="AH2182" s="48"/>
      <c r="AI2182" s="48"/>
      <c r="AJ2182" s="61"/>
      <c r="AK2182" s="3"/>
      <c r="AL2182" s="48"/>
      <c r="AM2182" s="48"/>
      <c r="AN2182" s="48"/>
    </row>
    <row r="2183" spans="32:40" ht="21.2" customHeight="1" x14ac:dyDescent="0.2">
      <c r="AF2183" s="3"/>
      <c r="AG2183" s="48"/>
      <c r="AH2183" s="48"/>
      <c r="AI2183" s="48"/>
      <c r="AJ2183" s="61"/>
      <c r="AK2183" s="3"/>
      <c r="AL2183" s="48"/>
      <c r="AM2183" s="48"/>
      <c r="AN2183" s="48"/>
    </row>
    <row r="2184" spans="32:40" ht="21.2" customHeight="1" x14ac:dyDescent="0.2">
      <c r="AF2184" s="3"/>
      <c r="AG2184" s="48"/>
      <c r="AH2184" s="48"/>
      <c r="AI2184" s="48"/>
      <c r="AJ2184" s="61"/>
      <c r="AK2184" s="3"/>
      <c r="AL2184" s="48"/>
      <c r="AM2184" s="48"/>
      <c r="AN2184" s="48"/>
    </row>
    <row r="2185" spans="32:40" ht="21.2" customHeight="1" x14ac:dyDescent="0.2">
      <c r="AF2185" s="3"/>
      <c r="AG2185" s="48"/>
      <c r="AH2185" s="48"/>
      <c r="AI2185" s="48"/>
      <c r="AJ2185" s="61"/>
      <c r="AK2185" s="3"/>
      <c r="AL2185" s="48"/>
      <c r="AM2185" s="48"/>
      <c r="AN2185" s="48"/>
    </row>
    <row r="2186" spans="32:40" ht="21.2" customHeight="1" x14ac:dyDescent="0.2">
      <c r="AF2186" s="3"/>
      <c r="AG2186" s="48"/>
      <c r="AH2186" s="48"/>
      <c r="AI2186" s="48"/>
      <c r="AJ2186" s="61"/>
      <c r="AK2186" s="3"/>
      <c r="AL2186" s="48"/>
      <c r="AM2186" s="48"/>
      <c r="AN2186" s="48"/>
    </row>
    <row r="2187" spans="32:40" ht="21.2" customHeight="1" x14ac:dyDescent="0.2">
      <c r="AF2187" s="3"/>
      <c r="AG2187" s="48"/>
      <c r="AH2187" s="48"/>
      <c r="AI2187" s="48"/>
      <c r="AJ2187" s="61"/>
      <c r="AK2187" s="3"/>
      <c r="AL2187" s="48"/>
      <c r="AM2187" s="48"/>
      <c r="AN2187" s="48"/>
    </row>
    <row r="2188" spans="32:40" ht="21.2" customHeight="1" x14ac:dyDescent="0.2">
      <c r="AF2188" s="3"/>
      <c r="AG2188" s="48"/>
      <c r="AH2188" s="48"/>
      <c r="AI2188" s="48"/>
      <c r="AJ2188" s="61"/>
      <c r="AK2188" s="3"/>
      <c r="AL2188" s="48"/>
      <c r="AM2188" s="48"/>
      <c r="AN2188" s="48"/>
    </row>
    <row r="2189" spans="32:40" ht="21.2" customHeight="1" x14ac:dyDescent="0.2">
      <c r="AF2189" s="3"/>
      <c r="AG2189" s="48"/>
      <c r="AH2189" s="48"/>
      <c r="AI2189" s="48"/>
      <c r="AJ2189" s="61"/>
      <c r="AK2189" s="3"/>
      <c r="AL2189" s="48"/>
      <c r="AM2189" s="48"/>
      <c r="AN2189" s="48"/>
    </row>
    <row r="2190" spans="32:40" ht="21.2" customHeight="1" x14ac:dyDescent="0.2">
      <c r="AF2190" s="3"/>
      <c r="AG2190" s="48"/>
      <c r="AH2190" s="48"/>
      <c r="AI2190" s="48"/>
      <c r="AJ2190" s="61"/>
      <c r="AK2190" s="3"/>
      <c r="AL2190" s="48"/>
      <c r="AM2190" s="48"/>
      <c r="AN2190" s="48"/>
    </row>
    <row r="2191" spans="32:40" ht="21.2" customHeight="1" x14ac:dyDescent="0.2">
      <c r="AF2191" s="3"/>
      <c r="AG2191" s="48"/>
      <c r="AH2191" s="48"/>
      <c r="AI2191" s="48"/>
      <c r="AJ2191" s="61"/>
      <c r="AK2191" s="3"/>
      <c r="AL2191" s="48"/>
      <c r="AM2191" s="48"/>
      <c r="AN2191" s="48"/>
    </row>
    <row r="2192" spans="32:40" ht="21.2" customHeight="1" x14ac:dyDescent="0.2">
      <c r="AF2192" s="3"/>
      <c r="AG2192" s="48"/>
      <c r="AH2192" s="48"/>
      <c r="AI2192" s="48"/>
      <c r="AJ2192" s="65"/>
      <c r="AK2192" s="5"/>
      <c r="AL2192" s="49"/>
      <c r="AM2192" s="49"/>
      <c r="AN2192" s="48"/>
    </row>
    <row r="2193" spans="32:40" ht="21.2" customHeight="1" x14ac:dyDescent="0.2">
      <c r="AF2193" s="3"/>
      <c r="AG2193" s="48"/>
      <c r="AH2193" s="48"/>
      <c r="AI2193" s="48"/>
      <c r="AJ2193" s="61"/>
      <c r="AK2193" s="3"/>
      <c r="AL2193" s="48"/>
      <c r="AM2193" s="48"/>
      <c r="AN2193" s="48"/>
    </row>
    <row r="2194" spans="32:40" ht="21.2" customHeight="1" x14ac:dyDescent="0.2">
      <c r="AF2194" s="3"/>
      <c r="AG2194" s="48"/>
      <c r="AH2194" s="48"/>
      <c r="AI2194" s="48"/>
      <c r="AJ2194" s="61"/>
      <c r="AK2194" s="3"/>
      <c r="AL2194" s="48"/>
      <c r="AM2194" s="48"/>
      <c r="AN2194" s="48"/>
    </row>
    <row r="2195" spans="32:40" ht="21.2" customHeight="1" x14ac:dyDescent="0.2">
      <c r="AF2195" s="3"/>
      <c r="AG2195" s="48"/>
      <c r="AH2195" s="48"/>
      <c r="AI2195" s="48"/>
      <c r="AJ2195" s="61"/>
      <c r="AK2195" s="3"/>
      <c r="AL2195" s="48"/>
      <c r="AM2195" s="48"/>
      <c r="AN2195" s="48"/>
    </row>
    <row r="2196" spans="32:40" ht="21.2" customHeight="1" x14ac:dyDescent="0.2">
      <c r="AF2196" s="3"/>
      <c r="AG2196" s="48"/>
      <c r="AH2196" s="48"/>
      <c r="AI2196" s="48"/>
      <c r="AJ2196" s="61"/>
      <c r="AK2196" s="3"/>
      <c r="AL2196" s="48"/>
      <c r="AM2196" s="48"/>
      <c r="AN2196" s="48"/>
    </row>
    <row r="2197" spans="32:40" ht="21.2" customHeight="1" x14ac:dyDescent="0.2">
      <c r="AF2197" s="3"/>
      <c r="AG2197" s="48"/>
      <c r="AH2197" s="48"/>
      <c r="AI2197" s="48"/>
      <c r="AJ2197" s="61"/>
      <c r="AK2197" s="3"/>
      <c r="AL2197" s="48"/>
      <c r="AM2197" s="48"/>
      <c r="AN2197" s="48"/>
    </row>
    <row r="2198" spans="32:40" ht="21.2" customHeight="1" x14ac:dyDescent="0.2">
      <c r="AF2198" s="3"/>
      <c r="AG2198" s="48"/>
      <c r="AH2198" s="48"/>
      <c r="AI2198" s="48"/>
      <c r="AJ2198" s="61"/>
      <c r="AK2198" s="3"/>
      <c r="AL2198" s="48"/>
      <c r="AM2198" s="48"/>
      <c r="AN2198" s="48"/>
    </row>
    <row r="2199" spans="32:40" ht="21.2" customHeight="1" x14ac:dyDescent="0.2">
      <c r="AF2199" s="3"/>
      <c r="AG2199" s="48"/>
      <c r="AH2199" s="48"/>
      <c r="AI2199" s="48"/>
      <c r="AJ2199" s="61"/>
      <c r="AK2199" s="3"/>
      <c r="AL2199" s="48"/>
      <c r="AM2199" s="48"/>
      <c r="AN2199" s="48"/>
    </row>
    <row r="2200" spans="32:40" ht="21.2" customHeight="1" x14ac:dyDescent="0.2">
      <c r="AF2200" s="3"/>
      <c r="AG2200" s="48"/>
      <c r="AH2200" s="48"/>
      <c r="AI2200" s="48"/>
      <c r="AJ2200" s="61"/>
      <c r="AK2200" s="3"/>
      <c r="AL2200" s="48"/>
      <c r="AM2200" s="48"/>
      <c r="AN2200" s="48"/>
    </row>
    <row r="2201" spans="32:40" ht="21.2" customHeight="1" x14ac:dyDescent="0.2">
      <c r="AF2201" s="3"/>
      <c r="AG2201" s="48"/>
      <c r="AH2201" s="48"/>
      <c r="AI2201" s="48"/>
      <c r="AJ2201" s="61"/>
      <c r="AK2201" s="3"/>
      <c r="AL2201" s="48"/>
      <c r="AM2201" s="48"/>
      <c r="AN2201" s="48"/>
    </row>
    <row r="2202" spans="32:40" ht="21.2" customHeight="1" x14ac:dyDescent="0.2">
      <c r="AF2202" s="3"/>
      <c r="AG2202" s="48"/>
      <c r="AH2202" s="48"/>
      <c r="AI2202" s="48"/>
      <c r="AJ2202" s="61"/>
      <c r="AK2202" s="3"/>
      <c r="AL2202" s="48"/>
      <c r="AM2202" s="48"/>
      <c r="AN2202" s="48"/>
    </row>
    <row r="2203" spans="32:40" ht="21.2" customHeight="1" x14ac:dyDescent="0.2">
      <c r="AF2203" s="3"/>
      <c r="AG2203" s="48"/>
      <c r="AH2203" s="48"/>
      <c r="AI2203" s="48"/>
      <c r="AJ2203" s="61"/>
      <c r="AK2203" s="3"/>
      <c r="AL2203" s="48"/>
      <c r="AM2203" s="48"/>
      <c r="AN2203" s="48"/>
    </row>
    <row r="2204" spans="32:40" ht="21.2" customHeight="1" x14ac:dyDescent="0.2">
      <c r="AF2204" s="3"/>
      <c r="AG2204" s="48"/>
      <c r="AH2204" s="48"/>
      <c r="AI2204" s="48"/>
      <c r="AJ2204" s="61"/>
      <c r="AK2204" s="3"/>
      <c r="AL2204" s="48"/>
      <c r="AM2204" s="48"/>
      <c r="AN2204" s="48"/>
    </row>
    <row r="2205" spans="32:40" ht="21.2" customHeight="1" x14ac:dyDescent="0.2">
      <c r="AF2205" s="3"/>
      <c r="AG2205" s="48"/>
      <c r="AH2205" s="48"/>
      <c r="AI2205" s="48"/>
      <c r="AJ2205" s="61"/>
      <c r="AK2205" s="3"/>
      <c r="AL2205" s="48"/>
      <c r="AM2205" s="48"/>
      <c r="AN2205" s="48"/>
    </row>
    <row r="2206" spans="32:40" ht="21.2" customHeight="1" x14ac:dyDescent="0.2">
      <c r="AF2206" s="3"/>
      <c r="AG2206" s="48"/>
      <c r="AH2206" s="48"/>
      <c r="AI2206" s="48"/>
      <c r="AJ2206" s="61"/>
      <c r="AK2206" s="3"/>
      <c r="AL2206" s="48"/>
      <c r="AM2206" s="48"/>
      <c r="AN2206" s="48"/>
    </row>
    <row r="2207" spans="32:40" ht="21.2" customHeight="1" x14ac:dyDescent="0.2">
      <c r="AF2207" s="3"/>
      <c r="AG2207" s="48"/>
      <c r="AH2207" s="48"/>
      <c r="AI2207" s="48"/>
      <c r="AJ2207" s="61"/>
      <c r="AK2207" s="3"/>
      <c r="AL2207" s="48"/>
      <c r="AM2207" s="48"/>
      <c r="AN2207" s="48"/>
    </row>
    <row r="2208" spans="32:40" ht="21.2" customHeight="1" x14ac:dyDescent="0.2">
      <c r="AF2208" s="3"/>
      <c r="AG2208" s="48"/>
      <c r="AH2208" s="48"/>
      <c r="AI2208" s="48"/>
      <c r="AJ2208" s="61"/>
      <c r="AK2208" s="3"/>
      <c r="AL2208" s="48"/>
      <c r="AM2208" s="48"/>
      <c r="AN2208" s="48"/>
    </row>
    <row r="2209" spans="32:40" ht="21.2" customHeight="1" x14ac:dyDescent="0.2">
      <c r="AF2209" s="3"/>
      <c r="AG2209" s="48"/>
      <c r="AH2209" s="48"/>
      <c r="AI2209" s="48"/>
      <c r="AJ2209" s="61"/>
      <c r="AK2209" s="3"/>
      <c r="AL2209" s="48"/>
      <c r="AM2209" s="48"/>
      <c r="AN2209" s="48"/>
    </row>
    <row r="2210" spans="32:40" ht="21.2" customHeight="1" x14ac:dyDescent="0.2">
      <c r="AF2210" s="3"/>
      <c r="AG2210" s="48"/>
      <c r="AH2210" s="48"/>
      <c r="AI2210" s="48"/>
      <c r="AJ2210" s="61"/>
      <c r="AK2210" s="3"/>
      <c r="AL2210" s="48"/>
      <c r="AM2210" s="48"/>
      <c r="AN2210" s="48"/>
    </row>
    <row r="2211" spans="32:40" ht="21.2" customHeight="1" x14ac:dyDescent="0.2">
      <c r="AF2211" s="3"/>
      <c r="AG2211" s="48"/>
      <c r="AH2211" s="48"/>
      <c r="AI2211" s="48"/>
      <c r="AJ2211" s="61"/>
      <c r="AK2211" s="3"/>
      <c r="AL2211" s="48"/>
      <c r="AM2211" s="48"/>
      <c r="AN2211" s="48"/>
    </row>
    <row r="2212" spans="32:40" ht="21.2" customHeight="1" x14ac:dyDescent="0.2">
      <c r="AF2212" s="3"/>
      <c r="AG2212" s="48"/>
      <c r="AH2212" s="48"/>
      <c r="AI2212" s="48"/>
      <c r="AJ2212" s="61"/>
      <c r="AK2212" s="3"/>
      <c r="AL2212" s="48"/>
      <c r="AM2212" s="48"/>
      <c r="AN2212" s="48"/>
    </row>
    <row r="2213" spans="32:40" ht="21.2" customHeight="1" x14ac:dyDescent="0.2">
      <c r="AF2213" s="3"/>
      <c r="AG2213" s="48"/>
      <c r="AH2213" s="48"/>
      <c r="AI2213" s="48"/>
      <c r="AJ2213" s="61"/>
      <c r="AK2213" s="3"/>
      <c r="AL2213" s="48"/>
      <c r="AM2213" s="48"/>
      <c r="AN2213" s="48"/>
    </row>
    <row r="2214" spans="32:40" ht="21.2" customHeight="1" x14ac:dyDescent="0.2">
      <c r="AF2214" s="3"/>
      <c r="AG2214" s="48"/>
      <c r="AH2214" s="48"/>
      <c r="AI2214" s="48"/>
      <c r="AJ2214" s="61"/>
      <c r="AK2214" s="3"/>
      <c r="AL2214" s="48"/>
      <c r="AM2214" s="48"/>
      <c r="AN2214" s="48"/>
    </row>
    <row r="2215" spans="32:40" ht="21.2" customHeight="1" x14ac:dyDescent="0.2">
      <c r="AF2215" s="3"/>
      <c r="AG2215" s="48"/>
      <c r="AH2215" s="48"/>
      <c r="AI2215" s="48"/>
      <c r="AJ2215" s="61"/>
      <c r="AK2215" s="3"/>
      <c r="AL2215" s="48"/>
      <c r="AM2215" s="48"/>
      <c r="AN2215" s="48"/>
    </row>
    <row r="2216" spans="32:40" ht="21.2" customHeight="1" x14ac:dyDescent="0.2">
      <c r="AF2216" s="3"/>
      <c r="AG2216" s="48"/>
      <c r="AH2216" s="48"/>
      <c r="AI2216" s="48"/>
      <c r="AJ2216" s="61"/>
      <c r="AK2216" s="3"/>
      <c r="AL2216" s="48"/>
      <c r="AM2216" s="48"/>
      <c r="AN2216" s="48"/>
    </row>
    <row r="2217" spans="32:40" ht="21.2" customHeight="1" x14ac:dyDescent="0.2">
      <c r="AF2217" s="3"/>
      <c r="AG2217" s="48"/>
      <c r="AH2217" s="48"/>
      <c r="AI2217" s="48"/>
      <c r="AJ2217" s="61"/>
      <c r="AK2217" s="3"/>
      <c r="AL2217" s="48"/>
      <c r="AM2217" s="48"/>
      <c r="AN2217" s="48"/>
    </row>
    <row r="2218" spans="32:40" ht="21.2" customHeight="1" x14ac:dyDescent="0.2">
      <c r="AF2218" s="3"/>
      <c r="AG2218" s="48"/>
      <c r="AH2218" s="48"/>
      <c r="AI2218" s="48"/>
      <c r="AJ2218" s="61"/>
      <c r="AK2218" s="3"/>
      <c r="AL2218" s="48"/>
      <c r="AM2218" s="48"/>
      <c r="AN2218" s="48"/>
    </row>
    <row r="2219" spans="32:40" ht="21.2" customHeight="1" x14ac:dyDescent="0.2">
      <c r="AF2219" s="3"/>
      <c r="AG2219" s="48"/>
      <c r="AH2219" s="48"/>
      <c r="AI2219" s="48"/>
      <c r="AJ2219" s="61"/>
      <c r="AK2219" s="3"/>
      <c r="AL2219" s="48"/>
      <c r="AM2219" s="48"/>
      <c r="AN2219" s="48"/>
    </row>
    <row r="2220" spans="32:40" ht="21.2" customHeight="1" x14ac:dyDescent="0.2">
      <c r="AF2220" s="3"/>
      <c r="AG2220" s="48"/>
      <c r="AH2220" s="48"/>
      <c r="AI2220" s="48"/>
      <c r="AJ2220" s="61"/>
      <c r="AK2220" s="3"/>
      <c r="AL2220" s="48"/>
      <c r="AM2220" s="48"/>
      <c r="AN2220" s="48"/>
    </row>
    <row r="2221" spans="32:40" ht="21.2" customHeight="1" x14ac:dyDescent="0.2">
      <c r="AF2221" s="3"/>
      <c r="AG2221" s="48"/>
      <c r="AH2221" s="48"/>
      <c r="AI2221" s="48"/>
      <c r="AJ2221" s="61"/>
      <c r="AK2221" s="3"/>
      <c r="AL2221" s="48"/>
      <c r="AM2221" s="48"/>
      <c r="AN2221" s="48"/>
    </row>
    <row r="2222" spans="32:40" ht="21.2" customHeight="1" x14ac:dyDescent="0.2">
      <c r="AF2222" s="3"/>
      <c r="AG2222" s="48"/>
      <c r="AH2222" s="48"/>
      <c r="AI2222" s="48"/>
      <c r="AJ2222" s="61"/>
      <c r="AK2222" s="3"/>
      <c r="AL2222" s="48"/>
      <c r="AM2222" s="48"/>
      <c r="AN2222" s="48"/>
    </row>
    <row r="2223" spans="32:40" ht="21.2" customHeight="1" x14ac:dyDescent="0.2">
      <c r="AF2223" s="3"/>
      <c r="AG2223" s="48"/>
      <c r="AH2223" s="48"/>
      <c r="AI2223" s="48"/>
      <c r="AJ2223" s="61"/>
      <c r="AK2223" s="3"/>
      <c r="AL2223" s="48"/>
      <c r="AM2223" s="48"/>
      <c r="AN2223" s="48"/>
    </row>
    <row r="2224" spans="32:40" ht="21.2" customHeight="1" x14ac:dyDescent="0.2">
      <c r="AF2224" s="3"/>
      <c r="AG2224" s="48"/>
      <c r="AH2224" s="48"/>
      <c r="AI2224" s="48"/>
      <c r="AJ2224" s="61"/>
      <c r="AK2224" s="3"/>
      <c r="AL2224" s="48"/>
      <c r="AM2224" s="48"/>
      <c r="AN2224" s="48"/>
    </row>
    <row r="2225" spans="32:40" ht="21.2" customHeight="1" x14ac:dyDescent="0.2">
      <c r="AF2225" s="3"/>
      <c r="AG2225" s="48"/>
      <c r="AH2225" s="48"/>
      <c r="AI2225" s="48"/>
      <c r="AJ2225" s="61"/>
      <c r="AK2225" s="3"/>
      <c r="AL2225" s="48"/>
      <c r="AM2225" s="48"/>
      <c r="AN2225" s="48"/>
    </row>
    <row r="2226" spans="32:40" ht="21.2" customHeight="1" x14ac:dyDescent="0.2">
      <c r="AF2226" s="3"/>
      <c r="AG2226" s="48"/>
      <c r="AH2226" s="48"/>
      <c r="AI2226" s="48"/>
      <c r="AJ2226" s="61"/>
      <c r="AK2226" s="3"/>
      <c r="AL2226" s="48"/>
      <c r="AM2226" s="48"/>
      <c r="AN2226" s="48"/>
    </row>
    <row r="2227" spans="32:40" ht="21.2" customHeight="1" x14ac:dyDescent="0.2">
      <c r="AF2227" s="3"/>
      <c r="AG2227" s="48"/>
      <c r="AH2227" s="48"/>
      <c r="AI2227" s="48"/>
      <c r="AJ2227" s="61"/>
      <c r="AK2227" s="3"/>
      <c r="AL2227" s="48"/>
      <c r="AM2227" s="48"/>
      <c r="AN2227" s="48"/>
    </row>
    <row r="2228" spans="32:40" ht="21.2" customHeight="1" x14ac:dyDescent="0.2">
      <c r="AF2228" s="3"/>
      <c r="AG2228" s="48"/>
      <c r="AH2228" s="48"/>
      <c r="AI2228" s="48"/>
      <c r="AJ2228" s="61"/>
      <c r="AK2228" s="3"/>
      <c r="AL2228" s="48"/>
      <c r="AM2228" s="48"/>
      <c r="AN2228" s="48"/>
    </row>
    <row r="2229" spans="32:40" ht="21.2" customHeight="1" x14ac:dyDescent="0.2">
      <c r="AF2229" s="3"/>
      <c r="AG2229" s="48"/>
      <c r="AH2229" s="48"/>
      <c r="AI2229" s="48"/>
      <c r="AJ2229" s="61"/>
      <c r="AK2229" s="3"/>
      <c r="AL2229" s="48"/>
      <c r="AM2229" s="48"/>
      <c r="AN2229" s="48"/>
    </row>
    <row r="2230" spans="32:40" ht="21.2" customHeight="1" x14ac:dyDescent="0.2">
      <c r="AF2230" s="3"/>
      <c r="AG2230" s="48"/>
      <c r="AH2230" s="48"/>
      <c r="AI2230" s="48"/>
      <c r="AJ2230" s="61"/>
      <c r="AK2230" s="3"/>
      <c r="AL2230" s="48"/>
      <c r="AM2230" s="48"/>
      <c r="AN2230" s="48"/>
    </row>
    <row r="2231" spans="32:40" ht="21.2" customHeight="1" x14ac:dyDescent="0.2">
      <c r="AF2231" s="3"/>
      <c r="AG2231" s="48"/>
      <c r="AH2231" s="48"/>
      <c r="AI2231" s="48"/>
      <c r="AJ2231" s="61"/>
      <c r="AK2231" s="3"/>
      <c r="AL2231" s="48"/>
      <c r="AM2231" s="48"/>
      <c r="AN2231" s="48"/>
    </row>
    <row r="2232" spans="32:40" ht="21.2" customHeight="1" x14ac:dyDescent="0.2">
      <c r="AF2232" s="3"/>
      <c r="AG2232" s="48"/>
      <c r="AH2232" s="48"/>
      <c r="AI2232" s="48"/>
      <c r="AJ2232" s="61"/>
      <c r="AK2232" s="3"/>
      <c r="AL2232" s="48"/>
      <c r="AM2232" s="48"/>
      <c r="AN2232" s="48"/>
    </row>
    <row r="2233" spans="32:40" ht="21.2" customHeight="1" x14ac:dyDescent="0.2">
      <c r="AF2233" s="3"/>
      <c r="AG2233" s="48"/>
      <c r="AH2233" s="48"/>
      <c r="AI2233" s="48"/>
      <c r="AJ2233" s="61"/>
      <c r="AK2233" s="3"/>
      <c r="AL2233" s="48"/>
      <c r="AM2233" s="48"/>
      <c r="AN2233" s="48"/>
    </row>
    <row r="2234" spans="32:40" ht="21.2" customHeight="1" x14ac:dyDescent="0.2">
      <c r="AF2234" s="3"/>
      <c r="AG2234" s="48"/>
      <c r="AH2234" s="48"/>
      <c r="AI2234" s="48"/>
      <c r="AJ2234" s="61"/>
      <c r="AK2234" s="3"/>
      <c r="AL2234" s="48"/>
      <c r="AM2234" s="48"/>
      <c r="AN2234" s="48"/>
    </row>
    <row r="2235" spans="32:40" ht="21.2" customHeight="1" x14ac:dyDescent="0.2">
      <c r="AF2235" s="3"/>
      <c r="AG2235" s="48"/>
      <c r="AH2235" s="48"/>
      <c r="AI2235" s="48"/>
      <c r="AJ2235" s="61"/>
      <c r="AK2235" s="3"/>
      <c r="AL2235" s="48"/>
      <c r="AM2235" s="48"/>
      <c r="AN2235" s="48"/>
    </row>
    <row r="2236" spans="32:40" ht="21.2" customHeight="1" x14ac:dyDescent="0.2">
      <c r="AF2236" s="3"/>
      <c r="AG2236" s="48"/>
      <c r="AH2236" s="48"/>
      <c r="AI2236" s="48"/>
      <c r="AJ2236" s="61"/>
      <c r="AK2236" s="3"/>
      <c r="AL2236" s="48"/>
      <c r="AM2236" s="48"/>
      <c r="AN2236" s="48"/>
    </row>
    <row r="2237" spans="32:40" ht="21.2" customHeight="1" x14ac:dyDescent="0.2">
      <c r="AF2237" s="3"/>
      <c r="AG2237" s="48"/>
      <c r="AH2237" s="48"/>
      <c r="AI2237" s="48"/>
      <c r="AJ2237" s="61"/>
      <c r="AK2237" s="3"/>
      <c r="AL2237" s="48"/>
      <c r="AM2237" s="48"/>
      <c r="AN2237" s="48"/>
    </row>
    <row r="2238" spans="32:40" ht="21.2" customHeight="1" x14ac:dyDescent="0.2">
      <c r="AF2238" s="3"/>
      <c r="AG2238" s="48"/>
      <c r="AH2238" s="48"/>
      <c r="AI2238" s="48"/>
      <c r="AJ2238" s="61"/>
      <c r="AK2238" s="3"/>
      <c r="AL2238" s="48"/>
      <c r="AM2238" s="48"/>
      <c r="AN2238" s="48"/>
    </row>
    <row r="2239" spans="32:40" ht="21.2" customHeight="1" x14ac:dyDescent="0.2">
      <c r="AF2239" s="3"/>
      <c r="AG2239" s="48"/>
      <c r="AH2239" s="48"/>
      <c r="AI2239" s="48"/>
      <c r="AJ2239" s="61"/>
      <c r="AK2239" s="3"/>
      <c r="AL2239" s="48"/>
      <c r="AM2239" s="48"/>
      <c r="AN2239" s="48"/>
    </row>
    <row r="2240" spans="32:40" ht="21.2" customHeight="1" x14ac:dyDescent="0.2">
      <c r="AF2240" s="3"/>
      <c r="AG2240" s="48"/>
      <c r="AH2240" s="48"/>
      <c r="AI2240" s="48"/>
      <c r="AJ2240" s="61"/>
      <c r="AK2240" s="3"/>
      <c r="AL2240" s="48"/>
      <c r="AM2240" s="48"/>
      <c r="AN2240" s="48"/>
    </row>
    <row r="2241" spans="32:40" ht="21.2" customHeight="1" x14ac:dyDescent="0.2">
      <c r="AF2241" s="3"/>
      <c r="AG2241" s="48"/>
      <c r="AH2241" s="48"/>
      <c r="AI2241" s="48"/>
      <c r="AJ2241" s="61"/>
      <c r="AK2241" s="3"/>
      <c r="AL2241" s="48"/>
      <c r="AM2241" s="48"/>
      <c r="AN2241" s="48"/>
    </row>
    <row r="2242" spans="32:40" ht="21.2" customHeight="1" x14ac:dyDescent="0.2">
      <c r="AF2242" s="3"/>
      <c r="AG2242" s="48"/>
      <c r="AH2242" s="48"/>
      <c r="AI2242" s="48"/>
      <c r="AJ2242" s="61"/>
      <c r="AK2242" s="3"/>
      <c r="AL2242" s="48"/>
      <c r="AM2242" s="48"/>
      <c r="AN2242" s="48"/>
    </row>
    <row r="2243" spans="32:40" ht="21.2" customHeight="1" x14ac:dyDescent="0.2">
      <c r="AF2243" s="3"/>
      <c r="AG2243" s="48"/>
      <c r="AH2243" s="48"/>
      <c r="AI2243" s="48"/>
      <c r="AJ2243" s="61"/>
      <c r="AK2243" s="3"/>
      <c r="AL2243" s="48"/>
      <c r="AM2243" s="48"/>
      <c r="AN2243" s="48"/>
    </row>
    <row r="2244" spans="32:40" ht="21.2" customHeight="1" x14ac:dyDescent="0.2">
      <c r="AF2244" s="3"/>
      <c r="AG2244" s="48"/>
      <c r="AH2244" s="48"/>
      <c r="AI2244" s="48"/>
      <c r="AJ2244" s="61"/>
      <c r="AK2244" s="3"/>
      <c r="AL2244" s="48"/>
      <c r="AM2244" s="48"/>
      <c r="AN2244" s="48"/>
    </row>
    <row r="2245" spans="32:40" ht="21.2" customHeight="1" x14ac:dyDescent="0.2">
      <c r="AF2245" s="3"/>
      <c r="AG2245" s="48"/>
      <c r="AH2245" s="48"/>
      <c r="AI2245" s="48"/>
      <c r="AJ2245" s="61"/>
      <c r="AK2245" s="3"/>
      <c r="AL2245" s="48"/>
      <c r="AM2245" s="48"/>
      <c r="AN2245" s="48"/>
    </row>
    <row r="2246" spans="32:40" ht="21.2" customHeight="1" x14ac:dyDescent="0.2">
      <c r="AF2246" s="3"/>
      <c r="AG2246" s="48"/>
      <c r="AH2246" s="48"/>
      <c r="AI2246" s="48"/>
      <c r="AJ2246" s="61"/>
      <c r="AK2246" s="3"/>
      <c r="AL2246" s="48"/>
      <c r="AM2246" s="48"/>
      <c r="AN2246" s="48"/>
    </row>
    <row r="2247" spans="32:40" ht="21.2" customHeight="1" x14ac:dyDescent="0.2">
      <c r="AF2247" s="3"/>
      <c r="AG2247" s="48"/>
      <c r="AH2247" s="48"/>
      <c r="AI2247" s="48"/>
      <c r="AJ2247" s="61"/>
      <c r="AK2247" s="3"/>
      <c r="AL2247" s="48"/>
      <c r="AM2247" s="48"/>
      <c r="AN2247" s="48"/>
    </row>
    <row r="2248" spans="32:40" ht="21.2" customHeight="1" x14ac:dyDescent="0.2">
      <c r="AF2248" s="3"/>
      <c r="AG2248" s="48"/>
      <c r="AH2248" s="48"/>
      <c r="AI2248" s="48"/>
      <c r="AJ2248" s="61"/>
      <c r="AK2248" s="3"/>
      <c r="AL2248" s="48"/>
      <c r="AM2248" s="48"/>
      <c r="AN2248" s="48"/>
    </row>
    <row r="2249" spans="32:40" ht="21.2" customHeight="1" x14ac:dyDescent="0.2">
      <c r="AF2249" s="3"/>
      <c r="AG2249" s="48"/>
      <c r="AH2249" s="48"/>
      <c r="AI2249" s="48"/>
      <c r="AJ2249" s="61"/>
      <c r="AK2249" s="3"/>
      <c r="AL2249" s="48"/>
      <c r="AM2249" s="48"/>
      <c r="AN2249" s="48"/>
    </row>
    <row r="2250" spans="32:40" ht="21.2" customHeight="1" x14ac:dyDescent="0.2">
      <c r="AF2250" s="3"/>
      <c r="AG2250" s="48"/>
      <c r="AH2250" s="48"/>
      <c r="AI2250" s="48"/>
      <c r="AJ2250" s="61"/>
      <c r="AK2250" s="3"/>
      <c r="AL2250" s="48"/>
      <c r="AM2250" s="48"/>
      <c r="AN2250" s="48"/>
    </row>
    <row r="2251" spans="32:40" ht="21.2" customHeight="1" x14ac:dyDescent="0.2">
      <c r="AF2251" s="3"/>
      <c r="AG2251" s="48"/>
      <c r="AH2251" s="48"/>
      <c r="AI2251" s="48"/>
      <c r="AJ2251" s="61"/>
      <c r="AK2251" s="3"/>
      <c r="AL2251" s="48"/>
      <c r="AM2251" s="48"/>
      <c r="AN2251" s="48"/>
    </row>
    <row r="2252" spans="32:40" ht="21.2" customHeight="1" x14ac:dyDescent="0.2">
      <c r="AF2252" s="3"/>
      <c r="AG2252" s="48"/>
      <c r="AH2252" s="48"/>
      <c r="AI2252" s="48"/>
      <c r="AJ2252" s="61"/>
      <c r="AK2252" s="3"/>
      <c r="AL2252" s="48"/>
      <c r="AM2252" s="48"/>
      <c r="AN2252" s="48"/>
    </row>
    <row r="2253" spans="32:40" ht="21.2" customHeight="1" x14ac:dyDescent="0.2">
      <c r="AF2253" s="3"/>
      <c r="AG2253" s="48"/>
      <c r="AH2253" s="48"/>
      <c r="AI2253" s="48"/>
      <c r="AJ2253" s="61"/>
      <c r="AK2253" s="3"/>
      <c r="AL2253" s="48"/>
      <c r="AM2253" s="48"/>
      <c r="AN2253" s="48"/>
    </row>
    <row r="2254" spans="32:40" ht="21.2" customHeight="1" x14ac:dyDescent="0.2">
      <c r="AF2254" s="3"/>
      <c r="AG2254" s="48"/>
      <c r="AH2254" s="48"/>
      <c r="AI2254" s="48"/>
      <c r="AJ2254" s="61"/>
      <c r="AK2254" s="3"/>
      <c r="AL2254" s="48"/>
      <c r="AM2254" s="48"/>
      <c r="AN2254" s="48"/>
    </row>
    <row r="2255" spans="32:40" ht="21.2" customHeight="1" x14ac:dyDescent="0.2">
      <c r="AF2255" s="3"/>
      <c r="AG2255" s="48"/>
      <c r="AH2255" s="48"/>
      <c r="AI2255" s="48"/>
      <c r="AJ2255" s="61"/>
      <c r="AK2255" s="3"/>
      <c r="AL2255" s="48"/>
      <c r="AM2255" s="48"/>
      <c r="AN2255" s="48"/>
    </row>
    <row r="2256" spans="32:40" ht="21.2" customHeight="1" x14ac:dyDescent="0.2">
      <c r="AF2256" s="3"/>
      <c r="AG2256" s="48"/>
      <c r="AH2256" s="48"/>
      <c r="AI2256" s="48"/>
      <c r="AJ2256" s="61"/>
      <c r="AK2256" s="3"/>
      <c r="AL2256" s="48"/>
      <c r="AM2256" s="48"/>
      <c r="AN2256" s="48"/>
    </row>
    <row r="2257" spans="32:63" ht="21.2" customHeight="1" x14ac:dyDescent="0.2">
      <c r="AF2257" s="3"/>
      <c r="AG2257" s="48"/>
      <c r="AH2257" s="48"/>
      <c r="AI2257" s="48"/>
      <c r="AJ2257" s="61"/>
      <c r="AK2257" s="3"/>
      <c r="AL2257" s="48"/>
      <c r="AM2257" s="48"/>
      <c r="AN2257" s="48"/>
    </row>
    <row r="2258" spans="32:63" ht="21.2" customHeight="1" x14ac:dyDescent="0.2">
      <c r="AF2258" s="3"/>
      <c r="AG2258" s="48"/>
      <c r="AH2258" s="48"/>
      <c r="AI2258" s="48"/>
      <c r="AJ2258" s="61"/>
      <c r="AK2258" s="3"/>
      <c r="AL2258" s="48"/>
      <c r="AM2258" s="48"/>
      <c r="AN2258" s="48"/>
    </row>
    <row r="2259" spans="32:63" ht="21.2" customHeight="1" x14ac:dyDescent="0.2">
      <c r="AF2259" s="3"/>
      <c r="AG2259" s="48"/>
      <c r="AH2259" s="48"/>
      <c r="AI2259" s="48"/>
      <c r="AJ2259" s="61"/>
      <c r="AK2259" s="3"/>
      <c r="AL2259" s="48"/>
      <c r="AM2259" s="48"/>
      <c r="AN2259" s="48"/>
    </row>
    <row r="2260" spans="32:63" ht="21.2" customHeight="1" x14ac:dyDescent="0.2">
      <c r="AF2260" s="3"/>
      <c r="AG2260" s="48"/>
      <c r="AH2260" s="48"/>
      <c r="AI2260" s="48"/>
      <c r="AJ2260" s="61"/>
      <c r="AK2260" s="3"/>
      <c r="AL2260" s="48"/>
      <c r="AM2260" s="48"/>
      <c r="AN2260" s="48"/>
    </row>
    <row r="2261" spans="32:63" ht="21.2" customHeight="1" x14ac:dyDescent="0.2">
      <c r="AF2261" s="3"/>
      <c r="AG2261" s="48"/>
      <c r="AH2261" s="48"/>
      <c r="AI2261" s="48"/>
      <c r="AJ2261" s="61"/>
      <c r="AK2261" s="3"/>
      <c r="AL2261" s="48"/>
      <c r="AM2261" s="48"/>
      <c r="AN2261" s="48"/>
      <c r="AQ2261" s="3"/>
      <c r="AR2261" s="3"/>
      <c r="AS2261" s="3"/>
      <c r="AT2261" s="3"/>
      <c r="AU2261" s="3"/>
      <c r="AV2261" s="3"/>
      <c r="AW2261" s="3"/>
      <c r="AX2261" s="3"/>
      <c r="AY2261" s="3"/>
      <c r="AZ2261" s="3"/>
      <c r="BA2261" s="3"/>
      <c r="BB2261" s="3"/>
      <c r="BC2261" s="3"/>
      <c r="BD2261" s="3"/>
      <c r="BE2261" s="3"/>
      <c r="BF2261" s="3"/>
      <c r="BG2261" s="3"/>
      <c r="BH2261" s="3"/>
      <c r="BI2261" s="3"/>
      <c r="BJ2261" s="3"/>
      <c r="BK2261" s="3"/>
    </row>
    <row r="2262" spans="32:63" ht="21.2" customHeight="1" x14ac:dyDescent="0.2">
      <c r="AF2262" s="3"/>
      <c r="AG2262" s="48"/>
      <c r="AH2262" s="48"/>
      <c r="AI2262" s="48"/>
      <c r="AJ2262" s="61"/>
      <c r="AK2262" s="3"/>
      <c r="AL2262" s="48"/>
      <c r="AM2262" s="48"/>
      <c r="AN2262" s="48"/>
      <c r="AQ2262" s="3"/>
      <c r="AR2262" s="3"/>
      <c r="AS2262" s="3"/>
      <c r="AT2262" s="3"/>
      <c r="AU2262" s="3"/>
      <c r="AV2262" s="3"/>
      <c r="AW2262" s="3"/>
      <c r="AX2262" s="3"/>
      <c r="AY2262" s="3"/>
      <c r="AZ2262" s="3"/>
      <c r="BA2262" s="3"/>
      <c r="BB2262" s="3"/>
      <c r="BC2262" s="3"/>
      <c r="BD2262" s="3"/>
      <c r="BE2262" s="3"/>
      <c r="BF2262" s="3"/>
      <c r="BG2262" s="3"/>
      <c r="BH2262" s="3"/>
      <c r="BI2262" s="3"/>
      <c r="BJ2262" s="3"/>
      <c r="BK2262" s="3"/>
    </row>
    <row r="2263" spans="32:63" ht="21.2" customHeight="1" x14ac:dyDescent="0.2">
      <c r="AF2263" s="3"/>
      <c r="AG2263" s="48"/>
      <c r="AH2263" s="48"/>
      <c r="AI2263" s="48"/>
      <c r="AJ2263" s="61"/>
      <c r="AK2263" s="3"/>
      <c r="AL2263" s="48"/>
      <c r="AM2263" s="48"/>
      <c r="AN2263" s="48"/>
      <c r="AQ2263" s="3"/>
      <c r="AR2263" s="3"/>
      <c r="AS2263" s="3"/>
      <c r="AT2263" s="3"/>
      <c r="AU2263" s="3"/>
      <c r="AV2263" s="3"/>
      <c r="AW2263" s="3"/>
      <c r="AX2263" s="3"/>
      <c r="AY2263" s="3"/>
      <c r="AZ2263" s="3"/>
      <c r="BA2263" s="3"/>
      <c r="BB2263" s="3"/>
      <c r="BC2263" s="3"/>
      <c r="BD2263" s="3"/>
      <c r="BE2263" s="3"/>
      <c r="BF2263" s="3"/>
      <c r="BG2263" s="3"/>
      <c r="BH2263" s="3"/>
      <c r="BI2263" s="3"/>
      <c r="BJ2263" s="3"/>
      <c r="BK2263" s="3"/>
    </row>
    <row r="2264" spans="32:63" ht="21.2" customHeight="1" x14ac:dyDescent="0.2">
      <c r="AF2264" s="3"/>
      <c r="AG2264" s="48"/>
      <c r="AH2264" s="48"/>
      <c r="AI2264" s="48"/>
      <c r="AJ2264" s="61"/>
      <c r="AK2264" s="3"/>
      <c r="AL2264" s="48"/>
      <c r="AM2264" s="48"/>
      <c r="AN2264" s="48"/>
      <c r="AQ2264" s="3"/>
      <c r="AR2264" s="3"/>
      <c r="AS2264" s="3"/>
      <c r="AT2264" s="3"/>
      <c r="AU2264" s="3"/>
      <c r="AV2264" s="3"/>
      <c r="AW2264" s="3"/>
      <c r="AX2264" s="3"/>
      <c r="AY2264" s="3"/>
      <c r="AZ2264" s="3"/>
      <c r="BA2264" s="3"/>
      <c r="BB2264" s="3"/>
      <c r="BC2264" s="3"/>
      <c r="BD2264" s="3"/>
      <c r="BE2264" s="3"/>
      <c r="BF2264" s="3"/>
      <c r="BG2264" s="3"/>
      <c r="BH2264" s="3"/>
      <c r="BI2264" s="3"/>
      <c r="BJ2264" s="3"/>
      <c r="BK2264" s="3"/>
    </row>
    <row r="2265" spans="32:63" ht="21.2" customHeight="1" x14ac:dyDescent="0.2">
      <c r="AF2265" s="3"/>
      <c r="AG2265" s="48"/>
      <c r="AH2265" s="48"/>
      <c r="AI2265" s="48"/>
      <c r="AJ2265" s="61"/>
      <c r="AK2265" s="3"/>
      <c r="AL2265" s="48"/>
      <c r="AM2265" s="48"/>
      <c r="AN2265" s="48"/>
      <c r="AQ2265" s="3"/>
      <c r="AR2265" s="3"/>
      <c r="AS2265" s="3"/>
      <c r="AT2265" s="3"/>
      <c r="AU2265" s="3"/>
      <c r="AV2265" s="3"/>
      <c r="AW2265" s="3"/>
      <c r="AX2265" s="3"/>
      <c r="AY2265" s="3"/>
      <c r="AZ2265" s="3"/>
      <c r="BA2265" s="3"/>
      <c r="BB2265" s="3"/>
      <c r="BC2265" s="3"/>
      <c r="BD2265" s="3"/>
      <c r="BE2265" s="3"/>
      <c r="BF2265" s="3"/>
      <c r="BG2265" s="3"/>
      <c r="BH2265" s="3"/>
      <c r="BI2265" s="3"/>
      <c r="BJ2265" s="3"/>
      <c r="BK2265" s="3"/>
    </row>
    <row r="2266" spans="32:63" ht="21.2" customHeight="1" x14ac:dyDescent="0.2">
      <c r="AF2266" s="3"/>
      <c r="AG2266" s="48"/>
      <c r="AH2266" s="48"/>
      <c r="AI2266" s="48"/>
      <c r="AJ2266" s="61"/>
      <c r="AK2266" s="3"/>
      <c r="AL2266" s="48"/>
      <c r="AM2266" s="48"/>
      <c r="AN2266" s="48"/>
      <c r="AQ2266" s="3"/>
      <c r="AR2266" s="3"/>
      <c r="AS2266" s="3"/>
      <c r="AT2266" s="3"/>
      <c r="AU2266" s="3"/>
      <c r="AV2266" s="3"/>
      <c r="AW2266" s="3"/>
      <c r="AX2266" s="3"/>
      <c r="AY2266" s="3"/>
      <c r="AZ2266" s="3"/>
      <c r="BA2266" s="3"/>
      <c r="BB2266" s="3"/>
      <c r="BC2266" s="3"/>
      <c r="BD2266" s="3"/>
      <c r="BE2266" s="3"/>
      <c r="BF2266" s="3"/>
      <c r="BG2266" s="3"/>
      <c r="BH2266" s="3"/>
      <c r="BI2266" s="3"/>
      <c r="BJ2266" s="3"/>
      <c r="BK2266" s="3"/>
    </row>
    <row r="2267" spans="32:63" ht="21.2" customHeight="1" x14ac:dyDescent="0.2">
      <c r="AF2267" s="3"/>
      <c r="AG2267" s="48"/>
      <c r="AH2267" s="48"/>
      <c r="AI2267" s="48"/>
      <c r="AJ2267" s="61"/>
      <c r="AK2267" s="3"/>
      <c r="AL2267" s="48"/>
      <c r="AM2267" s="48"/>
      <c r="AN2267" s="48"/>
      <c r="AQ2267" s="3"/>
      <c r="AR2267" s="3"/>
      <c r="AS2267" s="3"/>
      <c r="AT2267" s="3"/>
      <c r="AU2267" s="3"/>
      <c r="AV2267" s="3"/>
      <c r="AW2267" s="3"/>
      <c r="AX2267" s="3"/>
      <c r="AY2267" s="3"/>
      <c r="AZ2267" s="3"/>
      <c r="BA2267" s="3"/>
      <c r="BB2267" s="3"/>
      <c r="BC2267" s="3"/>
      <c r="BD2267" s="3"/>
      <c r="BE2267" s="3"/>
      <c r="BF2267" s="3"/>
      <c r="BG2267" s="3"/>
      <c r="BH2267" s="3"/>
      <c r="BI2267" s="3"/>
      <c r="BJ2267" s="3"/>
      <c r="BK2267" s="3"/>
    </row>
    <row r="2268" spans="32:63" ht="21.2" customHeight="1" x14ac:dyDescent="0.2">
      <c r="AF2268" s="3"/>
      <c r="AG2268" s="48"/>
      <c r="AH2268" s="48"/>
      <c r="AI2268" s="48"/>
      <c r="AJ2268" s="61"/>
      <c r="AK2268" s="3"/>
      <c r="AL2268" s="48"/>
      <c r="AM2268" s="48"/>
      <c r="AN2268" s="48"/>
      <c r="AQ2268" s="3"/>
      <c r="AR2268" s="3"/>
      <c r="AS2268" s="3"/>
      <c r="AT2268" s="3"/>
      <c r="AU2268" s="3"/>
      <c r="AV2268" s="3"/>
      <c r="AW2268" s="3"/>
      <c r="AX2268" s="3"/>
      <c r="AY2268" s="3"/>
      <c r="AZ2268" s="3"/>
      <c r="BA2268" s="3"/>
      <c r="BB2268" s="3"/>
      <c r="BC2268" s="3"/>
      <c r="BD2268" s="3"/>
      <c r="BE2268" s="3"/>
      <c r="BF2268" s="3"/>
      <c r="BG2268" s="3"/>
      <c r="BH2268" s="3"/>
      <c r="BI2268" s="3"/>
      <c r="BJ2268" s="3"/>
      <c r="BK2268" s="3"/>
    </row>
    <row r="2269" spans="32:63" ht="21.2" customHeight="1" x14ac:dyDescent="0.2">
      <c r="AF2269" s="3"/>
      <c r="AG2269" s="48"/>
      <c r="AH2269" s="48"/>
      <c r="AI2269" s="48"/>
      <c r="AJ2269" s="61"/>
      <c r="AK2269" s="3"/>
      <c r="AL2269" s="48"/>
      <c r="AM2269" s="48"/>
      <c r="AN2269" s="48"/>
      <c r="AQ2269" s="3"/>
      <c r="AR2269" s="3"/>
      <c r="AS2269" s="3"/>
      <c r="AT2269" s="3"/>
      <c r="AU2269" s="3"/>
      <c r="AV2269" s="3"/>
      <c r="AW2269" s="3"/>
      <c r="AX2269" s="3"/>
      <c r="AY2269" s="3"/>
      <c r="AZ2269" s="3"/>
      <c r="BA2269" s="3"/>
      <c r="BB2269" s="3"/>
      <c r="BC2269" s="3"/>
      <c r="BD2269" s="3"/>
      <c r="BE2269" s="3"/>
      <c r="BF2269" s="3"/>
      <c r="BG2269" s="3"/>
      <c r="BH2269" s="3"/>
      <c r="BI2269" s="3"/>
      <c r="BJ2269" s="3"/>
      <c r="BK2269" s="3"/>
    </row>
    <row r="2270" spans="32:63" ht="21.2" customHeight="1" x14ac:dyDescent="0.2">
      <c r="AF2270" s="3"/>
      <c r="AG2270" s="48"/>
      <c r="AH2270" s="48"/>
      <c r="AI2270" s="48"/>
      <c r="AJ2270" s="61"/>
      <c r="AK2270" s="3"/>
      <c r="AL2270" s="48"/>
      <c r="AM2270" s="48"/>
      <c r="AN2270" s="48"/>
      <c r="AQ2270" s="3"/>
      <c r="AR2270" s="3"/>
      <c r="AS2270" s="3"/>
      <c r="AT2270" s="3"/>
      <c r="AU2270" s="3"/>
      <c r="AV2270" s="3"/>
      <c r="AW2270" s="3"/>
      <c r="AX2270" s="3"/>
      <c r="AY2270" s="3"/>
      <c r="AZ2270" s="3"/>
      <c r="BA2270" s="3"/>
      <c r="BB2270" s="3"/>
      <c r="BC2270" s="3"/>
      <c r="BD2270" s="3"/>
      <c r="BE2270" s="3"/>
      <c r="BF2270" s="3"/>
      <c r="BG2270" s="3"/>
      <c r="BH2270" s="3"/>
      <c r="BI2270" s="3"/>
      <c r="BJ2270" s="3"/>
      <c r="BK2270" s="3"/>
    </row>
    <row r="2271" spans="32:63" ht="21.2" customHeight="1" x14ac:dyDescent="0.2">
      <c r="AF2271" s="3"/>
      <c r="AG2271" s="48"/>
      <c r="AH2271" s="48"/>
      <c r="AI2271" s="48"/>
      <c r="AJ2271" s="61"/>
      <c r="AK2271" s="3"/>
      <c r="AL2271" s="48"/>
      <c r="AM2271" s="48"/>
      <c r="AN2271" s="48"/>
      <c r="AQ2271" s="3"/>
      <c r="AR2271" s="3"/>
      <c r="AS2271" s="3"/>
      <c r="AT2271" s="3"/>
      <c r="AU2271" s="3"/>
      <c r="AV2271" s="3"/>
      <c r="AW2271" s="3"/>
      <c r="AX2271" s="3"/>
      <c r="AY2271" s="3"/>
      <c r="AZ2271" s="3"/>
      <c r="BA2271" s="3"/>
      <c r="BB2271" s="3"/>
      <c r="BC2271" s="3"/>
      <c r="BD2271" s="3"/>
      <c r="BE2271" s="3"/>
      <c r="BF2271" s="3"/>
      <c r="BG2271" s="3"/>
      <c r="BH2271" s="3"/>
      <c r="BI2271" s="3"/>
      <c r="BJ2271" s="3"/>
      <c r="BK2271" s="3"/>
    </row>
    <row r="2272" spans="32:63" ht="21.2" customHeight="1" x14ac:dyDescent="0.2">
      <c r="AF2272" s="3"/>
      <c r="AG2272" s="48"/>
      <c r="AH2272" s="48"/>
      <c r="AI2272" s="48"/>
      <c r="AJ2272" s="61"/>
      <c r="AK2272" s="3"/>
      <c r="AL2272" s="48"/>
      <c r="AM2272" s="48"/>
      <c r="AN2272" s="48"/>
      <c r="AQ2272" s="3"/>
      <c r="AR2272" s="3"/>
      <c r="AS2272" s="3"/>
      <c r="AT2272" s="3"/>
      <c r="AU2272" s="3"/>
      <c r="AV2272" s="3"/>
      <c r="AW2272" s="3"/>
      <c r="AX2272" s="3"/>
      <c r="AY2272" s="3"/>
      <c r="AZ2272" s="3"/>
      <c r="BA2272" s="3"/>
      <c r="BB2272" s="3"/>
      <c r="BC2272" s="3"/>
      <c r="BD2272" s="3"/>
      <c r="BE2272" s="3"/>
      <c r="BF2272" s="3"/>
      <c r="BG2272" s="3"/>
      <c r="BH2272" s="3"/>
      <c r="BI2272" s="3"/>
      <c r="BJ2272" s="3"/>
      <c r="BK2272" s="3"/>
    </row>
    <row r="2273" spans="32:63" ht="21.2" customHeight="1" x14ac:dyDescent="0.2">
      <c r="AF2273" s="3"/>
      <c r="AG2273" s="48"/>
      <c r="AH2273" s="48"/>
      <c r="AI2273" s="48"/>
      <c r="AJ2273" s="61"/>
      <c r="AK2273" s="3"/>
      <c r="AL2273" s="48"/>
      <c r="AM2273" s="48"/>
      <c r="AN2273" s="48"/>
      <c r="AQ2273" s="3"/>
      <c r="AR2273" s="3"/>
      <c r="AS2273" s="3"/>
      <c r="AT2273" s="3"/>
      <c r="AU2273" s="3"/>
      <c r="AV2273" s="3"/>
      <c r="AW2273" s="3"/>
      <c r="AX2273" s="3"/>
      <c r="AY2273" s="3"/>
      <c r="AZ2273" s="3"/>
      <c r="BA2273" s="3"/>
      <c r="BB2273" s="3"/>
      <c r="BC2273" s="3"/>
      <c r="BD2273" s="3"/>
      <c r="BE2273" s="3"/>
      <c r="BF2273" s="3"/>
      <c r="BG2273" s="3"/>
      <c r="BH2273" s="3"/>
      <c r="BI2273" s="3"/>
      <c r="BJ2273" s="3"/>
      <c r="BK2273" s="3"/>
    </row>
    <row r="2274" spans="32:63" ht="21.2" customHeight="1" x14ac:dyDescent="0.2">
      <c r="AF2274" s="3"/>
      <c r="AG2274" s="48"/>
      <c r="AH2274" s="48"/>
      <c r="AI2274" s="48"/>
      <c r="AJ2274" s="61"/>
      <c r="AK2274" s="3"/>
      <c r="AL2274" s="48"/>
      <c r="AM2274" s="48"/>
      <c r="AN2274" s="48"/>
      <c r="AQ2274" s="3"/>
      <c r="AR2274" s="3"/>
      <c r="AS2274" s="3"/>
      <c r="AT2274" s="3"/>
      <c r="AU2274" s="3"/>
      <c r="AV2274" s="3"/>
      <c r="AW2274" s="3"/>
      <c r="AX2274" s="3"/>
      <c r="AY2274" s="3"/>
      <c r="AZ2274" s="3"/>
      <c r="BA2274" s="3"/>
      <c r="BB2274" s="3"/>
      <c r="BC2274" s="3"/>
      <c r="BD2274" s="3"/>
      <c r="BE2274" s="3"/>
      <c r="BF2274" s="3"/>
      <c r="BG2274" s="3"/>
      <c r="BH2274" s="3"/>
      <c r="BI2274" s="3"/>
      <c r="BJ2274" s="3"/>
      <c r="BK2274" s="3"/>
    </row>
    <row r="2275" spans="32:63" ht="21.2" customHeight="1" x14ac:dyDescent="0.2">
      <c r="AF2275" s="3"/>
      <c r="AG2275" s="48"/>
      <c r="AH2275" s="48"/>
      <c r="AI2275" s="48"/>
      <c r="AJ2275" s="61"/>
      <c r="AK2275" s="3"/>
      <c r="AL2275" s="48"/>
      <c r="AM2275" s="48"/>
      <c r="AN2275" s="48"/>
      <c r="AQ2275" s="3"/>
      <c r="AR2275" s="3"/>
      <c r="AS2275" s="3"/>
      <c r="AT2275" s="3"/>
      <c r="AU2275" s="3"/>
      <c r="AV2275" s="3"/>
      <c r="AW2275" s="3"/>
      <c r="AX2275" s="3"/>
      <c r="AY2275" s="3"/>
      <c r="AZ2275" s="3"/>
      <c r="BA2275" s="3"/>
      <c r="BB2275" s="3"/>
      <c r="BC2275" s="3"/>
      <c r="BD2275" s="3"/>
      <c r="BE2275" s="3"/>
      <c r="BF2275" s="3"/>
      <c r="BG2275" s="3"/>
      <c r="BH2275" s="3"/>
      <c r="BI2275" s="3"/>
      <c r="BJ2275" s="3"/>
      <c r="BK2275" s="3"/>
    </row>
    <row r="2276" spans="32:63" ht="21.2" customHeight="1" x14ac:dyDescent="0.2">
      <c r="AF2276" s="3"/>
      <c r="AG2276" s="48"/>
      <c r="AH2276" s="48"/>
      <c r="AI2276" s="48"/>
      <c r="AJ2276" s="61"/>
      <c r="AK2276" s="3"/>
      <c r="AL2276" s="48"/>
      <c r="AM2276" s="48"/>
      <c r="AN2276" s="48"/>
      <c r="AQ2276" s="3"/>
      <c r="AR2276" s="3"/>
      <c r="AS2276" s="3"/>
      <c r="AT2276" s="3"/>
      <c r="AU2276" s="3"/>
      <c r="AV2276" s="3"/>
      <c r="AW2276" s="3"/>
      <c r="AX2276" s="3"/>
      <c r="AY2276" s="3"/>
      <c r="AZ2276" s="3"/>
      <c r="BA2276" s="3"/>
      <c r="BB2276" s="3"/>
      <c r="BC2276" s="3"/>
      <c r="BD2276" s="3"/>
      <c r="BE2276" s="3"/>
      <c r="BF2276" s="3"/>
      <c r="BG2276" s="3"/>
      <c r="BH2276" s="3"/>
      <c r="BI2276" s="3"/>
      <c r="BJ2276" s="3"/>
      <c r="BK2276" s="3"/>
    </row>
    <row r="2277" spans="32:63" ht="21.2" customHeight="1" x14ac:dyDescent="0.2">
      <c r="AF2277" s="3"/>
      <c r="AG2277" s="48"/>
      <c r="AH2277" s="48"/>
      <c r="AI2277" s="48"/>
      <c r="AJ2277" s="61"/>
      <c r="AK2277" s="3"/>
      <c r="AL2277" s="48"/>
      <c r="AM2277" s="48"/>
      <c r="AN2277" s="48"/>
      <c r="AQ2277" s="3"/>
      <c r="AR2277" s="3"/>
      <c r="AS2277" s="3"/>
      <c r="AT2277" s="3"/>
      <c r="AU2277" s="3"/>
      <c r="AV2277" s="3"/>
      <c r="AW2277" s="3"/>
      <c r="AX2277" s="3"/>
      <c r="AY2277" s="3"/>
      <c r="AZ2277" s="3"/>
      <c r="BA2277" s="3"/>
      <c r="BB2277" s="3"/>
      <c r="BC2277" s="3"/>
      <c r="BD2277" s="3"/>
      <c r="BE2277" s="3"/>
      <c r="BF2277" s="3"/>
      <c r="BG2277" s="3"/>
      <c r="BH2277" s="3"/>
      <c r="BI2277" s="3"/>
      <c r="BJ2277" s="3"/>
      <c r="BK2277" s="3"/>
    </row>
    <row r="2278" spans="32:63" ht="21.2" customHeight="1" x14ac:dyDescent="0.2">
      <c r="AF2278" s="3"/>
      <c r="AG2278" s="48"/>
      <c r="AH2278" s="48"/>
      <c r="AI2278" s="48"/>
      <c r="AJ2278" s="61"/>
      <c r="AK2278" s="3"/>
      <c r="AL2278" s="48"/>
      <c r="AM2278" s="48"/>
      <c r="AN2278" s="48"/>
      <c r="AQ2278" s="3"/>
      <c r="AR2278" s="3"/>
      <c r="AS2278" s="3"/>
      <c r="AT2278" s="3"/>
      <c r="AU2278" s="3"/>
      <c r="AV2278" s="3"/>
      <c r="AW2278" s="3"/>
      <c r="AX2278" s="3"/>
      <c r="AY2278" s="3"/>
      <c r="AZ2278" s="3"/>
      <c r="BA2278" s="3"/>
      <c r="BB2278" s="3"/>
      <c r="BC2278" s="3"/>
      <c r="BD2278" s="3"/>
      <c r="BE2278" s="3"/>
      <c r="BF2278" s="3"/>
      <c r="BG2278" s="3"/>
      <c r="BH2278" s="3"/>
      <c r="BI2278" s="3"/>
      <c r="BJ2278" s="3"/>
      <c r="BK2278" s="3"/>
    </row>
    <row r="2279" spans="32:63" ht="21.2" customHeight="1" x14ac:dyDescent="0.2">
      <c r="AF2279" s="3"/>
      <c r="AG2279" s="48"/>
      <c r="AH2279" s="48"/>
      <c r="AI2279" s="48"/>
      <c r="AJ2279" s="61"/>
      <c r="AK2279" s="3"/>
      <c r="AL2279" s="48"/>
      <c r="AM2279" s="48"/>
      <c r="AN2279" s="48"/>
      <c r="AQ2279" s="3"/>
      <c r="AR2279" s="3"/>
      <c r="AS2279" s="3"/>
      <c r="AT2279" s="3"/>
      <c r="AU2279" s="3"/>
      <c r="AV2279" s="3"/>
      <c r="AW2279" s="3"/>
      <c r="AX2279" s="3"/>
      <c r="AY2279" s="3"/>
      <c r="AZ2279" s="3"/>
      <c r="BA2279" s="3"/>
      <c r="BB2279" s="3"/>
      <c r="BC2279" s="3"/>
      <c r="BD2279" s="3"/>
      <c r="BE2279" s="3"/>
      <c r="BF2279" s="3"/>
      <c r="BG2279" s="3"/>
      <c r="BH2279" s="3"/>
      <c r="BI2279" s="3"/>
      <c r="BJ2279" s="3"/>
      <c r="BK2279" s="3"/>
    </row>
    <row r="2280" spans="32:63" ht="21.2" customHeight="1" x14ac:dyDescent="0.2">
      <c r="AF2280" s="3"/>
      <c r="AG2280" s="48"/>
      <c r="AH2280" s="48"/>
      <c r="AI2280" s="48"/>
      <c r="AJ2280" s="61"/>
      <c r="AK2280" s="3"/>
      <c r="AL2280" s="48"/>
      <c r="AM2280" s="48"/>
      <c r="AN2280" s="48"/>
      <c r="AQ2280" s="3"/>
      <c r="AR2280" s="3"/>
      <c r="AS2280" s="3"/>
      <c r="AT2280" s="3"/>
      <c r="AU2280" s="3"/>
      <c r="AV2280" s="3"/>
      <c r="AW2280" s="3"/>
      <c r="AX2280" s="3"/>
      <c r="AY2280" s="3"/>
      <c r="AZ2280" s="3"/>
      <c r="BA2280" s="3"/>
      <c r="BB2280" s="3"/>
      <c r="BC2280" s="3"/>
      <c r="BD2280" s="3"/>
      <c r="BE2280" s="3"/>
      <c r="BF2280" s="3"/>
      <c r="BG2280" s="3"/>
      <c r="BH2280" s="3"/>
      <c r="BI2280" s="3"/>
      <c r="BJ2280" s="3"/>
      <c r="BK2280" s="3"/>
    </row>
    <row r="2281" spans="32:63" ht="21.2" customHeight="1" x14ac:dyDescent="0.2">
      <c r="AF2281" s="3"/>
      <c r="AG2281" s="48"/>
      <c r="AH2281" s="48"/>
      <c r="AI2281" s="48"/>
      <c r="AJ2281" s="61"/>
      <c r="AK2281" s="3"/>
      <c r="AL2281" s="48"/>
      <c r="AM2281" s="48"/>
      <c r="AN2281" s="48"/>
      <c r="AQ2281" s="3"/>
      <c r="AR2281" s="3"/>
      <c r="AS2281" s="3"/>
      <c r="AT2281" s="3"/>
      <c r="AU2281" s="3"/>
      <c r="AV2281" s="3"/>
      <c r="AW2281" s="3"/>
      <c r="AX2281" s="3"/>
      <c r="AY2281" s="3"/>
      <c r="AZ2281" s="3"/>
      <c r="BA2281" s="3"/>
      <c r="BB2281" s="3"/>
      <c r="BC2281" s="3"/>
      <c r="BD2281" s="3"/>
      <c r="BE2281" s="3"/>
      <c r="BF2281" s="3"/>
      <c r="BG2281" s="3"/>
      <c r="BH2281" s="3"/>
      <c r="BI2281" s="3"/>
      <c r="BJ2281" s="3"/>
      <c r="BK2281" s="3"/>
    </row>
    <row r="2282" spans="32:63" ht="21.2" customHeight="1" x14ac:dyDescent="0.2">
      <c r="AF2282" s="3"/>
      <c r="AG2282" s="48"/>
      <c r="AH2282" s="48"/>
      <c r="AI2282" s="48"/>
      <c r="AJ2282" s="61"/>
      <c r="AK2282" s="3"/>
      <c r="AL2282" s="48"/>
      <c r="AM2282" s="48"/>
      <c r="AN2282" s="48"/>
      <c r="AQ2282" s="3"/>
      <c r="AR2282" s="3"/>
      <c r="AS2282" s="3"/>
      <c r="AT2282" s="3"/>
      <c r="AU2282" s="3"/>
      <c r="AV2282" s="3"/>
      <c r="AW2282" s="3"/>
      <c r="AX2282" s="3"/>
      <c r="AY2282" s="3"/>
      <c r="AZ2282" s="3"/>
      <c r="BA2282" s="3"/>
      <c r="BB2282" s="3"/>
      <c r="BC2282" s="3"/>
      <c r="BD2282" s="3"/>
      <c r="BE2282" s="3"/>
      <c r="BF2282" s="3"/>
      <c r="BG2282" s="3"/>
      <c r="BH2282" s="3"/>
      <c r="BI2282" s="3"/>
      <c r="BJ2282" s="3"/>
      <c r="BK2282" s="3"/>
    </row>
    <row r="2283" spans="32:63" ht="21.2" customHeight="1" x14ac:dyDescent="0.2">
      <c r="AF2283" s="3"/>
      <c r="AG2283" s="48"/>
      <c r="AH2283" s="48"/>
      <c r="AI2283" s="48"/>
      <c r="AJ2283" s="61"/>
      <c r="AK2283" s="3"/>
      <c r="AL2283" s="48"/>
      <c r="AM2283" s="48"/>
      <c r="AN2283" s="48"/>
      <c r="AQ2283" s="3"/>
      <c r="AR2283" s="3"/>
      <c r="AS2283" s="3"/>
      <c r="AT2283" s="3"/>
      <c r="AU2283" s="3"/>
      <c r="AV2283" s="3"/>
      <c r="AW2283" s="3"/>
      <c r="AX2283" s="3"/>
      <c r="AY2283" s="3"/>
      <c r="AZ2283" s="3"/>
      <c r="BA2283" s="3"/>
      <c r="BB2283" s="3"/>
      <c r="BC2283" s="3"/>
      <c r="BD2283" s="3"/>
      <c r="BE2283" s="3"/>
      <c r="BF2283" s="3"/>
      <c r="BG2283" s="3"/>
      <c r="BH2283" s="3"/>
      <c r="BI2283" s="3"/>
      <c r="BJ2283" s="3"/>
      <c r="BK2283" s="3"/>
    </row>
    <row r="2284" spans="32:63" ht="21.2" customHeight="1" x14ac:dyDescent="0.2">
      <c r="AF2284" s="3"/>
      <c r="AG2284" s="48"/>
      <c r="AH2284" s="48"/>
      <c r="AI2284" s="48"/>
      <c r="AJ2284" s="61"/>
      <c r="AK2284" s="3"/>
      <c r="AL2284" s="48"/>
      <c r="AM2284" s="48"/>
      <c r="AN2284" s="48"/>
      <c r="AQ2284" s="3"/>
      <c r="AR2284" s="3"/>
      <c r="AS2284" s="3"/>
      <c r="AT2284" s="3"/>
      <c r="AU2284" s="3"/>
      <c r="AV2284" s="3"/>
      <c r="AW2284" s="3"/>
      <c r="AX2284" s="3"/>
      <c r="AY2284" s="3"/>
      <c r="AZ2284" s="3"/>
      <c r="BA2284" s="3"/>
      <c r="BB2284" s="3"/>
      <c r="BC2284" s="3"/>
      <c r="BD2284" s="3"/>
      <c r="BE2284" s="3"/>
      <c r="BF2284" s="3"/>
      <c r="BG2284" s="3"/>
      <c r="BH2284" s="3"/>
      <c r="BI2284" s="3"/>
      <c r="BJ2284" s="3"/>
      <c r="BK2284" s="3"/>
    </row>
    <row r="2285" spans="32:63" ht="21.2" customHeight="1" x14ac:dyDescent="0.2">
      <c r="AF2285" s="3"/>
      <c r="AG2285" s="48"/>
      <c r="AH2285" s="48"/>
      <c r="AI2285" s="48"/>
      <c r="AJ2285" s="61"/>
      <c r="AK2285" s="3"/>
      <c r="AL2285" s="48"/>
      <c r="AM2285" s="48"/>
      <c r="AN2285" s="48"/>
      <c r="AQ2285" s="3"/>
      <c r="AR2285" s="3"/>
      <c r="AS2285" s="3"/>
      <c r="AT2285" s="3"/>
      <c r="AU2285" s="3"/>
      <c r="AV2285" s="3"/>
      <c r="AW2285" s="3"/>
      <c r="AX2285" s="3"/>
      <c r="AY2285" s="3"/>
      <c r="AZ2285" s="3"/>
      <c r="BA2285" s="3"/>
      <c r="BB2285" s="3"/>
      <c r="BC2285" s="3"/>
      <c r="BD2285" s="3"/>
      <c r="BE2285" s="3"/>
      <c r="BF2285" s="3"/>
      <c r="BG2285" s="3"/>
      <c r="BH2285" s="3"/>
      <c r="BI2285" s="3"/>
      <c r="BJ2285" s="3"/>
      <c r="BK2285" s="3"/>
    </row>
    <row r="2286" spans="32:63" ht="21.2" customHeight="1" x14ac:dyDescent="0.2">
      <c r="AF2286" s="3"/>
      <c r="AG2286" s="48"/>
      <c r="AH2286" s="48"/>
      <c r="AI2286" s="48"/>
      <c r="AJ2286" s="61"/>
      <c r="AK2286" s="3"/>
      <c r="AL2286" s="48"/>
      <c r="AM2286" s="48"/>
      <c r="AN2286" s="48"/>
      <c r="AQ2286" s="3"/>
      <c r="AR2286" s="3"/>
      <c r="AS2286" s="3"/>
      <c r="AT2286" s="3"/>
      <c r="AU2286" s="3"/>
      <c r="AV2286" s="3"/>
      <c r="AW2286" s="3"/>
      <c r="AX2286" s="3"/>
      <c r="AY2286" s="3"/>
      <c r="AZ2286" s="3"/>
      <c r="BA2286" s="3"/>
      <c r="BB2286" s="3"/>
      <c r="BC2286" s="3"/>
      <c r="BD2286" s="3"/>
      <c r="BE2286" s="3"/>
      <c r="BF2286" s="3"/>
      <c r="BG2286" s="3"/>
      <c r="BH2286" s="3"/>
      <c r="BI2286" s="3"/>
      <c r="BJ2286" s="3"/>
      <c r="BK2286" s="3"/>
    </row>
    <row r="2287" spans="32:63" ht="21.2" customHeight="1" x14ac:dyDescent="0.2">
      <c r="AF2287" s="3"/>
      <c r="AG2287" s="48"/>
      <c r="AH2287" s="48"/>
      <c r="AI2287" s="48"/>
      <c r="AJ2287" s="61"/>
      <c r="AK2287" s="3"/>
      <c r="AL2287" s="48"/>
      <c r="AM2287" s="48"/>
      <c r="AN2287" s="48"/>
      <c r="AQ2287" s="3"/>
      <c r="AR2287" s="3"/>
      <c r="AS2287" s="3"/>
      <c r="AT2287" s="3"/>
      <c r="AU2287" s="3"/>
      <c r="AV2287" s="3"/>
      <c r="AW2287" s="3"/>
      <c r="AX2287" s="3"/>
      <c r="AY2287" s="3"/>
      <c r="AZ2287" s="3"/>
      <c r="BA2287" s="3"/>
      <c r="BB2287" s="3"/>
      <c r="BC2287" s="3"/>
      <c r="BD2287" s="3"/>
      <c r="BE2287" s="3"/>
      <c r="BF2287" s="3"/>
      <c r="BG2287" s="3"/>
      <c r="BH2287" s="3"/>
      <c r="BI2287" s="3"/>
      <c r="BJ2287" s="3"/>
      <c r="BK2287" s="3"/>
    </row>
    <row r="2288" spans="32:63" ht="21.2" customHeight="1" x14ac:dyDescent="0.2">
      <c r="AF2288" s="3"/>
      <c r="AG2288" s="48"/>
      <c r="AH2288" s="48"/>
      <c r="AI2288" s="48"/>
      <c r="AJ2288" s="61"/>
      <c r="AK2288" s="3"/>
      <c r="AL2288" s="48"/>
      <c r="AM2288" s="48"/>
      <c r="AN2288" s="48"/>
      <c r="AQ2288" s="3"/>
      <c r="AR2288" s="3"/>
      <c r="AS2288" s="3"/>
      <c r="AT2288" s="3"/>
      <c r="AU2288" s="3"/>
      <c r="AV2288" s="3"/>
      <c r="AW2288" s="3"/>
      <c r="AX2288" s="3"/>
      <c r="AY2288" s="3"/>
      <c r="AZ2288" s="3"/>
      <c r="BA2288" s="3"/>
      <c r="BB2288" s="3"/>
      <c r="BC2288" s="3"/>
      <c r="BD2288" s="3"/>
      <c r="BE2288" s="3"/>
      <c r="BF2288" s="3"/>
      <c r="BG2288" s="3"/>
      <c r="BH2288" s="3"/>
      <c r="BI2288" s="3"/>
      <c r="BJ2288" s="3"/>
      <c r="BK2288" s="3"/>
    </row>
    <row r="2289" spans="32:63" ht="21.2" customHeight="1" x14ac:dyDescent="0.2">
      <c r="AF2289" s="3"/>
      <c r="AG2289" s="48"/>
      <c r="AH2289" s="48"/>
      <c r="AI2289" s="48"/>
      <c r="AJ2289" s="61"/>
      <c r="AK2289" s="3"/>
      <c r="AL2289" s="48"/>
      <c r="AM2289" s="48"/>
      <c r="AN2289" s="48"/>
      <c r="AQ2289" s="3"/>
      <c r="AR2289" s="3"/>
      <c r="AS2289" s="3"/>
      <c r="AT2289" s="3"/>
      <c r="AU2289" s="3"/>
      <c r="AV2289" s="3"/>
      <c r="AW2289" s="3"/>
      <c r="AX2289" s="3"/>
      <c r="AY2289" s="3"/>
      <c r="AZ2289" s="3"/>
      <c r="BA2289" s="3"/>
      <c r="BB2289" s="3"/>
      <c r="BC2289" s="3"/>
      <c r="BD2289" s="3"/>
      <c r="BE2289" s="3"/>
      <c r="BF2289" s="3"/>
      <c r="BG2289" s="3"/>
      <c r="BH2289" s="3"/>
      <c r="BI2289" s="3"/>
      <c r="BJ2289" s="3"/>
      <c r="BK2289" s="3"/>
    </row>
    <row r="2290" spans="32:63" ht="21.2" customHeight="1" x14ac:dyDescent="0.2">
      <c r="AF2290" s="3"/>
      <c r="AG2290" s="48"/>
      <c r="AH2290" s="48"/>
      <c r="AI2290" s="48"/>
      <c r="AJ2290" s="61"/>
      <c r="AK2290" s="3"/>
      <c r="AL2290" s="48"/>
      <c r="AM2290" s="48"/>
      <c r="AN2290" s="48"/>
      <c r="AQ2290" s="3"/>
      <c r="AR2290" s="3"/>
      <c r="AS2290" s="3"/>
      <c r="AT2290" s="3"/>
      <c r="AU2290" s="3"/>
      <c r="AV2290" s="3"/>
      <c r="AW2290" s="3"/>
      <c r="AX2290" s="3"/>
      <c r="AY2290" s="3"/>
      <c r="AZ2290" s="3"/>
      <c r="BA2290" s="3"/>
      <c r="BB2290" s="3"/>
      <c r="BC2290" s="3"/>
      <c r="BD2290" s="3"/>
      <c r="BE2290" s="3"/>
      <c r="BF2290" s="3"/>
      <c r="BG2290" s="3"/>
      <c r="BH2290" s="3"/>
      <c r="BI2290" s="3"/>
      <c r="BJ2290" s="3"/>
      <c r="BK2290" s="3"/>
    </row>
    <row r="2291" spans="32:63" ht="21.2" customHeight="1" x14ac:dyDescent="0.2">
      <c r="AF2291" s="3"/>
      <c r="AG2291" s="48"/>
      <c r="AH2291" s="48"/>
      <c r="AI2291" s="48"/>
      <c r="AJ2291" s="61"/>
      <c r="AK2291" s="3"/>
      <c r="AL2291" s="48"/>
      <c r="AM2291" s="48"/>
      <c r="AN2291" s="48"/>
      <c r="AQ2291" s="3"/>
      <c r="AR2291" s="3"/>
      <c r="AS2291" s="3"/>
      <c r="AT2291" s="3"/>
      <c r="AU2291" s="3"/>
      <c r="AV2291" s="3"/>
      <c r="AW2291" s="3"/>
      <c r="AX2291" s="3"/>
      <c r="AY2291" s="3"/>
      <c r="AZ2291" s="3"/>
      <c r="BA2291" s="3"/>
      <c r="BB2291" s="3"/>
      <c r="BC2291" s="3"/>
      <c r="BD2291" s="3"/>
      <c r="BE2291" s="3"/>
      <c r="BF2291" s="3"/>
      <c r="BG2291" s="3"/>
      <c r="BH2291" s="3"/>
      <c r="BI2291" s="3"/>
      <c r="BJ2291" s="3"/>
      <c r="BK2291" s="3"/>
    </row>
    <row r="2292" spans="32:63" ht="21.2" customHeight="1" x14ac:dyDescent="0.2">
      <c r="AF2292" s="3"/>
      <c r="AG2292" s="48"/>
      <c r="AH2292" s="48"/>
      <c r="AI2292" s="48"/>
      <c r="AJ2292" s="61"/>
      <c r="AK2292" s="3"/>
      <c r="AL2292" s="48"/>
      <c r="AM2292" s="48"/>
      <c r="AN2292" s="48"/>
      <c r="AQ2292" s="3"/>
      <c r="AR2292" s="3"/>
      <c r="AS2292" s="3"/>
      <c r="AT2292" s="3"/>
      <c r="AU2292" s="3"/>
      <c r="AV2292" s="3"/>
      <c r="AW2292" s="3"/>
      <c r="AX2292" s="3"/>
      <c r="AY2292" s="3"/>
      <c r="AZ2292" s="3"/>
      <c r="BA2292" s="3"/>
      <c r="BB2292" s="3"/>
      <c r="BC2292" s="3"/>
      <c r="BD2292" s="3"/>
      <c r="BE2292" s="3"/>
      <c r="BF2292" s="3"/>
      <c r="BG2292" s="3"/>
      <c r="BH2292" s="3"/>
      <c r="BI2292" s="3"/>
      <c r="BJ2292" s="3"/>
      <c r="BK2292" s="3"/>
    </row>
    <row r="2293" spans="32:63" ht="21.2" customHeight="1" x14ac:dyDescent="0.2">
      <c r="AF2293" s="3"/>
      <c r="AG2293" s="48"/>
      <c r="AH2293" s="48"/>
      <c r="AI2293" s="48"/>
      <c r="AJ2293" s="61"/>
      <c r="AK2293" s="3"/>
      <c r="AL2293" s="48"/>
      <c r="AM2293" s="48"/>
      <c r="AN2293" s="48"/>
      <c r="AQ2293" s="3"/>
      <c r="AR2293" s="3"/>
      <c r="AS2293" s="3"/>
      <c r="AT2293" s="3"/>
      <c r="AU2293" s="3"/>
      <c r="AV2293" s="3"/>
      <c r="AW2293" s="3"/>
      <c r="AX2293" s="3"/>
      <c r="AY2293" s="3"/>
      <c r="AZ2293" s="3"/>
      <c r="BA2293" s="3"/>
      <c r="BB2293" s="3"/>
      <c r="BC2293" s="3"/>
      <c r="BD2293" s="3"/>
      <c r="BE2293" s="3"/>
      <c r="BF2293" s="3"/>
      <c r="BG2293" s="3"/>
      <c r="BH2293" s="3"/>
      <c r="BI2293" s="3"/>
      <c r="BJ2293" s="3"/>
      <c r="BK2293" s="3"/>
    </row>
    <row r="2294" spans="32:63" ht="21.2" customHeight="1" x14ac:dyDescent="0.2">
      <c r="AF2294" s="3"/>
      <c r="AG2294" s="48"/>
      <c r="AH2294" s="48"/>
      <c r="AI2294" s="48"/>
      <c r="AJ2294" s="61"/>
      <c r="AK2294" s="3"/>
      <c r="AL2294" s="48"/>
      <c r="AM2294" s="48"/>
      <c r="AN2294" s="48"/>
      <c r="AQ2294" s="3"/>
      <c r="AR2294" s="3"/>
      <c r="AS2294" s="3"/>
      <c r="AT2294" s="3"/>
      <c r="AU2294" s="3"/>
      <c r="AV2294" s="3"/>
      <c r="AW2294" s="3"/>
      <c r="AX2294" s="3"/>
      <c r="AY2294" s="3"/>
      <c r="AZ2294" s="3"/>
      <c r="BA2294" s="3"/>
      <c r="BB2294" s="3"/>
      <c r="BC2294" s="3"/>
      <c r="BD2294" s="3"/>
      <c r="BE2294" s="3"/>
      <c r="BF2294" s="3"/>
      <c r="BG2294" s="3"/>
      <c r="BH2294" s="3"/>
      <c r="BI2294" s="3"/>
      <c r="BJ2294" s="3"/>
      <c r="BK2294" s="3"/>
    </row>
    <row r="2295" spans="32:63" ht="21.2" customHeight="1" x14ac:dyDescent="0.2">
      <c r="AF2295" s="3"/>
      <c r="AG2295" s="48"/>
      <c r="AH2295" s="48"/>
      <c r="AI2295" s="48"/>
      <c r="AJ2295" s="61"/>
      <c r="AK2295" s="3"/>
      <c r="AL2295" s="48"/>
      <c r="AM2295" s="48"/>
      <c r="AN2295" s="48"/>
      <c r="AQ2295" s="3"/>
      <c r="AR2295" s="3"/>
      <c r="AS2295" s="3"/>
      <c r="AT2295" s="3"/>
      <c r="AU2295" s="3"/>
      <c r="AV2295" s="3"/>
      <c r="AW2295" s="3"/>
      <c r="AX2295" s="3"/>
      <c r="AY2295" s="3"/>
      <c r="AZ2295" s="3"/>
      <c r="BA2295" s="3"/>
      <c r="BB2295" s="3"/>
      <c r="BC2295" s="3"/>
      <c r="BD2295" s="3"/>
      <c r="BE2295" s="3"/>
      <c r="BF2295" s="3"/>
      <c r="BG2295" s="3"/>
      <c r="BH2295" s="3"/>
      <c r="BI2295" s="3"/>
      <c r="BJ2295" s="3"/>
      <c r="BK2295" s="3"/>
    </row>
    <row r="2296" spans="32:63" ht="21.2" customHeight="1" x14ac:dyDescent="0.2">
      <c r="AF2296" s="3"/>
      <c r="AG2296" s="48"/>
      <c r="AH2296" s="48"/>
      <c r="AI2296" s="48"/>
      <c r="AJ2296" s="61"/>
      <c r="AK2296" s="3"/>
      <c r="AL2296" s="48"/>
      <c r="AM2296" s="48"/>
      <c r="AN2296" s="48"/>
      <c r="AQ2296" s="3"/>
      <c r="AR2296" s="3"/>
      <c r="AS2296" s="3"/>
      <c r="AT2296" s="3"/>
      <c r="AU2296" s="3"/>
      <c r="AV2296" s="3"/>
      <c r="AW2296" s="3"/>
      <c r="AX2296" s="3"/>
      <c r="AY2296" s="3"/>
      <c r="AZ2296" s="3"/>
      <c r="BA2296" s="3"/>
      <c r="BB2296" s="3"/>
      <c r="BC2296" s="3"/>
      <c r="BD2296" s="3"/>
      <c r="BE2296" s="3"/>
      <c r="BF2296" s="3"/>
      <c r="BG2296" s="3"/>
      <c r="BH2296" s="3"/>
      <c r="BI2296" s="3"/>
      <c r="BJ2296" s="3"/>
      <c r="BK2296" s="3"/>
    </row>
    <row r="2297" spans="32:63" ht="21.2" customHeight="1" x14ac:dyDescent="0.2">
      <c r="AF2297" s="3"/>
      <c r="AG2297" s="48"/>
      <c r="AH2297" s="48"/>
      <c r="AI2297" s="48"/>
      <c r="AJ2297" s="61"/>
      <c r="AK2297" s="3"/>
      <c r="AL2297" s="48"/>
      <c r="AM2297" s="48"/>
      <c r="AN2297" s="48"/>
      <c r="AQ2297" s="3"/>
      <c r="AR2297" s="3"/>
      <c r="AS2297" s="3"/>
      <c r="AT2297" s="3"/>
      <c r="AU2297" s="3"/>
      <c r="AV2297" s="3"/>
      <c r="AW2297" s="3"/>
      <c r="AX2297" s="3"/>
      <c r="AY2297" s="3"/>
      <c r="AZ2297" s="3"/>
      <c r="BA2297" s="3"/>
      <c r="BB2297" s="3"/>
      <c r="BC2297" s="3"/>
      <c r="BD2297" s="3"/>
      <c r="BE2297" s="3"/>
      <c r="BF2297" s="3"/>
      <c r="BG2297" s="3"/>
      <c r="BH2297" s="3"/>
      <c r="BI2297" s="3"/>
      <c r="BJ2297" s="3"/>
      <c r="BK2297" s="3"/>
    </row>
    <row r="2298" spans="32:63" ht="21.2" customHeight="1" x14ac:dyDescent="0.2">
      <c r="AF2298" s="3"/>
      <c r="AG2298" s="48"/>
      <c r="AH2298" s="48"/>
      <c r="AI2298" s="48"/>
      <c r="AJ2298" s="61"/>
      <c r="AK2298" s="3"/>
      <c r="AL2298" s="48"/>
      <c r="AM2298" s="48"/>
      <c r="AN2298" s="48"/>
      <c r="AQ2298" s="3"/>
      <c r="AR2298" s="3"/>
      <c r="AS2298" s="3"/>
      <c r="AT2298" s="3"/>
      <c r="AU2298" s="3"/>
      <c r="AV2298" s="3"/>
      <c r="AW2298" s="3"/>
      <c r="AX2298" s="3"/>
      <c r="AY2298" s="3"/>
      <c r="AZ2298" s="3"/>
      <c r="BA2298" s="3"/>
      <c r="BB2298" s="3"/>
      <c r="BC2298" s="3"/>
      <c r="BD2298" s="3"/>
      <c r="BE2298" s="3"/>
      <c r="BF2298" s="3"/>
      <c r="BG2298" s="3"/>
      <c r="BH2298" s="3"/>
      <c r="BI2298" s="3"/>
      <c r="BJ2298" s="3"/>
      <c r="BK2298" s="3"/>
    </row>
    <row r="2299" spans="32:63" ht="21.2" customHeight="1" x14ac:dyDescent="0.2">
      <c r="AF2299" s="3"/>
      <c r="AG2299" s="48"/>
      <c r="AH2299" s="48"/>
      <c r="AI2299" s="48"/>
      <c r="AJ2299" s="61"/>
      <c r="AK2299" s="3"/>
      <c r="AL2299" s="48"/>
      <c r="AM2299" s="48"/>
      <c r="AN2299" s="48"/>
      <c r="AQ2299" s="3"/>
      <c r="AR2299" s="3"/>
      <c r="AS2299" s="3"/>
      <c r="AT2299" s="3"/>
      <c r="AU2299" s="3"/>
      <c r="AV2299" s="3"/>
      <c r="AW2299" s="3"/>
      <c r="AX2299" s="3"/>
      <c r="AY2299" s="3"/>
      <c r="AZ2299" s="3"/>
      <c r="BA2299" s="3"/>
      <c r="BB2299" s="3"/>
      <c r="BC2299" s="3"/>
      <c r="BD2299" s="3"/>
      <c r="BE2299" s="3"/>
      <c r="BF2299" s="3"/>
      <c r="BG2299" s="3"/>
      <c r="BH2299" s="3"/>
      <c r="BI2299" s="3"/>
      <c r="BJ2299" s="3"/>
      <c r="BK2299" s="3"/>
    </row>
    <row r="2300" spans="32:63" ht="21.2" customHeight="1" x14ac:dyDescent="0.2">
      <c r="AF2300" s="3"/>
      <c r="AG2300" s="48"/>
      <c r="AH2300" s="48"/>
      <c r="AI2300" s="48"/>
      <c r="AJ2300" s="61"/>
      <c r="AK2300" s="3"/>
      <c r="AL2300" s="48"/>
      <c r="AM2300" s="48"/>
      <c r="AN2300" s="48"/>
      <c r="AQ2300" s="3"/>
      <c r="AR2300" s="3"/>
      <c r="AS2300" s="3"/>
      <c r="AT2300" s="3"/>
      <c r="AU2300" s="3"/>
      <c r="AV2300" s="3"/>
      <c r="AW2300" s="3"/>
      <c r="AX2300" s="3"/>
      <c r="AY2300" s="3"/>
      <c r="AZ2300" s="3"/>
      <c r="BA2300" s="3"/>
      <c r="BB2300" s="3"/>
      <c r="BC2300" s="3"/>
      <c r="BD2300" s="3"/>
      <c r="BE2300" s="3"/>
      <c r="BF2300" s="3"/>
      <c r="BG2300" s="3"/>
      <c r="BH2300" s="3"/>
      <c r="BI2300" s="3"/>
      <c r="BJ2300" s="3"/>
      <c r="BK2300" s="3"/>
    </row>
    <row r="2301" spans="32:63" ht="21.2" customHeight="1" x14ac:dyDescent="0.2">
      <c r="AF2301" s="3"/>
      <c r="AG2301" s="48"/>
      <c r="AH2301" s="48"/>
      <c r="AI2301" s="48"/>
      <c r="AJ2301" s="61"/>
      <c r="AK2301" s="3"/>
      <c r="AL2301" s="48"/>
      <c r="AM2301" s="48"/>
      <c r="AN2301" s="48"/>
      <c r="AQ2301" s="3"/>
      <c r="AR2301" s="3"/>
      <c r="AS2301" s="3"/>
      <c r="AT2301" s="3"/>
      <c r="AU2301" s="3"/>
      <c r="AV2301" s="3"/>
      <c r="AW2301" s="3"/>
      <c r="AX2301" s="3"/>
      <c r="AY2301" s="3"/>
      <c r="AZ2301" s="3"/>
      <c r="BA2301" s="3"/>
      <c r="BB2301" s="3"/>
      <c r="BC2301" s="3"/>
      <c r="BD2301" s="3"/>
      <c r="BE2301" s="3"/>
      <c r="BF2301" s="3"/>
      <c r="BG2301" s="3"/>
      <c r="BH2301" s="3"/>
      <c r="BI2301" s="3"/>
      <c r="BJ2301" s="3"/>
      <c r="BK2301" s="3"/>
    </row>
    <row r="2302" spans="32:63" ht="21.2" customHeight="1" x14ac:dyDescent="0.2">
      <c r="AF2302" s="3"/>
      <c r="AG2302" s="48"/>
      <c r="AH2302" s="48"/>
      <c r="AI2302" s="48"/>
      <c r="AJ2302" s="61"/>
      <c r="AK2302" s="3"/>
      <c r="AL2302" s="48"/>
      <c r="AM2302" s="48"/>
      <c r="AN2302" s="48"/>
      <c r="AQ2302" s="3"/>
      <c r="AR2302" s="3"/>
      <c r="AS2302" s="3"/>
      <c r="AT2302" s="3"/>
      <c r="AU2302" s="3"/>
      <c r="AV2302" s="3"/>
      <c r="AW2302" s="3"/>
      <c r="AX2302" s="3"/>
      <c r="AY2302" s="3"/>
      <c r="AZ2302" s="3"/>
      <c r="BA2302" s="3"/>
      <c r="BB2302" s="3"/>
      <c r="BC2302" s="3"/>
      <c r="BD2302" s="3"/>
      <c r="BE2302" s="3"/>
      <c r="BF2302" s="3"/>
      <c r="BG2302" s="3"/>
      <c r="BH2302" s="3"/>
      <c r="BI2302" s="3"/>
      <c r="BJ2302" s="3"/>
      <c r="BK2302" s="3"/>
    </row>
    <row r="2303" spans="32:63" ht="21.2" customHeight="1" x14ac:dyDescent="0.2">
      <c r="AF2303" s="3"/>
      <c r="AG2303" s="48"/>
      <c r="AH2303" s="48"/>
      <c r="AI2303" s="48"/>
      <c r="AJ2303" s="61"/>
      <c r="AK2303" s="3"/>
      <c r="AL2303" s="48"/>
      <c r="AM2303" s="48"/>
      <c r="AN2303" s="48"/>
      <c r="AQ2303" s="3"/>
      <c r="AR2303" s="3"/>
      <c r="AS2303" s="3"/>
      <c r="AT2303" s="3"/>
      <c r="AU2303" s="3"/>
      <c r="AV2303" s="3"/>
      <c r="AW2303" s="3"/>
      <c r="AX2303" s="3"/>
      <c r="AY2303" s="3"/>
      <c r="AZ2303" s="3"/>
      <c r="BA2303" s="3"/>
      <c r="BB2303" s="3"/>
      <c r="BC2303" s="3"/>
      <c r="BD2303" s="3"/>
      <c r="BE2303" s="3"/>
      <c r="BF2303" s="3"/>
      <c r="BG2303" s="3"/>
      <c r="BH2303" s="3"/>
      <c r="BI2303" s="3"/>
      <c r="BJ2303" s="3"/>
      <c r="BK2303" s="3"/>
    </row>
    <row r="2304" spans="32:63" ht="21.2" customHeight="1" x14ac:dyDescent="0.2">
      <c r="AF2304" s="3"/>
      <c r="AG2304" s="48"/>
      <c r="AH2304" s="48"/>
      <c r="AI2304" s="48"/>
      <c r="AJ2304" s="61"/>
      <c r="AK2304" s="3"/>
      <c r="AL2304" s="48"/>
      <c r="AM2304" s="48"/>
      <c r="AN2304" s="48"/>
      <c r="AQ2304" s="3"/>
      <c r="AR2304" s="3"/>
      <c r="AS2304" s="3"/>
      <c r="AT2304" s="3"/>
      <c r="AU2304" s="3"/>
      <c r="AV2304" s="3"/>
      <c r="AW2304" s="3"/>
      <c r="AX2304" s="3"/>
      <c r="AY2304" s="3"/>
      <c r="AZ2304" s="3"/>
      <c r="BA2304" s="3"/>
      <c r="BB2304" s="3"/>
      <c r="BC2304" s="3"/>
      <c r="BD2304" s="3"/>
      <c r="BE2304" s="3"/>
      <c r="BF2304" s="3"/>
      <c r="BG2304" s="3"/>
      <c r="BH2304" s="3"/>
      <c r="BI2304" s="3"/>
      <c r="BJ2304" s="3"/>
      <c r="BK2304" s="3"/>
    </row>
    <row r="2305" spans="32:63" ht="21.2" customHeight="1" x14ac:dyDescent="0.2">
      <c r="AF2305" s="3"/>
      <c r="AG2305" s="48"/>
      <c r="AH2305" s="48"/>
      <c r="AI2305" s="48"/>
      <c r="AJ2305" s="61"/>
      <c r="AK2305" s="3"/>
      <c r="AL2305" s="48"/>
      <c r="AM2305" s="48"/>
      <c r="AN2305" s="48"/>
      <c r="AQ2305" s="3"/>
      <c r="AR2305" s="3"/>
      <c r="AS2305" s="3"/>
      <c r="AT2305" s="3"/>
      <c r="AU2305" s="3"/>
      <c r="AV2305" s="3"/>
      <c r="AW2305" s="3"/>
      <c r="AX2305" s="3"/>
      <c r="AY2305" s="3"/>
      <c r="AZ2305" s="3"/>
      <c r="BA2305" s="3"/>
      <c r="BB2305" s="3"/>
      <c r="BC2305" s="3"/>
      <c r="BD2305" s="3"/>
      <c r="BE2305" s="3"/>
      <c r="BF2305" s="3"/>
      <c r="BG2305" s="3"/>
      <c r="BH2305" s="3"/>
      <c r="BI2305" s="3"/>
      <c r="BJ2305" s="3"/>
      <c r="BK2305" s="3"/>
    </row>
    <row r="2306" spans="32:63" ht="21.2" customHeight="1" x14ac:dyDescent="0.2">
      <c r="AF2306" s="3"/>
      <c r="AG2306" s="48"/>
      <c r="AH2306" s="48"/>
      <c r="AI2306" s="48"/>
      <c r="AJ2306" s="61"/>
      <c r="AK2306" s="3"/>
      <c r="AL2306" s="48"/>
      <c r="AM2306" s="48"/>
      <c r="AN2306" s="48"/>
      <c r="AQ2306" s="3"/>
      <c r="AR2306" s="3"/>
      <c r="AS2306" s="3"/>
      <c r="AT2306" s="3"/>
      <c r="AU2306" s="3"/>
      <c r="AV2306" s="3"/>
      <c r="AW2306" s="3"/>
      <c r="AX2306" s="3"/>
      <c r="AY2306" s="3"/>
      <c r="AZ2306" s="3"/>
      <c r="BA2306" s="3"/>
      <c r="BB2306" s="3"/>
      <c r="BC2306" s="3"/>
      <c r="BD2306" s="3"/>
      <c r="BE2306" s="3"/>
      <c r="BF2306" s="3"/>
      <c r="BG2306" s="3"/>
      <c r="BH2306" s="3"/>
      <c r="BI2306" s="3"/>
      <c r="BJ2306" s="3"/>
      <c r="BK2306" s="3"/>
    </row>
    <row r="2307" spans="32:63" ht="21.2" customHeight="1" x14ac:dyDescent="0.2">
      <c r="AF2307" s="3"/>
      <c r="AG2307" s="48"/>
      <c r="AH2307" s="48"/>
      <c r="AI2307" s="48"/>
      <c r="AJ2307" s="61"/>
      <c r="AK2307" s="3"/>
      <c r="AL2307" s="48"/>
      <c r="AM2307" s="48"/>
      <c r="AN2307" s="48"/>
      <c r="AQ2307" s="3"/>
      <c r="AR2307" s="3"/>
      <c r="AS2307" s="3"/>
      <c r="AT2307" s="3"/>
      <c r="AU2307" s="3"/>
      <c r="AV2307" s="3"/>
      <c r="AW2307" s="3"/>
      <c r="AX2307" s="3"/>
      <c r="AY2307" s="3"/>
      <c r="AZ2307" s="3"/>
      <c r="BA2307" s="3"/>
      <c r="BB2307" s="3"/>
      <c r="BC2307" s="3"/>
      <c r="BD2307" s="3"/>
      <c r="BE2307" s="3"/>
      <c r="BF2307" s="3"/>
      <c r="BG2307" s="3"/>
      <c r="BH2307" s="3"/>
      <c r="BI2307" s="3"/>
      <c r="BJ2307" s="3"/>
      <c r="BK2307" s="3"/>
    </row>
    <row r="2308" spans="32:63" ht="21.2" customHeight="1" x14ac:dyDescent="0.2">
      <c r="AF2308" s="3"/>
      <c r="AG2308" s="48"/>
      <c r="AH2308" s="48"/>
      <c r="AI2308" s="48"/>
      <c r="AJ2308" s="61"/>
      <c r="AK2308" s="3"/>
      <c r="AL2308" s="48"/>
      <c r="AM2308" s="48"/>
      <c r="AN2308" s="48"/>
      <c r="AQ2308" s="3"/>
      <c r="AR2308" s="3"/>
      <c r="AS2308" s="3"/>
      <c r="AT2308" s="3"/>
      <c r="AU2308" s="3"/>
      <c r="AV2308" s="3"/>
      <c r="AW2308" s="3"/>
      <c r="AX2308" s="3"/>
      <c r="AY2308" s="3"/>
      <c r="AZ2308" s="3"/>
      <c r="BA2308" s="3"/>
      <c r="BB2308" s="3"/>
      <c r="BC2308" s="3"/>
      <c r="BD2308" s="3"/>
      <c r="BE2308" s="3"/>
      <c r="BF2308" s="3"/>
      <c r="BG2308" s="3"/>
      <c r="BH2308" s="3"/>
      <c r="BI2308" s="3"/>
      <c r="BJ2308" s="3"/>
      <c r="BK2308" s="3"/>
    </row>
    <row r="2309" spans="32:63" ht="21.2" customHeight="1" x14ac:dyDescent="0.2">
      <c r="AF2309" s="3"/>
      <c r="AG2309" s="48"/>
      <c r="AH2309" s="48"/>
      <c r="AI2309" s="48"/>
      <c r="AJ2309" s="61"/>
      <c r="AK2309" s="3"/>
      <c r="AL2309" s="48"/>
      <c r="AM2309" s="48"/>
      <c r="AN2309" s="48"/>
      <c r="AQ2309" s="3"/>
      <c r="AR2309" s="3"/>
      <c r="AS2309" s="3"/>
      <c r="AT2309" s="3"/>
      <c r="AU2309" s="3"/>
      <c r="AV2309" s="3"/>
      <c r="AW2309" s="3"/>
      <c r="AX2309" s="3"/>
      <c r="AY2309" s="3"/>
      <c r="AZ2309" s="3"/>
      <c r="BA2309" s="3"/>
      <c r="BB2309" s="3"/>
      <c r="BC2309" s="3"/>
      <c r="BD2309" s="3"/>
      <c r="BE2309" s="3"/>
      <c r="BF2309" s="3"/>
      <c r="BG2309" s="3"/>
      <c r="BH2309" s="3"/>
      <c r="BI2309" s="3"/>
      <c r="BJ2309" s="3"/>
      <c r="BK2309" s="3"/>
    </row>
    <row r="2310" spans="32:63" ht="21.2" customHeight="1" x14ac:dyDescent="0.2">
      <c r="AF2310" s="3"/>
      <c r="AG2310" s="48"/>
      <c r="AH2310" s="48"/>
      <c r="AI2310" s="48"/>
      <c r="AJ2310" s="61"/>
      <c r="AK2310" s="3"/>
      <c r="AL2310" s="48"/>
      <c r="AM2310" s="48"/>
      <c r="AN2310" s="48"/>
      <c r="AQ2310" s="3"/>
      <c r="AR2310" s="3"/>
      <c r="AS2310" s="3"/>
      <c r="AT2310" s="3"/>
      <c r="AU2310" s="3"/>
      <c r="AV2310" s="3"/>
      <c r="AW2310" s="3"/>
      <c r="AX2310" s="3"/>
      <c r="AY2310" s="3"/>
      <c r="AZ2310" s="3"/>
      <c r="BA2310" s="3"/>
      <c r="BB2310" s="3"/>
      <c r="BC2310" s="3"/>
      <c r="BD2310" s="3"/>
      <c r="BE2310" s="3"/>
      <c r="BF2310" s="3"/>
      <c r="BG2310" s="3"/>
      <c r="BH2310" s="3"/>
      <c r="BI2310" s="3"/>
      <c r="BJ2310" s="3"/>
      <c r="BK2310" s="3"/>
    </row>
    <row r="2311" spans="32:63" ht="21.2" customHeight="1" x14ac:dyDescent="0.2">
      <c r="AF2311" s="3"/>
      <c r="AG2311" s="48"/>
      <c r="AH2311" s="48"/>
      <c r="AI2311" s="48"/>
      <c r="AJ2311" s="61"/>
      <c r="AK2311" s="3"/>
      <c r="AL2311" s="48"/>
      <c r="AM2311" s="48"/>
      <c r="AN2311" s="48"/>
      <c r="AQ2311" s="3"/>
      <c r="AR2311" s="3"/>
      <c r="AS2311" s="3"/>
      <c r="AT2311" s="3"/>
      <c r="AU2311" s="3"/>
      <c r="AV2311" s="3"/>
      <c r="AW2311" s="3"/>
      <c r="AX2311" s="3"/>
      <c r="AY2311" s="3"/>
      <c r="AZ2311" s="3"/>
      <c r="BA2311" s="3"/>
      <c r="BB2311" s="3"/>
      <c r="BC2311" s="3"/>
      <c r="BD2311" s="3"/>
      <c r="BE2311" s="3"/>
      <c r="BF2311" s="3"/>
      <c r="BG2311" s="3"/>
      <c r="BH2311" s="3"/>
      <c r="BI2311" s="3"/>
      <c r="BJ2311" s="3"/>
      <c r="BK2311" s="3"/>
    </row>
    <row r="2312" spans="32:63" ht="21.2" customHeight="1" x14ac:dyDescent="0.2">
      <c r="AF2312" s="3"/>
      <c r="AG2312" s="48"/>
      <c r="AH2312" s="48"/>
      <c r="AI2312" s="48"/>
      <c r="AJ2312" s="61"/>
      <c r="AK2312" s="3"/>
      <c r="AL2312" s="48"/>
      <c r="AM2312" s="48"/>
      <c r="AN2312" s="48"/>
      <c r="AQ2312" s="3"/>
      <c r="AR2312" s="3"/>
      <c r="AS2312" s="3"/>
      <c r="AT2312" s="3"/>
      <c r="AU2312" s="3"/>
      <c r="AV2312" s="3"/>
      <c r="AW2312" s="3"/>
      <c r="AX2312" s="3"/>
      <c r="AY2312" s="3"/>
      <c r="AZ2312" s="3"/>
      <c r="BA2312" s="3"/>
      <c r="BB2312" s="3"/>
      <c r="BC2312" s="3"/>
      <c r="BD2312" s="3"/>
      <c r="BE2312" s="3"/>
      <c r="BF2312" s="3"/>
      <c r="BG2312" s="3"/>
      <c r="BH2312" s="3"/>
      <c r="BI2312" s="3"/>
      <c r="BJ2312" s="3"/>
      <c r="BK2312" s="3"/>
    </row>
    <row r="2313" spans="32:63" ht="21.2" customHeight="1" x14ac:dyDescent="0.2">
      <c r="AF2313" s="3"/>
      <c r="AG2313" s="48"/>
      <c r="AH2313" s="48"/>
      <c r="AI2313" s="48"/>
      <c r="AJ2313" s="61"/>
      <c r="AK2313" s="3"/>
      <c r="AL2313" s="48"/>
      <c r="AM2313" s="48"/>
      <c r="AN2313" s="48"/>
      <c r="AQ2313" s="3"/>
      <c r="AR2313" s="3"/>
      <c r="AS2313" s="3"/>
      <c r="AT2313" s="3"/>
      <c r="AU2313" s="3"/>
      <c r="AV2313" s="3"/>
      <c r="AW2313" s="3"/>
      <c r="AX2313" s="3"/>
      <c r="AY2313" s="3"/>
      <c r="AZ2313" s="3"/>
      <c r="BA2313" s="3"/>
      <c r="BB2313" s="3"/>
      <c r="BC2313" s="3"/>
      <c r="BD2313" s="3"/>
      <c r="BE2313" s="3"/>
      <c r="BF2313" s="3"/>
      <c r="BG2313" s="3"/>
      <c r="BH2313" s="3"/>
      <c r="BI2313" s="3"/>
      <c r="BJ2313" s="3"/>
      <c r="BK2313" s="3"/>
    </row>
    <row r="2314" spans="32:63" ht="21.2" customHeight="1" x14ac:dyDescent="0.2">
      <c r="AF2314" s="3"/>
      <c r="AG2314" s="48"/>
      <c r="AH2314" s="48"/>
      <c r="AI2314" s="48"/>
      <c r="AJ2314" s="61"/>
      <c r="AK2314" s="3"/>
      <c r="AL2314" s="48"/>
      <c r="AM2314" s="48"/>
      <c r="AN2314" s="48"/>
      <c r="AQ2314" s="3"/>
      <c r="AR2314" s="3"/>
      <c r="AS2314" s="3"/>
      <c r="AT2314" s="3"/>
      <c r="AU2314" s="3"/>
      <c r="AV2314" s="3"/>
      <c r="AW2314" s="3"/>
      <c r="AX2314" s="3"/>
      <c r="AY2314" s="3"/>
      <c r="AZ2314" s="3"/>
      <c r="BA2314" s="3"/>
      <c r="BB2314" s="3"/>
      <c r="BC2314" s="3"/>
      <c r="BD2314" s="3"/>
      <c r="BE2314" s="3"/>
      <c r="BF2314" s="3"/>
      <c r="BG2314" s="3"/>
      <c r="BH2314" s="3"/>
      <c r="BI2314" s="3"/>
      <c r="BJ2314" s="3"/>
      <c r="BK2314" s="3"/>
    </row>
    <row r="2315" spans="32:63" ht="21.2" customHeight="1" x14ac:dyDescent="0.2">
      <c r="AF2315" s="3"/>
      <c r="AG2315" s="48"/>
      <c r="AH2315" s="48"/>
      <c r="AI2315" s="48"/>
      <c r="AJ2315" s="61"/>
      <c r="AK2315" s="3"/>
      <c r="AL2315" s="48"/>
      <c r="AM2315" s="48"/>
      <c r="AN2315" s="48"/>
      <c r="AQ2315" s="3"/>
      <c r="AR2315" s="3"/>
      <c r="AS2315" s="3"/>
      <c r="AT2315" s="3"/>
      <c r="AU2315" s="3"/>
      <c r="AV2315" s="3"/>
      <c r="AW2315" s="3"/>
      <c r="AX2315" s="3"/>
      <c r="AY2315" s="3"/>
      <c r="AZ2315" s="3"/>
      <c r="BA2315" s="3"/>
      <c r="BB2315" s="3"/>
      <c r="BC2315" s="3"/>
      <c r="BD2315" s="3"/>
      <c r="BE2315" s="3"/>
      <c r="BF2315" s="3"/>
      <c r="BG2315" s="3"/>
      <c r="BH2315" s="3"/>
      <c r="BI2315" s="3"/>
      <c r="BJ2315" s="3"/>
      <c r="BK2315" s="3"/>
    </row>
    <row r="2316" spans="32:63" ht="21.2" customHeight="1" x14ac:dyDescent="0.2">
      <c r="AF2316" s="3"/>
      <c r="AG2316" s="48"/>
      <c r="AH2316" s="48"/>
      <c r="AI2316" s="48"/>
      <c r="AJ2316" s="61"/>
      <c r="AK2316" s="3"/>
      <c r="AL2316" s="48"/>
      <c r="AM2316" s="48"/>
      <c r="AN2316" s="48"/>
      <c r="AQ2316" s="3"/>
      <c r="AR2316" s="3"/>
      <c r="AS2316" s="3"/>
      <c r="AT2316" s="3"/>
      <c r="AU2316" s="3"/>
      <c r="AV2316" s="3"/>
      <c r="AW2316" s="3"/>
      <c r="AX2316" s="3"/>
      <c r="AY2316" s="3"/>
      <c r="AZ2316" s="3"/>
      <c r="BA2316" s="3"/>
      <c r="BB2316" s="3"/>
      <c r="BC2316" s="3"/>
      <c r="BD2316" s="3"/>
      <c r="BE2316" s="3"/>
      <c r="BF2316" s="3"/>
      <c r="BG2316" s="3"/>
      <c r="BH2316" s="3"/>
      <c r="BI2316" s="3"/>
      <c r="BJ2316" s="3"/>
      <c r="BK2316" s="3"/>
    </row>
    <row r="2317" spans="32:63" ht="21.2" customHeight="1" x14ac:dyDescent="0.2">
      <c r="AF2317" s="3"/>
      <c r="AG2317" s="48"/>
      <c r="AH2317" s="48"/>
      <c r="AI2317" s="48"/>
      <c r="AJ2317" s="61"/>
      <c r="AK2317" s="3"/>
      <c r="AL2317" s="48"/>
      <c r="AM2317" s="48"/>
      <c r="AN2317" s="48"/>
      <c r="AQ2317" s="3"/>
      <c r="AR2317" s="3"/>
      <c r="AS2317" s="3"/>
      <c r="AT2317" s="3"/>
      <c r="AU2317" s="3"/>
      <c r="AV2317" s="3"/>
      <c r="AW2317" s="3"/>
      <c r="AX2317" s="3"/>
      <c r="AY2317" s="3"/>
      <c r="AZ2317" s="3"/>
      <c r="BA2317" s="3"/>
      <c r="BB2317" s="3"/>
      <c r="BC2317" s="3"/>
      <c r="BD2317" s="3"/>
      <c r="BE2317" s="3"/>
      <c r="BF2317" s="3"/>
      <c r="BG2317" s="3"/>
      <c r="BH2317" s="3"/>
      <c r="BI2317" s="3"/>
      <c r="BJ2317" s="3"/>
      <c r="BK2317" s="3"/>
    </row>
    <row r="2318" spans="32:63" ht="21.2" customHeight="1" x14ac:dyDescent="0.2">
      <c r="AF2318" s="3"/>
      <c r="AG2318" s="48"/>
      <c r="AH2318" s="48"/>
      <c r="AI2318" s="48"/>
      <c r="AJ2318" s="61"/>
      <c r="AK2318" s="3"/>
      <c r="AL2318" s="48"/>
      <c r="AM2318" s="48"/>
      <c r="AN2318" s="48"/>
      <c r="AQ2318" s="3"/>
      <c r="AR2318" s="3"/>
      <c r="AS2318" s="3"/>
      <c r="AT2318" s="3"/>
      <c r="AU2318" s="3"/>
      <c r="AV2318" s="3"/>
      <c r="AW2318" s="3"/>
      <c r="AX2318" s="3"/>
      <c r="AY2318" s="3"/>
      <c r="AZ2318" s="3"/>
      <c r="BA2318" s="3"/>
      <c r="BB2318" s="3"/>
      <c r="BC2318" s="3"/>
      <c r="BD2318" s="3"/>
      <c r="BE2318" s="3"/>
      <c r="BF2318" s="3"/>
      <c r="BG2318" s="3"/>
      <c r="BH2318" s="3"/>
      <c r="BI2318" s="3"/>
      <c r="BJ2318" s="3"/>
      <c r="BK2318" s="3"/>
    </row>
    <row r="2319" spans="32:63" ht="21.2" customHeight="1" x14ac:dyDescent="0.2">
      <c r="AF2319" s="3"/>
      <c r="AG2319" s="48"/>
      <c r="AH2319" s="48"/>
      <c r="AI2319" s="48"/>
      <c r="AJ2319" s="61"/>
      <c r="AK2319" s="3"/>
      <c r="AL2319" s="48"/>
      <c r="AM2319" s="48"/>
      <c r="AN2319" s="48"/>
      <c r="AQ2319" s="3"/>
      <c r="AR2319" s="3"/>
      <c r="AS2319" s="3"/>
      <c r="AT2319" s="3"/>
      <c r="AU2319" s="3"/>
      <c r="AV2319" s="3"/>
      <c r="AW2319" s="3"/>
      <c r="AX2319" s="3"/>
      <c r="AY2319" s="3"/>
      <c r="AZ2319" s="3"/>
      <c r="BA2319" s="3"/>
      <c r="BB2319" s="3"/>
      <c r="BC2319" s="3"/>
      <c r="BD2319" s="3"/>
      <c r="BE2319" s="3"/>
      <c r="BF2319" s="3"/>
      <c r="BG2319" s="3"/>
      <c r="BH2319" s="3"/>
      <c r="BI2319" s="3"/>
      <c r="BJ2319" s="3"/>
      <c r="BK2319" s="3"/>
    </row>
    <row r="2320" spans="32:63" ht="21.2" customHeight="1" x14ac:dyDescent="0.2">
      <c r="AF2320" s="3"/>
      <c r="AG2320" s="48"/>
      <c r="AH2320" s="48"/>
      <c r="AI2320" s="48"/>
      <c r="AJ2320" s="61"/>
      <c r="AK2320" s="3"/>
      <c r="AL2320" s="48"/>
      <c r="AM2320" s="48"/>
      <c r="AN2320" s="48"/>
      <c r="AQ2320" s="3"/>
      <c r="AR2320" s="3"/>
      <c r="AS2320" s="3"/>
      <c r="AT2320" s="3"/>
      <c r="AU2320" s="3"/>
      <c r="AV2320" s="3"/>
      <c r="AW2320" s="3"/>
      <c r="AX2320" s="3"/>
      <c r="AY2320" s="3"/>
      <c r="AZ2320" s="3"/>
      <c r="BA2320" s="3"/>
      <c r="BB2320" s="3"/>
      <c r="BC2320" s="3"/>
      <c r="BD2320" s="3"/>
      <c r="BE2320" s="3"/>
      <c r="BF2320" s="3"/>
      <c r="BG2320" s="3"/>
      <c r="BH2320" s="3"/>
      <c r="BI2320" s="3"/>
      <c r="BJ2320" s="3"/>
      <c r="BK2320" s="3"/>
    </row>
    <row r="2321" spans="32:63" ht="21.2" customHeight="1" x14ac:dyDescent="0.2">
      <c r="AF2321" s="3"/>
      <c r="AG2321" s="48"/>
      <c r="AH2321" s="48"/>
      <c r="AI2321" s="48"/>
      <c r="AJ2321" s="61"/>
      <c r="AK2321" s="3"/>
      <c r="AL2321" s="48"/>
      <c r="AM2321" s="48"/>
      <c r="AN2321" s="48"/>
      <c r="AQ2321" s="3"/>
      <c r="AR2321" s="3"/>
      <c r="AS2321" s="3"/>
      <c r="AT2321" s="3"/>
      <c r="AU2321" s="3"/>
      <c r="AV2321" s="3"/>
      <c r="AW2321" s="3"/>
      <c r="AX2321" s="3"/>
      <c r="AY2321" s="3"/>
      <c r="AZ2321" s="3"/>
      <c r="BA2321" s="3"/>
      <c r="BB2321" s="3"/>
      <c r="BC2321" s="3"/>
      <c r="BD2321" s="3"/>
      <c r="BE2321" s="3"/>
      <c r="BF2321" s="3"/>
      <c r="BG2321" s="3"/>
      <c r="BH2321" s="3"/>
      <c r="BI2321" s="3"/>
      <c r="BJ2321" s="3"/>
      <c r="BK2321" s="3"/>
    </row>
    <row r="2322" spans="32:63" ht="21.2" customHeight="1" x14ac:dyDescent="0.2">
      <c r="AF2322" s="3"/>
      <c r="AG2322" s="48"/>
      <c r="AH2322" s="48"/>
      <c r="AI2322" s="48"/>
      <c r="AJ2322" s="61"/>
      <c r="AK2322" s="3"/>
      <c r="AL2322" s="48"/>
      <c r="AM2322" s="48"/>
      <c r="AN2322" s="48"/>
      <c r="AQ2322" s="3"/>
      <c r="AR2322" s="3"/>
      <c r="AS2322" s="3"/>
      <c r="AT2322" s="3"/>
      <c r="AU2322" s="3"/>
      <c r="AV2322" s="3"/>
      <c r="AW2322" s="3"/>
      <c r="AX2322" s="3"/>
      <c r="AY2322" s="3"/>
      <c r="AZ2322" s="3"/>
      <c r="BA2322" s="3"/>
      <c r="BB2322" s="3"/>
      <c r="BC2322" s="3"/>
      <c r="BD2322" s="3"/>
      <c r="BE2322" s="3"/>
      <c r="BF2322" s="3"/>
      <c r="BG2322" s="3"/>
      <c r="BH2322" s="3"/>
      <c r="BI2322" s="3"/>
      <c r="BJ2322" s="3"/>
      <c r="BK2322" s="3"/>
    </row>
    <row r="2323" spans="32:63" ht="21.2" customHeight="1" x14ac:dyDescent="0.2">
      <c r="AF2323" s="3"/>
      <c r="AG2323" s="48"/>
      <c r="AH2323" s="48"/>
      <c r="AI2323" s="48"/>
      <c r="AJ2323" s="61"/>
      <c r="AK2323" s="3"/>
      <c r="AL2323" s="48"/>
      <c r="AM2323" s="48"/>
      <c r="AN2323" s="48"/>
      <c r="AQ2323" s="3"/>
      <c r="AR2323" s="3"/>
      <c r="AS2323" s="3"/>
      <c r="AT2323" s="3"/>
      <c r="AU2323" s="3"/>
      <c r="AV2323" s="3"/>
      <c r="AW2323" s="3"/>
      <c r="AX2323" s="3"/>
      <c r="AY2323" s="3"/>
      <c r="AZ2323" s="3"/>
      <c r="BA2323" s="3"/>
      <c r="BB2323" s="3"/>
      <c r="BC2323" s="3"/>
      <c r="BD2323" s="3"/>
      <c r="BE2323" s="3"/>
      <c r="BF2323" s="3"/>
      <c r="BG2323" s="3"/>
      <c r="BH2323" s="3"/>
      <c r="BI2323" s="3"/>
      <c r="BJ2323" s="3"/>
      <c r="BK2323" s="3"/>
    </row>
    <row r="2324" spans="32:63" ht="21.2" customHeight="1" x14ac:dyDescent="0.2">
      <c r="AF2324" s="3"/>
      <c r="AG2324" s="48"/>
      <c r="AH2324" s="48"/>
      <c r="AI2324" s="48"/>
      <c r="AJ2324" s="61"/>
      <c r="AK2324" s="3"/>
      <c r="AL2324" s="48"/>
      <c r="AM2324" s="48"/>
      <c r="AN2324" s="48"/>
      <c r="AQ2324" s="3"/>
      <c r="AR2324" s="3"/>
      <c r="AS2324" s="3"/>
      <c r="AT2324" s="3"/>
      <c r="AU2324" s="3"/>
      <c r="AV2324" s="3"/>
      <c r="AW2324" s="3"/>
      <c r="AX2324" s="3"/>
      <c r="AY2324" s="3"/>
      <c r="AZ2324" s="3"/>
      <c r="BA2324" s="3"/>
      <c r="BB2324" s="3"/>
      <c r="BC2324" s="3"/>
      <c r="BD2324" s="3"/>
      <c r="BE2324" s="3"/>
      <c r="BF2324" s="3"/>
      <c r="BG2324" s="3"/>
      <c r="BH2324" s="3"/>
      <c r="BI2324" s="3"/>
      <c r="BJ2324" s="3"/>
      <c r="BK2324" s="3"/>
    </row>
    <row r="2325" spans="32:63" ht="21.2" customHeight="1" x14ac:dyDescent="0.2">
      <c r="AF2325" s="3"/>
      <c r="AG2325" s="48"/>
      <c r="AH2325" s="48"/>
      <c r="AI2325" s="48"/>
      <c r="AJ2325" s="61"/>
      <c r="AK2325" s="3"/>
      <c r="AL2325" s="48"/>
      <c r="AM2325" s="48"/>
      <c r="AN2325" s="48"/>
      <c r="AQ2325" s="3"/>
      <c r="AR2325" s="3"/>
      <c r="AS2325" s="3"/>
      <c r="AT2325" s="3"/>
      <c r="AU2325" s="3"/>
      <c r="AV2325" s="3"/>
      <c r="AW2325" s="3"/>
      <c r="AX2325" s="3"/>
      <c r="AY2325" s="3"/>
      <c r="AZ2325" s="3"/>
      <c r="BA2325" s="3"/>
      <c r="BB2325" s="3"/>
      <c r="BC2325" s="3"/>
      <c r="BD2325" s="3"/>
      <c r="BE2325" s="3"/>
      <c r="BF2325" s="3"/>
      <c r="BG2325" s="3"/>
      <c r="BH2325" s="3"/>
      <c r="BI2325" s="3"/>
      <c r="BJ2325" s="3"/>
      <c r="BK2325" s="3"/>
    </row>
    <row r="2326" spans="32:63" ht="21.2" customHeight="1" x14ac:dyDescent="0.2">
      <c r="AF2326" s="3"/>
      <c r="AG2326" s="48"/>
      <c r="AH2326" s="48"/>
      <c r="AI2326" s="48"/>
      <c r="AJ2326" s="61"/>
      <c r="AK2326" s="3"/>
      <c r="AL2326" s="48"/>
      <c r="AM2326" s="48"/>
      <c r="AN2326" s="48"/>
      <c r="AQ2326" s="3"/>
      <c r="AR2326" s="3"/>
      <c r="AS2326" s="3"/>
      <c r="AT2326" s="3"/>
      <c r="AU2326" s="3"/>
      <c r="AV2326" s="3"/>
      <c r="AW2326" s="3"/>
      <c r="AX2326" s="3"/>
      <c r="AY2326" s="3"/>
      <c r="AZ2326" s="3"/>
      <c r="BA2326" s="3"/>
      <c r="BB2326" s="3"/>
      <c r="BC2326" s="3"/>
      <c r="BD2326" s="3"/>
      <c r="BE2326" s="3"/>
      <c r="BF2326" s="3"/>
      <c r="BG2326" s="3"/>
      <c r="BH2326" s="3"/>
      <c r="BI2326" s="3"/>
      <c r="BJ2326" s="3"/>
      <c r="BK2326" s="3"/>
    </row>
    <row r="2327" spans="32:63" ht="21.2" customHeight="1" x14ac:dyDescent="0.2">
      <c r="AF2327" s="3"/>
      <c r="AG2327" s="48"/>
      <c r="AH2327" s="48"/>
      <c r="AI2327" s="48"/>
      <c r="AJ2327" s="61"/>
      <c r="AK2327" s="3"/>
      <c r="AL2327" s="48"/>
      <c r="AM2327" s="48"/>
      <c r="AN2327" s="48"/>
      <c r="AQ2327" s="3"/>
      <c r="AR2327" s="3"/>
      <c r="AS2327" s="3"/>
      <c r="AT2327" s="3"/>
      <c r="AU2327" s="3"/>
      <c r="AV2327" s="3"/>
      <c r="AW2327" s="3"/>
      <c r="AX2327" s="3"/>
      <c r="AY2327" s="3"/>
      <c r="AZ2327" s="3"/>
      <c r="BA2327" s="3"/>
      <c r="BB2327" s="3"/>
      <c r="BC2327" s="3"/>
      <c r="BD2327" s="3"/>
      <c r="BE2327" s="3"/>
      <c r="BF2327" s="3"/>
      <c r="BG2327" s="3"/>
      <c r="BH2327" s="3"/>
      <c r="BI2327" s="3"/>
      <c r="BJ2327" s="3"/>
      <c r="BK2327" s="3"/>
    </row>
    <row r="2328" spans="32:63" ht="21.2" customHeight="1" x14ac:dyDescent="0.2">
      <c r="AF2328" s="3"/>
      <c r="AG2328" s="48"/>
      <c r="AH2328" s="48"/>
      <c r="AI2328" s="48"/>
      <c r="AJ2328" s="61"/>
      <c r="AK2328" s="3"/>
      <c r="AL2328" s="48"/>
      <c r="AM2328" s="48"/>
      <c r="AN2328" s="48"/>
      <c r="AQ2328" s="3"/>
      <c r="AR2328" s="3"/>
      <c r="AS2328" s="3"/>
      <c r="AT2328" s="3"/>
      <c r="AU2328" s="3"/>
      <c r="AV2328" s="3"/>
      <c r="AW2328" s="3"/>
      <c r="AX2328" s="3"/>
      <c r="AY2328" s="3"/>
      <c r="AZ2328" s="3"/>
      <c r="BA2328" s="3"/>
      <c r="BB2328" s="3"/>
      <c r="BC2328" s="3"/>
      <c r="BD2328" s="3"/>
      <c r="BE2328" s="3"/>
      <c r="BF2328" s="3"/>
      <c r="BG2328" s="3"/>
      <c r="BH2328" s="3"/>
      <c r="BI2328" s="3"/>
      <c r="BJ2328" s="3"/>
      <c r="BK2328" s="3"/>
    </row>
    <row r="2329" spans="32:63" ht="21.2" customHeight="1" x14ac:dyDescent="0.2">
      <c r="AF2329" s="3"/>
      <c r="AG2329" s="48"/>
      <c r="AH2329" s="48"/>
      <c r="AI2329" s="48"/>
      <c r="AJ2329" s="61"/>
      <c r="AK2329" s="3"/>
      <c r="AL2329" s="48"/>
      <c r="AM2329" s="48"/>
      <c r="AN2329" s="48"/>
      <c r="AQ2329" s="3"/>
      <c r="AR2329" s="3"/>
      <c r="AS2329" s="3"/>
      <c r="AT2329" s="3"/>
      <c r="AU2329" s="3"/>
      <c r="AV2329" s="3"/>
      <c r="AW2329" s="3"/>
      <c r="AX2329" s="3"/>
      <c r="AY2329" s="3"/>
      <c r="AZ2329" s="3"/>
      <c r="BA2329" s="3"/>
      <c r="BB2329" s="3"/>
      <c r="BC2329" s="3"/>
      <c r="BD2329" s="3"/>
      <c r="BE2329" s="3"/>
      <c r="BF2329" s="3"/>
      <c r="BG2329" s="3"/>
      <c r="BH2329" s="3"/>
      <c r="BI2329" s="3"/>
      <c r="BJ2329" s="3"/>
      <c r="BK2329" s="3"/>
    </row>
    <row r="2330" spans="32:63" ht="21.2" customHeight="1" x14ac:dyDescent="0.2">
      <c r="AF2330" s="3"/>
      <c r="AG2330" s="48"/>
      <c r="AH2330" s="48"/>
      <c r="AI2330" s="48"/>
      <c r="AJ2330" s="61"/>
      <c r="AK2330" s="3"/>
      <c r="AL2330" s="48"/>
      <c r="AM2330" s="48"/>
      <c r="AN2330" s="48"/>
      <c r="AQ2330" s="3"/>
      <c r="AR2330" s="3"/>
      <c r="AS2330" s="3"/>
      <c r="AT2330" s="3"/>
      <c r="AU2330" s="3"/>
      <c r="AV2330" s="3"/>
      <c r="AW2330" s="3"/>
      <c r="AX2330" s="3"/>
      <c r="AY2330" s="3"/>
      <c r="AZ2330" s="3"/>
      <c r="BA2330" s="3"/>
      <c r="BB2330" s="3"/>
      <c r="BC2330" s="3"/>
      <c r="BD2330" s="3"/>
      <c r="BE2330" s="3"/>
      <c r="BF2330" s="3"/>
      <c r="BG2330" s="3"/>
      <c r="BH2330" s="3"/>
      <c r="BI2330" s="3"/>
      <c r="BJ2330" s="3"/>
      <c r="BK2330" s="3"/>
    </row>
    <row r="2331" spans="32:63" ht="21.2" customHeight="1" x14ac:dyDescent="0.2">
      <c r="AF2331" s="3"/>
      <c r="AG2331" s="48"/>
      <c r="AH2331" s="48"/>
      <c r="AI2331" s="48"/>
      <c r="AJ2331" s="61"/>
      <c r="AK2331" s="3"/>
      <c r="AL2331" s="48"/>
      <c r="AM2331" s="48"/>
      <c r="AN2331" s="48"/>
      <c r="AQ2331" s="3"/>
      <c r="AR2331" s="3"/>
      <c r="AS2331" s="3"/>
      <c r="AT2331" s="3"/>
      <c r="AU2331" s="3"/>
      <c r="AV2331" s="3"/>
      <c r="AW2331" s="3"/>
      <c r="AX2331" s="3"/>
      <c r="AY2331" s="3"/>
      <c r="AZ2331" s="3"/>
      <c r="BA2331" s="3"/>
      <c r="BB2331" s="3"/>
      <c r="BC2331" s="3"/>
      <c r="BD2331" s="3"/>
      <c r="BE2331" s="3"/>
      <c r="BF2331" s="3"/>
      <c r="BG2331" s="3"/>
      <c r="BH2331" s="3"/>
      <c r="BI2331" s="3"/>
      <c r="BJ2331" s="3"/>
      <c r="BK2331" s="3"/>
    </row>
    <row r="2332" spans="32:63" ht="21.2" customHeight="1" x14ac:dyDescent="0.2">
      <c r="AF2332" s="3"/>
      <c r="AG2332" s="48"/>
      <c r="AH2332" s="48"/>
      <c r="AI2332" s="48"/>
      <c r="AJ2332" s="61"/>
      <c r="AK2332" s="3"/>
      <c r="AL2332" s="48"/>
      <c r="AM2332" s="48"/>
      <c r="AN2332" s="48"/>
      <c r="AQ2332" s="3"/>
      <c r="AR2332" s="3"/>
      <c r="AS2332" s="3"/>
      <c r="AT2332" s="3"/>
      <c r="AU2332" s="3"/>
      <c r="AV2332" s="3"/>
      <c r="AW2332" s="3"/>
      <c r="AX2332" s="3"/>
      <c r="AY2332" s="3"/>
      <c r="AZ2332" s="3"/>
      <c r="BA2332" s="3"/>
      <c r="BB2332" s="3"/>
      <c r="BC2332" s="3"/>
      <c r="BD2332" s="3"/>
      <c r="BE2332" s="3"/>
      <c r="BF2332" s="3"/>
      <c r="BG2332" s="3"/>
      <c r="BH2332" s="3"/>
      <c r="BI2332" s="3"/>
      <c r="BJ2332" s="3"/>
      <c r="BK2332" s="3"/>
    </row>
    <row r="2333" spans="32:63" ht="21.2" customHeight="1" x14ac:dyDescent="0.2">
      <c r="AF2333" s="3"/>
      <c r="AG2333" s="48"/>
      <c r="AH2333" s="48"/>
      <c r="AI2333" s="48"/>
      <c r="AJ2333" s="61"/>
      <c r="AK2333" s="3"/>
      <c r="AL2333" s="48"/>
      <c r="AM2333" s="48"/>
      <c r="AN2333" s="48"/>
      <c r="AQ2333" s="3"/>
      <c r="AR2333" s="3"/>
      <c r="AS2333" s="3"/>
      <c r="AT2333" s="3"/>
      <c r="AU2333" s="3"/>
      <c r="AV2333" s="3"/>
      <c r="AW2333" s="3"/>
      <c r="AX2333" s="3"/>
      <c r="AY2333" s="3"/>
      <c r="AZ2333" s="3"/>
      <c r="BA2333" s="3"/>
      <c r="BB2333" s="3"/>
      <c r="BC2333" s="3"/>
      <c r="BD2333" s="3"/>
      <c r="BE2333" s="3"/>
      <c r="BF2333" s="3"/>
      <c r="BG2333" s="3"/>
      <c r="BH2333" s="3"/>
      <c r="BI2333" s="3"/>
      <c r="BJ2333" s="3"/>
      <c r="BK2333" s="3"/>
    </row>
    <row r="2334" spans="32:63" ht="21.2" customHeight="1" x14ac:dyDescent="0.2">
      <c r="AF2334" s="3"/>
      <c r="AG2334" s="48"/>
      <c r="AH2334" s="48"/>
      <c r="AI2334" s="48"/>
      <c r="AJ2334" s="61"/>
      <c r="AK2334" s="3"/>
      <c r="AL2334" s="48"/>
      <c r="AM2334" s="48"/>
      <c r="AN2334" s="48"/>
      <c r="AQ2334" s="3"/>
      <c r="AR2334" s="3"/>
      <c r="AS2334" s="3"/>
      <c r="AT2334" s="3"/>
      <c r="AU2334" s="3"/>
      <c r="AV2334" s="3"/>
      <c r="AW2334" s="3"/>
      <c r="AX2334" s="3"/>
      <c r="AY2334" s="3"/>
      <c r="AZ2334" s="3"/>
      <c r="BA2334" s="3"/>
      <c r="BB2334" s="3"/>
      <c r="BC2334" s="3"/>
      <c r="BD2334" s="3"/>
      <c r="BE2334" s="3"/>
      <c r="BF2334" s="3"/>
      <c r="BG2334" s="3"/>
      <c r="BH2334" s="3"/>
      <c r="BI2334" s="3"/>
      <c r="BJ2334" s="3"/>
      <c r="BK2334" s="3"/>
    </row>
    <row r="2335" spans="32:63" ht="21.2" customHeight="1" x14ac:dyDescent="0.2">
      <c r="AF2335" s="3"/>
      <c r="AG2335" s="48"/>
      <c r="AH2335" s="48"/>
      <c r="AI2335" s="48"/>
      <c r="AJ2335" s="61"/>
      <c r="AK2335" s="3"/>
      <c r="AL2335" s="48"/>
      <c r="AM2335" s="48"/>
      <c r="AN2335" s="48"/>
      <c r="AQ2335" s="3"/>
      <c r="AR2335" s="3"/>
      <c r="AS2335" s="3"/>
      <c r="AT2335" s="3"/>
      <c r="AU2335" s="3"/>
      <c r="AV2335" s="3"/>
      <c r="AW2335" s="3"/>
      <c r="AX2335" s="3"/>
      <c r="AY2335" s="3"/>
      <c r="AZ2335" s="3"/>
      <c r="BA2335" s="3"/>
      <c r="BB2335" s="3"/>
      <c r="BC2335" s="3"/>
      <c r="BD2335" s="3"/>
      <c r="BE2335" s="3"/>
      <c r="BF2335" s="3"/>
      <c r="BG2335" s="3"/>
      <c r="BH2335" s="3"/>
      <c r="BI2335" s="3"/>
      <c r="BJ2335" s="3"/>
      <c r="BK2335" s="3"/>
    </row>
    <row r="2336" spans="32:63" ht="21.2" customHeight="1" x14ac:dyDescent="0.2">
      <c r="AF2336" s="3"/>
      <c r="AG2336" s="48"/>
      <c r="AH2336" s="48"/>
      <c r="AI2336" s="48"/>
      <c r="AJ2336" s="61"/>
      <c r="AK2336" s="3"/>
      <c r="AL2336" s="48"/>
      <c r="AM2336" s="48"/>
      <c r="AN2336" s="48"/>
      <c r="AQ2336" s="3"/>
      <c r="AR2336" s="3"/>
      <c r="AS2336" s="3"/>
      <c r="AT2336" s="3"/>
      <c r="AU2336" s="3"/>
      <c r="AV2336" s="3"/>
      <c r="AW2336" s="3"/>
      <c r="AX2336" s="3"/>
      <c r="AY2336" s="3"/>
      <c r="AZ2336" s="3"/>
      <c r="BA2336" s="3"/>
      <c r="BB2336" s="3"/>
      <c r="BC2336" s="3"/>
      <c r="BD2336" s="3"/>
      <c r="BE2336" s="3"/>
      <c r="BF2336" s="3"/>
      <c r="BG2336" s="3"/>
      <c r="BH2336" s="3"/>
      <c r="BI2336" s="3"/>
      <c r="BJ2336" s="3"/>
      <c r="BK2336" s="3"/>
    </row>
    <row r="2337" spans="32:63" ht="21.2" customHeight="1" x14ac:dyDescent="0.2">
      <c r="AF2337" s="3"/>
      <c r="AG2337" s="48"/>
      <c r="AH2337" s="48"/>
      <c r="AI2337" s="48"/>
      <c r="AJ2337" s="61"/>
      <c r="AK2337" s="3"/>
      <c r="AL2337" s="48"/>
      <c r="AM2337" s="48"/>
      <c r="AN2337" s="48"/>
      <c r="AQ2337" s="3"/>
      <c r="AR2337" s="3"/>
      <c r="AS2337" s="3"/>
      <c r="AT2337" s="3"/>
      <c r="AU2337" s="3"/>
      <c r="AV2337" s="3"/>
      <c r="AW2337" s="3"/>
      <c r="AX2337" s="3"/>
      <c r="AY2337" s="3"/>
      <c r="AZ2337" s="3"/>
      <c r="BA2337" s="3"/>
      <c r="BB2337" s="3"/>
      <c r="BC2337" s="3"/>
      <c r="BD2337" s="3"/>
      <c r="BE2337" s="3"/>
      <c r="BF2337" s="3"/>
      <c r="BG2337" s="3"/>
      <c r="BH2337" s="3"/>
      <c r="BI2337" s="3"/>
      <c r="BJ2337" s="3"/>
      <c r="BK2337" s="3"/>
    </row>
    <row r="2338" spans="32:63" ht="21.2" customHeight="1" x14ac:dyDescent="0.2">
      <c r="AF2338" s="3"/>
      <c r="AG2338" s="48"/>
      <c r="AH2338" s="48"/>
      <c r="AI2338" s="48"/>
      <c r="AJ2338" s="61"/>
      <c r="AK2338" s="3"/>
      <c r="AL2338" s="48"/>
      <c r="AM2338" s="48"/>
      <c r="AN2338" s="48"/>
      <c r="AQ2338" s="3"/>
      <c r="AR2338" s="3"/>
      <c r="AS2338" s="3"/>
      <c r="AT2338" s="3"/>
      <c r="AU2338" s="3"/>
      <c r="AV2338" s="3"/>
      <c r="AW2338" s="3"/>
      <c r="AX2338" s="3"/>
      <c r="AY2338" s="3"/>
      <c r="AZ2338" s="3"/>
      <c r="BA2338" s="3"/>
      <c r="BB2338" s="3"/>
      <c r="BC2338" s="3"/>
      <c r="BD2338" s="3"/>
      <c r="BE2338" s="3"/>
      <c r="BF2338" s="3"/>
      <c r="BG2338" s="3"/>
      <c r="BH2338" s="3"/>
      <c r="BI2338" s="3"/>
      <c r="BJ2338" s="3"/>
      <c r="BK2338" s="3"/>
    </row>
    <row r="2339" spans="32:63" ht="21.2" customHeight="1" x14ac:dyDescent="0.2">
      <c r="AF2339" s="3"/>
      <c r="AG2339" s="48"/>
      <c r="AH2339" s="48"/>
      <c r="AI2339" s="48"/>
      <c r="AJ2339" s="61"/>
      <c r="AK2339" s="3"/>
      <c r="AL2339" s="48"/>
      <c r="AM2339" s="48"/>
      <c r="AN2339" s="48"/>
      <c r="AQ2339" s="3"/>
      <c r="AR2339" s="3"/>
      <c r="AS2339" s="3"/>
      <c r="AT2339" s="3"/>
      <c r="AU2339" s="3"/>
      <c r="AV2339" s="3"/>
      <c r="AW2339" s="3"/>
      <c r="AX2339" s="3"/>
      <c r="AY2339" s="3"/>
      <c r="AZ2339" s="3"/>
      <c r="BA2339" s="3"/>
      <c r="BB2339" s="3"/>
      <c r="BC2339" s="3"/>
      <c r="BD2339" s="3"/>
      <c r="BE2339" s="3"/>
      <c r="BF2339" s="3"/>
      <c r="BG2339" s="3"/>
      <c r="BH2339" s="3"/>
      <c r="BI2339" s="3"/>
      <c r="BJ2339" s="3"/>
      <c r="BK2339" s="3"/>
    </row>
    <row r="2340" spans="32:63" ht="21.2" customHeight="1" x14ac:dyDescent="0.2">
      <c r="AF2340" s="3"/>
      <c r="AG2340" s="48"/>
      <c r="AH2340" s="48"/>
      <c r="AI2340" s="48"/>
      <c r="AJ2340" s="61"/>
      <c r="AK2340" s="3"/>
      <c r="AL2340" s="48"/>
      <c r="AM2340" s="48"/>
      <c r="AN2340" s="48"/>
      <c r="AQ2340" s="3"/>
      <c r="AR2340" s="3"/>
      <c r="AS2340" s="3"/>
      <c r="AT2340" s="3"/>
      <c r="AU2340" s="3"/>
      <c r="AV2340" s="3"/>
      <c r="AW2340" s="3"/>
      <c r="AX2340" s="3"/>
      <c r="AY2340" s="3"/>
      <c r="AZ2340" s="3"/>
      <c r="BA2340" s="3"/>
      <c r="BB2340" s="3"/>
      <c r="BC2340" s="3"/>
      <c r="BD2340" s="3"/>
      <c r="BE2340" s="3"/>
      <c r="BF2340" s="3"/>
      <c r="BG2340" s="3"/>
      <c r="BH2340" s="3"/>
      <c r="BI2340" s="3"/>
      <c r="BJ2340" s="3"/>
      <c r="BK2340" s="3"/>
    </row>
    <row r="2341" spans="32:63" ht="21.2" customHeight="1" x14ac:dyDescent="0.2">
      <c r="AF2341" s="3"/>
      <c r="AG2341" s="48"/>
      <c r="AH2341" s="48"/>
      <c r="AI2341" s="48"/>
      <c r="AJ2341" s="61"/>
      <c r="AK2341" s="3"/>
      <c r="AL2341" s="48"/>
      <c r="AM2341" s="48"/>
      <c r="AN2341" s="48"/>
      <c r="AQ2341" s="3"/>
      <c r="AR2341" s="3"/>
      <c r="AS2341" s="3"/>
      <c r="AT2341" s="3"/>
      <c r="AU2341" s="3"/>
      <c r="AV2341" s="3"/>
      <c r="AW2341" s="3"/>
      <c r="AX2341" s="3"/>
      <c r="AY2341" s="3"/>
      <c r="AZ2341" s="3"/>
      <c r="BA2341" s="3"/>
      <c r="BB2341" s="3"/>
      <c r="BC2341" s="3"/>
      <c r="BD2341" s="3"/>
      <c r="BE2341" s="3"/>
      <c r="BF2341" s="3"/>
      <c r="BG2341" s="3"/>
      <c r="BH2341" s="3"/>
      <c r="BI2341" s="3"/>
      <c r="BJ2341" s="3"/>
      <c r="BK2341" s="3"/>
    </row>
    <row r="2342" spans="32:63" ht="21.2" customHeight="1" x14ac:dyDescent="0.2">
      <c r="AF2342" s="3"/>
      <c r="AG2342" s="48"/>
      <c r="AH2342" s="48"/>
      <c r="AI2342" s="48"/>
      <c r="AJ2342" s="61"/>
      <c r="AK2342" s="3"/>
      <c r="AL2342" s="48"/>
      <c r="AM2342" s="48"/>
      <c r="AN2342" s="48"/>
      <c r="AQ2342" s="5"/>
      <c r="AR2342" s="3"/>
      <c r="AS2342" s="3"/>
      <c r="AT2342" s="3"/>
      <c r="AU2342" s="3"/>
      <c r="AV2342" s="3"/>
      <c r="AW2342" s="3"/>
      <c r="AX2342" s="3"/>
      <c r="AY2342" s="3"/>
      <c r="AZ2342" s="3"/>
      <c r="BA2342" s="3"/>
      <c r="BB2342" s="3"/>
      <c r="BC2342" s="3"/>
      <c r="BD2342" s="3"/>
      <c r="BE2342" s="3"/>
      <c r="BF2342" s="3"/>
      <c r="BG2342" s="3"/>
      <c r="BH2342" s="3"/>
      <c r="BI2342" s="3"/>
      <c r="BJ2342" s="3"/>
      <c r="BK2342" s="3"/>
    </row>
    <row r="2343" spans="32:63" ht="21.2" customHeight="1" x14ac:dyDescent="0.2">
      <c r="AF2343" s="3"/>
      <c r="AG2343" s="48"/>
      <c r="AH2343" s="48"/>
      <c r="AI2343" s="48"/>
      <c r="AJ2343" s="61"/>
      <c r="AK2343" s="3"/>
      <c r="AL2343" s="48"/>
      <c r="AM2343" s="48"/>
      <c r="AN2343" s="48"/>
      <c r="AQ2343" s="3"/>
      <c r="AR2343" s="3"/>
      <c r="AS2343" s="3"/>
      <c r="AT2343" s="3"/>
      <c r="AU2343" s="3"/>
      <c r="AV2343" s="3"/>
      <c r="AW2343" s="3"/>
      <c r="AX2343" s="3"/>
      <c r="AY2343" s="3"/>
      <c r="AZ2343" s="3"/>
      <c r="BA2343" s="3"/>
      <c r="BB2343" s="3"/>
      <c r="BC2343" s="3"/>
      <c r="BD2343" s="3"/>
      <c r="BE2343" s="3"/>
      <c r="BF2343" s="3"/>
      <c r="BG2343" s="3"/>
      <c r="BH2343" s="3"/>
      <c r="BI2343" s="3"/>
      <c r="BJ2343" s="3"/>
      <c r="BK2343" s="3"/>
    </row>
    <row r="2344" spans="32:63" ht="21.2" customHeight="1" x14ac:dyDescent="0.2">
      <c r="AF2344" s="3"/>
      <c r="AG2344" s="48"/>
      <c r="AH2344" s="48"/>
      <c r="AI2344" s="48"/>
      <c r="AJ2344" s="61"/>
      <c r="AK2344" s="3"/>
      <c r="AL2344" s="48"/>
      <c r="AM2344" s="48"/>
      <c r="AN2344" s="48"/>
      <c r="AQ2344" s="3"/>
      <c r="AR2344" s="5"/>
      <c r="AS2344" s="3"/>
      <c r="AT2344" s="3"/>
      <c r="AU2344" s="3"/>
      <c r="AV2344" s="3"/>
      <c r="AW2344" s="3"/>
      <c r="AX2344" s="3"/>
      <c r="AY2344" s="3"/>
      <c r="AZ2344" s="3"/>
      <c r="BA2344" s="3"/>
      <c r="BB2344" s="3"/>
      <c r="BC2344" s="3"/>
      <c r="BD2344" s="3"/>
      <c r="BE2344" s="3"/>
      <c r="BF2344" s="3"/>
      <c r="BG2344" s="3"/>
      <c r="BH2344" s="3"/>
      <c r="BI2344" s="3"/>
      <c r="BJ2344" s="3"/>
      <c r="BK2344" s="3"/>
    </row>
    <row r="2345" spans="32:63" ht="21.2" customHeight="1" x14ac:dyDescent="0.2">
      <c r="AF2345" s="3"/>
      <c r="AG2345" s="48"/>
      <c r="AH2345" s="48"/>
      <c r="AI2345" s="48"/>
      <c r="AJ2345" s="61"/>
      <c r="AK2345" s="3"/>
      <c r="AL2345" s="48"/>
      <c r="AM2345" s="48"/>
      <c r="AN2345" s="48"/>
      <c r="AQ2345" s="3"/>
      <c r="AR2345" s="3"/>
      <c r="AS2345" s="5"/>
      <c r="AT2345" s="5"/>
      <c r="AU2345" s="5"/>
      <c r="AV2345" s="5"/>
      <c r="AW2345" s="5"/>
      <c r="AX2345" s="5"/>
      <c r="AY2345" s="5"/>
      <c r="AZ2345" s="5"/>
      <c r="BA2345" s="5"/>
      <c r="BB2345" s="5"/>
      <c r="BC2345" s="5"/>
      <c r="BD2345" s="5"/>
      <c r="BE2345" s="5"/>
      <c r="BF2345" s="5"/>
      <c r="BG2345" s="5"/>
      <c r="BH2345" s="5"/>
      <c r="BI2345" s="5"/>
      <c r="BJ2345" s="5"/>
      <c r="BK2345" s="5"/>
    </row>
    <row r="2346" spans="32:63" ht="21.2" customHeight="1" x14ac:dyDescent="0.2">
      <c r="AF2346" s="3"/>
      <c r="AG2346" s="48"/>
      <c r="AH2346" s="48"/>
      <c r="AI2346" s="48"/>
      <c r="AJ2346" s="61"/>
      <c r="AK2346" s="3"/>
      <c r="AL2346" s="48"/>
      <c r="AM2346" s="48"/>
      <c r="AN2346" s="48"/>
      <c r="AQ2346" s="3"/>
      <c r="AR2346" s="3"/>
      <c r="AS2346" s="3"/>
      <c r="AT2346" s="3"/>
      <c r="AU2346" s="3"/>
      <c r="AV2346" s="3"/>
      <c r="AW2346" s="3"/>
      <c r="AX2346" s="3"/>
      <c r="AY2346" s="3"/>
      <c r="AZ2346" s="3"/>
      <c r="BA2346" s="3"/>
      <c r="BB2346" s="3"/>
      <c r="BC2346" s="3"/>
      <c r="BD2346" s="3"/>
      <c r="BE2346" s="3"/>
      <c r="BF2346" s="3"/>
      <c r="BG2346" s="3"/>
      <c r="BH2346" s="3"/>
      <c r="BI2346" s="3"/>
      <c r="BJ2346" s="3"/>
      <c r="BK2346" s="3"/>
    </row>
    <row r="2347" spans="32:63" ht="21.2" customHeight="1" x14ac:dyDescent="0.2">
      <c r="AF2347" s="3"/>
      <c r="AG2347" s="48"/>
      <c r="AH2347" s="48"/>
      <c r="AI2347" s="48"/>
      <c r="AJ2347" s="61"/>
      <c r="AK2347" s="3"/>
      <c r="AL2347" s="48"/>
      <c r="AM2347" s="48"/>
      <c r="AN2347" s="48"/>
      <c r="AQ2347" s="3"/>
      <c r="AR2347" s="3"/>
      <c r="AS2347" s="3"/>
      <c r="AT2347" s="3"/>
      <c r="AU2347" s="3"/>
      <c r="AV2347" s="3"/>
      <c r="AW2347" s="3"/>
      <c r="AX2347" s="3"/>
      <c r="AY2347" s="3"/>
      <c r="AZ2347" s="3"/>
      <c r="BA2347" s="3"/>
      <c r="BB2347" s="3"/>
      <c r="BC2347" s="3"/>
      <c r="BD2347" s="3"/>
      <c r="BE2347" s="3"/>
      <c r="BF2347" s="3"/>
      <c r="BG2347" s="3"/>
      <c r="BH2347" s="3"/>
      <c r="BI2347" s="3"/>
      <c r="BJ2347" s="3"/>
      <c r="BK2347" s="3"/>
    </row>
    <row r="2348" spans="32:63" ht="21.2" customHeight="1" x14ac:dyDescent="0.2">
      <c r="AF2348" s="3"/>
      <c r="AG2348" s="48"/>
      <c r="AH2348" s="48"/>
      <c r="AI2348" s="48"/>
      <c r="AJ2348" s="61"/>
      <c r="AK2348" s="3"/>
      <c r="AL2348" s="48"/>
      <c r="AM2348" s="48"/>
      <c r="AN2348" s="48"/>
      <c r="AQ2348" s="3"/>
      <c r="AR2348" s="3"/>
      <c r="AS2348" s="3"/>
      <c r="AT2348" s="3"/>
      <c r="AU2348" s="3"/>
      <c r="AV2348" s="3"/>
      <c r="AW2348" s="3"/>
      <c r="AX2348" s="3"/>
      <c r="AY2348" s="3"/>
      <c r="AZ2348" s="3"/>
      <c r="BA2348" s="3"/>
      <c r="BB2348" s="3"/>
      <c r="BC2348" s="3"/>
      <c r="BD2348" s="3"/>
      <c r="BE2348" s="3"/>
      <c r="BF2348" s="3"/>
      <c r="BG2348" s="3"/>
      <c r="BH2348" s="3"/>
      <c r="BI2348" s="3"/>
      <c r="BJ2348" s="3"/>
      <c r="BK2348" s="3"/>
    </row>
    <row r="2349" spans="32:63" ht="21.2" customHeight="1" x14ac:dyDescent="0.2">
      <c r="AF2349" s="3"/>
      <c r="AG2349" s="48"/>
      <c r="AH2349" s="48"/>
      <c r="AI2349" s="48"/>
      <c r="AJ2349" s="61"/>
      <c r="AK2349" s="3"/>
      <c r="AL2349" s="48"/>
      <c r="AM2349" s="48"/>
      <c r="AN2349" s="48"/>
      <c r="AQ2349" s="3"/>
      <c r="AR2349" s="3"/>
      <c r="AS2349" s="3"/>
      <c r="AT2349" s="3"/>
      <c r="AU2349" s="3"/>
      <c r="AV2349" s="3"/>
      <c r="AW2349" s="3"/>
      <c r="AX2349" s="3"/>
      <c r="AY2349" s="3"/>
      <c r="AZ2349" s="3"/>
      <c r="BA2349" s="3"/>
      <c r="BB2349" s="3"/>
      <c r="BC2349" s="3"/>
      <c r="BD2349" s="3"/>
      <c r="BE2349" s="3"/>
      <c r="BF2349" s="3"/>
      <c r="BG2349" s="3"/>
      <c r="BH2349" s="3"/>
      <c r="BI2349" s="3"/>
      <c r="BJ2349" s="3"/>
      <c r="BK2349" s="3"/>
    </row>
    <row r="2350" spans="32:63" ht="21.2" customHeight="1" x14ac:dyDescent="0.2">
      <c r="AF2350" s="3"/>
      <c r="AG2350" s="48"/>
      <c r="AH2350" s="48"/>
      <c r="AI2350" s="48"/>
      <c r="AJ2350" s="61"/>
      <c r="AK2350" s="3"/>
      <c r="AL2350" s="48"/>
      <c r="AM2350" s="48"/>
      <c r="AN2350" s="48"/>
      <c r="AQ2350" s="3"/>
      <c r="AR2350" s="3"/>
      <c r="AS2350" s="3"/>
      <c r="AT2350" s="3"/>
      <c r="AU2350" s="3"/>
      <c r="AV2350" s="3"/>
      <c r="AW2350" s="3"/>
      <c r="AX2350" s="3"/>
      <c r="AY2350" s="3"/>
      <c r="AZ2350" s="3"/>
      <c r="BA2350" s="3"/>
      <c r="BB2350" s="3"/>
      <c r="BC2350" s="3"/>
      <c r="BD2350" s="3"/>
      <c r="BE2350" s="3"/>
      <c r="BF2350" s="3"/>
      <c r="BG2350" s="3"/>
      <c r="BH2350" s="3"/>
      <c r="BI2350" s="3"/>
      <c r="BJ2350" s="3"/>
      <c r="BK2350" s="3"/>
    </row>
    <row r="2351" spans="32:63" ht="21.2" customHeight="1" x14ac:dyDescent="0.2">
      <c r="AF2351" s="3"/>
      <c r="AG2351" s="48"/>
      <c r="AH2351" s="48"/>
      <c r="AI2351" s="48"/>
      <c r="AJ2351" s="61"/>
      <c r="AK2351" s="3"/>
      <c r="AL2351" s="48"/>
      <c r="AM2351" s="48"/>
      <c r="AN2351" s="48"/>
      <c r="AQ2351" s="3"/>
      <c r="AR2351" s="3"/>
      <c r="AS2351" s="3"/>
      <c r="AT2351" s="3"/>
      <c r="AU2351" s="3"/>
      <c r="AV2351" s="3"/>
      <c r="AW2351" s="3"/>
      <c r="AX2351" s="3"/>
      <c r="AY2351" s="3"/>
      <c r="AZ2351" s="3"/>
      <c r="BA2351" s="3"/>
      <c r="BB2351" s="3"/>
      <c r="BC2351" s="3"/>
      <c r="BD2351" s="3"/>
      <c r="BE2351" s="3"/>
      <c r="BF2351" s="3"/>
      <c r="BG2351" s="3"/>
      <c r="BH2351" s="3"/>
      <c r="BI2351" s="3"/>
      <c r="BJ2351" s="3"/>
      <c r="BK2351" s="3"/>
    </row>
    <row r="2352" spans="32:63" ht="21.2" customHeight="1" x14ac:dyDescent="0.2">
      <c r="AF2352" s="3"/>
      <c r="AG2352" s="48"/>
      <c r="AH2352" s="48"/>
      <c r="AI2352" s="48"/>
      <c r="AJ2352" s="61"/>
      <c r="AK2352" s="3"/>
      <c r="AL2352" s="48"/>
      <c r="AM2352" s="48"/>
      <c r="AN2352" s="48"/>
      <c r="AQ2352" s="3"/>
      <c r="AR2352" s="3"/>
      <c r="AS2352" s="3"/>
      <c r="AT2352" s="3"/>
      <c r="AU2352" s="3"/>
      <c r="AV2352" s="3"/>
      <c r="AW2352" s="3"/>
      <c r="AX2352" s="3"/>
      <c r="AY2352" s="3"/>
      <c r="AZ2352" s="3"/>
      <c r="BA2352" s="3"/>
      <c r="BB2352" s="3"/>
      <c r="BC2352" s="3"/>
      <c r="BD2352" s="3"/>
      <c r="BE2352" s="3"/>
      <c r="BF2352" s="3"/>
      <c r="BG2352" s="3"/>
      <c r="BH2352" s="3"/>
      <c r="BI2352" s="3"/>
      <c r="BJ2352" s="3"/>
      <c r="BK2352" s="3"/>
    </row>
    <row r="2353" spans="32:63" ht="21.2" customHeight="1" x14ac:dyDescent="0.2">
      <c r="AF2353" s="3"/>
      <c r="AG2353" s="48"/>
      <c r="AH2353" s="48"/>
      <c r="AI2353" s="48"/>
      <c r="AJ2353" s="61"/>
      <c r="AK2353" s="3"/>
      <c r="AL2353" s="48"/>
      <c r="AM2353" s="48"/>
      <c r="AN2353" s="48"/>
      <c r="AQ2353" s="3"/>
      <c r="AR2353" s="3"/>
      <c r="AS2353" s="3"/>
      <c r="AT2353" s="3"/>
      <c r="AU2353" s="3"/>
      <c r="AV2353" s="3"/>
      <c r="AW2353" s="3"/>
      <c r="AX2353" s="3"/>
      <c r="AY2353" s="3"/>
      <c r="AZ2353" s="3"/>
      <c r="BA2353" s="3"/>
      <c r="BB2353" s="3"/>
      <c r="BC2353" s="3"/>
      <c r="BD2353" s="3"/>
      <c r="BE2353" s="3"/>
      <c r="BF2353" s="3"/>
      <c r="BG2353" s="3"/>
      <c r="BH2353" s="3"/>
      <c r="BI2353" s="3"/>
      <c r="BJ2353" s="3"/>
      <c r="BK2353" s="3"/>
    </row>
    <row r="2354" spans="32:63" ht="21.2" customHeight="1" x14ac:dyDescent="0.2">
      <c r="AF2354" s="3"/>
      <c r="AG2354" s="48"/>
      <c r="AH2354" s="48"/>
      <c r="AI2354" s="48"/>
      <c r="AJ2354" s="61"/>
      <c r="AK2354" s="3"/>
      <c r="AL2354" s="48"/>
      <c r="AM2354" s="48"/>
      <c r="AN2354" s="48"/>
      <c r="AQ2354" s="3"/>
      <c r="AR2354" s="3"/>
      <c r="AS2354" s="3"/>
      <c r="AT2354" s="3"/>
      <c r="AU2354" s="3"/>
      <c r="AV2354" s="3"/>
      <c r="AW2354" s="3"/>
      <c r="AX2354" s="3"/>
      <c r="AY2354" s="3"/>
      <c r="AZ2354" s="3"/>
      <c r="BA2354" s="3"/>
      <c r="BB2354" s="3"/>
      <c r="BC2354" s="3"/>
      <c r="BD2354" s="3"/>
      <c r="BE2354" s="3"/>
      <c r="BF2354" s="3"/>
      <c r="BG2354" s="3"/>
      <c r="BH2354" s="3"/>
      <c r="BI2354" s="3"/>
      <c r="BJ2354" s="3"/>
      <c r="BK2354" s="3"/>
    </row>
    <row r="2355" spans="32:63" ht="21.2" customHeight="1" x14ac:dyDescent="0.2">
      <c r="AF2355" s="3"/>
      <c r="AG2355" s="48"/>
      <c r="AH2355" s="48"/>
      <c r="AI2355" s="48"/>
      <c r="AJ2355" s="61"/>
      <c r="AK2355" s="3"/>
      <c r="AL2355" s="48"/>
      <c r="AM2355" s="48"/>
      <c r="AN2355" s="48"/>
      <c r="AQ2355" s="3"/>
      <c r="AR2355" s="3"/>
      <c r="AS2355" s="3"/>
      <c r="AT2355" s="3"/>
      <c r="AU2355" s="3"/>
      <c r="AV2355" s="3"/>
      <c r="AW2355" s="3"/>
      <c r="AX2355" s="3"/>
      <c r="AY2355" s="3"/>
      <c r="AZ2355" s="3"/>
      <c r="BA2355" s="3"/>
      <c r="BB2355" s="3"/>
      <c r="BC2355" s="3"/>
      <c r="BD2355" s="3"/>
      <c r="BE2355" s="3"/>
      <c r="BF2355" s="3"/>
      <c r="BG2355" s="3"/>
      <c r="BH2355" s="3"/>
      <c r="BI2355" s="3"/>
      <c r="BJ2355" s="3"/>
      <c r="BK2355" s="3"/>
    </row>
    <row r="2356" spans="32:63" ht="21.2" customHeight="1" x14ac:dyDescent="0.2">
      <c r="AF2356" s="3"/>
      <c r="AG2356" s="48"/>
      <c r="AH2356" s="48"/>
      <c r="AI2356" s="48"/>
      <c r="AJ2356" s="61"/>
      <c r="AK2356" s="3"/>
      <c r="AL2356" s="48"/>
      <c r="AM2356" s="48"/>
      <c r="AN2356" s="48"/>
      <c r="AQ2356" s="3"/>
      <c r="AR2356" s="3"/>
      <c r="AS2356" s="3"/>
      <c r="AT2356" s="3"/>
      <c r="AU2356" s="3"/>
      <c r="AV2356" s="3"/>
      <c r="AW2356" s="3"/>
      <c r="AX2356" s="3"/>
      <c r="AY2356" s="3"/>
      <c r="AZ2356" s="3"/>
      <c r="BA2356" s="3"/>
      <c r="BB2356" s="3"/>
      <c r="BC2356" s="3"/>
      <c r="BD2356" s="3"/>
      <c r="BE2356" s="3"/>
      <c r="BF2356" s="3"/>
      <c r="BG2356" s="3"/>
      <c r="BH2356" s="3"/>
      <c r="BI2356" s="3"/>
      <c r="BJ2356" s="3"/>
      <c r="BK2356" s="3"/>
    </row>
    <row r="2357" spans="32:63" ht="21.2" customHeight="1" x14ac:dyDescent="0.2">
      <c r="AF2357" s="3"/>
      <c r="AG2357" s="48"/>
      <c r="AH2357" s="48"/>
      <c r="AI2357" s="48"/>
      <c r="AJ2357" s="61"/>
      <c r="AK2357" s="3"/>
      <c r="AL2357" s="48"/>
      <c r="AM2357" s="48"/>
      <c r="AN2357" s="48"/>
      <c r="AQ2357" s="3"/>
      <c r="AR2357" s="3"/>
      <c r="AS2357" s="3"/>
      <c r="AT2357" s="3"/>
      <c r="AU2357" s="3"/>
      <c r="AV2357" s="3"/>
      <c r="AW2357" s="3"/>
      <c r="AX2357" s="3"/>
      <c r="AY2357" s="3"/>
      <c r="AZ2357" s="3"/>
      <c r="BA2357" s="3"/>
      <c r="BB2357" s="3"/>
      <c r="BC2357" s="3"/>
      <c r="BD2357" s="3"/>
      <c r="BE2357" s="3"/>
      <c r="BF2357" s="3"/>
      <c r="BG2357" s="3"/>
      <c r="BH2357" s="3"/>
      <c r="BI2357" s="3"/>
      <c r="BJ2357" s="3"/>
      <c r="BK2357" s="3"/>
    </row>
    <row r="2358" spans="32:63" ht="21.2" customHeight="1" x14ac:dyDescent="0.2">
      <c r="AF2358" s="3"/>
      <c r="AG2358" s="48"/>
      <c r="AH2358" s="48"/>
      <c r="AI2358" s="48"/>
      <c r="AJ2358" s="61"/>
      <c r="AK2358" s="3"/>
      <c r="AL2358" s="48"/>
      <c r="AM2358" s="48"/>
      <c r="AN2358" s="48"/>
      <c r="AQ2358" s="3"/>
      <c r="AR2358" s="3"/>
      <c r="AS2358" s="3"/>
      <c r="AT2358" s="3"/>
      <c r="AU2358" s="3"/>
      <c r="AV2358" s="3"/>
      <c r="AW2358" s="3"/>
      <c r="AX2358" s="3"/>
      <c r="AY2358" s="3"/>
      <c r="AZ2358" s="3"/>
      <c r="BA2358" s="3"/>
      <c r="BB2358" s="3"/>
      <c r="BC2358" s="3"/>
      <c r="BD2358" s="3"/>
      <c r="BE2358" s="3"/>
      <c r="BF2358" s="3"/>
      <c r="BG2358" s="3"/>
      <c r="BH2358" s="3"/>
      <c r="BI2358" s="3"/>
      <c r="BJ2358" s="3"/>
      <c r="BK2358" s="3"/>
    </row>
    <row r="2359" spans="32:63" ht="21.2" customHeight="1" x14ac:dyDescent="0.2">
      <c r="AF2359" s="3"/>
      <c r="AG2359" s="48"/>
      <c r="AH2359" s="48"/>
      <c r="AI2359" s="48"/>
      <c r="AJ2359" s="61"/>
      <c r="AK2359" s="3"/>
      <c r="AL2359" s="48"/>
      <c r="AM2359" s="48"/>
      <c r="AN2359" s="48"/>
      <c r="AQ2359" s="3"/>
      <c r="AR2359" s="3"/>
      <c r="AS2359" s="3"/>
      <c r="AT2359" s="3"/>
      <c r="AU2359" s="3"/>
      <c r="AV2359" s="3"/>
      <c r="AW2359" s="3"/>
      <c r="AX2359" s="3"/>
      <c r="AY2359" s="3"/>
      <c r="AZ2359" s="3"/>
      <c r="BA2359" s="3"/>
      <c r="BB2359" s="3"/>
      <c r="BC2359" s="3"/>
      <c r="BD2359" s="3"/>
      <c r="BE2359" s="3"/>
      <c r="BF2359" s="3"/>
      <c r="BG2359" s="3"/>
      <c r="BH2359" s="3"/>
      <c r="BI2359" s="3"/>
      <c r="BJ2359" s="3"/>
      <c r="BK2359" s="3"/>
    </row>
    <row r="2360" spans="32:63" ht="21.2" customHeight="1" x14ac:dyDescent="0.2">
      <c r="AF2360" s="3"/>
      <c r="AG2360" s="48"/>
      <c r="AH2360" s="48"/>
      <c r="AI2360" s="48"/>
      <c r="AJ2360" s="61"/>
      <c r="AK2360" s="3"/>
      <c r="AL2360" s="48"/>
      <c r="AM2360" s="48"/>
      <c r="AN2360" s="48"/>
      <c r="AQ2360" s="3"/>
      <c r="AR2360" s="3"/>
      <c r="AS2360" s="3"/>
      <c r="AT2360" s="3"/>
      <c r="AU2360" s="3"/>
      <c r="AV2360" s="3"/>
      <c r="AW2360" s="3"/>
      <c r="AX2360" s="3"/>
      <c r="AY2360" s="3"/>
      <c r="AZ2360" s="3"/>
      <c r="BA2360" s="3"/>
      <c r="BB2360" s="3"/>
      <c r="BC2360" s="3"/>
      <c r="BD2360" s="3"/>
      <c r="BE2360" s="3"/>
      <c r="BF2360" s="3"/>
      <c r="BG2360" s="3"/>
      <c r="BH2360" s="3"/>
      <c r="BI2360" s="3"/>
      <c r="BJ2360" s="3"/>
      <c r="BK2360" s="3"/>
    </row>
    <row r="2361" spans="32:63" ht="21.2" customHeight="1" x14ac:dyDescent="0.2">
      <c r="AF2361" s="3"/>
      <c r="AG2361" s="48"/>
      <c r="AH2361" s="48"/>
      <c r="AI2361" s="48"/>
      <c r="AJ2361" s="61"/>
      <c r="AK2361" s="3"/>
      <c r="AL2361" s="48"/>
      <c r="AM2361" s="48"/>
      <c r="AN2361" s="48"/>
      <c r="AQ2361" s="3"/>
      <c r="AR2361" s="3"/>
      <c r="AS2361" s="3"/>
      <c r="AT2361" s="3"/>
      <c r="AU2361" s="3"/>
      <c r="AV2361" s="3"/>
      <c r="AW2361" s="3"/>
      <c r="AX2361" s="3"/>
      <c r="AY2361" s="3"/>
      <c r="AZ2361" s="3"/>
      <c r="BA2361" s="3"/>
      <c r="BB2361" s="3"/>
      <c r="BC2361" s="3"/>
      <c r="BD2361" s="3"/>
      <c r="BE2361" s="3"/>
      <c r="BF2361" s="3"/>
      <c r="BG2361" s="3"/>
      <c r="BH2361" s="3"/>
      <c r="BI2361" s="3"/>
      <c r="BJ2361" s="3"/>
      <c r="BK2361" s="3"/>
    </row>
    <row r="2362" spans="32:63" ht="21.2" customHeight="1" x14ac:dyDescent="0.2">
      <c r="AF2362" s="3"/>
      <c r="AG2362" s="48"/>
      <c r="AH2362" s="48"/>
      <c r="AI2362" s="48"/>
      <c r="AJ2362" s="61"/>
      <c r="AK2362" s="3"/>
      <c r="AL2362" s="48"/>
      <c r="AM2362" s="48"/>
      <c r="AN2362" s="48"/>
      <c r="AQ2362" s="3"/>
      <c r="AR2362" s="3"/>
      <c r="AS2362" s="3"/>
      <c r="AT2362" s="3"/>
      <c r="AU2362" s="3"/>
      <c r="AV2362" s="3"/>
      <c r="AW2362" s="3"/>
      <c r="AX2362" s="3"/>
      <c r="AY2362" s="3"/>
      <c r="AZ2362" s="3"/>
      <c r="BA2362" s="3"/>
      <c r="BB2362" s="3"/>
      <c r="BC2362" s="3"/>
      <c r="BD2362" s="3"/>
      <c r="BE2362" s="3"/>
      <c r="BF2362" s="3"/>
      <c r="BG2362" s="3"/>
      <c r="BH2362" s="3"/>
      <c r="BI2362" s="3"/>
      <c r="BJ2362" s="3"/>
      <c r="BK2362" s="3"/>
    </row>
    <row r="2363" spans="32:63" ht="21.2" customHeight="1" x14ac:dyDescent="0.2">
      <c r="AF2363" s="3"/>
      <c r="AG2363" s="48"/>
      <c r="AH2363" s="48"/>
      <c r="AI2363" s="48"/>
      <c r="AJ2363" s="61"/>
      <c r="AK2363" s="3"/>
      <c r="AL2363" s="48"/>
      <c r="AM2363" s="48"/>
      <c r="AN2363" s="48"/>
      <c r="AQ2363" s="3"/>
      <c r="AR2363" s="3"/>
      <c r="AS2363" s="3"/>
      <c r="AT2363" s="3"/>
      <c r="AU2363" s="3"/>
      <c r="AV2363" s="3"/>
      <c r="AW2363" s="3"/>
      <c r="AX2363" s="3"/>
      <c r="AY2363" s="3"/>
      <c r="AZ2363" s="3"/>
      <c r="BA2363" s="3"/>
      <c r="BB2363" s="3"/>
      <c r="BC2363" s="3"/>
      <c r="BD2363" s="3"/>
      <c r="BE2363" s="3"/>
      <c r="BF2363" s="3"/>
      <c r="BG2363" s="3"/>
      <c r="BH2363" s="3"/>
      <c r="BI2363" s="3"/>
      <c r="BJ2363" s="3"/>
      <c r="BK2363" s="3"/>
    </row>
    <row r="2364" spans="32:63" ht="21.2" customHeight="1" x14ac:dyDescent="0.2">
      <c r="AF2364" s="3"/>
      <c r="AG2364" s="48"/>
      <c r="AH2364" s="48"/>
      <c r="AI2364" s="48"/>
      <c r="AJ2364" s="61"/>
      <c r="AK2364" s="3"/>
      <c r="AL2364" s="48"/>
      <c r="AM2364" s="48"/>
      <c r="AN2364" s="48"/>
      <c r="AQ2364" s="3"/>
      <c r="AR2364" s="3"/>
      <c r="AS2364" s="3"/>
      <c r="AT2364" s="3"/>
      <c r="AU2364" s="3"/>
      <c r="AV2364" s="3"/>
      <c r="AW2364" s="3"/>
      <c r="AX2364" s="3"/>
      <c r="AY2364" s="3"/>
      <c r="AZ2364" s="3"/>
      <c r="BA2364" s="3"/>
      <c r="BB2364" s="3"/>
      <c r="BC2364" s="3"/>
      <c r="BD2364" s="3"/>
      <c r="BE2364" s="3"/>
      <c r="BF2364" s="3"/>
      <c r="BG2364" s="3"/>
      <c r="BH2364" s="3"/>
      <c r="BI2364" s="3"/>
      <c r="BJ2364" s="3"/>
      <c r="BK2364" s="3"/>
    </row>
    <row r="2365" spans="32:63" ht="21.2" customHeight="1" x14ac:dyDescent="0.2">
      <c r="AF2365" s="3"/>
      <c r="AG2365" s="48"/>
      <c r="AH2365" s="48"/>
      <c r="AI2365" s="48"/>
      <c r="AJ2365" s="61"/>
      <c r="AK2365" s="3"/>
      <c r="AL2365" s="48"/>
      <c r="AM2365" s="48"/>
      <c r="AN2365" s="48"/>
      <c r="AQ2365" s="3"/>
      <c r="AR2365" s="3"/>
      <c r="AS2365" s="3"/>
      <c r="AT2365" s="3"/>
      <c r="AU2365" s="3"/>
      <c r="AV2365" s="3"/>
      <c r="AW2365" s="3"/>
      <c r="AX2365" s="3"/>
      <c r="AY2365" s="3"/>
      <c r="AZ2365" s="3"/>
      <c r="BA2365" s="3"/>
      <c r="BB2365" s="3"/>
      <c r="BC2365" s="3"/>
      <c r="BD2365" s="3"/>
      <c r="BE2365" s="3"/>
      <c r="BF2365" s="3"/>
      <c r="BG2365" s="3"/>
      <c r="BH2365" s="3"/>
      <c r="BI2365" s="3"/>
      <c r="BJ2365" s="3"/>
      <c r="BK2365" s="3"/>
    </row>
    <row r="2366" spans="32:63" ht="21.2" customHeight="1" x14ac:dyDescent="0.2">
      <c r="AF2366" s="3"/>
      <c r="AG2366" s="48"/>
      <c r="AH2366" s="48"/>
      <c r="AI2366" s="48"/>
      <c r="AJ2366" s="61"/>
      <c r="AK2366" s="3"/>
      <c r="AL2366" s="48"/>
      <c r="AM2366" s="48"/>
      <c r="AN2366" s="48"/>
      <c r="AQ2366" s="3"/>
      <c r="AR2366" s="3"/>
      <c r="AS2366" s="3"/>
      <c r="AT2366" s="3"/>
      <c r="AU2366" s="3"/>
      <c r="AV2366" s="3"/>
      <c r="AW2366" s="3"/>
      <c r="AX2366" s="3"/>
      <c r="AY2366" s="3"/>
      <c r="AZ2366" s="3"/>
      <c r="BA2366" s="3"/>
      <c r="BB2366" s="3"/>
      <c r="BC2366" s="3"/>
      <c r="BD2366" s="3"/>
      <c r="BE2366" s="3"/>
      <c r="BF2366" s="3"/>
      <c r="BG2366" s="3"/>
      <c r="BH2366" s="3"/>
      <c r="BI2366" s="3"/>
      <c r="BJ2366" s="3"/>
      <c r="BK2366" s="3"/>
    </row>
    <row r="2367" spans="32:63" ht="21.2" customHeight="1" x14ac:dyDescent="0.2">
      <c r="AF2367" s="3"/>
      <c r="AG2367" s="48"/>
      <c r="AH2367" s="48"/>
      <c r="AI2367" s="48"/>
      <c r="AJ2367" s="61"/>
      <c r="AK2367" s="3"/>
      <c r="AL2367" s="48"/>
      <c r="AM2367" s="48"/>
      <c r="AN2367" s="48"/>
      <c r="AQ2367" s="3"/>
      <c r="AR2367" s="3"/>
      <c r="AS2367" s="3"/>
      <c r="AT2367" s="3"/>
      <c r="AU2367" s="3"/>
      <c r="AV2367" s="3"/>
      <c r="AW2367" s="3"/>
      <c r="AX2367" s="3"/>
      <c r="AY2367" s="3"/>
      <c r="AZ2367" s="3"/>
      <c r="BA2367" s="3"/>
      <c r="BB2367" s="3"/>
      <c r="BC2367" s="3"/>
      <c r="BD2367" s="3"/>
      <c r="BE2367" s="3"/>
      <c r="BF2367" s="3"/>
      <c r="BG2367" s="3"/>
      <c r="BH2367" s="3"/>
      <c r="BI2367" s="3"/>
      <c r="BJ2367" s="3"/>
      <c r="BK2367" s="3"/>
    </row>
    <row r="2368" spans="32:63" ht="21.2" customHeight="1" x14ac:dyDescent="0.2">
      <c r="AF2368" s="3"/>
      <c r="AG2368" s="48"/>
      <c r="AH2368" s="48"/>
      <c r="AI2368" s="48"/>
      <c r="AJ2368" s="61"/>
      <c r="AK2368" s="3"/>
      <c r="AL2368" s="48"/>
      <c r="AM2368" s="48"/>
      <c r="AN2368" s="48"/>
      <c r="AQ2368" s="3"/>
      <c r="AR2368" s="3"/>
      <c r="AS2368" s="3"/>
      <c r="AT2368" s="3"/>
      <c r="AU2368" s="3"/>
      <c r="AV2368" s="3"/>
      <c r="AW2368" s="3"/>
      <c r="AX2368" s="3"/>
      <c r="AY2368" s="3"/>
      <c r="AZ2368" s="3"/>
      <c r="BA2368" s="3"/>
      <c r="BB2368" s="3"/>
      <c r="BC2368" s="3"/>
      <c r="BD2368" s="3"/>
      <c r="BE2368" s="3"/>
      <c r="BF2368" s="3"/>
      <c r="BG2368" s="3"/>
      <c r="BH2368" s="3"/>
      <c r="BI2368" s="3"/>
      <c r="BJ2368" s="3"/>
      <c r="BK2368" s="3"/>
    </row>
    <row r="2369" spans="32:63" ht="21.2" customHeight="1" x14ac:dyDescent="0.2">
      <c r="AF2369" s="3"/>
      <c r="AG2369" s="48"/>
      <c r="AH2369" s="48"/>
      <c r="AI2369" s="48"/>
      <c r="AJ2369" s="61"/>
      <c r="AK2369" s="3"/>
      <c r="AL2369" s="48"/>
      <c r="AM2369" s="48"/>
      <c r="AN2369" s="48"/>
      <c r="AQ2369" s="3"/>
      <c r="AR2369" s="3"/>
      <c r="AS2369" s="3"/>
      <c r="AT2369" s="3"/>
      <c r="AU2369" s="3"/>
      <c r="AV2369" s="3"/>
      <c r="AW2369" s="3"/>
      <c r="AX2369" s="3"/>
      <c r="AY2369" s="3"/>
      <c r="AZ2369" s="3"/>
      <c r="BA2369" s="3"/>
      <c r="BB2369" s="3"/>
      <c r="BC2369" s="3"/>
      <c r="BD2369" s="3"/>
      <c r="BE2369" s="3"/>
      <c r="BF2369" s="3"/>
      <c r="BG2369" s="3"/>
      <c r="BH2369" s="3"/>
      <c r="BI2369" s="3"/>
      <c r="BJ2369" s="3"/>
      <c r="BK2369" s="3"/>
    </row>
    <row r="2370" spans="32:63" ht="21.2" customHeight="1" x14ac:dyDescent="0.2">
      <c r="AF2370" s="3"/>
      <c r="AG2370" s="48"/>
      <c r="AH2370" s="48"/>
      <c r="AI2370" s="48"/>
      <c r="AJ2370" s="61"/>
      <c r="AK2370" s="3"/>
      <c r="AL2370" s="48"/>
      <c r="AM2370" s="48"/>
      <c r="AN2370" s="48"/>
      <c r="AQ2370" s="3"/>
      <c r="AR2370" s="3"/>
      <c r="AS2370" s="3"/>
      <c r="AT2370" s="3"/>
      <c r="AU2370" s="3"/>
      <c r="AV2370" s="3"/>
      <c r="AW2370" s="3"/>
      <c r="AX2370" s="3"/>
      <c r="AY2370" s="3"/>
      <c r="AZ2370" s="3"/>
      <c r="BA2370" s="3"/>
      <c r="BB2370" s="3"/>
      <c r="BC2370" s="3"/>
      <c r="BD2370" s="3"/>
      <c r="BE2370" s="3"/>
      <c r="BF2370" s="3"/>
      <c r="BG2370" s="3"/>
      <c r="BH2370" s="3"/>
      <c r="BI2370" s="3"/>
      <c r="BJ2370" s="3"/>
      <c r="BK2370" s="3"/>
    </row>
    <row r="2371" spans="32:63" ht="21.2" customHeight="1" x14ac:dyDescent="0.2">
      <c r="AF2371" s="3"/>
      <c r="AG2371" s="48"/>
      <c r="AH2371" s="48"/>
      <c r="AI2371" s="48"/>
      <c r="AJ2371" s="61"/>
      <c r="AK2371" s="3"/>
      <c r="AL2371" s="48"/>
      <c r="AM2371" s="48"/>
      <c r="AN2371" s="48"/>
      <c r="AQ2371" s="3"/>
      <c r="AR2371" s="3"/>
      <c r="AS2371" s="3"/>
      <c r="AT2371" s="3"/>
      <c r="AU2371" s="3"/>
      <c r="AV2371" s="3"/>
      <c r="AW2371" s="3"/>
      <c r="AX2371" s="3"/>
      <c r="AY2371" s="3"/>
      <c r="AZ2371" s="3"/>
      <c r="BA2371" s="3"/>
      <c r="BB2371" s="3"/>
      <c r="BC2371" s="3"/>
      <c r="BD2371" s="3"/>
      <c r="BE2371" s="3"/>
      <c r="BF2371" s="3"/>
      <c r="BG2371" s="3"/>
      <c r="BH2371" s="3"/>
      <c r="BI2371" s="3"/>
      <c r="BJ2371" s="3"/>
      <c r="BK2371" s="3"/>
    </row>
    <row r="2372" spans="32:63" ht="21.2" customHeight="1" x14ac:dyDescent="0.2">
      <c r="AF2372" s="3"/>
      <c r="AG2372" s="48"/>
      <c r="AH2372" s="48"/>
      <c r="AI2372" s="48"/>
      <c r="AJ2372" s="61"/>
      <c r="AK2372" s="3"/>
      <c r="AL2372" s="48"/>
      <c r="AM2372" s="48"/>
      <c r="AN2372" s="48"/>
      <c r="AQ2372" s="3"/>
      <c r="AR2372" s="3"/>
      <c r="AS2372" s="3"/>
      <c r="AT2372" s="3"/>
      <c r="AU2372" s="3"/>
      <c r="AV2372" s="3"/>
      <c r="AW2372" s="3"/>
      <c r="AX2372" s="3"/>
      <c r="AY2372" s="3"/>
      <c r="AZ2372" s="3"/>
      <c r="BA2372" s="3"/>
      <c r="BB2372" s="3"/>
      <c r="BC2372" s="3"/>
      <c r="BD2372" s="3"/>
      <c r="BE2372" s="3"/>
      <c r="BF2372" s="3"/>
      <c r="BG2372" s="3"/>
      <c r="BH2372" s="3"/>
      <c r="BI2372" s="3"/>
      <c r="BJ2372" s="3"/>
      <c r="BK2372" s="3"/>
    </row>
    <row r="2373" spans="32:63" ht="21.2" customHeight="1" x14ac:dyDescent="0.2">
      <c r="AF2373" s="3"/>
      <c r="AG2373" s="48"/>
      <c r="AH2373" s="48"/>
      <c r="AI2373" s="48"/>
      <c r="AJ2373" s="61"/>
      <c r="AK2373" s="3"/>
      <c r="AL2373" s="48"/>
      <c r="AM2373" s="48"/>
      <c r="AN2373" s="48"/>
      <c r="AQ2373" s="3"/>
      <c r="AR2373" s="3"/>
      <c r="AS2373" s="3"/>
      <c r="AT2373" s="3"/>
      <c r="AU2373" s="3"/>
      <c r="AV2373" s="3"/>
      <c r="AW2373" s="3"/>
      <c r="AX2373" s="3"/>
      <c r="AY2373" s="3"/>
      <c r="AZ2373" s="3"/>
      <c r="BA2373" s="3"/>
      <c r="BB2373" s="3"/>
      <c r="BC2373" s="3"/>
      <c r="BD2373" s="3"/>
      <c r="BE2373" s="3"/>
      <c r="BF2373" s="3"/>
      <c r="BG2373" s="3"/>
      <c r="BH2373" s="3"/>
      <c r="BI2373" s="3"/>
      <c r="BJ2373" s="3"/>
      <c r="BK2373" s="3"/>
    </row>
    <row r="2374" spans="32:63" ht="21.2" customHeight="1" x14ac:dyDescent="0.2">
      <c r="AF2374" s="3"/>
      <c r="AG2374" s="48"/>
      <c r="AH2374" s="48"/>
      <c r="AI2374" s="48"/>
      <c r="AJ2374" s="61"/>
      <c r="AK2374" s="3"/>
      <c r="AL2374" s="48"/>
      <c r="AM2374" s="48"/>
      <c r="AN2374" s="48"/>
      <c r="AQ2374" s="3"/>
      <c r="AR2374" s="3"/>
      <c r="AS2374" s="3"/>
      <c r="AT2374" s="3"/>
      <c r="AU2374" s="3"/>
      <c r="AV2374" s="3"/>
      <c r="AW2374" s="3"/>
      <c r="AX2374" s="3"/>
      <c r="AY2374" s="3"/>
      <c r="AZ2374" s="3"/>
      <c r="BA2374" s="3"/>
      <c r="BB2374" s="3"/>
      <c r="BC2374" s="3"/>
      <c r="BD2374" s="3"/>
      <c r="BE2374" s="3"/>
      <c r="BF2374" s="3"/>
      <c r="BG2374" s="3"/>
      <c r="BH2374" s="3"/>
      <c r="BI2374" s="3"/>
      <c r="BJ2374" s="3"/>
      <c r="BK2374" s="3"/>
    </row>
    <row r="2375" spans="32:63" ht="21.2" customHeight="1" x14ac:dyDescent="0.2">
      <c r="AF2375" s="3"/>
      <c r="AG2375" s="48"/>
      <c r="AH2375" s="48"/>
      <c r="AI2375" s="48"/>
      <c r="AJ2375" s="61"/>
      <c r="AK2375" s="3"/>
      <c r="AL2375" s="48"/>
      <c r="AM2375" s="48"/>
      <c r="AN2375" s="48"/>
      <c r="AQ2375" s="3"/>
      <c r="AR2375" s="3"/>
      <c r="AS2375" s="3"/>
      <c r="AT2375" s="3"/>
      <c r="AU2375" s="3"/>
      <c r="AV2375" s="3"/>
      <c r="AW2375" s="3"/>
      <c r="AX2375" s="3"/>
      <c r="AY2375" s="3"/>
      <c r="AZ2375" s="3"/>
      <c r="BA2375" s="3"/>
      <c r="BB2375" s="3"/>
      <c r="BC2375" s="3"/>
      <c r="BD2375" s="3"/>
      <c r="BE2375" s="3"/>
      <c r="BF2375" s="3"/>
      <c r="BG2375" s="3"/>
      <c r="BH2375" s="3"/>
      <c r="BI2375" s="3"/>
      <c r="BJ2375" s="3"/>
      <c r="BK2375" s="3"/>
    </row>
    <row r="2376" spans="32:63" ht="21.2" customHeight="1" x14ac:dyDescent="0.2">
      <c r="AF2376" s="3"/>
      <c r="AG2376" s="48"/>
      <c r="AH2376" s="48"/>
      <c r="AI2376" s="48"/>
      <c r="AJ2376" s="61"/>
      <c r="AK2376" s="3"/>
      <c r="AL2376" s="48"/>
      <c r="AM2376" s="48"/>
      <c r="AN2376" s="48"/>
      <c r="AQ2376" s="3"/>
      <c r="AR2376" s="3"/>
      <c r="AS2376" s="3"/>
      <c r="AT2376" s="3"/>
      <c r="AU2376" s="3"/>
      <c r="AV2376" s="3"/>
      <c r="AW2376" s="3"/>
      <c r="AX2376" s="3"/>
      <c r="AY2376" s="3"/>
      <c r="AZ2376" s="3"/>
      <c r="BA2376" s="3"/>
      <c r="BB2376" s="3"/>
      <c r="BC2376" s="3"/>
      <c r="BD2376" s="3"/>
      <c r="BE2376" s="3"/>
      <c r="BF2376" s="3"/>
      <c r="BG2376" s="3"/>
      <c r="BH2376" s="3"/>
      <c r="BI2376" s="3"/>
      <c r="BJ2376" s="3"/>
      <c r="BK2376" s="3"/>
    </row>
    <row r="2377" spans="32:63" ht="21.2" customHeight="1" x14ac:dyDescent="0.2">
      <c r="AF2377" s="3"/>
      <c r="AG2377" s="48"/>
      <c r="AH2377" s="48"/>
      <c r="AI2377" s="48"/>
      <c r="AJ2377" s="61"/>
      <c r="AK2377" s="3"/>
      <c r="AL2377" s="48"/>
      <c r="AM2377" s="48"/>
      <c r="AN2377" s="48"/>
      <c r="AQ2377" s="3"/>
      <c r="AR2377" s="3"/>
      <c r="AS2377" s="3"/>
      <c r="AT2377" s="3"/>
      <c r="AU2377" s="3"/>
      <c r="AV2377" s="3"/>
      <c r="AW2377" s="3"/>
      <c r="AX2377" s="3"/>
      <c r="AY2377" s="3"/>
      <c r="AZ2377" s="3"/>
      <c r="BA2377" s="3"/>
      <c r="BB2377" s="3"/>
      <c r="BC2377" s="3"/>
      <c r="BD2377" s="3"/>
      <c r="BE2377" s="3"/>
      <c r="BF2377" s="3"/>
      <c r="BG2377" s="3"/>
      <c r="BH2377" s="3"/>
      <c r="BI2377" s="3"/>
      <c r="BJ2377" s="3"/>
      <c r="BK2377" s="3"/>
    </row>
    <row r="2378" spans="32:63" ht="21.2" customHeight="1" x14ac:dyDescent="0.2">
      <c r="AF2378" s="3"/>
      <c r="AG2378" s="48"/>
      <c r="AH2378" s="48"/>
      <c r="AI2378" s="48"/>
      <c r="AJ2378" s="61"/>
      <c r="AK2378" s="3"/>
      <c r="AL2378" s="48"/>
      <c r="AM2378" s="48"/>
      <c r="AN2378" s="48"/>
      <c r="AQ2378" s="3"/>
      <c r="AR2378" s="3"/>
      <c r="AS2378" s="3"/>
      <c r="AT2378" s="3"/>
      <c r="AU2378" s="3"/>
      <c r="AV2378" s="3"/>
      <c r="AW2378" s="3"/>
      <c r="AX2378" s="3"/>
      <c r="AY2378" s="3"/>
      <c r="AZ2378" s="3"/>
      <c r="BA2378" s="3"/>
      <c r="BB2378" s="3"/>
      <c r="BC2378" s="3"/>
      <c r="BD2378" s="3"/>
      <c r="BE2378" s="3"/>
      <c r="BF2378" s="3"/>
      <c r="BG2378" s="3"/>
      <c r="BH2378" s="3"/>
      <c r="BI2378" s="3"/>
      <c r="BJ2378" s="3"/>
      <c r="BK2378" s="3"/>
    </row>
    <row r="2379" spans="32:63" ht="21.2" customHeight="1" x14ac:dyDescent="0.2">
      <c r="AF2379" s="3"/>
      <c r="AG2379" s="48"/>
      <c r="AH2379" s="48"/>
      <c r="AI2379" s="48"/>
      <c r="AJ2379" s="61"/>
      <c r="AK2379" s="3"/>
      <c r="AL2379" s="48"/>
      <c r="AM2379" s="48"/>
      <c r="AN2379" s="48"/>
      <c r="AQ2379" s="3"/>
      <c r="AR2379" s="3"/>
      <c r="AS2379" s="3"/>
      <c r="AT2379" s="3"/>
      <c r="AU2379" s="3"/>
      <c r="AV2379" s="3"/>
      <c r="AW2379" s="3"/>
      <c r="AX2379" s="3"/>
      <c r="AY2379" s="3"/>
      <c r="AZ2379" s="3"/>
      <c r="BA2379" s="3"/>
      <c r="BB2379" s="3"/>
      <c r="BC2379" s="3"/>
      <c r="BD2379" s="3"/>
      <c r="BE2379" s="3"/>
      <c r="BF2379" s="3"/>
      <c r="BG2379" s="3"/>
      <c r="BH2379" s="3"/>
      <c r="BI2379" s="3"/>
      <c r="BJ2379" s="3"/>
      <c r="BK2379" s="3"/>
    </row>
    <row r="2380" spans="32:63" ht="21.2" customHeight="1" x14ac:dyDescent="0.2">
      <c r="AF2380" s="3"/>
      <c r="AG2380" s="48"/>
      <c r="AH2380" s="48"/>
      <c r="AI2380" s="48"/>
      <c r="AJ2380" s="61"/>
      <c r="AK2380" s="3"/>
      <c r="AL2380" s="48"/>
      <c r="AM2380" s="48"/>
      <c r="AN2380" s="48"/>
      <c r="AQ2380" s="3"/>
      <c r="AR2380" s="3"/>
      <c r="AS2380" s="3"/>
      <c r="AT2380" s="3"/>
      <c r="AU2380" s="3"/>
      <c r="AV2380" s="3"/>
      <c r="AW2380" s="3"/>
      <c r="AX2380" s="3"/>
      <c r="AY2380" s="3"/>
      <c r="AZ2380" s="3"/>
      <c r="BA2380" s="3"/>
      <c r="BB2380" s="3"/>
      <c r="BC2380" s="3"/>
      <c r="BD2380" s="3"/>
      <c r="BE2380" s="3"/>
      <c r="BF2380" s="3"/>
      <c r="BG2380" s="3"/>
      <c r="BH2380" s="3"/>
      <c r="BI2380" s="3"/>
      <c r="BJ2380" s="3"/>
      <c r="BK2380" s="3"/>
    </row>
    <row r="2381" spans="32:63" ht="21.2" customHeight="1" x14ac:dyDescent="0.2">
      <c r="AF2381" s="3"/>
      <c r="AG2381" s="48"/>
      <c r="AH2381" s="48"/>
      <c r="AI2381" s="48"/>
      <c r="AJ2381" s="61"/>
      <c r="AK2381" s="3"/>
      <c r="AL2381" s="48"/>
      <c r="AM2381" s="48"/>
      <c r="AN2381" s="48"/>
      <c r="AQ2381" s="3"/>
      <c r="AR2381" s="3"/>
      <c r="AS2381" s="3"/>
      <c r="AT2381" s="3"/>
      <c r="AU2381" s="3"/>
      <c r="AV2381" s="3"/>
      <c r="AW2381" s="3"/>
      <c r="AX2381" s="3"/>
      <c r="AY2381" s="3"/>
      <c r="AZ2381" s="3"/>
      <c r="BA2381" s="3"/>
      <c r="BB2381" s="3"/>
      <c r="BC2381" s="3"/>
      <c r="BD2381" s="3"/>
      <c r="BE2381" s="3"/>
      <c r="BF2381" s="3"/>
      <c r="BG2381" s="3"/>
      <c r="BH2381" s="3"/>
      <c r="BI2381" s="3"/>
      <c r="BJ2381" s="3"/>
      <c r="BK2381" s="3"/>
    </row>
    <row r="2382" spans="32:63" ht="21.2" customHeight="1" x14ac:dyDescent="0.2">
      <c r="AF2382" s="3"/>
      <c r="AG2382" s="48"/>
      <c r="AH2382" s="48"/>
      <c r="AI2382" s="48"/>
      <c r="AJ2382" s="61"/>
      <c r="AK2382" s="3"/>
      <c r="AL2382" s="48"/>
      <c r="AM2382" s="48"/>
      <c r="AN2382" s="48"/>
      <c r="AQ2382" s="3"/>
      <c r="AR2382" s="3"/>
      <c r="AS2382" s="3"/>
      <c r="AT2382" s="3"/>
      <c r="AU2382" s="3"/>
      <c r="AV2382" s="3"/>
      <c r="AW2382" s="3"/>
      <c r="AX2382" s="3"/>
      <c r="AY2382" s="3"/>
      <c r="AZ2382" s="3"/>
      <c r="BA2382" s="3"/>
      <c r="BB2382" s="3"/>
      <c r="BC2382" s="3"/>
      <c r="BD2382" s="3"/>
      <c r="BE2382" s="3"/>
      <c r="BF2382" s="3"/>
      <c r="BG2382" s="3"/>
      <c r="BH2382" s="3"/>
      <c r="BI2382" s="3"/>
      <c r="BJ2382" s="3"/>
      <c r="BK2382" s="3"/>
    </row>
    <row r="2383" spans="32:63" ht="21.2" customHeight="1" x14ac:dyDescent="0.2">
      <c r="AF2383" s="3"/>
      <c r="AG2383" s="48"/>
      <c r="AH2383" s="48"/>
      <c r="AI2383" s="48"/>
      <c r="AJ2383" s="61"/>
      <c r="AK2383" s="3"/>
      <c r="AL2383" s="48"/>
      <c r="AM2383" s="48"/>
      <c r="AN2383" s="48"/>
      <c r="AQ2383" s="3"/>
      <c r="AR2383" s="3"/>
      <c r="AS2383" s="3"/>
      <c r="AT2383" s="3"/>
      <c r="AU2383" s="3"/>
      <c r="AV2383" s="3"/>
      <c r="AW2383" s="3"/>
      <c r="AX2383" s="3"/>
      <c r="AY2383" s="3"/>
      <c r="AZ2383" s="3"/>
      <c r="BA2383" s="3"/>
      <c r="BB2383" s="3"/>
      <c r="BC2383" s="3"/>
      <c r="BD2383" s="3"/>
      <c r="BE2383" s="3"/>
      <c r="BF2383" s="3"/>
      <c r="BG2383" s="3"/>
      <c r="BH2383" s="3"/>
      <c r="BI2383" s="3"/>
      <c r="BJ2383" s="3"/>
      <c r="BK2383" s="3"/>
    </row>
    <row r="2384" spans="32:63" ht="21.2" customHeight="1" x14ac:dyDescent="0.2">
      <c r="AF2384" s="3"/>
      <c r="AG2384" s="48"/>
      <c r="AH2384" s="48"/>
      <c r="AI2384" s="48"/>
      <c r="AJ2384" s="61"/>
      <c r="AK2384" s="3"/>
      <c r="AL2384" s="48"/>
      <c r="AM2384" s="48"/>
      <c r="AN2384" s="48"/>
      <c r="AQ2384" s="3"/>
      <c r="AR2384" s="3"/>
      <c r="AS2384" s="3"/>
      <c r="AT2384" s="3"/>
      <c r="AU2384" s="3"/>
      <c r="AV2384" s="3"/>
      <c r="AW2384" s="3"/>
      <c r="AX2384" s="3"/>
      <c r="AY2384" s="3"/>
      <c r="AZ2384" s="3"/>
      <c r="BA2384" s="3"/>
      <c r="BB2384" s="3"/>
      <c r="BC2384" s="3"/>
      <c r="BD2384" s="3"/>
      <c r="BE2384" s="3"/>
      <c r="BF2384" s="3"/>
      <c r="BG2384" s="3"/>
      <c r="BH2384" s="3"/>
      <c r="BI2384" s="3"/>
      <c r="BJ2384" s="3"/>
      <c r="BK2384" s="3"/>
    </row>
    <row r="2385" spans="32:63" ht="21.2" customHeight="1" x14ac:dyDescent="0.2">
      <c r="AF2385" s="3"/>
      <c r="AG2385" s="48"/>
      <c r="AH2385" s="48"/>
      <c r="AI2385" s="48"/>
      <c r="AJ2385" s="61"/>
      <c r="AK2385" s="3"/>
      <c r="AL2385" s="48"/>
      <c r="AM2385" s="48"/>
      <c r="AN2385" s="48"/>
      <c r="AQ2385" s="3"/>
      <c r="AR2385" s="3"/>
      <c r="AS2385" s="3"/>
      <c r="AT2385" s="3"/>
      <c r="AU2385" s="3"/>
      <c r="AV2385" s="3"/>
      <c r="AW2385" s="3"/>
      <c r="AX2385" s="3"/>
      <c r="AY2385" s="3"/>
      <c r="AZ2385" s="3"/>
      <c r="BA2385" s="3"/>
      <c r="BB2385" s="3"/>
      <c r="BC2385" s="3"/>
      <c r="BD2385" s="3"/>
      <c r="BE2385" s="3"/>
      <c r="BF2385" s="3"/>
      <c r="BG2385" s="3"/>
      <c r="BH2385" s="3"/>
      <c r="BI2385" s="3"/>
      <c r="BJ2385" s="3"/>
      <c r="BK2385" s="3"/>
    </row>
    <row r="2386" spans="32:63" ht="21.2" customHeight="1" x14ac:dyDescent="0.2">
      <c r="AF2386" s="3"/>
      <c r="AG2386" s="48"/>
      <c r="AH2386" s="48"/>
      <c r="AI2386" s="48"/>
      <c r="AJ2386" s="61"/>
      <c r="AK2386" s="3"/>
      <c r="AL2386" s="48"/>
      <c r="AM2386" s="48"/>
      <c r="AN2386" s="48"/>
      <c r="AQ2386" s="3"/>
      <c r="AR2386" s="3"/>
      <c r="AS2386" s="3"/>
      <c r="AT2386" s="3"/>
      <c r="AU2386" s="3"/>
      <c r="AV2386" s="3"/>
      <c r="AW2386" s="3"/>
      <c r="AX2386" s="3"/>
      <c r="AY2386" s="3"/>
      <c r="AZ2386" s="3"/>
      <c r="BA2386" s="3"/>
      <c r="BB2386" s="3"/>
      <c r="BC2386" s="3"/>
      <c r="BD2386" s="3"/>
      <c r="BE2386" s="3"/>
      <c r="BF2386" s="3"/>
      <c r="BG2386" s="3"/>
      <c r="BH2386" s="3"/>
      <c r="BI2386" s="3"/>
      <c r="BJ2386" s="3"/>
      <c r="BK2386" s="3"/>
    </row>
    <row r="2387" spans="32:63" ht="21.2" customHeight="1" x14ac:dyDescent="0.2">
      <c r="AF2387" s="3"/>
      <c r="AG2387" s="48"/>
      <c r="AH2387" s="48"/>
      <c r="AI2387" s="48"/>
      <c r="AJ2387" s="61"/>
      <c r="AK2387" s="3"/>
      <c r="AL2387" s="48"/>
      <c r="AM2387" s="48"/>
      <c r="AN2387" s="48"/>
      <c r="AQ2387" s="3"/>
      <c r="AR2387" s="3"/>
      <c r="AS2387" s="3"/>
      <c r="AT2387" s="3"/>
      <c r="AU2387" s="3"/>
      <c r="AV2387" s="3"/>
      <c r="AW2387" s="3"/>
      <c r="AX2387" s="3"/>
      <c r="AY2387" s="3"/>
      <c r="AZ2387" s="3"/>
      <c r="BA2387" s="3"/>
      <c r="BB2387" s="3"/>
      <c r="BC2387" s="3"/>
      <c r="BD2387" s="3"/>
      <c r="BE2387" s="3"/>
      <c r="BF2387" s="3"/>
      <c r="BG2387" s="3"/>
      <c r="BH2387" s="3"/>
      <c r="BI2387" s="3"/>
      <c r="BJ2387" s="3"/>
      <c r="BK2387" s="3"/>
    </row>
    <row r="2388" spans="32:63" ht="21.2" customHeight="1" x14ac:dyDescent="0.2">
      <c r="AF2388" s="3"/>
      <c r="AG2388" s="48"/>
      <c r="AH2388" s="48"/>
      <c r="AI2388" s="48"/>
      <c r="AJ2388" s="61"/>
      <c r="AK2388" s="3"/>
      <c r="AL2388" s="48"/>
      <c r="AM2388" s="48"/>
      <c r="AN2388" s="48"/>
      <c r="AQ2388" s="3"/>
      <c r="AR2388" s="3"/>
      <c r="AS2388" s="3"/>
      <c r="AT2388" s="3"/>
      <c r="AU2388" s="3"/>
      <c r="AV2388" s="3"/>
      <c r="AW2388" s="3"/>
      <c r="AX2388" s="3"/>
      <c r="AY2388" s="3"/>
      <c r="AZ2388" s="3"/>
      <c r="BA2388" s="3"/>
      <c r="BB2388" s="3"/>
      <c r="BC2388" s="3"/>
      <c r="BD2388" s="3"/>
      <c r="BE2388" s="3"/>
      <c r="BF2388" s="3"/>
      <c r="BG2388" s="3"/>
      <c r="BH2388" s="3"/>
      <c r="BI2388" s="3"/>
      <c r="BJ2388" s="3"/>
      <c r="BK2388" s="3"/>
    </row>
    <row r="2389" spans="32:63" ht="21.2" customHeight="1" x14ac:dyDescent="0.2">
      <c r="AF2389" s="3"/>
      <c r="AG2389" s="48"/>
      <c r="AH2389" s="48"/>
      <c r="AI2389" s="48"/>
      <c r="AJ2389" s="61"/>
      <c r="AK2389" s="3"/>
      <c r="AL2389" s="48"/>
      <c r="AM2389" s="48"/>
      <c r="AN2389" s="48"/>
      <c r="AQ2389" s="3"/>
      <c r="AR2389" s="3"/>
      <c r="AS2389" s="3"/>
      <c r="AT2389" s="3"/>
      <c r="AU2389" s="3"/>
      <c r="AV2389" s="3"/>
      <c r="AW2389" s="3"/>
      <c r="AX2389" s="3"/>
      <c r="AY2389" s="3"/>
      <c r="AZ2389" s="3"/>
      <c r="BA2389" s="3"/>
      <c r="BB2389" s="3"/>
      <c r="BC2389" s="3"/>
      <c r="BD2389" s="3"/>
      <c r="BE2389" s="3"/>
      <c r="BF2389" s="3"/>
      <c r="BG2389" s="3"/>
      <c r="BH2389" s="3"/>
      <c r="BI2389" s="3"/>
      <c r="BJ2389" s="3"/>
      <c r="BK2389" s="3"/>
    </row>
    <row r="2390" spans="32:63" ht="21.2" customHeight="1" x14ac:dyDescent="0.2">
      <c r="AF2390" s="3"/>
      <c r="AG2390" s="48"/>
      <c r="AH2390" s="48"/>
      <c r="AI2390" s="48"/>
      <c r="AJ2390" s="61"/>
      <c r="AK2390" s="3"/>
      <c r="AL2390" s="48"/>
      <c r="AM2390" s="48"/>
      <c r="AN2390" s="48"/>
      <c r="AQ2390" s="3"/>
      <c r="AR2390" s="3"/>
      <c r="AS2390" s="3"/>
      <c r="AT2390" s="3"/>
      <c r="AU2390" s="3"/>
      <c r="AV2390" s="3"/>
      <c r="AW2390" s="3"/>
      <c r="AX2390" s="3"/>
      <c r="AY2390" s="3"/>
      <c r="AZ2390" s="3"/>
      <c r="BA2390" s="3"/>
      <c r="BB2390" s="3"/>
      <c r="BC2390" s="3"/>
      <c r="BD2390" s="3"/>
      <c r="BE2390" s="3"/>
      <c r="BF2390" s="3"/>
      <c r="BG2390" s="3"/>
      <c r="BH2390" s="3"/>
      <c r="BI2390" s="3"/>
      <c r="BJ2390" s="3"/>
      <c r="BK2390" s="3"/>
    </row>
    <row r="2391" spans="32:63" ht="21.2" customHeight="1" x14ac:dyDescent="0.2">
      <c r="AF2391" s="3"/>
      <c r="AG2391" s="48"/>
      <c r="AH2391" s="48"/>
      <c r="AI2391" s="48"/>
      <c r="AJ2391" s="61"/>
      <c r="AK2391" s="3"/>
      <c r="AL2391" s="48"/>
      <c r="AM2391" s="48"/>
      <c r="AN2391" s="48"/>
      <c r="AQ2391" s="3"/>
      <c r="AR2391" s="3"/>
      <c r="AS2391" s="3"/>
      <c r="AT2391" s="3"/>
      <c r="AU2391" s="3"/>
      <c r="AV2391" s="3"/>
      <c r="AW2391" s="3"/>
      <c r="AX2391" s="3"/>
      <c r="AY2391" s="3"/>
      <c r="AZ2391" s="3"/>
      <c r="BA2391" s="3"/>
      <c r="BB2391" s="3"/>
      <c r="BC2391" s="3"/>
      <c r="BD2391" s="3"/>
      <c r="BE2391" s="3"/>
      <c r="BF2391" s="3"/>
      <c r="BG2391" s="3"/>
      <c r="BH2391" s="3"/>
      <c r="BI2391" s="3"/>
      <c r="BJ2391" s="3"/>
      <c r="BK2391" s="3"/>
    </row>
    <row r="2392" spans="32:63" ht="21.2" customHeight="1" x14ac:dyDescent="0.2">
      <c r="AF2392" s="3"/>
      <c r="AG2392" s="48"/>
      <c r="AH2392" s="48"/>
      <c r="AI2392" s="48"/>
      <c r="AJ2392" s="61"/>
      <c r="AK2392" s="3"/>
      <c r="AL2392" s="48"/>
      <c r="AM2392" s="48"/>
      <c r="AN2392" s="48"/>
      <c r="AQ2392" s="3"/>
      <c r="AR2392" s="3"/>
      <c r="AS2392" s="3"/>
      <c r="AT2392" s="3"/>
      <c r="AU2392" s="3"/>
      <c r="AV2392" s="3"/>
      <c r="AW2392" s="3"/>
      <c r="AX2392" s="3"/>
      <c r="AY2392" s="3"/>
      <c r="AZ2392" s="3"/>
      <c r="BA2392" s="3"/>
      <c r="BB2392" s="3"/>
      <c r="BC2392" s="3"/>
      <c r="BD2392" s="3"/>
      <c r="BE2392" s="3"/>
      <c r="BF2392" s="3"/>
      <c r="BG2392" s="3"/>
      <c r="BH2392" s="3"/>
      <c r="BI2392" s="3"/>
      <c r="BJ2392" s="3"/>
      <c r="BK2392" s="3"/>
    </row>
    <row r="2393" spans="32:63" ht="21.2" customHeight="1" x14ac:dyDescent="0.2">
      <c r="AF2393" s="3"/>
      <c r="AG2393" s="48"/>
      <c r="AH2393" s="48"/>
      <c r="AI2393" s="48"/>
      <c r="AJ2393" s="61"/>
      <c r="AK2393" s="3"/>
      <c r="AL2393" s="48"/>
      <c r="AM2393" s="48"/>
      <c r="AN2393" s="48"/>
      <c r="AQ2393" s="3"/>
      <c r="AR2393" s="3"/>
      <c r="AS2393" s="3"/>
      <c r="AT2393" s="3"/>
      <c r="AU2393" s="3"/>
      <c r="AV2393" s="3"/>
      <c r="AW2393" s="3"/>
      <c r="AX2393" s="3"/>
      <c r="AY2393" s="3"/>
      <c r="AZ2393" s="3"/>
      <c r="BA2393" s="3"/>
      <c r="BB2393" s="3"/>
      <c r="BC2393" s="3"/>
      <c r="BD2393" s="3"/>
      <c r="BE2393" s="3"/>
      <c r="BF2393" s="3"/>
      <c r="BG2393" s="3"/>
      <c r="BH2393" s="3"/>
      <c r="BI2393" s="3"/>
      <c r="BJ2393" s="3"/>
      <c r="BK2393" s="3"/>
    </row>
    <row r="2394" spans="32:63" ht="21.2" customHeight="1" x14ac:dyDescent="0.2">
      <c r="AF2394" s="3"/>
      <c r="AG2394" s="48"/>
      <c r="AH2394" s="48"/>
      <c r="AI2394" s="48"/>
      <c r="AJ2394" s="61"/>
      <c r="AK2394" s="3"/>
      <c r="AL2394" s="48"/>
      <c r="AM2394" s="48"/>
      <c r="AN2394" s="48"/>
      <c r="AQ2394" s="3"/>
      <c r="AR2394" s="3"/>
      <c r="AS2394" s="3"/>
      <c r="AT2394" s="3"/>
      <c r="AU2394" s="3"/>
      <c r="AV2394" s="3"/>
      <c r="AW2394" s="3"/>
      <c r="AX2394" s="3"/>
      <c r="AY2394" s="3"/>
      <c r="AZ2394" s="3"/>
      <c r="BA2394" s="3"/>
      <c r="BB2394" s="3"/>
      <c r="BC2394" s="3"/>
      <c r="BD2394" s="3"/>
      <c r="BE2394" s="3"/>
      <c r="BF2394" s="3"/>
      <c r="BG2394" s="3"/>
      <c r="BH2394" s="3"/>
      <c r="BI2394" s="3"/>
      <c r="BJ2394" s="3"/>
      <c r="BK2394" s="3"/>
    </row>
    <row r="2395" spans="32:63" ht="21.2" customHeight="1" x14ac:dyDescent="0.2">
      <c r="AF2395" s="3"/>
      <c r="AG2395" s="48"/>
      <c r="AH2395" s="48"/>
      <c r="AI2395" s="48"/>
      <c r="AJ2395" s="61"/>
      <c r="AK2395" s="3"/>
      <c r="AL2395" s="48"/>
      <c r="AM2395" s="48"/>
      <c r="AN2395" s="48"/>
      <c r="AQ2395" s="3"/>
      <c r="AR2395" s="3"/>
      <c r="AS2395" s="3"/>
      <c r="AT2395" s="3"/>
      <c r="AU2395" s="3"/>
      <c r="AV2395" s="3"/>
      <c r="AW2395" s="3"/>
      <c r="AX2395" s="3"/>
      <c r="AY2395" s="3"/>
      <c r="AZ2395" s="3"/>
      <c r="BA2395" s="3"/>
      <c r="BB2395" s="3"/>
      <c r="BC2395" s="3"/>
      <c r="BD2395" s="3"/>
      <c r="BE2395" s="3"/>
      <c r="BF2395" s="3"/>
      <c r="BG2395" s="3"/>
      <c r="BH2395" s="3"/>
      <c r="BI2395" s="3"/>
      <c r="BJ2395" s="3"/>
      <c r="BK2395" s="3"/>
    </row>
    <row r="2396" spans="32:63" ht="21.2" customHeight="1" x14ac:dyDescent="0.2">
      <c r="AF2396" s="3"/>
      <c r="AG2396" s="48"/>
      <c r="AH2396" s="48"/>
      <c r="AI2396" s="48"/>
      <c r="AJ2396" s="61"/>
      <c r="AK2396" s="3"/>
      <c r="AL2396" s="48"/>
      <c r="AM2396" s="48"/>
      <c r="AN2396" s="48"/>
      <c r="AQ2396" s="3"/>
      <c r="AR2396" s="3"/>
      <c r="AS2396" s="3"/>
      <c r="AT2396" s="3"/>
      <c r="AU2396" s="3"/>
      <c r="AV2396" s="3"/>
      <c r="AW2396" s="3"/>
      <c r="AX2396" s="3"/>
      <c r="AY2396" s="3"/>
      <c r="AZ2396" s="3"/>
      <c r="BA2396" s="3"/>
      <c r="BB2396" s="3"/>
      <c r="BC2396" s="3"/>
      <c r="BD2396" s="3"/>
      <c r="BE2396" s="3"/>
      <c r="BF2396" s="3"/>
      <c r="BG2396" s="3"/>
      <c r="BH2396" s="3"/>
      <c r="BI2396" s="3"/>
      <c r="BJ2396" s="3"/>
      <c r="BK2396" s="3"/>
    </row>
    <row r="2397" spans="32:63" ht="21.2" customHeight="1" x14ac:dyDescent="0.2">
      <c r="AF2397" s="3"/>
      <c r="AG2397" s="48"/>
      <c r="AH2397" s="48"/>
      <c r="AI2397" s="48"/>
      <c r="AJ2397" s="61"/>
      <c r="AK2397" s="3"/>
      <c r="AL2397" s="48"/>
      <c r="AM2397" s="48"/>
      <c r="AN2397" s="48"/>
      <c r="AQ2397" s="3"/>
      <c r="AR2397" s="3"/>
      <c r="AS2397" s="3"/>
      <c r="AT2397" s="3"/>
      <c r="AU2397" s="3"/>
      <c r="AV2397" s="3"/>
      <c r="AW2397" s="3"/>
      <c r="AX2397" s="3"/>
      <c r="AY2397" s="3"/>
      <c r="AZ2397" s="3"/>
      <c r="BA2397" s="3"/>
      <c r="BB2397" s="3"/>
      <c r="BC2397" s="3"/>
      <c r="BD2397" s="3"/>
      <c r="BE2397" s="3"/>
      <c r="BF2397" s="3"/>
      <c r="BG2397" s="3"/>
      <c r="BH2397" s="3"/>
      <c r="BI2397" s="3"/>
      <c r="BJ2397" s="3"/>
      <c r="BK2397" s="3"/>
    </row>
    <row r="2398" spans="32:63" ht="21.2" customHeight="1" x14ac:dyDescent="0.2">
      <c r="AF2398" s="3"/>
      <c r="AG2398" s="48"/>
      <c r="AH2398" s="48"/>
      <c r="AI2398" s="48"/>
      <c r="AJ2398" s="61"/>
      <c r="AK2398" s="3"/>
      <c r="AL2398" s="48"/>
      <c r="AM2398" s="48"/>
      <c r="AN2398" s="48"/>
      <c r="AQ2398" s="3"/>
      <c r="AR2398" s="3"/>
      <c r="AS2398" s="3"/>
      <c r="AT2398" s="3"/>
      <c r="AU2398" s="3"/>
      <c r="AV2398" s="3"/>
      <c r="AW2398" s="3"/>
      <c r="AX2398" s="3"/>
      <c r="AY2398" s="3"/>
      <c r="AZ2398" s="3"/>
      <c r="BA2398" s="3"/>
      <c r="BB2398" s="3"/>
      <c r="BC2398" s="3"/>
      <c r="BD2398" s="3"/>
      <c r="BE2398" s="3"/>
      <c r="BF2398" s="3"/>
      <c r="BG2398" s="3"/>
      <c r="BH2398" s="3"/>
      <c r="BI2398" s="3"/>
      <c r="BJ2398" s="3"/>
      <c r="BK2398" s="3"/>
    </row>
    <row r="2399" spans="32:63" ht="21.2" customHeight="1" x14ac:dyDescent="0.2">
      <c r="AF2399" s="3"/>
      <c r="AG2399" s="48"/>
      <c r="AH2399" s="48"/>
      <c r="AI2399" s="48"/>
      <c r="AJ2399" s="61"/>
      <c r="AK2399" s="3"/>
      <c r="AL2399" s="48"/>
      <c r="AM2399" s="48"/>
      <c r="AN2399" s="48"/>
      <c r="AQ2399" s="3"/>
      <c r="AR2399" s="3"/>
      <c r="AS2399" s="3"/>
      <c r="AT2399" s="3"/>
      <c r="AU2399" s="3"/>
      <c r="AV2399" s="3"/>
      <c r="AW2399" s="3"/>
      <c r="AX2399" s="3"/>
      <c r="AY2399" s="3"/>
      <c r="AZ2399" s="3"/>
      <c r="BA2399" s="3"/>
      <c r="BB2399" s="3"/>
      <c r="BC2399" s="3"/>
      <c r="BD2399" s="3"/>
      <c r="BE2399" s="3"/>
      <c r="BF2399" s="3"/>
      <c r="BG2399" s="3"/>
      <c r="BH2399" s="3"/>
      <c r="BI2399" s="3"/>
      <c r="BJ2399" s="3"/>
      <c r="BK2399" s="3"/>
    </row>
    <row r="2400" spans="32:63" ht="21.2" customHeight="1" x14ac:dyDescent="0.2">
      <c r="AF2400" s="3"/>
      <c r="AG2400" s="48"/>
      <c r="AH2400" s="48"/>
      <c r="AI2400" s="48"/>
      <c r="AJ2400" s="61"/>
      <c r="AK2400" s="3"/>
      <c r="AL2400" s="48"/>
      <c r="AM2400" s="48"/>
      <c r="AN2400" s="48"/>
      <c r="AQ2400" s="3"/>
      <c r="AR2400" s="3"/>
      <c r="AS2400" s="3"/>
      <c r="AT2400" s="3"/>
      <c r="AU2400" s="3"/>
      <c r="AV2400" s="3"/>
      <c r="AW2400" s="3"/>
      <c r="AX2400" s="3"/>
      <c r="AY2400" s="3"/>
      <c r="AZ2400" s="3"/>
      <c r="BA2400" s="3"/>
      <c r="BB2400" s="3"/>
      <c r="BC2400" s="3"/>
      <c r="BD2400" s="3"/>
      <c r="BE2400" s="3"/>
      <c r="BF2400" s="3"/>
      <c r="BG2400" s="3"/>
      <c r="BH2400" s="3"/>
      <c r="BI2400" s="3"/>
      <c r="BJ2400" s="3"/>
      <c r="BK2400" s="3"/>
    </row>
    <row r="2401" spans="32:63" ht="21.2" customHeight="1" x14ac:dyDescent="0.2">
      <c r="AF2401" s="3"/>
      <c r="AG2401" s="48"/>
      <c r="AH2401" s="48"/>
      <c r="AI2401" s="48"/>
      <c r="AJ2401" s="61"/>
      <c r="AK2401" s="3"/>
      <c r="AL2401" s="48"/>
      <c r="AM2401" s="48"/>
      <c r="AN2401" s="48"/>
      <c r="AQ2401" s="3"/>
      <c r="AR2401" s="3"/>
      <c r="AS2401" s="3"/>
      <c r="AT2401" s="3"/>
      <c r="AU2401" s="3"/>
      <c r="AV2401" s="3"/>
      <c r="AW2401" s="3"/>
      <c r="AX2401" s="3"/>
      <c r="AY2401" s="3"/>
      <c r="AZ2401" s="3"/>
      <c r="BA2401" s="3"/>
      <c r="BB2401" s="3"/>
      <c r="BC2401" s="3"/>
      <c r="BD2401" s="3"/>
      <c r="BE2401" s="3"/>
      <c r="BF2401" s="3"/>
      <c r="BG2401" s="3"/>
      <c r="BH2401" s="3"/>
      <c r="BI2401" s="3"/>
      <c r="BJ2401" s="3"/>
      <c r="BK2401" s="3"/>
    </row>
    <row r="2402" spans="32:63" ht="21.2" customHeight="1" x14ac:dyDescent="0.2">
      <c r="AF2402" s="3"/>
      <c r="AG2402" s="48"/>
      <c r="AH2402" s="48"/>
      <c r="AI2402" s="48"/>
      <c r="AJ2402" s="61"/>
      <c r="AK2402" s="3"/>
      <c r="AL2402" s="48"/>
      <c r="AM2402" s="48"/>
      <c r="AN2402" s="48"/>
      <c r="AQ2402" s="3"/>
      <c r="AR2402" s="3"/>
      <c r="AS2402" s="3"/>
      <c r="AT2402" s="3"/>
      <c r="AU2402" s="3"/>
      <c r="AV2402" s="3"/>
      <c r="AW2402" s="3"/>
      <c r="AX2402" s="3"/>
      <c r="AY2402" s="3"/>
      <c r="AZ2402" s="3"/>
      <c r="BA2402" s="3"/>
      <c r="BB2402" s="3"/>
      <c r="BC2402" s="3"/>
      <c r="BD2402" s="3"/>
      <c r="BE2402" s="3"/>
      <c r="BF2402" s="3"/>
      <c r="BG2402" s="3"/>
      <c r="BH2402" s="3"/>
      <c r="BI2402" s="3"/>
      <c r="BJ2402" s="3"/>
      <c r="BK2402" s="3"/>
    </row>
    <row r="2403" spans="32:63" ht="21.2" customHeight="1" x14ac:dyDescent="0.2">
      <c r="AF2403" s="3"/>
      <c r="AG2403" s="48"/>
      <c r="AH2403" s="48"/>
      <c r="AI2403" s="48"/>
      <c r="AJ2403" s="61"/>
      <c r="AK2403" s="3"/>
      <c r="AL2403" s="48"/>
      <c r="AM2403" s="48"/>
      <c r="AN2403" s="48"/>
      <c r="AQ2403" s="3"/>
      <c r="AR2403" s="3"/>
      <c r="AS2403" s="3"/>
      <c r="AT2403" s="3"/>
      <c r="AU2403" s="3"/>
      <c r="AV2403" s="3"/>
      <c r="AW2403" s="3"/>
      <c r="AX2403" s="3"/>
      <c r="AY2403" s="3"/>
      <c r="AZ2403" s="3"/>
      <c r="BA2403" s="3"/>
      <c r="BB2403" s="3"/>
      <c r="BC2403" s="3"/>
      <c r="BD2403" s="3"/>
      <c r="BE2403" s="3"/>
      <c r="BF2403" s="3"/>
      <c r="BG2403" s="3"/>
      <c r="BH2403" s="3"/>
      <c r="BI2403" s="3"/>
      <c r="BJ2403" s="3"/>
      <c r="BK2403" s="3"/>
    </row>
    <row r="2404" spans="32:63" ht="21.2" customHeight="1" x14ac:dyDescent="0.2">
      <c r="AF2404" s="3"/>
      <c r="AG2404" s="48"/>
      <c r="AH2404" s="48"/>
      <c r="AI2404" s="48"/>
      <c r="AJ2404" s="61"/>
      <c r="AK2404" s="3"/>
      <c r="AL2404" s="48"/>
      <c r="AM2404" s="48"/>
      <c r="AN2404" s="48"/>
      <c r="AQ2404" s="3"/>
      <c r="AR2404" s="3"/>
      <c r="AS2404" s="3"/>
      <c r="AT2404" s="3"/>
      <c r="AU2404" s="3"/>
      <c r="AV2404" s="3"/>
      <c r="AW2404" s="3"/>
      <c r="AX2404" s="3"/>
      <c r="AY2404" s="3"/>
      <c r="AZ2404" s="3"/>
      <c r="BA2404" s="3"/>
      <c r="BB2404" s="3"/>
      <c r="BC2404" s="3"/>
      <c r="BD2404" s="3"/>
      <c r="BE2404" s="3"/>
      <c r="BF2404" s="3"/>
      <c r="BG2404" s="3"/>
      <c r="BH2404" s="3"/>
      <c r="BI2404" s="3"/>
      <c r="BJ2404" s="3"/>
      <c r="BK2404" s="3"/>
    </row>
    <row r="2405" spans="32:63" ht="21.2" customHeight="1" x14ac:dyDescent="0.2">
      <c r="AF2405" s="3"/>
      <c r="AG2405" s="48"/>
      <c r="AH2405" s="48"/>
      <c r="AI2405" s="48"/>
      <c r="AJ2405" s="61"/>
      <c r="AK2405" s="3"/>
      <c r="AL2405" s="48"/>
      <c r="AM2405" s="48"/>
      <c r="AN2405" s="48"/>
      <c r="AQ2405" s="3"/>
      <c r="AR2405" s="3"/>
      <c r="AS2405" s="3"/>
      <c r="AT2405" s="3"/>
      <c r="AU2405" s="3"/>
      <c r="AV2405" s="3"/>
      <c r="AW2405" s="3"/>
      <c r="AX2405" s="3"/>
      <c r="AY2405" s="3"/>
      <c r="AZ2405" s="3"/>
      <c r="BA2405" s="3"/>
      <c r="BB2405" s="3"/>
      <c r="BC2405" s="3"/>
      <c r="BD2405" s="3"/>
      <c r="BE2405" s="3"/>
      <c r="BF2405" s="3"/>
      <c r="BG2405" s="3"/>
      <c r="BH2405" s="3"/>
      <c r="BI2405" s="3"/>
      <c r="BJ2405" s="3"/>
      <c r="BK2405" s="3"/>
    </row>
    <row r="2406" spans="32:63" ht="21.2" customHeight="1" x14ac:dyDescent="0.2">
      <c r="AF2406" s="3"/>
      <c r="AG2406" s="48"/>
      <c r="AH2406" s="48"/>
      <c r="AI2406" s="48"/>
      <c r="AJ2406" s="61"/>
      <c r="AK2406" s="3"/>
      <c r="AL2406" s="48"/>
      <c r="AM2406" s="48"/>
      <c r="AN2406" s="48"/>
      <c r="AQ2406" s="3"/>
      <c r="AR2406" s="3"/>
      <c r="AS2406" s="3"/>
      <c r="AT2406" s="3"/>
      <c r="AU2406" s="3"/>
      <c r="AV2406" s="3"/>
      <c r="AW2406" s="3"/>
      <c r="AX2406" s="3"/>
      <c r="AY2406" s="3"/>
      <c r="AZ2406" s="3"/>
      <c r="BA2406" s="3"/>
      <c r="BB2406" s="3"/>
      <c r="BC2406" s="3"/>
      <c r="BD2406" s="3"/>
      <c r="BE2406" s="3"/>
      <c r="BF2406" s="3"/>
      <c r="BG2406" s="3"/>
      <c r="BH2406" s="3"/>
      <c r="BI2406" s="3"/>
      <c r="BJ2406" s="3"/>
      <c r="BK2406" s="3"/>
    </row>
    <row r="2407" spans="32:63" ht="21.2" customHeight="1" x14ac:dyDescent="0.2">
      <c r="AF2407" s="3"/>
      <c r="AG2407" s="48"/>
      <c r="AH2407" s="48"/>
      <c r="AI2407" s="48"/>
      <c r="AJ2407" s="61"/>
      <c r="AK2407" s="3"/>
      <c r="AL2407" s="48"/>
      <c r="AM2407" s="48"/>
      <c r="AN2407" s="48"/>
      <c r="AQ2407" s="3"/>
      <c r="AR2407" s="3"/>
      <c r="AS2407" s="3"/>
      <c r="AT2407" s="3"/>
      <c r="AU2407" s="3"/>
      <c r="AV2407" s="3"/>
      <c r="AW2407" s="3"/>
      <c r="AX2407" s="3"/>
      <c r="AY2407" s="3"/>
      <c r="AZ2407" s="3"/>
      <c r="BA2407" s="3"/>
      <c r="BB2407" s="3"/>
      <c r="BC2407" s="3"/>
      <c r="BD2407" s="3"/>
      <c r="BE2407" s="3"/>
      <c r="BF2407" s="3"/>
      <c r="BG2407" s="3"/>
      <c r="BH2407" s="3"/>
      <c r="BI2407" s="3"/>
      <c r="BJ2407" s="3"/>
      <c r="BK2407" s="3"/>
    </row>
    <row r="2408" spans="32:63" ht="21.2" customHeight="1" x14ac:dyDescent="0.2">
      <c r="AF2408" s="3"/>
      <c r="AG2408" s="48"/>
      <c r="AH2408" s="48"/>
      <c r="AI2408" s="48"/>
      <c r="AJ2408" s="61"/>
      <c r="AK2408" s="3"/>
      <c r="AL2408" s="48"/>
      <c r="AM2408" s="48"/>
      <c r="AN2408" s="48"/>
      <c r="AQ2408" s="3"/>
      <c r="AR2408" s="3"/>
      <c r="AS2408" s="3"/>
      <c r="AT2408" s="3"/>
      <c r="AU2408" s="3"/>
      <c r="AV2408" s="3"/>
      <c r="AW2408" s="3"/>
      <c r="AX2408" s="3"/>
      <c r="AY2408" s="3"/>
      <c r="AZ2408" s="3"/>
      <c r="BA2408" s="3"/>
      <c r="BB2408" s="3"/>
      <c r="BC2408" s="3"/>
      <c r="BD2408" s="3"/>
      <c r="BE2408" s="3"/>
      <c r="BF2408" s="3"/>
      <c r="BG2408" s="3"/>
      <c r="BH2408" s="3"/>
      <c r="BI2408" s="3"/>
      <c r="BJ2408" s="3"/>
      <c r="BK2408" s="3"/>
    </row>
    <row r="2409" spans="32:63" ht="21.2" customHeight="1" x14ac:dyDescent="0.2">
      <c r="AF2409" s="3"/>
      <c r="AG2409" s="48"/>
      <c r="AH2409" s="48"/>
      <c r="AI2409" s="48"/>
      <c r="AJ2409" s="61"/>
      <c r="AK2409" s="3"/>
      <c r="AL2409" s="48"/>
      <c r="AM2409" s="48"/>
      <c r="AN2409" s="48"/>
      <c r="AQ2409" s="3"/>
      <c r="AR2409" s="3"/>
      <c r="AS2409" s="3"/>
      <c r="AT2409" s="3"/>
      <c r="AU2409" s="3"/>
      <c r="AV2409" s="3"/>
      <c r="AW2409" s="3"/>
      <c r="AX2409" s="3"/>
      <c r="AY2409" s="3"/>
      <c r="AZ2409" s="3"/>
      <c r="BA2409" s="3"/>
      <c r="BB2409" s="3"/>
      <c r="BC2409" s="3"/>
      <c r="BD2409" s="3"/>
      <c r="BE2409" s="3"/>
      <c r="BF2409" s="3"/>
      <c r="BG2409" s="3"/>
      <c r="BH2409" s="3"/>
      <c r="BI2409" s="3"/>
      <c r="BJ2409" s="3"/>
      <c r="BK2409" s="3"/>
    </row>
    <row r="2410" spans="32:63" ht="21.2" customHeight="1" x14ac:dyDescent="0.2">
      <c r="AF2410" s="3"/>
      <c r="AG2410" s="48"/>
      <c r="AH2410" s="48"/>
      <c r="AI2410" s="48"/>
      <c r="AJ2410" s="61"/>
      <c r="AK2410" s="3"/>
      <c r="AL2410" s="48"/>
      <c r="AM2410" s="48"/>
      <c r="AN2410" s="48"/>
      <c r="AQ2410" s="3"/>
      <c r="AR2410" s="3"/>
      <c r="AS2410" s="3"/>
      <c r="AT2410" s="3"/>
      <c r="AU2410" s="3"/>
      <c r="AV2410" s="3"/>
      <c r="AW2410" s="3"/>
      <c r="AX2410" s="3"/>
      <c r="AY2410" s="3"/>
      <c r="AZ2410" s="3"/>
      <c r="BA2410" s="3"/>
      <c r="BB2410" s="3"/>
      <c r="BC2410" s="3"/>
      <c r="BD2410" s="3"/>
      <c r="BE2410" s="3"/>
      <c r="BF2410" s="3"/>
      <c r="BG2410" s="3"/>
      <c r="BH2410" s="3"/>
      <c r="BI2410" s="3"/>
      <c r="BJ2410" s="3"/>
      <c r="BK2410" s="3"/>
    </row>
    <row r="2411" spans="32:63" ht="21.2" customHeight="1" x14ac:dyDescent="0.2">
      <c r="AF2411" s="3"/>
      <c r="AG2411" s="48"/>
      <c r="AH2411" s="48"/>
      <c r="AI2411" s="48"/>
      <c r="AJ2411" s="61"/>
      <c r="AK2411" s="3"/>
      <c r="AL2411" s="48"/>
      <c r="AM2411" s="48"/>
      <c r="AN2411" s="48"/>
      <c r="AQ2411" s="3"/>
      <c r="AR2411" s="3"/>
      <c r="AS2411" s="3"/>
      <c r="AT2411" s="3"/>
      <c r="AU2411" s="3"/>
      <c r="AV2411" s="3"/>
      <c r="AW2411" s="3"/>
      <c r="AX2411" s="3"/>
      <c r="AY2411" s="3"/>
      <c r="AZ2411" s="3"/>
      <c r="BA2411" s="3"/>
      <c r="BB2411" s="3"/>
      <c r="BC2411" s="3"/>
      <c r="BD2411" s="3"/>
      <c r="BE2411" s="3"/>
      <c r="BF2411" s="3"/>
      <c r="BG2411" s="3"/>
      <c r="BH2411" s="3"/>
      <c r="BI2411" s="3"/>
      <c r="BJ2411" s="3"/>
      <c r="BK2411" s="3"/>
    </row>
    <row r="2412" spans="32:63" ht="21.2" customHeight="1" x14ac:dyDescent="0.2">
      <c r="AF2412" s="3"/>
      <c r="AG2412" s="48"/>
      <c r="AH2412" s="48"/>
      <c r="AI2412" s="48"/>
      <c r="AJ2412" s="61"/>
      <c r="AK2412" s="3"/>
      <c r="AL2412" s="48"/>
      <c r="AM2412" s="48"/>
      <c r="AN2412" s="48"/>
      <c r="AQ2412" s="3"/>
      <c r="AR2412" s="3"/>
      <c r="AS2412" s="3"/>
      <c r="AT2412" s="3"/>
      <c r="AU2412" s="3"/>
      <c r="AV2412" s="3"/>
      <c r="AW2412" s="3"/>
      <c r="AX2412" s="3"/>
      <c r="AY2412" s="3"/>
      <c r="AZ2412" s="3"/>
      <c r="BA2412" s="3"/>
      <c r="BB2412" s="3"/>
      <c r="BC2412" s="3"/>
      <c r="BD2412" s="3"/>
      <c r="BE2412" s="3"/>
      <c r="BF2412" s="3"/>
      <c r="BG2412" s="3"/>
      <c r="BH2412" s="3"/>
      <c r="BI2412" s="3"/>
      <c r="BJ2412" s="3"/>
      <c r="BK2412" s="3"/>
    </row>
    <row r="2413" spans="32:63" ht="21.2" customHeight="1" x14ac:dyDescent="0.2">
      <c r="AF2413" s="3"/>
      <c r="AG2413" s="48"/>
      <c r="AH2413" s="48"/>
      <c r="AI2413" s="48"/>
      <c r="AJ2413" s="61"/>
      <c r="AK2413" s="3"/>
      <c r="AL2413" s="48"/>
      <c r="AM2413" s="48"/>
      <c r="AN2413" s="48"/>
      <c r="AQ2413" s="3"/>
      <c r="AR2413" s="3"/>
      <c r="AS2413" s="3"/>
      <c r="AT2413" s="3"/>
      <c r="AU2413" s="3"/>
      <c r="AV2413" s="3"/>
      <c r="AW2413" s="3"/>
      <c r="AX2413" s="3"/>
      <c r="AY2413" s="3"/>
      <c r="AZ2413" s="3"/>
      <c r="BA2413" s="3"/>
      <c r="BB2413" s="3"/>
      <c r="BC2413" s="3"/>
      <c r="BD2413" s="3"/>
      <c r="BE2413" s="3"/>
      <c r="BF2413" s="3"/>
      <c r="BG2413" s="3"/>
      <c r="BH2413" s="3"/>
      <c r="BI2413" s="3"/>
      <c r="BJ2413" s="3"/>
      <c r="BK2413" s="3"/>
    </row>
    <row r="2414" spans="32:63" ht="21.2" customHeight="1" x14ac:dyDescent="0.2">
      <c r="AF2414" s="3"/>
      <c r="AG2414" s="48"/>
      <c r="AH2414" s="48"/>
      <c r="AI2414" s="48"/>
      <c r="AJ2414" s="61"/>
      <c r="AK2414" s="3"/>
      <c r="AL2414" s="48"/>
      <c r="AM2414" s="48"/>
      <c r="AN2414" s="48"/>
      <c r="AQ2414" s="3"/>
      <c r="AR2414" s="3"/>
      <c r="AS2414" s="3"/>
      <c r="AT2414" s="3"/>
      <c r="AU2414" s="3"/>
      <c r="AV2414" s="3"/>
      <c r="AW2414" s="3"/>
      <c r="AX2414" s="3"/>
      <c r="AY2414" s="3"/>
      <c r="AZ2414" s="3"/>
      <c r="BA2414" s="3"/>
      <c r="BB2414" s="3"/>
      <c r="BC2414" s="3"/>
      <c r="BD2414" s="3"/>
      <c r="BE2414" s="3"/>
      <c r="BF2414" s="3"/>
      <c r="BG2414" s="3"/>
      <c r="BH2414" s="3"/>
      <c r="BI2414" s="3"/>
      <c r="BJ2414" s="3"/>
      <c r="BK2414" s="3"/>
    </row>
    <row r="2415" spans="32:63" ht="21.2" customHeight="1" x14ac:dyDescent="0.2">
      <c r="AF2415" s="3"/>
      <c r="AG2415" s="48"/>
      <c r="AH2415" s="48"/>
      <c r="AI2415" s="48"/>
      <c r="AJ2415" s="61"/>
      <c r="AK2415" s="3"/>
      <c r="AL2415" s="48"/>
      <c r="AM2415" s="48"/>
      <c r="AN2415" s="48"/>
      <c r="AQ2415" s="3"/>
      <c r="AR2415" s="3"/>
      <c r="AS2415" s="3"/>
      <c r="AT2415" s="3"/>
      <c r="AU2415" s="3"/>
      <c r="AV2415" s="3"/>
      <c r="AW2415" s="3"/>
      <c r="AX2415" s="3"/>
      <c r="AY2415" s="3"/>
      <c r="AZ2415" s="3"/>
      <c r="BA2415" s="3"/>
      <c r="BB2415" s="3"/>
      <c r="BC2415" s="3"/>
      <c r="BD2415" s="3"/>
      <c r="BE2415" s="3"/>
      <c r="BF2415" s="3"/>
      <c r="BG2415" s="3"/>
      <c r="BH2415" s="3"/>
      <c r="BI2415" s="3"/>
      <c r="BJ2415" s="3"/>
      <c r="BK2415" s="3"/>
    </row>
    <row r="2416" spans="32:63" ht="21.2" customHeight="1" x14ac:dyDescent="0.2">
      <c r="AF2416" s="3"/>
      <c r="AG2416" s="48"/>
      <c r="AH2416" s="48"/>
      <c r="AI2416" s="48"/>
      <c r="AJ2416" s="61"/>
      <c r="AK2416" s="3"/>
      <c r="AL2416" s="48"/>
      <c r="AM2416" s="48"/>
      <c r="AN2416" s="48"/>
      <c r="AQ2416" s="3"/>
      <c r="AR2416" s="3"/>
      <c r="AS2416" s="3"/>
      <c r="AT2416" s="3"/>
      <c r="AU2416" s="3"/>
      <c r="AV2416" s="3"/>
      <c r="AW2416" s="3"/>
      <c r="AX2416" s="3"/>
      <c r="AY2416" s="3"/>
      <c r="AZ2416" s="3"/>
      <c r="BA2416" s="3"/>
      <c r="BB2416" s="3"/>
      <c r="BC2416" s="3"/>
      <c r="BD2416" s="3"/>
      <c r="BE2416" s="3"/>
      <c r="BF2416" s="3"/>
      <c r="BG2416" s="3"/>
      <c r="BH2416" s="3"/>
      <c r="BI2416" s="3"/>
      <c r="BJ2416" s="3"/>
      <c r="BK2416" s="3"/>
    </row>
    <row r="2417" spans="32:63" ht="21.2" customHeight="1" x14ac:dyDescent="0.2">
      <c r="AF2417" s="3"/>
      <c r="AG2417" s="48"/>
      <c r="AH2417" s="48"/>
      <c r="AI2417" s="48"/>
      <c r="AJ2417" s="61"/>
      <c r="AK2417" s="3"/>
      <c r="AL2417" s="48"/>
      <c r="AM2417" s="48"/>
      <c r="AN2417" s="48"/>
      <c r="AQ2417" s="3"/>
      <c r="AR2417" s="3"/>
      <c r="AS2417" s="3"/>
      <c r="AT2417" s="3"/>
      <c r="AU2417" s="3"/>
      <c r="AV2417" s="3"/>
      <c r="AW2417" s="3"/>
      <c r="AX2417" s="3"/>
      <c r="AY2417" s="3"/>
      <c r="AZ2417" s="3"/>
      <c r="BA2417" s="3"/>
      <c r="BB2417" s="3"/>
      <c r="BC2417" s="3"/>
      <c r="BD2417" s="3"/>
      <c r="BE2417" s="3"/>
      <c r="BF2417" s="3"/>
      <c r="BG2417" s="3"/>
      <c r="BH2417" s="3"/>
      <c r="BI2417" s="3"/>
      <c r="BJ2417" s="3"/>
      <c r="BK2417" s="3"/>
    </row>
    <row r="2418" spans="32:63" ht="21.2" customHeight="1" x14ac:dyDescent="0.2">
      <c r="AF2418" s="3"/>
      <c r="AG2418" s="48"/>
      <c r="AH2418" s="48"/>
      <c r="AI2418" s="48"/>
      <c r="AJ2418" s="61"/>
      <c r="AK2418" s="3"/>
      <c r="AL2418" s="48"/>
      <c r="AM2418" s="48"/>
      <c r="AN2418" s="48"/>
      <c r="AQ2418" s="3"/>
      <c r="AR2418" s="3"/>
      <c r="AS2418" s="3"/>
      <c r="AT2418" s="3"/>
      <c r="AU2418" s="3"/>
      <c r="AV2418" s="3"/>
      <c r="AW2418" s="3"/>
      <c r="AX2418" s="3"/>
      <c r="AY2418" s="3"/>
      <c r="AZ2418" s="3"/>
      <c r="BA2418" s="3"/>
      <c r="BB2418" s="3"/>
      <c r="BC2418" s="3"/>
      <c r="BD2418" s="3"/>
      <c r="BE2418" s="3"/>
      <c r="BF2418" s="3"/>
      <c r="BG2418" s="3"/>
      <c r="BH2418" s="3"/>
      <c r="BI2418" s="3"/>
      <c r="BJ2418" s="3"/>
      <c r="BK2418" s="3"/>
    </row>
    <row r="2419" spans="32:63" ht="21.2" customHeight="1" x14ac:dyDescent="0.2">
      <c r="AF2419" s="3"/>
      <c r="AG2419" s="48"/>
      <c r="AH2419" s="48"/>
      <c r="AI2419" s="48"/>
      <c r="AJ2419" s="61"/>
      <c r="AK2419" s="3"/>
      <c r="AL2419" s="48"/>
      <c r="AM2419" s="48"/>
      <c r="AN2419" s="48"/>
      <c r="AQ2419" s="3"/>
      <c r="AR2419" s="3"/>
      <c r="AS2419" s="3"/>
      <c r="AT2419" s="3"/>
      <c r="AU2419" s="3"/>
      <c r="AV2419" s="3"/>
      <c r="AW2419" s="3"/>
      <c r="AX2419" s="3"/>
      <c r="AY2419" s="3"/>
      <c r="AZ2419" s="3"/>
      <c r="BA2419" s="3"/>
      <c r="BB2419" s="3"/>
      <c r="BC2419" s="3"/>
      <c r="BD2419" s="3"/>
      <c r="BE2419" s="3"/>
      <c r="BF2419" s="3"/>
      <c r="BG2419" s="3"/>
      <c r="BH2419" s="3"/>
      <c r="BI2419" s="3"/>
      <c r="BJ2419" s="3"/>
      <c r="BK2419" s="3"/>
    </row>
    <row r="2420" spans="32:63" ht="21.2" customHeight="1" x14ac:dyDescent="0.2">
      <c r="AF2420" s="3"/>
      <c r="AG2420" s="48"/>
      <c r="AH2420" s="48"/>
      <c r="AI2420" s="48"/>
      <c r="AJ2420" s="61"/>
      <c r="AK2420" s="3"/>
      <c r="AL2420" s="48"/>
      <c r="AM2420" s="48"/>
      <c r="AN2420" s="48"/>
      <c r="AQ2420" s="3"/>
      <c r="AR2420" s="3"/>
      <c r="AS2420" s="3"/>
      <c r="AT2420" s="3"/>
      <c r="AU2420" s="3"/>
      <c r="AV2420" s="3"/>
      <c r="AW2420" s="3"/>
      <c r="AX2420" s="3"/>
      <c r="AY2420" s="3"/>
      <c r="AZ2420" s="3"/>
      <c r="BA2420" s="3"/>
      <c r="BB2420" s="3"/>
      <c r="BC2420" s="3"/>
      <c r="BD2420" s="3"/>
      <c r="BE2420" s="3"/>
      <c r="BF2420" s="3"/>
      <c r="BG2420" s="3"/>
      <c r="BH2420" s="3"/>
      <c r="BI2420" s="3"/>
      <c r="BJ2420" s="3"/>
      <c r="BK2420" s="3"/>
    </row>
    <row r="2421" spans="32:63" ht="21.2" customHeight="1" x14ac:dyDescent="0.2">
      <c r="AF2421" s="3"/>
      <c r="AG2421" s="48"/>
      <c r="AH2421" s="48"/>
      <c r="AI2421" s="48"/>
      <c r="AJ2421" s="61"/>
      <c r="AK2421" s="3"/>
      <c r="AL2421" s="48"/>
      <c r="AM2421" s="48"/>
      <c r="AN2421" s="48"/>
      <c r="AQ2421" s="3"/>
      <c r="AR2421" s="3"/>
      <c r="AS2421" s="3"/>
      <c r="AT2421" s="3"/>
      <c r="AU2421" s="3"/>
      <c r="AV2421" s="3"/>
      <c r="AW2421" s="3"/>
      <c r="AX2421" s="3"/>
      <c r="AY2421" s="3"/>
      <c r="AZ2421" s="3"/>
      <c r="BA2421" s="3"/>
      <c r="BB2421" s="3"/>
      <c r="BC2421" s="3"/>
      <c r="BD2421" s="3"/>
      <c r="BE2421" s="3"/>
      <c r="BF2421" s="3"/>
      <c r="BG2421" s="3"/>
      <c r="BH2421" s="3"/>
      <c r="BI2421" s="3"/>
      <c r="BJ2421" s="3"/>
      <c r="BK2421" s="3"/>
    </row>
    <row r="2422" spans="32:63" ht="21.2" customHeight="1" x14ac:dyDescent="0.2">
      <c r="AF2422" s="3"/>
      <c r="AG2422" s="48"/>
      <c r="AH2422" s="48"/>
      <c r="AI2422" s="48"/>
      <c r="AJ2422" s="61"/>
      <c r="AK2422" s="3"/>
      <c r="AL2422" s="48"/>
      <c r="AM2422" s="48"/>
      <c r="AN2422" s="48"/>
      <c r="AQ2422" s="3"/>
      <c r="AR2422" s="3"/>
      <c r="AS2422" s="3"/>
      <c r="AT2422" s="3"/>
      <c r="AU2422" s="3"/>
      <c r="AV2422" s="3"/>
      <c r="AW2422" s="3"/>
      <c r="AX2422" s="3"/>
      <c r="AY2422" s="3"/>
      <c r="AZ2422" s="3"/>
      <c r="BA2422" s="3"/>
      <c r="BB2422" s="3"/>
      <c r="BC2422" s="3"/>
      <c r="BD2422" s="3"/>
      <c r="BE2422" s="3"/>
      <c r="BF2422" s="3"/>
      <c r="BG2422" s="3"/>
      <c r="BH2422" s="3"/>
      <c r="BI2422" s="3"/>
      <c r="BJ2422" s="3"/>
      <c r="BK2422" s="3"/>
    </row>
    <row r="2423" spans="32:63" ht="21.2" customHeight="1" x14ac:dyDescent="0.2">
      <c r="AF2423" s="3"/>
      <c r="AG2423" s="48"/>
      <c r="AH2423" s="48"/>
      <c r="AI2423" s="48"/>
      <c r="AJ2423" s="61"/>
      <c r="AK2423" s="3"/>
      <c r="AL2423" s="48"/>
      <c r="AM2423" s="48"/>
      <c r="AN2423" s="48"/>
      <c r="AQ2423" s="3"/>
      <c r="AR2423" s="3"/>
      <c r="AS2423" s="3"/>
      <c r="AT2423" s="3"/>
      <c r="AU2423" s="3"/>
      <c r="AV2423" s="3"/>
      <c r="AW2423" s="3"/>
      <c r="AX2423" s="3"/>
      <c r="AY2423" s="3"/>
      <c r="AZ2423" s="3"/>
      <c r="BA2423" s="3"/>
      <c r="BB2423" s="3"/>
      <c r="BC2423" s="3"/>
      <c r="BD2423" s="3"/>
      <c r="BE2423" s="3"/>
      <c r="BF2423" s="3"/>
      <c r="BG2423" s="3"/>
      <c r="BH2423" s="3"/>
      <c r="BI2423" s="3"/>
      <c r="BJ2423" s="3"/>
      <c r="BK2423" s="3"/>
    </row>
    <row r="2424" spans="32:63" ht="21.2" customHeight="1" x14ac:dyDescent="0.2">
      <c r="AF2424" s="3"/>
      <c r="AG2424" s="48"/>
      <c r="AH2424" s="48"/>
      <c r="AI2424" s="48"/>
      <c r="AJ2424" s="61"/>
      <c r="AK2424" s="3"/>
      <c r="AL2424" s="48"/>
      <c r="AM2424" s="48"/>
      <c r="AN2424" s="48"/>
      <c r="AQ2424" s="3"/>
      <c r="AR2424" s="3"/>
      <c r="AS2424" s="3"/>
      <c r="AT2424" s="3"/>
      <c r="AU2424" s="3"/>
      <c r="AV2424" s="3"/>
      <c r="AW2424" s="3"/>
      <c r="AX2424" s="3"/>
      <c r="AY2424" s="3"/>
      <c r="AZ2424" s="3"/>
      <c r="BA2424" s="3"/>
      <c r="BB2424" s="3"/>
      <c r="BC2424" s="3"/>
      <c r="BD2424" s="3"/>
      <c r="BE2424" s="3"/>
      <c r="BF2424" s="3"/>
      <c r="BG2424" s="3"/>
      <c r="BH2424" s="3"/>
      <c r="BI2424" s="3"/>
      <c r="BJ2424" s="3"/>
      <c r="BK2424" s="3"/>
    </row>
    <row r="2425" spans="32:63" ht="21.2" customHeight="1" x14ac:dyDescent="0.2">
      <c r="AF2425" s="3"/>
      <c r="AG2425" s="48"/>
      <c r="AH2425" s="48"/>
      <c r="AI2425" s="48"/>
      <c r="AJ2425" s="61"/>
      <c r="AK2425" s="3"/>
      <c r="AL2425" s="48"/>
      <c r="AM2425" s="48"/>
      <c r="AN2425" s="48"/>
      <c r="AQ2425" s="3"/>
      <c r="AR2425" s="3"/>
      <c r="AS2425" s="3"/>
      <c r="AT2425" s="3"/>
      <c r="AU2425" s="3"/>
      <c r="AV2425" s="3"/>
      <c r="AW2425" s="3"/>
      <c r="AX2425" s="3"/>
      <c r="AY2425" s="3"/>
      <c r="AZ2425" s="3"/>
      <c r="BA2425" s="3"/>
      <c r="BB2425" s="3"/>
      <c r="BC2425" s="3"/>
      <c r="BD2425" s="3"/>
      <c r="BE2425" s="3"/>
      <c r="BF2425" s="3"/>
      <c r="BG2425" s="3"/>
      <c r="BH2425" s="3"/>
      <c r="BI2425" s="3"/>
      <c r="BJ2425" s="3"/>
      <c r="BK2425" s="3"/>
    </row>
    <row r="2426" spans="32:63" ht="21.2" customHeight="1" x14ac:dyDescent="0.2">
      <c r="AF2426" s="3"/>
      <c r="AG2426" s="48"/>
      <c r="AH2426" s="48"/>
      <c r="AI2426" s="48"/>
      <c r="AJ2426" s="61"/>
      <c r="AK2426" s="3"/>
      <c r="AL2426" s="48"/>
      <c r="AM2426" s="48"/>
      <c r="AN2426" s="48"/>
      <c r="AQ2426" s="3"/>
      <c r="AR2426" s="3"/>
      <c r="AS2426" s="3"/>
      <c r="AT2426" s="3"/>
      <c r="AU2426" s="3"/>
      <c r="AV2426" s="3"/>
      <c r="AW2426" s="3"/>
      <c r="AX2426" s="3"/>
      <c r="AY2426" s="3"/>
      <c r="AZ2426" s="3"/>
      <c r="BA2426" s="3"/>
      <c r="BB2426" s="3"/>
      <c r="BC2426" s="3"/>
      <c r="BD2426" s="3"/>
      <c r="BE2426" s="3"/>
      <c r="BF2426" s="3"/>
      <c r="BG2426" s="3"/>
      <c r="BH2426" s="3"/>
      <c r="BI2426" s="3"/>
      <c r="BJ2426" s="3"/>
      <c r="BK2426" s="3"/>
    </row>
    <row r="2427" spans="32:63" ht="21.2" customHeight="1" x14ac:dyDescent="0.2">
      <c r="AF2427" s="3"/>
      <c r="AG2427" s="48"/>
      <c r="AH2427" s="48"/>
      <c r="AI2427" s="48"/>
      <c r="AJ2427" s="61"/>
      <c r="AK2427" s="3"/>
      <c r="AL2427" s="48"/>
      <c r="AM2427" s="48"/>
      <c r="AN2427" s="48"/>
      <c r="AQ2427" s="3"/>
      <c r="AR2427" s="3"/>
      <c r="AS2427" s="3"/>
      <c r="AT2427" s="3"/>
      <c r="AU2427" s="3"/>
      <c r="AV2427" s="3"/>
      <c r="AW2427" s="3"/>
      <c r="AX2427" s="3"/>
      <c r="AY2427" s="3"/>
      <c r="AZ2427" s="3"/>
      <c r="BA2427" s="3"/>
      <c r="BB2427" s="3"/>
      <c r="BC2427" s="3"/>
      <c r="BD2427" s="3"/>
      <c r="BE2427" s="3"/>
      <c r="BF2427" s="3"/>
      <c r="BG2427" s="3"/>
      <c r="BH2427" s="3"/>
      <c r="BI2427" s="3"/>
      <c r="BJ2427" s="3"/>
      <c r="BK2427" s="3"/>
    </row>
    <row r="2428" spans="32:63" ht="21.2" customHeight="1" x14ac:dyDescent="0.2">
      <c r="AF2428" s="3"/>
      <c r="AG2428" s="48"/>
      <c r="AH2428" s="48"/>
      <c r="AI2428" s="48"/>
      <c r="AJ2428" s="61"/>
      <c r="AK2428" s="3"/>
      <c r="AL2428" s="48"/>
      <c r="AM2428" s="48"/>
      <c r="AN2428" s="48"/>
      <c r="AQ2428" s="3"/>
      <c r="AR2428" s="3"/>
      <c r="AS2428" s="3"/>
      <c r="AT2428" s="3"/>
      <c r="AU2428" s="3"/>
      <c r="AV2428" s="3"/>
      <c r="AW2428" s="3"/>
      <c r="AX2428" s="3"/>
      <c r="AY2428" s="3"/>
      <c r="AZ2428" s="3"/>
      <c r="BA2428" s="3"/>
      <c r="BB2428" s="3"/>
      <c r="BC2428" s="3"/>
      <c r="BD2428" s="3"/>
      <c r="BE2428" s="3"/>
      <c r="BF2428" s="3"/>
      <c r="BG2428" s="3"/>
      <c r="BH2428" s="3"/>
      <c r="BI2428" s="3"/>
      <c r="BJ2428" s="3"/>
      <c r="BK2428" s="3"/>
    </row>
    <row r="2429" spans="32:63" ht="21.2" customHeight="1" x14ac:dyDescent="0.2">
      <c r="AF2429" s="3"/>
      <c r="AG2429" s="48"/>
      <c r="AH2429" s="48"/>
      <c r="AI2429" s="48"/>
      <c r="AJ2429" s="61"/>
      <c r="AK2429" s="3"/>
      <c r="AL2429" s="48"/>
      <c r="AM2429" s="48"/>
      <c r="AN2429" s="48"/>
      <c r="AQ2429" s="3"/>
      <c r="AR2429" s="3"/>
      <c r="AS2429" s="3"/>
      <c r="AT2429" s="3"/>
      <c r="AU2429" s="3"/>
      <c r="AV2429" s="3"/>
      <c r="AW2429" s="3"/>
      <c r="AX2429" s="3"/>
      <c r="AY2429" s="3"/>
      <c r="AZ2429" s="3"/>
      <c r="BA2429" s="3"/>
      <c r="BB2429" s="3"/>
      <c r="BC2429" s="3"/>
      <c r="BD2429" s="3"/>
      <c r="BE2429" s="3"/>
      <c r="BF2429" s="3"/>
      <c r="BG2429" s="3"/>
      <c r="BH2429" s="3"/>
      <c r="BI2429" s="3"/>
      <c r="BJ2429" s="3"/>
      <c r="BK2429" s="3"/>
    </row>
    <row r="2430" spans="32:63" ht="21.2" customHeight="1" x14ac:dyDescent="0.2">
      <c r="AF2430" s="3"/>
      <c r="AG2430" s="48"/>
      <c r="AH2430" s="48"/>
      <c r="AI2430" s="48"/>
      <c r="AJ2430" s="61"/>
      <c r="AK2430" s="3"/>
      <c r="AL2430" s="48"/>
      <c r="AM2430" s="48"/>
      <c r="AN2430" s="48"/>
      <c r="AQ2430" s="3"/>
      <c r="AR2430" s="3"/>
      <c r="AS2430" s="3"/>
      <c r="AT2430" s="3"/>
      <c r="AU2430" s="3"/>
      <c r="AV2430" s="3"/>
      <c r="AW2430" s="3"/>
      <c r="AX2430" s="3"/>
      <c r="AY2430" s="3"/>
      <c r="AZ2430" s="3"/>
      <c r="BA2430" s="3"/>
      <c r="BB2430" s="3"/>
      <c r="BC2430" s="3"/>
      <c r="BD2430" s="3"/>
      <c r="BE2430" s="3"/>
      <c r="BF2430" s="3"/>
      <c r="BG2430" s="3"/>
      <c r="BH2430" s="3"/>
      <c r="BI2430" s="3"/>
      <c r="BJ2430" s="3"/>
      <c r="BK2430" s="3"/>
    </row>
    <row r="2431" spans="32:63" ht="21.2" customHeight="1" x14ac:dyDescent="0.2">
      <c r="AF2431" s="3"/>
      <c r="AG2431" s="48"/>
      <c r="AH2431" s="48"/>
      <c r="AI2431" s="48"/>
      <c r="AJ2431" s="61"/>
      <c r="AK2431" s="3"/>
      <c r="AL2431" s="48"/>
      <c r="AM2431" s="48"/>
      <c r="AN2431" s="48"/>
      <c r="AQ2431" s="3"/>
      <c r="AR2431" s="3"/>
      <c r="AS2431" s="3"/>
      <c r="AT2431" s="3"/>
      <c r="AU2431" s="3"/>
      <c r="AV2431" s="3"/>
      <c r="AW2431" s="3"/>
      <c r="AX2431" s="3"/>
      <c r="AY2431" s="3"/>
      <c r="AZ2431" s="3"/>
      <c r="BA2431" s="3"/>
      <c r="BB2431" s="3"/>
      <c r="BC2431" s="3"/>
      <c r="BD2431" s="3"/>
      <c r="BE2431" s="3"/>
      <c r="BF2431" s="3"/>
      <c r="BG2431" s="3"/>
      <c r="BH2431" s="3"/>
      <c r="BI2431" s="3"/>
      <c r="BJ2431" s="3"/>
      <c r="BK2431" s="3"/>
    </row>
    <row r="2432" spans="32:63" ht="21.2" customHeight="1" x14ac:dyDescent="0.2">
      <c r="AF2432" s="3"/>
      <c r="AG2432" s="48"/>
      <c r="AH2432" s="48"/>
      <c r="AI2432" s="48"/>
      <c r="AJ2432" s="61"/>
      <c r="AK2432" s="3"/>
      <c r="AL2432" s="48"/>
      <c r="AM2432" s="48"/>
      <c r="AN2432" s="48"/>
      <c r="AQ2432" s="3"/>
      <c r="AR2432" s="3"/>
      <c r="AS2432" s="3"/>
      <c r="AT2432" s="3"/>
      <c r="AU2432" s="3"/>
      <c r="AV2432" s="3"/>
      <c r="AW2432" s="3"/>
      <c r="AX2432" s="3"/>
      <c r="AY2432" s="3"/>
      <c r="AZ2432" s="3"/>
      <c r="BA2432" s="3"/>
      <c r="BB2432" s="3"/>
      <c r="BC2432" s="3"/>
      <c r="BD2432" s="3"/>
      <c r="BE2432" s="3"/>
      <c r="BF2432" s="3"/>
      <c r="BG2432" s="3"/>
      <c r="BH2432" s="3"/>
      <c r="BI2432" s="3"/>
      <c r="BJ2432" s="3"/>
      <c r="BK2432" s="3"/>
    </row>
    <row r="2433" spans="32:63" ht="21.2" customHeight="1" x14ac:dyDescent="0.2">
      <c r="AF2433" s="3"/>
      <c r="AG2433" s="48"/>
      <c r="AH2433" s="48"/>
      <c r="AI2433" s="48"/>
      <c r="AJ2433" s="61"/>
      <c r="AK2433" s="3"/>
      <c r="AL2433" s="48"/>
      <c r="AM2433" s="48"/>
      <c r="AN2433" s="48"/>
      <c r="AQ2433" s="3"/>
      <c r="AR2433" s="3"/>
      <c r="AS2433" s="3"/>
      <c r="AT2433" s="3"/>
      <c r="AU2433" s="3"/>
      <c r="AV2433" s="3"/>
      <c r="AW2433" s="3"/>
      <c r="AX2433" s="3"/>
      <c r="AY2433" s="3"/>
      <c r="AZ2433" s="3"/>
      <c r="BA2433" s="3"/>
      <c r="BB2433" s="3"/>
      <c r="BC2433" s="3"/>
      <c r="BD2433" s="3"/>
      <c r="BE2433" s="3"/>
      <c r="BF2433" s="3"/>
      <c r="BG2433" s="3"/>
      <c r="BH2433" s="3"/>
      <c r="BI2433" s="3"/>
      <c r="BJ2433" s="3"/>
      <c r="BK2433" s="3"/>
    </row>
    <row r="2434" spans="32:63" ht="21.2" customHeight="1" x14ac:dyDescent="0.2">
      <c r="AF2434" s="3"/>
      <c r="AG2434" s="48"/>
      <c r="AH2434" s="48"/>
      <c r="AI2434" s="48"/>
      <c r="AJ2434" s="61"/>
      <c r="AK2434" s="3"/>
      <c r="AL2434" s="48"/>
      <c r="AM2434" s="48"/>
      <c r="AN2434" s="48"/>
      <c r="AQ2434" s="3"/>
      <c r="AR2434" s="3"/>
      <c r="AS2434" s="3"/>
      <c r="AT2434" s="3"/>
      <c r="AU2434" s="3"/>
      <c r="AV2434" s="3"/>
      <c r="AW2434" s="3"/>
      <c r="AX2434" s="3"/>
      <c r="AY2434" s="3"/>
      <c r="AZ2434" s="3"/>
      <c r="BA2434" s="3"/>
      <c r="BB2434" s="3"/>
      <c r="BC2434" s="3"/>
      <c r="BD2434" s="3"/>
      <c r="BE2434" s="3"/>
      <c r="BF2434" s="3"/>
      <c r="BG2434" s="3"/>
      <c r="BH2434" s="3"/>
      <c r="BI2434" s="3"/>
      <c r="BJ2434" s="3"/>
      <c r="BK2434" s="3"/>
    </row>
    <row r="2435" spans="32:63" ht="21.2" customHeight="1" x14ac:dyDescent="0.2">
      <c r="AF2435" s="3"/>
      <c r="AG2435" s="48"/>
      <c r="AH2435" s="48"/>
      <c r="AI2435" s="48"/>
      <c r="AJ2435" s="61"/>
      <c r="AK2435" s="3"/>
      <c r="AL2435" s="48"/>
      <c r="AM2435" s="48"/>
      <c r="AN2435" s="48"/>
      <c r="AQ2435" s="3"/>
      <c r="AR2435" s="3"/>
      <c r="AS2435" s="3"/>
      <c r="AT2435" s="3"/>
      <c r="AU2435" s="3"/>
      <c r="AV2435" s="3"/>
      <c r="AW2435" s="3"/>
      <c r="AX2435" s="3"/>
      <c r="AY2435" s="3"/>
      <c r="AZ2435" s="3"/>
      <c r="BA2435" s="3"/>
      <c r="BB2435" s="3"/>
      <c r="BC2435" s="3"/>
      <c r="BD2435" s="3"/>
      <c r="BE2435" s="3"/>
      <c r="BF2435" s="3"/>
      <c r="BG2435" s="3"/>
      <c r="BH2435" s="3"/>
      <c r="BI2435" s="3"/>
      <c r="BJ2435" s="3"/>
      <c r="BK2435" s="3"/>
    </row>
    <row r="2436" spans="32:63" ht="21.2" customHeight="1" x14ac:dyDescent="0.2">
      <c r="AF2436" s="3"/>
      <c r="AG2436" s="48"/>
      <c r="AH2436" s="48"/>
      <c r="AI2436" s="48"/>
      <c r="AJ2436" s="61"/>
      <c r="AK2436" s="3"/>
      <c r="AL2436" s="48"/>
      <c r="AM2436" s="48"/>
      <c r="AN2436" s="48"/>
      <c r="AQ2436" s="3"/>
      <c r="AR2436" s="3"/>
      <c r="AS2436" s="3"/>
      <c r="AT2436" s="3"/>
      <c r="AU2436" s="3"/>
      <c r="AV2436" s="3"/>
      <c r="AW2436" s="3"/>
      <c r="AX2436" s="3"/>
      <c r="AY2436" s="3"/>
      <c r="AZ2436" s="3"/>
      <c r="BA2436" s="3"/>
      <c r="BB2436" s="3"/>
      <c r="BC2436" s="3"/>
      <c r="BD2436" s="3"/>
      <c r="BE2436" s="3"/>
      <c r="BF2436" s="3"/>
      <c r="BG2436" s="3"/>
      <c r="BH2436" s="3"/>
      <c r="BI2436" s="3"/>
      <c r="BJ2436" s="3"/>
      <c r="BK2436" s="3"/>
    </row>
    <row r="2437" spans="32:63" ht="21.2" customHeight="1" x14ac:dyDescent="0.2">
      <c r="AF2437" s="3"/>
      <c r="AG2437" s="48"/>
      <c r="AH2437" s="48"/>
      <c r="AI2437" s="48"/>
      <c r="AJ2437" s="61"/>
      <c r="AK2437" s="3"/>
      <c r="AL2437" s="48"/>
      <c r="AM2437" s="48"/>
      <c r="AN2437" s="48"/>
      <c r="AQ2437" s="3"/>
      <c r="AR2437" s="3"/>
      <c r="AS2437" s="3"/>
      <c r="AT2437" s="3"/>
      <c r="AU2437" s="3"/>
      <c r="AV2437" s="3"/>
      <c r="AW2437" s="3"/>
      <c r="AX2437" s="3"/>
      <c r="AY2437" s="3"/>
      <c r="AZ2437" s="3"/>
      <c r="BA2437" s="3"/>
      <c r="BB2437" s="3"/>
      <c r="BC2437" s="3"/>
      <c r="BD2437" s="3"/>
      <c r="BE2437" s="3"/>
      <c r="BF2437" s="3"/>
      <c r="BG2437" s="3"/>
      <c r="BH2437" s="3"/>
      <c r="BI2437" s="3"/>
      <c r="BJ2437" s="3"/>
      <c r="BK2437" s="3"/>
    </row>
    <row r="2438" spans="32:63" ht="21.2" customHeight="1" x14ac:dyDescent="0.2">
      <c r="AF2438" s="3"/>
      <c r="AG2438" s="48"/>
      <c r="AH2438" s="48"/>
      <c r="AI2438" s="48"/>
      <c r="AJ2438" s="61"/>
      <c r="AK2438" s="3"/>
      <c r="AL2438" s="48"/>
      <c r="AM2438" s="48"/>
      <c r="AN2438" s="48"/>
      <c r="AQ2438" s="3"/>
      <c r="AR2438" s="3"/>
      <c r="AS2438" s="3"/>
      <c r="AT2438" s="3"/>
      <c r="AU2438" s="3"/>
      <c r="AV2438" s="3"/>
      <c r="AW2438" s="3"/>
      <c r="AX2438" s="3"/>
      <c r="AY2438" s="3"/>
      <c r="AZ2438" s="3"/>
      <c r="BA2438" s="3"/>
      <c r="BB2438" s="3"/>
      <c r="BC2438" s="3"/>
      <c r="BD2438" s="3"/>
      <c r="BE2438" s="3"/>
      <c r="BF2438" s="3"/>
      <c r="BG2438" s="3"/>
      <c r="BH2438" s="3"/>
      <c r="BI2438" s="3"/>
      <c r="BJ2438" s="3"/>
      <c r="BK2438" s="3"/>
    </row>
    <row r="2439" spans="32:63" ht="21.2" customHeight="1" x14ac:dyDescent="0.2">
      <c r="AF2439" s="3"/>
      <c r="AG2439" s="48"/>
      <c r="AH2439" s="48"/>
      <c r="AI2439" s="48"/>
      <c r="AJ2439" s="61"/>
      <c r="AK2439" s="3"/>
      <c r="AL2439" s="48"/>
      <c r="AM2439" s="48"/>
      <c r="AN2439" s="48"/>
      <c r="AQ2439" s="3"/>
      <c r="AR2439" s="3"/>
      <c r="AS2439" s="3"/>
      <c r="AT2439" s="3"/>
      <c r="AU2439" s="3"/>
      <c r="AV2439" s="3"/>
      <c r="AW2439" s="3"/>
      <c r="AX2439" s="3"/>
      <c r="AY2439" s="3"/>
      <c r="AZ2439" s="3"/>
      <c r="BA2439" s="3"/>
      <c r="BB2439" s="3"/>
      <c r="BC2439" s="3"/>
      <c r="BD2439" s="3"/>
      <c r="BE2439" s="3"/>
      <c r="BF2439" s="3"/>
      <c r="BG2439" s="3"/>
      <c r="BH2439" s="3"/>
      <c r="BI2439" s="3"/>
      <c r="BJ2439" s="3"/>
      <c r="BK2439" s="3"/>
    </row>
    <row r="2440" spans="32:63" ht="21.2" customHeight="1" x14ac:dyDescent="0.2">
      <c r="AF2440" s="3"/>
      <c r="AG2440" s="48"/>
      <c r="AH2440" s="48"/>
      <c r="AI2440" s="48"/>
      <c r="AJ2440" s="61"/>
      <c r="AK2440" s="3"/>
      <c r="AL2440" s="48"/>
      <c r="AM2440" s="48"/>
      <c r="AN2440" s="48"/>
      <c r="AQ2440" s="3"/>
      <c r="AR2440" s="3"/>
      <c r="AS2440" s="3"/>
      <c r="AT2440" s="3"/>
      <c r="AU2440" s="3"/>
      <c r="AV2440" s="3"/>
      <c r="AW2440" s="3"/>
      <c r="AX2440" s="3"/>
      <c r="AY2440" s="3"/>
      <c r="AZ2440" s="3"/>
      <c r="BA2440" s="3"/>
      <c r="BB2440" s="3"/>
      <c r="BC2440" s="3"/>
      <c r="BD2440" s="3"/>
      <c r="BE2440" s="3"/>
      <c r="BF2440" s="3"/>
      <c r="BG2440" s="3"/>
      <c r="BH2440" s="3"/>
      <c r="BI2440" s="3"/>
      <c r="BJ2440" s="3"/>
      <c r="BK2440" s="3"/>
    </row>
    <row r="2441" spans="32:63" ht="21.2" customHeight="1" x14ac:dyDescent="0.2">
      <c r="AF2441" s="3"/>
      <c r="AG2441" s="48"/>
      <c r="AH2441" s="48"/>
      <c r="AI2441" s="48"/>
      <c r="AJ2441" s="61"/>
      <c r="AK2441" s="3"/>
      <c r="AL2441" s="48"/>
      <c r="AM2441" s="48"/>
      <c r="AN2441" s="48"/>
      <c r="AQ2441" s="3"/>
      <c r="AR2441" s="3"/>
      <c r="AS2441" s="3"/>
      <c r="AT2441" s="3"/>
      <c r="AU2441" s="3"/>
      <c r="AV2441" s="3"/>
      <c r="AW2441" s="3"/>
      <c r="AX2441" s="3"/>
      <c r="AY2441" s="3"/>
      <c r="AZ2441" s="3"/>
      <c r="BA2441" s="3"/>
      <c r="BB2441" s="3"/>
      <c r="BC2441" s="3"/>
      <c r="BD2441" s="3"/>
      <c r="BE2441" s="3"/>
      <c r="BF2441" s="3"/>
      <c r="BG2441" s="3"/>
      <c r="BH2441" s="3"/>
      <c r="BI2441" s="3"/>
      <c r="BJ2441" s="3"/>
      <c r="BK2441" s="3"/>
    </row>
    <row r="2442" spans="32:63" ht="21.2" customHeight="1" x14ac:dyDescent="0.2">
      <c r="AF2442" s="3"/>
      <c r="AG2442" s="48"/>
      <c r="AH2442" s="48"/>
      <c r="AI2442" s="48"/>
      <c r="AJ2442" s="61"/>
      <c r="AK2442" s="3"/>
      <c r="AL2442" s="48"/>
      <c r="AM2442" s="48"/>
      <c r="AN2442" s="48"/>
      <c r="AQ2442" s="3"/>
      <c r="AR2442" s="3"/>
      <c r="AS2442" s="3"/>
      <c r="AT2442" s="3"/>
      <c r="AU2442" s="3"/>
      <c r="AV2442" s="3"/>
      <c r="AW2442" s="3"/>
      <c r="AX2442" s="3"/>
      <c r="AY2442" s="3"/>
      <c r="AZ2442" s="3"/>
      <c r="BA2442" s="3"/>
      <c r="BB2442" s="3"/>
      <c r="BC2442" s="3"/>
      <c r="BD2442" s="3"/>
      <c r="BE2442" s="3"/>
      <c r="BF2442" s="3"/>
      <c r="BG2442" s="3"/>
      <c r="BH2442" s="3"/>
      <c r="BI2442" s="3"/>
      <c r="BJ2442" s="3"/>
      <c r="BK2442" s="3"/>
    </row>
    <row r="2443" spans="32:63" ht="21.2" customHeight="1" x14ac:dyDescent="0.2">
      <c r="AF2443" s="3"/>
      <c r="AG2443" s="48"/>
      <c r="AH2443" s="48"/>
      <c r="AI2443" s="48"/>
      <c r="AJ2443" s="61"/>
      <c r="AK2443" s="3"/>
      <c r="AL2443" s="48"/>
      <c r="AM2443" s="48"/>
      <c r="AN2443" s="48"/>
      <c r="AQ2443" s="3"/>
      <c r="AR2443" s="3"/>
      <c r="AS2443" s="3"/>
      <c r="AT2443" s="3"/>
      <c r="AU2443" s="3"/>
      <c r="AV2443" s="3"/>
      <c r="AW2443" s="3"/>
      <c r="AX2443" s="3"/>
      <c r="AY2443" s="3"/>
      <c r="AZ2443" s="3"/>
      <c r="BA2443" s="3"/>
      <c r="BB2443" s="3"/>
      <c r="BC2443" s="3"/>
      <c r="BD2443" s="3"/>
      <c r="BE2443" s="3"/>
      <c r="BF2443" s="3"/>
      <c r="BG2443" s="3"/>
      <c r="BH2443" s="3"/>
      <c r="BI2443" s="3"/>
      <c r="BJ2443" s="3"/>
      <c r="BK2443" s="3"/>
    </row>
    <row r="2444" spans="32:63" ht="21.2" customHeight="1" x14ac:dyDescent="0.2">
      <c r="AF2444" s="3"/>
      <c r="AG2444" s="48"/>
      <c r="AH2444" s="48"/>
      <c r="AI2444" s="48"/>
      <c r="AJ2444" s="61"/>
      <c r="AK2444" s="3"/>
      <c r="AL2444" s="48"/>
      <c r="AM2444" s="48"/>
      <c r="AN2444" s="48"/>
      <c r="AQ2444" s="3"/>
      <c r="AR2444" s="3"/>
      <c r="AS2444" s="3"/>
      <c r="AT2444" s="3"/>
      <c r="AU2444" s="3"/>
      <c r="AV2444" s="3"/>
      <c r="AW2444" s="3"/>
      <c r="AX2444" s="3"/>
      <c r="AY2444" s="3"/>
      <c r="AZ2444" s="3"/>
      <c r="BA2444" s="3"/>
      <c r="BB2444" s="3"/>
      <c r="BC2444" s="3"/>
      <c r="BD2444" s="3"/>
      <c r="BE2444" s="3"/>
      <c r="BF2444" s="3"/>
      <c r="BG2444" s="3"/>
      <c r="BH2444" s="3"/>
      <c r="BI2444" s="3"/>
      <c r="BJ2444" s="3"/>
      <c r="BK2444" s="3"/>
    </row>
    <row r="2445" spans="32:63" ht="21.2" customHeight="1" x14ac:dyDescent="0.2">
      <c r="AF2445" s="3"/>
      <c r="AG2445" s="48"/>
      <c r="AH2445" s="48"/>
      <c r="AI2445" s="48"/>
      <c r="AJ2445" s="61"/>
      <c r="AK2445" s="3"/>
      <c r="AL2445" s="48"/>
      <c r="AM2445" s="48"/>
      <c r="AN2445" s="48"/>
      <c r="AQ2445" s="3"/>
      <c r="AR2445" s="3"/>
      <c r="AS2445" s="3"/>
      <c r="AT2445" s="3"/>
      <c r="AU2445" s="3"/>
      <c r="AV2445" s="3"/>
      <c r="AW2445" s="3"/>
      <c r="AX2445" s="3"/>
      <c r="AY2445" s="3"/>
      <c r="AZ2445" s="3"/>
      <c r="BA2445" s="3"/>
      <c r="BB2445" s="3"/>
      <c r="BC2445" s="3"/>
      <c r="BD2445" s="3"/>
      <c r="BE2445" s="3"/>
      <c r="BF2445" s="3"/>
      <c r="BG2445" s="3"/>
      <c r="BH2445" s="3"/>
      <c r="BI2445" s="3"/>
      <c r="BJ2445" s="3"/>
      <c r="BK2445" s="3"/>
    </row>
    <row r="2446" spans="32:63" ht="21.2" customHeight="1" x14ac:dyDescent="0.2">
      <c r="AF2446" s="3"/>
      <c r="AG2446" s="48"/>
      <c r="AH2446" s="48"/>
      <c r="AI2446" s="48"/>
      <c r="AJ2446" s="61"/>
      <c r="AK2446" s="3"/>
      <c r="AL2446" s="48"/>
      <c r="AM2446" s="48"/>
      <c r="AN2446" s="48"/>
      <c r="AQ2446" s="3"/>
      <c r="AR2446" s="3"/>
      <c r="AS2446" s="3"/>
      <c r="AT2446" s="3"/>
      <c r="AU2446" s="3"/>
      <c r="AV2446" s="3"/>
      <c r="AW2446" s="3"/>
      <c r="AX2446" s="3"/>
      <c r="AY2446" s="3"/>
      <c r="AZ2446" s="3"/>
      <c r="BA2446" s="3"/>
      <c r="BB2446" s="3"/>
      <c r="BC2446" s="3"/>
      <c r="BD2446" s="3"/>
      <c r="BE2446" s="3"/>
      <c r="BF2446" s="3"/>
      <c r="BG2446" s="3"/>
      <c r="BH2446" s="3"/>
      <c r="BI2446" s="3"/>
      <c r="BJ2446" s="3"/>
      <c r="BK2446" s="3"/>
    </row>
    <row r="2447" spans="32:63" ht="21.2" customHeight="1" x14ac:dyDescent="0.2">
      <c r="AF2447" s="3"/>
      <c r="AG2447" s="48"/>
      <c r="AH2447" s="48"/>
      <c r="AI2447" s="48"/>
      <c r="AJ2447" s="61"/>
      <c r="AK2447" s="3"/>
      <c r="AL2447" s="48"/>
      <c r="AM2447" s="48"/>
      <c r="AN2447" s="48"/>
      <c r="AQ2447" s="3"/>
      <c r="AR2447" s="3"/>
      <c r="AS2447" s="3"/>
      <c r="AT2447" s="3"/>
      <c r="AU2447" s="3"/>
      <c r="AV2447" s="3"/>
      <c r="AW2447" s="3"/>
      <c r="AX2447" s="3"/>
      <c r="AY2447" s="3"/>
      <c r="AZ2447" s="3"/>
      <c r="BA2447" s="3"/>
      <c r="BB2447" s="3"/>
      <c r="BC2447" s="3"/>
      <c r="BD2447" s="3"/>
      <c r="BE2447" s="3"/>
      <c r="BF2447" s="3"/>
      <c r="BG2447" s="3"/>
      <c r="BH2447" s="3"/>
      <c r="BI2447" s="3"/>
      <c r="BJ2447" s="3"/>
      <c r="BK2447" s="3"/>
    </row>
    <row r="2448" spans="32:63" ht="21.2" customHeight="1" x14ac:dyDescent="0.2">
      <c r="AF2448" s="3"/>
      <c r="AG2448" s="48"/>
      <c r="AH2448" s="48"/>
      <c r="AI2448" s="48"/>
      <c r="AJ2448" s="61"/>
      <c r="AK2448" s="3"/>
      <c r="AL2448" s="48"/>
      <c r="AM2448" s="48"/>
      <c r="AN2448" s="48"/>
      <c r="AQ2448" s="3"/>
      <c r="AR2448" s="3"/>
      <c r="AS2448" s="3"/>
      <c r="AT2448" s="3"/>
      <c r="AU2448" s="3"/>
      <c r="AV2448" s="3"/>
      <c r="AW2448" s="3"/>
      <c r="AX2448" s="3"/>
      <c r="AY2448" s="3"/>
      <c r="AZ2448" s="3"/>
      <c r="BA2448" s="3"/>
      <c r="BB2448" s="3"/>
      <c r="BC2448" s="3"/>
      <c r="BD2448" s="3"/>
      <c r="BE2448" s="3"/>
      <c r="BF2448" s="3"/>
      <c r="BG2448" s="3"/>
      <c r="BH2448" s="3"/>
      <c r="BI2448" s="3"/>
      <c r="BJ2448" s="3"/>
      <c r="BK2448" s="3"/>
    </row>
    <row r="2449" spans="32:63" ht="21.2" customHeight="1" x14ac:dyDescent="0.2">
      <c r="AF2449" s="3"/>
      <c r="AG2449" s="48"/>
      <c r="AH2449" s="48"/>
      <c r="AI2449" s="48"/>
      <c r="AJ2449" s="61"/>
      <c r="AK2449" s="3"/>
      <c r="AL2449" s="48"/>
      <c r="AM2449" s="48"/>
      <c r="AN2449" s="48"/>
      <c r="AQ2449" s="3"/>
      <c r="AR2449" s="3"/>
      <c r="AS2449" s="3"/>
      <c r="AT2449" s="3"/>
      <c r="AU2449" s="3"/>
      <c r="AV2449" s="3"/>
      <c r="AW2449" s="3"/>
      <c r="AX2449" s="3"/>
      <c r="AY2449" s="3"/>
      <c r="AZ2449" s="3"/>
      <c r="BA2449" s="3"/>
      <c r="BB2449" s="3"/>
      <c r="BC2449" s="3"/>
      <c r="BD2449" s="3"/>
      <c r="BE2449" s="3"/>
      <c r="BF2449" s="3"/>
      <c r="BG2449" s="3"/>
      <c r="BH2449" s="3"/>
      <c r="BI2449" s="3"/>
      <c r="BJ2449" s="3"/>
      <c r="BK2449" s="3"/>
    </row>
    <row r="2450" spans="32:63" ht="21.2" customHeight="1" x14ac:dyDescent="0.2">
      <c r="AF2450" s="3"/>
      <c r="AG2450" s="48"/>
      <c r="AH2450" s="48"/>
      <c r="AI2450" s="48"/>
      <c r="AJ2450" s="61"/>
      <c r="AK2450" s="3"/>
      <c r="AL2450" s="48"/>
      <c r="AM2450" s="48"/>
      <c r="AN2450" s="48"/>
      <c r="AQ2450" s="3"/>
      <c r="AR2450" s="3"/>
      <c r="AS2450" s="3"/>
      <c r="AT2450" s="3"/>
      <c r="AU2450" s="3"/>
      <c r="AV2450" s="3"/>
      <c r="AW2450" s="3"/>
      <c r="AX2450" s="3"/>
      <c r="AY2450" s="3"/>
      <c r="AZ2450" s="3"/>
      <c r="BA2450" s="3"/>
      <c r="BB2450" s="3"/>
      <c r="BC2450" s="3"/>
      <c r="BD2450" s="3"/>
      <c r="BE2450" s="3"/>
      <c r="BF2450" s="3"/>
      <c r="BG2450" s="3"/>
      <c r="BH2450" s="3"/>
      <c r="BI2450" s="3"/>
      <c r="BJ2450" s="3"/>
      <c r="BK2450" s="3"/>
    </row>
    <row r="2451" spans="32:63" ht="21.2" customHeight="1" x14ac:dyDescent="0.2">
      <c r="AF2451" s="3"/>
      <c r="AG2451" s="48"/>
      <c r="AH2451" s="48"/>
      <c r="AI2451" s="48"/>
      <c r="AJ2451" s="61"/>
      <c r="AK2451" s="3"/>
      <c r="AL2451" s="48"/>
      <c r="AM2451" s="48"/>
      <c r="AN2451" s="48"/>
      <c r="AQ2451" s="3"/>
      <c r="AR2451" s="3"/>
      <c r="AS2451" s="3"/>
      <c r="AT2451" s="3"/>
      <c r="AU2451" s="3"/>
      <c r="AV2451" s="3"/>
      <c r="AW2451" s="3"/>
      <c r="AX2451" s="3"/>
      <c r="AY2451" s="3"/>
      <c r="AZ2451" s="3"/>
      <c r="BA2451" s="3"/>
      <c r="BB2451" s="3"/>
      <c r="BC2451" s="3"/>
      <c r="BD2451" s="3"/>
      <c r="BE2451" s="3"/>
      <c r="BF2451" s="3"/>
      <c r="BG2451" s="3"/>
      <c r="BH2451" s="3"/>
      <c r="BI2451" s="3"/>
      <c r="BJ2451" s="3"/>
      <c r="BK2451" s="3"/>
    </row>
    <row r="2452" spans="32:63" ht="21.2" customHeight="1" x14ac:dyDescent="0.2">
      <c r="AF2452" s="3"/>
      <c r="AG2452" s="48"/>
      <c r="AH2452" s="48"/>
      <c r="AI2452" s="48"/>
      <c r="AJ2452" s="61"/>
      <c r="AK2452" s="3"/>
      <c r="AL2452" s="48"/>
      <c r="AM2452" s="48"/>
      <c r="AN2452" s="48"/>
      <c r="AQ2452" s="3"/>
      <c r="AR2452" s="3"/>
      <c r="AS2452" s="3"/>
      <c r="AT2452" s="3"/>
      <c r="AU2452" s="3"/>
      <c r="AV2452" s="3"/>
      <c r="AW2452" s="3"/>
      <c r="AX2452" s="3"/>
      <c r="AY2452" s="3"/>
      <c r="AZ2452" s="3"/>
      <c r="BA2452" s="3"/>
      <c r="BB2452" s="3"/>
      <c r="BC2452" s="3"/>
      <c r="BD2452" s="3"/>
      <c r="BE2452" s="3"/>
      <c r="BF2452" s="3"/>
      <c r="BG2452" s="3"/>
      <c r="BH2452" s="3"/>
      <c r="BI2452" s="3"/>
      <c r="BJ2452" s="3"/>
      <c r="BK2452" s="3"/>
    </row>
    <row r="2453" spans="32:63" ht="21.2" customHeight="1" x14ac:dyDescent="0.2">
      <c r="AF2453" s="3"/>
      <c r="AG2453" s="48"/>
      <c r="AH2453" s="48"/>
      <c r="AI2453" s="48"/>
      <c r="AJ2453" s="61"/>
      <c r="AK2453" s="3"/>
      <c r="AL2453" s="48"/>
      <c r="AM2453" s="48"/>
      <c r="AN2453" s="48"/>
      <c r="AQ2453" s="3"/>
      <c r="AR2453" s="3"/>
      <c r="AS2453" s="3"/>
      <c r="AT2453" s="3"/>
      <c r="AU2453" s="3"/>
      <c r="AV2453" s="3"/>
      <c r="AW2453" s="3"/>
      <c r="AX2453" s="3"/>
      <c r="AY2453" s="3"/>
      <c r="AZ2453" s="3"/>
      <c r="BA2453" s="3"/>
      <c r="BB2453" s="3"/>
      <c r="BC2453" s="3"/>
      <c r="BD2453" s="3"/>
      <c r="BE2453" s="3"/>
      <c r="BF2453" s="3"/>
      <c r="BG2453" s="3"/>
      <c r="BH2453" s="3"/>
      <c r="BI2453" s="3"/>
      <c r="BJ2453" s="3"/>
      <c r="BK2453" s="3"/>
    </row>
    <row r="2454" spans="32:63" ht="21.2" customHeight="1" x14ac:dyDescent="0.2">
      <c r="AF2454" s="3"/>
      <c r="AG2454" s="48"/>
      <c r="AH2454" s="48"/>
      <c r="AI2454" s="48"/>
      <c r="AJ2454" s="61"/>
      <c r="AK2454" s="3"/>
      <c r="AL2454" s="48"/>
      <c r="AM2454" s="48"/>
      <c r="AN2454" s="48"/>
      <c r="AQ2454" s="3"/>
      <c r="AR2454" s="3"/>
      <c r="AS2454" s="3"/>
      <c r="AT2454" s="3"/>
      <c r="AU2454" s="3"/>
      <c r="AV2454" s="3"/>
      <c r="AW2454" s="3"/>
      <c r="AX2454" s="3"/>
      <c r="AY2454" s="3"/>
      <c r="AZ2454" s="3"/>
      <c r="BA2454" s="3"/>
      <c r="BB2454" s="3"/>
      <c r="BC2454" s="3"/>
      <c r="BD2454" s="3"/>
      <c r="BE2454" s="3"/>
      <c r="BF2454" s="3"/>
      <c r="BG2454" s="3"/>
      <c r="BH2454" s="3"/>
      <c r="BI2454" s="3"/>
      <c r="BJ2454" s="3"/>
      <c r="BK2454" s="3"/>
    </row>
    <row r="2455" spans="32:63" ht="21.2" customHeight="1" x14ac:dyDescent="0.2">
      <c r="AF2455" s="3"/>
      <c r="AG2455" s="48"/>
      <c r="AH2455" s="48"/>
      <c r="AI2455" s="48"/>
      <c r="AJ2455" s="61"/>
      <c r="AK2455" s="3"/>
      <c r="AL2455" s="48"/>
      <c r="AM2455" s="48"/>
      <c r="AN2455" s="48"/>
      <c r="AQ2455" s="3"/>
      <c r="AR2455" s="3"/>
      <c r="AS2455" s="3"/>
      <c r="AT2455" s="3"/>
      <c r="AU2455" s="3"/>
      <c r="AV2455" s="3"/>
      <c r="AW2455" s="3"/>
      <c r="AX2455" s="3"/>
      <c r="AY2455" s="3"/>
      <c r="AZ2455" s="3"/>
      <c r="BA2455" s="3"/>
      <c r="BB2455" s="3"/>
      <c r="BC2455" s="3"/>
      <c r="BD2455" s="3"/>
      <c r="BE2455" s="3"/>
      <c r="BF2455" s="3"/>
      <c r="BG2455" s="3"/>
      <c r="BH2455" s="3"/>
      <c r="BI2455" s="3"/>
      <c r="BJ2455" s="3"/>
      <c r="BK2455" s="3"/>
    </row>
    <row r="2456" spans="32:63" ht="21.2" customHeight="1" x14ac:dyDescent="0.2">
      <c r="AF2456" s="3"/>
      <c r="AG2456" s="48"/>
      <c r="AH2456" s="48"/>
      <c r="AI2456" s="48"/>
      <c r="AJ2456" s="61"/>
      <c r="AK2456" s="3"/>
      <c r="AL2456" s="48"/>
      <c r="AM2456" s="48"/>
      <c r="AN2456" s="48"/>
      <c r="AQ2456" s="3"/>
      <c r="AR2456" s="3"/>
      <c r="AS2456" s="3"/>
      <c r="AT2456" s="3"/>
      <c r="AU2456" s="3"/>
      <c r="AV2456" s="3"/>
      <c r="AW2456" s="3"/>
      <c r="AX2456" s="3"/>
      <c r="AY2456" s="3"/>
      <c r="AZ2456" s="3"/>
      <c r="BA2456" s="3"/>
      <c r="BB2456" s="3"/>
      <c r="BC2456" s="3"/>
      <c r="BD2456" s="3"/>
      <c r="BE2456" s="3"/>
      <c r="BF2456" s="3"/>
      <c r="BG2456" s="3"/>
      <c r="BH2456" s="3"/>
      <c r="BI2456" s="3"/>
      <c r="BJ2456" s="3"/>
      <c r="BK2456" s="3"/>
    </row>
    <row r="2457" spans="32:63" ht="21.2" customHeight="1" x14ac:dyDescent="0.2">
      <c r="AF2457" s="3"/>
      <c r="AG2457" s="48"/>
      <c r="AH2457" s="48"/>
      <c r="AI2457" s="48"/>
      <c r="AJ2457" s="61"/>
      <c r="AK2457" s="3"/>
      <c r="AL2457" s="48"/>
      <c r="AM2457" s="48"/>
      <c r="AN2457" s="48"/>
      <c r="AQ2457" s="3"/>
      <c r="AR2457" s="3"/>
      <c r="AS2457" s="3"/>
      <c r="AT2457" s="3"/>
      <c r="AU2457" s="3"/>
      <c r="AV2457" s="3"/>
      <c r="AW2457" s="3"/>
      <c r="AX2457" s="3"/>
      <c r="AY2457" s="3"/>
      <c r="AZ2457" s="3"/>
      <c r="BA2457" s="3"/>
      <c r="BB2457" s="3"/>
      <c r="BC2457" s="3"/>
      <c r="BD2457" s="3"/>
      <c r="BE2457" s="3"/>
      <c r="BF2457" s="3"/>
      <c r="BG2457" s="3"/>
      <c r="BH2457" s="3"/>
      <c r="BI2457" s="3"/>
      <c r="BJ2457" s="3"/>
      <c r="BK2457" s="3"/>
    </row>
    <row r="2458" spans="32:63" ht="21.2" customHeight="1" x14ac:dyDescent="0.2">
      <c r="AF2458" s="3"/>
      <c r="AG2458" s="48"/>
      <c r="AH2458" s="48"/>
      <c r="AI2458" s="48"/>
      <c r="AJ2458" s="61"/>
      <c r="AK2458" s="3"/>
      <c r="AL2458" s="48"/>
      <c r="AM2458" s="48"/>
      <c r="AN2458" s="48"/>
      <c r="AQ2458" s="3"/>
      <c r="AR2458" s="3"/>
      <c r="AS2458" s="3"/>
      <c r="AT2458" s="3"/>
      <c r="AU2458" s="3"/>
      <c r="AV2458" s="3"/>
      <c r="AW2458" s="3"/>
      <c r="AX2458" s="3"/>
      <c r="AY2458" s="3"/>
      <c r="AZ2458" s="3"/>
      <c r="BA2458" s="3"/>
      <c r="BB2458" s="3"/>
      <c r="BC2458" s="3"/>
      <c r="BD2458" s="3"/>
      <c r="BE2458" s="3"/>
      <c r="BF2458" s="3"/>
      <c r="BG2458" s="3"/>
      <c r="BH2458" s="3"/>
      <c r="BI2458" s="3"/>
      <c r="BJ2458" s="3"/>
      <c r="BK2458" s="3"/>
    </row>
    <row r="2459" spans="32:63" ht="21.2" customHeight="1" x14ac:dyDescent="0.2">
      <c r="AF2459" s="3"/>
      <c r="AG2459" s="48"/>
      <c r="AH2459" s="48"/>
      <c r="AI2459" s="48"/>
      <c r="AJ2459" s="61"/>
      <c r="AK2459" s="3"/>
      <c r="AL2459" s="48"/>
      <c r="AM2459" s="48"/>
      <c r="AN2459" s="48"/>
      <c r="AQ2459" s="3"/>
      <c r="AR2459" s="3"/>
      <c r="AS2459" s="3"/>
      <c r="AT2459" s="3"/>
      <c r="AU2459" s="3"/>
      <c r="AV2459" s="3"/>
      <c r="AW2459" s="3"/>
      <c r="AX2459" s="3"/>
      <c r="AY2459" s="3"/>
      <c r="AZ2459" s="3"/>
      <c r="BA2459" s="3"/>
      <c r="BB2459" s="3"/>
      <c r="BC2459" s="3"/>
      <c r="BD2459" s="3"/>
      <c r="BE2459" s="3"/>
      <c r="BF2459" s="3"/>
      <c r="BG2459" s="3"/>
      <c r="BH2459" s="3"/>
      <c r="BI2459" s="3"/>
      <c r="BJ2459" s="3"/>
      <c r="BK2459" s="3"/>
    </row>
    <row r="2460" spans="32:63" ht="21.2" customHeight="1" x14ac:dyDescent="0.2">
      <c r="AF2460" s="3"/>
      <c r="AG2460" s="48"/>
      <c r="AH2460" s="48"/>
      <c r="AI2460" s="48"/>
      <c r="AJ2460" s="61"/>
      <c r="AK2460" s="3"/>
      <c r="AL2460" s="48"/>
      <c r="AM2460" s="48"/>
      <c r="AN2460" s="48"/>
      <c r="AQ2460" s="3"/>
      <c r="AR2460" s="3"/>
      <c r="AS2460" s="3"/>
      <c r="AT2460" s="3"/>
      <c r="AU2460" s="3"/>
      <c r="AV2460" s="3"/>
      <c r="AW2460" s="3"/>
      <c r="AX2460" s="3"/>
      <c r="AY2460" s="3"/>
      <c r="AZ2460" s="3"/>
      <c r="BA2460" s="3"/>
      <c r="BB2460" s="3"/>
      <c r="BC2460" s="3"/>
      <c r="BD2460" s="3"/>
      <c r="BE2460" s="3"/>
      <c r="BF2460" s="3"/>
      <c r="BG2460" s="3"/>
      <c r="BH2460" s="3"/>
      <c r="BI2460" s="3"/>
      <c r="BJ2460" s="3"/>
      <c r="BK2460" s="3"/>
    </row>
    <row r="2461" spans="32:63" ht="21.2" customHeight="1" x14ac:dyDescent="0.2">
      <c r="AF2461" s="3"/>
      <c r="AG2461" s="48"/>
      <c r="AH2461" s="48"/>
      <c r="AI2461" s="48"/>
      <c r="AJ2461" s="61"/>
      <c r="AK2461" s="3"/>
      <c r="AL2461" s="48"/>
      <c r="AM2461" s="48"/>
      <c r="AN2461" s="48"/>
      <c r="AQ2461" s="3"/>
      <c r="AR2461" s="3"/>
      <c r="AS2461" s="3"/>
      <c r="AT2461" s="3"/>
      <c r="AU2461" s="3"/>
      <c r="AV2461" s="3"/>
      <c r="AW2461" s="3"/>
      <c r="AX2461" s="3"/>
      <c r="AY2461" s="3"/>
      <c r="AZ2461" s="3"/>
      <c r="BA2461" s="3"/>
      <c r="BB2461" s="3"/>
      <c r="BC2461" s="3"/>
      <c r="BD2461" s="3"/>
      <c r="BE2461" s="3"/>
      <c r="BF2461" s="3"/>
      <c r="BG2461" s="3"/>
      <c r="BH2461" s="3"/>
      <c r="BI2461" s="3"/>
      <c r="BJ2461" s="3"/>
      <c r="BK2461" s="3"/>
    </row>
    <row r="2462" spans="32:63" ht="21.2" customHeight="1" x14ac:dyDescent="0.2">
      <c r="AF2462" s="3"/>
      <c r="AG2462" s="48"/>
      <c r="AH2462" s="48"/>
      <c r="AI2462" s="48"/>
      <c r="AJ2462" s="61"/>
      <c r="AK2462" s="3"/>
      <c r="AL2462" s="48"/>
      <c r="AM2462" s="48"/>
      <c r="AN2462" s="48"/>
      <c r="AQ2462" s="3"/>
      <c r="AR2462" s="3"/>
      <c r="AS2462" s="3"/>
      <c r="AT2462" s="3"/>
      <c r="AU2462" s="3"/>
      <c r="AV2462" s="3"/>
      <c r="AW2462" s="3"/>
      <c r="AX2462" s="3"/>
      <c r="AY2462" s="3"/>
      <c r="AZ2462" s="3"/>
      <c r="BA2462" s="3"/>
      <c r="BB2462" s="3"/>
      <c r="BC2462" s="3"/>
      <c r="BD2462" s="3"/>
      <c r="BE2462" s="3"/>
      <c r="BF2462" s="3"/>
      <c r="BG2462" s="3"/>
      <c r="BH2462" s="3"/>
      <c r="BI2462" s="3"/>
      <c r="BJ2462" s="3"/>
      <c r="BK2462" s="3"/>
    </row>
    <row r="2463" spans="32:63" ht="21.2" customHeight="1" x14ac:dyDescent="0.2">
      <c r="AF2463" s="3"/>
      <c r="AG2463" s="48"/>
      <c r="AH2463" s="48"/>
      <c r="AI2463" s="48"/>
      <c r="AJ2463" s="61"/>
      <c r="AK2463" s="3"/>
      <c r="AL2463" s="48"/>
      <c r="AM2463" s="48"/>
      <c r="AN2463" s="48"/>
      <c r="AQ2463" s="3"/>
      <c r="AR2463" s="3"/>
      <c r="AS2463" s="3"/>
      <c r="AT2463" s="3"/>
      <c r="AU2463" s="3"/>
      <c r="AV2463" s="3"/>
      <c r="AW2463" s="3"/>
      <c r="AX2463" s="3"/>
      <c r="AY2463" s="3"/>
      <c r="AZ2463" s="3"/>
      <c r="BA2463" s="3"/>
      <c r="BB2463" s="3"/>
      <c r="BC2463" s="3"/>
      <c r="BD2463" s="3"/>
      <c r="BE2463" s="3"/>
      <c r="BF2463" s="3"/>
      <c r="BG2463" s="3"/>
      <c r="BH2463" s="3"/>
      <c r="BI2463" s="3"/>
      <c r="BJ2463" s="3"/>
      <c r="BK2463" s="3"/>
    </row>
    <row r="2464" spans="32:63" ht="21.2" customHeight="1" x14ac:dyDescent="0.2">
      <c r="AF2464" s="3"/>
      <c r="AG2464" s="48"/>
      <c r="AH2464" s="48"/>
      <c r="AI2464" s="48"/>
      <c r="AJ2464" s="61"/>
      <c r="AK2464" s="3"/>
      <c r="AL2464" s="48"/>
      <c r="AM2464" s="48"/>
      <c r="AN2464" s="48"/>
      <c r="AQ2464" s="3"/>
      <c r="AR2464" s="3"/>
      <c r="AS2464" s="3"/>
      <c r="AT2464" s="3"/>
      <c r="AU2464" s="3"/>
      <c r="AV2464" s="3"/>
      <c r="AW2464" s="3"/>
      <c r="AX2464" s="3"/>
      <c r="AY2464" s="3"/>
      <c r="AZ2464" s="3"/>
      <c r="BA2464" s="3"/>
      <c r="BB2464" s="3"/>
      <c r="BC2464" s="3"/>
      <c r="BD2464" s="3"/>
      <c r="BE2464" s="3"/>
      <c r="BF2464" s="3"/>
      <c r="BG2464" s="3"/>
      <c r="BH2464" s="3"/>
      <c r="BI2464" s="3"/>
      <c r="BJ2464" s="3"/>
      <c r="BK2464" s="3"/>
    </row>
    <row r="2465" spans="32:63" ht="21.2" customHeight="1" x14ac:dyDescent="0.2">
      <c r="AF2465" s="3"/>
      <c r="AG2465" s="48"/>
      <c r="AH2465" s="48"/>
      <c r="AI2465" s="48"/>
      <c r="AJ2465" s="61"/>
      <c r="AK2465" s="3"/>
      <c r="AL2465" s="48"/>
      <c r="AM2465" s="48"/>
      <c r="AN2465" s="48"/>
      <c r="AQ2465" s="3"/>
      <c r="AR2465" s="3"/>
      <c r="AS2465" s="3"/>
      <c r="AT2465" s="3"/>
      <c r="AU2465" s="3"/>
      <c r="AV2465" s="3"/>
      <c r="AW2465" s="3"/>
      <c r="AX2465" s="3"/>
      <c r="AY2465" s="3"/>
      <c r="AZ2465" s="3"/>
      <c r="BA2465" s="3"/>
      <c r="BB2465" s="3"/>
      <c r="BC2465" s="3"/>
      <c r="BD2465" s="3"/>
      <c r="BE2465" s="3"/>
      <c r="BF2465" s="3"/>
      <c r="BG2465" s="3"/>
      <c r="BH2465" s="3"/>
      <c r="BI2465" s="3"/>
      <c r="BJ2465" s="3"/>
      <c r="BK2465" s="3"/>
    </row>
    <row r="2466" spans="32:63" ht="21.2" customHeight="1" x14ac:dyDescent="0.2">
      <c r="AF2466" s="3"/>
      <c r="AG2466" s="48"/>
      <c r="AH2466" s="48"/>
      <c r="AI2466" s="48"/>
      <c r="AJ2466" s="61"/>
      <c r="AK2466" s="3"/>
      <c r="AL2466" s="48"/>
      <c r="AM2466" s="48"/>
      <c r="AN2466" s="48"/>
      <c r="AQ2466" s="3"/>
      <c r="AR2466" s="3"/>
      <c r="AS2466" s="3"/>
      <c r="AT2466" s="3"/>
      <c r="AU2466" s="3"/>
      <c r="AV2466" s="3"/>
      <c r="AW2466" s="3"/>
      <c r="AX2466" s="3"/>
      <c r="AY2466" s="3"/>
      <c r="AZ2466" s="3"/>
      <c r="BA2466" s="3"/>
      <c r="BB2466" s="3"/>
      <c r="BC2466" s="3"/>
      <c r="BD2466" s="3"/>
      <c r="BE2466" s="3"/>
      <c r="BF2466" s="3"/>
      <c r="BG2466" s="3"/>
      <c r="BH2466" s="3"/>
      <c r="BI2466" s="3"/>
      <c r="BJ2466" s="3"/>
      <c r="BK2466" s="3"/>
    </row>
    <row r="2467" spans="32:63" ht="21.2" customHeight="1" x14ac:dyDescent="0.2">
      <c r="AF2467" s="3"/>
      <c r="AG2467" s="48"/>
      <c r="AH2467" s="48"/>
      <c r="AI2467" s="48"/>
      <c r="AJ2467" s="61"/>
      <c r="AK2467" s="3"/>
      <c r="AL2467" s="48"/>
      <c r="AM2467" s="48"/>
      <c r="AN2467" s="48"/>
      <c r="AQ2467" s="3"/>
      <c r="AR2467" s="3"/>
      <c r="AS2467" s="3"/>
      <c r="AT2467" s="3"/>
      <c r="AU2467" s="3"/>
      <c r="AV2467" s="3"/>
      <c r="AW2467" s="3"/>
      <c r="AX2467" s="3"/>
      <c r="AY2467" s="3"/>
      <c r="AZ2467" s="3"/>
      <c r="BA2467" s="3"/>
      <c r="BB2467" s="3"/>
      <c r="BC2467" s="3"/>
      <c r="BD2467" s="3"/>
      <c r="BE2467" s="3"/>
      <c r="BF2467" s="3"/>
      <c r="BG2467" s="3"/>
      <c r="BH2467" s="3"/>
      <c r="BI2467" s="3"/>
      <c r="BJ2467" s="3"/>
      <c r="BK2467" s="3"/>
    </row>
    <row r="2468" spans="32:63" ht="21.2" customHeight="1" x14ac:dyDescent="0.2">
      <c r="AF2468" s="3"/>
      <c r="AG2468" s="48"/>
      <c r="AH2468" s="48"/>
      <c r="AI2468" s="48"/>
      <c r="AJ2468" s="61"/>
      <c r="AK2468" s="3"/>
      <c r="AL2468" s="48"/>
      <c r="AM2468" s="48"/>
      <c r="AN2468" s="48"/>
      <c r="AQ2468" s="3"/>
      <c r="AR2468" s="3"/>
      <c r="AS2468" s="3"/>
      <c r="AT2468" s="3"/>
      <c r="AU2468" s="3"/>
      <c r="AV2468" s="3"/>
      <c r="AW2468" s="3"/>
      <c r="AX2468" s="3"/>
      <c r="AY2468" s="3"/>
      <c r="AZ2468" s="3"/>
      <c r="BA2468" s="3"/>
      <c r="BB2468" s="3"/>
      <c r="BC2468" s="3"/>
      <c r="BD2468" s="3"/>
      <c r="BE2468" s="3"/>
      <c r="BF2468" s="3"/>
      <c r="BG2468" s="3"/>
      <c r="BH2468" s="3"/>
      <c r="BI2468" s="3"/>
      <c r="BJ2468" s="3"/>
      <c r="BK2468" s="3"/>
    </row>
    <row r="2469" spans="32:63" ht="21.2" customHeight="1" x14ac:dyDescent="0.2">
      <c r="AF2469" s="3"/>
      <c r="AG2469" s="48"/>
      <c r="AH2469" s="48"/>
      <c r="AI2469" s="48"/>
      <c r="AJ2469" s="61"/>
      <c r="AK2469" s="3"/>
      <c r="AL2469" s="48"/>
      <c r="AM2469" s="48"/>
      <c r="AN2469" s="48"/>
      <c r="AQ2469" s="3"/>
      <c r="AR2469" s="3"/>
      <c r="AS2469" s="3"/>
      <c r="AT2469" s="3"/>
      <c r="AU2469" s="3"/>
      <c r="AV2469" s="3"/>
      <c r="AW2469" s="3"/>
      <c r="AX2469" s="3"/>
      <c r="AY2469" s="3"/>
      <c r="AZ2469" s="3"/>
      <c r="BA2469" s="3"/>
      <c r="BB2469" s="3"/>
      <c r="BC2469" s="3"/>
      <c r="BD2469" s="3"/>
      <c r="BE2469" s="3"/>
      <c r="BF2469" s="3"/>
      <c r="BG2469" s="3"/>
      <c r="BH2469" s="3"/>
      <c r="BI2469" s="3"/>
      <c r="BJ2469" s="3"/>
      <c r="BK2469" s="3"/>
    </row>
    <row r="2470" spans="32:63" ht="21.2" customHeight="1" x14ac:dyDescent="0.2">
      <c r="AF2470" s="3"/>
      <c r="AG2470" s="48"/>
      <c r="AH2470" s="48"/>
      <c r="AI2470" s="48"/>
      <c r="AJ2470" s="61"/>
      <c r="AK2470" s="3"/>
      <c r="AL2470" s="48"/>
      <c r="AM2470" s="48"/>
      <c r="AN2470" s="48"/>
      <c r="AQ2470" s="3"/>
      <c r="AR2470" s="3"/>
      <c r="AS2470" s="3"/>
      <c r="AT2470" s="3"/>
      <c r="AU2470" s="3"/>
      <c r="AV2470" s="3"/>
      <c r="AW2470" s="3"/>
      <c r="AX2470" s="3"/>
      <c r="AY2470" s="3"/>
      <c r="AZ2470" s="3"/>
      <c r="BA2470" s="3"/>
      <c r="BB2470" s="3"/>
      <c r="BC2470" s="3"/>
      <c r="BD2470" s="3"/>
      <c r="BE2470" s="3"/>
      <c r="BF2470" s="3"/>
      <c r="BG2470" s="3"/>
      <c r="BH2470" s="3"/>
      <c r="BI2470" s="3"/>
      <c r="BJ2470" s="3"/>
      <c r="BK2470" s="3"/>
    </row>
    <row r="2471" spans="32:63" ht="21.2" customHeight="1" x14ac:dyDescent="0.2">
      <c r="AF2471" s="3"/>
      <c r="AG2471" s="48"/>
      <c r="AH2471" s="48"/>
      <c r="AI2471" s="48"/>
      <c r="AJ2471" s="61"/>
      <c r="AK2471" s="3"/>
      <c r="AL2471" s="48"/>
      <c r="AM2471" s="48"/>
      <c r="AN2471" s="48"/>
      <c r="AQ2471" s="3"/>
      <c r="AR2471" s="3"/>
      <c r="AS2471" s="3"/>
      <c r="AT2471" s="3"/>
      <c r="AU2471" s="3"/>
      <c r="AV2471" s="3"/>
      <c r="AW2471" s="3"/>
      <c r="AX2471" s="3"/>
      <c r="AY2471" s="3"/>
      <c r="AZ2471" s="3"/>
      <c r="BA2471" s="3"/>
      <c r="BB2471" s="3"/>
      <c r="BC2471" s="3"/>
      <c r="BD2471" s="3"/>
      <c r="BE2471" s="3"/>
      <c r="BF2471" s="3"/>
      <c r="BG2471" s="3"/>
      <c r="BH2471" s="3"/>
      <c r="BI2471" s="3"/>
      <c r="BJ2471" s="3"/>
      <c r="BK2471" s="3"/>
    </row>
    <row r="2472" spans="32:63" ht="21.2" customHeight="1" x14ac:dyDescent="0.2">
      <c r="AF2472" s="3"/>
      <c r="AG2472" s="48"/>
      <c r="AH2472" s="48"/>
      <c r="AI2472" s="48"/>
      <c r="AJ2472" s="61"/>
      <c r="AK2472" s="3"/>
      <c r="AL2472" s="48"/>
      <c r="AM2472" s="48"/>
      <c r="AN2472" s="48"/>
      <c r="AQ2472" s="3"/>
      <c r="AR2472" s="3"/>
      <c r="AS2472" s="3"/>
      <c r="AT2472" s="3"/>
      <c r="AU2472" s="3"/>
      <c r="AV2472" s="3"/>
      <c r="AW2472" s="3"/>
      <c r="AX2472" s="3"/>
      <c r="AY2472" s="3"/>
      <c r="AZ2472" s="3"/>
      <c r="BA2472" s="3"/>
      <c r="BB2472" s="3"/>
      <c r="BC2472" s="3"/>
      <c r="BD2472" s="3"/>
      <c r="BE2472" s="3"/>
      <c r="BF2472" s="3"/>
      <c r="BG2472" s="3"/>
      <c r="BH2472" s="3"/>
      <c r="BI2472" s="3"/>
      <c r="BJ2472" s="3"/>
      <c r="BK2472" s="3"/>
    </row>
    <row r="2473" spans="32:63" ht="21.2" customHeight="1" x14ac:dyDescent="0.2">
      <c r="AF2473" s="3"/>
      <c r="AG2473" s="48"/>
      <c r="AH2473" s="48"/>
      <c r="AI2473" s="48"/>
      <c r="AJ2473" s="61"/>
      <c r="AK2473" s="3"/>
      <c r="AL2473" s="48"/>
      <c r="AM2473" s="48"/>
      <c r="AN2473" s="48"/>
      <c r="AQ2473" s="3"/>
      <c r="AR2473" s="3"/>
      <c r="AS2473" s="3"/>
      <c r="AT2473" s="3"/>
      <c r="AU2473" s="3"/>
      <c r="AV2473" s="3"/>
      <c r="AW2473" s="3"/>
      <c r="AX2473" s="3"/>
      <c r="AY2473" s="3"/>
      <c r="AZ2473" s="3"/>
      <c r="BA2473" s="3"/>
      <c r="BB2473" s="3"/>
      <c r="BC2473" s="3"/>
      <c r="BD2473" s="3"/>
      <c r="BE2473" s="3"/>
      <c r="BF2473" s="3"/>
      <c r="BG2473" s="3"/>
      <c r="BH2473" s="3"/>
      <c r="BI2473" s="3"/>
      <c r="BJ2473" s="3"/>
      <c r="BK2473" s="3"/>
    </row>
    <row r="2474" spans="32:63" ht="21.2" customHeight="1" x14ac:dyDescent="0.2">
      <c r="AF2474" s="3"/>
      <c r="AG2474" s="48"/>
      <c r="AH2474" s="48"/>
      <c r="AI2474" s="48"/>
      <c r="AJ2474" s="61"/>
      <c r="AK2474" s="3"/>
      <c r="AL2474" s="48"/>
      <c r="AM2474" s="48"/>
      <c r="AN2474" s="48"/>
      <c r="AQ2474" s="3"/>
      <c r="AR2474" s="3"/>
      <c r="AS2474" s="3"/>
      <c r="AT2474" s="3"/>
      <c r="AU2474" s="3"/>
      <c r="AV2474" s="3"/>
      <c r="AW2474" s="3"/>
      <c r="AX2474" s="3"/>
      <c r="AY2474" s="3"/>
      <c r="AZ2474" s="3"/>
      <c r="BA2474" s="3"/>
      <c r="BB2474" s="3"/>
      <c r="BC2474" s="3"/>
      <c r="BD2474" s="3"/>
      <c r="BE2474" s="3"/>
      <c r="BF2474" s="3"/>
      <c r="BG2474" s="3"/>
      <c r="BH2474" s="3"/>
      <c r="BI2474" s="3"/>
      <c r="BJ2474" s="3"/>
      <c r="BK2474" s="3"/>
    </row>
    <row r="2475" spans="32:63" ht="21.2" customHeight="1" x14ac:dyDescent="0.2">
      <c r="AF2475" s="3"/>
      <c r="AG2475" s="48"/>
      <c r="AH2475" s="48"/>
      <c r="AI2475" s="48"/>
      <c r="AJ2475" s="61"/>
      <c r="AK2475" s="3"/>
      <c r="AL2475" s="48"/>
      <c r="AM2475" s="48"/>
      <c r="AN2475" s="48"/>
      <c r="AQ2475" s="3"/>
      <c r="AR2475" s="3"/>
      <c r="AS2475" s="3"/>
      <c r="AT2475" s="3"/>
      <c r="AU2475" s="3"/>
      <c r="AV2475" s="3"/>
      <c r="AW2475" s="3"/>
      <c r="AX2475" s="3"/>
      <c r="AY2475" s="3"/>
      <c r="AZ2475" s="3"/>
      <c r="BA2475" s="3"/>
      <c r="BB2475" s="3"/>
      <c r="BC2475" s="3"/>
      <c r="BD2475" s="3"/>
      <c r="BE2475" s="3"/>
      <c r="BF2475" s="3"/>
      <c r="BG2475" s="3"/>
      <c r="BH2475" s="3"/>
      <c r="BI2475" s="3"/>
      <c r="BJ2475" s="3"/>
      <c r="BK2475" s="3"/>
    </row>
    <row r="2476" spans="32:63" ht="21.2" customHeight="1" x14ac:dyDescent="0.2">
      <c r="AF2476" s="3"/>
      <c r="AG2476" s="48"/>
      <c r="AH2476" s="48"/>
      <c r="AI2476" s="48"/>
      <c r="AJ2476" s="61"/>
      <c r="AK2476" s="3"/>
      <c r="AL2476" s="48"/>
      <c r="AM2476" s="48"/>
      <c r="AN2476" s="48"/>
      <c r="AQ2476" s="3"/>
      <c r="AR2476" s="3"/>
      <c r="AS2476" s="3"/>
      <c r="AT2476" s="3"/>
      <c r="AU2476" s="3"/>
      <c r="AV2476" s="3"/>
      <c r="AW2476" s="3"/>
      <c r="AX2476" s="3"/>
      <c r="AY2476" s="3"/>
      <c r="AZ2476" s="3"/>
      <c r="BA2476" s="3"/>
      <c r="BB2476" s="3"/>
      <c r="BC2476" s="3"/>
      <c r="BD2476" s="3"/>
      <c r="BE2476" s="3"/>
      <c r="BF2476" s="3"/>
      <c r="BG2476" s="3"/>
      <c r="BH2476" s="3"/>
      <c r="BI2476" s="3"/>
      <c r="BJ2476" s="3"/>
      <c r="BK2476" s="3"/>
    </row>
    <row r="2477" spans="32:63" ht="21.2" customHeight="1" x14ac:dyDescent="0.2">
      <c r="AF2477" s="3"/>
      <c r="AG2477" s="48"/>
      <c r="AH2477" s="48"/>
      <c r="AI2477" s="48"/>
      <c r="AJ2477" s="61"/>
      <c r="AK2477" s="3"/>
      <c r="AL2477" s="48"/>
      <c r="AM2477" s="48"/>
      <c r="AN2477" s="48"/>
      <c r="AQ2477" s="3"/>
      <c r="AR2477" s="3"/>
      <c r="AS2477" s="3"/>
      <c r="AT2477" s="3"/>
      <c r="AU2477" s="3"/>
      <c r="AV2477" s="3"/>
      <c r="AW2477" s="3"/>
      <c r="AX2477" s="3"/>
      <c r="AY2477" s="3"/>
      <c r="AZ2477" s="3"/>
      <c r="BA2477" s="3"/>
      <c r="BB2477" s="3"/>
      <c r="BC2477" s="3"/>
      <c r="BD2477" s="3"/>
      <c r="BE2477" s="3"/>
      <c r="BF2477" s="3"/>
      <c r="BG2477" s="3"/>
      <c r="BH2477" s="3"/>
      <c r="BI2477" s="3"/>
      <c r="BJ2477" s="3"/>
      <c r="BK2477" s="3"/>
    </row>
    <row r="2478" spans="32:63" ht="21.2" customHeight="1" x14ac:dyDescent="0.2">
      <c r="AF2478" s="3"/>
      <c r="AG2478" s="48"/>
      <c r="AH2478" s="48"/>
      <c r="AI2478" s="48"/>
      <c r="AJ2478" s="61"/>
      <c r="AK2478" s="3"/>
      <c r="AL2478" s="48"/>
      <c r="AM2478" s="48"/>
      <c r="AN2478" s="48"/>
      <c r="AQ2478" s="3"/>
      <c r="AR2478" s="3"/>
      <c r="AS2478" s="3"/>
      <c r="AT2478" s="3"/>
      <c r="AU2478" s="3"/>
      <c r="AV2478" s="3"/>
      <c r="AW2478" s="3"/>
      <c r="AX2478" s="3"/>
      <c r="AY2478" s="3"/>
      <c r="AZ2478" s="3"/>
      <c r="BA2478" s="3"/>
      <c r="BB2478" s="3"/>
      <c r="BC2478" s="3"/>
      <c r="BD2478" s="3"/>
      <c r="BE2478" s="3"/>
      <c r="BF2478" s="3"/>
      <c r="BG2478" s="3"/>
      <c r="BH2478" s="3"/>
      <c r="BI2478" s="3"/>
      <c r="BJ2478" s="3"/>
      <c r="BK2478" s="3"/>
    </row>
    <row r="2479" spans="32:63" ht="21.2" customHeight="1" x14ac:dyDescent="0.2">
      <c r="AF2479" s="3"/>
      <c r="AG2479" s="48"/>
      <c r="AH2479" s="48"/>
      <c r="AI2479" s="48"/>
      <c r="AJ2479" s="61"/>
      <c r="AK2479" s="3"/>
      <c r="AL2479" s="48"/>
      <c r="AM2479" s="48"/>
      <c r="AN2479" s="48"/>
      <c r="AQ2479" s="3"/>
      <c r="AR2479" s="3"/>
      <c r="AS2479" s="3"/>
      <c r="AT2479" s="3"/>
      <c r="AU2479" s="3"/>
      <c r="AV2479" s="3"/>
      <c r="AW2479" s="3"/>
      <c r="AX2479" s="3"/>
      <c r="AY2479" s="3"/>
      <c r="AZ2479" s="3"/>
      <c r="BA2479" s="3"/>
      <c r="BB2479" s="3"/>
      <c r="BC2479" s="3"/>
      <c r="BD2479" s="3"/>
      <c r="BE2479" s="3"/>
      <c r="BF2479" s="3"/>
      <c r="BG2479" s="3"/>
      <c r="BH2479" s="3"/>
      <c r="BI2479" s="3"/>
      <c r="BJ2479" s="3"/>
      <c r="BK2479" s="3"/>
    </row>
    <row r="2480" spans="32:63" ht="21.2" customHeight="1" x14ac:dyDescent="0.2">
      <c r="AF2480" s="3"/>
      <c r="AG2480" s="48"/>
      <c r="AH2480" s="48"/>
      <c r="AI2480" s="48"/>
      <c r="AJ2480" s="61"/>
      <c r="AK2480" s="3"/>
      <c r="AL2480" s="48"/>
      <c r="AM2480" s="48"/>
      <c r="AN2480" s="48"/>
      <c r="AQ2480" s="3"/>
      <c r="AR2480" s="3"/>
      <c r="AS2480" s="3"/>
      <c r="AT2480" s="3"/>
      <c r="AU2480" s="3"/>
      <c r="AV2480" s="3"/>
      <c r="AW2480" s="3"/>
      <c r="AX2480" s="3"/>
      <c r="AY2480" s="3"/>
      <c r="AZ2480" s="3"/>
      <c r="BA2480" s="3"/>
      <c r="BB2480" s="3"/>
      <c r="BC2480" s="3"/>
      <c r="BD2480" s="3"/>
      <c r="BE2480" s="3"/>
      <c r="BF2480" s="3"/>
      <c r="BG2480" s="3"/>
      <c r="BH2480" s="3"/>
      <c r="BI2480" s="3"/>
      <c r="BJ2480" s="3"/>
      <c r="BK2480" s="3"/>
    </row>
    <row r="2481" spans="32:63" ht="21.2" customHeight="1" x14ac:dyDescent="0.2">
      <c r="AF2481" s="3"/>
      <c r="AG2481" s="48"/>
      <c r="AH2481" s="48"/>
      <c r="AI2481" s="48"/>
      <c r="AJ2481" s="61"/>
      <c r="AK2481" s="3"/>
      <c r="AL2481" s="48"/>
      <c r="AM2481" s="48"/>
      <c r="AN2481" s="48"/>
      <c r="AQ2481" s="3"/>
      <c r="AR2481" s="3"/>
      <c r="AS2481" s="3"/>
      <c r="AT2481" s="3"/>
      <c r="AU2481" s="3"/>
      <c r="AV2481" s="3"/>
      <c r="AW2481" s="3"/>
      <c r="AX2481" s="3"/>
      <c r="AY2481" s="3"/>
      <c r="AZ2481" s="3"/>
      <c r="BA2481" s="3"/>
      <c r="BB2481" s="3"/>
      <c r="BC2481" s="3"/>
      <c r="BD2481" s="3"/>
      <c r="BE2481" s="3"/>
      <c r="BF2481" s="3"/>
      <c r="BG2481" s="3"/>
      <c r="BH2481" s="3"/>
      <c r="BI2481" s="3"/>
      <c r="BJ2481" s="3"/>
      <c r="BK2481" s="3"/>
    </row>
    <row r="2482" spans="32:63" ht="21.2" customHeight="1" x14ac:dyDescent="0.2">
      <c r="AF2482" s="3"/>
      <c r="AG2482" s="48"/>
      <c r="AH2482" s="48"/>
      <c r="AI2482" s="48"/>
      <c r="AJ2482" s="61"/>
      <c r="AK2482" s="3"/>
      <c r="AL2482" s="48"/>
      <c r="AM2482" s="48"/>
      <c r="AN2482" s="48"/>
      <c r="AQ2482" s="3"/>
      <c r="AR2482" s="3"/>
      <c r="AS2482" s="3"/>
      <c r="AT2482" s="3"/>
      <c r="AU2482" s="3"/>
      <c r="AV2482" s="3"/>
      <c r="AW2482" s="3"/>
      <c r="AX2482" s="3"/>
      <c r="AY2482" s="3"/>
      <c r="AZ2482" s="3"/>
      <c r="BA2482" s="3"/>
      <c r="BB2482" s="3"/>
      <c r="BC2482" s="3"/>
      <c r="BD2482" s="3"/>
      <c r="BE2482" s="3"/>
      <c r="BF2482" s="3"/>
      <c r="BG2482" s="3"/>
      <c r="BH2482" s="3"/>
      <c r="BI2482" s="3"/>
      <c r="BJ2482" s="3"/>
      <c r="BK2482" s="3"/>
    </row>
    <row r="2483" spans="32:63" ht="21.2" customHeight="1" x14ac:dyDescent="0.2">
      <c r="AF2483" s="3"/>
      <c r="AG2483" s="48"/>
      <c r="AH2483" s="48"/>
      <c r="AI2483" s="48"/>
      <c r="AJ2483" s="61"/>
      <c r="AK2483" s="3"/>
      <c r="AL2483" s="48"/>
      <c r="AM2483" s="48"/>
      <c r="AN2483" s="48"/>
      <c r="AQ2483" s="3"/>
      <c r="AR2483" s="3"/>
      <c r="AS2483" s="3"/>
      <c r="AT2483" s="3"/>
      <c r="AU2483" s="3"/>
      <c r="AV2483" s="3"/>
      <c r="AW2483" s="3"/>
      <c r="AX2483" s="3"/>
      <c r="AY2483" s="3"/>
      <c r="AZ2483" s="3"/>
      <c r="BA2483" s="3"/>
      <c r="BB2483" s="3"/>
      <c r="BC2483" s="3"/>
      <c r="BD2483" s="3"/>
      <c r="BE2483" s="3"/>
      <c r="BF2483" s="3"/>
      <c r="BG2483" s="3"/>
      <c r="BH2483" s="3"/>
      <c r="BI2483" s="3"/>
      <c r="BJ2483" s="3"/>
      <c r="BK2483" s="3"/>
    </row>
    <row r="2484" spans="32:63" ht="21.2" customHeight="1" x14ac:dyDescent="0.2">
      <c r="AF2484" s="3"/>
      <c r="AG2484" s="48"/>
      <c r="AH2484" s="48"/>
      <c r="AI2484" s="48"/>
      <c r="AJ2484" s="61"/>
      <c r="AK2484" s="3"/>
      <c r="AL2484" s="48"/>
      <c r="AM2484" s="48"/>
      <c r="AN2484" s="48"/>
      <c r="AQ2484" s="3"/>
      <c r="AR2484" s="3"/>
      <c r="AS2484" s="3"/>
      <c r="AT2484" s="3"/>
      <c r="AU2484" s="3"/>
      <c r="AV2484" s="3"/>
      <c r="AW2484" s="3"/>
      <c r="AX2484" s="3"/>
      <c r="AY2484" s="3"/>
      <c r="AZ2484" s="3"/>
      <c r="BA2484" s="3"/>
      <c r="BB2484" s="3"/>
      <c r="BC2484" s="3"/>
      <c r="BD2484" s="3"/>
      <c r="BE2484" s="3"/>
      <c r="BF2484" s="3"/>
      <c r="BG2484" s="3"/>
      <c r="BH2484" s="3"/>
      <c r="BI2484" s="3"/>
      <c r="BJ2484" s="3"/>
      <c r="BK2484" s="3"/>
    </row>
    <row r="2485" spans="32:63" ht="21.2" customHeight="1" x14ac:dyDescent="0.2">
      <c r="AF2485" s="3"/>
      <c r="AG2485" s="48"/>
      <c r="AH2485" s="48"/>
      <c r="AI2485" s="48"/>
      <c r="AJ2485" s="61"/>
      <c r="AK2485" s="3"/>
      <c r="AL2485" s="48"/>
      <c r="AM2485" s="48"/>
      <c r="AN2485" s="48"/>
      <c r="AQ2485" s="3"/>
      <c r="AR2485" s="3"/>
      <c r="AS2485" s="3"/>
      <c r="AT2485" s="3"/>
      <c r="AU2485" s="3"/>
      <c r="AV2485" s="3"/>
      <c r="AW2485" s="3"/>
      <c r="AX2485" s="3"/>
      <c r="AY2485" s="3"/>
      <c r="AZ2485" s="3"/>
      <c r="BA2485" s="3"/>
      <c r="BB2485" s="3"/>
      <c r="BC2485" s="3"/>
      <c r="BD2485" s="3"/>
      <c r="BE2485" s="3"/>
      <c r="BF2485" s="3"/>
      <c r="BG2485" s="3"/>
      <c r="BH2485" s="3"/>
      <c r="BI2485" s="3"/>
      <c r="BJ2485" s="3"/>
      <c r="BK2485" s="3"/>
    </row>
    <row r="2486" spans="32:63" ht="21.2" customHeight="1" x14ac:dyDescent="0.2">
      <c r="AF2486" s="3"/>
      <c r="AG2486" s="48"/>
      <c r="AH2486" s="48"/>
      <c r="AI2486" s="48"/>
      <c r="AJ2486" s="61"/>
      <c r="AK2486" s="3"/>
      <c r="AL2486" s="48"/>
      <c r="AM2486" s="48"/>
      <c r="AN2486" s="48"/>
      <c r="AQ2486" s="3"/>
      <c r="AR2486" s="3"/>
      <c r="AS2486" s="3"/>
      <c r="AT2486" s="3"/>
      <c r="AU2486" s="3"/>
      <c r="AV2486" s="3"/>
      <c r="AW2486" s="3"/>
      <c r="AX2486" s="3"/>
      <c r="AY2486" s="3"/>
      <c r="AZ2486" s="3"/>
      <c r="BA2486" s="3"/>
      <c r="BB2486" s="3"/>
      <c r="BC2486" s="3"/>
      <c r="BD2486" s="3"/>
      <c r="BE2486" s="3"/>
      <c r="BF2486" s="3"/>
      <c r="BG2486" s="3"/>
      <c r="BH2486" s="3"/>
      <c r="BI2486" s="3"/>
      <c r="BJ2486" s="3"/>
      <c r="BK2486" s="3"/>
    </row>
    <row r="2487" spans="32:63" ht="21.2" customHeight="1" x14ac:dyDescent="0.2">
      <c r="AF2487" s="3"/>
      <c r="AG2487" s="48"/>
      <c r="AH2487" s="48"/>
      <c r="AI2487" s="48"/>
      <c r="AJ2487" s="61"/>
      <c r="AK2487" s="3"/>
      <c r="AL2487" s="48"/>
      <c r="AM2487" s="48"/>
      <c r="AN2487" s="48"/>
      <c r="AQ2487" s="3"/>
      <c r="AR2487" s="3"/>
      <c r="AS2487" s="3"/>
      <c r="AT2487" s="3"/>
      <c r="AU2487" s="3"/>
      <c r="AV2487" s="3"/>
      <c r="AW2487" s="3"/>
      <c r="AX2487" s="3"/>
      <c r="AY2487" s="3"/>
      <c r="AZ2487" s="3"/>
      <c r="BA2487" s="3"/>
      <c r="BB2487" s="3"/>
      <c r="BC2487" s="3"/>
      <c r="BD2487" s="3"/>
      <c r="BE2487" s="3"/>
      <c r="BF2487" s="3"/>
      <c r="BG2487" s="3"/>
      <c r="BH2487" s="3"/>
      <c r="BI2487" s="3"/>
      <c r="BJ2487" s="3"/>
      <c r="BK2487" s="3"/>
    </row>
    <row r="2488" spans="32:63" ht="21.2" customHeight="1" x14ac:dyDescent="0.2">
      <c r="AF2488" s="3"/>
      <c r="AG2488" s="48"/>
      <c r="AH2488" s="48"/>
      <c r="AI2488" s="48"/>
      <c r="AJ2488" s="61"/>
      <c r="AK2488" s="3"/>
      <c r="AL2488" s="48"/>
      <c r="AM2488" s="48"/>
      <c r="AN2488" s="48"/>
      <c r="AQ2488" s="3"/>
      <c r="AR2488" s="3"/>
      <c r="AS2488" s="3"/>
      <c r="AT2488" s="3"/>
      <c r="AU2488" s="3"/>
      <c r="AV2488" s="3"/>
      <c r="AW2488" s="3"/>
      <c r="AX2488" s="3"/>
      <c r="AY2488" s="3"/>
      <c r="AZ2488" s="3"/>
      <c r="BA2488" s="3"/>
      <c r="BB2488" s="3"/>
      <c r="BC2488" s="3"/>
      <c r="BD2488" s="3"/>
      <c r="BE2488" s="3"/>
      <c r="BF2488" s="3"/>
      <c r="BG2488" s="3"/>
      <c r="BH2488" s="3"/>
      <c r="BI2488" s="3"/>
      <c r="BJ2488" s="3"/>
      <c r="BK2488" s="3"/>
    </row>
    <row r="2489" spans="32:63" ht="21.2" customHeight="1" x14ac:dyDescent="0.2">
      <c r="AF2489" s="3"/>
      <c r="AG2489" s="48"/>
      <c r="AH2489" s="48"/>
      <c r="AI2489" s="48"/>
      <c r="AJ2489" s="61"/>
      <c r="AK2489" s="3"/>
      <c r="AL2489" s="48"/>
      <c r="AM2489" s="48"/>
      <c r="AN2489" s="48"/>
      <c r="AQ2489" s="3"/>
      <c r="AR2489" s="3"/>
      <c r="AS2489" s="3"/>
      <c r="AT2489" s="3"/>
      <c r="AU2489" s="3"/>
      <c r="AV2489" s="3"/>
      <c r="AW2489" s="3"/>
      <c r="AX2489" s="3"/>
      <c r="AY2489" s="3"/>
      <c r="AZ2489" s="3"/>
      <c r="BA2489" s="3"/>
      <c r="BB2489" s="3"/>
      <c r="BC2489" s="3"/>
      <c r="BD2489" s="3"/>
      <c r="BE2489" s="3"/>
      <c r="BF2489" s="3"/>
      <c r="BG2489" s="3"/>
      <c r="BH2489" s="3"/>
      <c r="BI2489" s="3"/>
      <c r="BJ2489" s="3"/>
      <c r="BK2489" s="3"/>
    </row>
    <row r="2490" spans="32:63" ht="21.2" customHeight="1" x14ac:dyDescent="0.2">
      <c r="AF2490" s="3"/>
      <c r="AG2490" s="48"/>
      <c r="AH2490" s="48"/>
      <c r="AI2490" s="48"/>
      <c r="AJ2490" s="61"/>
      <c r="AK2490" s="3"/>
      <c r="AL2490" s="48"/>
      <c r="AM2490" s="48"/>
      <c r="AN2490" s="48"/>
      <c r="AQ2490" s="3"/>
      <c r="AR2490" s="3"/>
      <c r="AS2490" s="3"/>
      <c r="AT2490" s="3"/>
      <c r="AU2490" s="3"/>
      <c r="AV2490" s="3"/>
      <c r="AW2490" s="3"/>
      <c r="AX2490" s="3"/>
      <c r="AY2490" s="3"/>
      <c r="AZ2490" s="3"/>
      <c r="BA2490" s="3"/>
      <c r="BB2490" s="3"/>
      <c r="BC2490" s="3"/>
      <c r="BD2490" s="3"/>
      <c r="BE2490" s="3"/>
      <c r="BF2490" s="3"/>
      <c r="BG2490" s="3"/>
      <c r="BH2490" s="3"/>
      <c r="BI2490" s="3"/>
      <c r="BJ2490" s="3"/>
      <c r="BK2490" s="3"/>
    </row>
    <row r="2491" spans="32:63" ht="21.2" customHeight="1" x14ac:dyDescent="0.2">
      <c r="AF2491" s="3"/>
      <c r="AG2491" s="48"/>
      <c r="AH2491" s="48"/>
      <c r="AI2491" s="48"/>
      <c r="AJ2491" s="61"/>
      <c r="AK2491" s="3"/>
      <c r="AL2491" s="48"/>
      <c r="AM2491" s="48"/>
      <c r="AN2491" s="48"/>
      <c r="AQ2491" s="3"/>
      <c r="AR2491" s="3"/>
      <c r="AS2491" s="3"/>
      <c r="AT2491" s="3"/>
      <c r="AU2491" s="3"/>
      <c r="AV2491" s="3"/>
      <c r="AW2491" s="3"/>
      <c r="AX2491" s="3"/>
      <c r="AY2491" s="3"/>
      <c r="AZ2491" s="3"/>
      <c r="BA2491" s="3"/>
      <c r="BB2491" s="3"/>
      <c r="BC2491" s="3"/>
      <c r="BD2491" s="3"/>
      <c r="BE2491" s="3"/>
      <c r="BF2491" s="3"/>
      <c r="BG2491" s="3"/>
      <c r="BH2491" s="3"/>
      <c r="BI2491" s="3"/>
      <c r="BJ2491" s="3"/>
      <c r="BK2491" s="3"/>
    </row>
    <row r="2492" spans="32:63" ht="21.2" customHeight="1" x14ac:dyDescent="0.2">
      <c r="AF2492" s="3"/>
      <c r="AG2492" s="48"/>
      <c r="AH2492" s="48"/>
      <c r="AI2492" s="48"/>
      <c r="AJ2492" s="61"/>
      <c r="AK2492" s="3"/>
      <c r="AL2492" s="48"/>
      <c r="AM2492" s="48"/>
      <c r="AN2492" s="48"/>
      <c r="AQ2492" s="3"/>
      <c r="AR2492" s="3"/>
      <c r="AS2492" s="3"/>
      <c r="AT2492" s="3"/>
      <c r="AU2492" s="3"/>
      <c r="AV2492" s="3"/>
      <c r="AW2492" s="3"/>
      <c r="AX2492" s="3"/>
      <c r="AY2492" s="3"/>
      <c r="AZ2492" s="3"/>
      <c r="BA2492" s="3"/>
      <c r="BB2492" s="3"/>
      <c r="BC2492" s="3"/>
      <c r="BD2492" s="3"/>
      <c r="BE2492" s="3"/>
      <c r="BF2492" s="3"/>
      <c r="BG2492" s="3"/>
      <c r="BH2492" s="3"/>
      <c r="BI2492" s="3"/>
      <c r="BJ2492" s="3"/>
      <c r="BK2492" s="3"/>
    </row>
    <row r="2493" spans="32:63" ht="21.2" customHeight="1" x14ac:dyDescent="0.2">
      <c r="AF2493" s="3"/>
      <c r="AG2493" s="48"/>
      <c r="AH2493" s="48"/>
      <c r="AI2493" s="48"/>
      <c r="AJ2493" s="61"/>
      <c r="AK2493" s="3"/>
      <c r="AL2493" s="48"/>
      <c r="AM2493" s="48"/>
      <c r="AN2493" s="48"/>
      <c r="AQ2493" s="3"/>
      <c r="AR2493" s="3"/>
      <c r="AS2493" s="3"/>
      <c r="AT2493" s="3"/>
      <c r="AU2493" s="3"/>
      <c r="AV2493" s="3"/>
      <c r="AW2493" s="3"/>
      <c r="AX2493" s="3"/>
      <c r="AY2493" s="3"/>
      <c r="AZ2493" s="3"/>
      <c r="BA2493" s="3"/>
      <c r="BB2493" s="3"/>
      <c r="BC2493" s="3"/>
      <c r="BD2493" s="3"/>
      <c r="BE2493" s="3"/>
      <c r="BF2493" s="3"/>
      <c r="BG2493" s="3"/>
      <c r="BH2493" s="3"/>
      <c r="BI2493" s="3"/>
      <c r="BJ2493" s="3"/>
      <c r="BK2493" s="3"/>
    </row>
    <row r="2494" spans="32:63" ht="21.2" customHeight="1" x14ac:dyDescent="0.2">
      <c r="AF2494" s="3"/>
      <c r="AG2494" s="48"/>
      <c r="AH2494" s="48"/>
      <c r="AI2494" s="48"/>
      <c r="AJ2494" s="61"/>
      <c r="AK2494" s="3"/>
      <c r="AL2494" s="48"/>
      <c r="AM2494" s="48"/>
      <c r="AN2494" s="48"/>
      <c r="AQ2494" s="3"/>
      <c r="AR2494" s="3"/>
      <c r="AS2494" s="3"/>
      <c r="AT2494" s="3"/>
      <c r="AU2494" s="3"/>
      <c r="AV2494" s="3"/>
      <c r="AW2494" s="3"/>
      <c r="AX2494" s="3"/>
      <c r="AY2494" s="3"/>
      <c r="AZ2494" s="3"/>
      <c r="BA2494" s="3"/>
      <c r="BB2494" s="3"/>
      <c r="BC2494" s="3"/>
      <c r="BD2494" s="3"/>
      <c r="BE2494" s="3"/>
      <c r="BF2494" s="3"/>
      <c r="BG2494" s="3"/>
      <c r="BH2494" s="3"/>
      <c r="BI2494" s="3"/>
      <c r="BJ2494" s="3"/>
      <c r="BK2494" s="3"/>
    </row>
    <row r="2495" spans="32:63" ht="21.2" customHeight="1" x14ac:dyDescent="0.2">
      <c r="AF2495" s="3"/>
      <c r="AG2495" s="48"/>
      <c r="AH2495" s="48"/>
      <c r="AI2495" s="48"/>
      <c r="AJ2495" s="61"/>
      <c r="AK2495" s="3"/>
      <c r="AL2495" s="48"/>
      <c r="AM2495" s="48"/>
      <c r="AN2495" s="48"/>
      <c r="AQ2495" s="3"/>
      <c r="AR2495" s="3"/>
      <c r="AS2495" s="3"/>
      <c r="AT2495" s="3"/>
      <c r="AU2495" s="3"/>
      <c r="AV2495" s="3"/>
      <c r="AW2495" s="3"/>
      <c r="AX2495" s="3"/>
      <c r="AY2495" s="3"/>
      <c r="AZ2495" s="3"/>
      <c r="BA2495" s="3"/>
      <c r="BB2495" s="3"/>
      <c r="BC2495" s="3"/>
      <c r="BD2495" s="3"/>
      <c r="BE2495" s="3"/>
      <c r="BF2495" s="3"/>
      <c r="BG2495" s="3"/>
      <c r="BH2495" s="3"/>
      <c r="BI2495" s="3"/>
      <c r="BJ2495" s="3"/>
      <c r="BK2495" s="3"/>
    </row>
    <row r="2496" spans="32:63" ht="21.2" customHeight="1" x14ac:dyDescent="0.2">
      <c r="AF2496" s="3"/>
      <c r="AG2496" s="48"/>
      <c r="AH2496" s="48"/>
      <c r="AI2496" s="48"/>
      <c r="AJ2496" s="61"/>
      <c r="AK2496" s="3"/>
      <c r="AL2496" s="48"/>
      <c r="AM2496" s="48"/>
      <c r="AN2496" s="48"/>
      <c r="AQ2496" s="3"/>
      <c r="AR2496" s="3"/>
      <c r="AS2496" s="3"/>
      <c r="AT2496" s="3"/>
      <c r="AU2496" s="3"/>
      <c r="AV2496" s="3"/>
      <c r="AW2496" s="3"/>
      <c r="AX2496" s="3"/>
      <c r="AY2496" s="3"/>
      <c r="AZ2496" s="3"/>
      <c r="BA2496" s="3"/>
      <c r="BB2496" s="3"/>
      <c r="BC2496" s="3"/>
      <c r="BD2496" s="3"/>
      <c r="BE2496" s="3"/>
      <c r="BF2496" s="3"/>
      <c r="BG2496" s="3"/>
      <c r="BH2496" s="3"/>
      <c r="BI2496" s="3"/>
      <c r="BJ2496" s="3"/>
      <c r="BK2496" s="3"/>
    </row>
    <row r="2497" spans="32:63" ht="21.2" customHeight="1" x14ac:dyDescent="0.2">
      <c r="AF2497" s="3"/>
      <c r="AG2497" s="48"/>
      <c r="AH2497" s="48"/>
      <c r="AI2497" s="48"/>
      <c r="AJ2497" s="61"/>
      <c r="AK2497" s="3"/>
      <c r="AL2497" s="48"/>
      <c r="AM2497" s="48"/>
      <c r="AN2497" s="48"/>
      <c r="AQ2497" s="3"/>
      <c r="AR2497" s="3"/>
      <c r="AS2497" s="3"/>
      <c r="AT2497" s="3"/>
      <c r="AU2497" s="3"/>
      <c r="AV2497" s="3"/>
      <c r="AW2497" s="3"/>
      <c r="AX2497" s="3"/>
      <c r="AY2497" s="3"/>
      <c r="AZ2497" s="3"/>
      <c r="BA2497" s="3"/>
      <c r="BB2497" s="3"/>
      <c r="BC2497" s="3"/>
      <c r="BD2497" s="3"/>
      <c r="BE2497" s="3"/>
      <c r="BF2497" s="3"/>
      <c r="BG2497" s="3"/>
      <c r="BH2497" s="3"/>
      <c r="BI2497" s="3"/>
      <c r="BJ2497" s="3"/>
      <c r="BK2497" s="3"/>
    </row>
    <row r="2498" spans="32:63" ht="21.2" customHeight="1" x14ac:dyDescent="0.2">
      <c r="AF2498" s="3"/>
      <c r="AG2498" s="48"/>
      <c r="AH2498" s="48"/>
      <c r="AI2498" s="48"/>
      <c r="AJ2498" s="61"/>
      <c r="AK2498" s="3"/>
      <c r="AL2498" s="48"/>
      <c r="AM2498" s="48"/>
      <c r="AN2498" s="48"/>
      <c r="AQ2498" s="3"/>
      <c r="AR2498" s="3"/>
      <c r="AS2498" s="3"/>
      <c r="AT2498" s="3"/>
      <c r="AU2498" s="3"/>
      <c r="AV2498" s="3"/>
      <c r="AW2498" s="3"/>
      <c r="AX2498" s="3"/>
      <c r="AY2498" s="3"/>
      <c r="AZ2498" s="3"/>
      <c r="BA2498" s="3"/>
      <c r="BB2498" s="3"/>
      <c r="BC2498" s="3"/>
      <c r="BD2498" s="3"/>
      <c r="BE2498" s="3"/>
      <c r="BF2498" s="3"/>
      <c r="BG2498" s="3"/>
      <c r="BH2498" s="3"/>
      <c r="BI2498" s="3"/>
      <c r="BJ2498" s="3"/>
      <c r="BK2498" s="3"/>
    </row>
    <row r="2499" spans="32:63" ht="21.2" customHeight="1" x14ac:dyDescent="0.2">
      <c r="AF2499" s="3"/>
      <c r="AG2499" s="48"/>
      <c r="AH2499" s="48"/>
      <c r="AI2499" s="48"/>
      <c r="AJ2499" s="61"/>
      <c r="AK2499" s="3"/>
      <c r="AL2499" s="48"/>
      <c r="AM2499" s="48"/>
      <c r="AN2499" s="48"/>
      <c r="AQ2499" s="3"/>
      <c r="AR2499" s="3"/>
      <c r="AS2499" s="3"/>
      <c r="AT2499" s="3"/>
      <c r="AU2499" s="3"/>
      <c r="AV2499" s="3"/>
      <c r="AW2499" s="3"/>
      <c r="AX2499" s="3"/>
      <c r="AY2499" s="3"/>
      <c r="AZ2499" s="3"/>
      <c r="BA2499" s="3"/>
      <c r="BB2499" s="3"/>
      <c r="BC2499" s="3"/>
      <c r="BD2499" s="3"/>
      <c r="BE2499" s="3"/>
      <c r="BF2499" s="3"/>
      <c r="BG2499" s="3"/>
      <c r="BH2499" s="3"/>
      <c r="BI2499" s="3"/>
      <c r="BJ2499" s="3"/>
      <c r="BK2499" s="3"/>
    </row>
    <row r="2500" spans="32:63" ht="21.2" customHeight="1" x14ac:dyDescent="0.2">
      <c r="AF2500" s="3"/>
      <c r="AG2500" s="48"/>
      <c r="AH2500" s="48"/>
      <c r="AI2500" s="48"/>
      <c r="AJ2500" s="61"/>
      <c r="AK2500" s="3"/>
      <c r="AL2500" s="48"/>
      <c r="AM2500" s="48"/>
      <c r="AN2500" s="48"/>
      <c r="AQ2500" s="3"/>
      <c r="AR2500" s="3"/>
      <c r="AS2500" s="3"/>
      <c r="AT2500" s="3"/>
      <c r="AU2500" s="3"/>
      <c r="AV2500" s="3"/>
      <c r="AW2500" s="3"/>
      <c r="AX2500" s="3"/>
      <c r="AY2500" s="3"/>
      <c r="AZ2500" s="3"/>
      <c r="BA2500" s="3"/>
      <c r="BB2500" s="3"/>
      <c r="BC2500" s="3"/>
      <c r="BD2500" s="3"/>
      <c r="BE2500" s="3"/>
      <c r="BF2500" s="3"/>
      <c r="BG2500" s="3"/>
      <c r="BH2500" s="3"/>
      <c r="BI2500" s="3"/>
      <c r="BJ2500" s="3"/>
      <c r="BK2500" s="3"/>
    </row>
    <row r="2501" spans="32:63" ht="21.2" customHeight="1" x14ac:dyDescent="0.2">
      <c r="AF2501" s="3"/>
      <c r="AG2501" s="48"/>
      <c r="AH2501" s="48"/>
      <c r="AI2501" s="48"/>
      <c r="AJ2501" s="61"/>
      <c r="AK2501" s="3"/>
      <c r="AL2501" s="48"/>
      <c r="AM2501" s="48"/>
      <c r="AN2501" s="48"/>
      <c r="AQ2501" s="3"/>
      <c r="AR2501" s="3"/>
      <c r="AS2501" s="3"/>
      <c r="AT2501" s="3"/>
      <c r="AU2501" s="3"/>
      <c r="AV2501" s="3"/>
      <c r="AW2501" s="3"/>
      <c r="AX2501" s="3"/>
      <c r="AY2501" s="3"/>
      <c r="AZ2501" s="3"/>
      <c r="BA2501" s="3"/>
      <c r="BB2501" s="3"/>
      <c r="BC2501" s="3"/>
      <c r="BD2501" s="3"/>
      <c r="BE2501" s="3"/>
      <c r="BF2501" s="3"/>
      <c r="BG2501" s="3"/>
      <c r="BH2501" s="3"/>
      <c r="BI2501" s="3"/>
      <c r="BJ2501" s="3"/>
      <c r="BK2501" s="3"/>
    </row>
    <row r="2502" spans="32:63" ht="21.2" customHeight="1" x14ac:dyDescent="0.2">
      <c r="AF2502" s="3"/>
      <c r="AG2502" s="48"/>
      <c r="AH2502" s="48"/>
      <c r="AI2502" s="48"/>
      <c r="AJ2502" s="61"/>
      <c r="AK2502" s="3"/>
      <c r="AL2502" s="48"/>
      <c r="AM2502" s="48"/>
      <c r="AN2502" s="48"/>
      <c r="AQ2502" s="3"/>
      <c r="AR2502" s="3"/>
      <c r="AS2502" s="3"/>
      <c r="AT2502" s="3"/>
      <c r="AU2502" s="3"/>
      <c r="AV2502" s="3"/>
      <c r="AW2502" s="3"/>
      <c r="AX2502" s="3"/>
      <c r="AY2502" s="3"/>
      <c r="AZ2502" s="3"/>
      <c r="BA2502" s="3"/>
      <c r="BB2502" s="3"/>
      <c r="BC2502" s="3"/>
      <c r="BD2502" s="3"/>
      <c r="BE2502" s="3"/>
      <c r="BF2502" s="3"/>
      <c r="BG2502" s="3"/>
      <c r="BH2502" s="3"/>
      <c r="BI2502" s="3"/>
      <c r="BJ2502" s="3"/>
      <c r="BK2502" s="3"/>
    </row>
    <row r="2503" spans="32:63" ht="21.2" customHeight="1" x14ac:dyDescent="0.2">
      <c r="AF2503" s="3"/>
      <c r="AG2503" s="48"/>
      <c r="AH2503" s="48"/>
      <c r="AI2503" s="48"/>
      <c r="AJ2503" s="61"/>
      <c r="AK2503" s="3"/>
      <c r="AL2503" s="48"/>
      <c r="AM2503" s="48"/>
      <c r="AN2503" s="48"/>
      <c r="AQ2503" s="3"/>
      <c r="AR2503" s="3"/>
      <c r="AS2503" s="3"/>
      <c r="AT2503" s="3"/>
      <c r="AU2503" s="3"/>
      <c r="AV2503" s="3"/>
      <c r="AW2503" s="3"/>
      <c r="AX2503" s="3"/>
      <c r="AY2503" s="3"/>
      <c r="AZ2503" s="3"/>
      <c r="BA2503" s="3"/>
      <c r="BB2503" s="3"/>
      <c r="BC2503" s="3"/>
      <c r="BD2503" s="3"/>
      <c r="BE2503" s="3"/>
      <c r="BF2503" s="3"/>
      <c r="BG2503" s="3"/>
      <c r="BH2503" s="3"/>
      <c r="BI2503" s="3"/>
      <c r="BJ2503" s="3"/>
      <c r="BK2503" s="3"/>
    </row>
    <row r="2504" spans="32:63" ht="21.2" customHeight="1" x14ac:dyDescent="0.2">
      <c r="AF2504" s="3"/>
      <c r="AG2504" s="48"/>
      <c r="AH2504" s="48"/>
      <c r="AI2504" s="48"/>
      <c r="AJ2504" s="61"/>
      <c r="AK2504" s="3"/>
      <c r="AL2504" s="48"/>
      <c r="AM2504" s="48"/>
      <c r="AN2504" s="48"/>
      <c r="AQ2504" s="3"/>
      <c r="AR2504" s="3"/>
      <c r="AS2504" s="3"/>
      <c r="AT2504" s="3"/>
      <c r="AU2504" s="3"/>
      <c r="AV2504" s="3"/>
      <c r="AW2504" s="3"/>
      <c r="AX2504" s="3"/>
      <c r="AY2504" s="3"/>
      <c r="AZ2504" s="3"/>
      <c r="BA2504" s="3"/>
      <c r="BB2504" s="3"/>
      <c r="BC2504" s="3"/>
      <c r="BD2504" s="3"/>
      <c r="BE2504" s="3"/>
      <c r="BF2504" s="3"/>
      <c r="BG2504" s="3"/>
      <c r="BH2504" s="3"/>
      <c r="BI2504" s="3"/>
      <c r="BJ2504" s="3"/>
      <c r="BK2504" s="3"/>
    </row>
    <row r="2505" spans="32:63" ht="21.2" customHeight="1" x14ac:dyDescent="0.2">
      <c r="AF2505" s="3"/>
      <c r="AG2505" s="48"/>
      <c r="AH2505" s="48"/>
      <c r="AI2505" s="48"/>
      <c r="AJ2505" s="61"/>
      <c r="AK2505" s="3"/>
      <c r="AL2505" s="48"/>
      <c r="AM2505" s="48"/>
      <c r="AN2505" s="48"/>
      <c r="AQ2505" s="3"/>
      <c r="AR2505" s="3"/>
      <c r="AS2505" s="3"/>
      <c r="AT2505" s="3"/>
      <c r="AU2505" s="3"/>
      <c r="AV2505" s="3"/>
      <c r="AW2505" s="3"/>
      <c r="AX2505" s="3"/>
      <c r="AY2505" s="3"/>
      <c r="AZ2505" s="3"/>
      <c r="BA2505" s="3"/>
      <c r="BB2505" s="3"/>
      <c r="BC2505" s="3"/>
      <c r="BD2505" s="3"/>
      <c r="BE2505" s="3"/>
      <c r="BF2505" s="3"/>
      <c r="BG2505" s="3"/>
      <c r="BH2505" s="3"/>
      <c r="BI2505" s="3"/>
      <c r="BJ2505" s="3"/>
      <c r="BK2505" s="3"/>
    </row>
    <row r="2506" spans="32:63" ht="21.2" customHeight="1" x14ac:dyDescent="0.2">
      <c r="AF2506" s="3"/>
      <c r="AG2506" s="48"/>
      <c r="AH2506" s="48"/>
      <c r="AI2506" s="48"/>
      <c r="AJ2506" s="61"/>
      <c r="AK2506" s="3"/>
      <c r="AL2506" s="48"/>
      <c r="AM2506" s="48"/>
      <c r="AN2506" s="48"/>
      <c r="AQ2506" s="3"/>
      <c r="AR2506" s="3"/>
      <c r="AS2506" s="3"/>
      <c r="AT2506" s="3"/>
      <c r="AU2506" s="3"/>
      <c r="AV2506" s="3"/>
      <c r="AW2506" s="3"/>
      <c r="AX2506" s="3"/>
      <c r="AY2506" s="3"/>
      <c r="AZ2506" s="3"/>
      <c r="BA2506" s="3"/>
      <c r="BB2506" s="3"/>
      <c r="BC2506" s="3"/>
      <c r="BD2506" s="3"/>
      <c r="BE2506" s="3"/>
      <c r="BF2506" s="3"/>
      <c r="BG2506" s="3"/>
      <c r="BH2506" s="3"/>
      <c r="BI2506" s="3"/>
      <c r="BJ2506" s="3"/>
      <c r="BK2506" s="3"/>
    </row>
    <row r="2507" spans="32:63" ht="21.2" customHeight="1" x14ac:dyDescent="0.2">
      <c r="AF2507" s="3"/>
      <c r="AG2507" s="48"/>
      <c r="AH2507" s="48"/>
      <c r="AI2507" s="48"/>
      <c r="AJ2507" s="61"/>
      <c r="AK2507" s="3"/>
      <c r="AL2507" s="48"/>
      <c r="AM2507" s="48"/>
      <c r="AN2507" s="48"/>
      <c r="AQ2507" s="3"/>
      <c r="AR2507" s="3"/>
      <c r="AS2507" s="3"/>
      <c r="AT2507" s="3"/>
      <c r="AU2507" s="3"/>
      <c r="AV2507" s="3"/>
      <c r="AW2507" s="3"/>
      <c r="AX2507" s="3"/>
      <c r="AY2507" s="3"/>
      <c r="AZ2507" s="3"/>
      <c r="BA2507" s="3"/>
      <c r="BB2507" s="3"/>
      <c r="BC2507" s="3"/>
      <c r="BD2507" s="3"/>
      <c r="BE2507" s="3"/>
      <c r="BF2507" s="3"/>
      <c r="BG2507" s="3"/>
      <c r="BH2507" s="3"/>
      <c r="BI2507" s="3"/>
      <c r="BJ2507" s="3"/>
      <c r="BK2507" s="3"/>
    </row>
    <row r="2508" spans="32:63" ht="21.2" customHeight="1" x14ac:dyDescent="0.2">
      <c r="AF2508" s="3"/>
      <c r="AG2508" s="48"/>
      <c r="AH2508" s="48"/>
      <c r="AI2508" s="48"/>
      <c r="AJ2508" s="61"/>
      <c r="AK2508" s="3"/>
      <c r="AL2508" s="48"/>
      <c r="AM2508" s="48"/>
      <c r="AN2508" s="48"/>
      <c r="AQ2508" s="3"/>
      <c r="AR2508" s="3"/>
      <c r="AS2508" s="3"/>
      <c r="AT2508" s="3"/>
      <c r="AU2508" s="3"/>
      <c r="AV2508" s="3"/>
      <c r="AW2508" s="3"/>
      <c r="AX2508" s="3"/>
      <c r="AY2508" s="3"/>
      <c r="AZ2508" s="3"/>
      <c r="BA2508" s="3"/>
      <c r="BB2508" s="3"/>
      <c r="BC2508" s="3"/>
      <c r="BD2508" s="3"/>
      <c r="BE2508" s="3"/>
      <c r="BF2508" s="3"/>
      <c r="BG2508" s="3"/>
      <c r="BH2508" s="3"/>
      <c r="BI2508" s="3"/>
      <c r="BJ2508" s="3"/>
      <c r="BK2508" s="3"/>
    </row>
    <row r="2509" spans="32:63" ht="21.2" customHeight="1" x14ac:dyDescent="0.2">
      <c r="AF2509" s="3"/>
      <c r="AG2509" s="48"/>
      <c r="AH2509" s="48"/>
      <c r="AI2509" s="48"/>
      <c r="AJ2509" s="61"/>
      <c r="AK2509" s="3"/>
      <c r="AL2509" s="48"/>
      <c r="AM2509" s="48"/>
      <c r="AN2509" s="48"/>
      <c r="AQ2509" s="3"/>
      <c r="AR2509" s="3"/>
      <c r="AS2509" s="3"/>
      <c r="AT2509" s="3"/>
      <c r="AU2509" s="3"/>
      <c r="AV2509" s="3"/>
      <c r="AW2509" s="3"/>
      <c r="AX2509" s="3"/>
      <c r="AY2509" s="3"/>
      <c r="AZ2509" s="3"/>
      <c r="BA2509" s="3"/>
      <c r="BB2509" s="3"/>
      <c r="BC2509" s="3"/>
      <c r="BD2509" s="3"/>
      <c r="BE2509" s="3"/>
      <c r="BF2509" s="3"/>
      <c r="BG2509" s="3"/>
      <c r="BH2509" s="3"/>
      <c r="BI2509" s="3"/>
      <c r="BJ2509" s="3"/>
      <c r="BK2509" s="3"/>
    </row>
    <row r="2510" spans="32:63" ht="21.2" customHeight="1" x14ac:dyDescent="0.2">
      <c r="AF2510" s="3"/>
      <c r="AG2510" s="48"/>
      <c r="AH2510" s="48"/>
      <c r="AI2510" s="48"/>
      <c r="AJ2510" s="61"/>
      <c r="AK2510" s="3"/>
      <c r="AL2510" s="48"/>
      <c r="AM2510" s="48"/>
      <c r="AN2510" s="48"/>
      <c r="AQ2510" s="3"/>
      <c r="AR2510" s="3"/>
      <c r="AS2510" s="3"/>
      <c r="AT2510" s="3"/>
      <c r="AU2510" s="3"/>
      <c r="AV2510" s="3"/>
      <c r="AW2510" s="3"/>
      <c r="AX2510" s="3"/>
      <c r="AY2510" s="3"/>
      <c r="AZ2510" s="3"/>
      <c r="BA2510" s="3"/>
      <c r="BB2510" s="3"/>
      <c r="BC2510" s="3"/>
      <c r="BD2510" s="3"/>
      <c r="BE2510" s="3"/>
      <c r="BF2510" s="3"/>
      <c r="BG2510" s="3"/>
      <c r="BH2510" s="3"/>
      <c r="BI2510" s="3"/>
      <c r="BJ2510" s="3"/>
      <c r="BK2510" s="3"/>
    </row>
    <row r="2511" spans="32:63" ht="21.2" customHeight="1" x14ac:dyDescent="0.2">
      <c r="AF2511" s="3"/>
      <c r="AG2511" s="48"/>
      <c r="AH2511" s="48"/>
      <c r="AI2511" s="48"/>
      <c r="AJ2511" s="61"/>
      <c r="AK2511" s="3"/>
      <c r="AL2511" s="48"/>
      <c r="AM2511" s="48"/>
      <c r="AN2511" s="48"/>
      <c r="AQ2511" s="3"/>
      <c r="AR2511" s="3"/>
      <c r="AS2511" s="3"/>
      <c r="AT2511" s="3"/>
      <c r="AU2511" s="3"/>
      <c r="AV2511" s="3"/>
      <c r="AW2511" s="3"/>
      <c r="AX2511" s="3"/>
      <c r="AY2511" s="3"/>
      <c r="AZ2511" s="3"/>
      <c r="BA2511" s="3"/>
      <c r="BB2511" s="3"/>
      <c r="BC2511" s="3"/>
      <c r="BD2511" s="3"/>
      <c r="BE2511" s="3"/>
      <c r="BF2511" s="3"/>
      <c r="BG2511" s="3"/>
      <c r="BH2511" s="3"/>
      <c r="BI2511" s="3"/>
      <c r="BJ2511" s="3"/>
      <c r="BK2511" s="3"/>
    </row>
    <row r="2512" spans="32:63" ht="21.2" customHeight="1" x14ac:dyDescent="0.2">
      <c r="AF2512" s="3"/>
      <c r="AG2512" s="48"/>
      <c r="AH2512" s="48"/>
      <c r="AI2512" s="48"/>
      <c r="AJ2512" s="61"/>
      <c r="AK2512" s="3"/>
      <c r="AL2512" s="48"/>
      <c r="AM2512" s="48"/>
      <c r="AN2512" s="48"/>
      <c r="AQ2512" s="3"/>
      <c r="AR2512" s="3"/>
      <c r="AS2512" s="3"/>
      <c r="AT2512" s="3"/>
      <c r="AU2512" s="3"/>
      <c r="AV2512" s="3"/>
      <c r="AW2512" s="3"/>
      <c r="AX2512" s="3"/>
      <c r="AY2512" s="3"/>
      <c r="AZ2512" s="3"/>
      <c r="BA2512" s="3"/>
      <c r="BB2512" s="3"/>
      <c r="BC2512" s="3"/>
      <c r="BD2512" s="3"/>
      <c r="BE2512" s="3"/>
      <c r="BF2512" s="3"/>
      <c r="BG2512" s="3"/>
      <c r="BH2512" s="3"/>
      <c r="BI2512" s="3"/>
      <c r="BJ2512" s="3"/>
      <c r="BK2512" s="3"/>
    </row>
    <row r="2513" spans="32:63" ht="21.2" customHeight="1" x14ac:dyDescent="0.2">
      <c r="AF2513" s="3"/>
      <c r="AG2513" s="48"/>
      <c r="AH2513" s="48"/>
      <c r="AI2513" s="48"/>
      <c r="AJ2513" s="61"/>
      <c r="AK2513" s="3"/>
      <c r="AL2513" s="48"/>
      <c r="AM2513" s="48"/>
      <c r="AN2513" s="48"/>
      <c r="AQ2513" s="3"/>
      <c r="AR2513" s="3"/>
      <c r="AS2513" s="3"/>
      <c r="AT2513" s="3"/>
      <c r="AU2513" s="3"/>
      <c r="AV2513" s="3"/>
      <c r="AW2513" s="3"/>
      <c r="AX2513" s="3"/>
      <c r="AY2513" s="3"/>
      <c r="AZ2513" s="3"/>
      <c r="BA2513" s="3"/>
      <c r="BB2513" s="3"/>
      <c r="BC2513" s="3"/>
      <c r="BD2513" s="3"/>
      <c r="BE2513" s="3"/>
      <c r="BF2513" s="3"/>
      <c r="BG2513" s="3"/>
      <c r="BH2513" s="3"/>
      <c r="BI2513" s="3"/>
      <c r="BJ2513" s="3"/>
      <c r="BK2513" s="3"/>
    </row>
    <row r="2514" spans="32:63" ht="21.2" customHeight="1" x14ac:dyDescent="0.2">
      <c r="AF2514" s="3"/>
      <c r="AG2514" s="48"/>
      <c r="AH2514" s="48"/>
      <c r="AI2514" s="48"/>
      <c r="AJ2514" s="61"/>
      <c r="AK2514" s="3"/>
      <c r="AL2514" s="48"/>
      <c r="AM2514" s="48"/>
      <c r="AN2514" s="48"/>
      <c r="AQ2514" s="3"/>
      <c r="AR2514" s="3"/>
      <c r="AS2514" s="3"/>
      <c r="AT2514" s="3"/>
      <c r="AU2514" s="3"/>
      <c r="AV2514" s="3"/>
      <c r="AW2514" s="3"/>
      <c r="AX2514" s="3"/>
      <c r="AY2514" s="3"/>
      <c r="AZ2514" s="3"/>
      <c r="BA2514" s="3"/>
      <c r="BB2514" s="3"/>
      <c r="BC2514" s="3"/>
      <c r="BD2514" s="3"/>
      <c r="BE2514" s="3"/>
      <c r="BF2514" s="3"/>
      <c r="BG2514" s="3"/>
      <c r="BH2514" s="3"/>
      <c r="BI2514" s="3"/>
      <c r="BJ2514" s="3"/>
      <c r="BK2514" s="3"/>
    </row>
    <row r="2515" spans="32:63" ht="21.2" customHeight="1" x14ac:dyDescent="0.2">
      <c r="AF2515" s="3"/>
      <c r="AG2515" s="48"/>
      <c r="AH2515" s="48"/>
      <c r="AI2515" s="48"/>
      <c r="AJ2515" s="61"/>
      <c r="AK2515" s="3"/>
      <c r="AL2515" s="48"/>
      <c r="AM2515" s="48"/>
      <c r="AN2515" s="48"/>
      <c r="AQ2515" s="3"/>
      <c r="AR2515" s="3"/>
      <c r="AS2515" s="3"/>
      <c r="AT2515" s="3"/>
      <c r="AU2515" s="3"/>
      <c r="AV2515" s="3"/>
      <c r="AW2515" s="3"/>
      <c r="AX2515" s="3"/>
      <c r="AY2515" s="3"/>
      <c r="AZ2515" s="3"/>
      <c r="BA2515" s="3"/>
      <c r="BB2515" s="3"/>
      <c r="BC2515" s="3"/>
      <c r="BD2515" s="3"/>
      <c r="BE2515" s="3"/>
      <c r="BF2515" s="3"/>
      <c r="BG2515" s="3"/>
      <c r="BH2515" s="3"/>
      <c r="BI2515" s="3"/>
      <c r="BJ2515" s="3"/>
      <c r="BK2515" s="3"/>
    </row>
    <row r="2516" spans="32:63" ht="21.2" customHeight="1" x14ac:dyDescent="0.2">
      <c r="AF2516" s="3"/>
      <c r="AG2516" s="48"/>
      <c r="AH2516" s="48"/>
      <c r="AI2516" s="48"/>
      <c r="AJ2516" s="61"/>
      <c r="AK2516" s="3"/>
      <c r="AL2516" s="48"/>
      <c r="AM2516" s="48"/>
      <c r="AN2516" s="48"/>
      <c r="AQ2516" s="3"/>
      <c r="AR2516" s="3"/>
      <c r="AS2516" s="3"/>
      <c r="AT2516" s="3"/>
      <c r="AU2516" s="3"/>
      <c r="AV2516" s="3"/>
      <c r="AW2516" s="3"/>
      <c r="AX2516" s="3"/>
      <c r="AY2516" s="3"/>
      <c r="AZ2516" s="3"/>
      <c r="BA2516" s="3"/>
      <c r="BB2516" s="3"/>
      <c r="BC2516" s="3"/>
      <c r="BD2516" s="3"/>
      <c r="BE2516" s="3"/>
      <c r="BF2516" s="3"/>
      <c r="BG2516" s="3"/>
      <c r="BH2516" s="3"/>
      <c r="BI2516" s="3"/>
      <c r="BJ2516" s="3"/>
      <c r="BK2516" s="3"/>
    </row>
    <row r="2517" spans="32:63" ht="21.2" customHeight="1" x14ac:dyDescent="0.2">
      <c r="AF2517" s="3"/>
      <c r="AG2517" s="48"/>
      <c r="AH2517" s="48"/>
      <c r="AI2517" s="48"/>
      <c r="AJ2517" s="61"/>
      <c r="AK2517" s="3"/>
      <c r="AL2517" s="48"/>
      <c r="AM2517" s="48"/>
      <c r="AN2517" s="48"/>
      <c r="AQ2517" s="3"/>
      <c r="AR2517" s="3"/>
      <c r="AS2517" s="3"/>
      <c r="AT2517" s="3"/>
      <c r="AU2517" s="3"/>
      <c r="AV2517" s="3"/>
      <c r="AW2517" s="3"/>
      <c r="AX2517" s="3"/>
      <c r="AY2517" s="3"/>
      <c r="AZ2517" s="3"/>
      <c r="BA2517" s="3"/>
      <c r="BB2517" s="3"/>
      <c r="BC2517" s="3"/>
      <c r="BD2517" s="3"/>
      <c r="BE2517" s="3"/>
      <c r="BF2517" s="3"/>
      <c r="BG2517" s="3"/>
      <c r="BH2517" s="3"/>
      <c r="BI2517" s="3"/>
      <c r="BJ2517" s="3"/>
      <c r="BK2517" s="3"/>
    </row>
    <row r="2518" spans="32:63" ht="21.2" customHeight="1" x14ac:dyDescent="0.2">
      <c r="AF2518" s="3"/>
      <c r="AG2518" s="48"/>
      <c r="AH2518" s="48"/>
      <c r="AI2518" s="48"/>
      <c r="AJ2518" s="61"/>
      <c r="AK2518" s="3"/>
      <c r="AL2518" s="48"/>
      <c r="AM2518" s="48"/>
      <c r="AN2518" s="48"/>
      <c r="AQ2518" s="3"/>
      <c r="AR2518" s="3"/>
      <c r="AS2518" s="3"/>
      <c r="AT2518" s="3"/>
      <c r="AU2518" s="3"/>
      <c r="AV2518" s="3"/>
      <c r="AW2518" s="3"/>
      <c r="AX2518" s="3"/>
      <c r="AY2518" s="3"/>
      <c r="AZ2518" s="3"/>
      <c r="BA2518" s="3"/>
      <c r="BB2518" s="3"/>
      <c r="BC2518" s="3"/>
      <c r="BD2518" s="3"/>
      <c r="BE2518" s="3"/>
      <c r="BF2518" s="3"/>
      <c r="BG2518" s="3"/>
      <c r="BH2518" s="3"/>
      <c r="BI2518" s="3"/>
      <c r="BJ2518" s="3"/>
      <c r="BK2518" s="3"/>
    </row>
    <row r="2519" spans="32:63" ht="21.2" customHeight="1" x14ac:dyDescent="0.2">
      <c r="AF2519" s="3"/>
      <c r="AG2519" s="48"/>
      <c r="AH2519" s="48"/>
      <c r="AI2519" s="48"/>
      <c r="AJ2519" s="61"/>
      <c r="AK2519" s="3"/>
      <c r="AL2519" s="48"/>
      <c r="AM2519" s="48"/>
      <c r="AN2519" s="48"/>
      <c r="AQ2519" s="3"/>
      <c r="AR2519" s="3"/>
      <c r="AS2519" s="3"/>
      <c r="AT2519" s="3"/>
      <c r="AU2519" s="3"/>
      <c r="AV2519" s="3"/>
      <c r="AW2519" s="3"/>
      <c r="AX2519" s="3"/>
      <c r="AY2519" s="3"/>
      <c r="AZ2519" s="3"/>
      <c r="BA2519" s="3"/>
      <c r="BB2519" s="3"/>
      <c r="BC2519" s="3"/>
      <c r="BD2519" s="3"/>
      <c r="BE2519" s="3"/>
      <c r="BF2519" s="3"/>
      <c r="BG2519" s="3"/>
      <c r="BH2519" s="3"/>
      <c r="BI2519" s="3"/>
      <c r="BJ2519" s="3"/>
      <c r="BK2519" s="3"/>
    </row>
    <row r="2520" spans="32:63" ht="21.2" customHeight="1" x14ac:dyDescent="0.2">
      <c r="AF2520" s="3"/>
      <c r="AG2520" s="48"/>
      <c r="AH2520" s="48"/>
      <c r="AI2520" s="48"/>
      <c r="AJ2520" s="61"/>
      <c r="AK2520" s="3"/>
      <c r="AL2520" s="48"/>
      <c r="AM2520" s="48"/>
      <c r="AN2520" s="48"/>
      <c r="AQ2520" s="3"/>
      <c r="AR2520" s="3"/>
      <c r="AS2520" s="3"/>
      <c r="AT2520" s="3"/>
      <c r="AU2520" s="3"/>
      <c r="AV2520" s="3"/>
      <c r="AW2520" s="3"/>
      <c r="AX2520" s="3"/>
      <c r="AY2520" s="3"/>
      <c r="AZ2520" s="3"/>
      <c r="BA2520" s="3"/>
      <c r="BB2520" s="3"/>
      <c r="BC2520" s="3"/>
      <c r="BD2520" s="3"/>
      <c r="BE2520" s="3"/>
      <c r="BF2520" s="3"/>
      <c r="BG2520" s="3"/>
      <c r="BH2520" s="3"/>
      <c r="BI2520" s="3"/>
      <c r="BJ2520" s="3"/>
      <c r="BK2520" s="3"/>
    </row>
    <row r="2521" spans="32:63" ht="21.2" customHeight="1" x14ac:dyDescent="0.2">
      <c r="AF2521" s="3"/>
      <c r="AG2521" s="48"/>
      <c r="AH2521" s="48"/>
      <c r="AI2521" s="48"/>
      <c r="AJ2521" s="61"/>
      <c r="AK2521" s="3"/>
      <c r="AL2521" s="48"/>
      <c r="AM2521" s="48"/>
      <c r="AN2521" s="48"/>
      <c r="AQ2521" s="3"/>
      <c r="AR2521" s="3"/>
      <c r="AS2521" s="3"/>
      <c r="AT2521" s="3"/>
      <c r="AU2521" s="3"/>
      <c r="AV2521" s="3"/>
      <c r="AW2521" s="3"/>
      <c r="AX2521" s="3"/>
      <c r="AY2521" s="3"/>
      <c r="AZ2521" s="3"/>
      <c r="BA2521" s="3"/>
      <c r="BB2521" s="3"/>
      <c r="BC2521" s="3"/>
      <c r="BD2521" s="3"/>
      <c r="BE2521" s="3"/>
      <c r="BF2521" s="3"/>
      <c r="BG2521" s="3"/>
      <c r="BH2521" s="3"/>
      <c r="BI2521" s="3"/>
      <c r="BJ2521" s="3"/>
      <c r="BK2521" s="3"/>
    </row>
    <row r="2522" spans="32:63" ht="21.2" customHeight="1" x14ac:dyDescent="0.2">
      <c r="AF2522" s="3"/>
      <c r="AG2522" s="48"/>
      <c r="AH2522" s="48"/>
      <c r="AI2522" s="48"/>
      <c r="AJ2522" s="61"/>
      <c r="AK2522" s="3"/>
      <c r="AL2522" s="48"/>
      <c r="AM2522" s="48"/>
      <c r="AN2522" s="48"/>
      <c r="AQ2522" s="3"/>
      <c r="AR2522" s="3"/>
      <c r="AS2522" s="3"/>
      <c r="AT2522" s="3"/>
      <c r="AU2522" s="3"/>
      <c r="AV2522" s="3"/>
      <c r="AW2522" s="3"/>
      <c r="AX2522" s="3"/>
      <c r="AY2522" s="3"/>
      <c r="AZ2522" s="3"/>
      <c r="BA2522" s="3"/>
      <c r="BB2522" s="3"/>
      <c r="BC2522" s="3"/>
      <c r="BD2522" s="3"/>
      <c r="BE2522" s="3"/>
      <c r="BF2522" s="3"/>
      <c r="BG2522" s="3"/>
      <c r="BH2522" s="3"/>
      <c r="BI2522" s="3"/>
      <c r="BJ2522" s="3"/>
      <c r="BK2522" s="3"/>
    </row>
    <row r="2523" spans="32:63" ht="21.2" customHeight="1" x14ac:dyDescent="0.2">
      <c r="AF2523" s="3"/>
      <c r="AG2523" s="48"/>
      <c r="AH2523" s="48"/>
      <c r="AI2523" s="48"/>
      <c r="AJ2523" s="61"/>
      <c r="AK2523" s="3"/>
      <c r="AL2523" s="48"/>
      <c r="AM2523" s="48"/>
      <c r="AN2523" s="48"/>
      <c r="AQ2523" s="3"/>
      <c r="AR2523" s="3"/>
      <c r="AS2523" s="3"/>
      <c r="AT2523" s="3"/>
      <c r="AU2523" s="3"/>
      <c r="AV2523" s="3"/>
      <c r="AW2523" s="3"/>
      <c r="AX2523" s="3"/>
      <c r="AY2523" s="3"/>
      <c r="AZ2523" s="3"/>
      <c r="BA2523" s="3"/>
      <c r="BB2523" s="3"/>
      <c r="BC2523" s="3"/>
      <c r="BD2523" s="3"/>
      <c r="BE2523" s="3"/>
      <c r="BF2523" s="3"/>
      <c r="BG2523" s="3"/>
      <c r="BH2523" s="3"/>
      <c r="BI2523" s="3"/>
      <c r="BJ2523" s="3"/>
      <c r="BK2523" s="3"/>
    </row>
    <row r="2524" spans="32:63" ht="21.2" customHeight="1" x14ac:dyDescent="0.2">
      <c r="AF2524" s="3"/>
      <c r="AG2524" s="48"/>
      <c r="AH2524" s="48"/>
      <c r="AI2524" s="48"/>
      <c r="AJ2524" s="61"/>
      <c r="AK2524" s="3"/>
      <c r="AL2524" s="48"/>
      <c r="AM2524" s="48"/>
      <c r="AN2524" s="48"/>
      <c r="AQ2524" s="3"/>
      <c r="AR2524" s="3"/>
      <c r="AS2524" s="3"/>
      <c r="AT2524" s="3"/>
      <c r="AU2524" s="3"/>
      <c r="AV2524" s="3"/>
      <c r="AW2524" s="3"/>
      <c r="AX2524" s="3"/>
      <c r="AY2524" s="3"/>
      <c r="AZ2524" s="3"/>
      <c r="BA2524" s="3"/>
      <c r="BB2524" s="3"/>
      <c r="BC2524" s="3"/>
      <c r="BD2524" s="3"/>
      <c r="BE2524" s="3"/>
      <c r="BF2524" s="3"/>
      <c r="BG2524" s="3"/>
      <c r="BH2524" s="3"/>
      <c r="BI2524" s="3"/>
      <c r="BJ2524" s="3"/>
      <c r="BK2524" s="3"/>
    </row>
    <row r="2525" spans="32:63" ht="21.2" customHeight="1" x14ac:dyDescent="0.2">
      <c r="AF2525" s="3"/>
      <c r="AG2525" s="48"/>
      <c r="AH2525" s="48"/>
      <c r="AI2525" s="48"/>
      <c r="AJ2525" s="61"/>
      <c r="AK2525" s="3"/>
      <c r="AL2525" s="48"/>
      <c r="AM2525" s="48"/>
      <c r="AN2525" s="48"/>
      <c r="AQ2525" s="3"/>
      <c r="AR2525" s="3"/>
      <c r="AS2525" s="3"/>
      <c r="AT2525" s="3"/>
      <c r="AU2525" s="3"/>
      <c r="AV2525" s="3"/>
      <c r="AW2525" s="3"/>
      <c r="AX2525" s="3"/>
      <c r="AY2525" s="3"/>
      <c r="AZ2525" s="3"/>
      <c r="BA2525" s="3"/>
      <c r="BB2525" s="3"/>
      <c r="BC2525" s="3"/>
      <c r="BD2525" s="3"/>
      <c r="BE2525" s="3"/>
      <c r="BF2525" s="3"/>
      <c r="BG2525" s="3"/>
      <c r="BH2525" s="3"/>
      <c r="BI2525" s="3"/>
      <c r="BJ2525" s="3"/>
      <c r="BK2525" s="3"/>
    </row>
    <row r="2526" spans="32:63" ht="21.2" customHeight="1" x14ac:dyDescent="0.2">
      <c r="AF2526" s="3"/>
      <c r="AG2526" s="48"/>
      <c r="AH2526" s="48"/>
      <c r="AI2526" s="48"/>
      <c r="AJ2526" s="61"/>
      <c r="AK2526" s="3"/>
      <c r="AL2526" s="48"/>
      <c r="AM2526" s="48"/>
      <c r="AN2526" s="48"/>
      <c r="AQ2526" s="3"/>
      <c r="AR2526" s="3"/>
      <c r="AS2526" s="3"/>
      <c r="AT2526" s="3"/>
      <c r="AU2526" s="3"/>
      <c r="AV2526" s="3"/>
      <c r="AW2526" s="3"/>
      <c r="AX2526" s="3"/>
      <c r="AY2526" s="3"/>
      <c r="AZ2526" s="3"/>
      <c r="BA2526" s="3"/>
      <c r="BB2526" s="3"/>
      <c r="BC2526" s="3"/>
      <c r="BD2526" s="3"/>
      <c r="BE2526" s="3"/>
      <c r="BF2526" s="3"/>
      <c r="BG2526" s="3"/>
      <c r="BH2526" s="3"/>
      <c r="BI2526" s="3"/>
      <c r="BJ2526" s="3"/>
      <c r="BK2526" s="3"/>
    </row>
    <row r="2527" spans="32:63" ht="21.2" customHeight="1" x14ac:dyDescent="0.2">
      <c r="AF2527" s="3"/>
      <c r="AG2527" s="48"/>
      <c r="AH2527" s="48"/>
      <c r="AI2527" s="48"/>
      <c r="AJ2527" s="61"/>
      <c r="AK2527" s="3"/>
      <c r="AL2527" s="48"/>
      <c r="AM2527" s="48"/>
      <c r="AN2527" s="48"/>
      <c r="AQ2527" s="3"/>
      <c r="AR2527" s="3"/>
      <c r="AS2527" s="3"/>
      <c r="AT2527" s="3"/>
      <c r="AU2527" s="3"/>
      <c r="AV2527" s="3"/>
      <c r="AW2527" s="3"/>
      <c r="AX2527" s="3"/>
      <c r="AY2527" s="3"/>
      <c r="AZ2527" s="3"/>
      <c r="BA2527" s="3"/>
      <c r="BB2527" s="3"/>
      <c r="BC2527" s="3"/>
      <c r="BD2527" s="3"/>
      <c r="BE2527" s="3"/>
      <c r="BF2527" s="3"/>
      <c r="BG2527" s="3"/>
      <c r="BH2527" s="3"/>
      <c r="BI2527" s="3"/>
      <c r="BJ2527" s="3"/>
      <c r="BK2527" s="3"/>
    </row>
    <row r="2528" spans="32:63" ht="21.2" customHeight="1" x14ac:dyDescent="0.2">
      <c r="AF2528" s="3"/>
      <c r="AG2528" s="48"/>
      <c r="AH2528" s="48"/>
      <c r="AI2528" s="48"/>
      <c r="AJ2528" s="61"/>
      <c r="AK2528" s="3"/>
      <c r="AL2528" s="48"/>
      <c r="AM2528" s="48"/>
      <c r="AN2528" s="48"/>
      <c r="AQ2528" s="3"/>
      <c r="AR2528" s="3"/>
      <c r="AS2528" s="3"/>
      <c r="AT2528" s="3"/>
      <c r="AU2528" s="3"/>
      <c r="AV2528" s="3"/>
      <c r="AW2528" s="3"/>
      <c r="AX2528" s="3"/>
      <c r="AY2528" s="3"/>
      <c r="AZ2528" s="3"/>
      <c r="BA2528" s="3"/>
      <c r="BB2528" s="3"/>
      <c r="BC2528" s="3"/>
      <c r="BD2528" s="3"/>
      <c r="BE2528" s="3"/>
      <c r="BF2528" s="3"/>
      <c r="BG2528" s="3"/>
      <c r="BH2528" s="3"/>
      <c r="BI2528" s="3"/>
      <c r="BJ2528" s="3"/>
      <c r="BK2528" s="3"/>
    </row>
    <row r="2529" spans="32:63" ht="21.2" customHeight="1" x14ac:dyDescent="0.2">
      <c r="AF2529" s="3"/>
      <c r="AG2529" s="48"/>
      <c r="AH2529" s="48"/>
      <c r="AI2529" s="48"/>
      <c r="AJ2529" s="61"/>
      <c r="AK2529" s="3"/>
      <c r="AL2529" s="48"/>
      <c r="AM2529" s="48"/>
      <c r="AN2529" s="48"/>
      <c r="AQ2529" s="3"/>
      <c r="AR2529" s="3"/>
      <c r="AS2529" s="3"/>
      <c r="AT2529" s="3"/>
      <c r="AU2529" s="3"/>
      <c r="AV2529" s="3"/>
      <c r="AW2529" s="3"/>
      <c r="AX2529" s="3"/>
      <c r="AY2529" s="3"/>
      <c r="AZ2529" s="3"/>
      <c r="BA2529" s="3"/>
      <c r="BB2529" s="3"/>
      <c r="BC2529" s="3"/>
      <c r="BD2529" s="3"/>
      <c r="BE2529" s="3"/>
      <c r="BF2529" s="3"/>
      <c r="BG2529" s="3"/>
      <c r="BH2529" s="3"/>
      <c r="BI2529" s="3"/>
      <c r="BJ2529" s="3"/>
      <c r="BK2529" s="3"/>
    </row>
    <row r="2530" spans="32:63" ht="21.2" customHeight="1" x14ac:dyDescent="0.2">
      <c r="AF2530" s="3"/>
      <c r="AG2530" s="48"/>
      <c r="AH2530" s="48"/>
      <c r="AI2530" s="48"/>
      <c r="AJ2530" s="61"/>
      <c r="AK2530" s="3"/>
      <c r="AL2530" s="48"/>
      <c r="AM2530" s="48"/>
      <c r="AN2530" s="48"/>
      <c r="AQ2530" s="3"/>
      <c r="AR2530" s="3"/>
      <c r="AS2530" s="3"/>
      <c r="AT2530" s="3"/>
      <c r="AU2530" s="3"/>
      <c r="AV2530" s="3"/>
      <c r="AW2530" s="3"/>
      <c r="AX2530" s="3"/>
      <c r="AY2530" s="3"/>
      <c r="AZ2530" s="3"/>
      <c r="BA2530" s="3"/>
      <c r="BB2530" s="3"/>
      <c r="BC2530" s="3"/>
      <c r="BD2530" s="3"/>
      <c r="BE2530" s="3"/>
      <c r="BF2530" s="3"/>
      <c r="BG2530" s="3"/>
      <c r="BH2530" s="3"/>
      <c r="BI2530" s="3"/>
      <c r="BJ2530" s="3"/>
      <c r="BK2530" s="3"/>
    </row>
    <row r="2531" spans="32:63" ht="21.2" customHeight="1" x14ac:dyDescent="0.2">
      <c r="AF2531" s="3"/>
      <c r="AG2531" s="48"/>
      <c r="AH2531" s="48"/>
      <c r="AI2531" s="48"/>
      <c r="AJ2531" s="61"/>
      <c r="AK2531" s="3"/>
      <c r="AL2531" s="48"/>
      <c r="AM2531" s="48"/>
      <c r="AN2531" s="48"/>
      <c r="AQ2531" s="3"/>
      <c r="AR2531" s="3"/>
      <c r="AS2531" s="3"/>
      <c r="AT2531" s="3"/>
      <c r="AU2531" s="3"/>
      <c r="AV2531" s="3"/>
      <c r="AW2531" s="3"/>
      <c r="AX2531" s="3"/>
      <c r="AY2531" s="3"/>
      <c r="AZ2531" s="3"/>
      <c r="BA2531" s="3"/>
      <c r="BB2531" s="3"/>
      <c r="BC2531" s="3"/>
      <c r="BD2531" s="3"/>
      <c r="BE2531" s="3"/>
      <c r="BF2531" s="3"/>
      <c r="BG2531" s="3"/>
      <c r="BH2531" s="3"/>
      <c r="BI2531" s="3"/>
      <c r="BJ2531" s="3"/>
      <c r="BK2531" s="3"/>
    </row>
    <row r="2532" spans="32:63" ht="21.2" customHeight="1" x14ac:dyDescent="0.2">
      <c r="AF2532" s="3"/>
      <c r="AG2532" s="48"/>
      <c r="AH2532" s="48"/>
      <c r="AI2532" s="48"/>
      <c r="AJ2532" s="61"/>
      <c r="AK2532" s="3"/>
      <c r="AL2532" s="48"/>
      <c r="AM2532" s="48"/>
      <c r="AN2532" s="48"/>
      <c r="AQ2532" s="3"/>
      <c r="AR2532" s="3"/>
      <c r="AS2532" s="3"/>
      <c r="AT2532" s="3"/>
      <c r="AU2532" s="3"/>
      <c r="AV2532" s="3"/>
      <c r="AW2532" s="3"/>
      <c r="AX2532" s="3"/>
      <c r="AY2532" s="3"/>
      <c r="AZ2532" s="3"/>
      <c r="BA2532" s="3"/>
      <c r="BB2532" s="3"/>
      <c r="BC2532" s="3"/>
      <c r="BD2532" s="3"/>
      <c r="BE2532" s="3"/>
      <c r="BF2532" s="3"/>
      <c r="BG2532" s="3"/>
      <c r="BH2532" s="3"/>
      <c r="BI2532" s="3"/>
      <c r="BJ2532" s="3"/>
      <c r="BK2532" s="3"/>
    </row>
    <row r="2533" spans="32:63" ht="21.2" customHeight="1" x14ac:dyDescent="0.2">
      <c r="AF2533" s="3"/>
      <c r="AG2533" s="48"/>
      <c r="AH2533" s="48"/>
      <c r="AI2533" s="48"/>
      <c r="AJ2533" s="61"/>
      <c r="AK2533" s="3"/>
      <c r="AL2533" s="48"/>
      <c r="AM2533" s="48"/>
      <c r="AN2533" s="48"/>
      <c r="AQ2533" s="3"/>
      <c r="AR2533" s="3"/>
      <c r="AS2533" s="3"/>
      <c r="AT2533" s="3"/>
      <c r="AU2533" s="3"/>
      <c r="AV2533" s="3"/>
      <c r="AW2533" s="3"/>
      <c r="AX2533" s="3"/>
      <c r="AY2533" s="3"/>
      <c r="AZ2533" s="3"/>
      <c r="BA2533" s="3"/>
      <c r="BB2533" s="3"/>
      <c r="BC2533" s="3"/>
      <c r="BD2533" s="3"/>
      <c r="BE2533" s="3"/>
      <c r="BF2533" s="3"/>
      <c r="BG2533" s="3"/>
      <c r="BH2533" s="3"/>
      <c r="BI2533" s="3"/>
      <c r="BJ2533" s="3"/>
      <c r="BK2533" s="3"/>
    </row>
    <row r="2534" spans="32:63" ht="21.2" customHeight="1" x14ac:dyDescent="0.2">
      <c r="AF2534" s="3"/>
      <c r="AG2534" s="48"/>
      <c r="AH2534" s="48"/>
      <c r="AI2534" s="48"/>
      <c r="AJ2534" s="61"/>
      <c r="AK2534" s="3"/>
      <c r="AL2534" s="48"/>
      <c r="AM2534" s="48"/>
      <c r="AN2534" s="48"/>
      <c r="AQ2534" s="3"/>
      <c r="AR2534" s="3"/>
      <c r="AS2534" s="3"/>
      <c r="AT2534" s="3"/>
      <c r="AU2534" s="3"/>
      <c r="AV2534" s="3"/>
      <c r="AW2534" s="3"/>
      <c r="AX2534" s="3"/>
      <c r="AY2534" s="3"/>
      <c r="AZ2534" s="3"/>
      <c r="BA2534" s="3"/>
      <c r="BB2534" s="3"/>
      <c r="BC2534" s="3"/>
      <c r="BD2534" s="3"/>
      <c r="BE2534" s="3"/>
      <c r="BF2534" s="3"/>
      <c r="BG2534" s="3"/>
      <c r="BH2534" s="3"/>
      <c r="BI2534" s="3"/>
      <c r="BJ2534" s="3"/>
      <c r="BK2534" s="3"/>
    </row>
    <row r="2535" spans="32:63" ht="21.2" customHeight="1" x14ac:dyDescent="0.2">
      <c r="AF2535" s="3"/>
      <c r="AG2535" s="48"/>
      <c r="AH2535" s="48"/>
      <c r="AI2535" s="48"/>
      <c r="AJ2535" s="61"/>
      <c r="AK2535" s="3"/>
      <c r="AL2535" s="48"/>
      <c r="AM2535" s="48"/>
      <c r="AN2535" s="48"/>
      <c r="AQ2535" s="3"/>
      <c r="AR2535" s="3"/>
      <c r="AS2535" s="3"/>
      <c r="AT2535" s="3"/>
      <c r="AU2535" s="3"/>
      <c r="AV2535" s="3"/>
      <c r="AW2535" s="3"/>
      <c r="AX2535" s="3"/>
      <c r="AY2535" s="3"/>
      <c r="AZ2535" s="3"/>
      <c r="BA2535" s="3"/>
      <c r="BB2535" s="3"/>
      <c r="BC2535" s="3"/>
      <c r="BD2535" s="3"/>
      <c r="BE2535" s="3"/>
      <c r="BF2535" s="3"/>
      <c r="BG2535" s="3"/>
      <c r="BH2535" s="3"/>
      <c r="BI2535" s="3"/>
      <c r="BJ2535" s="3"/>
      <c r="BK2535" s="3"/>
    </row>
    <row r="2536" spans="32:63" ht="21.2" customHeight="1" x14ac:dyDescent="0.2">
      <c r="AF2536" s="3"/>
      <c r="AG2536" s="48"/>
      <c r="AH2536" s="48"/>
      <c r="AI2536" s="48"/>
      <c r="AJ2536" s="61"/>
      <c r="AK2536" s="3"/>
      <c r="AL2536" s="48"/>
      <c r="AM2536" s="48"/>
      <c r="AN2536" s="48"/>
      <c r="AQ2536" s="3"/>
      <c r="AR2536" s="3"/>
      <c r="AS2536" s="3"/>
      <c r="AT2536" s="3"/>
      <c r="AU2536" s="3"/>
      <c r="AV2536" s="3"/>
      <c r="AW2536" s="3"/>
      <c r="AX2536" s="3"/>
      <c r="AY2536" s="3"/>
      <c r="AZ2536" s="3"/>
      <c r="BA2536" s="3"/>
      <c r="BB2536" s="3"/>
      <c r="BC2536" s="3"/>
      <c r="BD2536" s="3"/>
      <c r="BE2536" s="3"/>
      <c r="BF2536" s="3"/>
      <c r="BG2536" s="3"/>
      <c r="BH2536" s="3"/>
      <c r="BI2536" s="3"/>
      <c r="BJ2536" s="3"/>
      <c r="BK2536" s="3"/>
    </row>
    <row r="2537" spans="32:63" ht="21.2" customHeight="1" x14ac:dyDescent="0.2">
      <c r="AF2537" s="3"/>
      <c r="AG2537" s="48"/>
      <c r="AH2537" s="48"/>
      <c r="AI2537" s="48"/>
      <c r="AJ2537" s="61"/>
      <c r="AK2537" s="3"/>
      <c r="AL2537" s="48"/>
      <c r="AM2537" s="48"/>
      <c r="AN2537" s="48"/>
      <c r="AQ2537" s="3"/>
      <c r="AR2537" s="3"/>
      <c r="AS2537" s="3"/>
      <c r="AT2537" s="3"/>
      <c r="AU2537" s="3"/>
      <c r="AV2537" s="3"/>
      <c r="AW2537" s="3"/>
      <c r="AX2537" s="3"/>
      <c r="AY2537" s="3"/>
      <c r="AZ2537" s="3"/>
      <c r="BA2537" s="3"/>
      <c r="BB2537" s="3"/>
      <c r="BC2537" s="3"/>
      <c r="BD2537" s="3"/>
      <c r="BE2537" s="3"/>
      <c r="BF2537" s="3"/>
      <c r="BG2537" s="3"/>
      <c r="BH2537" s="3"/>
      <c r="BI2537" s="3"/>
      <c r="BJ2537" s="3"/>
      <c r="BK2537" s="3"/>
    </row>
    <row r="2538" spans="32:63" ht="21.2" customHeight="1" x14ac:dyDescent="0.2">
      <c r="AF2538" s="3"/>
      <c r="AG2538" s="48"/>
      <c r="AH2538" s="48"/>
      <c r="AI2538" s="48"/>
      <c r="AJ2538" s="61"/>
      <c r="AK2538" s="3"/>
      <c r="AL2538" s="48"/>
      <c r="AM2538" s="48"/>
      <c r="AN2538" s="48"/>
      <c r="AQ2538" s="3"/>
      <c r="AR2538" s="3"/>
      <c r="AS2538" s="3"/>
      <c r="AT2538" s="3"/>
      <c r="AU2538" s="3"/>
      <c r="AV2538" s="3"/>
      <c r="AW2538" s="3"/>
      <c r="AX2538" s="3"/>
      <c r="AY2538" s="3"/>
      <c r="AZ2538" s="3"/>
      <c r="BA2538" s="3"/>
      <c r="BB2538" s="3"/>
      <c r="BC2538" s="3"/>
      <c r="BD2538" s="3"/>
      <c r="BE2538" s="3"/>
      <c r="BF2538" s="3"/>
      <c r="BG2538" s="3"/>
      <c r="BH2538" s="3"/>
      <c r="BI2538" s="3"/>
      <c r="BJ2538" s="3"/>
      <c r="BK2538" s="3"/>
    </row>
    <row r="2539" spans="32:63" ht="21.2" customHeight="1" x14ac:dyDescent="0.2">
      <c r="AF2539" s="3"/>
      <c r="AG2539" s="48"/>
      <c r="AH2539" s="48"/>
      <c r="AI2539" s="48"/>
      <c r="AJ2539" s="61"/>
      <c r="AK2539" s="3"/>
      <c r="AL2539" s="48"/>
      <c r="AM2539" s="48"/>
      <c r="AN2539" s="48"/>
      <c r="AQ2539" s="3"/>
      <c r="AR2539" s="3"/>
      <c r="AS2539" s="3"/>
      <c r="AT2539" s="3"/>
      <c r="AU2539" s="3"/>
      <c r="AV2539" s="3"/>
      <c r="AW2539" s="3"/>
      <c r="AX2539" s="3"/>
      <c r="AY2539" s="3"/>
      <c r="AZ2539" s="3"/>
      <c r="BA2539" s="3"/>
      <c r="BB2539" s="3"/>
      <c r="BC2539" s="3"/>
      <c r="BD2539" s="3"/>
      <c r="BE2539" s="3"/>
      <c r="BF2539" s="3"/>
      <c r="BG2539" s="3"/>
      <c r="BH2539" s="3"/>
      <c r="BI2539" s="3"/>
      <c r="BJ2539" s="3"/>
      <c r="BK2539" s="3"/>
    </row>
    <row r="2540" spans="32:63" ht="21.2" customHeight="1" x14ac:dyDescent="0.2">
      <c r="AF2540" s="3"/>
      <c r="AG2540" s="48"/>
      <c r="AH2540" s="48"/>
      <c r="AI2540" s="48"/>
      <c r="AJ2540" s="61"/>
      <c r="AK2540" s="3"/>
      <c r="AL2540" s="48"/>
      <c r="AM2540" s="48"/>
      <c r="AN2540" s="48"/>
      <c r="AQ2540" s="3"/>
      <c r="AR2540" s="3"/>
      <c r="AS2540" s="3"/>
      <c r="AT2540" s="3"/>
      <c r="AU2540" s="3"/>
      <c r="AV2540" s="3"/>
      <c r="AW2540" s="3"/>
      <c r="AX2540" s="3"/>
      <c r="AY2540" s="3"/>
      <c r="AZ2540" s="3"/>
      <c r="BA2540" s="3"/>
      <c r="BB2540" s="3"/>
      <c r="BC2540" s="3"/>
      <c r="BD2540" s="3"/>
      <c r="BE2540" s="3"/>
      <c r="BF2540" s="3"/>
      <c r="BG2540" s="3"/>
      <c r="BH2540" s="3"/>
      <c r="BI2540" s="3"/>
      <c r="BJ2540" s="3"/>
      <c r="BK2540" s="3"/>
    </row>
    <row r="2541" spans="32:63" ht="21.2" customHeight="1" x14ac:dyDescent="0.2">
      <c r="AF2541" s="3"/>
      <c r="AG2541" s="48"/>
      <c r="AH2541" s="48"/>
      <c r="AI2541" s="48"/>
      <c r="AJ2541" s="61"/>
      <c r="AK2541" s="3"/>
      <c r="AL2541" s="48"/>
      <c r="AM2541" s="48"/>
      <c r="AN2541" s="48"/>
      <c r="AQ2541" s="3"/>
      <c r="AR2541" s="3"/>
      <c r="AS2541" s="3"/>
      <c r="AT2541" s="3"/>
      <c r="AU2541" s="3"/>
      <c r="AV2541" s="3"/>
      <c r="AW2541" s="3"/>
      <c r="AX2541" s="3"/>
      <c r="AY2541" s="3"/>
      <c r="AZ2541" s="3"/>
      <c r="BA2541" s="3"/>
      <c r="BB2541" s="3"/>
      <c r="BC2541" s="3"/>
      <c r="BD2541" s="3"/>
      <c r="BE2541" s="3"/>
      <c r="BF2541" s="3"/>
      <c r="BG2541" s="3"/>
      <c r="BH2541" s="3"/>
      <c r="BI2541" s="3"/>
      <c r="BJ2541" s="3"/>
      <c r="BK2541" s="3"/>
    </row>
    <row r="2542" spans="32:63" ht="21.2" customHeight="1" x14ac:dyDescent="0.2">
      <c r="AF2542" s="3"/>
      <c r="AG2542" s="48"/>
      <c r="AH2542" s="48"/>
      <c r="AI2542" s="48"/>
      <c r="AJ2542" s="61"/>
      <c r="AK2542" s="3"/>
      <c r="AL2542" s="48"/>
      <c r="AM2542" s="48"/>
      <c r="AN2542" s="48"/>
      <c r="AQ2542" s="3"/>
      <c r="AR2542" s="3"/>
      <c r="AS2542" s="3"/>
      <c r="AT2542" s="3"/>
      <c r="AU2542" s="3"/>
      <c r="AV2542" s="3"/>
      <c r="AW2542" s="3"/>
      <c r="AX2542" s="3"/>
      <c r="AY2542" s="3"/>
      <c r="AZ2542" s="3"/>
      <c r="BA2542" s="3"/>
      <c r="BB2542" s="3"/>
      <c r="BC2542" s="3"/>
      <c r="BD2542" s="3"/>
      <c r="BE2542" s="3"/>
      <c r="BF2542" s="3"/>
      <c r="BG2542" s="3"/>
      <c r="BH2542" s="3"/>
      <c r="BI2542" s="3"/>
      <c r="BJ2542" s="3"/>
      <c r="BK2542" s="3"/>
    </row>
    <row r="2543" spans="32:63" ht="21.2" customHeight="1" x14ac:dyDescent="0.2">
      <c r="AF2543" s="3"/>
      <c r="AG2543" s="48"/>
      <c r="AH2543" s="48"/>
      <c r="AI2543" s="48"/>
      <c r="AJ2543" s="61"/>
      <c r="AK2543" s="3"/>
      <c r="AL2543" s="48"/>
      <c r="AM2543" s="48"/>
      <c r="AN2543" s="48"/>
      <c r="AQ2543" s="3"/>
      <c r="AR2543" s="3"/>
      <c r="AS2543" s="3"/>
      <c r="AT2543" s="3"/>
      <c r="AU2543" s="3"/>
      <c r="AV2543" s="3"/>
      <c r="AW2543" s="3"/>
      <c r="AX2543" s="3"/>
      <c r="AY2543" s="3"/>
      <c r="AZ2543" s="3"/>
      <c r="BA2543" s="3"/>
      <c r="BB2543" s="3"/>
      <c r="BC2543" s="3"/>
      <c r="BD2543" s="3"/>
      <c r="BE2543" s="3"/>
      <c r="BF2543" s="3"/>
      <c r="BG2543" s="3"/>
      <c r="BH2543" s="3"/>
      <c r="BI2543" s="3"/>
      <c r="BJ2543" s="3"/>
      <c r="BK2543" s="3"/>
    </row>
    <row r="2544" spans="32:63" ht="21.2" customHeight="1" x14ac:dyDescent="0.2">
      <c r="AF2544" s="3"/>
      <c r="AG2544" s="48"/>
      <c r="AH2544" s="48"/>
      <c r="AI2544" s="48"/>
      <c r="AJ2544" s="61"/>
      <c r="AK2544" s="3"/>
      <c r="AL2544" s="48"/>
      <c r="AM2544" s="48"/>
      <c r="AN2544" s="48"/>
      <c r="AQ2544" s="3"/>
      <c r="AR2544" s="3"/>
      <c r="AS2544" s="3"/>
      <c r="AT2544" s="3"/>
      <c r="AU2544" s="3"/>
      <c r="AV2544" s="3"/>
      <c r="AW2544" s="3"/>
      <c r="AX2544" s="3"/>
      <c r="AY2544" s="3"/>
      <c r="AZ2544" s="3"/>
      <c r="BA2544" s="3"/>
      <c r="BB2544" s="3"/>
      <c r="BC2544" s="3"/>
      <c r="BD2544" s="3"/>
      <c r="BE2544" s="3"/>
      <c r="BF2544" s="3"/>
      <c r="BG2544" s="3"/>
      <c r="BH2544" s="3"/>
      <c r="BI2544" s="3"/>
      <c r="BJ2544" s="3"/>
      <c r="BK2544" s="3"/>
    </row>
    <row r="2545" spans="32:63" ht="21.2" customHeight="1" x14ac:dyDescent="0.2">
      <c r="AF2545" s="3"/>
      <c r="AG2545" s="48"/>
      <c r="AH2545" s="48"/>
      <c r="AI2545" s="48"/>
      <c r="AJ2545" s="61"/>
      <c r="AK2545" s="3"/>
      <c r="AL2545" s="48"/>
      <c r="AM2545" s="48"/>
      <c r="AN2545" s="48"/>
      <c r="AQ2545" s="3"/>
      <c r="AR2545" s="3"/>
      <c r="AS2545" s="3"/>
      <c r="AT2545" s="3"/>
      <c r="AU2545" s="3"/>
      <c r="AV2545" s="3"/>
      <c r="AW2545" s="3"/>
      <c r="AX2545" s="3"/>
      <c r="AY2545" s="3"/>
      <c r="AZ2545" s="3"/>
      <c r="BA2545" s="3"/>
      <c r="BB2545" s="3"/>
      <c r="BC2545" s="3"/>
      <c r="BD2545" s="3"/>
      <c r="BE2545" s="3"/>
      <c r="BF2545" s="3"/>
      <c r="BG2545" s="3"/>
      <c r="BH2545" s="3"/>
      <c r="BI2545" s="3"/>
      <c r="BJ2545" s="3"/>
      <c r="BK2545" s="3"/>
    </row>
    <row r="2546" spans="32:63" ht="21.2" customHeight="1" x14ac:dyDescent="0.2">
      <c r="AF2546" s="3"/>
      <c r="AG2546" s="48"/>
      <c r="AH2546" s="48"/>
      <c r="AI2546" s="48"/>
      <c r="AJ2546" s="61"/>
      <c r="AK2546" s="3"/>
      <c r="AL2546" s="48"/>
      <c r="AM2546" s="48"/>
      <c r="AN2546" s="48"/>
      <c r="AQ2546" s="3"/>
      <c r="AR2546" s="3"/>
      <c r="AS2546" s="3"/>
      <c r="AT2546" s="3"/>
      <c r="AU2546" s="3"/>
      <c r="AV2546" s="3"/>
      <c r="AW2546" s="3"/>
      <c r="AX2546" s="3"/>
      <c r="AY2546" s="3"/>
      <c r="AZ2546" s="3"/>
      <c r="BA2546" s="3"/>
      <c r="BB2546" s="3"/>
      <c r="BC2546" s="3"/>
      <c r="BD2546" s="3"/>
      <c r="BE2546" s="3"/>
      <c r="BF2546" s="3"/>
      <c r="BG2546" s="3"/>
      <c r="BH2546" s="3"/>
      <c r="BI2546" s="3"/>
      <c r="BJ2546" s="3"/>
      <c r="BK2546" s="3"/>
    </row>
    <row r="2547" spans="32:63" ht="21.2" customHeight="1" x14ac:dyDescent="0.2">
      <c r="AF2547" s="3"/>
      <c r="AG2547" s="48"/>
      <c r="AH2547" s="48"/>
      <c r="AI2547" s="48"/>
      <c r="AJ2547" s="61"/>
      <c r="AK2547" s="3"/>
      <c r="AL2547" s="48"/>
      <c r="AM2547" s="48"/>
      <c r="AN2547" s="48"/>
      <c r="AQ2547" s="3"/>
      <c r="AR2547" s="3"/>
      <c r="AS2547" s="3"/>
      <c r="AT2547" s="3"/>
      <c r="AU2547" s="3"/>
      <c r="AV2547" s="3"/>
      <c r="AW2547" s="3"/>
      <c r="AX2547" s="3"/>
      <c r="AY2547" s="3"/>
      <c r="AZ2547" s="3"/>
      <c r="BA2547" s="3"/>
      <c r="BB2547" s="3"/>
      <c r="BC2547" s="3"/>
      <c r="BD2547" s="3"/>
      <c r="BE2547" s="3"/>
      <c r="BF2547" s="3"/>
      <c r="BG2547" s="3"/>
      <c r="BH2547" s="3"/>
      <c r="BI2547" s="3"/>
      <c r="BJ2547" s="3"/>
      <c r="BK2547" s="3"/>
    </row>
    <row r="2548" spans="32:63" ht="21.2" customHeight="1" x14ac:dyDescent="0.2">
      <c r="AF2548" s="3"/>
      <c r="AG2548" s="48"/>
      <c r="AH2548" s="48"/>
      <c r="AI2548" s="48"/>
      <c r="AJ2548" s="61"/>
      <c r="AK2548" s="3"/>
      <c r="AL2548" s="48"/>
      <c r="AM2548" s="48"/>
      <c r="AN2548" s="48"/>
      <c r="AQ2548" s="3"/>
      <c r="AR2548" s="3"/>
      <c r="AS2548" s="3"/>
      <c r="AT2548" s="3"/>
      <c r="AU2548" s="3"/>
      <c r="AV2548" s="3"/>
      <c r="AW2548" s="3"/>
      <c r="AX2548" s="3"/>
      <c r="AY2548" s="3"/>
      <c r="AZ2548" s="3"/>
      <c r="BA2548" s="3"/>
      <c r="BB2548" s="3"/>
      <c r="BC2548" s="3"/>
      <c r="BD2548" s="3"/>
      <c r="BE2548" s="3"/>
      <c r="BF2548" s="3"/>
      <c r="BG2548" s="3"/>
      <c r="BH2548" s="3"/>
      <c r="BI2548" s="3"/>
      <c r="BJ2548" s="3"/>
      <c r="BK2548" s="3"/>
    </row>
    <row r="2549" spans="32:63" ht="21.2" customHeight="1" x14ac:dyDescent="0.2">
      <c r="AF2549" s="3"/>
      <c r="AG2549" s="48"/>
      <c r="AH2549" s="48"/>
      <c r="AI2549" s="48"/>
      <c r="AJ2549" s="61"/>
      <c r="AK2549" s="3"/>
      <c r="AL2549" s="48"/>
      <c r="AM2549" s="48"/>
      <c r="AN2549" s="48"/>
      <c r="AQ2549" s="3"/>
      <c r="AR2549" s="3"/>
      <c r="AS2549" s="3"/>
      <c r="AT2549" s="3"/>
      <c r="AU2549" s="3"/>
      <c r="AV2549" s="3"/>
      <c r="AW2549" s="3"/>
      <c r="AX2549" s="3"/>
      <c r="AY2549" s="3"/>
      <c r="AZ2549" s="3"/>
      <c r="BA2549" s="3"/>
      <c r="BB2549" s="3"/>
      <c r="BC2549" s="3"/>
      <c r="BD2549" s="3"/>
      <c r="BE2549" s="3"/>
      <c r="BF2549" s="3"/>
      <c r="BG2549" s="3"/>
      <c r="BH2549" s="3"/>
      <c r="BI2549" s="3"/>
      <c r="BJ2549" s="3"/>
      <c r="BK2549" s="3"/>
    </row>
    <row r="2550" spans="32:63" ht="21.2" customHeight="1" x14ac:dyDescent="0.2">
      <c r="AF2550" s="3"/>
      <c r="AG2550" s="48"/>
      <c r="AH2550" s="48"/>
      <c r="AI2550" s="48"/>
      <c r="AJ2550" s="61"/>
      <c r="AK2550" s="3"/>
      <c r="AL2550" s="48"/>
      <c r="AM2550" s="48"/>
      <c r="AN2550" s="48"/>
      <c r="AQ2550" s="3"/>
      <c r="AR2550" s="3"/>
      <c r="AS2550" s="3"/>
      <c r="AT2550" s="3"/>
      <c r="AU2550" s="3"/>
      <c r="AV2550" s="3"/>
      <c r="AW2550" s="3"/>
      <c r="AX2550" s="3"/>
      <c r="AY2550" s="3"/>
      <c r="AZ2550" s="3"/>
      <c r="BA2550" s="3"/>
      <c r="BB2550" s="3"/>
      <c r="BC2550" s="3"/>
      <c r="BD2550" s="3"/>
      <c r="BE2550" s="3"/>
      <c r="BF2550" s="3"/>
      <c r="BG2550" s="3"/>
      <c r="BH2550" s="3"/>
      <c r="BI2550" s="3"/>
      <c r="BJ2550" s="3"/>
      <c r="BK2550" s="3"/>
    </row>
    <row r="2551" spans="32:63" ht="21.2" customHeight="1" x14ac:dyDescent="0.2">
      <c r="AF2551" s="3"/>
      <c r="AG2551" s="48"/>
      <c r="AH2551" s="48"/>
      <c r="AI2551" s="48"/>
      <c r="AJ2551" s="61"/>
      <c r="AK2551" s="3"/>
      <c r="AL2551" s="48"/>
      <c r="AM2551" s="48"/>
      <c r="AN2551" s="48"/>
      <c r="AQ2551" s="3"/>
      <c r="AR2551" s="3"/>
      <c r="AS2551" s="3"/>
      <c r="AT2551" s="3"/>
      <c r="AU2551" s="3"/>
      <c r="AV2551" s="3"/>
      <c r="AW2551" s="3"/>
      <c r="AX2551" s="3"/>
      <c r="AY2551" s="3"/>
      <c r="AZ2551" s="3"/>
      <c r="BA2551" s="3"/>
      <c r="BB2551" s="3"/>
      <c r="BC2551" s="3"/>
      <c r="BD2551" s="3"/>
      <c r="BE2551" s="3"/>
      <c r="BF2551" s="3"/>
      <c r="BG2551" s="3"/>
      <c r="BH2551" s="3"/>
      <c r="BI2551" s="3"/>
      <c r="BJ2551" s="3"/>
      <c r="BK2551" s="3"/>
    </row>
    <row r="2552" spans="32:63" ht="21.2" customHeight="1" x14ac:dyDescent="0.2">
      <c r="AF2552" s="3"/>
      <c r="AG2552" s="48"/>
      <c r="AH2552" s="48"/>
      <c r="AI2552" s="48"/>
      <c r="AJ2552" s="61"/>
      <c r="AK2552" s="3"/>
      <c r="AL2552" s="48"/>
      <c r="AM2552" s="48"/>
      <c r="AN2552" s="48"/>
      <c r="AQ2552" s="3"/>
      <c r="AR2552" s="3"/>
      <c r="AS2552" s="3"/>
      <c r="AT2552" s="3"/>
      <c r="AU2552" s="3"/>
      <c r="AV2552" s="3"/>
      <c r="AW2552" s="3"/>
      <c r="AX2552" s="3"/>
      <c r="AY2552" s="3"/>
      <c r="AZ2552" s="3"/>
      <c r="BA2552" s="3"/>
      <c r="BB2552" s="3"/>
      <c r="BC2552" s="3"/>
      <c r="BD2552" s="3"/>
      <c r="BE2552" s="3"/>
      <c r="BF2552" s="3"/>
      <c r="BG2552" s="3"/>
      <c r="BH2552" s="3"/>
      <c r="BI2552" s="3"/>
      <c r="BJ2552" s="3"/>
      <c r="BK2552" s="3"/>
    </row>
    <row r="2553" spans="32:63" ht="21.2" customHeight="1" x14ac:dyDescent="0.2">
      <c r="AF2553" s="3"/>
      <c r="AG2553" s="48"/>
      <c r="AH2553" s="48"/>
      <c r="AI2553" s="48"/>
      <c r="AJ2553" s="61"/>
      <c r="AK2553" s="3"/>
      <c r="AL2553" s="48"/>
      <c r="AM2553" s="48"/>
      <c r="AN2553" s="48"/>
      <c r="AQ2553" s="3"/>
      <c r="AR2553" s="3"/>
      <c r="AS2553" s="3"/>
      <c r="AT2553" s="3"/>
      <c r="AU2553" s="3"/>
      <c r="AV2553" s="3"/>
      <c r="AW2553" s="3"/>
      <c r="AX2553" s="3"/>
      <c r="AY2553" s="3"/>
      <c r="AZ2553" s="3"/>
      <c r="BA2553" s="3"/>
      <c r="BB2553" s="3"/>
      <c r="BC2553" s="3"/>
      <c r="BD2553" s="3"/>
      <c r="BE2553" s="3"/>
      <c r="BF2553" s="3"/>
      <c r="BG2553" s="3"/>
      <c r="BH2553" s="3"/>
      <c r="BI2553" s="3"/>
      <c r="BJ2553" s="3"/>
      <c r="BK2553" s="3"/>
    </row>
    <row r="2554" spans="32:63" ht="21.2" customHeight="1" x14ac:dyDescent="0.2">
      <c r="AF2554" s="3"/>
      <c r="AG2554" s="48"/>
      <c r="AH2554" s="48"/>
      <c r="AI2554" s="48"/>
      <c r="AJ2554" s="61"/>
      <c r="AK2554" s="3"/>
      <c r="AL2554" s="48"/>
      <c r="AM2554" s="48"/>
      <c r="AN2554" s="48"/>
      <c r="AQ2554" s="3"/>
      <c r="AR2554" s="3"/>
      <c r="AS2554" s="3"/>
      <c r="AT2554" s="3"/>
      <c r="AU2554" s="3"/>
      <c r="AV2554" s="3"/>
      <c r="AW2554" s="3"/>
      <c r="AX2554" s="3"/>
      <c r="AY2554" s="3"/>
      <c r="AZ2554" s="3"/>
      <c r="BA2554" s="3"/>
      <c r="BB2554" s="3"/>
      <c r="BC2554" s="3"/>
      <c r="BD2554" s="3"/>
      <c r="BE2554" s="3"/>
      <c r="BF2554" s="3"/>
      <c r="BG2554" s="3"/>
      <c r="BH2554" s="3"/>
      <c r="BI2554" s="3"/>
      <c r="BJ2554" s="3"/>
      <c r="BK2554" s="3"/>
    </row>
    <row r="2555" spans="32:63" ht="21.2" customHeight="1" x14ac:dyDescent="0.2">
      <c r="AF2555" s="3"/>
      <c r="AG2555" s="48"/>
      <c r="AH2555" s="48"/>
      <c r="AI2555" s="48"/>
      <c r="AJ2555" s="61"/>
      <c r="AK2555" s="3"/>
      <c r="AL2555" s="48"/>
      <c r="AM2555" s="48"/>
      <c r="AN2555" s="48"/>
      <c r="AQ2555" s="3"/>
      <c r="AR2555" s="3"/>
      <c r="AS2555" s="3"/>
      <c r="AT2555" s="3"/>
      <c r="AU2555" s="3"/>
      <c r="AV2555" s="3"/>
      <c r="AW2555" s="3"/>
      <c r="AX2555" s="3"/>
      <c r="AY2555" s="3"/>
      <c r="AZ2555" s="3"/>
      <c r="BA2555" s="3"/>
      <c r="BB2555" s="3"/>
      <c r="BC2555" s="3"/>
      <c r="BD2555" s="3"/>
      <c r="BE2555" s="3"/>
      <c r="BF2555" s="3"/>
      <c r="BG2555" s="3"/>
      <c r="BH2555" s="3"/>
      <c r="BI2555" s="3"/>
      <c r="BJ2555" s="3"/>
      <c r="BK2555" s="3"/>
    </row>
    <row r="2556" spans="32:63" ht="21.2" customHeight="1" x14ac:dyDescent="0.2">
      <c r="AF2556" s="3"/>
      <c r="AG2556" s="48"/>
      <c r="AH2556" s="48"/>
      <c r="AI2556" s="48"/>
      <c r="AJ2556" s="61"/>
      <c r="AK2556" s="3"/>
      <c r="AL2556" s="48"/>
      <c r="AM2556" s="48"/>
      <c r="AN2556" s="48"/>
      <c r="AQ2556" s="3"/>
      <c r="AR2556" s="3"/>
      <c r="AS2556" s="3"/>
      <c r="AT2556" s="3"/>
      <c r="AU2556" s="3"/>
      <c r="AV2556" s="3"/>
      <c r="AW2556" s="3"/>
      <c r="AX2556" s="3"/>
      <c r="AY2556" s="3"/>
      <c r="AZ2556" s="3"/>
      <c r="BA2556" s="3"/>
      <c r="BB2556" s="3"/>
      <c r="BC2556" s="3"/>
      <c r="BD2556" s="3"/>
      <c r="BE2556" s="3"/>
      <c r="BF2556" s="3"/>
      <c r="BG2556" s="3"/>
      <c r="BH2556" s="3"/>
      <c r="BI2556" s="3"/>
      <c r="BJ2556" s="3"/>
      <c r="BK2556" s="3"/>
    </row>
    <row r="2557" spans="32:63" ht="21.2" customHeight="1" x14ac:dyDescent="0.2">
      <c r="AF2557" s="3"/>
      <c r="AG2557" s="48"/>
      <c r="AH2557" s="48"/>
      <c r="AI2557" s="48"/>
      <c r="AJ2557" s="61"/>
      <c r="AK2557" s="3"/>
      <c r="AL2557" s="48"/>
      <c r="AM2557" s="48"/>
      <c r="AN2557" s="48"/>
      <c r="AQ2557" s="3"/>
      <c r="AR2557" s="3"/>
      <c r="AS2557" s="3"/>
      <c r="AT2557" s="3"/>
      <c r="AU2557" s="3"/>
      <c r="AV2557" s="3"/>
      <c r="AW2557" s="3"/>
      <c r="AX2557" s="3"/>
      <c r="AY2557" s="3"/>
      <c r="AZ2557" s="3"/>
      <c r="BA2557" s="3"/>
      <c r="BB2557" s="3"/>
      <c r="BC2557" s="3"/>
      <c r="BD2557" s="3"/>
      <c r="BE2557" s="3"/>
      <c r="BF2557" s="3"/>
      <c r="BG2557" s="3"/>
      <c r="BH2557" s="3"/>
      <c r="BI2557" s="3"/>
      <c r="BJ2557" s="3"/>
      <c r="BK2557" s="3"/>
    </row>
    <row r="2558" spans="32:63" ht="21.2" customHeight="1" x14ac:dyDescent="0.2">
      <c r="AF2558" s="3"/>
      <c r="AG2558" s="48"/>
      <c r="AH2558" s="48"/>
      <c r="AI2558" s="48"/>
      <c r="AJ2558" s="61"/>
      <c r="AK2558" s="3"/>
      <c r="AL2558" s="48"/>
      <c r="AM2558" s="48"/>
      <c r="AN2558" s="48"/>
      <c r="AQ2558" s="3"/>
      <c r="AR2558" s="3"/>
      <c r="AS2558" s="3"/>
      <c r="AT2558" s="3"/>
      <c r="AU2558" s="3"/>
      <c r="AV2558" s="3"/>
      <c r="AW2558" s="3"/>
      <c r="AX2558" s="3"/>
      <c r="AY2558" s="3"/>
      <c r="AZ2558" s="3"/>
      <c r="BA2558" s="3"/>
      <c r="BB2558" s="3"/>
      <c r="BC2558" s="3"/>
      <c r="BD2558" s="3"/>
      <c r="BE2558" s="3"/>
      <c r="BF2558" s="3"/>
      <c r="BG2558" s="3"/>
      <c r="BH2558" s="3"/>
      <c r="BI2558" s="3"/>
      <c r="BJ2558" s="3"/>
      <c r="BK2558" s="3"/>
    </row>
    <row r="2559" spans="32:63" ht="21.2" customHeight="1" x14ac:dyDescent="0.2">
      <c r="AF2559" s="3"/>
      <c r="AG2559" s="48"/>
      <c r="AH2559" s="48"/>
      <c r="AI2559" s="48"/>
      <c r="AJ2559" s="61"/>
      <c r="AK2559" s="3"/>
      <c r="AL2559" s="48"/>
      <c r="AM2559" s="48"/>
      <c r="AN2559" s="48"/>
      <c r="AQ2559" s="3"/>
      <c r="AR2559" s="3"/>
      <c r="AS2559" s="3"/>
      <c r="AT2559" s="3"/>
      <c r="AU2559" s="3"/>
      <c r="AV2559" s="3"/>
      <c r="AW2559" s="3"/>
      <c r="AX2559" s="3"/>
      <c r="AY2559" s="3"/>
      <c r="AZ2559" s="3"/>
      <c r="BA2559" s="3"/>
      <c r="BB2559" s="3"/>
      <c r="BC2559" s="3"/>
      <c r="BD2559" s="3"/>
      <c r="BE2559" s="3"/>
      <c r="BF2559" s="3"/>
      <c r="BG2559" s="3"/>
      <c r="BH2559" s="3"/>
      <c r="BI2559" s="3"/>
      <c r="BJ2559" s="3"/>
      <c r="BK2559" s="3"/>
    </row>
    <row r="2560" spans="32:63" ht="21.2" customHeight="1" x14ac:dyDescent="0.2">
      <c r="AF2560" s="3"/>
      <c r="AG2560" s="48"/>
      <c r="AH2560" s="48"/>
      <c r="AI2560" s="48"/>
      <c r="AJ2560" s="61"/>
      <c r="AK2560" s="3"/>
      <c r="AL2560" s="48"/>
      <c r="AM2560" s="48"/>
      <c r="AN2560" s="48"/>
      <c r="AQ2560" s="3"/>
      <c r="AR2560" s="3"/>
      <c r="AS2560" s="3"/>
      <c r="AT2560" s="3"/>
      <c r="AU2560" s="3"/>
      <c r="AV2560" s="3"/>
      <c r="AW2560" s="3"/>
      <c r="AX2560" s="3"/>
      <c r="AY2560" s="3"/>
      <c r="AZ2560" s="3"/>
      <c r="BA2560" s="3"/>
      <c r="BB2560" s="3"/>
      <c r="BC2560" s="3"/>
      <c r="BD2560" s="3"/>
      <c r="BE2560" s="3"/>
      <c r="BF2560" s="3"/>
      <c r="BG2560" s="3"/>
      <c r="BH2560" s="3"/>
      <c r="BI2560" s="3"/>
      <c r="BJ2560" s="3"/>
      <c r="BK2560" s="3"/>
    </row>
    <row r="2561" spans="32:63" ht="21.2" customHeight="1" x14ac:dyDescent="0.2">
      <c r="AF2561" s="3"/>
      <c r="AG2561" s="48"/>
      <c r="AH2561" s="48"/>
      <c r="AI2561" s="48"/>
      <c r="AJ2561" s="61"/>
      <c r="AK2561" s="3"/>
      <c r="AL2561" s="48"/>
      <c r="AM2561" s="48"/>
      <c r="AN2561" s="48"/>
      <c r="AQ2561" s="3"/>
      <c r="AR2561" s="3"/>
      <c r="AS2561" s="3"/>
      <c r="AT2561" s="3"/>
      <c r="AU2561" s="3"/>
      <c r="AV2561" s="3"/>
      <c r="AW2561" s="3"/>
      <c r="AX2561" s="3"/>
      <c r="AY2561" s="3"/>
      <c r="AZ2561" s="3"/>
      <c r="BA2561" s="3"/>
      <c r="BB2561" s="3"/>
      <c r="BC2561" s="3"/>
      <c r="BD2561" s="3"/>
      <c r="BE2561" s="3"/>
      <c r="BF2561" s="3"/>
      <c r="BG2561" s="3"/>
      <c r="BH2561" s="3"/>
      <c r="BI2561" s="3"/>
      <c r="BJ2561" s="3"/>
      <c r="BK2561" s="3"/>
    </row>
    <row r="2562" spans="32:63" ht="21.2" customHeight="1" x14ac:dyDescent="0.2">
      <c r="AF2562" s="3"/>
      <c r="AG2562" s="48"/>
      <c r="AH2562" s="48"/>
      <c r="AI2562" s="48"/>
      <c r="AJ2562" s="61"/>
      <c r="AK2562" s="3"/>
      <c r="AL2562" s="48"/>
      <c r="AM2562" s="48"/>
      <c r="AN2562" s="48"/>
      <c r="AQ2562" s="3"/>
      <c r="AR2562" s="3"/>
      <c r="AS2562" s="3"/>
      <c r="AT2562" s="3"/>
      <c r="AU2562" s="3"/>
      <c r="AV2562" s="3"/>
      <c r="AW2562" s="3"/>
      <c r="AX2562" s="3"/>
      <c r="AY2562" s="3"/>
      <c r="AZ2562" s="3"/>
      <c r="BA2562" s="3"/>
      <c r="BB2562" s="3"/>
      <c r="BC2562" s="3"/>
      <c r="BD2562" s="3"/>
      <c r="BE2562" s="3"/>
      <c r="BF2562" s="3"/>
      <c r="BG2562" s="3"/>
      <c r="BH2562" s="3"/>
      <c r="BI2562" s="3"/>
      <c r="BJ2562" s="3"/>
      <c r="BK2562" s="3"/>
    </row>
    <row r="2563" spans="32:63" ht="21.2" customHeight="1" x14ac:dyDescent="0.2">
      <c r="AF2563" s="3"/>
      <c r="AG2563" s="48"/>
      <c r="AH2563" s="48"/>
      <c r="AI2563" s="48"/>
      <c r="AJ2563" s="61"/>
      <c r="AK2563" s="3"/>
      <c r="AL2563" s="48"/>
      <c r="AM2563" s="48"/>
      <c r="AN2563" s="48"/>
      <c r="AQ2563" s="3"/>
      <c r="AR2563" s="3"/>
      <c r="AS2563" s="3"/>
      <c r="AT2563" s="3"/>
      <c r="AU2563" s="3"/>
      <c r="AV2563" s="3"/>
      <c r="AW2563" s="3"/>
      <c r="AX2563" s="3"/>
      <c r="AY2563" s="3"/>
      <c r="AZ2563" s="3"/>
      <c r="BA2563" s="3"/>
      <c r="BB2563" s="3"/>
      <c r="BC2563" s="3"/>
      <c r="BD2563" s="3"/>
      <c r="BE2563" s="3"/>
      <c r="BF2563" s="3"/>
      <c r="BG2563" s="3"/>
      <c r="BH2563" s="3"/>
      <c r="BI2563" s="3"/>
      <c r="BJ2563" s="3"/>
      <c r="BK2563" s="3"/>
    </row>
    <row r="2564" spans="32:63" ht="21.2" customHeight="1" x14ac:dyDescent="0.2">
      <c r="AF2564" s="3"/>
      <c r="AG2564" s="48"/>
      <c r="AH2564" s="48"/>
      <c r="AI2564" s="48"/>
      <c r="AJ2564" s="61"/>
      <c r="AK2564" s="3"/>
      <c r="AL2564" s="48"/>
      <c r="AM2564" s="48"/>
      <c r="AN2564" s="48"/>
      <c r="AQ2564" s="3"/>
      <c r="AR2564" s="3"/>
      <c r="AS2564" s="3"/>
      <c r="AT2564" s="3"/>
      <c r="AU2564" s="3"/>
      <c r="AV2564" s="3"/>
      <c r="AW2564" s="3"/>
      <c r="AX2564" s="3"/>
      <c r="AY2564" s="3"/>
      <c r="AZ2564" s="3"/>
      <c r="BA2564" s="3"/>
      <c r="BB2564" s="3"/>
      <c r="BC2564" s="3"/>
      <c r="BD2564" s="3"/>
      <c r="BE2564" s="3"/>
      <c r="BF2564" s="3"/>
      <c r="BG2564" s="3"/>
      <c r="BH2564" s="3"/>
      <c r="BI2564" s="3"/>
      <c r="BJ2564" s="3"/>
      <c r="BK2564" s="3"/>
    </row>
    <row r="2565" spans="32:63" ht="21.2" customHeight="1" x14ac:dyDescent="0.2">
      <c r="AF2565" s="3"/>
      <c r="AG2565" s="48"/>
      <c r="AH2565" s="48"/>
      <c r="AI2565" s="48"/>
      <c r="AJ2565" s="61"/>
      <c r="AK2565" s="3"/>
      <c r="AL2565" s="48"/>
      <c r="AM2565" s="48"/>
      <c r="AN2565" s="48"/>
      <c r="AQ2565" s="3"/>
      <c r="AR2565" s="3"/>
      <c r="AS2565" s="3"/>
      <c r="AT2565" s="3"/>
      <c r="AU2565" s="3"/>
      <c r="AV2565" s="3"/>
      <c r="AW2565" s="3"/>
      <c r="AX2565" s="3"/>
      <c r="AY2565" s="3"/>
      <c r="AZ2565" s="3"/>
      <c r="BA2565" s="3"/>
      <c r="BB2565" s="3"/>
      <c r="BC2565" s="3"/>
      <c r="BD2565" s="3"/>
      <c r="BE2565" s="3"/>
      <c r="BF2565" s="3"/>
      <c r="BG2565" s="3"/>
      <c r="BH2565" s="3"/>
      <c r="BI2565" s="3"/>
      <c r="BJ2565" s="3"/>
      <c r="BK2565" s="3"/>
    </row>
    <row r="2566" spans="32:63" ht="21.2" customHeight="1" x14ac:dyDescent="0.2">
      <c r="AF2566" s="3"/>
      <c r="AG2566" s="48"/>
      <c r="AH2566" s="48"/>
      <c r="AI2566" s="48"/>
      <c r="AJ2566" s="61"/>
      <c r="AK2566" s="3"/>
      <c r="AL2566" s="48"/>
      <c r="AM2566" s="48"/>
      <c r="AN2566" s="48"/>
      <c r="AQ2566" s="3"/>
      <c r="AR2566" s="3"/>
      <c r="AS2566" s="3"/>
      <c r="AT2566" s="3"/>
      <c r="AU2566" s="3"/>
      <c r="AV2566" s="3"/>
      <c r="AW2566" s="3"/>
      <c r="AX2566" s="3"/>
      <c r="AY2566" s="3"/>
      <c r="AZ2566" s="3"/>
      <c r="BA2566" s="3"/>
      <c r="BB2566" s="3"/>
      <c r="BC2566" s="3"/>
      <c r="BD2566" s="3"/>
      <c r="BE2566" s="3"/>
      <c r="BF2566" s="3"/>
      <c r="BG2566" s="3"/>
      <c r="BH2566" s="3"/>
      <c r="BI2566" s="3"/>
      <c r="BJ2566" s="3"/>
      <c r="BK2566" s="3"/>
    </row>
    <row r="2567" spans="32:63" ht="21.2" customHeight="1" x14ac:dyDescent="0.2">
      <c r="AF2567" s="3"/>
      <c r="AG2567" s="48"/>
      <c r="AH2567" s="48"/>
      <c r="AI2567" s="48"/>
      <c r="AJ2567" s="61"/>
      <c r="AK2567" s="3"/>
      <c r="AL2567" s="48"/>
      <c r="AM2567" s="48"/>
      <c r="AN2567" s="48"/>
      <c r="AQ2567" s="3"/>
      <c r="AR2567" s="3"/>
      <c r="AS2567" s="3"/>
      <c r="AT2567" s="3"/>
      <c r="AU2567" s="3"/>
      <c r="AV2567" s="3"/>
      <c r="AW2567" s="3"/>
      <c r="AX2567" s="3"/>
      <c r="AY2567" s="3"/>
      <c r="AZ2567" s="3"/>
      <c r="BA2567" s="3"/>
      <c r="BB2567" s="3"/>
      <c r="BC2567" s="3"/>
      <c r="BD2567" s="3"/>
      <c r="BE2567" s="3"/>
      <c r="BF2567" s="3"/>
      <c r="BG2567" s="3"/>
      <c r="BH2567" s="3"/>
      <c r="BI2567" s="3"/>
      <c r="BJ2567" s="3"/>
      <c r="BK2567" s="3"/>
    </row>
    <row r="2568" spans="32:63" ht="21.2" customHeight="1" x14ac:dyDescent="0.2">
      <c r="AF2568" s="3"/>
      <c r="AG2568" s="48"/>
      <c r="AH2568" s="48"/>
      <c r="AI2568" s="48"/>
      <c r="AJ2568" s="61"/>
      <c r="AK2568" s="3"/>
      <c r="AL2568" s="48"/>
      <c r="AM2568" s="48"/>
      <c r="AN2568" s="48"/>
      <c r="AQ2568" s="3"/>
      <c r="AR2568" s="3"/>
      <c r="AS2568" s="3"/>
      <c r="AT2568" s="3"/>
      <c r="AU2568" s="3"/>
      <c r="AV2568" s="3"/>
      <c r="AW2568" s="3"/>
      <c r="AX2568" s="3"/>
      <c r="AY2568" s="3"/>
      <c r="AZ2568" s="3"/>
      <c r="BA2568" s="3"/>
      <c r="BB2568" s="3"/>
      <c r="BC2568" s="3"/>
      <c r="BD2568" s="3"/>
      <c r="BE2568" s="3"/>
      <c r="BF2568" s="3"/>
      <c r="BG2568" s="3"/>
      <c r="BH2568" s="3"/>
      <c r="BI2568" s="3"/>
      <c r="BJ2568" s="3"/>
      <c r="BK2568" s="3"/>
    </row>
    <row r="2569" spans="32:63" ht="21.2" customHeight="1" x14ac:dyDescent="0.2">
      <c r="AF2569" s="3"/>
      <c r="AG2569" s="48"/>
      <c r="AH2569" s="48"/>
      <c r="AI2569" s="48"/>
      <c r="AJ2569" s="61"/>
      <c r="AK2569" s="3"/>
      <c r="AL2569" s="48"/>
      <c r="AM2569" s="48"/>
      <c r="AN2569" s="48"/>
      <c r="AQ2569" s="3"/>
      <c r="AR2569" s="3"/>
      <c r="AS2569" s="3"/>
      <c r="AT2569" s="3"/>
      <c r="AU2569" s="3"/>
      <c r="AV2569" s="3"/>
      <c r="AW2569" s="3"/>
      <c r="AX2569" s="3"/>
      <c r="AY2569" s="3"/>
      <c r="AZ2569" s="3"/>
      <c r="BA2569" s="3"/>
      <c r="BB2569" s="3"/>
      <c r="BC2569" s="3"/>
      <c r="BD2569" s="3"/>
      <c r="BE2569" s="3"/>
      <c r="BF2569" s="3"/>
      <c r="BG2569" s="3"/>
      <c r="BH2569" s="3"/>
      <c r="BI2569" s="3"/>
      <c r="BJ2569" s="3"/>
      <c r="BK2569" s="3"/>
    </row>
    <row r="2570" spans="32:63" ht="21.2" customHeight="1" x14ac:dyDescent="0.2">
      <c r="AF2570" s="3"/>
      <c r="AG2570" s="48"/>
      <c r="AH2570" s="48"/>
      <c r="AI2570" s="48"/>
      <c r="AJ2570" s="61"/>
      <c r="AK2570" s="3"/>
      <c r="AL2570" s="48"/>
      <c r="AM2570" s="48"/>
      <c r="AN2570" s="48"/>
      <c r="AQ2570" s="3"/>
      <c r="AR2570" s="3"/>
      <c r="AS2570" s="3"/>
      <c r="AT2570" s="3"/>
      <c r="AU2570" s="3"/>
      <c r="AV2570" s="3"/>
      <c r="AW2570" s="3"/>
      <c r="AX2570" s="3"/>
      <c r="AY2570" s="3"/>
      <c r="AZ2570" s="3"/>
      <c r="BA2570" s="3"/>
      <c r="BB2570" s="3"/>
      <c r="BC2570" s="3"/>
      <c r="BD2570" s="3"/>
      <c r="BE2570" s="3"/>
      <c r="BF2570" s="3"/>
      <c r="BG2570" s="3"/>
      <c r="BH2570" s="3"/>
      <c r="BI2570" s="3"/>
      <c r="BJ2570" s="3"/>
      <c r="BK2570" s="3"/>
    </row>
    <row r="2571" spans="32:63" ht="21.2" customHeight="1" x14ac:dyDescent="0.2">
      <c r="AF2571" s="3"/>
      <c r="AG2571" s="48"/>
      <c r="AH2571" s="48"/>
      <c r="AI2571" s="48"/>
      <c r="AJ2571" s="61"/>
      <c r="AK2571" s="3"/>
      <c r="AL2571" s="48"/>
      <c r="AM2571" s="48"/>
      <c r="AN2571" s="48"/>
      <c r="AQ2571" s="3"/>
      <c r="AR2571" s="3"/>
      <c r="AS2571" s="3"/>
      <c r="AT2571" s="3"/>
      <c r="AU2571" s="3"/>
      <c r="AV2571" s="3"/>
      <c r="AW2571" s="3"/>
      <c r="AX2571" s="3"/>
      <c r="AY2571" s="3"/>
      <c r="AZ2571" s="3"/>
      <c r="BA2571" s="3"/>
      <c r="BB2571" s="3"/>
      <c r="BC2571" s="3"/>
      <c r="BD2571" s="3"/>
      <c r="BE2571" s="3"/>
      <c r="BF2571" s="3"/>
      <c r="BG2571" s="3"/>
      <c r="BH2571" s="3"/>
      <c r="BI2571" s="3"/>
      <c r="BJ2571" s="3"/>
      <c r="BK2571" s="3"/>
    </row>
    <row r="2572" spans="32:63" ht="21.2" customHeight="1" x14ac:dyDescent="0.2">
      <c r="AF2572" s="3"/>
      <c r="AG2572" s="48"/>
      <c r="AH2572" s="48"/>
      <c r="AI2572" s="48"/>
      <c r="AJ2572" s="61"/>
      <c r="AK2572" s="3"/>
      <c r="AL2572" s="48"/>
      <c r="AM2572" s="48"/>
      <c r="AN2572" s="48"/>
      <c r="AQ2572" s="3"/>
      <c r="AR2572" s="3"/>
      <c r="AS2572" s="3"/>
      <c r="AT2572" s="3"/>
      <c r="AU2572" s="3"/>
      <c r="AV2572" s="3"/>
      <c r="AW2572" s="3"/>
      <c r="AX2572" s="3"/>
      <c r="AY2572" s="3"/>
      <c r="AZ2572" s="3"/>
      <c r="BA2572" s="3"/>
      <c r="BB2572" s="3"/>
      <c r="BC2572" s="3"/>
      <c r="BD2572" s="3"/>
      <c r="BE2572" s="3"/>
      <c r="BF2572" s="3"/>
      <c r="BG2572" s="3"/>
      <c r="BH2572" s="3"/>
      <c r="BI2572" s="3"/>
      <c r="BJ2572" s="3"/>
      <c r="BK2572" s="3"/>
    </row>
    <row r="2573" spans="32:63" ht="21.2" customHeight="1" x14ac:dyDescent="0.2">
      <c r="AF2573" s="3"/>
      <c r="AG2573" s="48"/>
      <c r="AH2573" s="48"/>
      <c r="AI2573" s="48"/>
      <c r="AJ2573" s="61"/>
      <c r="AK2573" s="3"/>
      <c r="AL2573" s="48"/>
      <c r="AM2573" s="48"/>
      <c r="AN2573" s="48"/>
      <c r="AQ2573" s="3"/>
      <c r="AR2573" s="3"/>
      <c r="AS2573" s="3"/>
      <c r="AT2573" s="3"/>
      <c r="AU2573" s="3"/>
      <c r="AV2573" s="3"/>
      <c r="AW2573" s="3"/>
      <c r="AX2573" s="3"/>
      <c r="AY2573" s="3"/>
      <c r="AZ2573" s="3"/>
      <c r="BA2573" s="3"/>
      <c r="BB2573" s="3"/>
      <c r="BC2573" s="3"/>
      <c r="BD2573" s="3"/>
      <c r="BE2573" s="3"/>
      <c r="BF2573" s="3"/>
      <c r="BG2573" s="3"/>
      <c r="BH2573" s="3"/>
      <c r="BI2573" s="3"/>
      <c r="BJ2573" s="3"/>
      <c r="BK2573" s="3"/>
    </row>
    <row r="2574" spans="32:63" ht="21.2" customHeight="1" x14ac:dyDescent="0.2">
      <c r="AF2574" s="3"/>
      <c r="AG2574" s="48"/>
      <c r="AH2574" s="48"/>
      <c r="AI2574" s="48"/>
      <c r="AJ2574" s="61"/>
      <c r="AK2574" s="3"/>
      <c r="AL2574" s="48"/>
      <c r="AM2574" s="48"/>
      <c r="AN2574" s="48"/>
      <c r="AQ2574" s="3"/>
      <c r="AR2574" s="3"/>
      <c r="AS2574" s="3"/>
      <c r="AT2574" s="3"/>
      <c r="AU2574" s="3"/>
      <c r="AV2574" s="3"/>
      <c r="AW2574" s="3"/>
      <c r="AX2574" s="3"/>
      <c r="AY2574" s="3"/>
      <c r="AZ2574" s="3"/>
      <c r="BA2574" s="3"/>
      <c r="BB2574" s="3"/>
      <c r="BC2574" s="3"/>
      <c r="BD2574" s="3"/>
      <c r="BE2574" s="3"/>
      <c r="BF2574" s="3"/>
      <c r="BG2574" s="3"/>
      <c r="BH2574" s="3"/>
      <c r="BI2574" s="3"/>
      <c r="BJ2574" s="3"/>
      <c r="BK2574" s="3"/>
    </row>
    <row r="2575" spans="32:63" ht="21.2" customHeight="1" x14ac:dyDescent="0.2">
      <c r="AF2575" s="3"/>
      <c r="AG2575" s="48"/>
      <c r="AH2575" s="48"/>
      <c r="AI2575" s="48"/>
      <c r="AJ2575" s="61"/>
      <c r="AK2575" s="3"/>
      <c r="AL2575" s="48"/>
      <c r="AM2575" s="48"/>
      <c r="AN2575" s="48"/>
      <c r="AQ2575" s="3"/>
      <c r="AR2575" s="3"/>
      <c r="AS2575" s="3"/>
      <c r="AT2575" s="3"/>
      <c r="AU2575" s="3"/>
      <c r="AV2575" s="3"/>
      <c r="AW2575" s="3"/>
      <c r="AX2575" s="3"/>
      <c r="AY2575" s="3"/>
      <c r="AZ2575" s="3"/>
      <c r="BA2575" s="3"/>
      <c r="BB2575" s="3"/>
      <c r="BC2575" s="3"/>
      <c r="BD2575" s="3"/>
      <c r="BE2575" s="3"/>
      <c r="BF2575" s="3"/>
      <c r="BG2575" s="3"/>
      <c r="BH2575" s="3"/>
      <c r="BI2575" s="3"/>
      <c r="BJ2575" s="3"/>
      <c r="BK2575" s="3"/>
    </row>
    <row r="2576" spans="32:63" ht="21.2" customHeight="1" x14ac:dyDescent="0.2">
      <c r="AF2576" s="3"/>
      <c r="AG2576" s="48"/>
      <c r="AH2576" s="48"/>
      <c r="AI2576" s="48"/>
      <c r="AJ2576" s="61"/>
      <c r="AK2576" s="3"/>
      <c r="AL2576" s="48"/>
      <c r="AM2576" s="48"/>
      <c r="AN2576" s="48"/>
      <c r="AQ2576" s="3"/>
      <c r="AR2576" s="3"/>
      <c r="AS2576" s="3"/>
      <c r="AT2576" s="3"/>
      <c r="AU2576" s="3"/>
      <c r="AV2576" s="3"/>
      <c r="AW2576" s="3"/>
      <c r="AX2576" s="3"/>
      <c r="AY2576" s="3"/>
      <c r="AZ2576" s="3"/>
      <c r="BA2576" s="3"/>
      <c r="BB2576" s="3"/>
      <c r="BC2576" s="3"/>
      <c r="BD2576" s="3"/>
      <c r="BE2576" s="3"/>
      <c r="BF2576" s="3"/>
      <c r="BG2576" s="3"/>
      <c r="BH2576" s="3"/>
      <c r="BI2576" s="3"/>
      <c r="BJ2576" s="3"/>
      <c r="BK2576" s="3"/>
    </row>
    <row r="2577" spans="32:63" ht="21.2" customHeight="1" x14ac:dyDescent="0.2">
      <c r="AF2577" s="3"/>
      <c r="AG2577" s="48"/>
      <c r="AH2577" s="48"/>
      <c r="AI2577" s="48"/>
      <c r="AJ2577" s="61"/>
      <c r="AK2577" s="3"/>
      <c r="AL2577" s="48"/>
      <c r="AM2577" s="48"/>
      <c r="AN2577" s="48"/>
      <c r="AQ2577" s="3"/>
      <c r="AR2577" s="3"/>
      <c r="AS2577" s="3"/>
      <c r="AT2577" s="3"/>
      <c r="AU2577" s="3"/>
      <c r="AV2577" s="3"/>
      <c r="AW2577" s="3"/>
      <c r="AX2577" s="3"/>
      <c r="AY2577" s="3"/>
      <c r="AZ2577" s="3"/>
      <c r="BA2577" s="3"/>
      <c r="BB2577" s="3"/>
      <c r="BC2577" s="3"/>
      <c r="BD2577" s="3"/>
      <c r="BE2577" s="3"/>
      <c r="BF2577" s="3"/>
      <c r="BG2577" s="3"/>
      <c r="BH2577" s="3"/>
      <c r="BI2577" s="3"/>
      <c r="BJ2577" s="3"/>
      <c r="BK2577" s="3"/>
    </row>
    <row r="2578" spans="32:63" ht="21.2" customHeight="1" x14ac:dyDescent="0.2">
      <c r="AF2578" s="3"/>
      <c r="AG2578" s="48"/>
      <c r="AH2578" s="48"/>
      <c r="AI2578" s="48"/>
      <c r="AJ2578" s="61"/>
      <c r="AK2578" s="3"/>
      <c r="AL2578" s="48"/>
      <c r="AM2578" s="48"/>
      <c r="AN2578" s="48"/>
      <c r="AQ2578" s="3"/>
      <c r="AR2578" s="3"/>
      <c r="AS2578" s="3"/>
      <c r="AT2578" s="3"/>
      <c r="AU2578" s="3"/>
      <c r="AV2578" s="3"/>
      <c r="AW2578" s="3"/>
      <c r="AX2578" s="3"/>
      <c r="AY2578" s="3"/>
      <c r="AZ2578" s="3"/>
      <c r="BA2578" s="3"/>
      <c r="BB2578" s="3"/>
      <c r="BC2578" s="3"/>
      <c r="BD2578" s="3"/>
      <c r="BE2578" s="3"/>
      <c r="BF2578" s="3"/>
      <c r="BG2578" s="3"/>
      <c r="BH2578" s="3"/>
      <c r="BI2578" s="3"/>
      <c r="BJ2578" s="3"/>
      <c r="BK2578" s="3"/>
    </row>
    <row r="2579" spans="32:63" ht="21.2" customHeight="1" x14ac:dyDescent="0.2">
      <c r="AF2579" s="3"/>
      <c r="AG2579" s="48"/>
      <c r="AH2579" s="48"/>
      <c r="AI2579" s="48"/>
      <c r="AJ2579" s="61"/>
      <c r="AK2579" s="3"/>
      <c r="AL2579" s="48"/>
      <c r="AM2579" s="48"/>
      <c r="AN2579" s="48"/>
      <c r="AQ2579" s="3"/>
      <c r="AR2579" s="3"/>
      <c r="AS2579" s="3"/>
      <c r="AT2579" s="3"/>
      <c r="AU2579" s="3"/>
      <c r="AV2579" s="3"/>
      <c r="AW2579" s="3"/>
      <c r="AX2579" s="3"/>
      <c r="AY2579" s="3"/>
      <c r="AZ2579" s="3"/>
      <c r="BA2579" s="3"/>
      <c r="BB2579" s="3"/>
      <c r="BC2579" s="3"/>
      <c r="BD2579" s="3"/>
      <c r="BE2579" s="3"/>
      <c r="BF2579" s="3"/>
      <c r="BG2579" s="3"/>
      <c r="BH2579" s="3"/>
      <c r="BI2579" s="3"/>
      <c r="BJ2579" s="3"/>
      <c r="BK2579" s="3"/>
    </row>
    <row r="2580" spans="32:63" ht="21.2" customHeight="1" x14ac:dyDescent="0.2">
      <c r="AF2580" s="3"/>
      <c r="AG2580" s="48"/>
      <c r="AH2580" s="48"/>
      <c r="AI2580" s="48"/>
      <c r="AJ2580" s="61"/>
      <c r="AK2580" s="3"/>
      <c r="AL2580" s="48"/>
      <c r="AM2580" s="48"/>
      <c r="AN2580" s="48"/>
      <c r="AQ2580" s="3"/>
      <c r="AR2580" s="3"/>
      <c r="AS2580" s="3"/>
      <c r="AT2580" s="3"/>
      <c r="AU2580" s="3"/>
      <c r="AV2580" s="3"/>
      <c r="AW2580" s="3"/>
      <c r="AX2580" s="3"/>
      <c r="AY2580" s="3"/>
      <c r="AZ2580" s="3"/>
      <c r="BA2580" s="3"/>
      <c r="BB2580" s="3"/>
      <c r="BC2580" s="3"/>
      <c r="BD2580" s="3"/>
      <c r="BE2580" s="3"/>
      <c r="BF2580" s="3"/>
      <c r="BG2580" s="3"/>
      <c r="BH2580" s="3"/>
      <c r="BI2580" s="3"/>
      <c r="BJ2580" s="3"/>
      <c r="BK2580" s="3"/>
    </row>
    <row r="2581" spans="32:63" ht="21.2" customHeight="1" x14ac:dyDescent="0.2">
      <c r="AF2581" s="3"/>
      <c r="AJ2581" s="61"/>
      <c r="AK2581" s="3"/>
      <c r="AL2581" s="48"/>
      <c r="AM2581" s="48"/>
      <c r="AN2581" s="48"/>
      <c r="AQ2581" s="3"/>
      <c r="AR2581" s="3"/>
      <c r="AS2581" s="3"/>
      <c r="AT2581" s="3"/>
      <c r="AU2581" s="3"/>
      <c r="AV2581" s="3"/>
      <c r="AW2581" s="3"/>
      <c r="AX2581" s="3"/>
      <c r="AY2581" s="3"/>
      <c r="AZ2581" s="3"/>
      <c r="BA2581" s="3"/>
      <c r="BB2581" s="3"/>
      <c r="BC2581" s="3"/>
      <c r="BD2581" s="3"/>
      <c r="BE2581" s="3"/>
      <c r="BF2581" s="3"/>
      <c r="BG2581" s="3"/>
      <c r="BH2581" s="3"/>
      <c r="BI2581" s="3"/>
      <c r="BJ2581" s="3"/>
      <c r="BK2581" s="3"/>
    </row>
    <row r="2582" spans="32:63" ht="21.2" customHeight="1" x14ac:dyDescent="0.2">
      <c r="AF2582" s="3"/>
      <c r="AJ2582" s="61"/>
      <c r="AK2582" s="3"/>
      <c r="AL2582" s="48"/>
      <c r="AM2582" s="48"/>
      <c r="AQ2582" s="3"/>
      <c r="AR2582" s="3"/>
      <c r="AS2582" s="3"/>
      <c r="AT2582" s="3"/>
      <c r="AU2582" s="3"/>
      <c r="AV2582" s="3"/>
      <c r="AW2582" s="3"/>
      <c r="AX2582" s="3"/>
      <c r="AY2582" s="3"/>
      <c r="AZ2582" s="3"/>
      <c r="BA2582" s="3"/>
      <c r="BB2582" s="3"/>
      <c r="BC2582" s="3"/>
      <c r="BD2582" s="3"/>
      <c r="BE2582" s="3"/>
      <c r="BF2582" s="3"/>
      <c r="BG2582" s="3"/>
      <c r="BH2582" s="3"/>
      <c r="BI2582" s="3"/>
      <c r="BJ2582" s="3"/>
      <c r="BK2582" s="3"/>
    </row>
    <row r="2583" spans="32:63" ht="21.2" customHeight="1" x14ac:dyDescent="0.2">
      <c r="AF2583" s="3"/>
      <c r="AJ2583" s="61"/>
      <c r="AK2583" s="3"/>
      <c r="AL2583" s="48"/>
      <c r="AM2583" s="48"/>
      <c r="AQ2583" s="3"/>
      <c r="AR2583" s="3"/>
      <c r="AS2583" s="3"/>
      <c r="AT2583" s="3"/>
      <c r="AU2583" s="3"/>
      <c r="AV2583" s="3"/>
      <c r="AW2583" s="3"/>
      <c r="AX2583" s="3"/>
      <c r="AY2583" s="3"/>
      <c r="AZ2583" s="3"/>
      <c r="BA2583" s="3"/>
      <c r="BB2583" s="3"/>
      <c r="BC2583" s="3"/>
      <c r="BD2583" s="3"/>
      <c r="BE2583" s="3"/>
      <c r="BF2583" s="3"/>
      <c r="BG2583" s="3"/>
      <c r="BH2583" s="3"/>
      <c r="BI2583" s="3"/>
      <c r="BJ2583" s="3"/>
      <c r="BK2583" s="3"/>
    </row>
    <row r="2584" spans="32:63" ht="21.2" customHeight="1" x14ac:dyDescent="0.2">
      <c r="AF2584" s="3"/>
      <c r="AJ2584" s="61"/>
      <c r="AK2584" s="3"/>
      <c r="AL2584" s="48"/>
      <c r="AM2584" s="48"/>
      <c r="AQ2584" s="3"/>
      <c r="AR2584" s="3"/>
      <c r="AS2584" s="3"/>
      <c r="AT2584" s="3"/>
      <c r="AU2584" s="3"/>
      <c r="AV2584" s="3"/>
      <c r="AW2584" s="3"/>
      <c r="AX2584" s="3"/>
      <c r="AY2584" s="3"/>
      <c r="AZ2584" s="3"/>
      <c r="BA2584" s="3"/>
      <c r="BB2584" s="3"/>
      <c r="BC2584" s="3"/>
      <c r="BD2584" s="3"/>
      <c r="BE2584" s="3"/>
      <c r="BF2584" s="3"/>
      <c r="BG2584" s="3"/>
      <c r="BH2584" s="3"/>
      <c r="BI2584" s="3"/>
      <c r="BJ2584" s="3"/>
      <c r="BK2584" s="3"/>
    </row>
    <row r="2585" spans="32:63" ht="21.2" customHeight="1" x14ac:dyDescent="0.2">
      <c r="AF2585" s="3"/>
      <c r="AJ2585" s="61"/>
      <c r="AK2585" s="3"/>
      <c r="AL2585" s="48"/>
      <c r="AM2585" s="48"/>
      <c r="AQ2585" s="3"/>
      <c r="AR2585" s="3"/>
      <c r="AS2585" s="3"/>
      <c r="AT2585" s="3"/>
      <c r="AU2585" s="3"/>
      <c r="AV2585" s="3"/>
      <c r="AW2585" s="3"/>
      <c r="AX2585" s="3"/>
      <c r="AY2585" s="3"/>
      <c r="AZ2585" s="3"/>
      <c r="BA2585" s="3"/>
      <c r="BB2585" s="3"/>
      <c r="BC2585" s="3"/>
      <c r="BD2585" s="3"/>
      <c r="BE2585" s="3"/>
      <c r="BF2585" s="3"/>
      <c r="BG2585" s="3"/>
      <c r="BH2585" s="3"/>
      <c r="BI2585" s="3"/>
      <c r="BJ2585" s="3"/>
      <c r="BK2585" s="3"/>
    </row>
    <row r="2586" spans="32:63" ht="21.2" customHeight="1" x14ac:dyDescent="0.2">
      <c r="AF2586" s="3"/>
      <c r="AJ2586" s="61"/>
      <c r="AK2586" s="3"/>
      <c r="AL2586" s="48"/>
      <c r="AM2586" s="48"/>
      <c r="AQ2586" s="3"/>
      <c r="AR2586" s="3"/>
      <c r="AS2586" s="3"/>
      <c r="AT2586" s="3"/>
      <c r="AU2586" s="3"/>
      <c r="AV2586" s="3"/>
      <c r="AW2586" s="3"/>
      <c r="AX2586" s="3"/>
      <c r="AY2586" s="3"/>
      <c r="AZ2586" s="3"/>
      <c r="BA2586" s="3"/>
      <c r="BB2586" s="3"/>
      <c r="BC2586" s="3"/>
      <c r="BD2586" s="3"/>
      <c r="BE2586" s="3"/>
      <c r="BF2586" s="3"/>
      <c r="BG2586" s="3"/>
      <c r="BH2586" s="3"/>
      <c r="BI2586" s="3"/>
      <c r="BJ2586" s="3"/>
      <c r="BK2586" s="3"/>
    </row>
    <row r="2587" spans="32:63" ht="21.2" customHeight="1" x14ac:dyDescent="0.2">
      <c r="AF2587" s="3"/>
      <c r="AJ2587" s="61"/>
      <c r="AK2587" s="3"/>
      <c r="AL2587" s="48"/>
      <c r="AM2587" s="48"/>
      <c r="AQ2587" s="3"/>
      <c r="AR2587" s="3"/>
      <c r="AS2587" s="3"/>
      <c r="AT2587" s="3"/>
      <c r="AU2587" s="3"/>
      <c r="AV2587" s="3"/>
      <c r="AW2587" s="3"/>
      <c r="AX2587" s="3"/>
      <c r="AY2587" s="3"/>
      <c r="AZ2587" s="3"/>
      <c r="BA2587" s="3"/>
      <c r="BB2587" s="3"/>
      <c r="BC2587" s="3"/>
      <c r="BD2587" s="3"/>
      <c r="BE2587" s="3"/>
      <c r="BF2587" s="3"/>
      <c r="BG2587" s="3"/>
      <c r="BH2587" s="3"/>
      <c r="BI2587" s="3"/>
      <c r="BJ2587" s="3"/>
      <c r="BK2587" s="3"/>
    </row>
    <row r="2588" spans="32:63" ht="21.2" customHeight="1" x14ac:dyDescent="0.2">
      <c r="AF2588" s="3"/>
      <c r="AJ2588" s="61"/>
      <c r="AK2588" s="3"/>
      <c r="AL2588" s="48"/>
      <c r="AM2588" s="48"/>
      <c r="AQ2588" s="3"/>
      <c r="AR2588" s="3"/>
      <c r="AS2588" s="3"/>
      <c r="AT2588" s="3"/>
      <c r="AU2588" s="3"/>
      <c r="AV2588" s="3"/>
      <c r="AW2588" s="3"/>
      <c r="AX2588" s="3"/>
      <c r="AY2588" s="3"/>
      <c r="AZ2588" s="3"/>
      <c r="BA2588" s="3"/>
      <c r="BB2588" s="3"/>
      <c r="BC2588" s="3"/>
      <c r="BD2588" s="3"/>
      <c r="BE2588" s="3"/>
      <c r="BF2588" s="3"/>
      <c r="BG2588" s="3"/>
      <c r="BH2588" s="3"/>
      <c r="BI2588" s="3"/>
      <c r="BJ2588" s="3"/>
      <c r="BK2588" s="3"/>
    </row>
    <row r="2589" spans="32:63" ht="21.2" customHeight="1" x14ac:dyDescent="0.2">
      <c r="AF2589" s="3"/>
      <c r="AJ2589" s="61"/>
      <c r="AK2589" s="3"/>
      <c r="AL2589" s="48"/>
      <c r="AM2589" s="48"/>
      <c r="AQ2589" s="3"/>
      <c r="AR2589" s="3"/>
      <c r="AS2589" s="3"/>
      <c r="AT2589" s="3"/>
      <c r="AU2589" s="3"/>
      <c r="AV2589" s="3"/>
      <c r="AW2589" s="3"/>
      <c r="AX2589" s="3"/>
      <c r="AY2589" s="3"/>
      <c r="AZ2589" s="3"/>
      <c r="BA2589" s="3"/>
      <c r="BB2589" s="3"/>
      <c r="BC2589" s="3"/>
      <c r="BD2589" s="3"/>
      <c r="BE2589" s="3"/>
      <c r="BF2589" s="3"/>
      <c r="BG2589" s="3"/>
      <c r="BH2589" s="3"/>
      <c r="BI2589" s="3"/>
      <c r="BJ2589" s="3"/>
      <c r="BK2589" s="3"/>
    </row>
    <row r="2590" spans="32:63" ht="21.2" customHeight="1" x14ac:dyDescent="0.2">
      <c r="AF2590" s="3"/>
      <c r="AJ2590" s="61"/>
      <c r="AK2590" s="3"/>
      <c r="AL2590" s="48"/>
      <c r="AM2590" s="48"/>
      <c r="AQ2590" s="3"/>
      <c r="AR2590" s="3"/>
      <c r="AS2590" s="3"/>
      <c r="AT2590" s="3"/>
      <c r="AU2590" s="3"/>
      <c r="AV2590" s="3"/>
      <c r="AW2590" s="3"/>
      <c r="AX2590" s="3"/>
      <c r="AY2590" s="3"/>
      <c r="AZ2590" s="3"/>
      <c r="BA2590" s="3"/>
      <c r="BB2590" s="3"/>
      <c r="BC2590" s="3"/>
      <c r="BD2590" s="3"/>
      <c r="BE2590" s="3"/>
      <c r="BF2590" s="3"/>
      <c r="BG2590" s="3"/>
      <c r="BH2590" s="3"/>
      <c r="BI2590" s="3"/>
      <c r="BJ2590" s="3"/>
      <c r="BK2590" s="3"/>
    </row>
    <row r="2591" spans="32:63" ht="21.2" customHeight="1" x14ac:dyDescent="0.2">
      <c r="AF2591" s="3"/>
      <c r="AJ2591" s="61"/>
      <c r="AK2591" s="3"/>
      <c r="AL2591" s="48"/>
      <c r="AM2591" s="48"/>
      <c r="AQ2591" s="3"/>
      <c r="AR2591" s="3"/>
      <c r="AS2591" s="3"/>
      <c r="AT2591" s="3"/>
      <c r="AU2591" s="3"/>
      <c r="AV2591" s="3"/>
      <c r="AW2591" s="3"/>
      <c r="AX2591" s="3"/>
      <c r="AY2591" s="3"/>
      <c r="AZ2591" s="3"/>
      <c r="BA2591" s="3"/>
      <c r="BB2591" s="3"/>
      <c r="BC2591" s="3"/>
      <c r="BD2591" s="3"/>
      <c r="BE2591" s="3"/>
      <c r="BF2591" s="3"/>
      <c r="BG2591" s="3"/>
      <c r="BH2591" s="3"/>
      <c r="BI2591" s="3"/>
      <c r="BJ2591" s="3"/>
      <c r="BK2591" s="3"/>
    </row>
    <row r="2592" spans="32:63" ht="21.2" customHeight="1" x14ac:dyDescent="0.2">
      <c r="AF2592" s="3"/>
      <c r="AJ2592" s="61"/>
      <c r="AK2592" s="3"/>
      <c r="AL2592" s="48"/>
      <c r="AM2592" s="48"/>
      <c r="AQ2592" s="3"/>
      <c r="AR2592" s="3"/>
      <c r="AS2592" s="3"/>
      <c r="AT2592" s="3"/>
      <c r="AU2592" s="3"/>
      <c r="AV2592" s="3"/>
      <c r="AW2592" s="3"/>
      <c r="AX2592" s="3"/>
      <c r="AY2592" s="3"/>
      <c r="AZ2592" s="3"/>
      <c r="BA2592" s="3"/>
      <c r="BB2592" s="3"/>
      <c r="BC2592" s="3"/>
      <c r="BD2592" s="3"/>
      <c r="BE2592" s="3"/>
      <c r="BF2592" s="3"/>
      <c r="BG2592" s="3"/>
      <c r="BH2592" s="3"/>
      <c r="BI2592" s="3"/>
      <c r="BJ2592" s="3"/>
      <c r="BK2592" s="3"/>
    </row>
    <row r="2593" spans="32:63" ht="21.2" customHeight="1" x14ac:dyDescent="0.2">
      <c r="AF2593" s="3"/>
      <c r="AJ2593" s="61"/>
      <c r="AK2593" s="3"/>
      <c r="AL2593" s="48"/>
      <c r="AM2593" s="48"/>
      <c r="AQ2593" s="3"/>
      <c r="AR2593" s="3"/>
      <c r="AS2593" s="3"/>
      <c r="AT2593" s="3"/>
      <c r="AU2593" s="3"/>
      <c r="AV2593" s="3"/>
      <c r="AW2593" s="3"/>
      <c r="AX2593" s="3"/>
      <c r="AY2593" s="3"/>
      <c r="AZ2593" s="3"/>
      <c r="BA2593" s="3"/>
      <c r="BB2593" s="3"/>
      <c r="BC2593" s="3"/>
      <c r="BD2593" s="3"/>
      <c r="BE2593" s="3"/>
      <c r="BF2593" s="3"/>
      <c r="BG2593" s="3"/>
      <c r="BH2593" s="3"/>
      <c r="BI2593" s="3"/>
      <c r="BJ2593" s="3"/>
      <c r="BK2593" s="3"/>
    </row>
    <row r="2594" spans="32:63" ht="21.2" customHeight="1" x14ac:dyDescent="0.2">
      <c r="AF2594" s="3"/>
      <c r="AJ2594" s="61"/>
      <c r="AK2594" s="3"/>
      <c r="AL2594" s="48"/>
      <c r="AM2594" s="48"/>
      <c r="AQ2594" s="3"/>
      <c r="AR2594" s="3"/>
      <c r="AS2594" s="3"/>
      <c r="AT2594" s="3"/>
      <c r="AU2594" s="3"/>
      <c r="AV2594" s="3"/>
      <c r="AW2594" s="3"/>
      <c r="AX2594" s="3"/>
      <c r="AY2594" s="3"/>
      <c r="AZ2594" s="3"/>
      <c r="BA2594" s="3"/>
      <c r="BB2594" s="3"/>
      <c r="BC2594" s="3"/>
      <c r="BD2594" s="3"/>
      <c r="BE2594" s="3"/>
      <c r="BF2594" s="3"/>
      <c r="BG2594" s="3"/>
      <c r="BH2594" s="3"/>
      <c r="BI2594" s="3"/>
      <c r="BJ2594" s="3"/>
      <c r="BK2594" s="3"/>
    </row>
    <row r="2595" spans="32:63" ht="21.2" customHeight="1" x14ac:dyDescent="0.2">
      <c r="AF2595" s="3"/>
      <c r="AJ2595" s="61"/>
      <c r="AK2595" s="3"/>
      <c r="AL2595" s="48"/>
      <c r="AM2595" s="48"/>
      <c r="AQ2595" s="3"/>
      <c r="AR2595" s="3"/>
      <c r="AS2595" s="3"/>
      <c r="AT2595" s="3"/>
      <c r="AU2595" s="3"/>
      <c r="AV2595" s="3"/>
      <c r="AW2595" s="3"/>
      <c r="AX2595" s="3"/>
      <c r="AY2595" s="3"/>
      <c r="AZ2595" s="3"/>
      <c r="BA2595" s="3"/>
      <c r="BB2595" s="3"/>
      <c r="BC2595" s="3"/>
      <c r="BD2595" s="3"/>
      <c r="BE2595" s="3"/>
      <c r="BF2595" s="3"/>
      <c r="BG2595" s="3"/>
      <c r="BH2595" s="3"/>
      <c r="BI2595" s="3"/>
      <c r="BJ2595" s="3"/>
      <c r="BK2595" s="3"/>
    </row>
    <row r="2596" spans="32:63" ht="21.2" customHeight="1" x14ac:dyDescent="0.2">
      <c r="AF2596" s="3"/>
      <c r="AJ2596" s="61"/>
      <c r="AK2596" s="3"/>
      <c r="AL2596" s="48"/>
      <c r="AM2596" s="48"/>
      <c r="AQ2596" s="3"/>
      <c r="AR2596" s="3"/>
      <c r="AS2596" s="3"/>
      <c r="AT2596" s="3"/>
      <c r="AU2596" s="3"/>
      <c r="AV2596" s="3"/>
      <c r="AW2596" s="3"/>
      <c r="AX2596" s="3"/>
      <c r="AY2596" s="3"/>
      <c r="AZ2596" s="3"/>
      <c r="BA2596" s="3"/>
      <c r="BB2596" s="3"/>
      <c r="BC2596" s="3"/>
      <c r="BD2596" s="3"/>
      <c r="BE2596" s="3"/>
      <c r="BF2596" s="3"/>
      <c r="BG2596" s="3"/>
      <c r="BH2596" s="3"/>
      <c r="BI2596" s="3"/>
      <c r="BJ2596" s="3"/>
      <c r="BK2596" s="3"/>
    </row>
    <row r="2597" spans="32:63" ht="21.2" customHeight="1" x14ac:dyDescent="0.2">
      <c r="AF2597" s="3"/>
      <c r="AJ2597" s="61"/>
      <c r="AK2597" s="3"/>
      <c r="AL2597" s="48"/>
      <c r="AM2597" s="48"/>
      <c r="AQ2597" s="3"/>
      <c r="AR2597" s="3"/>
      <c r="AS2597" s="3"/>
      <c r="AT2597" s="3"/>
      <c r="AU2597" s="3"/>
      <c r="AV2597" s="3"/>
      <c r="AW2597" s="3"/>
      <c r="AX2597" s="3"/>
      <c r="AY2597" s="3"/>
      <c r="AZ2597" s="3"/>
      <c r="BA2597" s="3"/>
      <c r="BB2597" s="3"/>
      <c r="BC2597" s="3"/>
      <c r="BD2597" s="3"/>
      <c r="BE2597" s="3"/>
      <c r="BF2597" s="3"/>
      <c r="BG2597" s="3"/>
      <c r="BH2597" s="3"/>
      <c r="BI2597" s="3"/>
      <c r="BJ2597" s="3"/>
      <c r="BK2597" s="3"/>
    </row>
    <row r="2598" spans="32:63" ht="21.2" customHeight="1" x14ac:dyDescent="0.2">
      <c r="AF2598" s="3"/>
      <c r="AJ2598" s="61"/>
      <c r="AK2598" s="3"/>
      <c r="AL2598" s="48"/>
      <c r="AM2598" s="48"/>
      <c r="AQ2598" s="3"/>
      <c r="AR2598" s="3"/>
      <c r="AS2598" s="3"/>
      <c r="AT2598" s="3"/>
      <c r="AU2598" s="3"/>
      <c r="AV2598" s="3"/>
      <c r="AW2598" s="3"/>
      <c r="AX2598" s="3"/>
      <c r="AY2598" s="3"/>
      <c r="AZ2598" s="3"/>
      <c r="BA2598" s="3"/>
      <c r="BB2598" s="3"/>
      <c r="BC2598" s="3"/>
      <c r="BD2598" s="3"/>
      <c r="BE2598" s="3"/>
      <c r="BF2598" s="3"/>
      <c r="BG2598" s="3"/>
      <c r="BH2598" s="3"/>
      <c r="BI2598" s="3"/>
      <c r="BJ2598" s="3"/>
      <c r="BK2598" s="3"/>
    </row>
    <row r="2599" spans="32:63" ht="21.2" customHeight="1" x14ac:dyDescent="0.2">
      <c r="AF2599" s="3"/>
      <c r="AJ2599" s="61"/>
      <c r="AK2599" s="3"/>
      <c r="AL2599" s="48"/>
      <c r="AM2599" s="48"/>
      <c r="AQ2599" s="3"/>
      <c r="AR2599" s="3"/>
      <c r="AS2599" s="3"/>
      <c r="AT2599" s="3"/>
      <c r="AU2599" s="3"/>
      <c r="AV2599" s="3"/>
      <c r="AW2599" s="3"/>
      <c r="AX2599" s="3"/>
      <c r="AY2599" s="3"/>
      <c r="AZ2599" s="3"/>
      <c r="BA2599" s="3"/>
      <c r="BB2599" s="3"/>
      <c r="BC2599" s="3"/>
      <c r="BD2599" s="3"/>
      <c r="BE2599" s="3"/>
      <c r="BF2599" s="3"/>
      <c r="BG2599" s="3"/>
      <c r="BH2599" s="3"/>
      <c r="BI2599" s="3"/>
      <c r="BJ2599" s="3"/>
      <c r="BK2599" s="3"/>
    </row>
    <row r="2600" spans="32:63" ht="21.2" customHeight="1" x14ac:dyDescent="0.2">
      <c r="AF2600" s="3"/>
      <c r="AJ2600" s="61"/>
      <c r="AK2600" s="3"/>
      <c r="AL2600" s="48"/>
      <c r="AM2600" s="48"/>
      <c r="AQ2600" s="3"/>
      <c r="AR2600" s="3"/>
      <c r="AS2600" s="3"/>
      <c r="AT2600" s="3"/>
      <c r="AU2600" s="3"/>
      <c r="AV2600" s="3"/>
      <c r="AW2600" s="3"/>
      <c r="AX2600" s="3"/>
      <c r="AY2600" s="3"/>
      <c r="AZ2600" s="3"/>
      <c r="BA2600" s="3"/>
      <c r="BB2600" s="3"/>
      <c r="BC2600" s="3"/>
      <c r="BD2600" s="3"/>
      <c r="BE2600" s="3"/>
      <c r="BF2600" s="3"/>
      <c r="BG2600" s="3"/>
      <c r="BH2600" s="3"/>
      <c r="BI2600" s="3"/>
      <c r="BJ2600" s="3"/>
      <c r="BK2600" s="3"/>
    </row>
    <row r="2601" spans="32:63" ht="21.2" customHeight="1" x14ac:dyDescent="0.2">
      <c r="AF2601" s="3"/>
      <c r="AJ2601" s="61"/>
      <c r="AK2601" s="3"/>
      <c r="AL2601" s="48"/>
      <c r="AM2601" s="48"/>
      <c r="AQ2601" s="3"/>
      <c r="AR2601" s="3"/>
      <c r="AS2601" s="3"/>
      <c r="AT2601" s="3"/>
      <c r="AU2601" s="3"/>
      <c r="AV2601" s="3"/>
      <c r="AW2601" s="3"/>
      <c r="AX2601" s="3"/>
      <c r="AY2601" s="3"/>
      <c r="AZ2601" s="3"/>
      <c r="BA2601" s="3"/>
      <c r="BB2601" s="3"/>
      <c r="BC2601" s="3"/>
      <c r="BD2601" s="3"/>
      <c r="BE2601" s="3"/>
      <c r="BF2601" s="3"/>
      <c r="BG2601" s="3"/>
      <c r="BH2601" s="3"/>
      <c r="BI2601" s="3"/>
      <c r="BJ2601" s="3"/>
      <c r="BK2601" s="3"/>
    </row>
    <row r="2602" spans="32:63" ht="21.2" customHeight="1" x14ac:dyDescent="0.2">
      <c r="AF2602" s="3"/>
      <c r="AJ2602" s="61"/>
      <c r="AK2602" s="3"/>
      <c r="AL2602" s="48"/>
      <c r="AM2602" s="48"/>
      <c r="AQ2602" s="3"/>
      <c r="AR2602" s="3"/>
      <c r="AS2602" s="3"/>
      <c r="AT2602" s="3"/>
      <c r="AU2602" s="3"/>
      <c r="AV2602" s="3"/>
      <c r="AW2602" s="3"/>
      <c r="AX2602" s="3"/>
      <c r="AY2602" s="3"/>
      <c r="AZ2602" s="3"/>
      <c r="BA2602" s="3"/>
      <c r="BB2602" s="3"/>
      <c r="BC2602" s="3"/>
      <c r="BD2602" s="3"/>
      <c r="BE2602" s="3"/>
      <c r="BF2602" s="3"/>
      <c r="BG2602" s="3"/>
      <c r="BH2602" s="3"/>
      <c r="BI2602" s="3"/>
      <c r="BJ2602" s="3"/>
      <c r="BK2602" s="3"/>
    </row>
    <row r="2603" spans="32:63" ht="21.2" customHeight="1" x14ac:dyDescent="0.2">
      <c r="AF2603" s="3"/>
      <c r="AJ2603" s="61"/>
      <c r="AK2603" s="3"/>
      <c r="AL2603" s="48"/>
      <c r="AM2603" s="48"/>
      <c r="AQ2603" s="3"/>
      <c r="AR2603" s="3"/>
      <c r="AS2603" s="3"/>
      <c r="AT2603" s="3"/>
      <c r="AU2603" s="3"/>
      <c r="AV2603" s="3"/>
      <c r="AW2603" s="3"/>
      <c r="AX2603" s="3"/>
      <c r="AY2603" s="3"/>
      <c r="AZ2603" s="3"/>
      <c r="BA2603" s="3"/>
      <c r="BB2603" s="3"/>
      <c r="BC2603" s="3"/>
      <c r="BD2603" s="3"/>
      <c r="BE2603" s="3"/>
      <c r="BF2603" s="3"/>
      <c r="BG2603" s="3"/>
      <c r="BH2603" s="3"/>
      <c r="BI2603" s="3"/>
      <c r="BJ2603" s="3"/>
      <c r="BK2603" s="3"/>
    </row>
    <row r="2604" spans="32:63" ht="21.2" customHeight="1" x14ac:dyDescent="0.2">
      <c r="AF2604" s="3"/>
      <c r="AJ2604" s="61"/>
      <c r="AK2604" s="3"/>
      <c r="AL2604" s="48"/>
      <c r="AM2604" s="48"/>
      <c r="AQ2604" s="3"/>
      <c r="AR2604" s="3"/>
      <c r="AS2604" s="3"/>
      <c r="AT2604" s="3"/>
      <c r="AU2604" s="3"/>
      <c r="AV2604" s="3"/>
      <c r="AW2604" s="3"/>
      <c r="AX2604" s="3"/>
      <c r="AY2604" s="3"/>
      <c r="AZ2604" s="3"/>
      <c r="BA2604" s="3"/>
      <c r="BB2604" s="3"/>
      <c r="BC2604" s="3"/>
      <c r="BD2604" s="3"/>
      <c r="BE2604" s="3"/>
      <c r="BF2604" s="3"/>
      <c r="BG2604" s="3"/>
      <c r="BH2604" s="3"/>
      <c r="BI2604" s="3"/>
      <c r="BJ2604" s="3"/>
      <c r="BK2604" s="3"/>
    </row>
    <row r="2605" spans="32:63" ht="21.2" customHeight="1" x14ac:dyDescent="0.2">
      <c r="AF2605" s="3"/>
      <c r="AJ2605" s="61"/>
      <c r="AK2605" s="3"/>
      <c r="AL2605" s="48"/>
      <c r="AM2605" s="48"/>
      <c r="AQ2605" s="3"/>
      <c r="AR2605" s="3"/>
      <c r="AS2605" s="3"/>
      <c r="AT2605" s="3"/>
      <c r="AU2605" s="3"/>
      <c r="AV2605" s="3"/>
      <c r="AW2605" s="3"/>
      <c r="AX2605" s="3"/>
      <c r="AY2605" s="3"/>
      <c r="AZ2605" s="3"/>
      <c r="BA2605" s="3"/>
      <c r="BB2605" s="3"/>
      <c r="BC2605" s="3"/>
      <c r="BD2605" s="3"/>
      <c r="BE2605" s="3"/>
      <c r="BF2605" s="3"/>
      <c r="BG2605" s="3"/>
      <c r="BH2605" s="3"/>
      <c r="BI2605" s="3"/>
      <c r="BJ2605" s="3"/>
      <c r="BK2605" s="3"/>
    </row>
    <row r="2606" spans="32:63" ht="21.2" customHeight="1" x14ac:dyDescent="0.2">
      <c r="AF2606" s="3"/>
      <c r="AJ2606" s="61"/>
      <c r="AK2606" s="3"/>
      <c r="AL2606" s="48"/>
      <c r="AM2606" s="48"/>
      <c r="AQ2606" s="3"/>
      <c r="AR2606" s="3"/>
      <c r="AS2606" s="3"/>
      <c r="AT2606" s="3"/>
      <c r="AU2606" s="3"/>
      <c r="AV2606" s="3"/>
      <c r="AW2606" s="3"/>
      <c r="AX2606" s="3"/>
      <c r="AY2606" s="3"/>
      <c r="AZ2606" s="3"/>
      <c r="BA2606" s="3"/>
      <c r="BB2606" s="3"/>
      <c r="BC2606" s="3"/>
      <c r="BD2606" s="3"/>
      <c r="BE2606" s="3"/>
      <c r="BF2606" s="3"/>
      <c r="BG2606" s="3"/>
      <c r="BH2606" s="3"/>
      <c r="BI2606" s="3"/>
      <c r="BJ2606" s="3"/>
      <c r="BK2606" s="3"/>
    </row>
    <row r="2607" spans="32:63" ht="21.2" customHeight="1" x14ac:dyDescent="0.2">
      <c r="AF2607" s="3"/>
      <c r="AJ2607" s="61"/>
      <c r="AK2607" s="3"/>
      <c r="AL2607" s="48"/>
      <c r="AM2607" s="48"/>
      <c r="AQ2607" s="3"/>
      <c r="AR2607" s="3"/>
      <c r="AS2607" s="3"/>
      <c r="AT2607" s="3"/>
      <c r="AU2607" s="3"/>
      <c r="AV2607" s="3"/>
      <c r="AW2607" s="3"/>
      <c r="AX2607" s="3"/>
      <c r="AY2607" s="3"/>
      <c r="AZ2607" s="3"/>
      <c r="BA2607" s="3"/>
      <c r="BB2607" s="3"/>
      <c r="BC2607" s="3"/>
      <c r="BD2607" s="3"/>
      <c r="BE2607" s="3"/>
      <c r="BF2607" s="3"/>
      <c r="BG2607" s="3"/>
      <c r="BH2607" s="3"/>
      <c r="BI2607" s="3"/>
      <c r="BJ2607" s="3"/>
      <c r="BK2607" s="3"/>
    </row>
    <row r="2608" spans="32:63" ht="21.2" customHeight="1" x14ac:dyDescent="0.2">
      <c r="AF2608" s="3"/>
      <c r="AJ2608" s="61"/>
      <c r="AK2608" s="3"/>
      <c r="AL2608" s="48"/>
      <c r="AM2608" s="48"/>
      <c r="AQ2608" s="3"/>
      <c r="AR2608" s="3"/>
      <c r="AS2608" s="3"/>
      <c r="AT2608" s="3"/>
      <c r="AU2608" s="3"/>
      <c r="AV2608" s="3"/>
      <c r="AW2608" s="3"/>
      <c r="AX2608" s="3"/>
      <c r="AY2608" s="3"/>
      <c r="AZ2608" s="3"/>
      <c r="BA2608" s="3"/>
      <c r="BB2608" s="3"/>
      <c r="BC2608" s="3"/>
      <c r="BD2608" s="3"/>
      <c r="BE2608" s="3"/>
      <c r="BF2608" s="3"/>
      <c r="BG2608" s="3"/>
      <c r="BH2608" s="3"/>
      <c r="BI2608" s="3"/>
      <c r="BJ2608" s="3"/>
      <c r="BK2608" s="3"/>
    </row>
    <row r="2609" spans="32:63" ht="21.2" customHeight="1" x14ac:dyDescent="0.2">
      <c r="AF2609" s="3"/>
      <c r="AJ2609" s="61"/>
      <c r="AK2609" s="3"/>
      <c r="AL2609" s="48"/>
      <c r="AM2609" s="48"/>
      <c r="AQ2609" s="3"/>
      <c r="AR2609" s="3"/>
      <c r="AS2609" s="3"/>
      <c r="AT2609" s="3"/>
      <c r="AU2609" s="3"/>
      <c r="AV2609" s="3"/>
      <c r="AW2609" s="3"/>
      <c r="AX2609" s="3"/>
      <c r="AY2609" s="3"/>
      <c r="AZ2609" s="3"/>
      <c r="BA2609" s="3"/>
      <c r="BB2609" s="3"/>
      <c r="BC2609" s="3"/>
      <c r="BD2609" s="3"/>
      <c r="BE2609" s="3"/>
      <c r="BF2609" s="3"/>
      <c r="BG2609" s="3"/>
      <c r="BH2609" s="3"/>
      <c r="BI2609" s="3"/>
      <c r="BJ2609" s="3"/>
      <c r="BK2609" s="3"/>
    </row>
    <row r="2610" spans="32:63" ht="21.2" customHeight="1" x14ac:dyDescent="0.2">
      <c r="AJ2610" s="61"/>
      <c r="AK2610" s="3"/>
      <c r="AL2610" s="48"/>
      <c r="AM2610" s="48"/>
      <c r="AQ2610" s="3"/>
      <c r="AR2610" s="3"/>
      <c r="AS2610" s="3"/>
      <c r="AT2610" s="3"/>
      <c r="AU2610" s="3"/>
      <c r="AV2610" s="3"/>
      <c r="AW2610" s="3"/>
      <c r="AX2610" s="3"/>
      <c r="AY2610" s="3"/>
      <c r="AZ2610" s="3"/>
      <c r="BA2610" s="3"/>
      <c r="BB2610" s="3"/>
      <c r="BC2610" s="3"/>
      <c r="BD2610" s="3"/>
      <c r="BE2610" s="3"/>
      <c r="BF2610" s="3"/>
      <c r="BG2610" s="3"/>
      <c r="BH2610" s="3"/>
      <c r="BI2610" s="3"/>
      <c r="BJ2610" s="3"/>
      <c r="BK2610" s="3"/>
    </row>
    <row r="2611" spans="32:63" ht="21.2" customHeight="1" x14ac:dyDescent="0.2">
      <c r="AJ2611" s="61"/>
      <c r="AK2611" s="3"/>
      <c r="AL2611" s="48"/>
      <c r="AM2611" s="48"/>
      <c r="AQ2611" s="3"/>
      <c r="AR2611" s="3"/>
      <c r="AS2611" s="3"/>
      <c r="AT2611" s="3"/>
      <c r="AU2611" s="3"/>
      <c r="AV2611" s="3"/>
      <c r="AW2611" s="3"/>
      <c r="AX2611" s="3"/>
      <c r="AY2611" s="3"/>
      <c r="AZ2611" s="3"/>
      <c r="BA2611" s="3"/>
      <c r="BB2611" s="3"/>
      <c r="BC2611" s="3"/>
      <c r="BD2611" s="3"/>
      <c r="BE2611" s="3"/>
      <c r="BF2611" s="3"/>
      <c r="BG2611" s="3"/>
      <c r="BH2611" s="3"/>
      <c r="BI2611" s="3"/>
      <c r="BJ2611" s="3"/>
      <c r="BK2611" s="3"/>
    </row>
    <row r="2612" spans="32:63" ht="21.2" customHeight="1" x14ac:dyDescent="0.2">
      <c r="AJ2612" s="61"/>
      <c r="AK2612" s="3"/>
      <c r="AL2612" s="48"/>
      <c r="AM2612" s="48"/>
      <c r="AQ2612" s="3"/>
      <c r="AR2612" s="3"/>
      <c r="AS2612" s="3"/>
      <c r="AT2612" s="3"/>
      <c r="AU2612" s="3"/>
      <c r="AV2612" s="3"/>
      <c r="AW2612" s="3"/>
      <c r="AX2612" s="3"/>
      <c r="AY2612" s="3"/>
      <c r="AZ2612" s="3"/>
      <c r="BA2612" s="3"/>
      <c r="BB2612" s="3"/>
      <c r="BC2612" s="3"/>
      <c r="BD2612" s="3"/>
      <c r="BE2612" s="3"/>
      <c r="BF2612" s="3"/>
      <c r="BG2612" s="3"/>
      <c r="BH2612" s="3"/>
      <c r="BI2612" s="3"/>
      <c r="BJ2612" s="3"/>
      <c r="BK2612" s="3"/>
    </row>
    <row r="2613" spans="32:63" ht="21.2" customHeight="1" x14ac:dyDescent="0.2">
      <c r="AJ2613" s="61"/>
      <c r="AK2613" s="3"/>
      <c r="AL2613" s="48"/>
      <c r="AM2613" s="48"/>
      <c r="AQ2613" s="3"/>
      <c r="AR2613" s="3"/>
      <c r="AS2613" s="3"/>
      <c r="AT2613" s="3"/>
      <c r="AU2613" s="3"/>
      <c r="AV2613" s="3"/>
      <c r="AW2613" s="3"/>
      <c r="AX2613" s="3"/>
      <c r="AY2613" s="3"/>
      <c r="AZ2613" s="3"/>
      <c r="BA2613" s="3"/>
      <c r="BB2613" s="3"/>
      <c r="BC2613" s="3"/>
      <c r="BD2613" s="3"/>
      <c r="BE2613" s="3"/>
      <c r="BF2613" s="3"/>
      <c r="BG2613" s="3"/>
      <c r="BH2613" s="3"/>
      <c r="BI2613" s="3"/>
      <c r="BJ2613" s="3"/>
      <c r="BK2613" s="3"/>
    </row>
    <row r="2614" spans="32:63" ht="21.2" customHeight="1" x14ac:dyDescent="0.2">
      <c r="AJ2614" s="61"/>
      <c r="AK2614" s="3"/>
      <c r="AL2614" s="48"/>
      <c r="AM2614" s="48"/>
      <c r="AQ2614" s="3"/>
      <c r="AR2614" s="3"/>
      <c r="AS2614" s="3"/>
      <c r="AT2614" s="3"/>
      <c r="AU2614" s="3"/>
      <c r="AV2614" s="3"/>
      <c r="AW2614" s="3"/>
      <c r="AX2614" s="3"/>
      <c r="AY2614" s="3"/>
      <c r="AZ2614" s="3"/>
      <c r="BA2614" s="3"/>
      <c r="BB2614" s="3"/>
      <c r="BC2614" s="3"/>
      <c r="BD2614" s="3"/>
      <c r="BE2614" s="3"/>
      <c r="BF2614" s="3"/>
      <c r="BG2614" s="3"/>
      <c r="BH2614" s="3"/>
      <c r="BI2614" s="3"/>
      <c r="BJ2614" s="3"/>
      <c r="BK2614" s="3"/>
    </row>
    <row r="2615" spans="32:63" ht="21.2" customHeight="1" x14ac:dyDescent="0.2">
      <c r="AJ2615" s="61"/>
      <c r="AK2615" s="3"/>
      <c r="AL2615" s="48"/>
      <c r="AM2615" s="48"/>
      <c r="AQ2615" s="3"/>
      <c r="AR2615" s="3"/>
      <c r="AS2615" s="3"/>
      <c r="AT2615" s="3"/>
      <c r="AU2615" s="3"/>
      <c r="AV2615" s="3"/>
      <c r="AW2615" s="3"/>
      <c r="AX2615" s="3"/>
      <c r="AY2615" s="3"/>
      <c r="AZ2615" s="3"/>
      <c r="BA2615" s="3"/>
      <c r="BB2615" s="3"/>
      <c r="BC2615" s="3"/>
      <c r="BD2615" s="3"/>
      <c r="BE2615" s="3"/>
      <c r="BF2615" s="3"/>
      <c r="BG2615" s="3"/>
      <c r="BH2615" s="3"/>
      <c r="BI2615" s="3"/>
      <c r="BJ2615" s="3"/>
      <c r="BK2615" s="3"/>
    </row>
    <row r="2616" spans="32:63" ht="21.2" customHeight="1" x14ac:dyDescent="0.2">
      <c r="AJ2616" s="61"/>
      <c r="AK2616" s="3"/>
      <c r="AL2616" s="48"/>
      <c r="AM2616" s="48"/>
      <c r="AQ2616" s="3"/>
      <c r="AR2616" s="3"/>
      <c r="AS2616" s="3"/>
      <c r="AT2616" s="3"/>
      <c r="AU2616" s="3"/>
      <c r="AV2616" s="3"/>
      <c r="AW2616" s="3"/>
      <c r="AX2616" s="3"/>
      <c r="AY2616" s="3"/>
      <c r="AZ2616" s="3"/>
      <c r="BA2616" s="3"/>
      <c r="BB2616" s="3"/>
      <c r="BC2616" s="3"/>
      <c r="BD2616" s="3"/>
      <c r="BE2616" s="3"/>
      <c r="BF2616" s="3"/>
      <c r="BG2616" s="3"/>
      <c r="BH2616" s="3"/>
      <c r="BI2616" s="3"/>
      <c r="BJ2616" s="3"/>
      <c r="BK2616" s="3"/>
    </row>
    <row r="2617" spans="32:63" ht="21.2" customHeight="1" x14ac:dyDescent="0.2">
      <c r="AJ2617" s="61"/>
      <c r="AK2617" s="3"/>
      <c r="AL2617" s="48"/>
      <c r="AM2617" s="48"/>
      <c r="AQ2617" s="3"/>
      <c r="AR2617" s="3"/>
      <c r="AS2617" s="3"/>
      <c r="AT2617" s="3"/>
      <c r="AU2617" s="3"/>
      <c r="AV2617" s="3"/>
      <c r="AW2617" s="3"/>
      <c r="AX2617" s="3"/>
      <c r="AY2617" s="3"/>
      <c r="AZ2617" s="3"/>
      <c r="BA2617" s="3"/>
      <c r="BB2617" s="3"/>
      <c r="BC2617" s="3"/>
      <c r="BD2617" s="3"/>
      <c r="BE2617" s="3"/>
      <c r="BF2617" s="3"/>
      <c r="BG2617" s="3"/>
      <c r="BH2617" s="3"/>
      <c r="BI2617" s="3"/>
      <c r="BJ2617" s="3"/>
      <c r="BK2617" s="3"/>
    </row>
    <row r="2618" spans="32:63" ht="21.2" customHeight="1" x14ac:dyDescent="0.2">
      <c r="AJ2618" s="61"/>
      <c r="AK2618" s="3"/>
      <c r="AL2618" s="48"/>
      <c r="AM2618" s="48"/>
      <c r="AQ2618" s="3"/>
      <c r="AR2618" s="3"/>
      <c r="AS2618" s="3"/>
      <c r="AT2618" s="3"/>
      <c r="AU2618" s="3"/>
      <c r="AV2618" s="3"/>
      <c r="AW2618" s="3"/>
      <c r="AX2618" s="3"/>
      <c r="AY2618" s="3"/>
      <c r="AZ2618" s="3"/>
      <c r="BA2618" s="3"/>
      <c r="BB2618" s="3"/>
      <c r="BC2618" s="3"/>
      <c r="BD2618" s="3"/>
      <c r="BE2618" s="3"/>
      <c r="BF2618" s="3"/>
      <c r="BG2618" s="3"/>
      <c r="BH2618" s="3"/>
      <c r="BI2618" s="3"/>
      <c r="BJ2618" s="3"/>
      <c r="BK2618" s="3"/>
    </row>
    <row r="2619" spans="32:63" ht="21.2" customHeight="1" x14ac:dyDescent="0.2">
      <c r="AJ2619" s="61"/>
      <c r="AK2619" s="3"/>
      <c r="AL2619" s="48"/>
      <c r="AM2619" s="48"/>
      <c r="AQ2619" s="3"/>
      <c r="AR2619" s="3"/>
      <c r="AS2619" s="3"/>
      <c r="AT2619" s="3"/>
      <c r="AU2619" s="3"/>
      <c r="AV2619" s="3"/>
      <c r="AW2619" s="3"/>
      <c r="AX2619" s="3"/>
      <c r="AY2619" s="3"/>
      <c r="AZ2619" s="3"/>
      <c r="BA2619" s="3"/>
      <c r="BB2619" s="3"/>
      <c r="BC2619" s="3"/>
      <c r="BD2619" s="3"/>
      <c r="BE2619" s="3"/>
      <c r="BF2619" s="3"/>
      <c r="BG2619" s="3"/>
      <c r="BH2619" s="3"/>
      <c r="BI2619" s="3"/>
      <c r="BJ2619" s="3"/>
      <c r="BK2619" s="3"/>
    </row>
    <row r="2620" spans="32:63" ht="21.2" customHeight="1" x14ac:dyDescent="0.2">
      <c r="AJ2620" s="61"/>
      <c r="AK2620" s="3"/>
      <c r="AL2620" s="48"/>
      <c r="AM2620" s="48"/>
      <c r="AQ2620" s="3"/>
      <c r="AR2620" s="3"/>
      <c r="AS2620" s="3"/>
      <c r="AT2620" s="3"/>
      <c r="AU2620" s="3"/>
      <c r="AV2620" s="3"/>
      <c r="AW2620" s="3"/>
      <c r="AX2620" s="3"/>
      <c r="AY2620" s="3"/>
      <c r="AZ2620" s="3"/>
      <c r="BA2620" s="3"/>
      <c r="BB2620" s="3"/>
      <c r="BC2620" s="3"/>
      <c r="BD2620" s="3"/>
      <c r="BE2620" s="3"/>
      <c r="BF2620" s="3"/>
      <c r="BG2620" s="3"/>
      <c r="BH2620" s="3"/>
      <c r="BI2620" s="3"/>
      <c r="BJ2620" s="3"/>
      <c r="BK2620" s="3"/>
    </row>
    <row r="2621" spans="32:63" ht="21.2" customHeight="1" x14ac:dyDescent="0.2">
      <c r="AJ2621" s="61"/>
      <c r="AK2621" s="3"/>
      <c r="AL2621" s="48"/>
      <c r="AM2621" s="48"/>
      <c r="AQ2621" s="3"/>
      <c r="AR2621" s="3"/>
      <c r="AS2621" s="3"/>
      <c r="AT2621" s="3"/>
      <c r="AU2621" s="3"/>
      <c r="AV2621" s="3"/>
      <c r="AW2621" s="3"/>
      <c r="AX2621" s="3"/>
      <c r="AY2621" s="3"/>
      <c r="AZ2621" s="3"/>
      <c r="BA2621" s="3"/>
      <c r="BB2621" s="3"/>
      <c r="BC2621" s="3"/>
      <c r="BD2621" s="3"/>
      <c r="BE2621" s="3"/>
      <c r="BF2621" s="3"/>
      <c r="BG2621" s="3"/>
      <c r="BH2621" s="3"/>
      <c r="BI2621" s="3"/>
      <c r="BJ2621" s="3"/>
      <c r="BK2621" s="3"/>
    </row>
    <row r="2622" spans="32:63" ht="21.2" customHeight="1" x14ac:dyDescent="0.2">
      <c r="AJ2622" s="61"/>
      <c r="AK2622" s="3"/>
      <c r="AL2622" s="48"/>
      <c r="AM2622" s="48"/>
      <c r="AQ2622" s="3"/>
      <c r="AR2622" s="3"/>
      <c r="AS2622" s="3"/>
      <c r="AT2622" s="3"/>
      <c r="AU2622" s="3"/>
      <c r="AV2622" s="3"/>
      <c r="AW2622" s="3"/>
      <c r="AX2622" s="3"/>
      <c r="AY2622" s="3"/>
      <c r="AZ2622" s="3"/>
      <c r="BA2622" s="3"/>
      <c r="BB2622" s="3"/>
      <c r="BC2622" s="3"/>
      <c r="BD2622" s="3"/>
      <c r="BE2622" s="3"/>
      <c r="BF2622" s="3"/>
      <c r="BG2622" s="3"/>
      <c r="BH2622" s="3"/>
      <c r="BI2622" s="3"/>
      <c r="BJ2622" s="3"/>
      <c r="BK2622" s="3"/>
    </row>
    <row r="2623" spans="32:63" ht="21.2" customHeight="1" x14ac:dyDescent="0.2">
      <c r="AJ2623" s="61"/>
      <c r="AK2623" s="3"/>
      <c r="AL2623" s="48"/>
      <c r="AM2623" s="48"/>
      <c r="AQ2623" s="3"/>
      <c r="AR2623" s="3"/>
      <c r="AS2623" s="3"/>
      <c r="AT2623" s="3"/>
      <c r="AU2623" s="3"/>
      <c r="AV2623" s="3"/>
      <c r="AW2623" s="3"/>
      <c r="AX2623" s="3"/>
      <c r="AY2623" s="3"/>
      <c r="AZ2623" s="3"/>
      <c r="BA2623" s="3"/>
      <c r="BB2623" s="3"/>
      <c r="BC2623" s="3"/>
      <c r="BD2623" s="3"/>
      <c r="BE2623" s="3"/>
      <c r="BF2623" s="3"/>
      <c r="BG2623" s="3"/>
      <c r="BH2623" s="3"/>
      <c r="BI2623" s="3"/>
      <c r="BJ2623" s="3"/>
      <c r="BK2623" s="3"/>
    </row>
    <row r="2624" spans="32:63" ht="21.2" customHeight="1" x14ac:dyDescent="0.2">
      <c r="AJ2624" s="61"/>
      <c r="AK2624" s="3"/>
      <c r="AL2624" s="48"/>
      <c r="AM2624" s="48"/>
      <c r="AQ2624" s="3"/>
      <c r="AR2624" s="3"/>
      <c r="AS2624" s="3"/>
      <c r="AT2624" s="3"/>
      <c r="AU2624" s="3"/>
      <c r="AV2624" s="3"/>
      <c r="AW2624" s="3"/>
      <c r="AX2624" s="3"/>
      <c r="AY2624" s="3"/>
      <c r="AZ2624" s="3"/>
      <c r="BA2624" s="3"/>
      <c r="BB2624" s="3"/>
      <c r="BC2624" s="3"/>
      <c r="BD2624" s="3"/>
      <c r="BE2624" s="3"/>
      <c r="BF2624" s="3"/>
      <c r="BG2624" s="3"/>
      <c r="BH2624" s="3"/>
      <c r="BI2624" s="3"/>
      <c r="BJ2624" s="3"/>
      <c r="BK2624" s="3"/>
    </row>
    <row r="2625" spans="36:63" ht="21.2" customHeight="1" x14ac:dyDescent="0.2">
      <c r="AJ2625" s="61"/>
      <c r="AK2625" s="3"/>
      <c r="AL2625" s="48"/>
      <c r="AM2625" s="48"/>
      <c r="AQ2625" s="3"/>
      <c r="AR2625" s="3"/>
      <c r="AS2625" s="3"/>
      <c r="AT2625" s="3"/>
      <c r="AU2625" s="3"/>
      <c r="AV2625" s="3"/>
      <c r="AW2625" s="3"/>
      <c r="AX2625" s="3"/>
      <c r="AY2625" s="3"/>
      <c r="AZ2625" s="3"/>
      <c r="BA2625" s="3"/>
      <c r="BB2625" s="3"/>
      <c r="BC2625" s="3"/>
      <c r="BD2625" s="3"/>
      <c r="BE2625" s="3"/>
      <c r="BF2625" s="3"/>
      <c r="BG2625" s="3"/>
      <c r="BH2625" s="3"/>
      <c r="BI2625" s="3"/>
      <c r="BJ2625" s="3"/>
      <c r="BK2625" s="3"/>
    </row>
    <row r="2626" spans="36:63" ht="21.2" customHeight="1" x14ac:dyDescent="0.2">
      <c r="AJ2626" s="61"/>
      <c r="AK2626" s="3"/>
      <c r="AL2626" s="48"/>
      <c r="AM2626" s="48"/>
      <c r="AQ2626" s="3"/>
      <c r="AR2626" s="3"/>
      <c r="AS2626" s="3"/>
      <c r="AT2626" s="3"/>
      <c r="AU2626" s="3"/>
      <c r="AV2626" s="3"/>
      <c r="AW2626" s="3"/>
      <c r="AX2626" s="3"/>
      <c r="AY2626" s="3"/>
      <c r="AZ2626" s="3"/>
      <c r="BA2626" s="3"/>
      <c r="BB2626" s="3"/>
      <c r="BC2626" s="3"/>
      <c r="BD2626" s="3"/>
      <c r="BE2626" s="3"/>
      <c r="BF2626" s="3"/>
      <c r="BG2626" s="3"/>
      <c r="BH2626" s="3"/>
      <c r="BI2626" s="3"/>
      <c r="BJ2626" s="3"/>
      <c r="BK2626" s="3"/>
    </row>
    <row r="2627" spans="36:63" ht="21.2" customHeight="1" x14ac:dyDescent="0.2">
      <c r="AJ2627" s="61"/>
      <c r="AK2627" s="3"/>
      <c r="AL2627" s="48"/>
      <c r="AM2627" s="48"/>
      <c r="AQ2627" s="3"/>
      <c r="AR2627" s="3"/>
      <c r="AS2627" s="3"/>
      <c r="AT2627" s="3"/>
      <c r="AU2627" s="3"/>
      <c r="AV2627" s="3"/>
      <c r="AW2627" s="3"/>
      <c r="AX2627" s="3"/>
      <c r="AY2627" s="3"/>
      <c r="AZ2627" s="3"/>
      <c r="BA2627" s="3"/>
      <c r="BB2627" s="3"/>
      <c r="BC2627" s="3"/>
      <c r="BD2627" s="3"/>
      <c r="BE2627" s="3"/>
      <c r="BF2627" s="3"/>
      <c r="BG2627" s="3"/>
      <c r="BH2627" s="3"/>
      <c r="BI2627" s="3"/>
      <c r="BJ2627" s="3"/>
      <c r="BK2627" s="3"/>
    </row>
    <row r="2628" spans="36:63" ht="21.2" customHeight="1" x14ac:dyDescent="0.2">
      <c r="AJ2628" s="61"/>
      <c r="AK2628" s="3"/>
      <c r="AL2628" s="48"/>
      <c r="AM2628" s="48"/>
      <c r="AQ2628" s="3"/>
      <c r="AR2628" s="3"/>
      <c r="AS2628" s="3"/>
      <c r="AT2628" s="3"/>
      <c r="AU2628" s="3"/>
      <c r="AV2628" s="3"/>
      <c r="AW2628" s="3"/>
      <c r="AX2628" s="3"/>
      <c r="AY2628" s="3"/>
      <c r="AZ2628" s="3"/>
      <c r="BA2628" s="3"/>
      <c r="BB2628" s="3"/>
      <c r="BC2628" s="3"/>
      <c r="BD2628" s="3"/>
      <c r="BE2628" s="3"/>
      <c r="BF2628" s="3"/>
      <c r="BG2628" s="3"/>
      <c r="BH2628" s="3"/>
      <c r="BI2628" s="3"/>
      <c r="BJ2628" s="3"/>
      <c r="BK2628" s="3"/>
    </row>
    <row r="2629" spans="36:63" ht="21.2" customHeight="1" x14ac:dyDescent="0.2">
      <c r="AJ2629" s="61"/>
      <c r="AK2629" s="3"/>
      <c r="AL2629" s="48"/>
      <c r="AM2629" s="48"/>
      <c r="AQ2629" s="3"/>
      <c r="AR2629" s="3"/>
      <c r="AS2629" s="3"/>
      <c r="AT2629" s="3"/>
      <c r="AU2629" s="3"/>
      <c r="AV2629" s="3"/>
      <c r="AW2629" s="3"/>
      <c r="AX2629" s="3"/>
      <c r="AY2629" s="3"/>
      <c r="AZ2629" s="3"/>
      <c r="BA2629" s="3"/>
      <c r="BB2629" s="3"/>
      <c r="BC2629" s="3"/>
      <c r="BD2629" s="3"/>
      <c r="BE2629" s="3"/>
      <c r="BF2629" s="3"/>
      <c r="BG2629" s="3"/>
      <c r="BH2629" s="3"/>
      <c r="BI2629" s="3"/>
      <c r="BJ2629" s="3"/>
      <c r="BK2629" s="3"/>
    </row>
    <row r="2630" spans="36:63" ht="21.2" customHeight="1" x14ac:dyDescent="0.2">
      <c r="AJ2630" s="61"/>
      <c r="AK2630" s="3"/>
      <c r="AL2630" s="48"/>
      <c r="AM2630" s="48"/>
      <c r="AQ2630" s="3"/>
      <c r="AR2630" s="3"/>
      <c r="AS2630" s="3"/>
      <c r="AT2630" s="3"/>
      <c r="AU2630" s="3"/>
      <c r="AV2630" s="3"/>
      <c r="AW2630" s="3"/>
      <c r="AX2630" s="3"/>
      <c r="AY2630" s="3"/>
      <c r="AZ2630" s="3"/>
      <c r="BA2630" s="3"/>
      <c r="BB2630" s="3"/>
      <c r="BC2630" s="3"/>
      <c r="BD2630" s="3"/>
      <c r="BE2630" s="3"/>
      <c r="BF2630" s="3"/>
      <c r="BG2630" s="3"/>
      <c r="BH2630" s="3"/>
      <c r="BI2630" s="3"/>
      <c r="BJ2630" s="3"/>
      <c r="BK2630" s="3"/>
    </row>
    <row r="2631" spans="36:63" ht="21.2" customHeight="1" x14ac:dyDescent="0.2">
      <c r="AJ2631" s="61"/>
      <c r="AK2631" s="3"/>
      <c r="AL2631" s="48"/>
      <c r="AM2631" s="48"/>
      <c r="AQ2631" s="3"/>
      <c r="AR2631" s="3"/>
      <c r="AS2631" s="3"/>
      <c r="AT2631" s="3"/>
      <c r="AU2631" s="3"/>
      <c r="AV2631" s="3"/>
      <c r="AW2631" s="3"/>
      <c r="AX2631" s="3"/>
      <c r="AY2631" s="3"/>
      <c r="AZ2631" s="3"/>
      <c r="BA2631" s="3"/>
      <c r="BB2631" s="3"/>
      <c r="BC2631" s="3"/>
      <c r="BD2631" s="3"/>
      <c r="BE2631" s="3"/>
      <c r="BF2631" s="3"/>
      <c r="BG2631" s="3"/>
      <c r="BH2631" s="3"/>
      <c r="BI2631" s="3"/>
      <c r="BJ2631" s="3"/>
      <c r="BK2631" s="3"/>
    </row>
    <row r="2632" spans="36:63" ht="21.2" customHeight="1" x14ac:dyDescent="0.2">
      <c r="AJ2632" s="61"/>
      <c r="AK2632" s="3"/>
      <c r="AL2632" s="48"/>
      <c r="AM2632" s="48"/>
      <c r="AQ2632" s="3"/>
      <c r="AR2632" s="3"/>
      <c r="AS2632" s="3"/>
      <c r="AT2632" s="3"/>
      <c r="AU2632" s="3"/>
      <c r="AV2632" s="3"/>
      <c r="AW2632" s="3"/>
      <c r="AX2632" s="3"/>
      <c r="AY2632" s="3"/>
      <c r="AZ2632" s="3"/>
      <c r="BA2632" s="3"/>
      <c r="BB2632" s="3"/>
      <c r="BC2632" s="3"/>
      <c r="BD2632" s="3"/>
      <c r="BE2632" s="3"/>
      <c r="BF2632" s="3"/>
      <c r="BG2632" s="3"/>
      <c r="BH2632" s="3"/>
      <c r="BI2632" s="3"/>
      <c r="BJ2632" s="3"/>
      <c r="BK2632" s="3"/>
    </row>
    <row r="2633" spans="36:63" ht="21.2" customHeight="1" x14ac:dyDescent="0.2">
      <c r="AJ2633" s="61"/>
      <c r="AK2633" s="3"/>
      <c r="AL2633" s="48"/>
      <c r="AM2633" s="48"/>
      <c r="AQ2633" s="3"/>
      <c r="AR2633" s="3"/>
      <c r="AS2633" s="3"/>
      <c r="AT2633" s="3"/>
      <c r="AU2633" s="3"/>
      <c r="AV2633" s="3"/>
      <c r="AW2633" s="3"/>
      <c r="AX2633" s="3"/>
      <c r="AY2633" s="3"/>
      <c r="AZ2633" s="3"/>
      <c r="BA2633" s="3"/>
      <c r="BB2633" s="3"/>
      <c r="BC2633" s="3"/>
      <c r="BD2633" s="3"/>
      <c r="BE2633" s="3"/>
      <c r="BF2633" s="3"/>
      <c r="BG2633" s="3"/>
      <c r="BH2633" s="3"/>
      <c r="BI2633" s="3"/>
      <c r="BJ2633" s="3"/>
      <c r="BK2633" s="3"/>
    </row>
    <row r="2634" spans="36:63" ht="21.2" customHeight="1" x14ac:dyDescent="0.2">
      <c r="AJ2634" s="61"/>
      <c r="AK2634" s="3"/>
      <c r="AL2634" s="48"/>
      <c r="AM2634" s="48"/>
      <c r="AQ2634" s="3"/>
      <c r="AR2634" s="3"/>
      <c r="AS2634" s="3"/>
      <c r="AT2634" s="3"/>
      <c r="AU2634" s="3"/>
      <c r="AV2634" s="3"/>
      <c r="AW2634" s="3"/>
      <c r="AX2634" s="3"/>
      <c r="AY2634" s="3"/>
      <c r="AZ2634" s="3"/>
      <c r="BA2634" s="3"/>
      <c r="BB2634" s="3"/>
      <c r="BC2634" s="3"/>
      <c r="BD2634" s="3"/>
      <c r="BE2634" s="3"/>
      <c r="BF2634" s="3"/>
      <c r="BG2634" s="3"/>
      <c r="BH2634" s="3"/>
      <c r="BI2634" s="3"/>
      <c r="BJ2634" s="3"/>
      <c r="BK2634" s="3"/>
    </row>
    <row r="2635" spans="36:63" ht="21.2" customHeight="1" x14ac:dyDescent="0.2">
      <c r="AJ2635" s="61"/>
      <c r="AK2635" s="3"/>
      <c r="AL2635" s="48"/>
      <c r="AM2635" s="48"/>
      <c r="AQ2635" s="3"/>
      <c r="AR2635" s="3"/>
      <c r="AS2635" s="3"/>
      <c r="AT2635" s="3"/>
      <c r="AU2635" s="3"/>
      <c r="AV2635" s="3"/>
      <c r="AW2635" s="3"/>
      <c r="AX2635" s="3"/>
      <c r="AY2635" s="3"/>
      <c r="AZ2635" s="3"/>
      <c r="BA2635" s="3"/>
      <c r="BB2635" s="3"/>
      <c r="BC2635" s="3"/>
      <c r="BD2635" s="3"/>
      <c r="BE2635" s="3"/>
      <c r="BF2635" s="3"/>
      <c r="BG2635" s="3"/>
      <c r="BH2635" s="3"/>
      <c r="BI2635" s="3"/>
      <c r="BJ2635" s="3"/>
      <c r="BK2635" s="3"/>
    </row>
    <row r="2636" spans="36:63" ht="21.2" customHeight="1" x14ac:dyDescent="0.2">
      <c r="AJ2636" s="61"/>
      <c r="AK2636" s="3"/>
      <c r="AL2636" s="48"/>
      <c r="AM2636" s="48"/>
      <c r="AQ2636" s="3"/>
      <c r="AR2636" s="3"/>
      <c r="AS2636" s="3"/>
      <c r="AT2636" s="3"/>
      <c r="AU2636" s="3"/>
      <c r="AV2636" s="3"/>
      <c r="AW2636" s="3"/>
      <c r="AX2636" s="3"/>
      <c r="AY2636" s="3"/>
      <c r="AZ2636" s="3"/>
      <c r="BA2636" s="3"/>
      <c r="BB2636" s="3"/>
      <c r="BC2636" s="3"/>
      <c r="BD2636" s="3"/>
      <c r="BE2636" s="3"/>
      <c r="BF2636" s="3"/>
      <c r="BG2636" s="3"/>
      <c r="BH2636" s="3"/>
      <c r="BI2636" s="3"/>
      <c r="BJ2636" s="3"/>
      <c r="BK2636" s="3"/>
    </row>
    <row r="2637" spans="36:63" ht="21.2" customHeight="1" x14ac:dyDescent="0.2">
      <c r="AJ2637" s="61"/>
      <c r="AK2637" s="3"/>
      <c r="AL2637" s="48"/>
      <c r="AM2637" s="48"/>
      <c r="AQ2637" s="3"/>
      <c r="AR2637" s="3"/>
      <c r="AS2637" s="3"/>
      <c r="AT2637" s="3"/>
      <c r="AU2637" s="3"/>
      <c r="AV2637" s="3"/>
      <c r="AW2637" s="3"/>
      <c r="AX2637" s="3"/>
      <c r="AY2637" s="3"/>
      <c r="AZ2637" s="3"/>
      <c r="BA2637" s="3"/>
      <c r="BB2637" s="3"/>
      <c r="BC2637" s="3"/>
      <c r="BD2637" s="3"/>
      <c r="BE2637" s="3"/>
      <c r="BF2637" s="3"/>
      <c r="BG2637" s="3"/>
      <c r="BH2637" s="3"/>
      <c r="BI2637" s="3"/>
      <c r="BJ2637" s="3"/>
      <c r="BK2637" s="3"/>
    </row>
    <row r="2638" spans="36:63" ht="21.2" customHeight="1" x14ac:dyDescent="0.2">
      <c r="AJ2638" s="61"/>
      <c r="AK2638" s="3"/>
      <c r="AL2638" s="48"/>
      <c r="AM2638" s="48"/>
      <c r="AQ2638" s="3"/>
      <c r="AR2638" s="3"/>
      <c r="AS2638" s="3"/>
      <c r="AT2638" s="3"/>
      <c r="AU2638" s="3"/>
      <c r="AV2638" s="3"/>
      <c r="AW2638" s="3"/>
      <c r="AX2638" s="3"/>
      <c r="AY2638" s="3"/>
      <c r="AZ2638" s="3"/>
      <c r="BA2638" s="3"/>
      <c r="BB2638" s="3"/>
      <c r="BC2638" s="3"/>
      <c r="BD2638" s="3"/>
      <c r="BE2638" s="3"/>
      <c r="BF2638" s="3"/>
      <c r="BG2638" s="3"/>
      <c r="BH2638" s="3"/>
      <c r="BI2638" s="3"/>
      <c r="BJ2638" s="3"/>
      <c r="BK2638" s="3"/>
    </row>
    <row r="2639" spans="36:63" ht="21.2" customHeight="1" x14ac:dyDescent="0.2">
      <c r="AJ2639" s="61"/>
      <c r="AK2639" s="3"/>
      <c r="AL2639" s="48"/>
      <c r="AM2639" s="48"/>
      <c r="AQ2639" s="3"/>
      <c r="AR2639" s="3"/>
      <c r="AS2639" s="3"/>
      <c r="AT2639" s="3"/>
      <c r="AU2639" s="3"/>
      <c r="AV2639" s="3"/>
      <c r="AW2639" s="3"/>
      <c r="AX2639" s="3"/>
      <c r="AY2639" s="3"/>
      <c r="AZ2639" s="3"/>
      <c r="BA2639" s="3"/>
      <c r="BB2639" s="3"/>
      <c r="BC2639" s="3"/>
      <c r="BD2639" s="3"/>
      <c r="BE2639" s="3"/>
      <c r="BF2639" s="3"/>
      <c r="BG2639" s="3"/>
      <c r="BH2639" s="3"/>
      <c r="BI2639" s="3"/>
      <c r="BJ2639" s="3"/>
      <c r="BK2639" s="3"/>
    </row>
    <row r="2640" spans="36:63" ht="21.2" customHeight="1" x14ac:dyDescent="0.2">
      <c r="AJ2640" s="61"/>
      <c r="AK2640" s="3"/>
      <c r="AL2640" s="48"/>
      <c r="AM2640" s="48"/>
      <c r="AQ2640" s="3"/>
      <c r="AR2640" s="3"/>
      <c r="AS2640" s="3"/>
      <c r="AT2640" s="3"/>
      <c r="AU2640" s="3"/>
      <c r="AV2640" s="3"/>
      <c r="AW2640" s="3"/>
      <c r="AX2640" s="3"/>
      <c r="AY2640" s="3"/>
      <c r="AZ2640" s="3"/>
      <c r="BA2640" s="3"/>
      <c r="BB2640" s="3"/>
      <c r="BC2640" s="3"/>
      <c r="BD2640" s="3"/>
      <c r="BE2640" s="3"/>
      <c r="BF2640" s="3"/>
      <c r="BG2640" s="3"/>
      <c r="BH2640" s="3"/>
      <c r="BI2640" s="3"/>
      <c r="BJ2640" s="3"/>
      <c r="BK2640" s="3"/>
    </row>
    <row r="2641" spans="36:63" ht="21.2" customHeight="1" x14ac:dyDescent="0.2">
      <c r="AJ2641" s="61"/>
      <c r="AK2641" s="3"/>
      <c r="AL2641" s="48"/>
      <c r="AM2641" s="48"/>
      <c r="AQ2641" s="3"/>
      <c r="AR2641" s="3"/>
      <c r="AS2641" s="3"/>
      <c r="AT2641" s="3"/>
      <c r="AU2641" s="3"/>
      <c r="AV2641" s="3"/>
      <c r="AW2641" s="3"/>
      <c r="AX2641" s="3"/>
      <c r="AY2641" s="3"/>
      <c r="AZ2641" s="3"/>
      <c r="BA2641" s="3"/>
      <c r="BB2641" s="3"/>
      <c r="BC2641" s="3"/>
      <c r="BD2641" s="3"/>
      <c r="BE2641" s="3"/>
      <c r="BF2641" s="3"/>
      <c r="BG2641" s="3"/>
      <c r="BH2641" s="3"/>
      <c r="BI2641" s="3"/>
      <c r="BJ2641" s="3"/>
      <c r="BK2641" s="3"/>
    </row>
    <row r="2642" spans="36:63" ht="21.2" customHeight="1" x14ac:dyDescent="0.2">
      <c r="AJ2642" s="61"/>
      <c r="AK2642" s="3"/>
      <c r="AL2642" s="48"/>
      <c r="AM2642" s="48"/>
      <c r="AQ2642" s="3"/>
      <c r="AR2642" s="3"/>
      <c r="AS2642" s="3"/>
      <c r="AT2642" s="3"/>
      <c r="AU2642" s="3"/>
      <c r="AV2642" s="3"/>
      <c r="AW2642" s="3"/>
      <c r="AX2642" s="3"/>
      <c r="AY2642" s="3"/>
      <c r="AZ2642" s="3"/>
      <c r="BA2642" s="3"/>
      <c r="BB2642" s="3"/>
      <c r="BC2642" s="3"/>
      <c r="BD2642" s="3"/>
      <c r="BE2642" s="3"/>
      <c r="BF2642" s="3"/>
      <c r="BG2642" s="3"/>
      <c r="BH2642" s="3"/>
      <c r="BI2642" s="3"/>
      <c r="BJ2642" s="3"/>
      <c r="BK2642" s="3"/>
    </row>
    <row r="2643" spans="36:63" ht="21.2" customHeight="1" x14ac:dyDescent="0.2">
      <c r="AJ2643" s="61"/>
      <c r="AK2643" s="3"/>
      <c r="AL2643" s="48"/>
      <c r="AM2643" s="48"/>
      <c r="AQ2643" s="3"/>
      <c r="AR2643" s="3"/>
      <c r="AS2643" s="3"/>
      <c r="AT2643" s="3"/>
      <c r="AU2643" s="3"/>
      <c r="AV2643" s="3"/>
      <c r="AW2643" s="3"/>
      <c r="AX2643" s="3"/>
      <c r="AY2643" s="3"/>
      <c r="AZ2643" s="3"/>
      <c r="BA2643" s="3"/>
      <c r="BB2643" s="3"/>
      <c r="BC2643" s="3"/>
      <c r="BD2643" s="3"/>
      <c r="BE2643" s="3"/>
      <c r="BF2643" s="3"/>
      <c r="BG2643" s="3"/>
      <c r="BH2643" s="3"/>
      <c r="BI2643" s="3"/>
      <c r="BJ2643" s="3"/>
      <c r="BK2643" s="3"/>
    </row>
    <row r="2644" spans="36:63" ht="21.2" customHeight="1" x14ac:dyDescent="0.2">
      <c r="AJ2644" s="61"/>
      <c r="AK2644" s="3"/>
      <c r="AL2644" s="48"/>
      <c r="AM2644" s="48"/>
      <c r="AQ2644" s="3"/>
      <c r="AR2644" s="3"/>
      <c r="AS2644" s="3"/>
      <c r="AT2644" s="3"/>
      <c r="AU2644" s="3"/>
      <c r="AV2644" s="3"/>
      <c r="AW2644" s="3"/>
      <c r="AX2644" s="3"/>
      <c r="AY2644" s="3"/>
      <c r="AZ2644" s="3"/>
      <c r="BA2644" s="3"/>
      <c r="BB2644" s="3"/>
      <c r="BC2644" s="3"/>
      <c r="BD2644" s="3"/>
      <c r="BE2644" s="3"/>
      <c r="BF2644" s="3"/>
      <c r="BG2644" s="3"/>
      <c r="BH2644" s="3"/>
      <c r="BI2644" s="3"/>
      <c r="BJ2644" s="3"/>
      <c r="BK2644" s="3"/>
    </row>
    <row r="2645" spans="36:63" ht="21.2" customHeight="1" x14ac:dyDescent="0.2">
      <c r="AJ2645" s="61"/>
      <c r="AK2645" s="3"/>
      <c r="AL2645" s="48"/>
      <c r="AM2645" s="48"/>
      <c r="AQ2645" s="3"/>
      <c r="AR2645" s="3"/>
      <c r="AS2645" s="3"/>
      <c r="AT2645" s="3"/>
      <c r="AU2645" s="3"/>
      <c r="AV2645" s="3"/>
      <c r="AW2645" s="3"/>
      <c r="AX2645" s="3"/>
      <c r="AY2645" s="3"/>
      <c r="AZ2645" s="3"/>
      <c r="BA2645" s="3"/>
      <c r="BB2645" s="3"/>
      <c r="BC2645" s="3"/>
      <c r="BD2645" s="3"/>
      <c r="BE2645" s="3"/>
      <c r="BF2645" s="3"/>
      <c r="BG2645" s="3"/>
      <c r="BH2645" s="3"/>
      <c r="BI2645" s="3"/>
      <c r="BJ2645" s="3"/>
      <c r="BK2645" s="3"/>
    </row>
    <row r="2646" spans="36:63" ht="21.2" customHeight="1" x14ac:dyDescent="0.2">
      <c r="AJ2646" s="61"/>
      <c r="AK2646" s="3"/>
      <c r="AL2646" s="48"/>
      <c r="AM2646" s="48"/>
      <c r="AQ2646" s="3"/>
      <c r="AR2646" s="3"/>
      <c r="AS2646" s="3"/>
      <c r="AT2646" s="3"/>
      <c r="AU2646" s="3"/>
      <c r="AV2646" s="3"/>
      <c r="AW2646" s="3"/>
      <c r="AX2646" s="3"/>
      <c r="AY2646" s="3"/>
      <c r="AZ2646" s="3"/>
      <c r="BA2646" s="3"/>
      <c r="BB2646" s="3"/>
      <c r="BC2646" s="3"/>
      <c r="BD2646" s="3"/>
      <c r="BE2646" s="3"/>
      <c r="BF2646" s="3"/>
      <c r="BG2646" s="3"/>
      <c r="BH2646" s="3"/>
      <c r="BI2646" s="3"/>
      <c r="BJ2646" s="3"/>
      <c r="BK2646" s="3"/>
    </row>
    <row r="2647" spans="36:63" ht="21.2" customHeight="1" x14ac:dyDescent="0.2">
      <c r="AJ2647" s="61"/>
      <c r="AK2647" s="3"/>
      <c r="AL2647" s="48"/>
      <c r="AM2647" s="48"/>
      <c r="AQ2647" s="3"/>
      <c r="AR2647" s="3"/>
      <c r="AS2647" s="3"/>
      <c r="AT2647" s="3"/>
      <c r="AU2647" s="3"/>
      <c r="AV2647" s="3"/>
      <c r="AW2647" s="3"/>
      <c r="AX2647" s="3"/>
      <c r="AY2647" s="3"/>
      <c r="AZ2647" s="3"/>
      <c r="BA2647" s="3"/>
      <c r="BB2647" s="3"/>
      <c r="BC2647" s="3"/>
      <c r="BD2647" s="3"/>
      <c r="BE2647" s="3"/>
      <c r="BF2647" s="3"/>
      <c r="BG2647" s="3"/>
      <c r="BH2647" s="3"/>
      <c r="BI2647" s="3"/>
      <c r="BJ2647" s="3"/>
      <c r="BK2647" s="3"/>
    </row>
    <row r="2648" spans="36:63" ht="21.2" customHeight="1" x14ac:dyDescent="0.2">
      <c r="AJ2648" s="61"/>
      <c r="AK2648" s="3"/>
      <c r="AL2648" s="48"/>
      <c r="AM2648" s="48"/>
      <c r="AQ2648" s="3"/>
      <c r="AR2648" s="3"/>
      <c r="AS2648" s="3"/>
      <c r="AT2648" s="3"/>
      <c r="AU2648" s="3"/>
      <c r="AV2648" s="3"/>
      <c r="AW2648" s="3"/>
      <c r="AX2648" s="3"/>
      <c r="AY2648" s="3"/>
      <c r="AZ2648" s="3"/>
      <c r="BA2648" s="3"/>
      <c r="BB2648" s="3"/>
      <c r="BC2648" s="3"/>
      <c r="BD2648" s="3"/>
      <c r="BE2648" s="3"/>
      <c r="BF2648" s="3"/>
      <c r="BG2648" s="3"/>
      <c r="BH2648" s="3"/>
      <c r="BI2648" s="3"/>
      <c r="BJ2648" s="3"/>
      <c r="BK2648" s="3"/>
    </row>
    <row r="2649" spans="36:63" ht="21.2" customHeight="1" x14ac:dyDescent="0.2">
      <c r="AJ2649" s="61"/>
      <c r="AK2649" s="3"/>
      <c r="AL2649" s="48"/>
      <c r="AM2649" s="48"/>
      <c r="AQ2649" s="3"/>
      <c r="AR2649" s="3"/>
      <c r="AS2649" s="3"/>
      <c r="AT2649" s="3"/>
      <c r="AU2649" s="3"/>
      <c r="AV2649" s="3"/>
      <c r="AW2649" s="3"/>
      <c r="AX2649" s="3"/>
      <c r="AY2649" s="3"/>
      <c r="AZ2649" s="3"/>
      <c r="BA2649" s="3"/>
      <c r="BB2649" s="3"/>
      <c r="BC2649" s="3"/>
      <c r="BD2649" s="3"/>
      <c r="BE2649" s="3"/>
      <c r="BF2649" s="3"/>
      <c r="BG2649" s="3"/>
      <c r="BH2649" s="3"/>
      <c r="BI2649" s="3"/>
      <c r="BJ2649" s="3"/>
      <c r="BK2649" s="3"/>
    </row>
    <row r="2650" spans="36:63" ht="21.2" customHeight="1" x14ac:dyDescent="0.2">
      <c r="AJ2650" s="61"/>
      <c r="AK2650" s="3"/>
      <c r="AL2650" s="48"/>
      <c r="AM2650" s="48"/>
      <c r="AQ2650" s="3"/>
      <c r="AR2650" s="3"/>
      <c r="AS2650" s="3"/>
      <c r="AT2650" s="3"/>
      <c r="AU2650" s="3"/>
      <c r="AV2650" s="3"/>
      <c r="AW2650" s="3"/>
      <c r="AX2650" s="3"/>
      <c r="AY2650" s="3"/>
      <c r="AZ2650" s="3"/>
      <c r="BA2650" s="3"/>
      <c r="BB2650" s="3"/>
      <c r="BC2650" s="3"/>
      <c r="BD2650" s="3"/>
      <c r="BE2650" s="3"/>
      <c r="BF2650" s="3"/>
      <c r="BG2650" s="3"/>
      <c r="BH2650" s="3"/>
      <c r="BI2650" s="3"/>
      <c r="BJ2650" s="3"/>
      <c r="BK2650" s="3"/>
    </row>
    <row r="2651" spans="36:63" ht="21.2" customHeight="1" x14ac:dyDescent="0.2">
      <c r="AJ2651" s="61"/>
      <c r="AK2651" s="3"/>
      <c r="AL2651" s="48"/>
      <c r="AM2651" s="48"/>
      <c r="AQ2651" s="3"/>
      <c r="AR2651" s="3"/>
      <c r="AS2651" s="3"/>
      <c r="AT2651" s="3"/>
      <c r="AU2651" s="3"/>
      <c r="AV2651" s="3"/>
      <c r="AW2651" s="3"/>
      <c r="AX2651" s="3"/>
      <c r="AY2651" s="3"/>
      <c r="AZ2651" s="3"/>
      <c r="BA2651" s="3"/>
      <c r="BB2651" s="3"/>
      <c r="BC2651" s="3"/>
      <c r="BD2651" s="3"/>
      <c r="BE2651" s="3"/>
      <c r="BF2651" s="3"/>
      <c r="BG2651" s="3"/>
      <c r="BH2651" s="3"/>
      <c r="BI2651" s="3"/>
      <c r="BJ2651" s="3"/>
      <c r="BK2651" s="3"/>
    </row>
    <row r="2652" spans="36:63" ht="21.2" customHeight="1" x14ac:dyDescent="0.2">
      <c r="AJ2652" s="61"/>
      <c r="AK2652" s="3"/>
      <c r="AL2652" s="48"/>
      <c r="AM2652" s="48"/>
      <c r="AQ2652" s="3"/>
      <c r="AR2652" s="3"/>
      <c r="AS2652" s="3"/>
      <c r="AT2652" s="3"/>
      <c r="AU2652" s="3"/>
      <c r="AV2652" s="3"/>
      <c r="AW2652" s="3"/>
      <c r="AX2652" s="3"/>
      <c r="AY2652" s="3"/>
      <c r="AZ2652" s="3"/>
      <c r="BA2652" s="3"/>
      <c r="BB2652" s="3"/>
      <c r="BC2652" s="3"/>
      <c r="BD2652" s="3"/>
      <c r="BE2652" s="3"/>
      <c r="BF2652" s="3"/>
      <c r="BG2652" s="3"/>
      <c r="BH2652" s="3"/>
      <c r="BI2652" s="3"/>
      <c r="BJ2652" s="3"/>
      <c r="BK2652" s="3"/>
    </row>
    <row r="2653" spans="36:63" ht="21.2" customHeight="1" x14ac:dyDescent="0.2">
      <c r="AJ2653" s="61"/>
      <c r="AK2653" s="3"/>
      <c r="AL2653" s="48"/>
      <c r="AM2653" s="48"/>
      <c r="AQ2653" s="3"/>
      <c r="AR2653" s="3"/>
      <c r="AS2653" s="3"/>
      <c r="AT2653" s="3"/>
      <c r="AU2653" s="3"/>
      <c r="AV2653" s="3"/>
      <c r="AW2653" s="3"/>
      <c r="AX2653" s="3"/>
      <c r="AY2653" s="3"/>
      <c r="AZ2653" s="3"/>
      <c r="BA2653" s="3"/>
      <c r="BB2653" s="3"/>
      <c r="BC2653" s="3"/>
      <c r="BD2653" s="3"/>
      <c r="BE2653" s="3"/>
      <c r="BF2653" s="3"/>
      <c r="BG2653" s="3"/>
      <c r="BH2653" s="3"/>
      <c r="BI2653" s="3"/>
      <c r="BJ2653" s="3"/>
      <c r="BK2653" s="3"/>
    </row>
    <row r="2654" spans="36:63" ht="21.2" customHeight="1" x14ac:dyDescent="0.2">
      <c r="AJ2654" s="61"/>
      <c r="AK2654" s="3"/>
      <c r="AL2654" s="48"/>
      <c r="AM2654" s="48"/>
      <c r="AQ2654" s="3"/>
      <c r="AR2654" s="3"/>
      <c r="AS2654" s="3"/>
      <c r="AT2654" s="3"/>
      <c r="AU2654" s="3"/>
      <c r="AV2654" s="3"/>
      <c r="AW2654" s="3"/>
      <c r="AX2654" s="3"/>
      <c r="AY2654" s="3"/>
      <c r="AZ2654" s="3"/>
      <c r="BA2654" s="3"/>
      <c r="BB2654" s="3"/>
      <c r="BC2654" s="3"/>
      <c r="BD2654" s="3"/>
      <c r="BE2654" s="3"/>
      <c r="BF2654" s="3"/>
      <c r="BG2654" s="3"/>
      <c r="BH2654" s="3"/>
      <c r="BI2654" s="3"/>
      <c r="BJ2654" s="3"/>
      <c r="BK2654" s="3"/>
    </row>
    <row r="2655" spans="36:63" ht="21.2" customHeight="1" x14ac:dyDescent="0.2">
      <c r="AJ2655" s="61"/>
      <c r="AK2655" s="3"/>
      <c r="AL2655" s="48"/>
      <c r="AM2655" s="48"/>
      <c r="AQ2655" s="3"/>
      <c r="AR2655" s="3"/>
      <c r="AS2655" s="3"/>
      <c r="AT2655" s="3"/>
      <c r="AU2655" s="3"/>
      <c r="AV2655" s="3"/>
      <c r="AW2655" s="3"/>
      <c r="AX2655" s="3"/>
      <c r="AY2655" s="3"/>
      <c r="AZ2655" s="3"/>
      <c r="BA2655" s="3"/>
      <c r="BB2655" s="3"/>
      <c r="BC2655" s="3"/>
      <c r="BD2655" s="3"/>
      <c r="BE2655" s="3"/>
      <c r="BF2655" s="3"/>
      <c r="BG2655" s="3"/>
      <c r="BH2655" s="3"/>
      <c r="BI2655" s="3"/>
      <c r="BJ2655" s="3"/>
      <c r="BK2655" s="3"/>
    </row>
    <row r="2656" spans="36:63" ht="21.2" customHeight="1" x14ac:dyDescent="0.2">
      <c r="AQ2656" s="3"/>
      <c r="AR2656" s="3"/>
      <c r="AS2656" s="3"/>
      <c r="AT2656" s="3"/>
      <c r="AU2656" s="3"/>
      <c r="AV2656" s="3"/>
      <c r="AW2656" s="3"/>
      <c r="AX2656" s="3"/>
      <c r="AY2656" s="3"/>
      <c r="AZ2656" s="3"/>
      <c r="BA2656" s="3"/>
      <c r="BB2656" s="3"/>
      <c r="BC2656" s="3"/>
      <c r="BD2656" s="3"/>
      <c r="BE2656" s="3"/>
      <c r="BF2656" s="3"/>
      <c r="BG2656" s="3"/>
      <c r="BH2656" s="3"/>
      <c r="BI2656" s="3"/>
      <c r="BJ2656" s="3"/>
      <c r="BK2656" s="3"/>
    </row>
    <row r="2657" spans="43:63" ht="21.2" customHeight="1" x14ac:dyDescent="0.2">
      <c r="AQ2657" s="3"/>
      <c r="AR2657" s="3"/>
      <c r="AS2657" s="3"/>
      <c r="AT2657" s="3"/>
      <c r="AU2657" s="3"/>
      <c r="AV2657" s="3"/>
      <c r="AW2657" s="3"/>
      <c r="AX2657" s="3"/>
      <c r="AY2657" s="3"/>
      <c r="AZ2657" s="3"/>
      <c r="BA2657" s="3"/>
      <c r="BB2657" s="3"/>
      <c r="BC2657" s="3"/>
      <c r="BD2657" s="3"/>
      <c r="BE2657" s="3"/>
      <c r="BF2657" s="3"/>
      <c r="BG2657" s="3"/>
      <c r="BH2657" s="3"/>
      <c r="BI2657" s="3"/>
      <c r="BJ2657" s="3"/>
      <c r="BK2657" s="3"/>
    </row>
    <row r="2658" spans="43:63" ht="21.2" customHeight="1" x14ac:dyDescent="0.2">
      <c r="AQ2658" s="3"/>
      <c r="AR2658" s="3"/>
      <c r="AS2658" s="3"/>
      <c r="AT2658" s="3"/>
      <c r="AU2658" s="3"/>
      <c r="AV2658" s="3"/>
      <c r="AW2658" s="3"/>
      <c r="AX2658" s="3"/>
      <c r="AY2658" s="3"/>
      <c r="AZ2658" s="3"/>
      <c r="BA2658" s="3"/>
      <c r="BB2658" s="3"/>
      <c r="BC2658" s="3"/>
      <c r="BD2658" s="3"/>
      <c r="BE2658" s="3"/>
      <c r="BF2658" s="3"/>
      <c r="BG2658" s="3"/>
      <c r="BH2658" s="3"/>
      <c r="BI2658" s="3"/>
      <c r="BJ2658" s="3"/>
      <c r="BK2658" s="3"/>
    </row>
    <row r="2659" spans="43:63" ht="21.2" customHeight="1" x14ac:dyDescent="0.2">
      <c r="AQ2659" s="3"/>
      <c r="AR2659" s="3"/>
      <c r="AS2659" s="3"/>
      <c r="AT2659" s="3"/>
      <c r="AU2659" s="3"/>
      <c r="AV2659" s="3"/>
      <c r="AW2659" s="3"/>
      <c r="AX2659" s="3"/>
      <c r="AY2659" s="3"/>
      <c r="AZ2659" s="3"/>
      <c r="BA2659" s="3"/>
      <c r="BB2659" s="3"/>
      <c r="BC2659" s="3"/>
      <c r="BD2659" s="3"/>
      <c r="BE2659" s="3"/>
      <c r="BF2659" s="3"/>
      <c r="BG2659" s="3"/>
      <c r="BH2659" s="3"/>
      <c r="BI2659" s="3"/>
      <c r="BJ2659" s="3"/>
      <c r="BK2659" s="3"/>
    </row>
    <row r="2660" spans="43:63" ht="21.2" customHeight="1" x14ac:dyDescent="0.2">
      <c r="AQ2660" s="3"/>
      <c r="AR2660" s="3"/>
      <c r="AS2660" s="3"/>
      <c r="AT2660" s="3"/>
      <c r="AU2660" s="3"/>
      <c r="AV2660" s="3"/>
      <c r="AW2660" s="3"/>
      <c r="AX2660" s="3"/>
      <c r="AY2660" s="3"/>
      <c r="AZ2660" s="3"/>
      <c r="BA2660" s="3"/>
      <c r="BB2660" s="3"/>
      <c r="BC2660" s="3"/>
      <c r="BD2660" s="3"/>
      <c r="BE2660" s="3"/>
      <c r="BF2660" s="3"/>
      <c r="BG2660" s="3"/>
      <c r="BH2660" s="3"/>
      <c r="BI2660" s="3"/>
      <c r="BJ2660" s="3"/>
      <c r="BK2660" s="3"/>
    </row>
    <row r="2661" spans="43:63" ht="21.2" customHeight="1" x14ac:dyDescent="0.2">
      <c r="AQ2661" s="3"/>
      <c r="AR2661" s="3"/>
      <c r="AS2661" s="3"/>
      <c r="AT2661" s="3"/>
      <c r="AU2661" s="3"/>
      <c r="AV2661" s="3"/>
      <c r="AW2661" s="3"/>
      <c r="AX2661" s="3"/>
      <c r="AY2661" s="3"/>
      <c r="AZ2661" s="3"/>
      <c r="BA2661" s="3"/>
      <c r="BB2661" s="3"/>
      <c r="BC2661" s="3"/>
      <c r="BD2661" s="3"/>
      <c r="BE2661" s="3"/>
      <c r="BF2661" s="3"/>
      <c r="BG2661" s="3"/>
      <c r="BH2661" s="3"/>
      <c r="BI2661" s="3"/>
      <c r="BJ2661" s="3"/>
      <c r="BK2661" s="3"/>
    </row>
    <row r="2662" spans="43:63" ht="21.2" customHeight="1" x14ac:dyDescent="0.2">
      <c r="AQ2662" s="3"/>
      <c r="AR2662" s="3"/>
      <c r="AS2662" s="3"/>
      <c r="AT2662" s="3"/>
      <c r="AU2662" s="3"/>
      <c r="AV2662" s="3"/>
      <c r="AW2662" s="3"/>
      <c r="AX2662" s="3"/>
      <c r="AY2662" s="3"/>
      <c r="AZ2662" s="3"/>
      <c r="BA2662" s="3"/>
      <c r="BB2662" s="3"/>
      <c r="BC2662" s="3"/>
      <c r="BD2662" s="3"/>
      <c r="BE2662" s="3"/>
      <c r="BF2662" s="3"/>
      <c r="BG2662" s="3"/>
      <c r="BH2662" s="3"/>
      <c r="BI2662" s="3"/>
      <c r="BJ2662" s="3"/>
      <c r="BK2662" s="3"/>
    </row>
    <row r="2663" spans="43:63" ht="21.2" customHeight="1" x14ac:dyDescent="0.2">
      <c r="AQ2663" s="3"/>
      <c r="AR2663" s="3"/>
      <c r="AS2663" s="3"/>
      <c r="AT2663" s="3"/>
      <c r="AU2663" s="3"/>
      <c r="AV2663" s="3"/>
      <c r="AW2663" s="3"/>
      <c r="AX2663" s="3"/>
      <c r="AY2663" s="3"/>
      <c r="AZ2663" s="3"/>
      <c r="BA2663" s="3"/>
      <c r="BB2663" s="3"/>
      <c r="BC2663" s="3"/>
      <c r="BD2663" s="3"/>
      <c r="BE2663" s="3"/>
      <c r="BF2663" s="3"/>
      <c r="BG2663" s="3"/>
      <c r="BH2663" s="3"/>
      <c r="BI2663" s="3"/>
      <c r="BJ2663" s="3"/>
      <c r="BK2663" s="3"/>
    </row>
    <row r="2664" spans="43:63" ht="21.2" customHeight="1" x14ac:dyDescent="0.2">
      <c r="AQ2664" s="3"/>
      <c r="AR2664" s="3"/>
      <c r="AS2664" s="3"/>
      <c r="AT2664" s="3"/>
      <c r="AU2664" s="3"/>
      <c r="AV2664" s="3"/>
      <c r="AW2664" s="3"/>
      <c r="AX2664" s="3"/>
      <c r="AY2664" s="3"/>
      <c r="AZ2664" s="3"/>
      <c r="BA2664" s="3"/>
      <c r="BB2664" s="3"/>
      <c r="BC2664" s="3"/>
      <c r="BD2664" s="3"/>
      <c r="BE2664" s="3"/>
      <c r="BF2664" s="3"/>
      <c r="BG2664" s="3"/>
      <c r="BH2664" s="3"/>
      <c r="BI2664" s="3"/>
      <c r="BJ2664" s="3"/>
      <c r="BK2664" s="3"/>
    </row>
    <row r="2665" spans="43:63" ht="21.2" customHeight="1" x14ac:dyDescent="0.2">
      <c r="AQ2665" s="3"/>
      <c r="AR2665" s="3"/>
      <c r="AS2665" s="3"/>
      <c r="AT2665" s="3"/>
      <c r="AU2665" s="3"/>
      <c r="AV2665" s="3"/>
      <c r="AW2665" s="3"/>
      <c r="AX2665" s="3"/>
      <c r="AY2665" s="3"/>
      <c r="AZ2665" s="3"/>
      <c r="BA2665" s="3"/>
      <c r="BB2665" s="3"/>
      <c r="BC2665" s="3"/>
      <c r="BD2665" s="3"/>
      <c r="BE2665" s="3"/>
      <c r="BF2665" s="3"/>
      <c r="BG2665" s="3"/>
      <c r="BH2665" s="3"/>
      <c r="BI2665" s="3"/>
      <c r="BJ2665" s="3"/>
      <c r="BK2665" s="3"/>
    </row>
    <row r="2666" spans="43:63" ht="21.2" customHeight="1" x14ac:dyDescent="0.2">
      <c r="AQ2666" s="3"/>
      <c r="AR2666" s="3"/>
      <c r="AS2666" s="3"/>
      <c r="AT2666" s="3"/>
      <c r="AU2666" s="3"/>
      <c r="AV2666" s="3"/>
      <c r="AW2666" s="3"/>
      <c r="AX2666" s="3"/>
      <c r="AY2666" s="3"/>
      <c r="AZ2666" s="3"/>
      <c r="BA2666" s="3"/>
      <c r="BB2666" s="3"/>
      <c r="BC2666" s="3"/>
      <c r="BD2666" s="3"/>
      <c r="BE2666" s="3"/>
      <c r="BF2666" s="3"/>
      <c r="BG2666" s="3"/>
      <c r="BH2666" s="3"/>
      <c r="BI2666" s="3"/>
      <c r="BJ2666" s="3"/>
      <c r="BK2666" s="3"/>
    </row>
    <row r="2667" spans="43:63" ht="21.2" customHeight="1" x14ac:dyDescent="0.2">
      <c r="AQ2667" s="3"/>
      <c r="AR2667" s="3"/>
      <c r="AS2667" s="3"/>
      <c r="AT2667" s="3"/>
      <c r="AU2667" s="3"/>
      <c r="AV2667" s="3"/>
      <c r="AW2667" s="3"/>
      <c r="AX2667" s="3"/>
      <c r="AY2667" s="3"/>
      <c r="AZ2667" s="3"/>
      <c r="BA2667" s="3"/>
      <c r="BB2667" s="3"/>
      <c r="BC2667" s="3"/>
      <c r="BD2667" s="3"/>
      <c r="BE2667" s="3"/>
      <c r="BF2667" s="3"/>
      <c r="BG2667" s="3"/>
      <c r="BH2667" s="3"/>
      <c r="BI2667" s="3"/>
      <c r="BJ2667" s="3"/>
      <c r="BK2667" s="3"/>
    </row>
    <row r="2668" spans="43:63" ht="21.2" customHeight="1" x14ac:dyDescent="0.2">
      <c r="AQ2668" s="3"/>
      <c r="AR2668" s="3"/>
      <c r="AS2668" s="3"/>
      <c r="AT2668" s="3"/>
      <c r="AU2668" s="3"/>
      <c r="AV2668" s="3"/>
      <c r="AW2668" s="3"/>
      <c r="AX2668" s="3"/>
      <c r="AY2668" s="3"/>
      <c r="AZ2668" s="3"/>
      <c r="BA2668" s="3"/>
      <c r="BB2668" s="3"/>
      <c r="BC2668" s="3"/>
      <c r="BD2668" s="3"/>
      <c r="BE2668" s="3"/>
      <c r="BF2668" s="3"/>
      <c r="BG2668" s="3"/>
      <c r="BH2668" s="3"/>
      <c r="BI2668" s="3"/>
      <c r="BJ2668" s="3"/>
      <c r="BK2668" s="3"/>
    </row>
    <row r="2669" spans="43:63" ht="21.2" customHeight="1" x14ac:dyDescent="0.2">
      <c r="AQ2669" s="3"/>
      <c r="AR2669" s="3"/>
      <c r="AS2669" s="3"/>
      <c r="AT2669" s="3"/>
      <c r="AU2669" s="3"/>
      <c r="AV2669" s="3"/>
      <c r="AW2669" s="3"/>
      <c r="AX2669" s="3"/>
      <c r="AY2669" s="3"/>
      <c r="AZ2669" s="3"/>
      <c r="BA2669" s="3"/>
      <c r="BB2669" s="3"/>
      <c r="BC2669" s="3"/>
      <c r="BD2669" s="3"/>
      <c r="BE2669" s="3"/>
      <c r="BF2669" s="3"/>
      <c r="BG2669" s="3"/>
      <c r="BH2669" s="3"/>
      <c r="BI2669" s="3"/>
      <c r="BJ2669" s="3"/>
      <c r="BK2669" s="3"/>
    </row>
    <row r="2670" spans="43:63" ht="21.2" customHeight="1" x14ac:dyDescent="0.2">
      <c r="AQ2670" s="3"/>
      <c r="AR2670" s="3"/>
      <c r="AS2670" s="3"/>
      <c r="AT2670" s="3"/>
      <c r="AU2670" s="3"/>
      <c r="AV2670" s="3"/>
      <c r="AW2670" s="3"/>
      <c r="AX2670" s="3"/>
      <c r="AY2670" s="3"/>
      <c r="AZ2670" s="3"/>
      <c r="BA2670" s="3"/>
      <c r="BB2670" s="3"/>
      <c r="BC2670" s="3"/>
      <c r="BD2670" s="3"/>
      <c r="BE2670" s="3"/>
      <c r="BF2670" s="3"/>
      <c r="BG2670" s="3"/>
      <c r="BH2670" s="3"/>
      <c r="BI2670" s="3"/>
      <c r="BJ2670" s="3"/>
      <c r="BK2670" s="3"/>
    </row>
    <row r="2671" spans="43:63" ht="21.2" customHeight="1" x14ac:dyDescent="0.2">
      <c r="AQ2671" s="3"/>
      <c r="AR2671" s="3"/>
      <c r="AS2671" s="3"/>
      <c r="AT2671" s="3"/>
      <c r="AU2671" s="3"/>
      <c r="AV2671" s="3"/>
      <c r="AW2671" s="3"/>
      <c r="AX2671" s="3"/>
      <c r="AY2671" s="3"/>
      <c r="AZ2671" s="3"/>
      <c r="BA2671" s="3"/>
      <c r="BB2671" s="3"/>
      <c r="BC2671" s="3"/>
      <c r="BD2671" s="3"/>
      <c r="BE2671" s="3"/>
      <c r="BF2671" s="3"/>
      <c r="BG2671" s="3"/>
      <c r="BH2671" s="3"/>
      <c r="BI2671" s="3"/>
      <c r="BJ2671" s="3"/>
      <c r="BK2671" s="3"/>
    </row>
    <row r="2672" spans="43:63" ht="21.2" customHeight="1" x14ac:dyDescent="0.2">
      <c r="AQ2672" s="3"/>
      <c r="AR2672" s="3"/>
      <c r="AS2672" s="3"/>
      <c r="AT2672" s="3"/>
      <c r="AU2672" s="3"/>
      <c r="AV2672" s="3"/>
      <c r="AW2672" s="3"/>
      <c r="AX2672" s="3"/>
      <c r="AY2672" s="3"/>
      <c r="AZ2672" s="3"/>
      <c r="BA2672" s="3"/>
      <c r="BB2672" s="3"/>
      <c r="BC2672" s="3"/>
      <c r="BD2672" s="3"/>
      <c r="BE2672" s="3"/>
      <c r="BF2672" s="3"/>
      <c r="BG2672" s="3"/>
      <c r="BH2672" s="3"/>
      <c r="BI2672" s="3"/>
      <c r="BJ2672" s="3"/>
      <c r="BK2672" s="3"/>
    </row>
    <row r="2673" spans="43:63" ht="21.2" customHeight="1" x14ac:dyDescent="0.2">
      <c r="AQ2673" s="3"/>
      <c r="AR2673" s="3"/>
      <c r="AS2673" s="3"/>
      <c r="AT2673" s="3"/>
      <c r="AU2673" s="3"/>
      <c r="AV2673" s="3"/>
      <c r="AW2673" s="3"/>
      <c r="AX2673" s="3"/>
      <c r="AY2673" s="3"/>
      <c r="AZ2673" s="3"/>
      <c r="BA2673" s="3"/>
      <c r="BB2673" s="3"/>
      <c r="BC2673" s="3"/>
      <c r="BD2673" s="3"/>
      <c r="BE2673" s="3"/>
      <c r="BF2673" s="3"/>
      <c r="BG2673" s="3"/>
      <c r="BH2673" s="3"/>
      <c r="BI2673" s="3"/>
      <c r="BJ2673" s="3"/>
      <c r="BK2673" s="3"/>
    </row>
    <row r="2674" spans="43:63" ht="21.2" customHeight="1" x14ac:dyDescent="0.2">
      <c r="AQ2674" s="3"/>
      <c r="AR2674" s="3"/>
      <c r="AS2674" s="3"/>
      <c r="AT2674" s="3"/>
      <c r="AU2674" s="3"/>
      <c r="AV2674" s="3"/>
      <c r="AW2674" s="3"/>
      <c r="AX2674" s="3"/>
      <c r="AY2674" s="3"/>
      <c r="AZ2674" s="3"/>
      <c r="BA2674" s="3"/>
      <c r="BB2674" s="3"/>
      <c r="BC2674" s="3"/>
      <c r="BD2674" s="3"/>
      <c r="BE2674" s="3"/>
      <c r="BF2674" s="3"/>
      <c r="BG2674" s="3"/>
      <c r="BH2674" s="3"/>
      <c r="BI2674" s="3"/>
      <c r="BJ2674" s="3"/>
      <c r="BK2674" s="3"/>
    </row>
    <row r="2675" spans="43:63" ht="21.2" customHeight="1" x14ac:dyDescent="0.2">
      <c r="AQ2675" s="3"/>
      <c r="AR2675" s="3"/>
      <c r="AS2675" s="3"/>
      <c r="AT2675" s="3"/>
      <c r="AU2675" s="3"/>
      <c r="AV2675" s="3"/>
      <c r="AW2675" s="3"/>
      <c r="AX2675" s="3"/>
      <c r="AY2675" s="3"/>
      <c r="AZ2675" s="3"/>
      <c r="BA2675" s="3"/>
      <c r="BB2675" s="3"/>
      <c r="BC2675" s="3"/>
      <c r="BD2675" s="3"/>
      <c r="BE2675" s="3"/>
      <c r="BF2675" s="3"/>
      <c r="BG2675" s="3"/>
      <c r="BH2675" s="3"/>
      <c r="BI2675" s="3"/>
      <c r="BJ2675" s="3"/>
      <c r="BK2675" s="3"/>
    </row>
    <row r="2676" spans="43:63" ht="21.2" customHeight="1" x14ac:dyDescent="0.2">
      <c r="AQ2676" s="3"/>
      <c r="AR2676" s="3"/>
      <c r="AS2676" s="3"/>
      <c r="AT2676" s="3"/>
      <c r="AU2676" s="3"/>
      <c r="AV2676" s="3"/>
      <c r="AW2676" s="3"/>
      <c r="AX2676" s="3"/>
      <c r="AY2676" s="3"/>
      <c r="AZ2676" s="3"/>
      <c r="BA2676" s="3"/>
      <c r="BB2676" s="3"/>
      <c r="BC2676" s="3"/>
      <c r="BD2676" s="3"/>
      <c r="BE2676" s="3"/>
      <c r="BF2676" s="3"/>
      <c r="BG2676" s="3"/>
      <c r="BH2676" s="3"/>
      <c r="BI2676" s="3"/>
      <c r="BJ2676" s="3"/>
      <c r="BK2676" s="3"/>
    </row>
    <row r="2677" spans="43:63" ht="21.2" customHeight="1" x14ac:dyDescent="0.2">
      <c r="AQ2677" s="3"/>
      <c r="AR2677" s="3"/>
      <c r="AS2677" s="3"/>
      <c r="AT2677" s="3"/>
      <c r="AU2677" s="3"/>
      <c r="AV2677" s="3"/>
      <c r="AW2677" s="3"/>
      <c r="AX2677" s="3"/>
      <c r="AY2677" s="3"/>
      <c r="AZ2677" s="3"/>
      <c r="BA2677" s="3"/>
      <c r="BB2677" s="3"/>
      <c r="BC2677" s="3"/>
      <c r="BD2677" s="3"/>
      <c r="BE2677" s="3"/>
      <c r="BF2677" s="3"/>
      <c r="BG2677" s="3"/>
      <c r="BH2677" s="3"/>
      <c r="BI2677" s="3"/>
      <c r="BJ2677" s="3"/>
      <c r="BK2677" s="3"/>
    </row>
    <row r="2678" spans="43:63" ht="21.2" customHeight="1" x14ac:dyDescent="0.2">
      <c r="AQ2678" s="3"/>
      <c r="AR2678" s="3"/>
      <c r="AS2678" s="3"/>
      <c r="AT2678" s="3"/>
      <c r="AU2678" s="3"/>
      <c r="AV2678" s="3"/>
      <c r="AW2678" s="3"/>
      <c r="AX2678" s="3"/>
      <c r="AY2678" s="3"/>
      <c r="AZ2678" s="3"/>
      <c r="BA2678" s="3"/>
      <c r="BB2678" s="3"/>
      <c r="BC2678" s="3"/>
      <c r="BD2678" s="3"/>
      <c r="BE2678" s="3"/>
      <c r="BF2678" s="3"/>
      <c r="BG2678" s="3"/>
      <c r="BH2678" s="3"/>
      <c r="BI2678" s="3"/>
      <c r="BJ2678" s="3"/>
      <c r="BK2678" s="3"/>
    </row>
    <row r="2679" spans="43:63" ht="21.2" customHeight="1" x14ac:dyDescent="0.2">
      <c r="AQ2679" s="3"/>
      <c r="AR2679" s="3"/>
      <c r="AS2679" s="3"/>
      <c r="AT2679" s="3"/>
      <c r="AU2679" s="3"/>
      <c r="AV2679" s="3"/>
      <c r="AW2679" s="3"/>
      <c r="AX2679" s="3"/>
      <c r="AY2679" s="3"/>
      <c r="AZ2679" s="3"/>
      <c r="BA2679" s="3"/>
      <c r="BB2679" s="3"/>
      <c r="BC2679" s="3"/>
      <c r="BD2679" s="3"/>
      <c r="BE2679" s="3"/>
      <c r="BF2679" s="3"/>
      <c r="BG2679" s="3"/>
      <c r="BH2679" s="3"/>
      <c r="BI2679" s="3"/>
      <c r="BJ2679" s="3"/>
      <c r="BK2679" s="3"/>
    </row>
    <row r="2680" spans="43:63" ht="21.2" customHeight="1" x14ac:dyDescent="0.2">
      <c r="AQ2680" s="3"/>
      <c r="AR2680" s="3"/>
      <c r="AS2680" s="3"/>
      <c r="AT2680" s="3"/>
      <c r="AU2680" s="3"/>
      <c r="AV2680" s="3"/>
      <c r="AW2680" s="3"/>
      <c r="AX2680" s="3"/>
      <c r="AY2680" s="3"/>
      <c r="AZ2680" s="3"/>
      <c r="BA2680" s="3"/>
      <c r="BB2680" s="3"/>
      <c r="BC2680" s="3"/>
      <c r="BD2680" s="3"/>
      <c r="BE2680" s="3"/>
      <c r="BF2680" s="3"/>
      <c r="BG2680" s="3"/>
      <c r="BH2680" s="3"/>
      <c r="BI2680" s="3"/>
      <c r="BJ2680" s="3"/>
      <c r="BK2680" s="3"/>
    </row>
    <row r="2681" spans="43:63" ht="21.2" customHeight="1" x14ac:dyDescent="0.2">
      <c r="AQ2681" s="3"/>
      <c r="AR2681" s="3"/>
      <c r="AS2681" s="3"/>
      <c r="AT2681" s="3"/>
      <c r="AU2681" s="3"/>
      <c r="AV2681" s="3"/>
      <c r="AW2681" s="3"/>
      <c r="AX2681" s="3"/>
      <c r="AY2681" s="3"/>
      <c r="AZ2681" s="3"/>
      <c r="BA2681" s="3"/>
      <c r="BB2681" s="3"/>
      <c r="BC2681" s="3"/>
      <c r="BD2681" s="3"/>
      <c r="BE2681" s="3"/>
      <c r="BF2681" s="3"/>
      <c r="BG2681" s="3"/>
      <c r="BH2681" s="3"/>
      <c r="BI2681" s="3"/>
      <c r="BJ2681" s="3"/>
      <c r="BK2681" s="3"/>
    </row>
    <row r="2682" spans="43:63" ht="21.2" customHeight="1" x14ac:dyDescent="0.2">
      <c r="AQ2682" s="3"/>
      <c r="AR2682" s="3"/>
      <c r="AS2682" s="3"/>
      <c r="AT2682" s="3"/>
      <c r="AU2682" s="3"/>
      <c r="AV2682" s="3"/>
      <c r="AW2682" s="3"/>
      <c r="AX2682" s="3"/>
      <c r="AY2682" s="3"/>
      <c r="AZ2682" s="3"/>
      <c r="BA2682" s="3"/>
      <c r="BB2682" s="3"/>
      <c r="BC2682" s="3"/>
      <c r="BD2682" s="3"/>
      <c r="BE2682" s="3"/>
      <c r="BF2682" s="3"/>
      <c r="BG2682" s="3"/>
      <c r="BH2682" s="3"/>
      <c r="BI2682" s="3"/>
      <c r="BJ2682" s="3"/>
      <c r="BK2682" s="3"/>
    </row>
    <row r="2683" spans="43:63" ht="21.2" customHeight="1" x14ac:dyDescent="0.2">
      <c r="AQ2683" s="3"/>
      <c r="AR2683" s="3"/>
      <c r="AS2683" s="3"/>
      <c r="AT2683" s="3"/>
      <c r="AU2683" s="3"/>
      <c r="AV2683" s="3"/>
      <c r="AW2683" s="3"/>
      <c r="AX2683" s="3"/>
      <c r="AY2683" s="3"/>
      <c r="AZ2683" s="3"/>
      <c r="BA2683" s="3"/>
      <c r="BB2683" s="3"/>
      <c r="BC2683" s="3"/>
      <c r="BD2683" s="3"/>
      <c r="BE2683" s="3"/>
      <c r="BF2683" s="3"/>
      <c r="BG2683" s="3"/>
      <c r="BH2683" s="3"/>
      <c r="BI2683" s="3"/>
      <c r="BJ2683" s="3"/>
      <c r="BK2683" s="3"/>
    </row>
    <row r="2684" spans="43:63" ht="21.2" customHeight="1" x14ac:dyDescent="0.2">
      <c r="AQ2684" s="3"/>
      <c r="AR2684" s="3"/>
      <c r="AS2684" s="3"/>
      <c r="AT2684" s="3"/>
      <c r="AU2684" s="3"/>
      <c r="AV2684" s="3"/>
      <c r="AW2684" s="3"/>
      <c r="AX2684" s="3"/>
      <c r="AY2684" s="3"/>
      <c r="AZ2684" s="3"/>
      <c r="BA2684" s="3"/>
      <c r="BB2684" s="3"/>
      <c r="BC2684" s="3"/>
      <c r="BD2684" s="3"/>
      <c r="BE2684" s="3"/>
      <c r="BF2684" s="3"/>
      <c r="BG2684" s="3"/>
      <c r="BH2684" s="3"/>
      <c r="BI2684" s="3"/>
      <c r="BJ2684" s="3"/>
      <c r="BK2684" s="3"/>
    </row>
    <row r="2685" spans="43:63" ht="21.2" customHeight="1" x14ac:dyDescent="0.2">
      <c r="AQ2685" s="3"/>
      <c r="AR2685" s="3"/>
      <c r="AS2685" s="3"/>
      <c r="AT2685" s="3"/>
      <c r="AU2685" s="3"/>
      <c r="AV2685" s="3"/>
      <c r="AW2685" s="3"/>
      <c r="AX2685" s="3"/>
      <c r="AY2685" s="3"/>
      <c r="AZ2685" s="3"/>
      <c r="BA2685" s="3"/>
      <c r="BB2685" s="3"/>
      <c r="BC2685" s="3"/>
      <c r="BD2685" s="3"/>
      <c r="BE2685" s="3"/>
      <c r="BF2685" s="3"/>
      <c r="BG2685" s="3"/>
      <c r="BH2685" s="3"/>
      <c r="BI2685" s="3"/>
      <c r="BJ2685" s="3"/>
      <c r="BK2685" s="3"/>
    </row>
    <row r="2686" spans="43:63" ht="21.2" customHeight="1" x14ac:dyDescent="0.2">
      <c r="AQ2686" s="3"/>
      <c r="AR2686" s="3"/>
      <c r="AS2686" s="3"/>
      <c r="AT2686" s="3"/>
      <c r="AU2686" s="3"/>
      <c r="AV2686" s="3"/>
      <c r="AW2686" s="3"/>
      <c r="AX2686" s="3"/>
      <c r="AY2686" s="3"/>
      <c r="AZ2686" s="3"/>
      <c r="BA2686" s="3"/>
      <c r="BB2686" s="3"/>
      <c r="BC2686" s="3"/>
      <c r="BD2686" s="3"/>
      <c r="BE2686" s="3"/>
      <c r="BF2686" s="3"/>
      <c r="BG2686" s="3"/>
      <c r="BH2686" s="3"/>
      <c r="BI2686" s="3"/>
      <c r="BJ2686" s="3"/>
      <c r="BK2686" s="3"/>
    </row>
    <row r="2687" spans="43:63" ht="21.2" customHeight="1" x14ac:dyDescent="0.2">
      <c r="AQ2687" s="3"/>
      <c r="AR2687" s="3"/>
      <c r="AS2687" s="3"/>
      <c r="AT2687" s="3"/>
      <c r="AU2687" s="3"/>
      <c r="AV2687" s="3"/>
      <c r="AW2687" s="3"/>
      <c r="AX2687" s="3"/>
      <c r="AY2687" s="3"/>
      <c r="AZ2687" s="3"/>
      <c r="BA2687" s="3"/>
      <c r="BB2687" s="3"/>
      <c r="BC2687" s="3"/>
      <c r="BD2687" s="3"/>
      <c r="BE2687" s="3"/>
      <c r="BF2687" s="3"/>
      <c r="BG2687" s="3"/>
      <c r="BH2687" s="3"/>
      <c r="BI2687" s="3"/>
      <c r="BJ2687" s="3"/>
      <c r="BK2687" s="3"/>
    </row>
    <row r="2688" spans="43:63" ht="21.2" customHeight="1" x14ac:dyDescent="0.2">
      <c r="AQ2688" s="3"/>
      <c r="AR2688" s="3"/>
      <c r="AS2688" s="3"/>
      <c r="AT2688" s="3"/>
      <c r="AU2688" s="3"/>
      <c r="AV2688" s="3"/>
      <c r="AW2688" s="3"/>
      <c r="AX2688" s="3"/>
      <c r="AY2688" s="3"/>
      <c r="AZ2688" s="3"/>
      <c r="BA2688" s="3"/>
      <c r="BB2688" s="3"/>
      <c r="BC2688" s="3"/>
      <c r="BD2688" s="3"/>
      <c r="BE2688" s="3"/>
      <c r="BF2688" s="3"/>
      <c r="BG2688" s="3"/>
      <c r="BH2688" s="3"/>
      <c r="BI2688" s="3"/>
      <c r="BJ2688" s="3"/>
      <c r="BK2688" s="3"/>
    </row>
    <row r="2689" spans="43:63" ht="21.2" customHeight="1" x14ac:dyDescent="0.2">
      <c r="AQ2689" s="3"/>
      <c r="AR2689" s="3"/>
      <c r="AS2689" s="3"/>
      <c r="AT2689" s="3"/>
      <c r="AU2689" s="3"/>
      <c r="AV2689" s="3"/>
      <c r="AW2689" s="3"/>
      <c r="AX2689" s="3"/>
      <c r="AY2689" s="3"/>
      <c r="AZ2689" s="3"/>
      <c r="BA2689" s="3"/>
      <c r="BB2689" s="3"/>
      <c r="BC2689" s="3"/>
      <c r="BD2689" s="3"/>
      <c r="BE2689" s="3"/>
      <c r="BF2689" s="3"/>
      <c r="BG2689" s="3"/>
      <c r="BH2689" s="3"/>
      <c r="BI2689" s="3"/>
      <c r="BJ2689" s="3"/>
      <c r="BK2689" s="3"/>
    </row>
    <row r="2690" spans="43:63" ht="21.2" customHeight="1" x14ac:dyDescent="0.2">
      <c r="AQ2690" s="3"/>
      <c r="AR2690" s="3"/>
      <c r="AS2690" s="3"/>
      <c r="AT2690" s="3"/>
      <c r="AU2690" s="3"/>
      <c r="AV2690" s="3"/>
      <c r="AW2690" s="3"/>
      <c r="AX2690" s="3"/>
      <c r="AY2690" s="3"/>
      <c r="AZ2690" s="3"/>
      <c r="BA2690" s="3"/>
      <c r="BB2690" s="3"/>
      <c r="BC2690" s="3"/>
      <c r="BD2690" s="3"/>
      <c r="BE2690" s="3"/>
      <c r="BF2690" s="3"/>
      <c r="BG2690" s="3"/>
      <c r="BH2690" s="3"/>
      <c r="BI2690" s="3"/>
      <c r="BJ2690" s="3"/>
      <c r="BK2690" s="3"/>
    </row>
    <row r="2691" spans="43:63" ht="21.2" customHeight="1" x14ac:dyDescent="0.2">
      <c r="AQ2691" s="3"/>
      <c r="AR2691" s="3"/>
      <c r="AS2691" s="3"/>
      <c r="AT2691" s="3"/>
      <c r="AU2691" s="3"/>
      <c r="AV2691" s="3"/>
      <c r="AW2691" s="3"/>
      <c r="AX2691" s="3"/>
      <c r="AY2691" s="3"/>
      <c r="AZ2691" s="3"/>
      <c r="BA2691" s="3"/>
      <c r="BB2691" s="3"/>
      <c r="BC2691" s="3"/>
      <c r="BD2691" s="3"/>
      <c r="BE2691" s="3"/>
      <c r="BF2691" s="3"/>
      <c r="BG2691" s="3"/>
      <c r="BH2691" s="3"/>
      <c r="BI2691" s="3"/>
      <c r="BJ2691" s="3"/>
      <c r="BK2691" s="3"/>
    </row>
    <row r="2692" spans="43:63" ht="21.2" customHeight="1" x14ac:dyDescent="0.2">
      <c r="AQ2692" s="3"/>
      <c r="AR2692" s="3"/>
      <c r="AS2692" s="3"/>
      <c r="AT2692" s="3"/>
      <c r="AU2692" s="3"/>
      <c r="AV2692" s="3"/>
      <c r="AW2692" s="3"/>
      <c r="AX2692" s="3"/>
      <c r="AY2692" s="3"/>
      <c r="AZ2692" s="3"/>
      <c r="BA2692" s="3"/>
      <c r="BB2692" s="3"/>
      <c r="BC2692" s="3"/>
      <c r="BD2692" s="3"/>
      <c r="BE2692" s="3"/>
      <c r="BF2692" s="3"/>
      <c r="BG2692" s="3"/>
      <c r="BH2692" s="3"/>
      <c r="BI2692" s="3"/>
      <c r="BJ2692" s="3"/>
      <c r="BK2692" s="3"/>
    </row>
    <row r="2693" spans="43:63" ht="21.2" customHeight="1" x14ac:dyDescent="0.2">
      <c r="AQ2693" s="3"/>
      <c r="AR2693" s="3"/>
      <c r="AS2693" s="3"/>
      <c r="AT2693" s="3"/>
      <c r="AU2693" s="3"/>
      <c r="AV2693" s="3"/>
      <c r="AW2693" s="3"/>
      <c r="AX2693" s="3"/>
      <c r="AY2693" s="3"/>
      <c r="AZ2693" s="3"/>
      <c r="BA2693" s="3"/>
      <c r="BB2693" s="3"/>
      <c r="BC2693" s="3"/>
      <c r="BD2693" s="3"/>
      <c r="BE2693" s="3"/>
      <c r="BF2693" s="3"/>
      <c r="BG2693" s="3"/>
      <c r="BH2693" s="3"/>
      <c r="BI2693" s="3"/>
      <c r="BJ2693" s="3"/>
      <c r="BK2693" s="3"/>
    </row>
    <row r="2694" spans="43:63" ht="21.2" customHeight="1" x14ac:dyDescent="0.2">
      <c r="AQ2694" s="3"/>
      <c r="AR2694" s="3"/>
      <c r="AS2694" s="3"/>
      <c r="AT2694" s="3"/>
      <c r="AU2694" s="3"/>
      <c r="AV2694" s="3"/>
      <c r="AW2694" s="3"/>
      <c r="AX2694" s="3"/>
      <c r="AY2694" s="3"/>
      <c r="AZ2694" s="3"/>
      <c r="BA2694" s="3"/>
      <c r="BB2694" s="3"/>
      <c r="BC2694" s="3"/>
      <c r="BD2694" s="3"/>
      <c r="BE2694" s="3"/>
      <c r="BF2694" s="3"/>
      <c r="BG2694" s="3"/>
      <c r="BH2694" s="3"/>
      <c r="BI2694" s="3"/>
      <c r="BJ2694" s="3"/>
      <c r="BK2694" s="3"/>
    </row>
    <row r="2695" spans="43:63" ht="21.2" customHeight="1" x14ac:dyDescent="0.2">
      <c r="AQ2695" s="3"/>
      <c r="AR2695" s="3"/>
      <c r="AS2695" s="3"/>
      <c r="AT2695" s="3"/>
      <c r="AU2695" s="3"/>
      <c r="AV2695" s="3"/>
      <c r="AW2695" s="3"/>
      <c r="AX2695" s="3"/>
      <c r="AY2695" s="3"/>
      <c r="AZ2695" s="3"/>
      <c r="BA2695" s="3"/>
      <c r="BB2695" s="3"/>
      <c r="BC2695" s="3"/>
      <c r="BD2695" s="3"/>
      <c r="BE2695" s="3"/>
      <c r="BF2695" s="3"/>
      <c r="BG2695" s="3"/>
      <c r="BH2695" s="3"/>
      <c r="BI2695" s="3"/>
      <c r="BJ2695" s="3"/>
      <c r="BK2695" s="3"/>
    </row>
    <row r="2696" spans="43:63" ht="21.2" customHeight="1" x14ac:dyDescent="0.2">
      <c r="AQ2696" s="3"/>
      <c r="AR2696" s="3"/>
      <c r="AS2696" s="3"/>
      <c r="AT2696" s="3"/>
      <c r="AU2696" s="3"/>
      <c r="AV2696" s="3"/>
      <c r="AW2696" s="3"/>
      <c r="AX2696" s="3"/>
      <c r="AY2696" s="3"/>
      <c r="AZ2696" s="3"/>
      <c r="BA2696" s="3"/>
      <c r="BB2696" s="3"/>
      <c r="BC2696" s="3"/>
      <c r="BD2696" s="3"/>
      <c r="BE2696" s="3"/>
      <c r="BF2696" s="3"/>
      <c r="BG2696" s="3"/>
      <c r="BH2696" s="3"/>
      <c r="BI2696" s="3"/>
      <c r="BJ2696" s="3"/>
      <c r="BK2696" s="3"/>
    </row>
    <row r="2697" spans="43:63" ht="21.2" customHeight="1" x14ac:dyDescent="0.2">
      <c r="AQ2697" s="3"/>
      <c r="AR2697" s="3"/>
      <c r="AS2697" s="3"/>
      <c r="AT2697" s="3"/>
      <c r="AU2697" s="3"/>
      <c r="AV2697" s="3"/>
      <c r="AW2697" s="3"/>
      <c r="AX2697" s="3"/>
      <c r="AY2697" s="3"/>
      <c r="AZ2697" s="3"/>
      <c r="BA2697" s="3"/>
      <c r="BB2697" s="3"/>
      <c r="BC2697" s="3"/>
      <c r="BD2697" s="3"/>
      <c r="BE2697" s="3"/>
      <c r="BF2697" s="3"/>
      <c r="BG2697" s="3"/>
      <c r="BH2697" s="3"/>
      <c r="BI2697" s="3"/>
      <c r="BJ2697" s="3"/>
      <c r="BK2697" s="3"/>
    </row>
    <row r="2698" spans="43:63" ht="21.2" customHeight="1" x14ac:dyDescent="0.2">
      <c r="AQ2698" s="3"/>
      <c r="AR2698" s="3"/>
      <c r="AS2698" s="3"/>
      <c r="AT2698" s="3"/>
      <c r="AU2698" s="3"/>
      <c r="AV2698" s="3"/>
      <c r="AW2698" s="3"/>
      <c r="AX2698" s="3"/>
      <c r="AY2698" s="3"/>
      <c r="AZ2698" s="3"/>
      <c r="BA2698" s="3"/>
      <c r="BB2698" s="3"/>
      <c r="BC2698" s="3"/>
      <c r="BD2698" s="3"/>
      <c r="BE2698" s="3"/>
      <c r="BF2698" s="3"/>
      <c r="BG2698" s="3"/>
      <c r="BH2698" s="3"/>
      <c r="BI2698" s="3"/>
      <c r="BJ2698" s="3"/>
      <c r="BK2698" s="3"/>
    </row>
    <row r="2699" spans="43:63" ht="21.2" customHeight="1" x14ac:dyDescent="0.2">
      <c r="AQ2699" s="3"/>
      <c r="AR2699" s="3"/>
      <c r="AS2699" s="3"/>
      <c r="AT2699" s="3"/>
      <c r="AU2699" s="3"/>
      <c r="AV2699" s="3"/>
      <c r="AW2699" s="3"/>
      <c r="AX2699" s="3"/>
      <c r="AY2699" s="3"/>
      <c r="AZ2699" s="3"/>
      <c r="BA2699" s="3"/>
      <c r="BB2699" s="3"/>
      <c r="BC2699" s="3"/>
      <c r="BD2699" s="3"/>
      <c r="BE2699" s="3"/>
      <c r="BF2699" s="3"/>
      <c r="BG2699" s="3"/>
      <c r="BH2699" s="3"/>
      <c r="BI2699" s="3"/>
      <c r="BJ2699" s="3"/>
      <c r="BK2699" s="3"/>
    </row>
    <row r="2700" spans="43:63" ht="21.2" customHeight="1" x14ac:dyDescent="0.2">
      <c r="AQ2700" s="3"/>
      <c r="AR2700" s="3"/>
      <c r="AS2700" s="3"/>
      <c r="AT2700" s="3"/>
      <c r="AU2700" s="3"/>
      <c r="AV2700" s="3"/>
      <c r="AW2700" s="3"/>
      <c r="AX2700" s="3"/>
      <c r="AY2700" s="3"/>
      <c r="AZ2700" s="3"/>
      <c r="BA2700" s="3"/>
      <c r="BB2700" s="3"/>
      <c r="BC2700" s="3"/>
      <c r="BD2700" s="3"/>
      <c r="BE2700" s="3"/>
      <c r="BF2700" s="3"/>
      <c r="BG2700" s="3"/>
      <c r="BH2700" s="3"/>
      <c r="BI2700" s="3"/>
      <c r="BJ2700" s="3"/>
      <c r="BK2700" s="3"/>
    </row>
    <row r="2701" spans="43:63" ht="21.2" customHeight="1" x14ac:dyDescent="0.2">
      <c r="AQ2701" s="3"/>
      <c r="AR2701" s="3"/>
      <c r="AS2701" s="3"/>
      <c r="AT2701" s="3"/>
      <c r="AU2701" s="3"/>
      <c r="AV2701" s="3"/>
      <c r="AW2701" s="3"/>
      <c r="AX2701" s="3"/>
      <c r="AY2701" s="3"/>
      <c r="AZ2701" s="3"/>
      <c r="BA2701" s="3"/>
      <c r="BB2701" s="3"/>
      <c r="BC2701" s="3"/>
      <c r="BD2701" s="3"/>
      <c r="BE2701" s="3"/>
      <c r="BF2701" s="3"/>
      <c r="BG2701" s="3"/>
      <c r="BH2701" s="3"/>
      <c r="BI2701" s="3"/>
      <c r="BJ2701" s="3"/>
      <c r="BK2701" s="3"/>
    </row>
    <row r="2702" spans="43:63" ht="21.2" customHeight="1" x14ac:dyDescent="0.2">
      <c r="AQ2702" s="3"/>
      <c r="AR2702" s="3"/>
      <c r="AS2702" s="3"/>
      <c r="AT2702" s="3"/>
      <c r="AU2702" s="3"/>
      <c r="AV2702" s="3"/>
      <c r="AW2702" s="3"/>
      <c r="AX2702" s="3"/>
      <c r="AY2702" s="3"/>
      <c r="AZ2702" s="3"/>
      <c r="BA2702" s="3"/>
      <c r="BB2702" s="3"/>
      <c r="BC2702" s="3"/>
      <c r="BD2702" s="3"/>
      <c r="BE2702" s="3"/>
      <c r="BF2702" s="3"/>
      <c r="BG2702" s="3"/>
      <c r="BH2702" s="3"/>
      <c r="BI2702" s="3"/>
      <c r="BJ2702" s="3"/>
      <c r="BK2702" s="3"/>
    </row>
    <row r="2703" spans="43:63" ht="21.2" customHeight="1" x14ac:dyDescent="0.2">
      <c r="AQ2703" s="3"/>
      <c r="AR2703" s="3"/>
      <c r="AS2703" s="3"/>
      <c r="AT2703" s="3"/>
      <c r="AU2703" s="3"/>
      <c r="AV2703" s="3"/>
      <c r="AW2703" s="3"/>
      <c r="AX2703" s="3"/>
      <c r="AY2703" s="3"/>
      <c r="AZ2703" s="3"/>
      <c r="BA2703" s="3"/>
      <c r="BB2703" s="3"/>
      <c r="BC2703" s="3"/>
      <c r="BD2703" s="3"/>
      <c r="BE2703" s="3"/>
      <c r="BF2703" s="3"/>
      <c r="BG2703" s="3"/>
      <c r="BH2703" s="3"/>
      <c r="BI2703" s="3"/>
      <c r="BJ2703" s="3"/>
      <c r="BK2703" s="3"/>
    </row>
    <row r="2704" spans="43:63" ht="21.2" customHeight="1" x14ac:dyDescent="0.2">
      <c r="AQ2704" s="3"/>
      <c r="AR2704" s="3"/>
      <c r="AS2704" s="3"/>
      <c r="AT2704" s="3"/>
      <c r="AU2704" s="3"/>
      <c r="AV2704" s="3"/>
      <c r="AW2704" s="3"/>
      <c r="AX2704" s="3"/>
      <c r="AY2704" s="3"/>
      <c r="AZ2704" s="3"/>
      <c r="BA2704" s="3"/>
      <c r="BB2704" s="3"/>
      <c r="BC2704" s="3"/>
      <c r="BD2704" s="3"/>
      <c r="BE2704" s="3"/>
      <c r="BF2704" s="3"/>
      <c r="BG2704" s="3"/>
      <c r="BH2704" s="3"/>
      <c r="BI2704" s="3"/>
      <c r="BJ2704" s="3"/>
      <c r="BK2704" s="3"/>
    </row>
    <row r="2705" spans="43:63" ht="21.2" customHeight="1" x14ac:dyDescent="0.2">
      <c r="AQ2705" s="3"/>
      <c r="AR2705" s="3"/>
      <c r="AS2705" s="3"/>
      <c r="AT2705" s="3"/>
      <c r="AU2705" s="3"/>
      <c r="AV2705" s="3"/>
      <c r="AW2705" s="3"/>
      <c r="AX2705" s="3"/>
      <c r="AY2705" s="3"/>
      <c r="AZ2705" s="3"/>
      <c r="BA2705" s="3"/>
      <c r="BB2705" s="3"/>
      <c r="BC2705" s="3"/>
      <c r="BD2705" s="3"/>
      <c r="BE2705" s="3"/>
      <c r="BF2705" s="3"/>
      <c r="BG2705" s="3"/>
      <c r="BH2705" s="3"/>
      <c r="BI2705" s="3"/>
      <c r="BJ2705" s="3"/>
      <c r="BK2705" s="3"/>
    </row>
    <row r="2706" spans="43:63" ht="21.2" customHeight="1" x14ac:dyDescent="0.2">
      <c r="AQ2706" s="3"/>
      <c r="AR2706" s="3"/>
      <c r="AS2706" s="3"/>
      <c r="AT2706" s="3"/>
      <c r="AU2706" s="3"/>
      <c r="AV2706" s="3"/>
      <c r="AW2706" s="3"/>
      <c r="AX2706" s="3"/>
      <c r="AY2706" s="3"/>
      <c r="AZ2706" s="3"/>
      <c r="BA2706" s="3"/>
      <c r="BB2706" s="3"/>
      <c r="BC2706" s="3"/>
      <c r="BD2706" s="3"/>
      <c r="BE2706" s="3"/>
      <c r="BF2706" s="3"/>
      <c r="BG2706" s="3"/>
      <c r="BH2706" s="3"/>
      <c r="BI2706" s="3"/>
      <c r="BJ2706" s="3"/>
      <c r="BK2706" s="3"/>
    </row>
    <row r="2707" spans="43:63" ht="21.2" customHeight="1" x14ac:dyDescent="0.2">
      <c r="AQ2707" s="3"/>
      <c r="AR2707" s="3"/>
      <c r="AS2707" s="3"/>
      <c r="AT2707" s="3"/>
      <c r="AU2707" s="3"/>
      <c r="AV2707" s="3"/>
      <c r="AW2707" s="3"/>
      <c r="AX2707" s="3"/>
      <c r="AY2707" s="3"/>
      <c r="AZ2707" s="3"/>
      <c r="BA2707" s="3"/>
      <c r="BB2707" s="3"/>
      <c r="BC2707" s="3"/>
      <c r="BD2707" s="3"/>
      <c r="BE2707" s="3"/>
      <c r="BF2707" s="3"/>
      <c r="BG2707" s="3"/>
      <c r="BH2707" s="3"/>
      <c r="BI2707" s="3"/>
      <c r="BJ2707" s="3"/>
      <c r="BK2707" s="3"/>
    </row>
    <row r="2708" spans="43:63" ht="21.2" customHeight="1" x14ac:dyDescent="0.2">
      <c r="AQ2708" s="3"/>
      <c r="AR2708" s="3"/>
      <c r="AS2708" s="3"/>
      <c r="AT2708" s="3"/>
      <c r="AU2708" s="3"/>
      <c r="AV2708" s="3"/>
      <c r="AW2708" s="3"/>
      <c r="AX2708" s="3"/>
      <c r="AY2708" s="3"/>
      <c r="AZ2708" s="3"/>
      <c r="BA2708" s="3"/>
      <c r="BB2708" s="3"/>
      <c r="BC2708" s="3"/>
      <c r="BD2708" s="3"/>
      <c r="BE2708" s="3"/>
      <c r="BF2708" s="3"/>
      <c r="BG2708" s="3"/>
      <c r="BH2708" s="3"/>
      <c r="BI2708" s="3"/>
      <c r="BJ2708" s="3"/>
      <c r="BK2708" s="3"/>
    </row>
    <row r="2709" spans="43:63" ht="21.2" customHeight="1" x14ac:dyDescent="0.2">
      <c r="AQ2709" s="3"/>
      <c r="AR2709" s="3"/>
      <c r="AS2709" s="3"/>
      <c r="AT2709" s="3"/>
      <c r="AU2709" s="3"/>
      <c r="AV2709" s="3"/>
      <c r="AW2709" s="3"/>
      <c r="AX2709" s="3"/>
      <c r="AY2709" s="3"/>
      <c r="AZ2709" s="3"/>
      <c r="BA2709" s="3"/>
      <c r="BB2709" s="3"/>
      <c r="BC2709" s="3"/>
      <c r="BD2709" s="3"/>
      <c r="BE2709" s="3"/>
      <c r="BF2709" s="3"/>
      <c r="BG2709" s="3"/>
      <c r="BH2709" s="3"/>
      <c r="BI2709" s="3"/>
      <c r="BJ2709" s="3"/>
      <c r="BK2709" s="3"/>
    </row>
    <row r="2710" spans="43:63" ht="21.2" customHeight="1" x14ac:dyDescent="0.2">
      <c r="AQ2710" s="3"/>
      <c r="AR2710" s="3"/>
      <c r="AS2710" s="3"/>
      <c r="AT2710" s="3"/>
      <c r="AU2710" s="3"/>
      <c r="AV2710" s="3"/>
      <c r="AW2710" s="3"/>
      <c r="AX2710" s="3"/>
      <c r="AY2710" s="3"/>
      <c r="AZ2710" s="3"/>
      <c r="BA2710" s="3"/>
      <c r="BB2710" s="3"/>
      <c r="BC2710" s="3"/>
      <c r="BD2710" s="3"/>
      <c r="BE2710" s="3"/>
      <c r="BF2710" s="3"/>
      <c r="BG2710" s="3"/>
      <c r="BH2710" s="3"/>
      <c r="BI2710" s="3"/>
      <c r="BJ2710" s="3"/>
      <c r="BK2710" s="3"/>
    </row>
    <row r="2711" spans="43:63" ht="21.2" customHeight="1" x14ac:dyDescent="0.2">
      <c r="AQ2711" s="3"/>
      <c r="AR2711" s="3"/>
      <c r="AS2711" s="3"/>
      <c r="AT2711" s="3"/>
      <c r="AU2711" s="3"/>
      <c r="AV2711" s="3"/>
      <c r="AW2711" s="3"/>
      <c r="AX2711" s="3"/>
      <c r="AY2711" s="3"/>
      <c r="AZ2711" s="3"/>
      <c r="BA2711" s="3"/>
      <c r="BB2711" s="3"/>
      <c r="BC2711" s="3"/>
      <c r="BD2711" s="3"/>
      <c r="BE2711" s="3"/>
      <c r="BF2711" s="3"/>
      <c r="BG2711" s="3"/>
      <c r="BH2711" s="3"/>
      <c r="BI2711" s="3"/>
      <c r="BJ2711" s="3"/>
      <c r="BK2711" s="3"/>
    </row>
    <row r="2712" spans="43:63" ht="21.2" customHeight="1" x14ac:dyDescent="0.2">
      <c r="AQ2712" s="3"/>
      <c r="AR2712" s="3"/>
      <c r="AS2712" s="3"/>
      <c r="AT2712" s="3"/>
      <c r="AU2712" s="3"/>
      <c r="AV2712" s="3"/>
      <c r="AW2712" s="3"/>
      <c r="AX2712" s="3"/>
      <c r="AY2712" s="3"/>
      <c r="AZ2712" s="3"/>
      <c r="BA2712" s="3"/>
      <c r="BB2712" s="3"/>
      <c r="BC2712" s="3"/>
      <c r="BD2712" s="3"/>
      <c r="BE2712" s="3"/>
      <c r="BF2712" s="3"/>
      <c r="BG2712" s="3"/>
      <c r="BH2712" s="3"/>
      <c r="BI2712" s="3"/>
      <c r="BJ2712" s="3"/>
      <c r="BK2712" s="3"/>
    </row>
    <row r="2713" spans="43:63" ht="21.2" customHeight="1" x14ac:dyDescent="0.2">
      <c r="AQ2713" s="3"/>
      <c r="AR2713" s="3"/>
      <c r="AS2713" s="3"/>
      <c r="AT2713" s="3"/>
      <c r="AU2713" s="3"/>
      <c r="AV2713" s="3"/>
      <c r="AW2713" s="3"/>
      <c r="AX2713" s="3"/>
      <c r="AY2713" s="3"/>
      <c r="AZ2713" s="3"/>
      <c r="BA2713" s="3"/>
      <c r="BB2713" s="3"/>
      <c r="BC2713" s="3"/>
      <c r="BD2713" s="3"/>
      <c r="BE2713" s="3"/>
      <c r="BF2713" s="3"/>
      <c r="BG2713" s="3"/>
      <c r="BH2713" s="3"/>
      <c r="BI2713" s="3"/>
      <c r="BJ2713" s="3"/>
      <c r="BK2713" s="3"/>
    </row>
    <row r="2714" spans="43:63" ht="21.2" customHeight="1" x14ac:dyDescent="0.2">
      <c r="AQ2714" s="3"/>
      <c r="AR2714" s="3"/>
      <c r="AS2714" s="3"/>
      <c r="AT2714" s="3"/>
      <c r="AU2714" s="3"/>
      <c r="AV2714" s="3"/>
      <c r="AW2714" s="3"/>
      <c r="AX2714" s="3"/>
      <c r="AY2714" s="3"/>
      <c r="AZ2714" s="3"/>
      <c r="BA2714" s="3"/>
      <c r="BB2714" s="3"/>
      <c r="BC2714" s="3"/>
      <c r="BD2714" s="3"/>
      <c r="BE2714" s="3"/>
      <c r="BF2714" s="3"/>
      <c r="BG2714" s="3"/>
      <c r="BH2714" s="3"/>
      <c r="BI2714" s="3"/>
      <c r="BJ2714" s="3"/>
      <c r="BK2714" s="3"/>
    </row>
    <row r="2715" spans="43:63" ht="21.2" customHeight="1" x14ac:dyDescent="0.2">
      <c r="AQ2715" s="3"/>
      <c r="AR2715" s="3"/>
      <c r="AS2715" s="3"/>
      <c r="AT2715" s="3"/>
      <c r="AU2715" s="3"/>
      <c r="AV2715" s="3"/>
      <c r="AW2715" s="3"/>
      <c r="AX2715" s="3"/>
      <c r="AY2715" s="3"/>
      <c r="AZ2715" s="3"/>
      <c r="BA2715" s="3"/>
      <c r="BB2715" s="3"/>
      <c r="BC2715" s="3"/>
      <c r="BD2715" s="3"/>
      <c r="BE2715" s="3"/>
      <c r="BF2715" s="3"/>
      <c r="BG2715" s="3"/>
      <c r="BH2715" s="3"/>
      <c r="BI2715" s="3"/>
      <c r="BJ2715" s="3"/>
      <c r="BK2715" s="3"/>
    </row>
    <row r="2716" spans="43:63" ht="21.2" customHeight="1" x14ac:dyDescent="0.2">
      <c r="AQ2716" s="3"/>
      <c r="AR2716" s="3"/>
      <c r="AS2716" s="3"/>
      <c r="AT2716" s="3"/>
      <c r="AU2716" s="3"/>
      <c r="AV2716" s="3"/>
      <c r="AW2716" s="3"/>
      <c r="AX2716" s="3"/>
      <c r="AY2716" s="3"/>
      <c r="AZ2716" s="3"/>
      <c r="BA2716" s="3"/>
      <c r="BB2716" s="3"/>
      <c r="BC2716" s="3"/>
      <c r="BD2716" s="3"/>
      <c r="BE2716" s="3"/>
      <c r="BF2716" s="3"/>
      <c r="BG2716" s="3"/>
      <c r="BH2716" s="3"/>
      <c r="BI2716" s="3"/>
      <c r="BJ2716" s="3"/>
      <c r="BK2716" s="3"/>
    </row>
    <row r="2717" spans="43:63" ht="21.2" customHeight="1" x14ac:dyDescent="0.2">
      <c r="AQ2717" s="3"/>
      <c r="AR2717" s="3"/>
      <c r="AS2717" s="3"/>
      <c r="AT2717" s="3"/>
      <c r="AU2717" s="3"/>
      <c r="AV2717" s="3"/>
      <c r="AW2717" s="3"/>
      <c r="AX2717" s="3"/>
      <c r="AY2717" s="3"/>
      <c r="AZ2717" s="3"/>
      <c r="BA2717" s="3"/>
      <c r="BB2717" s="3"/>
      <c r="BC2717" s="3"/>
      <c r="BD2717" s="3"/>
      <c r="BE2717" s="3"/>
      <c r="BF2717" s="3"/>
      <c r="BG2717" s="3"/>
      <c r="BH2717" s="3"/>
      <c r="BI2717" s="3"/>
      <c r="BJ2717" s="3"/>
      <c r="BK2717" s="3"/>
    </row>
    <row r="2718" spans="43:63" ht="21.2" customHeight="1" x14ac:dyDescent="0.2">
      <c r="AQ2718" s="3"/>
      <c r="AR2718" s="3"/>
      <c r="AS2718" s="3"/>
      <c r="AT2718" s="3"/>
      <c r="AU2718" s="3"/>
      <c r="AV2718" s="3"/>
      <c r="AW2718" s="3"/>
      <c r="AX2718" s="3"/>
      <c r="AY2718" s="3"/>
      <c r="AZ2718" s="3"/>
      <c r="BA2718" s="3"/>
      <c r="BB2718" s="3"/>
      <c r="BC2718" s="3"/>
      <c r="BD2718" s="3"/>
      <c r="BE2718" s="3"/>
      <c r="BF2718" s="3"/>
      <c r="BG2718" s="3"/>
      <c r="BH2718" s="3"/>
      <c r="BI2718" s="3"/>
      <c r="BJ2718" s="3"/>
      <c r="BK2718" s="3"/>
    </row>
    <row r="2719" spans="43:63" ht="21.2" customHeight="1" x14ac:dyDescent="0.2">
      <c r="AQ2719" s="3"/>
      <c r="AR2719" s="3"/>
      <c r="AS2719" s="3"/>
      <c r="AT2719" s="3"/>
      <c r="AU2719" s="3"/>
      <c r="AV2719" s="3"/>
      <c r="AW2719" s="3"/>
      <c r="AX2719" s="3"/>
      <c r="AY2719" s="3"/>
      <c r="AZ2719" s="3"/>
      <c r="BA2719" s="3"/>
      <c r="BB2719" s="3"/>
      <c r="BC2719" s="3"/>
      <c r="BD2719" s="3"/>
      <c r="BE2719" s="3"/>
      <c r="BF2719" s="3"/>
      <c r="BG2719" s="3"/>
      <c r="BH2719" s="3"/>
      <c r="BI2719" s="3"/>
      <c r="BJ2719" s="3"/>
      <c r="BK2719" s="3"/>
    </row>
    <row r="2720" spans="43:63" ht="21.2" customHeight="1" x14ac:dyDescent="0.2">
      <c r="AQ2720" s="3"/>
      <c r="AR2720" s="3"/>
      <c r="AS2720" s="3"/>
      <c r="AT2720" s="3"/>
      <c r="AU2720" s="3"/>
      <c r="AV2720" s="3"/>
      <c r="AW2720" s="3"/>
      <c r="AX2720" s="3"/>
      <c r="AY2720" s="3"/>
      <c r="AZ2720" s="3"/>
      <c r="BA2720" s="3"/>
      <c r="BB2720" s="3"/>
      <c r="BC2720" s="3"/>
      <c r="BD2720" s="3"/>
      <c r="BE2720" s="3"/>
      <c r="BF2720" s="3"/>
      <c r="BG2720" s="3"/>
      <c r="BH2720" s="3"/>
      <c r="BI2720" s="3"/>
      <c r="BJ2720" s="3"/>
      <c r="BK2720" s="3"/>
    </row>
    <row r="2721" spans="43:63" ht="21.2" customHeight="1" x14ac:dyDescent="0.2">
      <c r="AQ2721" s="3"/>
      <c r="AR2721" s="3"/>
      <c r="AS2721" s="3"/>
      <c r="AT2721" s="3"/>
      <c r="AU2721" s="3"/>
      <c r="AV2721" s="3"/>
      <c r="AW2721" s="3"/>
      <c r="AX2721" s="3"/>
      <c r="AY2721" s="3"/>
      <c r="AZ2721" s="3"/>
      <c r="BA2721" s="3"/>
      <c r="BB2721" s="3"/>
      <c r="BC2721" s="3"/>
      <c r="BD2721" s="3"/>
      <c r="BE2721" s="3"/>
      <c r="BF2721" s="3"/>
      <c r="BG2721" s="3"/>
      <c r="BH2721" s="3"/>
      <c r="BI2721" s="3"/>
      <c r="BJ2721" s="3"/>
      <c r="BK2721" s="3"/>
    </row>
    <row r="2722" spans="43:63" ht="21.2" customHeight="1" x14ac:dyDescent="0.2">
      <c r="AQ2722" s="3"/>
      <c r="AR2722" s="3"/>
      <c r="AS2722" s="3"/>
      <c r="AT2722" s="3"/>
      <c r="AU2722" s="3"/>
      <c r="AV2722" s="3"/>
      <c r="AW2722" s="3"/>
      <c r="AX2722" s="3"/>
      <c r="AY2722" s="3"/>
      <c r="AZ2722" s="3"/>
      <c r="BA2722" s="3"/>
      <c r="BB2722" s="3"/>
      <c r="BC2722" s="3"/>
      <c r="BD2722" s="3"/>
      <c r="BE2722" s="3"/>
      <c r="BF2722" s="3"/>
      <c r="BG2722" s="3"/>
      <c r="BH2722" s="3"/>
      <c r="BI2722" s="3"/>
      <c r="BJ2722" s="3"/>
      <c r="BK2722" s="3"/>
    </row>
    <row r="2723" spans="43:63" ht="21.2" customHeight="1" x14ac:dyDescent="0.2">
      <c r="AQ2723" s="3"/>
      <c r="AR2723" s="3"/>
      <c r="AS2723" s="3"/>
      <c r="AT2723" s="3"/>
      <c r="AU2723" s="3"/>
      <c r="AV2723" s="3"/>
      <c r="AW2723" s="3"/>
      <c r="AX2723" s="3"/>
      <c r="AY2723" s="3"/>
      <c r="AZ2723" s="3"/>
      <c r="BA2723" s="3"/>
      <c r="BB2723" s="3"/>
      <c r="BC2723" s="3"/>
      <c r="BD2723" s="3"/>
      <c r="BE2723" s="3"/>
      <c r="BF2723" s="3"/>
      <c r="BG2723" s="3"/>
      <c r="BH2723" s="3"/>
      <c r="BI2723" s="3"/>
      <c r="BJ2723" s="3"/>
      <c r="BK2723" s="3"/>
    </row>
    <row r="2724" spans="43:63" ht="21.2" customHeight="1" x14ac:dyDescent="0.2">
      <c r="AQ2724" s="3"/>
      <c r="AR2724" s="3"/>
      <c r="AS2724" s="3"/>
      <c r="AT2724" s="3"/>
      <c r="AU2724" s="3"/>
      <c r="AV2724" s="3"/>
      <c r="AW2724" s="3"/>
      <c r="AX2724" s="3"/>
      <c r="AY2724" s="3"/>
      <c r="AZ2724" s="3"/>
      <c r="BA2724" s="3"/>
      <c r="BB2724" s="3"/>
      <c r="BC2724" s="3"/>
      <c r="BD2724" s="3"/>
      <c r="BE2724" s="3"/>
      <c r="BF2724" s="3"/>
      <c r="BG2724" s="3"/>
      <c r="BH2724" s="3"/>
      <c r="BI2724" s="3"/>
      <c r="BJ2724" s="3"/>
      <c r="BK2724" s="3"/>
    </row>
    <row r="2725" spans="43:63" ht="21.2" customHeight="1" x14ac:dyDescent="0.2">
      <c r="AQ2725" s="3"/>
      <c r="AR2725" s="3"/>
      <c r="AS2725" s="3"/>
      <c r="AT2725" s="3"/>
      <c r="AU2725" s="3"/>
      <c r="AV2725" s="3"/>
      <c r="AW2725" s="3"/>
      <c r="AX2725" s="3"/>
      <c r="AY2725" s="3"/>
      <c r="AZ2725" s="3"/>
      <c r="BA2725" s="3"/>
      <c r="BB2725" s="3"/>
      <c r="BC2725" s="3"/>
      <c r="BD2725" s="3"/>
      <c r="BE2725" s="3"/>
      <c r="BF2725" s="3"/>
      <c r="BG2725" s="3"/>
      <c r="BH2725" s="3"/>
      <c r="BI2725" s="3"/>
      <c r="BJ2725" s="3"/>
      <c r="BK2725" s="3"/>
    </row>
    <row r="2726" spans="43:63" ht="21.2" customHeight="1" x14ac:dyDescent="0.2">
      <c r="AQ2726" s="3"/>
      <c r="AR2726" s="3"/>
      <c r="AS2726" s="3"/>
      <c r="AT2726" s="3"/>
      <c r="AU2726" s="3"/>
      <c r="AV2726" s="3"/>
      <c r="AW2726" s="3"/>
      <c r="AX2726" s="3"/>
      <c r="AY2726" s="3"/>
      <c r="AZ2726" s="3"/>
      <c r="BA2726" s="3"/>
      <c r="BB2726" s="3"/>
      <c r="BC2726" s="3"/>
      <c r="BD2726" s="3"/>
      <c r="BE2726" s="3"/>
      <c r="BF2726" s="3"/>
      <c r="BG2726" s="3"/>
      <c r="BH2726" s="3"/>
      <c r="BI2726" s="3"/>
      <c r="BJ2726" s="3"/>
      <c r="BK2726" s="3"/>
    </row>
    <row r="2727" spans="43:63" ht="21.2" customHeight="1" x14ac:dyDescent="0.2">
      <c r="AQ2727" s="3"/>
      <c r="AR2727" s="3"/>
      <c r="AS2727" s="3"/>
      <c r="AT2727" s="3"/>
      <c r="AU2727" s="3"/>
      <c r="AV2727" s="3"/>
      <c r="AW2727" s="3"/>
      <c r="AX2727" s="3"/>
      <c r="AY2727" s="3"/>
      <c r="AZ2727" s="3"/>
      <c r="BA2727" s="3"/>
      <c r="BB2727" s="3"/>
      <c r="BC2727" s="3"/>
      <c r="BD2727" s="3"/>
      <c r="BE2727" s="3"/>
      <c r="BF2727" s="3"/>
      <c r="BG2727" s="3"/>
      <c r="BH2727" s="3"/>
      <c r="BI2727" s="3"/>
      <c r="BJ2727" s="3"/>
      <c r="BK2727" s="3"/>
    </row>
    <row r="2728" spans="43:63" ht="21.2" customHeight="1" x14ac:dyDescent="0.2">
      <c r="AQ2728" s="3"/>
      <c r="AR2728" s="3"/>
      <c r="AS2728" s="3"/>
      <c r="AT2728" s="3"/>
      <c r="AU2728" s="3"/>
      <c r="AV2728" s="3"/>
      <c r="AW2728" s="3"/>
      <c r="AX2728" s="3"/>
      <c r="AY2728" s="3"/>
      <c r="AZ2728" s="3"/>
      <c r="BA2728" s="3"/>
      <c r="BB2728" s="3"/>
      <c r="BC2728" s="3"/>
      <c r="BD2728" s="3"/>
      <c r="BE2728" s="3"/>
      <c r="BF2728" s="3"/>
      <c r="BG2728" s="3"/>
      <c r="BH2728" s="3"/>
      <c r="BI2728" s="3"/>
      <c r="BJ2728" s="3"/>
      <c r="BK2728" s="3"/>
    </row>
    <row r="2729" spans="43:63" ht="21.2" customHeight="1" x14ac:dyDescent="0.2">
      <c r="AQ2729" s="3"/>
      <c r="AR2729" s="3"/>
      <c r="AS2729" s="3"/>
      <c r="AT2729" s="3"/>
      <c r="AU2729" s="3"/>
      <c r="AV2729" s="3"/>
      <c r="AW2729" s="3"/>
      <c r="AX2729" s="3"/>
      <c r="AY2729" s="3"/>
      <c r="AZ2729" s="3"/>
      <c r="BA2729" s="3"/>
      <c r="BB2729" s="3"/>
      <c r="BC2729" s="3"/>
      <c r="BD2729" s="3"/>
      <c r="BE2729" s="3"/>
      <c r="BF2729" s="3"/>
      <c r="BG2729" s="3"/>
      <c r="BH2729" s="3"/>
      <c r="BI2729" s="3"/>
      <c r="BJ2729" s="3"/>
      <c r="BK2729" s="3"/>
    </row>
    <row r="2730" spans="43:63" ht="21.2" customHeight="1" x14ac:dyDescent="0.2">
      <c r="AQ2730" s="3"/>
      <c r="AR2730" s="3"/>
      <c r="AS2730" s="3"/>
      <c r="AT2730" s="3"/>
      <c r="AU2730" s="3"/>
      <c r="AV2730" s="3"/>
      <c r="AW2730" s="3"/>
      <c r="AX2730" s="3"/>
      <c r="AY2730" s="3"/>
      <c r="AZ2730" s="3"/>
      <c r="BA2730" s="3"/>
      <c r="BB2730" s="3"/>
      <c r="BC2730" s="3"/>
      <c r="BD2730" s="3"/>
      <c r="BE2730" s="3"/>
      <c r="BF2730" s="3"/>
      <c r="BG2730" s="3"/>
      <c r="BH2730" s="3"/>
      <c r="BI2730" s="3"/>
      <c r="BJ2730" s="3"/>
      <c r="BK2730" s="3"/>
    </row>
    <row r="2731" spans="43:63" ht="21.2" customHeight="1" x14ac:dyDescent="0.2">
      <c r="AQ2731" s="3"/>
      <c r="AR2731" s="3"/>
      <c r="AS2731" s="3"/>
      <c r="AT2731" s="3"/>
      <c r="AU2731" s="3"/>
      <c r="AV2731" s="3"/>
      <c r="AW2731" s="3"/>
      <c r="AX2731" s="3"/>
      <c r="AY2731" s="3"/>
      <c r="AZ2731" s="3"/>
      <c r="BA2731" s="3"/>
      <c r="BB2731" s="3"/>
      <c r="BC2731" s="3"/>
      <c r="BD2731" s="3"/>
      <c r="BE2731" s="3"/>
      <c r="BF2731" s="3"/>
      <c r="BG2731" s="3"/>
      <c r="BH2731" s="3"/>
      <c r="BI2731" s="3"/>
      <c r="BJ2731" s="3"/>
      <c r="BK2731" s="3"/>
    </row>
    <row r="2732" spans="43:63" ht="21.2" customHeight="1" x14ac:dyDescent="0.2">
      <c r="AQ2732" s="3"/>
      <c r="AR2732" s="3"/>
      <c r="AS2732" s="3"/>
      <c r="AT2732" s="3"/>
      <c r="AU2732" s="3"/>
      <c r="AV2732" s="3"/>
      <c r="AW2732" s="3"/>
      <c r="AX2732" s="3"/>
      <c r="AY2732" s="3"/>
      <c r="AZ2732" s="3"/>
      <c r="BA2732" s="3"/>
      <c r="BB2732" s="3"/>
      <c r="BC2732" s="3"/>
      <c r="BD2732" s="3"/>
      <c r="BE2732" s="3"/>
      <c r="BF2732" s="3"/>
      <c r="BG2732" s="3"/>
      <c r="BH2732" s="3"/>
      <c r="BI2732" s="3"/>
      <c r="BJ2732" s="3"/>
      <c r="BK2732" s="3"/>
    </row>
    <row r="2733" spans="43:63" ht="21.2" customHeight="1" x14ac:dyDescent="0.2">
      <c r="AQ2733" s="3"/>
      <c r="AR2733" s="3"/>
      <c r="AS2733" s="3"/>
      <c r="AT2733" s="3"/>
      <c r="AU2733" s="3"/>
      <c r="AV2733" s="3"/>
      <c r="AW2733" s="3"/>
      <c r="AX2733" s="3"/>
      <c r="AY2733" s="3"/>
      <c r="AZ2733" s="3"/>
      <c r="BA2733" s="3"/>
      <c r="BB2733" s="3"/>
      <c r="BC2733" s="3"/>
      <c r="BD2733" s="3"/>
      <c r="BE2733" s="3"/>
      <c r="BF2733" s="3"/>
      <c r="BG2733" s="3"/>
      <c r="BH2733" s="3"/>
      <c r="BI2733" s="3"/>
      <c r="BJ2733" s="3"/>
      <c r="BK2733" s="3"/>
    </row>
    <row r="2734" spans="43:63" ht="21.2" customHeight="1" x14ac:dyDescent="0.2">
      <c r="AQ2734" s="3"/>
      <c r="AR2734" s="3"/>
      <c r="AS2734" s="3"/>
      <c r="AT2734" s="3"/>
      <c r="AU2734" s="3"/>
      <c r="AV2734" s="3"/>
      <c r="AW2734" s="3"/>
      <c r="AX2734" s="3"/>
      <c r="AY2734" s="3"/>
      <c r="AZ2734" s="3"/>
      <c r="BA2734" s="3"/>
      <c r="BB2734" s="3"/>
      <c r="BC2734" s="3"/>
      <c r="BD2734" s="3"/>
      <c r="BE2734" s="3"/>
      <c r="BF2734" s="3"/>
      <c r="BG2734" s="3"/>
      <c r="BH2734" s="3"/>
      <c r="BI2734" s="3"/>
      <c r="BJ2734" s="3"/>
      <c r="BK2734" s="3"/>
    </row>
    <row r="2735" spans="43:63" ht="21.2" customHeight="1" x14ac:dyDescent="0.2">
      <c r="AQ2735" s="3"/>
      <c r="AR2735" s="3"/>
      <c r="AS2735" s="3"/>
      <c r="AT2735" s="3"/>
      <c r="AU2735" s="3"/>
      <c r="AV2735" s="3"/>
      <c r="AW2735" s="3"/>
      <c r="AX2735" s="3"/>
      <c r="AY2735" s="3"/>
      <c r="AZ2735" s="3"/>
      <c r="BA2735" s="3"/>
      <c r="BB2735" s="3"/>
      <c r="BC2735" s="3"/>
      <c r="BD2735" s="3"/>
      <c r="BE2735" s="3"/>
      <c r="BF2735" s="3"/>
      <c r="BG2735" s="3"/>
      <c r="BH2735" s="3"/>
      <c r="BI2735" s="3"/>
      <c r="BJ2735" s="3"/>
      <c r="BK2735" s="3"/>
    </row>
    <row r="2736" spans="43:63" ht="21.2" customHeight="1" x14ac:dyDescent="0.2">
      <c r="AQ2736" s="3"/>
      <c r="AR2736" s="3"/>
      <c r="AS2736" s="3"/>
      <c r="AT2736" s="3"/>
      <c r="AU2736" s="3"/>
      <c r="AV2736" s="3"/>
      <c r="AW2736" s="3"/>
      <c r="AX2736" s="3"/>
      <c r="AY2736" s="3"/>
      <c r="AZ2736" s="3"/>
      <c r="BA2736" s="3"/>
      <c r="BB2736" s="3"/>
      <c r="BC2736" s="3"/>
      <c r="BD2736" s="3"/>
      <c r="BE2736" s="3"/>
      <c r="BF2736" s="3"/>
      <c r="BG2736" s="3"/>
      <c r="BH2736" s="3"/>
      <c r="BI2736" s="3"/>
      <c r="BJ2736" s="3"/>
      <c r="BK2736" s="3"/>
    </row>
    <row r="2737" spans="43:63" ht="21.2" customHeight="1" x14ac:dyDescent="0.2">
      <c r="AQ2737" s="3"/>
      <c r="AR2737" s="3"/>
      <c r="AS2737" s="3"/>
      <c r="AT2737" s="3"/>
      <c r="AU2737" s="3"/>
      <c r="AV2737" s="3"/>
      <c r="AW2737" s="3"/>
      <c r="AX2737" s="3"/>
      <c r="AY2737" s="3"/>
      <c r="AZ2737" s="3"/>
      <c r="BA2737" s="3"/>
      <c r="BB2737" s="3"/>
      <c r="BC2737" s="3"/>
      <c r="BD2737" s="3"/>
      <c r="BE2737" s="3"/>
      <c r="BF2737" s="3"/>
      <c r="BG2737" s="3"/>
      <c r="BH2737" s="3"/>
      <c r="BI2737" s="3"/>
      <c r="BJ2737" s="3"/>
      <c r="BK2737" s="3"/>
    </row>
    <row r="2738" spans="43:63" ht="21.2" customHeight="1" x14ac:dyDescent="0.2">
      <c r="AQ2738" s="3"/>
      <c r="AR2738" s="3"/>
      <c r="AS2738" s="3"/>
      <c r="AT2738" s="3"/>
      <c r="AU2738" s="3"/>
      <c r="AV2738" s="3"/>
      <c r="AW2738" s="3"/>
      <c r="AX2738" s="3"/>
      <c r="AY2738" s="3"/>
      <c r="AZ2738" s="3"/>
      <c r="BA2738" s="3"/>
      <c r="BB2738" s="3"/>
      <c r="BC2738" s="3"/>
      <c r="BD2738" s="3"/>
      <c r="BE2738" s="3"/>
      <c r="BF2738" s="3"/>
      <c r="BG2738" s="3"/>
      <c r="BH2738" s="3"/>
      <c r="BI2738" s="3"/>
      <c r="BJ2738" s="3"/>
      <c r="BK2738" s="3"/>
    </row>
    <row r="2739" spans="43:63" ht="21.2" customHeight="1" x14ac:dyDescent="0.2">
      <c r="AQ2739" s="3"/>
      <c r="AR2739" s="3"/>
      <c r="AS2739" s="3"/>
      <c r="AT2739" s="3"/>
      <c r="AU2739" s="3"/>
      <c r="AV2739" s="3"/>
      <c r="AW2739" s="3"/>
      <c r="AX2739" s="3"/>
      <c r="AY2739" s="3"/>
      <c r="AZ2739" s="3"/>
      <c r="BA2739" s="3"/>
      <c r="BB2739" s="3"/>
      <c r="BC2739" s="3"/>
      <c r="BD2739" s="3"/>
      <c r="BE2739" s="3"/>
      <c r="BF2739" s="3"/>
      <c r="BG2739" s="3"/>
      <c r="BH2739" s="3"/>
      <c r="BI2739" s="3"/>
      <c r="BJ2739" s="3"/>
      <c r="BK2739" s="3"/>
    </row>
    <row r="2740" spans="43:63" ht="21.2" customHeight="1" x14ac:dyDescent="0.2">
      <c r="AQ2740" s="3"/>
      <c r="AR2740" s="3"/>
      <c r="AS2740" s="3"/>
      <c r="AT2740" s="3"/>
      <c r="AU2740" s="3"/>
      <c r="AV2740" s="3"/>
      <c r="AW2740" s="3"/>
      <c r="AX2740" s="3"/>
      <c r="AY2740" s="3"/>
      <c r="AZ2740" s="3"/>
      <c r="BA2740" s="3"/>
      <c r="BB2740" s="3"/>
      <c r="BC2740" s="3"/>
      <c r="BD2740" s="3"/>
      <c r="BE2740" s="3"/>
      <c r="BF2740" s="3"/>
      <c r="BG2740" s="3"/>
      <c r="BH2740" s="3"/>
      <c r="BI2740" s="3"/>
      <c r="BJ2740" s="3"/>
      <c r="BK2740" s="3"/>
    </row>
    <row r="2741" spans="43:63" ht="21.2" customHeight="1" x14ac:dyDescent="0.2">
      <c r="AQ2741" s="3"/>
      <c r="AR2741" s="3"/>
      <c r="AS2741" s="3"/>
      <c r="AT2741" s="3"/>
      <c r="AU2741" s="3"/>
      <c r="AV2741" s="3"/>
      <c r="AW2741" s="3"/>
      <c r="AX2741" s="3"/>
      <c r="AY2741" s="3"/>
      <c r="AZ2741" s="3"/>
      <c r="BA2741" s="3"/>
      <c r="BB2741" s="3"/>
      <c r="BC2741" s="3"/>
      <c r="BD2741" s="3"/>
      <c r="BE2741" s="3"/>
      <c r="BF2741" s="3"/>
      <c r="BG2741" s="3"/>
      <c r="BH2741" s="3"/>
      <c r="BI2741" s="3"/>
      <c r="BJ2741" s="3"/>
      <c r="BK2741" s="3"/>
    </row>
    <row r="2742" spans="43:63" ht="21.2" customHeight="1" x14ac:dyDescent="0.2">
      <c r="AQ2742" s="3"/>
      <c r="AR2742" s="3"/>
      <c r="AS2742" s="3"/>
      <c r="AT2742" s="3"/>
      <c r="AU2742" s="3"/>
      <c r="AV2742" s="3"/>
      <c r="AW2742" s="3"/>
      <c r="AX2742" s="3"/>
      <c r="AY2742" s="3"/>
      <c r="AZ2742" s="3"/>
      <c r="BA2742" s="3"/>
      <c r="BB2742" s="3"/>
      <c r="BC2742" s="3"/>
      <c r="BD2742" s="3"/>
      <c r="BE2742" s="3"/>
      <c r="BF2742" s="3"/>
      <c r="BG2742" s="3"/>
      <c r="BH2742" s="3"/>
      <c r="BI2742" s="3"/>
      <c r="BJ2742" s="3"/>
      <c r="BK2742" s="3"/>
    </row>
    <row r="2743" spans="43:63" ht="21.2" customHeight="1" x14ac:dyDescent="0.2">
      <c r="AQ2743" s="3"/>
      <c r="AR2743" s="3"/>
      <c r="AS2743" s="3"/>
      <c r="AT2743" s="3"/>
      <c r="AU2743" s="3"/>
      <c r="AV2743" s="3"/>
      <c r="AW2743" s="3"/>
      <c r="AX2743" s="3"/>
      <c r="AY2743" s="3"/>
      <c r="AZ2743" s="3"/>
      <c r="BA2743" s="3"/>
      <c r="BB2743" s="3"/>
      <c r="BC2743" s="3"/>
      <c r="BD2743" s="3"/>
      <c r="BE2743" s="3"/>
      <c r="BF2743" s="3"/>
      <c r="BG2743" s="3"/>
      <c r="BH2743" s="3"/>
      <c r="BI2743" s="3"/>
      <c r="BJ2743" s="3"/>
      <c r="BK2743" s="3"/>
    </row>
    <row r="2744" spans="43:63" ht="21.2" customHeight="1" x14ac:dyDescent="0.2">
      <c r="AQ2744" s="3"/>
      <c r="AR2744" s="3"/>
      <c r="AS2744" s="3"/>
      <c r="AT2744" s="3"/>
      <c r="AU2744" s="3"/>
      <c r="AV2744" s="3"/>
      <c r="AW2744" s="3"/>
      <c r="AX2744" s="3"/>
      <c r="AY2744" s="3"/>
      <c r="AZ2744" s="3"/>
      <c r="BA2744" s="3"/>
      <c r="BB2744" s="3"/>
      <c r="BC2744" s="3"/>
      <c r="BD2744" s="3"/>
      <c r="BE2744" s="3"/>
      <c r="BF2744" s="3"/>
      <c r="BG2744" s="3"/>
      <c r="BH2744" s="3"/>
      <c r="BI2744" s="3"/>
      <c r="BJ2744" s="3"/>
      <c r="BK2744" s="3"/>
    </row>
    <row r="2745" spans="43:63" ht="21.2" customHeight="1" x14ac:dyDescent="0.2">
      <c r="AQ2745" s="3"/>
      <c r="AR2745" s="3"/>
      <c r="AS2745" s="3"/>
      <c r="AT2745" s="3"/>
      <c r="AU2745" s="3"/>
      <c r="AV2745" s="3"/>
      <c r="AW2745" s="3"/>
      <c r="AX2745" s="3"/>
      <c r="AY2745" s="3"/>
      <c r="AZ2745" s="3"/>
      <c r="BA2745" s="3"/>
      <c r="BB2745" s="3"/>
      <c r="BC2745" s="3"/>
      <c r="BD2745" s="3"/>
      <c r="BE2745" s="3"/>
      <c r="BF2745" s="3"/>
      <c r="BG2745" s="3"/>
      <c r="BH2745" s="3"/>
      <c r="BI2745" s="3"/>
      <c r="BJ2745" s="3"/>
      <c r="BK2745" s="3"/>
    </row>
    <row r="2746" spans="43:63" ht="21.2" customHeight="1" x14ac:dyDescent="0.2">
      <c r="AQ2746" s="3"/>
      <c r="AR2746" s="3"/>
      <c r="AS2746" s="3"/>
      <c r="AT2746" s="3"/>
      <c r="AU2746" s="3"/>
      <c r="AV2746" s="3"/>
      <c r="AW2746" s="3"/>
      <c r="AX2746" s="3"/>
      <c r="AY2746" s="3"/>
      <c r="AZ2746" s="3"/>
      <c r="BA2746" s="3"/>
      <c r="BB2746" s="3"/>
      <c r="BC2746" s="3"/>
      <c r="BD2746" s="3"/>
      <c r="BE2746" s="3"/>
      <c r="BF2746" s="3"/>
      <c r="BG2746" s="3"/>
      <c r="BH2746" s="3"/>
      <c r="BI2746" s="3"/>
      <c r="BJ2746" s="3"/>
      <c r="BK2746" s="3"/>
    </row>
    <row r="2747" spans="43:63" ht="21.2" customHeight="1" x14ac:dyDescent="0.2">
      <c r="AQ2747" s="3"/>
      <c r="AR2747" s="3"/>
      <c r="AS2747" s="3"/>
      <c r="AT2747" s="3"/>
      <c r="AU2747" s="3"/>
      <c r="AV2747" s="3"/>
      <c r="AW2747" s="3"/>
      <c r="AX2747" s="3"/>
      <c r="AY2747" s="3"/>
      <c r="AZ2747" s="3"/>
      <c r="BA2747" s="3"/>
      <c r="BB2747" s="3"/>
      <c r="BC2747" s="3"/>
      <c r="BD2747" s="3"/>
      <c r="BE2747" s="3"/>
      <c r="BF2747" s="3"/>
      <c r="BG2747" s="3"/>
      <c r="BH2747" s="3"/>
      <c r="BI2747" s="3"/>
      <c r="BJ2747" s="3"/>
      <c r="BK2747" s="3"/>
    </row>
    <row r="2748" spans="43:63" ht="21.2" customHeight="1" x14ac:dyDescent="0.2">
      <c r="AQ2748" s="3"/>
      <c r="AR2748" s="3"/>
      <c r="AS2748" s="3"/>
      <c r="AT2748" s="3"/>
      <c r="AU2748" s="3"/>
      <c r="AV2748" s="3"/>
      <c r="AW2748" s="3"/>
      <c r="AX2748" s="3"/>
      <c r="AY2748" s="3"/>
      <c r="AZ2748" s="3"/>
      <c r="BA2748" s="3"/>
      <c r="BB2748" s="3"/>
      <c r="BC2748" s="3"/>
      <c r="BD2748" s="3"/>
      <c r="BE2748" s="3"/>
      <c r="BF2748" s="3"/>
      <c r="BG2748" s="3"/>
      <c r="BH2748" s="3"/>
      <c r="BI2748" s="3"/>
      <c r="BJ2748" s="3"/>
      <c r="BK2748" s="3"/>
    </row>
    <row r="2749" spans="43:63" ht="21.2" customHeight="1" x14ac:dyDescent="0.2">
      <c r="AQ2749" s="3"/>
      <c r="AR2749" s="3"/>
      <c r="AS2749" s="3"/>
      <c r="AT2749" s="3"/>
      <c r="AU2749" s="3"/>
      <c r="AV2749" s="3"/>
      <c r="AW2749" s="3"/>
      <c r="AX2749" s="3"/>
      <c r="AY2749" s="3"/>
      <c r="AZ2749" s="3"/>
      <c r="BA2749" s="3"/>
      <c r="BB2749" s="3"/>
      <c r="BC2749" s="3"/>
      <c r="BD2749" s="3"/>
      <c r="BE2749" s="3"/>
      <c r="BF2749" s="3"/>
      <c r="BG2749" s="3"/>
      <c r="BH2749" s="3"/>
      <c r="BI2749" s="3"/>
      <c r="BJ2749" s="3"/>
      <c r="BK2749" s="3"/>
    </row>
    <row r="2750" spans="43:63" ht="21.2" customHeight="1" x14ac:dyDescent="0.2">
      <c r="AQ2750" s="3"/>
      <c r="AR2750" s="3"/>
      <c r="AS2750" s="3"/>
      <c r="AT2750" s="3"/>
      <c r="AU2750" s="3"/>
      <c r="AV2750" s="3"/>
      <c r="AW2750" s="3"/>
      <c r="AX2750" s="3"/>
      <c r="AY2750" s="3"/>
      <c r="AZ2750" s="3"/>
      <c r="BA2750" s="3"/>
      <c r="BB2750" s="3"/>
      <c r="BC2750" s="3"/>
      <c r="BD2750" s="3"/>
      <c r="BE2750" s="3"/>
      <c r="BF2750" s="3"/>
      <c r="BG2750" s="3"/>
      <c r="BH2750" s="3"/>
      <c r="BI2750" s="3"/>
      <c r="BJ2750" s="3"/>
      <c r="BK2750" s="3"/>
    </row>
    <row r="2751" spans="43:63" ht="21.2" customHeight="1" x14ac:dyDescent="0.2">
      <c r="AQ2751" s="3"/>
      <c r="AR2751" s="3"/>
      <c r="AS2751" s="3"/>
      <c r="AT2751" s="3"/>
      <c r="AU2751" s="3"/>
      <c r="AV2751" s="3"/>
      <c r="AW2751" s="3"/>
      <c r="AX2751" s="3"/>
      <c r="AY2751" s="3"/>
      <c r="AZ2751" s="3"/>
      <c r="BA2751" s="3"/>
      <c r="BB2751" s="3"/>
      <c r="BC2751" s="3"/>
      <c r="BD2751" s="3"/>
      <c r="BE2751" s="3"/>
      <c r="BF2751" s="3"/>
      <c r="BG2751" s="3"/>
      <c r="BH2751" s="3"/>
      <c r="BI2751" s="3"/>
      <c r="BJ2751" s="3"/>
      <c r="BK2751" s="3"/>
    </row>
    <row r="2752" spans="43:63" ht="21.2" customHeight="1" x14ac:dyDescent="0.2">
      <c r="AQ2752" s="3"/>
      <c r="AR2752" s="3"/>
      <c r="AS2752" s="3"/>
      <c r="AT2752" s="3"/>
      <c r="AU2752" s="3"/>
      <c r="AV2752" s="3"/>
      <c r="AW2752" s="3"/>
      <c r="AX2752" s="3"/>
      <c r="AY2752" s="3"/>
      <c r="AZ2752" s="3"/>
      <c r="BA2752" s="3"/>
      <c r="BB2752" s="3"/>
      <c r="BC2752" s="3"/>
      <c r="BD2752" s="3"/>
      <c r="BE2752" s="3"/>
      <c r="BF2752" s="3"/>
      <c r="BG2752" s="3"/>
      <c r="BH2752" s="3"/>
      <c r="BI2752" s="3"/>
      <c r="BJ2752" s="3"/>
      <c r="BK2752" s="3"/>
    </row>
    <row r="2753" spans="43:63" ht="21.2" customHeight="1" x14ac:dyDescent="0.2">
      <c r="AQ2753" s="3"/>
      <c r="AR2753" s="3"/>
      <c r="AS2753" s="3"/>
      <c r="AT2753" s="3"/>
      <c r="AU2753" s="3"/>
      <c r="AV2753" s="3"/>
      <c r="AW2753" s="3"/>
      <c r="AX2753" s="3"/>
      <c r="AY2753" s="3"/>
      <c r="AZ2753" s="3"/>
      <c r="BA2753" s="3"/>
      <c r="BB2753" s="3"/>
      <c r="BC2753" s="3"/>
      <c r="BD2753" s="3"/>
      <c r="BE2753" s="3"/>
      <c r="BF2753" s="3"/>
      <c r="BG2753" s="3"/>
      <c r="BH2753" s="3"/>
      <c r="BI2753" s="3"/>
      <c r="BJ2753" s="3"/>
      <c r="BK2753" s="3"/>
    </row>
    <row r="2754" spans="43:63" ht="21.2" customHeight="1" x14ac:dyDescent="0.2">
      <c r="AQ2754" s="3"/>
      <c r="AR2754" s="3"/>
      <c r="AS2754" s="3"/>
      <c r="AT2754" s="3"/>
      <c r="AU2754" s="3"/>
      <c r="AV2754" s="3"/>
      <c r="AW2754" s="3"/>
      <c r="AX2754" s="3"/>
      <c r="AY2754" s="3"/>
      <c r="AZ2754" s="3"/>
      <c r="BA2754" s="3"/>
      <c r="BB2754" s="3"/>
      <c r="BC2754" s="3"/>
      <c r="BD2754" s="3"/>
      <c r="BE2754" s="3"/>
      <c r="BF2754" s="3"/>
      <c r="BG2754" s="3"/>
      <c r="BH2754" s="3"/>
      <c r="BI2754" s="3"/>
      <c r="BJ2754" s="3"/>
      <c r="BK2754" s="3"/>
    </row>
    <row r="2755" spans="43:63" ht="21.2" customHeight="1" x14ac:dyDescent="0.2">
      <c r="AQ2755" s="3"/>
      <c r="AR2755" s="3"/>
      <c r="AS2755" s="3"/>
      <c r="AT2755" s="3"/>
      <c r="AU2755" s="3"/>
      <c r="AV2755" s="3"/>
      <c r="AW2755" s="3"/>
      <c r="AX2755" s="3"/>
      <c r="AY2755" s="3"/>
      <c r="AZ2755" s="3"/>
      <c r="BA2755" s="3"/>
      <c r="BB2755" s="3"/>
      <c r="BC2755" s="3"/>
      <c r="BD2755" s="3"/>
      <c r="BE2755" s="3"/>
      <c r="BF2755" s="3"/>
      <c r="BG2755" s="3"/>
      <c r="BH2755" s="3"/>
      <c r="BI2755" s="3"/>
      <c r="BJ2755" s="3"/>
      <c r="BK2755" s="3"/>
    </row>
    <row r="2756" spans="43:63" ht="21.2" customHeight="1" x14ac:dyDescent="0.2">
      <c r="AQ2756" s="3"/>
      <c r="AR2756" s="3"/>
      <c r="AS2756" s="3"/>
      <c r="AT2756" s="3"/>
      <c r="AU2756" s="3"/>
      <c r="AV2756" s="3"/>
      <c r="AW2756" s="3"/>
      <c r="AX2756" s="3"/>
      <c r="AY2756" s="3"/>
      <c r="AZ2756" s="3"/>
      <c r="BA2756" s="3"/>
      <c r="BB2756" s="3"/>
      <c r="BC2756" s="3"/>
      <c r="BD2756" s="3"/>
      <c r="BE2756" s="3"/>
      <c r="BF2756" s="3"/>
      <c r="BG2756" s="3"/>
      <c r="BH2756" s="3"/>
      <c r="BI2756" s="3"/>
      <c r="BJ2756" s="3"/>
      <c r="BK2756" s="3"/>
    </row>
    <row r="2757" spans="43:63" ht="21.2" customHeight="1" x14ac:dyDescent="0.2">
      <c r="AQ2757" s="3"/>
      <c r="AR2757" s="3"/>
      <c r="AS2757" s="3"/>
      <c r="AT2757" s="3"/>
      <c r="AU2757" s="3"/>
      <c r="AV2757" s="3"/>
      <c r="AW2757" s="3"/>
      <c r="AX2757" s="3"/>
      <c r="AY2757" s="3"/>
      <c r="AZ2757" s="3"/>
      <c r="BA2757" s="3"/>
      <c r="BB2757" s="3"/>
      <c r="BC2757" s="3"/>
      <c r="BD2757" s="3"/>
      <c r="BE2757" s="3"/>
      <c r="BF2757" s="3"/>
      <c r="BG2757" s="3"/>
      <c r="BH2757" s="3"/>
      <c r="BI2757" s="3"/>
      <c r="BJ2757" s="3"/>
      <c r="BK2757" s="3"/>
    </row>
    <row r="2758" spans="43:63" ht="21.2" customHeight="1" x14ac:dyDescent="0.2">
      <c r="AQ2758" s="3"/>
      <c r="AR2758" s="3"/>
      <c r="AS2758" s="3"/>
      <c r="AT2758" s="3"/>
      <c r="AU2758" s="3"/>
      <c r="AV2758" s="3"/>
      <c r="AW2758" s="3"/>
      <c r="AX2758" s="3"/>
      <c r="AY2758" s="3"/>
      <c r="AZ2758" s="3"/>
      <c r="BA2758" s="3"/>
      <c r="BB2758" s="3"/>
      <c r="BC2758" s="3"/>
      <c r="BD2758" s="3"/>
      <c r="BE2758" s="3"/>
      <c r="BF2758" s="3"/>
      <c r="BG2758" s="3"/>
      <c r="BH2758" s="3"/>
      <c r="BI2758" s="3"/>
      <c r="BJ2758" s="3"/>
      <c r="BK2758" s="3"/>
    </row>
    <row r="2759" spans="43:63" ht="21.2" customHeight="1" x14ac:dyDescent="0.2">
      <c r="AQ2759" s="3"/>
      <c r="AR2759" s="3"/>
      <c r="AS2759" s="3"/>
      <c r="AT2759" s="3"/>
      <c r="AU2759" s="3"/>
      <c r="AV2759" s="3"/>
      <c r="AW2759" s="3"/>
      <c r="AX2759" s="3"/>
      <c r="AY2759" s="3"/>
      <c r="AZ2759" s="3"/>
      <c r="BA2759" s="3"/>
      <c r="BB2759" s="3"/>
      <c r="BC2759" s="3"/>
      <c r="BD2759" s="3"/>
      <c r="BE2759" s="3"/>
      <c r="BF2759" s="3"/>
      <c r="BG2759" s="3"/>
      <c r="BH2759" s="3"/>
      <c r="BI2759" s="3"/>
      <c r="BJ2759" s="3"/>
      <c r="BK2759" s="3"/>
    </row>
    <row r="2760" spans="43:63" ht="21.2" customHeight="1" x14ac:dyDescent="0.2">
      <c r="AQ2760" s="3"/>
      <c r="AR2760" s="3"/>
      <c r="AS2760" s="3"/>
      <c r="AT2760" s="3"/>
      <c r="AU2760" s="3"/>
      <c r="AV2760" s="3"/>
      <c r="AW2760" s="3"/>
      <c r="AX2760" s="3"/>
      <c r="AY2760" s="3"/>
      <c r="AZ2760" s="3"/>
      <c r="BA2760" s="3"/>
      <c r="BB2760" s="3"/>
      <c r="BC2760" s="3"/>
      <c r="BD2760" s="3"/>
      <c r="BE2760" s="3"/>
      <c r="BF2760" s="3"/>
      <c r="BG2760" s="3"/>
      <c r="BH2760" s="3"/>
      <c r="BI2760" s="3"/>
      <c r="BJ2760" s="3"/>
      <c r="BK2760" s="3"/>
    </row>
    <row r="2761" spans="43:63" ht="21.2" customHeight="1" x14ac:dyDescent="0.2">
      <c r="AQ2761" s="3"/>
      <c r="AR2761" s="3"/>
      <c r="AS2761" s="3"/>
      <c r="AT2761" s="3"/>
      <c r="AU2761" s="3"/>
      <c r="AV2761" s="3"/>
      <c r="AW2761" s="3"/>
      <c r="AX2761" s="3"/>
      <c r="AY2761" s="3"/>
      <c r="AZ2761" s="3"/>
      <c r="BA2761" s="3"/>
      <c r="BB2761" s="3"/>
      <c r="BC2761" s="3"/>
      <c r="BD2761" s="3"/>
      <c r="BE2761" s="3"/>
      <c r="BF2761" s="3"/>
      <c r="BG2761" s="3"/>
      <c r="BH2761" s="3"/>
      <c r="BI2761" s="3"/>
      <c r="BJ2761" s="3"/>
      <c r="BK2761" s="3"/>
    </row>
    <row r="2762" spans="43:63" ht="21.2" customHeight="1" x14ac:dyDescent="0.2">
      <c r="AQ2762" s="3"/>
      <c r="AR2762" s="3"/>
      <c r="AS2762" s="3"/>
      <c r="AT2762" s="3"/>
      <c r="AU2762" s="3"/>
      <c r="AV2762" s="3"/>
      <c r="AW2762" s="3"/>
      <c r="AX2762" s="3"/>
      <c r="AY2762" s="3"/>
      <c r="AZ2762" s="3"/>
      <c r="BA2762" s="3"/>
      <c r="BB2762" s="3"/>
      <c r="BC2762" s="3"/>
      <c r="BD2762" s="3"/>
      <c r="BE2762" s="3"/>
      <c r="BF2762" s="3"/>
      <c r="BG2762" s="3"/>
      <c r="BH2762" s="3"/>
      <c r="BI2762" s="3"/>
      <c r="BJ2762" s="3"/>
      <c r="BK2762" s="3"/>
    </row>
    <row r="2763" spans="43:63" ht="21.2" customHeight="1" x14ac:dyDescent="0.2">
      <c r="AQ2763" s="3"/>
      <c r="AR2763" s="3"/>
      <c r="AS2763" s="3"/>
      <c r="AT2763" s="3"/>
      <c r="AU2763" s="3"/>
      <c r="AV2763" s="3"/>
      <c r="AW2763" s="3"/>
      <c r="AX2763" s="3"/>
      <c r="AY2763" s="3"/>
      <c r="AZ2763" s="3"/>
      <c r="BA2763" s="3"/>
      <c r="BB2763" s="3"/>
      <c r="BC2763" s="3"/>
      <c r="BD2763" s="3"/>
      <c r="BE2763" s="3"/>
      <c r="BF2763" s="3"/>
      <c r="BG2763" s="3"/>
      <c r="BH2763" s="3"/>
      <c r="BI2763" s="3"/>
      <c r="BJ2763" s="3"/>
      <c r="BK2763" s="3"/>
    </row>
    <row r="2764" spans="43:63" ht="21.2" customHeight="1" x14ac:dyDescent="0.2">
      <c r="AQ2764" s="3"/>
      <c r="AR2764" s="3"/>
      <c r="AS2764" s="3"/>
      <c r="AT2764" s="3"/>
      <c r="AU2764" s="3"/>
      <c r="AV2764" s="3"/>
      <c r="AW2764" s="3"/>
      <c r="AX2764" s="3"/>
      <c r="AY2764" s="3"/>
      <c r="AZ2764" s="3"/>
      <c r="BA2764" s="3"/>
      <c r="BB2764" s="3"/>
      <c r="BC2764" s="3"/>
      <c r="BD2764" s="3"/>
      <c r="BE2764" s="3"/>
      <c r="BF2764" s="3"/>
      <c r="BG2764" s="3"/>
      <c r="BH2764" s="3"/>
      <c r="BI2764" s="3"/>
      <c r="BJ2764" s="3"/>
      <c r="BK2764" s="3"/>
    </row>
    <row r="2765" spans="43:63" ht="21.2" customHeight="1" x14ac:dyDescent="0.2">
      <c r="AQ2765" s="3"/>
      <c r="AR2765" s="3"/>
      <c r="AS2765" s="3"/>
      <c r="AT2765" s="3"/>
      <c r="AU2765" s="3"/>
      <c r="AV2765" s="3"/>
      <c r="AW2765" s="3"/>
      <c r="AX2765" s="3"/>
      <c r="AY2765" s="3"/>
      <c r="AZ2765" s="3"/>
      <c r="BA2765" s="3"/>
      <c r="BB2765" s="3"/>
      <c r="BC2765" s="3"/>
      <c r="BD2765" s="3"/>
      <c r="BE2765" s="3"/>
      <c r="BF2765" s="3"/>
      <c r="BG2765" s="3"/>
      <c r="BH2765" s="3"/>
      <c r="BI2765" s="3"/>
      <c r="BJ2765" s="3"/>
      <c r="BK2765" s="3"/>
    </row>
    <row r="2766" spans="43:63" ht="21.2" customHeight="1" x14ac:dyDescent="0.2">
      <c r="AQ2766" s="3"/>
      <c r="AR2766" s="3"/>
      <c r="AS2766" s="3"/>
      <c r="AT2766" s="3"/>
      <c r="AU2766" s="3"/>
      <c r="AV2766" s="3"/>
      <c r="AW2766" s="3"/>
      <c r="AX2766" s="3"/>
      <c r="AY2766" s="3"/>
      <c r="AZ2766" s="3"/>
      <c r="BA2766" s="3"/>
      <c r="BB2766" s="3"/>
      <c r="BC2766" s="3"/>
      <c r="BD2766" s="3"/>
      <c r="BE2766" s="3"/>
      <c r="BF2766" s="3"/>
      <c r="BG2766" s="3"/>
      <c r="BH2766" s="3"/>
      <c r="BI2766" s="3"/>
      <c r="BJ2766" s="3"/>
      <c r="BK2766" s="3"/>
    </row>
    <row r="2767" spans="43:63" ht="21.2" customHeight="1" x14ac:dyDescent="0.2">
      <c r="AQ2767" s="3"/>
      <c r="AR2767" s="3"/>
      <c r="AS2767" s="3"/>
      <c r="AT2767" s="3"/>
      <c r="AU2767" s="3"/>
      <c r="AV2767" s="3"/>
      <c r="AW2767" s="3"/>
      <c r="AX2767" s="3"/>
      <c r="AY2767" s="3"/>
      <c r="AZ2767" s="3"/>
      <c r="BA2767" s="3"/>
      <c r="BB2767" s="3"/>
      <c r="BC2767" s="3"/>
      <c r="BD2767" s="3"/>
      <c r="BE2767" s="3"/>
      <c r="BF2767" s="3"/>
      <c r="BG2767" s="3"/>
      <c r="BH2767" s="3"/>
      <c r="BI2767" s="3"/>
      <c r="BJ2767" s="3"/>
      <c r="BK2767" s="3"/>
    </row>
    <row r="2768" spans="43:63" ht="21.2" customHeight="1" x14ac:dyDescent="0.2">
      <c r="AQ2768" s="3"/>
      <c r="AR2768" s="3"/>
      <c r="AS2768" s="3"/>
      <c r="AT2768" s="3"/>
      <c r="AU2768" s="3"/>
      <c r="AV2768" s="3"/>
      <c r="AW2768" s="3"/>
      <c r="AX2768" s="3"/>
      <c r="AY2768" s="3"/>
      <c r="AZ2768" s="3"/>
      <c r="BA2768" s="3"/>
      <c r="BB2768" s="3"/>
      <c r="BC2768" s="3"/>
      <c r="BD2768" s="3"/>
      <c r="BE2768" s="3"/>
      <c r="BF2768" s="3"/>
      <c r="BG2768" s="3"/>
      <c r="BH2768" s="3"/>
      <c r="BI2768" s="3"/>
      <c r="BJ2768" s="3"/>
      <c r="BK2768" s="3"/>
    </row>
    <row r="2769" spans="43:63" ht="21.2" customHeight="1" x14ac:dyDescent="0.2">
      <c r="AQ2769" s="3"/>
      <c r="AR2769" s="3"/>
      <c r="AS2769" s="3"/>
      <c r="AT2769" s="3"/>
      <c r="AU2769" s="3"/>
      <c r="AV2769" s="3"/>
      <c r="AW2769" s="3"/>
      <c r="AX2769" s="3"/>
      <c r="AY2769" s="3"/>
      <c r="AZ2769" s="3"/>
      <c r="BA2769" s="3"/>
      <c r="BB2769" s="3"/>
      <c r="BC2769" s="3"/>
      <c r="BD2769" s="3"/>
      <c r="BE2769" s="3"/>
      <c r="BF2769" s="3"/>
      <c r="BG2769" s="3"/>
      <c r="BH2769" s="3"/>
      <c r="BI2769" s="3"/>
      <c r="BJ2769" s="3"/>
      <c r="BK2769" s="3"/>
    </row>
    <row r="2770" spans="43:63" ht="21.2" customHeight="1" x14ac:dyDescent="0.2">
      <c r="AQ2770" s="3"/>
      <c r="AR2770" s="3"/>
      <c r="AS2770" s="3"/>
      <c r="AT2770" s="3"/>
      <c r="AU2770" s="3"/>
      <c r="AV2770" s="3"/>
      <c r="AW2770" s="3"/>
      <c r="AX2770" s="3"/>
      <c r="AY2770" s="3"/>
      <c r="AZ2770" s="3"/>
      <c r="BA2770" s="3"/>
      <c r="BB2770" s="3"/>
      <c r="BC2770" s="3"/>
      <c r="BD2770" s="3"/>
      <c r="BE2770" s="3"/>
      <c r="BF2770" s="3"/>
      <c r="BG2770" s="3"/>
      <c r="BH2770" s="3"/>
      <c r="BI2770" s="3"/>
      <c r="BJ2770" s="3"/>
      <c r="BK2770" s="3"/>
    </row>
    <row r="2771" spans="43:63" ht="21.2" customHeight="1" x14ac:dyDescent="0.2">
      <c r="AQ2771" s="3"/>
      <c r="AR2771" s="3"/>
      <c r="AS2771" s="3"/>
      <c r="AT2771" s="3"/>
      <c r="AU2771" s="3"/>
      <c r="AV2771" s="3"/>
      <c r="AW2771" s="3"/>
      <c r="AX2771" s="3"/>
      <c r="AY2771" s="3"/>
      <c r="AZ2771" s="3"/>
      <c r="BA2771" s="3"/>
      <c r="BB2771" s="3"/>
      <c r="BC2771" s="3"/>
      <c r="BD2771" s="3"/>
      <c r="BE2771" s="3"/>
      <c r="BF2771" s="3"/>
      <c r="BG2771" s="3"/>
      <c r="BH2771" s="3"/>
      <c r="BI2771" s="3"/>
      <c r="BJ2771" s="3"/>
      <c r="BK2771" s="3"/>
    </row>
    <row r="2772" spans="43:63" ht="21.2" customHeight="1" x14ac:dyDescent="0.2">
      <c r="AQ2772" s="3"/>
      <c r="AR2772" s="3"/>
      <c r="AS2772" s="3"/>
      <c r="AT2772" s="3"/>
      <c r="AU2772" s="3"/>
      <c r="AV2772" s="3"/>
      <c r="AW2772" s="3"/>
      <c r="AX2772" s="3"/>
      <c r="AY2772" s="3"/>
      <c r="AZ2772" s="3"/>
      <c r="BA2772" s="3"/>
      <c r="BB2772" s="3"/>
      <c r="BC2772" s="3"/>
      <c r="BD2772" s="3"/>
      <c r="BE2772" s="3"/>
      <c r="BF2772" s="3"/>
      <c r="BG2772" s="3"/>
      <c r="BH2772" s="3"/>
      <c r="BI2772" s="3"/>
      <c r="BJ2772" s="3"/>
      <c r="BK2772" s="3"/>
    </row>
    <row r="2773" spans="43:63" ht="21.2" customHeight="1" x14ac:dyDescent="0.2">
      <c r="AQ2773" s="3"/>
      <c r="AR2773" s="3"/>
      <c r="AS2773" s="3"/>
      <c r="AT2773" s="3"/>
      <c r="AU2773" s="3"/>
      <c r="AV2773" s="3"/>
      <c r="AW2773" s="3"/>
      <c r="AX2773" s="3"/>
      <c r="AY2773" s="3"/>
      <c r="AZ2773" s="3"/>
      <c r="BA2773" s="3"/>
      <c r="BB2773" s="3"/>
      <c r="BC2773" s="3"/>
      <c r="BD2773" s="3"/>
      <c r="BE2773" s="3"/>
      <c r="BF2773" s="3"/>
      <c r="BG2773" s="3"/>
      <c r="BH2773" s="3"/>
      <c r="BI2773" s="3"/>
      <c r="BJ2773" s="3"/>
      <c r="BK2773" s="3"/>
    </row>
    <row r="2774" spans="43:63" ht="21.2" customHeight="1" x14ac:dyDescent="0.2">
      <c r="AQ2774" s="3"/>
      <c r="AR2774" s="3"/>
      <c r="AS2774" s="3"/>
      <c r="AT2774" s="3"/>
      <c r="AU2774" s="3"/>
      <c r="AV2774" s="3"/>
      <c r="AW2774" s="3"/>
      <c r="AX2774" s="3"/>
      <c r="AY2774" s="3"/>
      <c r="AZ2774" s="3"/>
      <c r="BA2774" s="3"/>
      <c r="BB2774" s="3"/>
      <c r="BC2774" s="3"/>
      <c r="BD2774" s="3"/>
      <c r="BE2774" s="3"/>
      <c r="BF2774" s="3"/>
      <c r="BG2774" s="3"/>
      <c r="BH2774" s="3"/>
      <c r="BI2774" s="3"/>
      <c r="BJ2774" s="3"/>
      <c r="BK2774" s="3"/>
    </row>
    <row r="2775" spans="43:63" ht="21.2" customHeight="1" x14ac:dyDescent="0.2">
      <c r="AQ2775" s="3"/>
      <c r="AR2775" s="3"/>
      <c r="AS2775" s="3"/>
      <c r="AT2775" s="3"/>
      <c r="AU2775" s="3"/>
      <c r="AV2775" s="3"/>
      <c r="AW2775" s="3"/>
      <c r="AX2775" s="3"/>
      <c r="AY2775" s="3"/>
      <c r="AZ2775" s="3"/>
      <c r="BA2775" s="3"/>
      <c r="BB2775" s="3"/>
      <c r="BC2775" s="3"/>
      <c r="BD2775" s="3"/>
      <c r="BE2775" s="3"/>
      <c r="BF2775" s="3"/>
      <c r="BG2775" s="3"/>
      <c r="BH2775" s="3"/>
      <c r="BI2775" s="3"/>
      <c r="BJ2775" s="3"/>
      <c r="BK2775" s="3"/>
    </row>
    <row r="2776" spans="43:63" ht="21.2" customHeight="1" x14ac:dyDescent="0.2">
      <c r="AQ2776" s="3"/>
      <c r="AR2776" s="3"/>
      <c r="AS2776" s="3"/>
      <c r="AT2776" s="3"/>
      <c r="AU2776" s="3"/>
      <c r="AV2776" s="3"/>
      <c r="AW2776" s="3"/>
      <c r="AX2776" s="3"/>
      <c r="AY2776" s="3"/>
      <c r="AZ2776" s="3"/>
      <c r="BA2776" s="3"/>
      <c r="BB2776" s="3"/>
      <c r="BC2776" s="3"/>
      <c r="BD2776" s="3"/>
      <c r="BE2776" s="3"/>
      <c r="BF2776" s="3"/>
      <c r="BG2776" s="3"/>
      <c r="BH2776" s="3"/>
      <c r="BI2776" s="3"/>
      <c r="BJ2776" s="3"/>
      <c r="BK2776" s="3"/>
    </row>
    <row r="2777" spans="43:63" ht="21.2" customHeight="1" x14ac:dyDescent="0.2">
      <c r="AQ2777" s="3"/>
      <c r="AR2777" s="3"/>
      <c r="AS2777" s="3"/>
      <c r="AT2777" s="3"/>
      <c r="AU2777" s="3"/>
      <c r="AV2777" s="3"/>
      <c r="AW2777" s="3"/>
      <c r="AX2777" s="3"/>
      <c r="AY2777" s="3"/>
      <c r="AZ2777" s="3"/>
      <c r="BA2777" s="3"/>
      <c r="BB2777" s="3"/>
      <c r="BC2777" s="3"/>
      <c r="BD2777" s="3"/>
      <c r="BE2777" s="3"/>
      <c r="BF2777" s="3"/>
      <c r="BG2777" s="3"/>
      <c r="BH2777" s="3"/>
      <c r="BI2777" s="3"/>
      <c r="BJ2777" s="3"/>
      <c r="BK2777" s="3"/>
    </row>
    <row r="2778" spans="43:63" ht="21.2" customHeight="1" x14ac:dyDescent="0.2">
      <c r="AQ2778" s="3"/>
      <c r="AR2778" s="3"/>
      <c r="AS2778" s="3"/>
      <c r="AT2778" s="3"/>
      <c r="AU2778" s="3"/>
      <c r="AV2778" s="3"/>
      <c r="AW2778" s="3"/>
      <c r="AX2778" s="3"/>
      <c r="AY2778" s="3"/>
      <c r="AZ2778" s="3"/>
      <c r="BA2778" s="3"/>
      <c r="BB2778" s="3"/>
      <c r="BC2778" s="3"/>
      <c r="BD2778" s="3"/>
      <c r="BE2778" s="3"/>
      <c r="BF2778" s="3"/>
      <c r="BG2778" s="3"/>
      <c r="BH2778" s="3"/>
      <c r="BI2778" s="3"/>
      <c r="BJ2778" s="3"/>
      <c r="BK2778" s="3"/>
    </row>
    <row r="2779" spans="43:63" ht="21.2" customHeight="1" x14ac:dyDescent="0.2">
      <c r="AQ2779" s="3"/>
      <c r="AR2779" s="3"/>
      <c r="AS2779" s="3"/>
      <c r="AT2779" s="3"/>
      <c r="AU2779" s="3"/>
      <c r="AV2779" s="3"/>
      <c r="AW2779" s="3"/>
      <c r="AX2779" s="3"/>
      <c r="AY2779" s="3"/>
      <c r="AZ2779" s="3"/>
      <c r="BA2779" s="3"/>
      <c r="BB2779" s="3"/>
      <c r="BC2779" s="3"/>
      <c r="BD2779" s="3"/>
      <c r="BE2779" s="3"/>
      <c r="BF2779" s="3"/>
      <c r="BG2779" s="3"/>
      <c r="BH2779" s="3"/>
      <c r="BI2779" s="3"/>
      <c r="BJ2779" s="3"/>
      <c r="BK2779" s="3"/>
    </row>
    <row r="2780" spans="43:63" ht="21.2" customHeight="1" x14ac:dyDescent="0.2">
      <c r="AQ2780" s="3"/>
      <c r="AR2780" s="3"/>
      <c r="AS2780" s="3"/>
      <c r="AT2780" s="3"/>
      <c r="AU2780" s="3"/>
      <c r="AV2780" s="3"/>
      <c r="AW2780" s="3"/>
      <c r="AX2780" s="3"/>
      <c r="AY2780" s="3"/>
      <c r="AZ2780" s="3"/>
      <c r="BA2780" s="3"/>
      <c r="BB2780" s="3"/>
      <c r="BC2780" s="3"/>
      <c r="BD2780" s="3"/>
      <c r="BE2780" s="3"/>
      <c r="BF2780" s="3"/>
      <c r="BG2780" s="3"/>
      <c r="BH2780" s="3"/>
      <c r="BI2780" s="3"/>
      <c r="BJ2780" s="3"/>
      <c r="BK2780" s="3"/>
    </row>
    <row r="2781" spans="43:63" ht="21.2" customHeight="1" x14ac:dyDescent="0.2">
      <c r="AQ2781" s="3"/>
      <c r="AR2781" s="3"/>
      <c r="AS2781" s="3"/>
      <c r="AT2781" s="3"/>
      <c r="AU2781" s="3"/>
      <c r="AV2781" s="3"/>
      <c r="AW2781" s="3"/>
      <c r="AX2781" s="3"/>
      <c r="AY2781" s="3"/>
      <c r="AZ2781" s="3"/>
      <c r="BA2781" s="3"/>
      <c r="BB2781" s="3"/>
      <c r="BC2781" s="3"/>
      <c r="BD2781" s="3"/>
      <c r="BE2781" s="3"/>
      <c r="BF2781" s="3"/>
      <c r="BG2781" s="3"/>
      <c r="BH2781" s="3"/>
      <c r="BI2781" s="3"/>
      <c r="BJ2781" s="3"/>
      <c r="BK2781" s="3"/>
    </row>
    <row r="2782" spans="43:63" ht="21.2" customHeight="1" x14ac:dyDescent="0.2">
      <c r="AQ2782" s="3"/>
      <c r="AR2782" s="3"/>
      <c r="AS2782" s="3"/>
      <c r="AT2782" s="3"/>
      <c r="AU2782" s="3"/>
      <c r="AV2782" s="3"/>
      <c r="AW2782" s="3"/>
      <c r="AX2782" s="3"/>
      <c r="AY2782" s="3"/>
      <c r="AZ2782" s="3"/>
      <c r="BA2782" s="3"/>
      <c r="BB2782" s="3"/>
      <c r="BC2782" s="3"/>
      <c r="BD2782" s="3"/>
      <c r="BE2782" s="3"/>
      <c r="BF2782" s="3"/>
      <c r="BG2782" s="3"/>
      <c r="BH2782" s="3"/>
      <c r="BI2782" s="3"/>
      <c r="BJ2782" s="3"/>
      <c r="BK2782" s="3"/>
    </row>
    <row r="2783" spans="43:63" ht="21.2" customHeight="1" x14ac:dyDescent="0.2">
      <c r="AQ2783" s="3"/>
      <c r="AR2783" s="3"/>
      <c r="AS2783" s="3"/>
      <c r="AT2783" s="3"/>
      <c r="AU2783" s="3"/>
      <c r="AV2783" s="3"/>
      <c r="AW2783" s="3"/>
      <c r="AX2783" s="3"/>
      <c r="AY2783" s="3"/>
      <c r="AZ2783" s="3"/>
      <c r="BA2783" s="3"/>
      <c r="BB2783" s="3"/>
      <c r="BC2783" s="3"/>
      <c r="BD2783" s="3"/>
      <c r="BE2783" s="3"/>
      <c r="BF2783" s="3"/>
      <c r="BG2783" s="3"/>
      <c r="BH2783" s="3"/>
      <c r="BI2783" s="3"/>
      <c r="BJ2783" s="3"/>
      <c r="BK2783" s="3"/>
    </row>
    <row r="2784" spans="43:63" ht="21.2" customHeight="1" x14ac:dyDescent="0.2">
      <c r="AQ2784" s="3"/>
      <c r="AR2784" s="3"/>
      <c r="AS2784" s="3"/>
      <c r="AT2784" s="3"/>
      <c r="AU2784" s="3"/>
      <c r="AV2784" s="3"/>
      <c r="AW2784" s="3"/>
      <c r="AX2784" s="3"/>
      <c r="AY2784" s="3"/>
      <c r="AZ2784" s="3"/>
      <c r="BA2784" s="3"/>
      <c r="BB2784" s="3"/>
      <c r="BC2784" s="3"/>
      <c r="BD2784" s="3"/>
      <c r="BE2784" s="3"/>
      <c r="BF2784" s="3"/>
      <c r="BG2784" s="3"/>
      <c r="BH2784" s="3"/>
      <c r="BI2784" s="3"/>
      <c r="BJ2784" s="3"/>
      <c r="BK2784" s="3"/>
    </row>
    <row r="2785" spans="43:63" ht="21.2" customHeight="1" x14ac:dyDescent="0.2">
      <c r="AQ2785" s="3"/>
      <c r="AR2785" s="3"/>
      <c r="AS2785" s="3"/>
      <c r="AT2785" s="3"/>
      <c r="AU2785" s="3"/>
      <c r="AV2785" s="3"/>
      <c r="AW2785" s="3"/>
      <c r="AX2785" s="3"/>
      <c r="AY2785" s="3"/>
      <c r="AZ2785" s="3"/>
      <c r="BA2785" s="3"/>
      <c r="BB2785" s="3"/>
      <c r="BC2785" s="3"/>
      <c r="BD2785" s="3"/>
      <c r="BE2785" s="3"/>
      <c r="BF2785" s="3"/>
      <c r="BG2785" s="3"/>
      <c r="BH2785" s="3"/>
      <c r="BI2785" s="3"/>
      <c r="BJ2785" s="3"/>
      <c r="BK2785" s="3"/>
    </row>
    <row r="2786" spans="43:63" ht="21.2" customHeight="1" x14ac:dyDescent="0.2">
      <c r="AQ2786" s="3"/>
      <c r="AR2786" s="3"/>
      <c r="AS2786" s="3"/>
      <c r="AT2786" s="3"/>
      <c r="AU2786" s="3"/>
      <c r="AV2786" s="3"/>
      <c r="AW2786" s="3"/>
      <c r="AX2786" s="3"/>
      <c r="AY2786" s="3"/>
      <c r="AZ2786" s="3"/>
      <c r="BA2786" s="3"/>
      <c r="BB2786" s="3"/>
      <c r="BC2786" s="3"/>
      <c r="BD2786" s="3"/>
      <c r="BE2786" s="3"/>
      <c r="BF2786" s="3"/>
      <c r="BG2786" s="3"/>
      <c r="BH2786" s="3"/>
      <c r="BI2786" s="3"/>
      <c r="BJ2786" s="3"/>
      <c r="BK2786" s="3"/>
    </row>
    <row r="2787" spans="43:63" ht="21.2" customHeight="1" x14ac:dyDescent="0.2">
      <c r="AQ2787" s="3"/>
      <c r="AR2787" s="3"/>
      <c r="AS2787" s="3"/>
      <c r="AT2787" s="3"/>
      <c r="AU2787" s="3"/>
      <c r="AV2787" s="3"/>
      <c r="AW2787" s="3"/>
      <c r="AX2787" s="3"/>
      <c r="AY2787" s="3"/>
      <c r="AZ2787" s="3"/>
      <c r="BA2787" s="3"/>
      <c r="BB2787" s="3"/>
      <c r="BC2787" s="3"/>
      <c r="BD2787" s="3"/>
      <c r="BE2787" s="3"/>
      <c r="BF2787" s="3"/>
      <c r="BG2787" s="3"/>
      <c r="BH2787" s="3"/>
      <c r="BI2787" s="3"/>
      <c r="BJ2787" s="3"/>
      <c r="BK2787" s="3"/>
    </row>
    <row r="2788" spans="43:63" ht="21.2" customHeight="1" x14ac:dyDescent="0.2">
      <c r="AQ2788" s="3"/>
      <c r="AR2788" s="3"/>
      <c r="AS2788" s="3"/>
      <c r="AT2788" s="3"/>
      <c r="AU2788" s="3"/>
      <c r="AV2788" s="3"/>
      <c r="AW2788" s="3"/>
      <c r="AX2788" s="3"/>
      <c r="AY2788" s="3"/>
      <c r="AZ2788" s="3"/>
      <c r="BA2788" s="3"/>
      <c r="BB2788" s="3"/>
      <c r="BC2788" s="3"/>
      <c r="BD2788" s="3"/>
      <c r="BE2788" s="3"/>
      <c r="BF2788" s="3"/>
      <c r="BG2788" s="3"/>
      <c r="BH2788" s="3"/>
      <c r="BI2788" s="3"/>
      <c r="BJ2788" s="3"/>
      <c r="BK2788" s="3"/>
    </row>
    <row r="2789" spans="43:63" ht="21.2" customHeight="1" x14ac:dyDescent="0.2">
      <c r="AQ2789" s="3"/>
      <c r="AR2789" s="3"/>
      <c r="AS2789" s="3"/>
      <c r="AT2789" s="3"/>
      <c r="AU2789" s="3"/>
      <c r="AV2789" s="3"/>
      <c r="AW2789" s="3"/>
      <c r="AX2789" s="3"/>
      <c r="AY2789" s="3"/>
      <c r="AZ2789" s="3"/>
      <c r="BA2789" s="3"/>
      <c r="BB2789" s="3"/>
      <c r="BC2789" s="3"/>
      <c r="BD2789" s="3"/>
      <c r="BE2789" s="3"/>
      <c r="BF2789" s="3"/>
      <c r="BG2789" s="3"/>
      <c r="BH2789" s="3"/>
      <c r="BI2789" s="3"/>
      <c r="BJ2789" s="3"/>
      <c r="BK2789" s="3"/>
    </row>
    <row r="2790" spans="43:63" ht="21.2" customHeight="1" x14ac:dyDescent="0.2">
      <c r="AQ2790" s="3"/>
      <c r="AR2790" s="3"/>
      <c r="AS2790" s="3"/>
      <c r="AT2790" s="3"/>
      <c r="AU2790" s="3"/>
      <c r="AV2790" s="3"/>
      <c r="AW2790" s="3"/>
      <c r="AX2790" s="3"/>
      <c r="AY2790" s="3"/>
      <c r="AZ2790" s="3"/>
      <c r="BA2790" s="3"/>
      <c r="BB2790" s="3"/>
      <c r="BC2790" s="3"/>
      <c r="BD2790" s="3"/>
      <c r="BE2790" s="3"/>
      <c r="BF2790" s="3"/>
      <c r="BG2790" s="3"/>
      <c r="BH2790" s="3"/>
      <c r="BI2790" s="3"/>
      <c r="BJ2790" s="3"/>
      <c r="BK2790" s="3"/>
    </row>
    <row r="2791" spans="43:63" ht="21.2" customHeight="1" x14ac:dyDescent="0.2">
      <c r="AQ2791" s="3"/>
      <c r="AR2791" s="3"/>
      <c r="AS2791" s="3"/>
      <c r="AT2791" s="3"/>
      <c r="AU2791" s="3"/>
      <c r="AV2791" s="3"/>
      <c r="AW2791" s="3"/>
      <c r="AX2791" s="3"/>
      <c r="AY2791" s="3"/>
      <c r="AZ2791" s="3"/>
      <c r="BA2791" s="3"/>
      <c r="BB2791" s="3"/>
      <c r="BC2791" s="3"/>
      <c r="BD2791" s="3"/>
      <c r="BE2791" s="3"/>
      <c r="BF2791" s="3"/>
      <c r="BG2791" s="3"/>
      <c r="BH2791" s="3"/>
      <c r="BI2791" s="3"/>
      <c r="BJ2791" s="3"/>
      <c r="BK2791" s="3"/>
    </row>
    <row r="2792" spans="43:63" ht="21.2" customHeight="1" x14ac:dyDescent="0.2">
      <c r="AQ2792" s="3"/>
      <c r="AR2792" s="3"/>
      <c r="AS2792" s="3"/>
      <c r="AT2792" s="3"/>
      <c r="AU2792" s="3"/>
      <c r="AV2792" s="3"/>
      <c r="AW2792" s="3"/>
      <c r="AX2792" s="3"/>
      <c r="AY2792" s="3"/>
      <c r="AZ2792" s="3"/>
      <c r="BA2792" s="3"/>
      <c r="BB2792" s="3"/>
      <c r="BC2792" s="3"/>
      <c r="BD2792" s="3"/>
      <c r="BE2792" s="3"/>
      <c r="BF2792" s="3"/>
      <c r="BG2792" s="3"/>
      <c r="BH2792" s="3"/>
      <c r="BI2792" s="3"/>
      <c r="BJ2792" s="3"/>
      <c r="BK2792" s="3"/>
    </row>
    <row r="2793" spans="43:63" ht="21.2" customHeight="1" x14ac:dyDescent="0.2">
      <c r="AQ2793" s="3"/>
      <c r="AR2793" s="3"/>
      <c r="AS2793" s="3"/>
      <c r="AT2793" s="3"/>
      <c r="AU2793" s="3"/>
      <c r="AV2793" s="3"/>
      <c r="AW2793" s="3"/>
      <c r="AX2793" s="3"/>
      <c r="AY2793" s="3"/>
      <c r="AZ2793" s="3"/>
      <c r="BA2793" s="3"/>
      <c r="BB2793" s="3"/>
      <c r="BC2793" s="3"/>
      <c r="BD2793" s="3"/>
      <c r="BE2793" s="3"/>
      <c r="BF2793" s="3"/>
      <c r="BG2793" s="3"/>
      <c r="BH2793" s="3"/>
      <c r="BI2793" s="3"/>
      <c r="BJ2793" s="3"/>
      <c r="BK2793" s="3"/>
    </row>
    <row r="2794" spans="43:63" ht="21.2" customHeight="1" x14ac:dyDescent="0.2">
      <c r="AQ2794" s="3"/>
      <c r="AR2794" s="3"/>
      <c r="AS2794" s="3"/>
      <c r="AT2794" s="3"/>
      <c r="AU2794" s="3"/>
      <c r="AV2794" s="3"/>
      <c r="AW2794" s="3"/>
      <c r="AX2794" s="3"/>
      <c r="AY2794" s="3"/>
      <c r="AZ2794" s="3"/>
      <c r="BA2794" s="3"/>
      <c r="BB2794" s="3"/>
      <c r="BC2794" s="3"/>
      <c r="BD2794" s="3"/>
      <c r="BE2794" s="3"/>
      <c r="BF2794" s="3"/>
      <c r="BG2794" s="3"/>
      <c r="BH2794" s="3"/>
      <c r="BI2794" s="3"/>
      <c r="BJ2794" s="3"/>
      <c r="BK2794" s="3"/>
    </row>
    <row r="2795" spans="43:63" ht="21.2" customHeight="1" x14ac:dyDescent="0.2">
      <c r="AQ2795" s="3"/>
      <c r="AR2795" s="3"/>
      <c r="AS2795" s="3"/>
      <c r="AT2795" s="3"/>
      <c r="AU2795" s="3"/>
      <c r="AV2795" s="3"/>
      <c r="AW2795" s="3"/>
      <c r="AX2795" s="3"/>
      <c r="AY2795" s="3"/>
      <c r="AZ2795" s="3"/>
      <c r="BA2795" s="3"/>
      <c r="BB2795" s="3"/>
      <c r="BC2795" s="3"/>
      <c r="BD2795" s="3"/>
      <c r="BE2795" s="3"/>
      <c r="BF2795" s="3"/>
      <c r="BG2795" s="3"/>
      <c r="BH2795" s="3"/>
      <c r="BI2795" s="3"/>
      <c r="BJ2795" s="3"/>
      <c r="BK2795" s="3"/>
    </row>
    <row r="2796" spans="43:63" ht="21.2" customHeight="1" x14ac:dyDescent="0.2">
      <c r="AQ2796" s="3"/>
      <c r="AR2796" s="3"/>
      <c r="AS2796" s="3"/>
      <c r="AT2796" s="3"/>
      <c r="AU2796" s="3"/>
      <c r="AV2796" s="3"/>
      <c r="AW2796" s="3"/>
      <c r="AX2796" s="3"/>
      <c r="AY2796" s="3"/>
      <c r="AZ2796" s="3"/>
      <c r="BA2796" s="3"/>
      <c r="BB2796" s="3"/>
      <c r="BC2796" s="3"/>
      <c r="BD2796" s="3"/>
      <c r="BE2796" s="3"/>
      <c r="BF2796" s="3"/>
      <c r="BG2796" s="3"/>
      <c r="BH2796" s="3"/>
      <c r="BI2796" s="3"/>
      <c r="BJ2796" s="3"/>
      <c r="BK2796" s="3"/>
    </row>
    <row r="2797" spans="43:63" ht="21.2" customHeight="1" x14ac:dyDescent="0.2">
      <c r="AQ2797" s="3"/>
      <c r="AR2797" s="3"/>
      <c r="AS2797" s="3"/>
      <c r="AT2797" s="3"/>
      <c r="AU2797" s="3"/>
      <c r="AV2797" s="3"/>
      <c r="AW2797" s="3"/>
      <c r="AX2797" s="3"/>
      <c r="AY2797" s="3"/>
      <c r="AZ2797" s="3"/>
      <c r="BA2797" s="3"/>
      <c r="BB2797" s="3"/>
      <c r="BC2797" s="3"/>
      <c r="BD2797" s="3"/>
      <c r="BE2797" s="3"/>
      <c r="BF2797" s="3"/>
      <c r="BG2797" s="3"/>
      <c r="BH2797" s="3"/>
      <c r="BI2797" s="3"/>
      <c r="BJ2797" s="3"/>
      <c r="BK2797" s="3"/>
    </row>
    <row r="2798" spans="43:63" ht="21.2" customHeight="1" x14ac:dyDescent="0.2">
      <c r="AQ2798" s="3"/>
      <c r="AR2798" s="3"/>
      <c r="AS2798" s="3"/>
      <c r="AT2798" s="3"/>
      <c r="AU2798" s="3"/>
      <c r="AV2798" s="3"/>
      <c r="AW2798" s="3"/>
      <c r="AX2798" s="3"/>
      <c r="AY2798" s="3"/>
      <c r="AZ2798" s="3"/>
      <c r="BA2798" s="3"/>
      <c r="BB2798" s="3"/>
      <c r="BC2798" s="3"/>
      <c r="BD2798" s="3"/>
      <c r="BE2798" s="3"/>
      <c r="BF2798" s="3"/>
      <c r="BG2798" s="3"/>
      <c r="BH2798" s="3"/>
      <c r="BI2798" s="3"/>
      <c r="BJ2798" s="3"/>
      <c r="BK2798" s="3"/>
    </row>
    <row r="2799" spans="43:63" ht="21.2" customHeight="1" x14ac:dyDescent="0.2">
      <c r="AQ2799" s="3"/>
      <c r="AR2799" s="3"/>
      <c r="AS2799" s="3"/>
      <c r="AT2799" s="3"/>
      <c r="AU2799" s="3"/>
      <c r="AV2799" s="3"/>
      <c r="AW2799" s="3"/>
      <c r="AX2799" s="3"/>
      <c r="AY2799" s="3"/>
      <c r="AZ2799" s="3"/>
      <c r="BA2799" s="3"/>
      <c r="BB2799" s="3"/>
      <c r="BC2799" s="3"/>
      <c r="BD2799" s="3"/>
      <c r="BE2799" s="3"/>
      <c r="BF2799" s="3"/>
      <c r="BG2799" s="3"/>
      <c r="BH2799" s="3"/>
      <c r="BI2799" s="3"/>
      <c r="BJ2799" s="3"/>
      <c r="BK2799" s="3"/>
    </row>
    <row r="2800" spans="43:63" ht="21.2" customHeight="1" x14ac:dyDescent="0.2">
      <c r="AQ2800" s="3"/>
      <c r="AR2800" s="3"/>
      <c r="AS2800" s="3"/>
      <c r="AT2800" s="3"/>
      <c r="AU2800" s="3"/>
      <c r="AV2800" s="3"/>
      <c r="AW2800" s="3"/>
      <c r="AX2800" s="3"/>
      <c r="AY2800" s="3"/>
      <c r="AZ2800" s="3"/>
      <c r="BA2800" s="3"/>
      <c r="BB2800" s="3"/>
      <c r="BC2800" s="3"/>
      <c r="BD2800" s="3"/>
      <c r="BE2800" s="3"/>
      <c r="BF2800" s="3"/>
      <c r="BG2800" s="3"/>
      <c r="BH2800" s="3"/>
      <c r="BI2800" s="3"/>
      <c r="BJ2800" s="3"/>
      <c r="BK2800" s="3"/>
    </row>
    <row r="2801" spans="43:63" ht="21.2" customHeight="1" x14ac:dyDescent="0.2">
      <c r="AQ2801" s="3"/>
      <c r="AR2801" s="3"/>
      <c r="AS2801" s="3"/>
      <c r="AT2801" s="3"/>
      <c r="AU2801" s="3"/>
      <c r="AV2801" s="3"/>
      <c r="AW2801" s="3"/>
      <c r="AX2801" s="3"/>
      <c r="AY2801" s="3"/>
      <c r="AZ2801" s="3"/>
      <c r="BA2801" s="3"/>
      <c r="BB2801" s="3"/>
      <c r="BC2801" s="3"/>
      <c r="BD2801" s="3"/>
      <c r="BE2801" s="3"/>
      <c r="BF2801" s="3"/>
      <c r="BG2801" s="3"/>
      <c r="BH2801" s="3"/>
      <c r="BI2801" s="3"/>
      <c r="BJ2801" s="3"/>
      <c r="BK2801" s="3"/>
    </row>
    <row r="2802" spans="43:63" ht="21.2" customHeight="1" x14ac:dyDescent="0.2">
      <c r="AQ2802" s="3"/>
      <c r="AR2802" s="3"/>
      <c r="AS2802" s="3"/>
      <c r="AT2802" s="3"/>
      <c r="AU2802" s="3"/>
      <c r="AV2802" s="3"/>
      <c r="AW2802" s="3"/>
      <c r="AX2802" s="3"/>
      <c r="AY2802" s="3"/>
      <c r="AZ2802" s="3"/>
      <c r="BA2802" s="3"/>
      <c r="BB2802" s="3"/>
      <c r="BC2802" s="3"/>
      <c r="BD2802" s="3"/>
      <c r="BE2802" s="3"/>
      <c r="BF2802" s="3"/>
      <c r="BG2802" s="3"/>
      <c r="BH2802" s="3"/>
      <c r="BI2802" s="3"/>
      <c r="BJ2802" s="3"/>
      <c r="BK2802" s="3"/>
    </row>
    <row r="2803" spans="43:63" ht="21.2" customHeight="1" x14ac:dyDescent="0.2">
      <c r="AQ2803" s="3"/>
      <c r="AR2803" s="3"/>
      <c r="AS2803" s="3"/>
      <c r="AT2803" s="3"/>
      <c r="AU2803" s="3"/>
      <c r="AV2803" s="3"/>
      <c r="AW2803" s="3"/>
      <c r="AX2803" s="3"/>
      <c r="AY2803" s="3"/>
      <c r="AZ2803" s="3"/>
      <c r="BA2803" s="3"/>
      <c r="BB2803" s="3"/>
      <c r="BC2803" s="3"/>
      <c r="BD2803" s="3"/>
      <c r="BE2803" s="3"/>
      <c r="BF2803" s="3"/>
      <c r="BG2803" s="3"/>
      <c r="BH2803" s="3"/>
      <c r="BI2803" s="3"/>
      <c r="BJ2803" s="3"/>
      <c r="BK2803" s="3"/>
    </row>
    <row r="2804" spans="43:63" ht="21.2" customHeight="1" x14ac:dyDescent="0.2">
      <c r="AQ2804" s="3"/>
      <c r="AR2804" s="3"/>
      <c r="AS2804" s="3"/>
      <c r="AT2804" s="3"/>
      <c r="AU2804" s="3"/>
      <c r="AV2804" s="3"/>
      <c r="AW2804" s="3"/>
      <c r="AX2804" s="3"/>
      <c r="AY2804" s="3"/>
      <c r="AZ2804" s="3"/>
      <c r="BA2804" s="3"/>
      <c r="BB2804" s="3"/>
      <c r="BC2804" s="3"/>
      <c r="BD2804" s="3"/>
      <c r="BE2804" s="3"/>
      <c r="BF2804" s="3"/>
      <c r="BG2804" s="3"/>
      <c r="BH2804" s="3"/>
      <c r="BI2804" s="3"/>
      <c r="BJ2804" s="3"/>
      <c r="BK2804" s="3"/>
    </row>
    <row r="2805" spans="43:63" ht="21.2" customHeight="1" x14ac:dyDescent="0.2">
      <c r="AQ2805" s="3"/>
      <c r="AR2805" s="3"/>
      <c r="AS2805" s="3"/>
      <c r="AT2805" s="3"/>
      <c r="AU2805" s="3"/>
      <c r="AV2805" s="3"/>
      <c r="AW2805" s="3"/>
      <c r="AX2805" s="3"/>
      <c r="AY2805" s="3"/>
      <c r="AZ2805" s="3"/>
      <c r="BA2805" s="3"/>
      <c r="BB2805" s="3"/>
      <c r="BC2805" s="3"/>
      <c r="BD2805" s="3"/>
      <c r="BE2805" s="3"/>
      <c r="BF2805" s="3"/>
      <c r="BG2805" s="3"/>
      <c r="BH2805" s="3"/>
      <c r="BI2805" s="3"/>
      <c r="BJ2805" s="3"/>
      <c r="BK2805" s="3"/>
    </row>
    <row r="2806" spans="43:63" ht="21.2" customHeight="1" x14ac:dyDescent="0.2">
      <c r="AR2806" s="3"/>
      <c r="AS2806" s="3"/>
      <c r="AT2806" s="3"/>
      <c r="AU2806" s="3"/>
      <c r="AV2806" s="3"/>
      <c r="AW2806" s="3"/>
      <c r="AX2806" s="3"/>
      <c r="AY2806" s="3"/>
      <c r="AZ2806" s="3"/>
      <c r="BA2806" s="3"/>
      <c r="BB2806" s="3"/>
      <c r="BC2806" s="3"/>
      <c r="BD2806" s="3"/>
      <c r="BE2806" s="3"/>
      <c r="BF2806" s="3"/>
      <c r="BG2806" s="3"/>
      <c r="BH2806" s="3"/>
      <c r="BI2806" s="3"/>
      <c r="BJ2806" s="3"/>
      <c r="BK2806" s="3"/>
    </row>
    <row r="2807" spans="43:63" ht="21.2" customHeight="1" x14ac:dyDescent="0.2">
      <c r="AR2807" s="3"/>
      <c r="AS2807" s="3"/>
      <c r="AT2807" s="3"/>
      <c r="AU2807" s="3"/>
      <c r="AV2807" s="3"/>
      <c r="AW2807" s="3"/>
      <c r="AX2807" s="3"/>
      <c r="AY2807" s="3"/>
      <c r="AZ2807" s="3"/>
      <c r="BA2807" s="3"/>
      <c r="BB2807" s="3"/>
      <c r="BC2807" s="3"/>
      <c r="BD2807" s="3"/>
      <c r="BE2807" s="3"/>
      <c r="BF2807" s="3"/>
      <c r="BG2807" s="3"/>
      <c r="BH2807" s="3"/>
      <c r="BI2807" s="3"/>
      <c r="BJ2807" s="3"/>
      <c r="BK2807" s="3"/>
    </row>
    <row r="2808" spans="43:63" ht="21.2" customHeight="1" x14ac:dyDescent="0.2">
      <c r="AS2808" s="3"/>
      <c r="AT2808" s="3"/>
      <c r="AU2808" s="3"/>
      <c r="AV2808" s="3"/>
      <c r="AW2808" s="3"/>
      <c r="AX2808" s="3"/>
      <c r="AY2808" s="3"/>
      <c r="AZ2808" s="3"/>
      <c r="BA2808" s="3"/>
      <c r="BB2808" s="3"/>
      <c r="BC2808" s="3"/>
      <c r="BD2808" s="3"/>
      <c r="BE2808" s="3"/>
      <c r="BF2808" s="3"/>
      <c r="BG2808" s="3"/>
      <c r="BH2808" s="3"/>
      <c r="BI2808" s="3"/>
      <c r="BJ2808" s="3"/>
      <c r="BK2808" s="3"/>
    </row>
  </sheetData>
  <sheetProtection password="8820" sheet="1" formatColumns="0" formatRows="0" selectLockedCells="1"/>
  <protectedRanges>
    <protectedRange sqref="G2:L40 AA2:AE5 AK2:AO38 AA11:AE40 AA6:AA10" name="Range1"/>
  </protectedRanges>
  <mergeCells count="194">
    <mergeCell ref="K17:K18"/>
    <mergeCell ref="J19:J20"/>
    <mergeCell ref="H15:H16"/>
    <mergeCell ref="B24:C24"/>
    <mergeCell ref="G27:H27"/>
    <mergeCell ref="B25:L26"/>
    <mergeCell ref="O22:P22"/>
    <mergeCell ref="L19:L20"/>
    <mergeCell ref="I17:I18"/>
    <mergeCell ref="K21:K22"/>
    <mergeCell ref="I21:I22"/>
    <mergeCell ref="C27:F27"/>
    <mergeCell ref="B21:F22"/>
    <mergeCell ref="H21:H22"/>
    <mergeCell ref="I27:L27"/>
    <mergeCell ref="B19:F20"/>
    <mergeCell ref="J21:J22"/>
    <mergeCell ref="G21:G22"/>
    <mergeCell ref="B17:F18"/>
    <mergeCell ref="B15:F16"/>
    <mergeCell ref="I15:I16"/>
    <mergeCell ref="S12:T12"/>
    <mergeCell ref="S11:T11"/>
    <mergeCell ref="L21:L22"/>
    <mergeCell ref="J17:J18"/>
    <mergeCell ref="N20:P20"/>
    <mergeCell ref="K15:K16"/>
    <mergeCell ref="R22:T22"/>
    <mergeCell ref="R21:T21"/>
    <mergeCell ref="S16:T16"/>
    <mergeCell ref="S17:T17"/>
    <mergeCell ref="O21:P21"/>
    <mergeCell ref="O18:P18"/>
    <mergeCell ref="L17:L18"/>
    <mergeCell ref="I19:I20"/>
    <mergeCell ref="K19:K20"/>
    <mergeCell ref="O17:P17"/>
    <mergeCell ref="R20:T20"/>
    <mergeCell ref="L15:L16"/>
    <mergeCell ref="H17:H18"/>
    <mergeCell ref="G19:G20"/>
    <mergeCell ref="H19:H20"/>
    <mergeCell ref="G17:G18"/>
    <mergeCell ref="N37:S37"/>
    <mergeCell ref="K36:L36"/>
    <mergeCell ref="R25:S25"/>
    <mergeCell ref="S26:T26"/>
    <mergeCell ref="N25:P26"/>
    <mergeCell ref="I29:L29"/>
    <mergeCell ref="N32:S32"/>
    <mergeCell ref="N30:S30"/>
    <mergeCell ref="W24:W31"/>
    <mergeCell ref="W32:W38"/>
    <mergeCell ref="N24:T24"/>
    <mergeCell ref="N29:P29"/>
    <mergeCell ref="N28:P28"/>
    <mergeCell ref="N2:T3"/>
    <mergeCell ref="W2:W4"/>
    <mergeCell ref="AA2:AA4"/>
    <mergeCell ref="Y5:Y6"/>
    <mergeCell ref="AG2:AG4"/>
    <mergeCell ref="X5:X6"/>
    <mergeCell ref="W5:W10"/>
    <mergeCell ref="X2:Z2"/>
    <mergeCell ref="Q6:R6"/>
    <mergeCell ref="N8:T9"/>
    <mergeCell ref="N10:P10"/>
    <mergeCell ref="R10:T10"/>
    <mergeCell ref="N4:O7"/>
    <mergeCell ref="P4:R4"/>
    <mergeCell ref="P5:R5"/>
    <mergeCell ref="S5:T5"/>
    <mergeCell ref="S6:T6"/>
    <mergeCell ref="Z5:Z6"/>
    <mergeCell ref="AL2:AO2"/>
    <mergeCell ref="AL3:AL4"/>
    <mergeCell ref="AM3:AM4"/>
    <mergeCell ref="AN3:AN4"/>
    <mergeCell ref="AO3:AO4"/>
    <mergeCell ref="AK2:AK4"/>
    <mergeCell ref="AG5:AG12"/>
    <mergeCell ref="AI8:AJ10"/>
    <mergeCell ref="AI5:AI6"/>
    <mergeCell ref="AH5:AH6"/>
    <mergeCell ref="AJ5:AJ6"/>
    <mergeCell ref="Y11:Y12"/>
    <mergeCell ref="Y14:Z16"/>
    <mergeCell ref="AH2:AJ2"/>
    <mergeCell ref="AE3:AE4"/>
    <mergeCell ref="AB2:AE2"/>
    <mergeCell ref="AD3:AD4"/>
    <mergeCell ref="AC3:AC4"/>
    <mergeCell ref="AI15:AJ15"/>
    <mergeCell ref="Y8:Z10"/>
    <mergeCell ref="AH8:AH12"/>
    <mergeCell ref="AB3:AB4"/>
    <mergeCell ref="Z11:Z12"/>
    <mergeCell ref="AI38:AJ38"/>
    <mergeCell ref="AG13:AG15"/>
    <mergeCell ref="Y17:Y18"/>
    <mergeCell ref="Z17:Z18"/>
    <mergeCell ref="X24:X25"/>
    <mergeCell ref="Y35:Z37"/>
    <mergeCell ref="Y20:Z22"/>
    <mergeCell ref="X14:X16"/>
    <mergeCell ref="Z32:Z33"/>
    <mergeCell ref="Y32:Y33"/>
    <mergeCell ref="X27:X31"/>
    <mergeCell ref="Z24:Z25"/>
    <mergeCell ref="Y24:Y25"/>
    <mergeCell ref="Y27:Z29"/>
    <mergeCell ref="X35:X38"/>
    <mergeCell ref="X32:X33"/>
    <mergeCell ref="X17:X18"/>
    <mergeCell ref="AG36:AG38"/>
    <mergeCell ref="AH16:AH17"/>
    <mergeCell ref="AI28:AJ28"/>
    <mergeCell ref="AI19:AJ21"/>
    <mergeCell ref="AG32:AG35"/>
    <mergeCell ref="AI31:AJ31"/>
    <mergeCell ref="AJ32:AJ33"/>
    <mergeCell ref="B36:C36"/>
    <mergeCell ref="K34:L34"/>
    <mergeCell ref="K35:L35"/>
    <mergeCell ref="F35:G35"/>
    <mergeCell ref="N33:S33"/>
    <mergeCell ref="N31:S31"/>
    <mergeCell ref="N36:S36"/>
    <mergeCell ref="N34:S34"/>
    <mergeCell ref="N35:S35"/>
    <mergeCell ref="B34:C34"/>
    <mergeCell ref="B35:C35"/>
    <mergeCell ref="D36:G36"/>
    <mergeCell ref="F34:G34"/>
    <mergeCell ref="X20:X23"/>
    <mergeCell ref="W17:W23"/>
    <mergeCell ref="G11:G12"/>
    <mergeCell ref="G13:G14"/>
    <mergeCell ref="G9:G10"/>
    <mergeCell ref="O12:P12"/>
    <mergeCell ref="O15:P15"/>
    <mergeCell ref="S14:T14"/>
    <mergeCell ref="K7:K8"/>
    <mergeCell ref="L11:L12"/>
    <mergeCell ref="L7:L8"/>
    <mergeCell ref="K11:K12"/>
    <mergeCell ref="K9:K10"/>
    <mergeCell ref="X8:X10"/>
    <mergeCell ref="O13:P13"/>
    <mergeCell ref="O16:P16"/>
    <mergeCell ref="O14:P14"/>
    <mergeCell ref="X11:X12"/>
    <mergeCell ref="S15:T15"/>
    <mergeCell ref="S18:T18"/>
    <mergeCell ref="K13:K14"/>
    <mergeCell ref="W11:W16"/>
    <mergeCell ref="S13:T13"/>
    <mergeCell ref="O11:P11"/>
    <mergeCell ref="B7:F8"/>
    <mergeCell ref="B9:F10"/>
    <mergeCell ref="J11:J12"/>
    <mergeCell ref="I11:I12"/>
    <mergeCell ref="G15:G16"/>
    <mergeCell ref="J15:J16"/>
    <mergeCell ref="B5:F6"/>
    <mergeCell ref="B11:F12"/>
    <mergeCell ref="B13:F14"/>
    <mergeCell ref="H9:H10"/>
    <mergeCell ref="G5:I5"/>
    <mergeCell ref="I9:I10"/>
    <mergeCell ref="J5:L5"/>
    <mergeCell ref="G7:G8"/>
    <mergeCell ref="I7:I8"/>
    <mergeCell ref="L13:L14"/>
    <mergeCell ref="H11:H12"/>
    <mergeCell ref="H13:H14"/>
    <mergeCell ref="I13:I14"/>
    <mergeCell ref="L9:L10"/>
    <mergeCell ref="J9:J10"/>
    <mergeCell ref="J13:J14"/>
    <mergeCell ref="H7:H8"/>
    <mergeCell ref="J7:J8"/>
    <mergeCell ref="AG25:AG28"/>
    <mergeCell ref="AI35:AJ35"/>
    <mergeCell ref="AJ16:AJ17"/>
    <mergeCell ref="AH32:AH33"/>
    <mergeCell ref="AH25:AH26"/>
    <mergeCell ref="AI25:AI26"/>
    <mergeCell ref="AJ25:AJ26"/>
    <mergeCell ref="AI32:AI33"/>
    <mergeCell ref="AG16:AG24"/>
    <mergeCell ref="AG29:AG31"/>
    <mergeCell ref="AI16:AI17"/>
    <mergeCell ref="AH19:AH24"/>
  </mergeCells>
  <phoneticPr fontId="0" type="noConversion"/>
  <conditionalFormatting sqref="AA5:AA38 AK5:AK38 CD5:CM72">
    <cfRule type="cellIs" dxfId="60" priority="150" stopIfTrue="1" operator="equal">
      <formula>$K$3</formula>
    </cfRule>
    <cfRule type="cellIs" dxfId="59" priority="151" stopIfTrue="1" operator="lessThan">
      <formula>#REF!/2</formula>
    </cfRule>
  </conditionalFormatting>
  <conditionalFormatting sqref="BL72:BR72">
    <cfRule type="cellIs" dxfId="58" priority="152" stopIfTrue="1" operator="equal">
      <formula>#REF!</formula>
    </cfRule>
  </conditionalFormatting>
  <conditionalFormatting sqref="X5:X6">
    <cfRule type="cellIs" dxfId="57" priority="139" stopIfTrue="1" operator="lessThan">
      <formula>$X$7/2</formula>
    </cfRule>
  </conditionalFormatting>
  <conditionalFormatting sqref="AI32 AH32:AH33 AI16 AI25 AI29 AH25:AH26 Y5:Y6 AI5 Y11 Y17:Y18 Y24:Y25 Y32:Y33 AI13 AI36">
    <cfRule type="cellIs" dxfId="56" priority="138" stopIfTrue="1" operator="equal">
      <formula>$H$1</formula>
    </cfRule>
  </conditionalFormatting>
  <conditionalFormatting sqref="Z5:Z6">
    <cfRule type="cellIs" dxfId="55" priority="107" stopIfTrue="1" operator="equal">
      <formula>$H$1</formula>
    </cfRule>
    <cfRule type="cellIs" dxfId="54" priority="108" stopIfTrue="1" operator="lessThan">
      <formula>$Z$7/2</formula>
    </cfRule>
  </conditionalFormatting>
  <conditionalFormatting sqref="X11">
    <cfRule type="cellIs" dxfId="53" priority="98" stopIfTrue="1" operator="lessThan">
      <formula>$X$13/2</formula>
    </cfRule>
  </conditionalFormatting>
  <conditionalFormatting sqref="AH5">
    <cfRule type="cellIs" dxfId="52" priority="96" stopIfTrue="1" operator="lessThan">
      <formula>$AH$7/2</formula>
    </cfRule>
  </conditionalFormatting>
  <conditionalFormatting sqref="AJ5">
    <cfRule type="cellIs" dxfId="51" priority="93" stopIfTrue="1" operator="equal">
      <formula>$H$1</formula>
    </cfRule>
    <cfRule type="cellIs" dxfId="50" priority="94" stopIfTrue="1" operator="lessThan">
      <formula>$AJ$7/2</formula>
    </cfRule>
  </conditionalFormatting>
  <conditionalFormatting sqref="Z11">
    <cfRule type="cellIs" dxfId="49" priority="89" stopIfTrue="1" operator="equal">
      <formula>$H$1</formula>
    </cfRule>
    <cfRule type="cellIs" dxfId="48" priority="90" stopIfTrue="1" operator="lessThan">
      <formula>$Z$13/2</formula>
    </cfRule>
  </conditionalFormatting>
  <conditionalFormatting sqref="X17:X18">
    <cfRule type="cellIs" dxfId="47" priority="88" stopIfTrue="1" operator="lessThan">
      <formula>$X$19/2</formula>
    </cfRule>
  </conditionalFormatting>
  <conditionalFormatting sqref="Z17:Z18">
    <cfRule type="cellIs" dxfId="46" priority="85" stopIfTrue="1" operator="equal">
      <formula>$H$1</formula>
    </cfRule>
    <cfRule type="cellIs" dxfId="45" priority="86" stopIfTrue="1" operator="lessThan">
      <formula>$Z$19/2</formula>
    </cfRule>
  </conditionalFormatting>
  <conditionalFormatting sqref="X24:X25">
    <cfRule type="cellIs" dxfId="44" priority="84" stopIfTrue="1" operator="lessThan">
      <formula>$X$26/2</formula>
    </cfRule>
  </conditionalFormatting>
  <conditionalFormatting sqref="Z24:Z25">
    <cfRule type="cellIs" dxfId="43" priority="81" stopIfTrue="1" operator="equal">
      <formula>$H$1</formula>
    </cfRule>
    <cfRule type="cellIs" dxfId="42" priority="82" stopIfTrue="1" operator="lessThan">
      <formula>$Z$26/2</formula>
    </cfRule>
  </conditionalFormatting>
  <conditionalFormatting sqref="X32:X33">
    <cfRule type="cellIs" dxfId="41" priority="80" stopIfTrue="1" operator="lessThan">
      <formula>$X$34/2</formula>
    </cfRule>
  </conditionalFormatting>
  <conditionalFormatting sqref="Z32:Z33">
    <cfRule type="cellIs" dxfId="40" priority="77" stopIfTrue="1" operator="equal">
      <formula>$H$1</formula>
    </cfRule>
    <cfRule type="cellIs" dxfId="39" priority="78" stopIfTrue="1" operator="lessThan">
      <formula>$Z$34/2</formula>
    </cfRule>
  </conditionalFormatting>
  <conditionalFormatting sqref="AH16">
    <cfRule type="cellIs" dxfId="38" priority="72" stopIfTrue="1" operator="lessThan">
      <formula>$AH$18/2</formula>
    </cfRule>
  </conditionalFormatting>
  <conditionalFormatting sqref="AJ16">
    <cfRule type="cellIs" dxfId="37" priority="69" stopIfTrue="1" operator="equal">
      <formula>$H$1</formula>
    </cfRule>
    <cfRule type="cellIs" dxfId="36" priority="70" stopIfTrue="1" operator="lessThan">
      <formula>$AJ$18/2</formula>
    </cfRule>
  </conditionalFormatting>
  <conditionalFormatting sqref="AH25">
    <cfRule type="cellIs" dxfId="35" priority="68" stopIfTrue="1" operator="lessThan">
      <formula>$AH$27/2</formula>
    </cfRule>
  </conditionalFormatting>
  <conditionalFormatting sqref="AJ25">
    <cfRule type="cellIs" dxfId="34" priority="65" stopIfTrue="1" operator="equal">
      <formula>$H$1</formula>
    </cfRule>
    <cfRule type="cellIs" dxfId="33" priority="66" stopIfTrue="1" operator="lessThan">
      <formula>AJ27/2</formula>
    </cfRule>
  </conditionalFormatting>
  <conditionalFormatting sqref="AH32">
    <cfRule type="cellIs" dxfId="32" priority="60" stopIfTrue="1" operator="lessThan">
      <formula>$AH$34/2</formula>
    </cfRule>
  </conditionalFormatting>
  <conditionalFormatting sqref="AJ32">
    <cfRule type="cellIs" dxfId="31" priority="57" stopIfTrue="1" operator="equal">
      <formula>$H$1</formula>
    </cfRule>
    <cfRule type="cellIs" dxfId="30" priority="58" stopIfTrue="1" operator="lessThan">
      <formula>$AJ$34/2</formula>
    </cfRule>
  </conditionalFormatting>
  <conditionalFormatting sqref="AH13">
    <cfRule type="cellIs" dxfId="29" priority="187" stopIfTrue="1" operator="lessThan">
      <formula>$AH$14/2</formula>
    </cfRule>
  </conditionalFormatting>
  <conditionalFormatting sqref="AJ13">
    <cfRule type="cellIs" dxfId="28" priority="188" stopIfTrue="1" operator="equal">
      <formula>$H$1</formula>
    </cfRule>
    <cfRule type="cellIs" dxfId="27" priority="189" stopIfTrue="1" operator="lessThan">
      <formula>$AJ$14/2</formula>
    </cfRule>
  </conditionalFormatting>
  <conditionalFormatting sqref="AH29 AH36">
    <cfRule type="cellIs" dxfId="26" priority="232" stopIfTrue="1" operator="lessThan">
      <formula>$AH$30/2</formula>
    </cfRule>
  </conditionalFormatting>
  <conditionalFormatting sqref="AJ29 AJ36">
    <cfRule type="cellIs" dxfId="25" priority="233" stopIfTrue="1" operator="equal">
      <formula>$H$1</formula>
    </cfRule>
    <cfRule type="cellIs" dxfId="24" priority="234" stopIfTrue="1" operator="lessThan">
      <formula>$AJ$30/2</formula>
    </cfRule>
  </conditionalFormatting>
  <printOptions horizontalCentered="1" verticalCentered="1"/>
  <pageMargins left="0" right="0.19685039370078741" top="0" bottom="0" header="0" footer="0"/>
  <pageSetup paperSize="8" pageOrder="overThenDown" orientation="landscape" horizontalDpi="300" verticalDpi="300" r:id="rId1"/>
  <headerFooter alignWithMargins="0"/>
  <colBreaks count="1" manualBreakCount="1">
    <brk id="21" max="39" man="1"/>
  </colBreaks>
  <drawing r:id="rId2"/>
  <legacyDrawing r:id="rId3"/>
  <oleObjects>
    <mc:AlternateContent xmlns:mc="http://schemas.openxmlformats.org/markup-compatibility/2006">
      <mc:Choice Requires="x14">
        <oleObject progId="PBrush" shapeId="5719" r:id="rId4">
          <objectPr defaultSize="0" autoPict="0" r:id="rId5">
            <anchor moveWithCells="1" sizeWithCells="1">
              <from>
                <xdr:col>0</xdr:col>
                <xdr:colOff>0</xdr:colOff>
                <xdr:row>23</xdr:row>
                <xdr:rowOff>0</xdr:rowOff>
              </from>
              <to>
                <xdr:col>0</xdr:col>
                <xdr:colOff>0</xdr:colOff>
                <xdr:row>23</xdr:row>
                <xdr:rowOff>0</xdr:rowOff>
              </to>
            </anchor>
          </objectPr>
        </oleObject>
      </mc:Choice>
      <mc:Fallback>
        <oleObject progId="PBrush" shapeId="5719" r:id="rId4"/>
      </mc:Fallback>
    </mc:AlternateContent>
    <mc:AlternateContent xmlns:mc="http://schemas.openxmlformats.org/markup-compatibility/2006">
      <mc:Choice Requires="x14">
        <oleObject progId="PBrush" shapeId="5716" r:id="rId6">
          <objectPr defaultSize="0" autoPict="0" r:id="rId5">
            <anchor moveWithCells="1" sizeWithCells="1">
              <from>
                <xdr:col>0</xdr:col>
                <xdr:colOff>0</xdr:colOff>
                <xdr:row>23</xdr:row>
                <xdr:rowOff>0</xdr:rowOff>
              </from>
              <to>
                <xdr:col>0</xdr:col>
                <xdr:colOff>0</xdr:colOff>
                <xdr:row>23</xdr:row>
                <xdr:rowOff>0</xdr:rowOff>
              </to>
            </anchor>
          </objectPr>
        </oleObject>
      </mc:Choice>
      <mc:Fallback>
        <oleObject progId="PBrush" shapeId="5716" r:id="rId6"/>
      </mc:Fallback>
    </mc:AlternateContent>
  </oleObjects>
  <controls>
    <mc:AlternateContent xmlns:mc="http://schemas.openxmlformats.org/markup-compatibility/2006">
      <mc:Choice Requires="x14">
        <control shapeId="4438" r:id="rId7" name="CommandButton1">
          <controlPr defaultSize="0" print="0" autoLine="0" r:id="rId8">
            <anchor moveWithCells="1">
              <from>
                <xdr:col>18</xdr:col>
                <xdr:colOff>180975</xdr:colOff>
                <xdr:row>2</xdr:row>
                <xdr:rowOff>38100</xdr:rowOff>
              </from>
              <to>
                <xdr:col>19</xdr:col>
                <xdr:colOff>552450</xdr:colOff>
                <xdr:row>3</xdr:row>
                <xdr:rowOff>161925</xdr:rowOff>
              </to>
            </anchor>
          </controlPr>
        </control>
      </mc:Choice>
      <mc:Fallback>
        <control shapeId="4438" r:id="rId7" name="CommandButton1"/>
      </mc:Fallback>
    </mc:AlternateContent>
  </control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Q150"/>
  <sheetViews>
    <sheetView workbookViewId="0"/>
  </sheetViews>
  <sheetFormatPr defaultRowHeight="12.75" x14ac:dyDescent="0.2"/>
  <sheetData>
    <row r="1" spans="1:69" x14ac:dyDescent="0.2">
      <c r="A1" s="367"/>
      <c r="B1" s="367"/>
      <c r="C1" s="367"/>
      <c r="D1" s="367"/>
      <c r="E1" s="367"/>
      <c r="F1" s="367"/>
      <c r="G1" s="367"/>
      <c r="H1" s="367"/>
      <c r="I1" s="367"/>
      <c r="J1" s="367"/>
      <c r="K1" s="367"/>
      <c r="L1" s="367"/>
      <c r="M1" s="367"/>
      <c r="N1" s="367"/>
      <c r="O1" s="367"/>
      <c r="P1" s="367"/>
      <c r="Q1" s="367"/>
      <c r="R1" s="367"/>
      <c r="S1" s="367"/>
      <c r="T1" s="367"/>
      <c r="U1" s="367"/>
      <c r="V1" s="367"/>
      <c r="W1" s="367"/>
      <c r="X1" s="367"/>
      <c r="Y1" s="367"/>
      <c r="Z1" s="367"/>
      <c r="AA1" s="367"/>
      <c r="AB1" s="367"/>
      <c r="AC1" s="367"/>
      <c r="AD1" s="367"/>
      <c r="AE1" s="367"/>
      <c r="AF1" s="367"/>
      <c r="AG1" s="367"/>
      <c r="AH1" s="367"/>
      <c r="AI1" s="367"/>
      <c r="AJ1" s="367"/>
      <c r="AK1" s="367"/>
      <c r="AL1" s="367"/>
      <c r="AM1" s="367"/>
      <c r="AN1" s="367"/>
      <c r="AO1" s="367"/>
      <c r="AP1" s="367"/>
      <c r="AQ1" s="367"/>
      <c r="AR1" s="367"/>
      <c r="AS1" s="367"/>
      <c r="AT1" s="367"/>
      <c r="AU1" s="367"/>
      <c r="AV1" s="367"/>
      <c r="AW1" s="367"/>
      <c r="AX1" s="367"/>
      <c r="AY1" s="367"/>
      <c r="AZ1" s="367"/>
      <c r="BA1" s="367"/>
      <c r="BB1" s="367"/>
      <c r="BC1" s="367"/>
      <c r="BD1" s="367"/>
      <c r="BE1" s="367"/>
      <c r="BF1" s="367"/>
      <c r="BG1" s="367"/>
      <c r="BH1" s="367"/>
      <c r="BI1" s="367"/>
      <c r="BJ1" s="367"/>
      <c r="BK1" s="367"/>
      <c r="BL1" s="367"/>
      <c r="BM1" s="367"/>
      <c r="BN1" s="367"/>
      <c r="BO1" s="367"/>
      <c r="BP1" s="367"/>
      <c r="BQ1" s="367"/>
    </row>
    <row r="2" spans="1:69" x14ac:dyDescent="0.2">
      <c r="A2" s="367"/>
      <c r="B2" s="367"/>
      <c r="C2" s="367"/>
      <c r="D2" s="367"/>
      <c r="E2" s="367"/>
      <c r="F2" s="367"/>
      <c r="G2" s="367"/>
      <c r="H2" s="367"/>
      <c r="I2" s="367"/>
      <c r="J2" s="367"/>
      <c r="K2" s="367"/>
      <c r="L2" s="367"/>
      <c r="M2" s="367"/>
      <c r="N2" s="367"/>
      <c r="O2" s="367"/>
      <c r="P2" s="367"/>
      <c r="Q2" s="367"/>
      <c r="R2" s="367"/>
      <c r="S2" s="367"/>
      <c r="T2" s="367"/>
      <c r="U2" s="367"/>
      <c r="V2" s="367"/>
      <c r="W2" s="367"/>
      <c r="X2" s="367"/>
      <c r="Y2" s="367"/>
      <c r="Z2" s="367"/>
      <c r="AA2" s="367"/>
      <c r="AB2" s="367"/>
      <c r="AC2" s="367"/>
      <c r="AD2" s="367"/>
      <c r="AE2" s="367"/>
      <c r="AF2" s="367"/>
      <c r="AG2" s="367"/>
      <c r="AH2" s="367"/>
      <c r="AI2" s="367"/>
      <c r="AJ2" s="367"/>
      <c r="AK2" s="367"/>
      <c r="AL2" s="367"/>
      <c r="AM2" s="367"/>
      <c r="AN2" s="367"/>
      <c r="AO2" s="367"/>
      <c r="AP2" s="367"/>
      <c r="AQ2" s="367"/>
      <c r="AR2" s="367"/>
      <c r="AS2" s="367"/>
      <c r="AT2" s="367"/>
      <c r="AU2" s="367"/>
      <c r="AV2" s="367"/>
      <c r="AW2" s="367"/>
      <c r="AX2" s="367"/>
      <c r="AY2" s="367"/>
      <c r="AZ2" s="367"/>
      <c r="BA2" s="367"/>
      <c r="BB2" s="367"/>
      <c r="BC2" s="367"/>
      <c r="BD2" s="367"/>
      <c r="BE2" s="367"/>
      <c r="BF2" s="367"/>
      <c r="BG2" s="367"/>
      <c r="BH2" s="367"/>
      <c r="BI2" s="367"/>
      <c r="BJ2" s="367"/>
      <c r="BK2" s="367"/>
      <c r="BL2" s="367"/>
      <c r="BM2" s="367"/>
      <c r="BN2" s="367"/>
      <c r="BO2" s="367"/>
      <c r="BP2" s="367"/>
      <c r="BQ2" s="367"/>
    </row>
    <row r="3" spans="1:69" x14ac:dyDescent="0.2">
      <c r="A3" s="367"/>
      <c r="B3" s="367"/>
      <c r="C3" s="367"/>
      <c r="D3" s="367"/>
      <c r="E3" s="367"/>
      <c r="F3" s="367"/>
      <c r="G3" s="367"/>
      <c r="H3" s="367"/>
      <c r="I3" s="367"/>
      <c r="J3" s="367"/>
      <c r="K3" s="367"/>
      <c r="L3" s="367"/>
      <c r="M3" s="367"/>
      <c r="N3" s="367"/>
      <c r="O3" s="367"/>
      <c r="P3" s="367"/>
      <c r="Q3" s="367"/>
      <c r="R3" s="367"/>
      <c r="S3" s="367"/>
      <c r="T3" s="367"/>
      <c r="U3" s="367"/>
      <c r="V3" s="367"/>
      <c r="W3" s="367"/>
      <c r="X3" s="367"/>
      <c r="Y3" s="367"/>
      <c r="Z3" s="367"/>
      <c r="AA3" s="367"/>
      <c r="AB3" s="367"/>
      <c r="AC3" s="367"/>
      <c r="AD3" s="367"/>
      <c r="AE3" s="367"/>
      <c r="AF3" s="367"/>
      <c r="AG3" s="367"/>
      <c r="AH3" s="367"/>
      <c r="AI3" s="367"/>
      <c r="AJ3" s="367"/>
      <c r="AK3" s="367"/>
      <c r="AL3" s="367"/>
      <c r="AM3" s="367"/>
      <c r="AN3" s="367"/>
      <c r="AO3" s="367"/>
      <c r="AP3" s="367"/>
      <c r="AQ3" s="367"/>
      <c r="AR3" s="367"/>
      <c r="AS3" s="367"/>
      <c r="AT3" s="367"/>
      <c r="AU3" s="367"/>
      <c r="AV3" s="367"/>
      <c r="AW3" s="367"/>
      <c r="AX3" s="367"/>
      <c r="AY3" s="367"/>
      <c r="AZ3" s="367"/>
      <c r="BA3" s="367"/>
      <c r="BB3" s="367"/>
      <c r="BC3" s="367"/>
      <c r="BD3" s="367"/>
      <c r="BE3" s="367"/>
      <c r="BF3" s="367"/>
      <c r="BG3" s="367"/>
      <c r="BH3" s="367"/>
      <c r="BI3" s="367"/>
      <c r="BJ3" s="367"/>
      <c r="BK3" s="367"/>
      <c r="BL3" s="367"/>
      <c r="BM3" s="367"/>
      <c r="BN3" s="367"/>
      <c r="BO3" s="367"/>
      <c r="BP3" s="367"/>
      <c r="BQ3" s="367"/>
    </row>
    <row r="4" spans="1:69" x14ac:dyDescent="0.2">
      <c r="A4" s="367"/>
      <c r="B4" s="367"/>
      <c r="C4" s="367"/>
      <c r="D4" s="367"/>
      <c r="E4" s="367"/>
      <c r="F4" s="367"/>
      <c r="G4" s="367"/>
      <c r="H4" s="367"/>
      <c r="I4" s="367"/>
      <c r="J4" s="367"/>
      <c r="K4" s="367"/>
      <c r="L4" s="367"/>
      <c r="M4" s="367"/>
      <c r="N4" s="367"/>
      <c r="O4" s="367"/>
      <c r="P4" s="367"/>
      <c r="Q4" s="367"/>
      <c r="R4" s="367"/>
      <c r="S4" s="367"/>
      <c r="T4" s="367"/>
      <c r="U4" s="367"/>
      <c r="V4" s="367"/>
      <c r="W4" s="367"/>
      <c r="X4" s="367"/>
      <c r="Y4" s="367"/>
      <c r="Z4" s="367"/>
      <c r="AA4" s="367"/>
      <c r="AB4" s="367"/>
      <c r="AC4" s="367"/>
      <c r="AD4" s="367"/>
      <c r="AE4" s="367"/>
      <c r="AF4" s="367"/>
      <c r="AG4" s="367"/>
      <c r="AH4" s="367"/>
      <c r="AI4" s="367"/>
      <c r="AJ4" s="367"/>
      <c r="AK4" s="367"/>
      <c r="AL4" s="367"/>
      <c r="AM4" s="367"/>
      <c r="AN4" s="367"/>
      <c r="AO4" s="367"/>
      <c r="AP4" s="367"/>
      <c r="AQ4" s="367"/>
      <c r="AR4" s="367"/>
      <c r="AS4" s="367"/>
      <c r="AT4" s="367"/>
      <c r="AU4" s="367"/>
      <c r="AV4" s="367"/>
      <c r="AW4" s="367"/>
      <c r="AX4" s="367"/>
      <c r="AY4" s="367"/>
      <c r="AZ4" s="367"/>
      <c r="BA4" s="367"/>
      <c r="BB4" s="367"/>
      <c r="BC4" s="367"/>
      <c r="BD4" s="367"/>
      <c r="BE4" s="367"/>
      <c r="BF4" s="367"/>
      <c r="BG4" s="367"/>
      <c r="BH4" s="367"/>
      <c r="BI4" s="367"/>
      <c r="BJ4" s="367"/>
      <c r="BK4" s="367"/>
      <c r="BL4" s="367"/>
      <c r="BM4" s="367"/>
      <c r="BN4" s="367"/>
      <c r="BO4" s="367"/>
      <c r="BP4" s="367"/>
      <c r="BQ4" s="367"/>
    </row>
    <row r="5" spans="1:69" x14ac:dyDescent="0.2">
      <c r="A5" s="367"/>
      <c r="B5" s="367"/>
      <c r="C5" s="367"/>
      <c r="D5" s="367"/>
      <c r="E5" s="367"/>
      <c r="F5" s="367"/>
      <c r="G5" s="367"/>
      <c r="H5" s="367"/>
      <c r="I5" s="367"/>
      <c r="J5" s="367"/>
      <c r="K5" s="367" t="s">
        <v>898</v>
      </c>
      <c r="L5" s="367"/>
      <c r="M5" s="367"/>
      <c r="N5" s="367"/>
      <c r="O5" s="367"/>
      <c r="P5" s="367"/>
      <c r="Q5" s="367"/>
      <c r="R5" s="367"/>
      <c r="S5" s="367"/>
      <c r="T5" s="367"/>
      <c r="U5" s="367"/>
      <c r="V5" s="367"/>
      <c r="W5" s="367"/>
      <c r="X5" s="367"/>
      <c r="Y5" s="367"/>
      <c r="Z5" s="367"/>
      <c r="AA5" s="367"/>
      <c r="AB5" s="367"/>
      <c r="AC5" s="367"/>
      <c r="AD5" s="367"/>
      <c r="AE5" s="367"/>
      <c r="AF5" s="367"/>
      <c r="AG5" s="367"/>
      <c r="AH5" s="367"/>
      <c r="AI5" s="367"/>
      <c r="AJ5" s="367"/>
      <c r="AK5" s="367"/>
      <c r="AL5" s="367"/>
      <c r="AM5" s="367"/>
      <c r="AN5" s="367"/>
      <c r="AO5" s="367"/>
      <c r="AP5" s="367"/>
      <c r="AQ5" s="367"/>
      <c r="AR5" s="367"/>
      <c r="AS5" s="367"/>
      <c r="AT5" s="367"/>
      <c r="AU5" s="367"/>
      <c r="AV5" s="367"/>
      <c r="AW5" s="367"/>
      <c r="AX5" s="367"/>
      <c r="AY5" s="367"/>
      <c r="AZ5" s="367"/>
      <c r="BA5" s="367"/>
      <c r="BB5" s="367"/>
      <c r="BC5" s="367"/>
      <c r="BD5" s="367"/>
      <c r="BE5" s="367"/>
      <c r="BF5" s="367"/>
      <c r="BG5" s="367"/>
      <c r="BH5" s="367"/>
      <c r="BI5" s="367"/>
      <c r="BJ5" s="367"/>
      <c r="BK5" s="367"/>
      <c r="BL5" s="367"/>
      <c r="BM5" s="367"/>
      <c r="BN5" s="367"/>
      <c r="BO5" s="367"/>
      <c r="BP5" s="367"/>
      <c r="BQ5" s="367"/>
    </row>
    <row r="6" spans="1:69" x14ac:dyDescent="0.2">
      <c r="A6" s="367"/>
      <c r="B6" s="367"/>
      <c r="C6" s="367"/>
      <c r="D6" s="367"/>
      <c r="E6" s="367"/>
      <c r="F6" s="367"/>
      <c r="G6" s="367"/>
      <c r="H6" s="367"/>
      <c r="I6" s="367"/>
      <c r="J6" s="367"/>
      <c r="K6" s="367"/>
      <c r="L6" s="367"/>
      <c r="M6" s="367"/>
      <c r="N6" s="367"/>
      <c r="O6" s="367"/>
      <c r="P6" s="367"/>
      <c r="Q6" s="367"/>
      <c r="R6" s="367"/>
      <c r="S6" s="367"/>
      <c r="T6" s="367"/>
      <c r="U6" s="367"/>
      <c r="V6" s="367"/>
      <c r="W6" s="367"/>
      <c r="X6" s="367"/>
      <c r="Y6" s="367"/>
      <c r="Z6" s="367"/>
      <c r="AA6" s="367"/>
      <c r="AB6" s="367"/>
      <c r="AC6" s="367"/>
      <c r="AD6" s="367"/>
      <c r="AE6" s="367"/>
      <c r="AF6" s="367"/>
      <c r="AG6" s="367"/>
      <c r="AH6" s="367"/>
      <c r="AI6" s="367"/>
      <c r="AJ6" s="367"/>
      <c r="AK6" s="367"/>
      <c r="AL6" s="367"/>
      <c r="AM6" s="367"/>
      <c r="AN6" s="367"/>
      <c r="AO6" s="367"/>
      <c r="AP6" s="367"/>
      <c r="AQ6" s="367"/>
      <c r="AR6" s="367"/>
      <c r="AS6" s="367"/>
      <c r="AT6" s="367"/>
      <c r="AU6" s="367"/>
      <c r="AV6" s="367"/>
      <c r="AW6" s="367"/>
      <c r="AX6" s="367"/>
      <c r="AY6" s="367"/>
      <c r="AZ6" s="367"/>
      <c r="BA6" s="367"/>
      <c r="BB6" s="367"/>
      <c r="BC6" s="367"/>
      <c r="BD6" s="367"/>
      <c r="BE6" s="367"/>
      <c r="BF6" s="367"/>
      <c r="BG6" s="367"/>
      <c r="BH6" s="367"/>
      <c r="BI6" s="367"/>
      <c r="BJ6" s="367"/>
      <c r="BK6" s="367"/>
      <c r="BL6" s="367"/>
      <c r="BM6" s="367"/>
      <c r="BN6" s="367"/>
      <c r="BO6" s="367"/>
      <c r="BP6" s="367"/>
      <c r="BQ6" s="367"/>
    </row>
    <row r="7" spans="1:69" x14ac:dyDescent="0.2">
      <c r="A7" s="367"/>
      <c r="B7" s="367"/>
      <c r="C7" s="367"/>
      <c r="D7" s="367"/>
      <c r="E7" s="367"/>
      <c r="F7" s="367"/>
      <c r="G7" s="367"/>
      <c r="H7" s="367"/>
      <c r="I7" s="367"/>
      <c r="J7" s="367"/>
      <c r="K7" s="367"/>
      <c r="L7" s="367"/>
      <c r="M7" s="367"/>
      <c r="N7" s="367"/>
      <c r="O7" s="367"/>
      <c r="P7" s="367"/>
      <c r="Q7" s="367"/>
      <c r="R7" s="367"/>
      <c r="S7" s="367"/>
      <c r="T7" s="367"/>
      <c r="U7" s="367"/>
      <c r="V7" s="367"/>
      <c r="W7" s="367"/>
      <c r="X7" s="367"/>
      <c r="Y7" s="367"/>
      <c r="Z7" s="367"/>
      <c r="AA7" s="367"/>
      <c r="AB7" s="367"/>
      <c r="AC7" s="367"/>
      <c r="AD7" s="367"/>
      <c r="AE7" s="367"/>
      <c r="AF7" s="367"/>
      <c r="AG7" s="367"/>
      <c r="AH7" s="367"/>
      <c r="AI7" s="367"/>
      <c r="AJ7" s="367"/>
      <c r="AK7" s="367"/>
      <c r="AL7" s="367"/>
      <c r="AM7" s="367"/>
      <c r="AN7" s="367"/>
      <c r="AO7" s="367"/>
      <c r="AP7" s="367"/>
      <c r="AQ7" s="367"/>
      <c r="AR7" s="367"/>
      <c r="AS7" s="367"/>
      <c r="AT7" s="367"/>
      <c r="AU7" s="367"/>
      <c r="AV7" s="367"/>
      <c r="AW7" s="367"/>
      <c r="AX7" s="367"/>
      <c r="AY7" s="367"/>
      <c r="AZ7" s="367"/>
      <c r="BA7" s="367"/>
      <c r="BB7" s="367"/>
      <c r="BC7" s="367"/>
      <c r="BD7" s="367"/>
      <c r="BE7" s="367"/>
      <c r="BF7" s="367"/>
      <c r="BG7" s="367"/>
      <c r="BH7" s="367"/>
      <c r="BI7" s="367"/>
      <c r="BJ7" s="367"/>
      <c r="BK7" s="367"/>
      <c r="BL7" s="367"/>
      <c r="BM7" s="367"/>
      <c r="BN7" s="367"/>
      <c r="BO7" s="367"/>
      <c r="BP7" s="367"/>
      <c r="BQ7" s="367"/>
    </row>
    <row r="8" spans="1:69" x14ac:dyDescent="0.2">
      <c r="A8" s="367"/>
      <c r="B8" s="367" t="s">
        <v>782</v>
      </c>
      <c r="C8" s="367"/>
      <c r="D8" s="367"/>
      <c r="E8" s="367"/>
      <c r="F8" s="367"/>
      <c r="G8" s="367"/>
      <c r="H8" s="367"/>
      <c r="I8" s="367"/>
      <c r="J8" s="367"/>
      <c r="K8" s="367"/>
      <c r="L8" s="367"/>
      <c r="M8" s="367"/>
      <c r="N8" s="367" t="s">
        <v>783</v>
      </c>
      <c r="O8" s="367" t="s">
        <v>848</v>
      </c>
      <c r="P8" s="367" t="s">
        <v>784</v>
      </c>
      <c r="Q8" s="367" t="s">
        <v>351</v>
      </c>
      <c r="R8" s="367"/>
      <c r="S8" s="367"/>
      <c r="T8" s="367" t="s">
        <v>785</v>
      </c>
      <c r="U8" s="367"/>
      <c r="V8" s="367"/>
      <c r="W8" s="367" t="s">
        <v>354</v>
      </c>
      <c r="X8" s="367"/>
      <c r="Y8" s="367"/>
      <c r="Z8" s="367" t="s">
        <v>353</v>
      </c>
      <c r="AA8" s="367"/>
      <c r="AB8" s="367"/>
      <c r="AC8" s="367"/>
      <c r="AD8" s="367"/>
      <c r="AE8" s="367" t="s">
        <v>223</v>
      </c>
      <c r="AF8" s="367"/>
      <c r="AG8" s="367"/>
      <c r="AH8" s="367" t="s">
        <v>349</v>
      </c>
      <c r="AI8" s="367"/>
      <c r="AJ8" s="367"/>
      <c r="AK8" s="367" t="s">
        <v>348</v>
      </c>
      <c r="AL8" s="367"/>
      <c r="AM8" s="367"/>
      <c r="AN8" s="367" t="s">
        <v>786</v>
      </c>
      <c r="AO8" s="367"/>
      <c r="AP8" s="367"/>
      <c r="AQ8" s="367" t="s">
        <v>346</v>
      </c>
      <c r="AR8" s="367"/>
      <c r="AS8" s="367"/>
      <c r="AT8" s="367" t="s">
        <v>787</v>
      </c>
      <c r="AU8" s="367"/>
      <c r="AV8" s="367"/>
      <c r="AW8" s="367" t="s">
        <v>788</v>
      </c>
      <c r="AX8" s="367" t="s">
        <v>789</v>
      </c>
      <c r="AY8" s="367"/>
      <c r="AZ8" s="367" t="s">
        <v>790</v>
      </c>
      <c r="BA8" s="367" t="s">
        <v>791</v>
      </c>
      <c r="BB8" s="367" t="s">
        <v>792</v>
      </c>
      <c r="BC8" s="367" t="s">
        <v>793</v>
      </c>
      <c r="BD8" s="367"/>
      <c r="BE8" s="367" t="s">
        <v>794</v>
      </c>
      <c r="BF8" s="367"/>
      <c r="BG8" s="367"/>
      <c r="BH8" s="367"/>
      <c r="BI8" s="367"/>
      <c r="BJ8" s="367"/>
      <c r="BK8" s="367"/>
      <c r="BL8" s="367"/>
      <c r="BM8" s="367"/>
      <c r="BN8" s="367"/>
      <c r="BO8" s="367"/>
      <c r="BP8" s="367"/>
      <c r="BQ8" s="367"/>
    </row>
    <row r="9" spans="1:69" x14ac:dyDescent="0.2">
      <c r="A9" s="367"/>
      <c r="B9" s="367" t="s">
        <v>219</v>
      </c>
      <c r="C9" s="367"/>
      <c r="D9" s="367" t="s">
        <v>359</v>
      </c>
      <c r="E9" s="367" t="s">
        <v>358</v>
      </c>
      <c r="F9" s="367"/>
      <c r="G9" s="367" t="s">
        <v>357</v>
      </c>
      <c r="H9" s="367"/>
      <c r="I9" s="367"/>
      <c r="J9" s="367"/>
      <c r="K9" s="367"/>
      <c r="L9" s="367"/>
      <c r="M9" s="367"/>
      <c r="N9" s="367"/>
      <c r="O9" s="367"/>
      <c r="P9" s="367"/>
      <c r="Q9" s="367" t="s">
        <v>795</v>
      </c>
      <c r="R9" s="367" t="s">
        <v>796</v>
      </c>
      <c r="S9" s="367" t="s">
        <v>797</v>
      </c>
      <c r="T9" s="367" t="s">
        <v>795</v>
      </c>
      <c r="U9" s="367" t="s">
        <v>796</v>
      </c>
      <c r="V9" s="367" t="s">
        <v>797</v>
      </c>
      <c r="W9" s="367" t="s">
        <v>795</v>
      </c>
      <c r="X9" s="367" t="s">
        <v>796</v>
      </c>
      <c r="Y9" s="367" t="s">
        <v>797</v>
      </c>
      <c r="Z9" s="367" t="s">
        <v>795</v>
      </c>
      <c r="AA9" s="367"/>
      <c r="AB9" s="367" t="s">
        <v>796</v>
      </c>
      <c r="AC9" s="367" t="s">
        <v>797</v>
      </c>
      <c r="AD9" s="367"/>
      <c r="AE9" s="367" t="s">
        <v>795</v>
      </c>
      <c r="AF9" s="367" t="s">
        <v>796</v>
      </c>
      <c r="AG9" s="367" t="s">
        <v>797</v>
      </c>
      <c r="AH9" s="367" t="s">
        <v>795</v>
      </c>
      <c r="AI9" s="367" t="s">
        <v>796</v>
      </c>
      <c r="AJ9" s="367" t="s">
        <v>797</v>
      </c>
      <c r="AK9" s="367" t="s">
        <v>795</v>
      </c>
      <c r="AL9" s="367" t="s">
        <v>796</v>
      </c>
      <c r="AM9" s="367" t="s">
        <v>797</v>
      </c>
      <c r="AN9" s="367" t="s">
        <v>795</v>
      </c>
      <c r="AO9" s="367" t="s">
        <v>796</v>
      </c>
      <c r="AP9" s="367" t="s">
        <v>797</v>
      </c>
      <c r="AQ9" s="367" t="s">
        <v>795</v>
      </c>
      <c r="AR9" s="367" t="s">
        <v>796</v>
      </c>
      <c r="AS9" s="367" t="s">
        <v>797</v>
      </c>
      <c r="AT9" s="367" t="s">
        <v>795</v>
      </c>
      <c r="AU9" s="367" t="s">
        <v>796</v>
      </c>
      <c r="AV9" s="367" t="s">
        <v>797</v>
      </c>
      <c r="AW9" s="367"/>
      <c r="AX9" s="367"/>
      <c r="AY9" s="367"/>
      <c r="AZ9" s="367"/>
      <c r="BA9" s="367"/>
      <c r="BB9" s="367"/>
      <c r="BC9" s="367"/>
      <c r="BD9" s="367"/>
      <c r="BE9" s="367"/>
      <c r="BF9" s="367"/>
      <c r="BG9" s="367"/>
      <c r="BH9" s="367"/>
      <c r="BI9" s="367"/>
      <c r="BJ9" s="367"/>
      <c r="BK9" s="367"/>
      <c r="BL9" s="367"/>
      <c r="BM9" s="367"/>
      <c r="BN9" s="367"/>
      <c r="BO9" s="367"/>
      <c r="BP9" s="367"/>
      <c r="BQ9" s="367"/>
    </row>
    <row r="10" spans="1:69" x14ac:dyDescent="0.2">
      <c r="A10" s="367"/>
      <c r="B10" s="367"/>
      <c r="C10" s="367"/>
      <c r="D10" s="367"/>
      <c r="E10" s="367"/>
      <c r="F10" s="367"/>
      <c r="G10" s="367" t="s">
        <v>367</v>
      </c>
      <c r="H10" s="367" t="s">
        <v>366</v>
      </c>
      <c r="I10" s="367" t="s">
        <v>367</v>
      </c>
      <c r="J10" s="367" t="s">
        <v>366</v>
      </c>
      <c r="K10" s="367"/>
      <c r="L10" s="367" t="s">
        <v>367</v>
      </c>
      <c r="M10" s="367" t="s">
        <v>366</v>
      </c>
      <c r="N10" s="367"/>
      <c r="O10" s="367"/>
      <c r="P10" s="367"/>
      <c r="Q10" s="367"/>
      <c r="R10" s="367"/>
      <c r="S10" s="367"/>
      <c r="T10" s="367"/>
      <c r="U10" s="367"/>
      <c r="V10" s="367"/>
      <c r="W10" s="367"/>
      <c r="X10" s="367"/>
      <c r="Y10" s="367"/>
      <c r="Z10" s="367"/>
      <c r="AA10" s="367"/>
      <c r="AB10" s="367"/>
      <c r="AC10" s="367"/>
      <c r="AD10" s="367"/>
      <c r="AE10" s="367"/>
      <c r="AF10" s="367"/>
      <c r="AG10" s="367"/>
      <c r="AH10" s="367"/>
      <c r="AI10" s="367"/>
      <c r="AJ10" s="367"/>
      <c r="AK10" s="367"/>
      <c r="AL10" s="367"/>
      <c r="AM10" s="367"/>
      <c r="AN10" s="367"/>
      <c r="AO10" s="367"/>
      <c r="AP10" s="367"/>
      <c r="AQ10" s="367"/>
      <c r="AR10" s="367"/>
      <c r="AS10" s="367"/>
      <c r="AT10" s="367"/>
      <c r="AU10" s="367"/>
      <c r="AV10" s="367"/>
      <c r="AW10" s="367"/>
      <c r="AX10" s="367"/>
      <c r="AY10" s="367"/>
      <c r="AZ10" s="367"/>
      <c r="BA10" s="367"/>
      <c r="BB10" s="367"/>
      <c r="BC10" s="367"/>
      <c r="BD10" s="367"/>
      <c r="BE10" s="367"/>
      <c r="BF10" s="367"/>
      <c r="BG10" s="367"/>
      <c r="BH10" s="367"/>
      <c r="BI10" s="367"/>
      <c r="BJ10" s="367"/>
      <c r="BK10" s="367"/>
      <c r="BL10" s="367"/>
      <c r="BM10" s="367"/>
      <c r="BN10" s="367"/>
      <c r="BO10" s="367"/>
      <c r="BP10" s="367"/>
      <c r="BQ10" s="367"/>
    </row>
    <row r="11" spans="1:69" x14ac:dyDescent="0.2">
      <c r="A11" s="367"/>
      <c r="B11" s="367"/>
      <c r="C11" s="367"/>
      <c r="D11" s="367"/>
      <c r="E11" s="367"/>
      <c r="F11" s="367"/>
      <c r="G11" s="367"/>
      <c r="H11" s="367"/>
      <c r="I11" s="367"/>
      <c r="J11" s="367"/>
      <c r="K11" s="367"/>
      <c r="L11" s="367"/>
      <c r="M11" s="367"/>
      <c r="N11" s="367"/>
      <c r="O11" s="367"/>
      <c r="P11" s="367"/>
      <c r="Q11" s="367">
        <v>100</v>
      </c>
      <c r="R11" s="367">
        <v>100</v>
      </c>
      <c r="S11" s="367">
        <v>100</v>
      </c>
      <c r="T11" s="367">
        <v>100</v>
      </c>
      <c r="U11" s="367">
        <v>100</v>
      </c>
      <c r="V11" s="367">
        <v>100</v>
      </c>
      <c r="W11" s="367">
        <v>100</v>
      </c>
      <c r="X11" s="367">
        <v>100</v>
      </c>
      <c r="Y11" s="367">
        <v>100</v>
      </c>
      <c r="Z11" s="367">
        <v>100</v>
      </c>
      <c r="AA11" s="367"/>
      <c r="AB11" s="367">
        <v>100</v>
      </c>
      <c r="AC11" s="367">
        <v>100</v>
      </c>
      <c r="AD11" s="367"/>
      <c r="AE11" s="367">
        <v>100</v>
      </c>
      <c r="AF11" s="367">
        <v>100</v>
      </c>
      <c r="AG11" s="367">
        <v>100</v>
      </c>
      <c r="AH11" s="367">
        <v>100</v>
      </c>
      <c r="AI11" s="367">
        <v>100</v>
      </c>
      <c r="AJ11" s="367">
        <v>100</v>
      </c>
      <c r="AK11" s="367">
        <v>100</v>
      </c>
      <c r="AL11" s="367">
        <v>100</v>
      </c>
      <c r="AM11" s="367">
        <v>100</v>
      </c>
      <c r="AN11" s="367">
        <v>100</v>
      </c>
      <c r="AO11" s="367">
        <v>100</v>
      </c>
      <c r="AP11" s="367">
        <v>100</v>
      </c>
      <c r="AQ11" s="367">
        <v>100</v>
      </c>
      <c r="AR11" s="367">
        <v>100</v>
      </c>
      <c r="AS11" s="367">
        <v>100</v>
      </c>
      <c r="AT11" s="367">
        <v>100</v>
      </c>
      <c r="AU11" s="367">
        <v>100</v>
      </c>
      <c r="AV11" s="367">
        <v>100</v>
      </c>
      <c r="AW11" s="367"/>
      <c r="AX11" s="367"/>
      <c r="AY11" s="367"/>
      <c r="AZ11" s="367"/>
      <c r="BA11" s="367"/>
      <c r="BB11" s="367"/>
      <c r="BC11" s="367"/>
      <c r="BD11" s="367"/>
      <c r="BE11" s="367"/>
      <c r="BF11" s="367"/>
      <c r="BG11" s="367"/>
      <c r="BH11" s="367"/>
      <c r="BI11" s="367"/>
      <c r="BJ11" s="367"/>
      <c r="BK11" s="367"/>
      <c r="BL11" s="367"/>
      <c r="BM11" s="367"/>
      <c r="BN11" s="367"/>
      <c r="BO11" s="367"/>
      <c r="BP11" s="367"/>
      <c r="BQ11" s="367"/>
    </row>
    <row r="12" spans="1:69" x14ac:dyDescent="0.2">
      <c r="A12" s="367"/>
      <c r="B12" s="367" t="s">
        <v>899</v>
      </c>
      <c r="C12" s="367"/>
      <c r="D12" s="367">
        <v>77.569999694824219</v>
      </c>
      <c r="E12" s="367">
        <v>543</v>
      </c>
      <c r="F12" s="367"/>
      <c r="G12" s="367"/>
      <c r="H12" s="367"/>
      <c r="I12" s="367"/>
      <c r="J12" s="367"/>
      <c r="K12" s="367"/>
      <c r="L12" s="367"/>
      <c r="M12" s="367"/>
      <c r="N12" s="367"/>
      <c r="O12" s="367">
        <v>0</v>
      </c>
      <c r="P12" s="367" t="s">
        <v>406</v>
      </c>
      <c r="Q12" s="367" t="s">
        <v>805</v>
      </c>
      <c r="R12" s="367" t="s">
        <v>828</v>
      </c>
      <c r="S12" s="367" t="s">
        <v>802</v>
      </c>
      <c r="T12" s="367" t="s">
        <v>806</v>
      </c>
      <c r="U12" s="367" t="s">
        <v>806</v>
      </c>
      <c r="V12" s="367" t="s">
        <v>806</v>
      </c>
      <c r="W12" s="367" t="s">
        <v>832</v>
      </c>
      <c r="X12" s="367" t="s">
        <v>803</v>
      </c>
      <c r="Y12" s="367" t="s">
        <v>837</v>
      </c>
      <c r="Z12" s="367" t="s">
        <v>804</v>
      </c>
      <c r="AA12" s="367"/>
      <c r="AB12" s="367" t="s">
        <v>807</v>
      </c>
      <c r="AC12" s="367" t="s">
        <v>834</v>
      </c>
      <c r="AD12" s="367"/>
      <c r="AE12" s="367" t="s">
        <v>829</v>
      </c>
      <c r="AF12" s="367" t="s">
        <v>817</v>
      </c>
      <c r="AG12" s="367" t="s">
        <v>827</v>
      </c>
      <c r="AH12" s="367" t="s">
        <v>821</v>
      </c>
      <c r="AI12" s="367" t="s">
        <v>829</v>
      </c>
      <c r="AJ12" s="367" t="s">
        <v>805</v>
      </c>
      <c r="AK12" s="367" t="s">
        <v>829</v>
      </c>
      <c r="AL12" s="367" t="s">
        <v>800</v>
      </c>
      <c r="AM12" s="367" t="s">
        <v>825</v>
      </c>
      <c r="AN12" s="367" t="s">
        <v>801</v>
      </c>
      <c r="AO12" s="367" t="s">
        <v>823</v>
      </c>
      <c r="AP12" s="367" t="s">
        <v>828</v>
      </c>
      <c r="AQ12" s="367" t="s">
        <v>814</v>
      </c>
      <c r="AR12" s="367" t="s">
        <v>816</v>
      </c>
      <c r="AS12" s="367" t="s">
        <v>808</v>
      </c>
      <c r="AT12" s="367" t="s">
        <v>808</v>
      </c>
      <c r="AU12" s="367" t="s">
        <v>817</v>
      </c>
      <c r="AV12" s="367" t="s">
        <v>840</v>
      </c>
      <c r="AW12" s="367">
        <v>2009</v>
      </c>
      <c r="AX12" s="367">
        <v>2</v>
      </c>
      <c r="AY12" s="367"/>
      <c r="AZ12" s="367">
        <v>26</v>
      </c>
      <c r="BA12" s="367" t="s">
        <v>810</v>
      </c>
      <c r="BB12" s="367" t="s">
        <v>811</v>
      </c>
      <c r="BC12" s="367" t="s">
        <v>900</v>
      </c>
      <c r="BD12" s="367"/>
      <c r="BE12" s="367">
        <v>1</v>
      </c>
      <c r="BF12" s="367"/>
      <c r="BG12" s="367"/>
      <c r="BH12" s="367"/>
      <c r="BI12" s="367"/>
      <c r="BJ12" s="367"/>
      <c r="BK12" s="367"/>
      <c r="BL12" s="367"/>
      <c r="BM12" s="367"/>
      <c r="BN12" s="367"/>
      <c r="BO12" s="367"/>
      <c r="BP12" s="367"/>
      <c r="BQ12" s="367"/>
    </row>
    <row r="13" spans="1:69" x14ac:dyDescent="0.2">
      <c r="A13" s="367"/>
      <c r="B13" s="367" t="s">
        <v>899</v>
      </c>
      <c r="C13" s="367"/>
      <c r="D13" s="367">
        <v>84.290000915527344</v>
      </c>
      <c r="E13" s="367">
        <v>590</v>
      </c>
      <c r="F13" s="367"/>
      <c r="G13" s="367"/>
      <c r="H13" s="367"/>
      <c r="I13" s="367"/>
      <c r="J13" s="367"/>
      <c r="K13" s="367"/>
      <c r="L13" s="367"/>
      <c r="M13" s="367"/>
      <c r="N13" s="367"/>
      <c r="O13" s="367">
        <v>0</v>
      </c>
      <c r="P13" s="367" t="s">
        <v>406</v>
      </c>
      <c r="Q13" s="367" t="s">
        <v>798</v>
      </c>
      <c r="R13" s="367" t="s">
        <v>818</v>
      </c>
      <c r="S13" s="367" t="s">
        <v>803</v>
      </c>
      <c r="T13" s="367" t="s">
        <v>806</v>
      </c>
      <c r="U13" s="367" t="s">
        <v>806</v>
      </c>
      <c r="V13" s="367" t="s">
        <v>806</v>
      </c>
      <c r="W13" s="367" t="s">
        <v>804</v>
      </c>
      <c r="X13" s="367" t="s">
        <v>833</v>
      </c>
      <c r="Y13" s="367" t="s">
        <v>837</v>
      </c>
      <c r="Z13" s="367" t="s">
        <v>799</v>
      </c>
      <c r="AA13" s="367"/>
      <c r="AB13" s="367" t="s">
        <v>807</v>
      </c>
      <c r="AC13" s="367" t="s">
        <v>804</v>
      </c>
      <c r="AD13" s="367"/>
      <c r="AE13" s="367" t="s">
        <v>812</v>
      </c>
      <c r="AF13" s="367" t="s">
        <v>821</v>
      </c>
      <c r="AG13" s="367" t="s">
        <v>814</v>
      </c>
      <c r="AH13" s="367" t="s">
        <v>808</v>
      </c>
      <c r="AI13" s="367" t="s">
        <v>821</v>
      </c>
      <c r="AJ13" s="367" t="s">
        <v>832</v>
      </c>
      <c r="AK13" s="367" t="s">
        <v>834</v>
      </c>
      <c r="AL13" s="367" t="s">
        <v>834</v>
      </c>
      <c r="AM13" s="367" t="s">
        <v>834</v>
      </c>
      <c r="AN13" s="367" t="s">
        <v>829</v>
      </c>
      <c r="AO13" s="367" t="s">
        <v>800</v>
      </c>
      <c r="AP13" s="367" t="s">
        <v>802</v>
      </c>
      <c r="AQ13" s="367" t="s">
        <v>825</v>
      </c>
      <c r="AR13" s="367" t="s">
        <v>818</v>
      </c>
      <c r="AS13" s="367" t="s">
        <v>807</v>
      </c>
      <c r="AT13" s="367" t="s">
        <v>817</v>
      </c>
      <c r="AU13" s="367" t="s">
        <v>809</v>
      </c>
      <c r="AV13" s="367" t="s">
        <v>820</v>
      </c>
      <c r="AW13" s="367">
        <v>2009</v>
      </c>
      <c r="AX13" s="367">
        <v>7</v>
      </c>
      <c r="AY13" s="367"/>
      <c r="AZ13" s="367">
        <v>15</v>
      </c>
      <c r="BA13" s="367" t="s">
        <v>815</v>
      </c>
      <c r="BB13" s="367" t="s">
        <v>811</v>
      </c>
      <c r="BC13" s="367" t="s">
        <v>901</v>
      </c>
      <c r="BD13" s="367"/>
      <c r="BE13" s="367"/>
      <c r="BF13" s="367"/>
      <c r="BG13" s="367"/>
      <c r="BH13" s="367"/>
      <c r="BI13" s="367"/>
      <c r="BJ13" s="367"/>
      <c r="BK13" s="367"/>
      <c r="BL13" s="367"/>
      <c r="BM13" s="367"/>
      <c r="BN13" s="367"/>
      <c r="BO13" s="367"/>
      <c r="BP13" s="367"/>
      <c r="BQ13" s="367"/>
    </row>
    <row r="14" spans="1:69" x14ac:dyDescent="0.2">
      <c r="A14" s="367"/>
      <c r="B14" s="367" t="s">
        <v>899</v>
      </c>
      <c r="C14" s="367"/>
      <c r="D14" s="367">
        <v>79.430000305175781</v>
      </c>
      <c r="E14" s="367">
        <v>556</v>
      </c>
      <c r="F14" s="367"/>
      <c r="G14" s="367"/>
      <c r="H14" s="367"/>
      <c r="I14" s="367"/>
      <c r="J14" s="367"/>
      <c r="K14" s="367"/>
      <c r="L14" s="367"/>
      <c r="M14" s="367"/>
      <c r="N14" s="367"/>
      <c r="O14" s="367">
        <v>0</v>
      </c>
      <c r="P14" s="367" t="s">
        <v>406</v>
      </c>
      <c r="Q14" s="367" t="s">
        <v>808</v>
      </c>
      <c r="R14" s="367" t="s">
        <v>821</v>
      </c>
      <c r="S14" s="367" t="s">
        <v>832</v>
      </c>
      <c r="T14" s="367" t="s">
        <v>806</v>
      </c>
      <c r="U14" s="367" t="s">
        <v>806</v>
      </c>
      <c r="V14" s="367" t="s">
        <v>806</v>
      </c>
      <c r="W14" s="367" t="s">
        <v>826</v>
      </c>
      <c r="X14" s="367" t="s">
        <v>837</v>
      </c>
      <c r="Y14" s="367" t="s">
        <v>826</v>
      </c>
      <c r="Z14" s="367" t="s">
        <v>804</v>
      </c>
      <c r="AA14" s="367"/>
      <c r="AB14" s="367" t="s">
        <v>832</v>
      </c>
      <c r="AC14" s="367" t="s">
        <v>835</v>
      </c>
      <c r="AD14" s="367"/>
      <c r="AE14" s="367" t="s">
        <v>821</v>
      </c>
      <c r="AF14" s="367" t="s">
        <v>833</v>
      </c>
      <c r="AG14" s="367" t="s">
        <v>839</v>
      </c>
      <c r="AH14" s="367" t="s">
        <v>821</v>
      </c>
      <c r="AI14" s="367" t="s">
        <v>805</v>
      </c>
      <c r="AJ14" s="367" t="s">
        <v>818</v>
      </c>
      <c r="AK14" s="367" t="s">
        <v>829</v>
      </c>
      <c r="AL14" s="367" t="s">
        <v>818</v>
      </c>
      <c r="AM14" s="367" t="s">
        <v>821</v>
      </c>
      <c r="AN14" s="367" t="s">
        <v>814</v>
      </c>
      <c r="AO14" s="367" t="s">
        <v>814</v>
      </c>
      <c r="AP14" s="367" t="s">
        <v>800</v>
      </c>
      <c r="AQ14" s="367" t="s">
        <v>829</v>
      </c>
      <c r="AR14" s="367" t="s">
        <v>827</v>
      </c>
      <c r="AS14" s="367" t="s">
        <v>803</v>
      </c>
      <c r="AT14" s="367" t="s">
        <v>802</v>
      </c>
      <c r="AU14" s="367" t="s">
        <v>803</v>
      </c>
      <c r="AV14" s="367" t="s">
        <v>840</v>
      </c>
      <c r="AW14" s="367">
        <v>2009</v>
      </c>
      <c r="AX14" s="367">
        <v>12</v>
      </c>
      <c r="AY14" s="367"/>
      <c r="AZ14" s="367">
        <v>3</v>
      </c>
      <c r="BA14" s="367" t="s">
        <v>810</v>
      </c>
      <c r="BB14" s="367" t="s">
        <v>811</v>
      </c>
      <c r="BC14" s="367" t="s">
        <v>902</v>
      </c>
      <c r="BD14" s="367"/>
      <c r="BE14" s="367">
        <v>2</v>
      </c>
      <c r="BF14" s="367"/>
      <c r="BG14" s="367"/>
      <c r="BH14" s="367"/>
      <c r="BI14" s="367"/>
      <c r="BJ14" s="367"/>
      <c r="BK14" s="367"/>
      <c r="BL14" s="367"/>
      <c r="BM14" s="367"/>
      <c r="BN14" s="367"/>
      <c r="BO14" s="367"/>
      <c r="BP14" s="367"/>
      <c r="BQ14" s="367"/>
    </row>
    <row r="15" spans="1:69" x14ac:dyDescent="0.2">
      <c r="A15" s="367"/>
      <c r="B15" s="367" t="s">
        <v>899</v>
      </c>
      <c r="C15" s="367"/>
      <c r="D15" s="367">
        <v>78</v>
      </c>
      <c r="E15" s="367">
        <v>546</v>
      </c>
      <c r="F15" s="367"/>
      <c r="G15" s="367"/>
      <c r="H15" s="367"/>
      <c r="I15" s="367"/>
      <c r="J15" s="367"/>
      <c r="K15" s="367"/>
      <c r="L15" s="367"/>
      <c r="M15" s="367"/>
      <c r="N15" s="367"/>
      <c r="O15" s="367">
        <v>0</v>
      </c>
      <c r="P15" s="367" t="s">
        <v>406</v>
      </c>
      <c r="Q15" s="367" t="s">
        <v>825</v>
      </c>
      <c r="R15" s="367" t="s">
        <v>840</v>
      </c>
      <c r="S15" s="367" t="s">
        <v>808</v>
      </c>
      <c r="T15" s="367" t="s">
        <v>806</v>
      </c>
      <c r="U15" s="367" t="s">
        <v>806</v>
      </c>
      <c r="V15" s="367" t="s">
        <v>806</v>
      </c>
      <c r="W15" s="367" t="s">
        <v>799</v>
      </c>
      <c r="X15" s="367" t="s">
        <v>817</v>
      </c>
      <c r="Y15" s="367" t="s">
        <v>826</v>
      </c>
      <c r="Z15" s="367" t="s">
        <v>832</v>
      </c>
      <c r="AA15" s="367"/>
      <c r="AB15" s="367" t="s">
        <v>809</v>
      </c>
      <c r="AC15" s="367" t="s">
        <v>826</v>
      </c>
      <c r="AD15" s="367"/>
      <c r="AE15" s="367" t="s">
        <v>814</v>
      </c>
      <c r="AF15" s="367" t="s">
        <v>818</v>
      </c>
      <c r="AG15" s="367" t="s">
        <v>827</v>
      </c>
      <c r="AH15" s="367" t="s">
        <v>840</v>
      </c>
      <c r="AI15" s="367" t="s">
        <v>798</v>
      </c>
      <c r="AJ15" s="367" t="s">
        <v>821</v>
      </c>
      <c r="AK15" s="367" t="s">
        <v>818</v>
      </c>
      <c r="AL15" s="367" t="s">
        <v>838</v>
      </c>
      <c r="AM15" s="367" t="s">
        <v>798</v>
      </c>
      <c r="AN15" s="367" t="s">
        <v>801</v>
      </c>
      <c r="AO15" s="367" t="s">
        <v>822</v>
      </c>
      <c r="AP15" s="367" t="s">
        <v>831</v>
      </c>
      <c r="AQ15" s="367" t="s">
        <v>821</v>
      </c>
      <c r="AR15" s="367" t="s">
        <v>830</v>
      </c>
      <c r="AS15" s="367" t="s">
        <v>807</v>
      </c>
      <c r="AT15" s="367" t="s">
        <v>825</v>
      </c>
      <c r="AU15" s="367" t="s">
        <v>803</v>
      </c>
      <c r="AV15" s="367" t="s">
        <v>829</v>
      </c>
      <c r="AW15" s="367">
        <v>2009</v>
      </c>
      <c r="AX15" s="367">
        <v>3</v>
      </c>
      <c r="AY15" s="367"/>
      <c r="AZ15" s="367">
        <v>23</v>
      </c>
      <c r="BA15" s="367" t="s">
        <v>815</v>
      </c>
      <c r="BB15" s="367" t="s">
        <v>811</v>
      </c>
      <c r="BC15" s="367" t="s">
        <v>903</v>
      </c>
      <c r="BD15" s="367"/>
      <c r="BE15" s="367"/>
      <c r="BF15" s="367"/>
      <c r="BG15" s="367"/>
      <c r="BH15" s="367"/>
      <c r="BI15" s="367"/>
      <c r="BJ15" s="367"/>
      <c r="BK15" s="367"/>
      <c r="BL15" s="367"/>
      <c r="BM15" s="367"/>
      <c r="BN15" s="367"/>
      <c r="BO15" s="367"/>
      <c r="BP15" s="367"/>
      <c r="BQ15" s="367"/>
    </row>
    <row r="16" spans="1:69" x14ac:dyDescent="0.2">
      <c r="A16" s="367"/>
      <c r="B16" s="367" t="s">
        <v>899</v>
      </c>
      <c r="C16" s="367"/>
      <c r="D16" s="367">
        <v>82.709999084472656</v>
      </c>
      <c r="E16" s="367">
        <v>579</v>
      </c>
      <c r="F16" s="367"/>
      <c r="G16" s="367"/>
      <c r="H16" s="367"/>
      <c r="I16" s="367"/>
      <c r="J16" s="367"/>
      <c r="K16" s="367"/>
      <c r="L16" s="367"/>
      <c r="M16" s="367"/>
      <c r="N16" s="367"/>
      <c r="O16" s="367">
        <v>0</v>
      </c>
      <c r="P16" s="367" t="s">
        <v>406</v>
      </c>
      <c r="Q16" s="367" t="s">
        <v>817</v>
      </c>
      <c r="R16" s="367" t="s">
        <v>825</v>
      </c>
      <c r="S16" s="367" t="s">
        <v>833</v>
      </c>
      <c r="T16" s="367" t="s">
        <v>806</v>
      </c>
      <c r="U16" s="367" t="s">
        <v>806</v>
      </c>
      <c r="V16" s="367" t="s">
        <v>806</v>
      </c>
      <c r="W16" s="367" t="s">
        <v>804</v>
      </c>
      <c r="X16" s="367" t="s">
        <v>799</v>
      </c>
      <c r="Y16" s="367" t="s">
        <v>837</v>
      </c>
      <c r="Z16" s="367" t="s">
        <v>826</v>
      </c>
      <c r="AA16" s="367"/>
      <c r="AB16" s="367" t="s">
        <v>799</v>
      </c>
      <c r="AC16" s="367" t="s">
        <v>836</v>
      </c>
      <c r="AD16" s="367"/>
      <c r="AE16" s="367" t="s">
        <v>825</v>
      </c>
      <c r="AF16" s="367" t="s">
        <v>825</v>
      </c>
      <c r="AG16" s="367" t="s">
        <v>825</v>
      </c>
      <c r="AH16" s="367" t="s">
        <v>840</v>
      </c>
      <c r="AI16" s="367" t="s">
        <v>825</v>
      </c>
      <c r="AJ16" s="367" t="s">
        <v>829</v>
      </c>
      <c r="AK16" s="367" t="s">
        <v>825</v>
      </c>
      <c r="AL16" s="367" t="s">
        <v>825</v>
      </c>
      <c r="AM16" s="367" t="s">
        <v>825</v>
      </c>
      <c r="AN16" s="367" t="s">
        <v>828</v>
      </c>
      <c r="AO16" s="367" t="s">
        <v>838</v>
      </c>
      <c r="AP16" s="367" t="s">
        <v>829</v>
      </c>
      <c r="AQ16" s="367" t="s">
        <v>817</v>
      </c>
      <c r="AR16" s="367" t="s">
        <v>832</v>
      </c>
      <c r="AS16" s="367" t="s">
        <v>808</v>
      </c>
      <c r="AT16" s="367" t="s">
        <v>840</v>
      </c>
      <c r="AU16" s="367" t="s">
        <v>825</v>
      </c>
      <c r="AV16" s="367" t="s">
        <v>829</v>
      </c>
      <c r="AW16" s="367">
        <v>2009</v>
      </c>
      <c r="AX16" s="367">
        <v>3</v>
      </c>
      <c r="AY16" s="367"/>
      <c r="AZ16" s="367">
        <v>1</v>
      </c>
      <c r="BA16" s="367" t="s">
        <v>810</v>
      </c>
      <c r="BB16" s="367" t="s">
        <v>811</v>
      </c>
      <c r="BC16" s="367" t="s">
        <v>904</v>
      </c>
      <c r="BD16" s="367"/>
      <c r="BE16" s="367">
        <v>3</v>
      </c>
      <c r="BF16" s="367"/>
      <c r="BG16" s="367"/>
      <c r="BH16" s="367"/>
      <c r="BI16" s="367"/>
      <c r="BJ16" s="367"/>
      <c r="BK16" s="367"/>
      <c r="BL16" s="367"/>
      <c r="BM16" s="367"/>
      <c r="BN16" s="367"/>
      <c r="BO16" s="367"/>
      <c r="BP16" s="367"/>
      <c r="BQ16" s="367"/>
    </row>
    <row r="17" spans="1:69" x14ac:dyDescent="0.2">
      <c r="A17" s="367"/>
      <c r="B17" s="367" t="s">
        <v>899</v>
      </c>
      <c r="C17" s="367"/>
      <c r="D17" s="367">
        <v>89.139999389648438</v>
      </c>
      <c r="E17" s="367">
        <v>624</v>
      </c>
      <c r="F17" s="367"/>
      <c r="G17" s="367"/>
      <c r="H17" s="367"/>
      <c r="I17" s="367"/>
      <c r="J17" s="367"/>
      <c r="K17" s="367"/>
      <c r="L17" s="367"/>
      <c r="M17" s="367"/>
      <c r="N17" s="367"/>
      <c r="O17" s="367">
        <v>0</v>
      </c>
      <c r="P17" s="367" t="s">
        <v>406</v>
      </c>
      <c r="Q17" s="367" t="s">
        <v>807</v>
      </c>
      <c r="R17" s="367" t="s">
        <v>808</v>
      </c>
      <c r="S17" s="367" t="s">
        <v>799</v>
      </c>
      <c r="T17" s="367" t="s">
        <v>806</v>
      </c>
      <c r="U17" s="367" t="s">
        <v>806</v>
      </c>
      <c r="V17" s="367" t="s">
        <v>806</v>
      </c>
      <c r="W17" s="367" t="s">
        <v>804</v>
      </c>
      <c r="X17" s="367" t="s">
        <v>833</v>
      </c>
      <c r="Y17" s="367" t="s">
        <v>804</v>
      </c>
      <c r="Z17" s="367" t="s">
        <v>799</v>
      </c>
      <c r="AA17" s="367"/>
      <c r="AB17" s="367" t="s">
        <v>817</v>
      </c>
      <c r="AC17" s="367" t="s">
        <v>837</v>
      </c>
      <c r="AD17" s="367"/>
      <c r="AE17" s="367" t="s">
        <v>808</v>
      </c>
      <c r="AF17" s="367" t="s">
        <v>798</v>
      </c>
      <c r="AG17" s="367" t="s">
        <v>803</v>
      </c>
      <c r="AH17" s="367" t="s">
        <v>808</v>
      </c>
      <c r="AI17" s="367" t="s">
        <v>802</v>
      </c>
      <c r="AJ17" s="367" t="s">
        <v>809</v>
      </c>
      <c r="AK17" s="367" t="s">
        <v>826</v>
      </c>
      <c r="AL17" s="367" t="s">
        <v>837</v>
      </c>
      <c r="AM17" s="367" t="s">
        <v>826</v>
      </c>
      <c r="AN17" s="367" t="s">
        <v>817</v>
      </c>
      <c r="AO17" s="367" t="s">
        <v>804</v>
      </c>
      <c r="AP17" s="367" t="s">
        <v>798</v>
      </c>
      <c r="AQ17" s="367" t="s">
        <v>804</v>
      </c>
      <c r="AR17" s="367" t="s">
        <v>826</v>
      </c>
      <c r="AS17" s="367" t="s">
        <v>832</v>
      </c>
      <c r="AT17" s="367" t="s">
        <v>803</v>
      </c>
      <c r="AU17" s="367" t="s">
        <v>809</v>
      </c>
      <c r="AV17" s="367" t="s">
        <v>803</v>
      </c>
      <c r="AW17" s="367">
        <v>2009</v>
      </c>
      <c r="AX17" s="367">
        <v>7</v>
      </c>
      <c r="AY17" s="367"/>
      <c r="AZ17" s="367">
        <v>22</v>
      </c>
      <c r="BA17" s="367" t="s">
        <v>815</v>
      </c>
      <c r="BB17" s="367" t="s">
        <v>811</v>
      </c>
      <c r="BC17" s="367" t="s">
        <v>905</v>
      </c>
      <c r="BD17" s="367"/>
      <c r="BE17" s="367"/>
      <c r="BF17" s="367"/>
      <c r="BG17" s="367"/>
      <c r="BH17" s="367"/>
      <c r="BI17" s="367"/>
      <c r="BJ17" s="367"/>
      <c r="BK17" s="367"/>
      <c r="BL17" s="367"/>
      <c r="BM17" s="367"/>
      <c r="BN17" s="367"/>
      <c r="BO17" s="367"/>
      <c r="BP17" s="367"/>
      <c r="BQ17" s="367"/>
    </row>
    <row r="18" spans="1:69" x14ac:dyDescent="0.2">
      <c r="A18" s="367"/>
      <c r="B18" s="367" t="s">
        <v>899</v>
      </c>
      <c r="C18" s="367"/>
      <c r="D18" s="367">
        <v>81.709999084472656</v>
      </c>
      <c r="E18" s="367">
        <v>572</v>
      </c>
      <c r="F18" s="367"/>
      <c r="G18" s="367"/>
      <c r="H18" s="367"/>
      <c r="I18" s="367"/>
      <c r="J18" s="367"/>
      <c r="K18" s="367"/>
      <c r="L18" s="367"/>
      <c r="M18" s="367"/>
      <c r="N18" s="367"/>
      <c r="O18" s="367">
        <v>0</v>
      </c>
      <c r="P18" s="367" t="s">
        <v>406</v>
      </c>
      <c r="Q18" s="367" t="s">
        <v>808</v>
      </c>
      <c r="R18" s="367" t="s">
        <v>840</v>
      </c>
      <c r="S18" s="367" t="s">
        <v>817</v>
      </c>
      <c r="T18" s="367" t="s">
        <v>806</v>
      </c>
      <c r="U18" s="367" t="s">
        <v>806</v>
      </c>
      <c r="V18" s="367" t="s">
        <v>806</v>
      </c>
      <c r="W18" s="367" t="s">
        <v>826</v>
      </c>
      <c r="X18" s="367" t="s">
        <v>804</v>
      </c>
      <c r="Y18" s="367" t="s">
        <v>834</v>
      </c>
      <c r="Z18" s="367" t="s">
        <v>820</v>
      </c>
      <c r="AA18" s="367"/>
      <c r="AB18" s="367" t="s">
        <v>802</v>
      </c>
      <c r="AC18" s="367" t="s">
        <v>837</v>
      </c>
      <c r="AD18" s="367"/>
      <c r="AE18" s="367" t="s">
        <v>829</v>
      </c>
      <c r="AF18" s="367" t="s">
        <v>808</v>
      </c>
      <c r="AG18" s="367" t="s">
        <v>838</v>
      </c>
      <c r="AH18" s="367" t="s">
        <v>825</v>
      </c>
      <c r="AI18" s="367" t="s">
        <v>802</v>
      </c>
      <c r="AJ18" s="367" t="s">
        <v>840</v>
      </c>
      <c r="AK18" s="367" t="s">
        <v>832</v>
      </c>
      <c r="AL18" s="367" t="s">
        <v>832</v>
      </c>
      <c r="AM18" s="367" t="s">
        <v>832</v>
      </c>
      <c r="AN18" s="367" t="s">
        <v>800</v>
      </c>
      <c r="AO18" s="367" t="s">
        <v>822</v>
      </c>
      <c r="AP18" s="367" t="s">
        <v>818</v>
      </c>
      <c r="AQ18" s="367" t="s">
        <v>821</v>
      </c>
      <c r="AR18" s="367" t="s">
        <v>801</v>
      </c>
      <c r="AS18" s="367" t="s">
        <v>803</v>
      </c>
      <c r="AT18" s="367" t="s">
        <v>802</v>
      </c>
      <c r="AU18" s="367" t="s">
        <v>809</v>
      </c>
      <c r="AV18" s="367" t="s">
        <v>798</v>
      </c>
      <c r="AW18" s="367">
        <v>2009</v>
      </c>
      <c r="AX18" s="367">
        <v>3</v>
      </c>
      <c r="AY18" s="367"/>
      <c r="AZ18" s="367">
        <v>3</v>
      </c>
      <c r="BA18" s="367" t="s">
        <v>810</v>
      </c>
      <c r="BB18" s="367" t="s">
        <v>811</v>
      </c>
      <c r="BC18" s="367" t="s">
        <v>906</v>
      </c>
      <c r="BD18" s="367"/>
      <c r="BE18" s="367">
        <v>4</v>
      </c>
      <c r="BF18" s="367"/>
      <c r="BG18" s="367"/>
      <c r="BH18" s="367"/>
      <c r="BI18" s="367"/>
      <c r="BJ18" s="367"/>
      <c r="BK18" s="367"/>
      <c r="BL18" s="367"/>
      <c r="BM18" s="367"/>
      <c r="BN18" s="367"/>
      <c r="BO18" s="367"/>
      <c r="BP18" s="367"/>
      <c r="BQ18" s="367"/>
    </row>
    <row r="19" spans="1:69" x14ac:dyDescent="0.2">
      <c r="A19" s="367"/>
      <c r="B19" s="367" t="s">
        <v>899</v>
      </c>
      <c r="C19" s="367"/>
      <c r="D19" s="367">
        <v>96.709999084472656</v>
      </c>
      <c r="E19" s="367">
        <v>677</v>
      </c>
      <c r="F19" s="367"/>
      <c r="G19" s="367"/>
      <c r="H19" s="367"/>
      <c r="I19" s="367"/>
      <c r="J19" s="367"/>
      <c r="K19" s="367"/>
      <c r="L19" s="367"/>
      <c r="M19" s="367"/>
      <c r="N19" s="367"/>
      <c r="O19" s="367">
        <v>0</v>
      </c>
      <c r="P19" s="367" t="s">
        <v>406</v>
      </c>
      <c r="Q19" s="367" t="s">
        <v>832</v>
      </c>
      <c r="R19" s="367" t="s">
        <v>820</v>
      </c>
      <c r="S19" s="367" t="s">
        <v>832</v>
      </c>
      <c r="T19" s="367" t="s">
        <v>806</v>
      </c>
      <c r="U19" s="367" t="s">
        <v>806</v>
      </c>
      <c r="V19" s="367" t="s">
        <v>806</v>
      </c>
      <c r="W19" s="367" t="s">
        <v>837</v>
      </c>
      <c r="X19" s="367" t="s">
        <v>799</v>
      </c>
      <c r="Y19" s="367" t="s">
        <v>835</v>
      </c>
      <c r="Z19" s="367" t="s">
        <v>832</v>
      </c>
      <c r="AA19" s="367"/>
      <c r="AB19" s="367" t="s">
        <v>803</v>
      </c>
      <c r="AC19" s="367" t="s">
        <v>804</v>
      </c>
      <c r="AD19" s="367"/>
      <c r="AE19" s="367" t="s">
        <v>819</v>
      </c>
      <c r="AF19" s="367" t="s">
        <v>836</v>
      </c>
      <c r="AG19" s="367" t="s">
        <v>819</v>
      </c>
      <c r="AH19" s="367" t="s">
        <v>837</v>
      </c>
      <c r="AI19" s="367" t="s">
        <v>833</v>
      </c>
      <c r="AJ19" s="367" t="s">
        <v>835</v>
      </c>
      <c r="AK19" s="367" t="s">
        <v>834</v>
      </c>
      <c r="AL19" s="367" t="s">
        <v>834</v>
      </c>
      <c r="AM19" s="367" t="s">
        <v>834</v>
      </c>
      <c r="AN19" s="367" t="s">
        <v>836</v>
      </c>
      <c r="AO19" s="367" t="s">
        <v>836</v>
      </c>
      <c r="AP19" s="367" t="s">
        <v>836</v>
      </c>
      <c r="AQ19" s="367" t="s">
        <v>834</v>
      </c>
      <c r="AR19" s="367" t="s">
        <v>819</v>
      </c>
      <c r="AS19" s="367" t="s">
        <v>826</v>
      </c>
      <c r="AT19" s="367" t="s">
        <v>826</v>
      </c>
      <c r="AU19" s="367" t="s">
        <v>804</v>
      </c>
      <c r="AV19" s="367" t="s">
        <v>834</v>
      </c>
      <c r="AW19" s="367">
        <v>2009</v>
      </c>
      <c r="AX19" s="367">
        <v>3</v>
      </c>
      <c r="AY19" s="367"/>
      <c r="AZ19" s="367">
        <v>18</v>
      </c>
      <c r="BA19" s="367" t="s">
        <v>907</v>
      </c>
      <c r="BB19" s="367" t="s">
        <v>811</v>
      </c>
      <c r="BC19" s="367" t="s">
        <v>908</v>
      </c>
      <c r="BD19" s="367"/>
      <c r="BE19" s="367"/>
      <c r="BF19" s="367"/>
      <c r="BG19" s="367"/>
      <c r="BH19" s="367"/>
      <c r="BI19" s="367"/>
      <c r="BJ19" s="367"/>
      <c r="BK19" s="367"/>
      <c r="BL19" s="367"/>
      <c r="BM19" s="367"/>
      <c r="BN19" s="367"/>
      <c r="BO19" s="367"/>
      <c r="BP19" s="367"/>
      <c r="BQ19" s="367"/>
    </row>
    <row r="20" spans="1:69" x14ac:dyDescent="0.2">
      <c r="A20" s="367"/>
      <c r="B20" s="367" t="s">
        <v>899</v>
      </c>
      <c r="C20" s="367"/>
      <c r="D20" s="367">
        <v>79.430000305175781</v>
      </c>
      <c r="E20" s="367">
        <v>556</v>
      </c>
      <c r="F20" s="367"/>
      <c r="G20" s="367"/>
      <c r="H20" s="367"/>
      <c r="I20" s="367"/>
      <c r="J20" s="367"/>
      <c r="K20" s="367"/>
      <c r="L20" s="367"/>
      <c r="M20" s="367"/>
      <c r="N20" s="367"/>
      <c r="O20" s="367">
        <v>0</v>
      </c>
      <c r="P20" s="367" t="s">
        <v>406</v>
      </c>
      <c r="Q20" s="367" t="s">
        <v>817</v>
      </c>
      <c r="R20" s="367" t="s">
        <v>802</v>
      </c>
      <c r="S20" s="367" t="s">
        <v>832</v>
      </c>
      <c r="T20" s="367" t="s">
        <v>806</v>
      </c>
      <c r="U20" s="367" t="s">
        <v>806</v>
      </c>
      <c r="V20" s="367" t="s">
        <v>806</v>
      </c>
      <c r="W20" s="367" t="s">
        <v>799</v>
      </c>
      <c r="X20" s="367" t="s">
        <v>799</v>
      </c>
      <c r="Y20" s="367" t="s">
        <v>799</v>
      </c>
      <c r="Z20" s="367" t="s">
        <v>804</v>
      </c>
      <c r="AA20" s="367"/>
      <c r="AB20" s="367" t="s">
        <v>799</v>
      </c>
      <c r="AC20" s="367" t="s">
        <v>837</v>
      </c>
      <c r="AD20" s="367"/>
      <c r="AE20" s="367" t="s">
        <v>840</v>
      </c>
      <c r="AF20" s="367" t="s">
        <v>821</v>
      </c>
      <c r="AG20" s="367" t="s">
        <v>798</v>
      </c>
      <c r="AH20" s="367" t="s">
        <v>805</v>
      </c>
      <c r="AI20" s="367" t="s">
        <v>802</v>
      </c>
      <c r="AJ20" s="367" t="s">
        <v>812</v>
      </c>
      <c r="AK20" s="367" t="s">
        <v>818</v>
      </c>
      <c r="AL20" s="367" t="s">
        <v>818</v>
      </c>
      <c r="AM20" s="367" t="s">
        <v>818</v>
      </c>
      <c r="AN20" s="367" t="s">
        <v>801</v>
      </c>
      <c r="AO20" s="367" t="s">
        <v>827</v>
      </c>
      <c r="AP20" s="367" t="s">
        <v>838</v>
      </c>
      <c r="AQ20" s="367" t="s">
        <v>805</v>
      </c>
      <c r="AR20" s="367" t="s">
        <v>838</v>
      </c>
      <c r="AS20" s="367" t="s">
        <v>817</v>
      </c>
      <c r="AT20" s="367" t="s">
        <v>805</v>
      </c>
      <c r="AU20" s="367" t="s">
        <v>802</v>
      </c>
      <c r="AV20" s="367" t="s">
        <v>812</v>
      </c>
      <c r="AW20" s="367">
        <v>2009</v>
      </c>
      <c r="AX20" s="367">
        <v>4</v>
      </c>
      <c r="AY20" s="367"/>
      <c r="AZ20" s="367">
        <v>6</v>
      </c>
      <c r="BA20" s="367" t="s">
        <v>815</v>
      </c>
      <c r="BB20" s="367" t="s">
        <v>811</v>
      </c>
      <c r="BC20" s="367" t="s">
        <v>909</v>
      </c>
      <c r="BD20" s="367"/>
      <c r="BE20" s="367">
        <v>5</v>
      </c>
      <c r="BF20" s="367"/>
      <c r="BG20" s="367"/>
      <c r="BH20" s="367"/>
      <c r="BI20" s="367"/>
      <c r="BJ20" s="367"/>
      <c r="BK20" s="367"/>
      <c r="BL20" s="367"/>
      <c r="BM20" s="367"/>
      <c r="BN20" s="367"/>
      <c r="BO20" s="367"/>
      <c r="BP20" s="367"/>
      <c r="BQ20" s="367"/>
    </row>
    <row r="21" spans="1:69" x14ac:dyDescent="0.2">
      <c r="A21" s="367"/>
      <c r="B21" s="367" t="s">
        <v>899</v>
      </c>
      <c r="C21" s="367"/>
      <c r="D21" s="367">
        <v>79.290000915527344</v>
      </c>
      <c r="E21" s="367">
        <v>555</v>
      </c>
      <c r="F21" s="367"/>
      <c r="G21" s="367"/>
      <c r="H21" s="367"/>
      <c r="I21" s="367"/>
      <c r="J21" s="367"/>
      <c r="K21" s="367"/>
      <c r="L21" s="367"/>
      <c r="M21" s="367"/>
      <c r="N21" s="367"/>
      <c r="O21" s="367">
        <v>0</v>
      </c>
      <c r="P21" s="367" t="s">
        <v>406</v>
      </c>
      <c r="Q21" s="367" t="s">
        <v>832</v>
      </c>
      <c r="R21" s="367" t="s">
        <v>803</v>
      </c>
      <c r="S21" s="367" t="s">
        <v>804</v>
      </c>
      <c r="T21" s="367" t="s">
        <v>806</v>
      </c>
      <c r="U21" s="367" t="s">
        <v>806</v>
      </c>
      <c r="V21" s="367" t="s">
        <v>806</v>
      </c>
      <c r="W21" s="367" t="s">
        <v>837</v>
      </c>
      <c r="X21" s="367" t="s">
        <v>804</v>
      </c>
      <c r="Y21" s="367" t="s">
        <v>837</v>
      </c>
      <c r="Z21" s="367" t="s">
        <v>832</v>
      </c>
      <c r="AA21" s="367"/>
      <c r="AB21" s="367" t="s">
        <v>803</v>
      </c>
      <c r="AC21" s="367" t="s">
        <v>837</v>
      </c>
      <c r="AD21" s="367"/>
      <c r="AE21" s="367" t="s">
        <v>800</v>
      </c>
      <c r="AF21" s="367" t="s">
        <v>828</v>
      </c>
      <c r="AG21" s="367" t="s">
        <v>827</v>
      </c>
      <c r="AH21" s="367" t="s">
        <v>821</v>
      </c>
      <c r="AI21" s="367" t="s">
        <v>821</v>
      </c>
      <c r="AJ21" s="367" t="s">
        <v>829</v>
      </c>
      <c r="AK21" s="367" t="s">
        <v>829</v>
      </c>
      <c r="AL21" s="367" t="s">
        <v>812</v>
      </c>
      <c r="AM21" s="367" t="s">
        <v>805</v>
      </c>
      <c r="AN21" s="367" t="s">
        <v>830</v>
      </c>
      <c r="AO21" s="367" t="s">
        <v>823</v>
      </c>
      <c r="AP21" s="367" t="s">
        <v>800</v>
      </c>
      <c r="AQ21" s="367" t="s">
        <v>802</v>
      </c>
      <c r="AR21" s="367" t="s">
        <v>818</v>
      </c>
      <c r="AS21" s="367" t="s">
        <v>820</v>
      </c>
      <c r="AT21" s="367" t="s">
        <v>798</v>
      </c>
      <c r="AU21" s="367" t="s">
        <v>808</v>
      </c>
      <c r="AV21" s="367" t="s">
        <v>821</v>
      </c>
      <c r="AW21" s="367">
        <v>2009</v>
      </c>
      <c r="AX21" s="367">
        <v>10</v>
      </c>
      <c r="AY21" s="367"/>
      <c r="AZ21" s="367">
        <v>31</v>
      </c>
      <c r="BA21" s="367" t="s">
        <v>815</v>
      </c>
      <c r="BB21" s="367" t="s">
        <v>811</v>
      </c>
      <c r="BC21" s="367" t="s">
        <v>910</v>
      </c>
      <c r="BD21" s="367"/>
      <c r="BE21" s="367"/>
      <c r="BF21" s="367"/>
      <c r="BG21" s="367"/>
      <c r="BH21" s="367"/>
      <c r="BI21" s="367"/>
      <c r="BJ21" s="367"/>
      <c r="BK21" s="367"/>
      <c r="BL21" s="367"/>
      <c r="BM21" s="367"/>
      <c r="BN21" s="367"/>
      <c r="BO21" s="367"/>
      <c r="BP21" s="367"/>
      <c r="BQ21" s="367"/>
    </row>
    <row r="22" spans="1:69" x14ac:dyDescent="0.2">
      <c r="A22" s="367"/>
      <c r="B22" s="367" t="s">
        <v>899</v>
      </c>
      <c r="C22" s="367"/>
      <c r="D22" s="367">
        <v>86.709999084472656</v>
      </c>
      <c r="E22" s="367">
        <v>607</v>
      </c>
      <c r="F22" s="367"/>
      <c r="G22" s="367"/>
      <c r="H22" s="367"/>
      <c r="I22" s="367"/>
      <c r="J22" s="367"/>
      <c r="K22" s="367"/>
      <c r="L22" s="367"/>
      <c r="M22" s="367"/>
      <c r="N22" s="367"/>
      <c r="O22" s="367">
        <v>0</v>
      </c>
      <c r="P22" s="367" t="s">
        <v>406</v>
      </c>
      <c r="Q22" s="367" t="s">
        <v>809</v>
      </c>
      <c r="R22" s="367" t="s">
        <v>821</v>
      </c>
      <c r="S22" s="367" t="s">
        <v>833</v>
      </c>
      <c r="T22" s="367" t="s">
        <v>806</v>
      </c>
      <c r="U22" s="367" t="s">
        <v>806</v>
      </c>
      <c r="V22" s="367" t="s">
        <v>806</v>
      </c>
      <c r="W22" s="367" t="s">
        <v>799</v>
      </c>
      <c r="X22" s="367" t="s">
        <v>799</v>
      </c>
      <c r="Y22" s="367" t="s">
        <v>799</v>
      </c>
      <c r="Z22" s="367" t="s">
        <v>799</v>
      </c>
      <c r="AA22" s="367"/>
      <c r="AB22" s="367" t="s">
        <v>820</v>
      </c>
      <c r="AC22" s="367" t="s">
        <v>833</v>
      </c>
      <c r="AD22" s="367"/>
      <c r="AE22" s="367" t="s">
        <v>800</v>
      </c>
      <c r="AF22" s="367" t="s">
        <v>814</v>
      </c>
      <c r="AG22" s="367" t="s">
        <v>838</v>
      </c>
      <c r="AH22" s="367" t="s">
        <v>802</v>
      </c>
      <c r="AI22" s="367" t="s">
        <v>805</v>
      </c>
      <c r="AJ22" s="367" t="s">
        <v>803</v>
      </c>
      <c r="AK22" s="367" t="s">
        <v>832</v>
      </c>
      <c r="AL22" s="367" t="s">
        <v>832</v>
      </c>
      <c r="AM22" s="367" t="s">
        <v>820</v>
      </c>
      <c r="AN22" s="367" t="s">
        <v>804</v>
      </c>
      <c r="AO22" s="367" t="s">
        <v>833</v>
      </c>
      <c r="AP22" s="367" t="s">
        <v>837</v>
      </c>
      <c r="AQ22" s="367" t="s">
        <v>832</v>
      </c>
      <c r="AR22" s="367" t="s">
        <v>833</v>
      </c>
      <c r="AS22" s="367" t="s">
        <v>817</v>
      </c>
      <c r="AT22" s="367" t="s">
        <v>807</v>
      </c>
      <c r="AU22" s="367" t="s">
        <v>820</v>
      </c>
      <c r="AV22" s="367" t="s">
        <v>817</v>
      </c>
      <c r="AW22" s="367">
        <v>2009</v>
      </c>
      <c r="AX22" s="367">
        <v>12</v>
      </c>
      <c r="AY22" s="367"/>
      <c r="AZ22" s="367">
        <v>26</v>
      </c>
      <c r="BA22" s="367" t="s">
        <v>815</v>
      </c>
      <c r="BB22" s="367" t="s">
        <v>811</v>
      </c>
      <c r="BC22" s="367" t="s">
        <v>911</v>
      </c>
      <c r="BD22" s="367"/>
      <c r="BE22" s="367">
        <v>6</v>
      </c>
      <c r="BF22" s="367"/>
      <c r="BG22" s="367"/>
      <c r="BH22" s="367"/>
      <c r="BI22" s="367"/>
      <c r="BJ22" s="367"/>
      <c r="BK22" s="367"/>
      <c r="BL22" s="367"/>
      <c r="BM22" s="367"/>
      <c r="BN22" s="367"/>
      <c r="BO22" s="367"/>
      <c r="BP22" s="367"/>
      <c r="BQ22" s="367"/>
    </row>
    <row r="23" spans="1:69" x14ac:dyDescent="0.2">
      <c r="A23" s="367"/>
      <c r="B23" s="367" t="s">
        <v>899</v>
      </c>
      <c r="C23" s="367"/>
      <c r="D23" s="367">
        <v>84.860000610351563</v>
      </c>
      <c r="E23" s="367">
        <v>594</v>
      </c>
      <c r="F23" s="367"/>
      <c r="G23" s="367"/>
      <c r="H23" s="367"/>
      <c r="I23" s="367"/>
      <c r="J23" s="367"/>
      <c r="K23" s="367"/>
      <c r="L23" s="367"/>
      <c r="M23" s="367"/>
      <c r="N23" s="367"/>
      <c r="O23" s="367">
        <v>0</v>
      </c>
      <c r="P23" s="367" t="s">
        <v>406</v>
      </c>
      <c r="Q23" s="367" t="s">
        <v>802</v>
      </c>
      <c r="R23" s="367" t="s">
        <v>840</v>
      </c>
      <c r="S23" s="367" t="s">
        <v>803</v>
      </c>
      <c r="T23" s="367" t="s">
        <v>806</v>
      </c>
      <c r="U23" s="367" t="s">
        <v>806</v>
      </c>
      <c r="V23" s="367" t="s">
        <v>806</v>
      </c>
      <c r="W23" s="367" t="s">
        <v>837</v>
      </c>
      <c r="X23" s="367" t="s">
        <v>833</v>
      </c>
      <c r="Y23" s="367" t="s">
        <v>826</v>
      </c>
      <c r="Z23" s="367" t="s">
        <v>832</v>
      </c>
      <c r="AA23" s="367"/>
      <c r="AB23" s="367" t="s">
        <v>808</v>
      </c>
      <c r="AC23" s="367" t="s">
        <v>835</v>
      </c>
      <c r="AD23" s="367"/>
      <c r="AE23" s="367" t="s">
        <v>808</v>
      </c>
      <c r="AF23" s="367" t="s">
        <v>829</v>
      </c>
      <c r="AG23" s="367" t="s">
        <v>832</v>
      </c>
      <c r="AH23" s="367" t="s">
        <v>825</v>
      </c>
      <c r="AI23" s="367" t="s">
        <v>798</v>
      </c>
      <c r="AJ23" s="367" t="s">
        <v>825</v>
      </c>
      <c r="AK23" s="367" t="s">
        <v>799</v>
      </c>
      <c r="AL23" s="367" t="s">
        <v>837</v>
      </c>
      <c r="AM23" s="367" t="s">
        <v>817</v>
      </c>
      <c r="AN23" s="367" t="s">
        <v>838</v>
      </c>
      <c r="AO23" s="367" t="s">
        <v>822</v>
      </c>
      <c r="AP23" s="367" t="s">
        <v>828</v>
      </c>
      <c r="AQ23" s="367" t="s">
        <v>804</v>
      </c>
      <c r="AR23" s="367" t="s">
        <v>834</v>
      </c>
      <c r="AS23" s="367" t="s">
        <v>820</v>
      </c>
      <c r="AT23" s="367" t="s">
        <v>808</v>
      </c>
      <c r="AU23" s="367" t="s">
        <v>803</v>
      </c>
      <c r="AV23" s="367" t="s">
        <v>825</v>
      </c>
      <c r="AW23" s="367">
        <v>2009</v>
      </c>
      <c r="AX23" s="367">
        <v>8</v>
      </c>
      <c r="AY23" s="367"/>
      <c r="AZ23" s="367">
        <v>6</v>
      </c>
      <c r="BA23" s="367" t="s">
        <v>810</v>
      </c>
      <c r="BB23" s="367" t="s">
        <v>811</v>
      </c>
      <c r="BC23" s="367" t="s">
        <v>912</v>
      </c>
      <c r="BD23" s="367"/>
      <c r="BE23" s="367"/>
      <c r="BF23" s="367"/>
      <c r="BG23" s="367"/>
      <c r="BH23" s="367"/>
      <c r="BI23" s="367"/>
      <c r="BJ23" s="367"/>
      <c r="BK23" s="367"/>
      <c r="BL23" s="367"/>
      <c r="BM23" s="367"/>
      <c r="BN23" s="367"/>
      <c r="BO23" s="367"/>
      <c r="BP23" s="367"/>
      <c r="BQ23" s="367"/>
    </row>
    <row r="24" spans="1:69" x14ac:dyDescent="0.2">
      <c r="A24" s="367"/>
      <c r="B24" s="367" t="s">
        <v>899</v>
      </c>
      <c r="C24" s="367"/>
      <c r="D24" s="367">
        <v>82.430000305175781</v>
      </c>
      <c r="E24" s="367">
        <v>577</v>
      </c>
      <c r="F24" s="367"/>
      <c r="G24" s="367"/>
      <c r="H24" s="367"/>
      <c r="I24" s="367"/>
      <c r="J24" s="367"/>
      <c r="K24" s="367"/>
      <c r="L24" s="367"/>
      <c r="M24" s="367"/>
      <c r="N24" s="367"/>
      <c r="O24" s="367">
        <v>0</v>
      </c>
      <c r="P24" s="367" t="s">
        <v>406</v>
      </c>
      <c r="Q24" s="367" t="s">
        <v>798</v>
      </c>
      <c r="R24" s="367" t="s">
        <v>818</v>
      </c>
      <c r="S24" s="367" t="s">
        <v>809</v>
      </c>
      <c r="T24" s="367" t="s">
        <v>806</v>
      </c>
      <c r="U24" s="367" t="s">
        <v>806</v>
      </c>
      <c r="V24" s="367" t="s">
        <v>806</v>
      </c>
      <c r="W24" s="367" t="s">
        <v>804</v>
      </c>
      <c r="X24" s="367" t="s">
        <v>804</v>
      </c>
      <c r="Y24" s="367" t="s">
        <v>804</v>
      </c>
      <c r="Z24" s="367" t="s">
        <v>833</v>
      </c>
      <c r="AA24" s="367"/>
      <c r="AB24" s="367" t="s">
        <v>820</v>
      </c>
      <c r="AC24" s="367" t="s">
        <v>826</v>
      </c>
      <c r="AD24" s="367"/>
      <c r="AE24" s="367" t="s">
        <v>831</v>
      </c>
      <c r="AF24" s="367" t="s">
        <v>829</v>
      </c>
      <c r="AG24" s="367" t="s">
        <v>801</v>
      </c>
      <c r="AH24" s="367" t="s">
        <v>808</v>
      </c>
      <c r="AI24" s="367" t="s">
        <v>840</v>
      </c>
      <c r="AJ24" s="367" t="s">
        <v>807</v>
      </c>
      <c r="AK24" s="367" t="s">
        <v>809</v>
      </c>
      <c r="AL24" s="367" t="s">
        <v>812</v>
      </c>
      <c r="AM24" s="367" t="s">
        <v>837</v>
      </c>
      <c r="AN24" s="367" t="s">
        <v>798</v>
      </c>
      <c r="AO24" s="367" t="s">
        <v>821</v>
      </c>
      <c r="AP24" s="367" t="s">
        <v>802</v>
      </c>
      <c r="AQ24" s="367" t="s">
        <v>798</v>
      </c>
      <c r="AR24" s="367" t="s">
        <v>829</v>
      </c>
      <c r="AS24" s="367" t="s">
        <v>809</v>
      </c>
      <c r="AT24" s="367" t="s">
        <v>809</v>
      </c>
      <c r="AU24" s="367" t="s">
        <v>809</v>
      </c>
      <c r="AV24" s="367" t="s">
        <v>809</v>
      </c>
      <c r="AW24" s="367">
        <v>2009</v>
      </c>
      <c r="AX24" s="367">
        <v>12</v>
      </c>
      <c r="AY24" s="367"/>
      <c r="AZ24" s="367">
        <v>17</v>
      </c>
      <c r="BA24" s="367" t="s">
        <v>913</v>
      </c>
      <c r="BB24" s="367" t="s">
        <v>811</v>
      </c>
      <c r="BC24" s="367" t="s">
        <v>914</v>
      </c>
      <c r="BD24" s="367"/>
      <c r="BE24" s="367">
        <v>7</v>
      </c>
      <c r="BF24" s="367"/>
      <c r="BG24" s="367"/>
      <c r="BH24" s="367"/>
      <c r="BI24" s="367"/>
      <c r="BJ24" s="367"/>
      <c r="BK24" s="367"/>
      <c r="BL24" s="367"/>
      <c r="BM24" s="367"/>
      <c r="BN24" s="367"/>
      <c r="BO24" s="367"/>
      <c r="BP24" s="367"/>
      <c r="BQ24" s="367"/>
    </row>
    <row r="25" spans="1:69" x14ac:dyDescent="0.2">
      <c r="A25" s="367"/>
      <c r="B25" s="367" t="s">
        <v>899</v>
      </c>
      <c r="C25" s="367"/>
      <c r="D25" s="367">
        <v>78.139999389648437</v>
      </c>
      <c r="E25" s="367">
        <v>547</v>
      </c>
      <c r="F25" s="367"/>
      <c r="G25" s="367"/>
      <c r="H25" s="367"/>
      <c r="I25" s="367"/>
      <c r="J25" s="367"/>
      <c r="K25" s="367"/>
      <c r="L25" s="367"/>
      <c r="M25" s="367"/>
      <c r="N25" s="367"/>
      <c r="O25" s="367">
        <v>0</v>
      </c>
      <c r="P25" s="367" t="s">
        <v>406</v>
      </c>
      <c r="Q25" s="367" t="s">
        <v>798</v>
      </c>
      <c r="R25" s="367" t="s">
        <v>821</v>
      </c>
      <c r="S25" s="367" t="s">
        <v>808</v>
      </c>
      <c r="T25" s="367" t="s">
        <v>806</v>
      </c>
      <c r="U25" s="367" t="s">
        <v>806</v>
      </c>
      <c r="V25" s="367" t="s">
        <v>806</v>
      </c>
      <c r="W25" s="367" t="s">
        <v>837</v>
      </c>
      <c r="X25" s="367" t="s">
        <v>835</v>
      </c>
      <c r="Y25" s="367" t="s">
        <v>799</v>
      </c>
      <c r="Z25" s="367" t="s">
        <v>799</v>
      </c>
      <c r="AA25" s="367"/>
      <c r="AB25" s="367" t="s">
        <v>820</v>
      </c>
      <c r="AC25" s="367" t="s">
        <v>804</v>
      </c>
      <c r="AD25" s="367"/>
      <c r="AE25" s="367" t="s">
        <v>812</v>
      </c>
      <c r="AF25" s="367" t="s">
        <v>825</v>
      </c>
      <c r="AG25" s="367" t="s">
        <v>827</v>
      </c>
      <c r="AH25" s="367" t="s">
        <v>805</v>
      </c>
      <c r="AI25" s="367" t="s">
        <v>798</v>
      </c>
      <c r="AJ25" s="367" t="s">
        <v>818</v>
      </c>
      <c r="AK25" s="367" t="s">
        <v>828</v>
      </c>
      <c r="AL25" s="367" t="s">
        <v>830</v>
      </c>
      <c r="AM25" s="367" t="s">
        <v>805</v>
      </c>
      <c r="AN25" s="367" t="s">
        <v>830</v>
      </c>
      <c r="AO25" s="367" t="s">
        <v>822</v>
      </c>
      <c r="AP25" s="367" t="s">
        <v>838</v>
      </c>
      <c r="AQ25" s="367" t="s">
        <v>802</v>
      </c>
      <c r="AR25" s="367" t="s">
        <v>821</v>
      </c>
      <c r="AS25" s="367" t="s">
        <v>817</v>
      </c>
      <c r="AT25" s="367" t="s">
        <v>840</v>
      </c>
      <c r="AU25" s="367" t="s">
        <v>802</v>
      </c>
      <c r="AV25" s="367" t="s">
        <v>829</v>
      </c>
      <c r="AW25" s="367">
        <v>2008</v>
      </c>
      <c r="AX25" s="367">
        <v>6</v>
      </c>
      <c r="AY25" s="367"/>
      <c r="AZ25" s="367">
        <v>13</v>
      </c>
      <c r="BA25" s="367" t="s">
        <v>810</v>
      </c>
      <c r="BB25" s="367" t="s">
        <v>811</v>
      </c>
      <c r="BC25" s="367" t="s">
        <v>915</v>
      </c>
      <c r="BD25" s="367"/>
      <c r="BE25" s="367"/>
      <c r="BF25" s="367"/>
      <c r="BG25" s="367"/>
      <c r="BH25" s="367"/>
      <c r="BI25" s="367"/>
      <c r="BJ25" s="367"/>
      <c r="BK25" s="367"/>
      <c r="BL25" s="367"/>
      <c r="BM25" s="367"/>
      <c r="BN25" s="367"/>
      <c r="BO25" s="367"/>
      <c r="BP25" s="367"/>
      <c r="BQ25" s="367"/>
    </row>
    <row r="26" spans="1:69" x14ac:dyDescent="0.2">
      <c r="A26" s="367"/>
      <c r="B26" s="367" t="s">
        <v>899</v>
      </c>
      <c r="C26" s="367"/>
      <c r="D26" s="367">
        <v>77.569999694824219</v>
      </c>
      <c r="E26" s="367">
        <v>543</v>
      </c>
      <c r="F26" s="367"/>
      <c r="G26" s="367"/>
      <c r="H26" s="367"/>
      <c r="I26" s="367"/>
      <c r="J26" s="367"/>
      <c r="K26" s="367"/>
      <c r="L26" s="367"/>
      <c r="M26" s="367"/>
      <c r="N26" s="367"/>
      <c r="O26" s="367">
        <v>0</v>
      </c>
      <c r="P26" s="367" t="s">
        <v>406</v>
      </c>
      <c r="Q26" s="367" t="s">
        <v>802</v>
      </c>
      <c r="R26" s="367" t="s">
        <v>840</v>
      </c>
      <c r="S26" s="367" t="s">
        <v>803</v>
      </c>
      <c r="T26" s="367" t="s">
        <v>806</v>
      </c>
      <c r="U26" s="367" t="s">
        <v>806</v>
      </c>
      <c r="V26" s="367" t="s">
        <v>806</v>
      </c>
      <c r="W26" s="367" t="s">
        <v>833</v>
      </c>
      <c r="X26" s="367" t="s">
        <v>820</v>
      </c>
      <c r="Y26" s="367" t="s">
        <v>837</v>
      </c>
      <c r="Z26" s="367" t="s">
        <v>799</v>
      </c>
      <c r="AA26" s="367"/>
      <c r="AB26" s="367" t="s">
        <v>817</v>
      </c>
      <c r="AC26" s="367" t="s">
        <v>837</v>
      </c>
      <c r="AD26" s="367"/>
      <c r="AE26" s="367" t="s">
        <v>838</v>
      </c>
      <c r="AF26" s="367" t="s">
        <v>812</v>
      </c>
      <c r="AG26" s="367" t="s">
        <v>822</v>
      </c>
      <c r="AH26" s="367" t="s">
        <v>805</v>
      </c>
      <c r="AI26" s="367" t="s">
        <v>802</v>
      </c>
      <c r="AJ26" s="367" t="s">
        <v>812</v>
      </c>
      <c r="AK26" s="367" t="s">
        <v>814</v>
      </c>
      <c r="AL26" s="367" t="s">
        <v>830</v>
      </c>
      <c r="AM26" s="367" t="s">
        <v>812</v>
      </c>
      <c r="AN26" s="367" t="s">
        <v>827</v>
      </c>
      <c r="AO26" s="367" t="s">
        <v>823</v>
      </c>
      <c r="AP26" s="367" t="s">
        <v>801</v>
      </c>
      <c r="AQ26" s="367" t="s">
        <v>825</v>
      </c>
      <c r="AR26" s="367" t="s">
        <v>829</v>
      </c>
      <c r="AS26" s="367" t="s">
        <v>803</v>
      </c>
      <c r="AT26" s="367" t="s">
        <v>802</v>
      </c>
      <c r="AU26" s="367" t="s">
        <v>817</v>
      </c>
      <c r="AV26" s="367" t="s">
        <v>821</v>
      </c>
      <c r="AW26" s="367">
        <v>2009</v>
      </c>
      <c r="AX26" s="367">
        <v>4</v>
      </c>
      <c r="AY26" s="367"/>
      <c r="AZ26" s="367">
        <v>23</v>
      </c>
      <c r="BA26" s="367" t="s">
        <v>810</v>
      </c>
      <c r="BB26" s="367" t="s">
        <v>811</v>
      </c>
      <c r="BC26" s="367" t="s">
        <v>916</v>
      </c>
      <c r="BD26" s="367"/>
      <c r="BE26" s="367">
        <v>8</v>
      </c>
      <c r="BF26" s="367"/>
      <c r="BG26" s="367"/>
      <c r="BH26" s="367"/>
      <c r="BI26" s="367"/>
      <c r="BJ26" s="367"/>
      <c r="BK26" s="367"/>
      <c r="BL26" s="367"/>
      <c r="BM26" s="367"/>
      <c r="BN26" s="367"/>
      <c r="BO26" s="367"/>
      <c r="BP26" s="367"/>
      <c r="BQ26" s="367"/>
    </row>
    <row r="27" spans="1:69" x14ac:dyDescent="0.2">
      <c r="A27" s="367"/>
      <c r="B27" s="367" t="s">
        <v>899</v>
      </c>
      <c r="C27" s="367"/>
      <c r="D27" s="367">
        <v>81.569999694824219</v>
      </c>
      <c r="E27" s="367">
        <v>571</v>
      </c>
      <c r="F27" s="367"/>
      <c r="G27" s="367"/>
      <c r="H27" s="367"/>
      <c r="I27" s="367"/>
      <c r="J27" s="367"/>
      <c r="K27" s="367"/>
      <c r="L27" s="367"/>
      <c r="M27" s="367"/>
      <c r="N27" s="367"/>
      <c r="O27" s="367">
        <v>0</v>
      </c>
      <c r="P27" s="367" t="s">
        <v>406</v>
      </c>
      <c r="Q27" s="367" t="s">
        <v>802</v>
      </c>
      <c r="R27" s="367" t="s">
        <v>825</v>
      </c>
      <c r="S27" s="367" t="s">
        <v>808</v>
      </c>
      <c r="T27" s="367" t="s">
        <v>806</v>
      </c>
      <c r="U27" s="367" t="s">
        <v>806</v>
      </c>
      <c r="V27" s="367" t="s">
        <v>806</v>
      </c>
      <c r="W27" s="367" t="s">
        <v>804</v>
      </c>
      <c r="X27" s="367" t="s">
        <v>833</v>
      </c>
      <c r="Y27" s="367" t="s">
        <v>837</v>
      </c>
      <c r="Z27" s="367" t="s">
        <v>817</v>
      </c>
      <c r="AA27" s="367"/>
      <c r="AB27" s="367" t="s">
        <v>802</v>
      </c>
      <c r="AC27" s="367" t="s">
        <v>832</v>
      </c>
      <c r="AD27" s="367"/>
      <c r="AE27" s="367" t="s">
        <v>840</v>
      </c>
      <c r="AF27" s="367" t="s">
        <v>821</v>
      </c>
      <c r="AG27" s="367" t="s">
        <v>798</v>
      </c>
      <c r="AH27" s="367" t="s">
        <v>825</v>
      </c>
      <c r="AI27" s="367" t="s">
        <v>808</v>
      </c>
      <c r="AJ27" s="367" t="s">
        <v>805</v>
      </c>
      <c r="AK27" s="367" t="s">
        <v>825</v>
      </c>
      <c r="AL27" s="367" t="s">
        <v>808</v>
      </c>
      <c r="AM27" s="367" t="s">
        <v>805</v>
      </c>
      <c r="AN27" s="367" t="s">
        <v>830</v>
      </c>
      <c r="AO27" s="367" t="s">
        <v>823</v>
      </c>
      <c r="AP27" s="367" t="s">
        <v>800</v>
      </c>
      <c r="AQ27" s="367" t="s">
        <v>817</v>
      </c>
      <c r="AR27" s="367" t="s">
        <v>833</v>
      </c>
      <c r="AS27" s="367" t="s">
        <v>798</v>
      </c>
      <c r="AT27" s="367" t="s">
        <v>825</v>
      </c>
      <c r="AU27" s="367" t="s">
        <v>809</v>
      </c>
      <c r="AV27" s="367" t="s">
        <v>821</v>
      </c>
      <c r="AW27" s="367">
        <v>2009</v>
      </c>
      <c r="AX27" s="367">
        <v>6</v>
      </c>
      <c r="AY27" s="367"/>
      <c r="AZ27" s="367">
        <v>1</v>
      </c>
      <c r="BA27" s="367" t="s">
        <v>815</v>
      </c>
      <c r="BB27" s="367" t="s">
        <v>811</v>
      </c>
      <c r="BC27" s="367" t="s">
        <v>917</v>
      </c>
      <c r="BD27" s="367"/>
      <c r="BE27" s="367"/>
      <c r="BF27" s="367"/>
      <c r="BG27" s="367"/>
      <c r="BH27" s="367"/>
      <c r="BI27" s="367"/>
      <c r="BJ27" s="367"/>
      <c r="BK27" s="367"/>
      <c r="BL27" s="367"/>
      <c r="BM27" s="367"/>
      <c r="BN27" s="367"/>
      <c r="BO27" s="367"/>
      <c r="BP27" s="367"/>
      <c r="BQ27" s="367"/>
    </row>
    <row r="28" spans="1:69" x14ac:dyDescent="0.2">
      <c r="A28" s="367"/>
      <c r="B28" s="367" t="s">
        <v>899</v>
      </c>
      <c r="C28" s="367"/>
      <c r="D28" s="367">
        <v>80.569999694824219</v>
      </c>
      <c r="E28" s="367">
        <v>564</v>
      </c>
      <c r="F28" s="367"/>
      <c r="G28" s="367"/>
      <c r="H28" s="367"/>
      <c r="I28" s="367"/>
      <c r="J28" s="367"/>
      <c r="K28" s="367"/>
      <c r="L28" s="367"/>
      <c r="M28" s="367"/>
      <c r="N28" s="367"/>
      <c r="O28" s="367">
        <v>0</v>
      </c>
      <c r="P28" s="367" t="s">
        <v>406</v>
      </c>
      <c r="Q28" s="367" t="s">
        <v>803</v>
      </c>
      <c r="R28" s="367" t="s">
        <v>808</v>
      </c>
      <c r="S28" s="367" t="s">
        <v>807</v>
      </c>
      <c r="T28" s="367" t="s">
        <v>806</v>
      </c>
      <c r="U28" s="367" t="s">
        <v>806</v>
      </c>
      <c r="V28" s="367" t="s">
        <v>806</v>
      </c>
      <c r="W28" s="367" t="s">
        <v>804</v>
      </c>
      <c r="X28" s="367" t="s">
        <v>833</v>
      </c>
      <c r="Y28" s="367" t="s">
        <v>804</v>
      </c>
      <c r="Z28" s="367" t="s">
        <v>817</v>
      </c>
      <c r="AA28" s="367"/>
      <c r="AB28" s="367" t="s">
        <v>840</v>
      </c>
      <c r="AC28" s="367" t="s">
        <v>837</v>
      </c>
      <c r="AD28" s="367"/>
      <c r="AE28" s="367" t="s">
        <v>818</v>
      </c>
      <c r="AF28" s="367" t="s">
        <v>809</v>
      </c>
      <c r="AG28" s="367" t="s">
        <v>827</v>
      </c>
      <c r="AH28" s="367" t="s">
        <v>840</v>
      </c>
      <c r="AI28" s="367" t="s">
        <v>802</v>
      </c>
      <c r="AJ28" s="367" t="s">
        <v>829</v>
      </c>
      <c r="AK28" s="367" t="s">
        <v>821</v>
      </c>
      <c r="AL28" s="367" t="s">
        <v>805</v>
      </c>
      <c r="AM28" s="367" t="s">
        <v>829</v>
      </c>
      <c r="AN28" s="367" t="s">
        <v>830</v>
      </c>
      <c r="AO28" s="367" t="s">
        <v>822</v>
      </c>
      <c r="AP28" s="367" t="s">
        <v>838</v>
      </c>
      <c r="AQ28" s="367" t="s">
        <v>807</v>
      </c>
      <c r="AR28" s="367" t="s">
        <v>832</v>
      </c>
      <c r="AS28" s="367" t="s">
        <v>803</v>
      </c>
      <c r="AT28" s="367" t="s">
        <v>798</v>
      </c>
      <c r="AU28" s="367" t="s">
        <v>808</v>
      </c>
      <c r="AV28" s="367" t="s">
        <v>829</v>
      </c>
      <c r="AW28" s="367">
        <v>2009</v>
      </c>
      <c r="AX28" s="367">
        <v>10</v>
      </c>
      <c r="AY28" s="367"/>
      <c r="AZ28" s="367">
        <v>31</v>
      </c>
      <c r="BA28" s="367" t="s">
        <v>810</v>
      </c>
      <c r="BB28" s="367" t="s">
        <v>811</v>
      </c>
      <c r="BC28" s="367" t="s">
        <v>918</v>
      </c>
      <c r="BD28" s="367"/>
      <c r="BE28" s="367">
        <v>9</v>
      </c>
      <c r="BF28" s="367"/>
      <c r="BG28" s="367"/>
      <c r="BH28" s="367"/>
      <c r="BI28" s="367"/>
      <c r="BJ28" s="367"/>
      <c r="BK28" s="367"/>
      <c r="BL28" s="367"/>
      <c r="BM28" s="367"/>
      <c r="BN28" s="367"/>
      <c r="BO28" s="367"/>
      <c r="BP28" s="367"/>
      <c r="BQ28" s="367"/>
    </row>
    <row r="29" spans="1:69" x14ac:dyDescent="0.2">
      <c r="A29" s="367"/>
      <c r="B29" s="367" t="s">
        <v>899</v>
      </c>
      <c r="C29" s="367"/>
      <c r="D29" s="367">
        <v>81.569999694824219</v>
      </c>
      <c r="E29" s="367">
        <v>571</v>
      </c>
      <c r="F29" s="367"/>
      <c r="G29" s="367"/>
      <c r="H29" s="367"/>
      <c r="I29" s="367"/>
      <c r="J29" s="367"/>
      <c r="K29" s="367"/>
      <c r="L29" s="367"/>
      <c r="M29" s="367"/>
      <c r="N29" s="367"/>
      <c r="O29" s="367">
        <v>0</v>
      </c>
      <c r="P29" s="367" t="s">
        <v>406</v>
      </c>
      <c r="Q29" s="367" t="s">
        <v>803</v>
      </c>
      <c r="R29" s="367" t="s">
        <v>803</v>
      </c>
      <c r="S29" s="367" t="s">
        <v>809</v>
      </c>
      <c r="T29" s="367" t="s">
        <v>806</v>
      </c>
      <c r="U29" s="367" t="s">
        <v>806</v>
      </c>
      <c r="V29" s="367" t="s">
        <v>806</v>
      </c>
      <c r="W29" s="367" t="s">
        <v>833</v>
      </c>
      <c r="X29" s="367" t="s">
        <v>817</v>
      </c>
      <c r="Y29" s="367" t="s">
        <v>835</v>
      </c>
      <c r="Z29" s="367" t="s">
        <v>804</v>
      </c>
      <c r="AA29" s="367"/>
      <c r="AB29" s="367" t="s">
        <v>820</v>
      </c>
      <c r="AC29" s="367" t="s">
        <v>834</v>
      </c>
      <c r="AD29" s="367"/>
      <c r="AE29" s="367" t="s">
        <v>814</v>
      </c>
      <c r="AF29" s="367" t="s">
        <v>829</v>
      </c>
      <c r="AG29" s="367" t="s">
        <v>827</v>
      </c>
      <c r="AH29" s="367" t="s">
        <v>798</v>
      </c>
      <c r="AI29" s="367" t="s">
        <v>808</v>
      </c>
      <c r="AJ29" s="367" t="s">
        <v>829</v>
      </c>
      <c r="AK29" s="367" t="s">
        <v>817</v>
      </c>
      <c r="AL29" s="367" t="s">
        <v>807</v>
      </c>
      <c r="AM29" s="367" t="s">
        <v>809</v>
      </c>
      <c r="AN29" s="367" t="s">
        <v>838</v>
      </c>
      <c r="AO29" s="367" t="s">
        <v>823</v>
      </c>
      <c r="AP29" s="367" t="s">
        <v>812</v>
      </c>
      <c r="AQ29" s="367" t="s">
        <v>809</v>
      </c>
      <c r="AR29" s="367" t="s">
        <v>798</v>
      </c>
      <c r="AS29" s="367" t="s">
        <v>820</v>
      </c>
      <c r="AT29" s="367" t="s">
        <v>802</v>
      </c>
      <c r="AU29" s="367" t="s">
        <v>808</v>
      </c>
      <c r="AV29" s="367" t="s">
        <v>825</v>
      </c>
      <c r="AW29" s="367">
        <v>2009</v>
      </c>
      <c r="AX29" s="367">
        <v>2</v>
      </c>
      <c r="AY29" s="367"/>
      <c r="AZ29" s="367">
        <v>12</v>
      </c>
      <c r="BA29" s="367" t="s">
        <v>810</v>
      </c>
      <c r="BB29" s="367" t="s">
        <v>842</v>
      </c>
      <c r="BC29" s="367" t="s">
        <v>919</v>
      </c>
      <c r="BD29" s="367"/>
      <c r="BE29" s="367"/>
      <c r="BF29" s="367"/>
      <c r="BG29" s="367"/>
      <c r="BH29" s="367"/>
      <c r="BI29" s="367"/>
      <c r="BJ29" s="367"/>
      <c r="BK29" s="367"/>
      <c r="BL29" s="367"/>
      <c r="BM29" s="367"/>
      <c r="BN29" s="367"/>
      <c r="BO29" s="367"/>
      <c r="BP29" s="367"/>
      <c r="BQ29" s="367"/>
    </row>
    <row r="30" spans="1:69" x14ac:dyDescent="0.2">
      <c r="A30" s="367"/>
      <c r="B30" s="367" t="s">
        <v>899</v>
      </c>
      <c r="C30" s="367"/>
      <c r="D30" s="367">
        <v>84.709999084472656</v>
      </c>
      <c r="E30" s="367">
        <v>593</v>
      </c>
      <c r="F30" s="367"/>
      <c r="G30" s="367"/>
      <c r="H30" s="367"/>
      <c r="I30" s="367"/>
      <c r="J30" s="367"/>
      <c r="K30" s="367"/>
      <c r="L30" s="367"/>
      <c r="M30" s="367"/>
      <c r="N30" s="367"/>
      <c r="O30" s="367">
        <v>0</v>
      </c>
      <c r="P30" s="367" t="s">
        <v>406</v>
      </c>
      <c r="Q30" s="367" t="s">
        <v>809</v>
      </c>
      <c r="R30" s="367" t="s">
        <v>825</v>
      </c>
      <c r="S30" s="367" t="s">
        <v>817</v>
      </c>
      <c r="T30" s="367" t="s">
        <v>806</v>
      </c>
      <c r="U30" s="367" t="s">
        <v>806</v>
      </c>
      <c r="V30" s="367" t="s">
        <v>806</v>
      </c>
      <c r="W30" s="367" t="s">
        <v>804</v>
      </c>
      <c r="X30" s="367" t="s">
        <v>807</v>
      </c>
      <c r="Y30" s="367" t="s">
        <v>834</v>
      </c>
      <c r="Z30" s="367" t="s">
        <v>799</v>
      </c>
      <c r="AA30" s="367"/>
      <c r="AB30" s="367" t="s">
        <v>817</v>
      </c>
      <c r="AC30" s="367" t="s">
        <v>837</v>
      </c>
      <c r="AD30" s="367"/>
      <c r="AE30" s="367" t="s">
        <v>808</v>
      </c>
      <c r="AF30" s="367" t="s">
        <v>808</v>
      </c>
      <c r="AG30" s="367" t="s">
        <v>808</v>
      </c>
      <c r="AH30" s="367" t="s">
        <v>805</v>
      </c>
      <c r="AI30" s="367" t="s">
        <v>829</v>
      </c>
      <c r="AJ30" s="367" t="s">
        <v>798</v>
      </c>
      <c r="AK30" s="367" t="s">
        <v>807</v>
      </c>
      <c r="AL30" s="367" t="s">
        <v>807</v>
      </c>
      <c r="AM30" s="367" t="s">
        <v>807</v>
      </c>
      <c r="AN30" s="367" t="s">
        <v>800</v>
      </c>
      <c r="AO30" s="367" t="s">
        <v>822</v>
      </c>
      <c r="AP30" s="367" t="s">
        <v>818</v>
      </c>
      <c r="AQ30" s="367" t="s">
        <v>833</v>
      </c>
      <c r="AR30" s="367" t="s">
        <v>833</v>
      </c>
      <c r="AS30" s="367" t="s">
        <v>799</v>
      </c>
      <c r="AT30" s="367" t="s">
        <v>817</v>
      </c>
      <c r="AU30" s="367" t="s">
        <v>799</v>
      </c>
      <c r="AV30" s="367" t="s">
        <v>825</v>
      </c>
      <c r="AW30" s="367">
        <v>2009</v>
      </c>
      <c r="AX30" s="367">
        <v>8</v>
      </c>
      <c r="AY30" s="367"/>
      <c r="AZ30" s="367">
        <v>9</v>
      </c>
      <c r="BA30" s="367" t="s">
        <v>810</v>
      </c>
      <c r="BB30" s="367" t="s">
        <v>811</v>
      </c>
      <c r="BC30" s="367" t="s">
        <v>920</v>
      </c>
      <c r="BD30" s="367"/>
      <c r="BE30" s="367">
        <v>10</v>
      </c>
      <c r="BF30" s="367"/>
      <c r="BG30" s="367"/>
      <c r="BH30" s="367"/>
      <c r="BI30" s="367"/>
      <c r="BJ30" s="367"/>
      <c r="BK30" s="367"/>
      <c r="BL30" s="367"/>
      <c r="BM30" s="367"/>
      <c r="BN30" s="367"/>
      <c r="BO30" s="367"/>
      <c r="BP30" s="367"/>
      <c r="BQ30" s="367"/>
    </row>
    <row r="31" spans="1:69" x14ac:dyDescent="0.2">
      <c r="A31" s="367"/>
      <c r="B31" s="367" t="s">
        <v>899</v>
      </c>
      <c r="C31" s="367"/>
      <c r="D31" s="367">
        <v>84.139999389648438</v>
      </c>
      <c r="E31" s="367">
        <v>589</v>
      </c>
      <c r="F31" s="367"/>
      <c r="G31" s="367"/>
      <c r="H31" s="367"/>
      <c r="I31" s="367"/>
      <c r="J31" s="367"/>
      <c r="K31" s="367"/>
      <c r="L31" s="367"/>
      <c r="M31" s="367"/>
      <c r="N31" s="367"/>
      <c r="O31" s="367">
        <v>0</v>
      </c>
      <c r="P31" s="367" t="s">
        <v>406</v>
      </c>
      <c r="Q31" s="367" t="s">
        <v>817</v>
      </c>
      <c r="R31" s="367" t="s">
        <v>808</v>
      </c>
      <c r="S31" s="367" t="s">
        <v>820</v>
      </c>
      <c r="T31" s="367" t="s">
        <v>806</v>
      </c>
      <c r="U31" s="367" t="s">
        <v>806</v>
      </c>
      <c r="V31" s="367" t="s">
        <v>806</v>
      </c>
      <c r="W31" s="367" t="s">
        <v>832</v>
      </c>
      <c r="X31" s="367" t="s">
        <v>807</v>
      </c>
      <c r="Y31" s="367" t="s">
        <v>799</v>
      </c>
      <c r="Z31" s="367" t="s">
        <v>799</v>
      </c>
      <c r="AA31" s="367"/>
      <c r="AB31" s="367" t="s">
        <v>803</v>
      </c>
      <c r="AC31" s="367" t="s">
        <v>835</v>
      </c>
      <c r="AD31" s="367"/>
      <c r="AE31" s="367" t="s">
        <v>805</v>
      </c>
      <c r="AF31" s="367" t="s">
        <v>825</v>
      </c>
      <c r="AG31" s="367" t="s">
        <v>812</v>
      </c>
      <c r="AH31" s="367" t="s">
        <v>840</v>
      </c>
      <c r="AI31" s="367" t="s">
        <v>805</v>
      </c>
      <c r="AJ31" s="367" t="s">
        <v>798</v>
      </c>
      <c r="AK31" s="367" t="s">
        <v>799</v>
      </c>
      <c r="AL31" s="367" t="s">
        <v>804</v>
      </c>
      <c r="AM31" s="367" t="s">
        <v>820</v>
      </c>
      <c r="AN31" s="367" t="s">
        <v>814</v>
      </c>
      <c r="AO31" s="367" t="s">
        <v>823</v>
      </c>
      <c r="AP31" s="367" t="s">
        <v>805</v>
      </c>
      <c r="AQ31" s="367" t="s">
        <v>820</v>
      </c>
      <c r="AR31" s="367" t="s">
        <v>804</v>
      </c>
      <c r="AS31" s="367" t="s">
        <v>808</v>
      </c>
      <c r="AT31" s="367" t="s">
        <v>808</v>
      </c>
      <c r="AU31" s="367" t="s">
        <v>803</v>
      </c>
      <c r="AV31" s="367" t="s">
        <v>798</v>
      </c>
      <c r="AW31" s="367">
        <v>2009</v>
      </c>
      <c r="AX31" s="367">
        <v>7</v>
      </c>
      <c r="AY31" s="367"/>
      <c r="AZ31" s="367">
        <v>11</v>
      </c>
      <c r="BA31" s="367" t="s">
        <v>810</v>
      </c>
      <c r="BB31" s="367" t="s">
        <v>811</v>
      </c>
      <c r="BC31" s="367" t="s">
        <v>921</v>
      </c>
      <c r="BD31" s="367"/>
      <c r="BE31" s="367"/>
      <c r="BF31" s="367"/>
      <c r="BG31" s="367"/>
      <c r="BH31" s="367"/>
      <c r="BI31" s="367"/>
      <c r="BJ31" s="367"/>
      <c r="BK31" s="367"/>
      <c r="BL31" s="367"/>
      <c r="BM31" s="367"/>
      <c r="BN31" s="367"/>
      <c r="BO31" s="367"/>
      <c r="BP31" s="367"/>
      <c r="BQ31" s="367"/>
    </row>
    <row r="32" spans="1:69" x14ac:dyDescent="0.2">
      <c r="A32" s="367"/>
      <c r="B32" s="367" t="s">
        <v>899</v>
      </c>
      <c r="C32" s="367"/>
      <c r="D32" s="367">
        <v>76</v>
      </c>
      <c r="E32" s="367">
        <v>532</v>
      </c>
      <c r="F32" s="367"/>
      <c r="G32" s="367"/>
      <c r="H32" s="367"/>
      <c r="I32" s="367"/>
      <c r="J32" s="367"/>
      <c r="K32" s="367"/>
      <c r="L32" s="367"/>
      <c r="M32" s="367"/>
      <c r="N32" s="367"/>
      <c r="O32" s="367">
        <v>0</v>
      </c>
      <c r="P32" s="367" t="s">
        <v>406</v>
      </c>
      <c r="Q32" s="367" t="s">
        <v>798</v>
      </c>
      <c r="R32" s="367" t="s">
        <v>818</v>
      </c>
      <c r="S32" s="367" t="s">
        <v>809</v>
      </c>
      <c r="T32" s="367" t="s">
        <v>806</v>
      </c>
      <c r="U32" s="367" t="s">
        <v>806</v>
      </c>
      <c r="V32" s="367" t="s">
        <v>806</v>
      </c>
      <c r="W32" s="367" t="s">
        <v>799</v>
      </c>
      <c r="X32" s="367" t="s">
        <v>799</v>
      </c>
      <c r="Y32" s="367" t="s">
        <v>832</v>
      </c>
      <c r="Z32" s="367" t="s">
        <v>832</v>
      </c>
      <c r="AA32" s="367"/>
      <c r="AB32" s="367" t="s">
        <v>803</v>
      </c>
      <c r="AC32" s="367" t="s">
        <v>837</v>
      </c>
      <c r="AD32" s="367"/>
      <c r="AE32" s="367" t="s">
        <v>831</v>
      </c>
      <c r="AF32" s="367" t="s">
        <v>805</v>
      </c>
      <c r="AG32" s="367" t="s">
        <v>827</v>
      </c>
      <c r="AH32" s="367" t="s">
        <v>805</v>
      </c>
      <c r="AI32" s="367" t="s">
        <v>840</v>
      </c>
      <c r="AJ32" s="367" t="s">
        <v>829</v>
      </c>
      <c r="AK32" s="367" t="s">
        <v>814</v>
      </c>
      <c r="AL32" s="367" t="s">
        <v>824</v>
      </c>
      <c r="AM32" s="367" t="s">
        <v>821</v>
      </c>
      <c r="AN32" s="367" t="s">
        <v>827</v>
      </c>
      <c r="AO32" s="367" t="s">
        <v>822</v>
      </c>
      <c r="AP32" s="367" t="s">
        <v>830</v>
      </c>
      <c r="AQ32" s="367" t="s">
        <v>831</v>
      </c>
      <c r="AR32" s="367" t="s">
        <v>813</v>
      </c>
      <c r="AS32" s="367" t="s">
        <v>808</v>
      </c>
      <c r="AT32" s="367" t="s">
        <v>840</v>
      </c>
      <c r="AU32" s="367" t="s">
        <v>808</v>
      </c>
      <c r="AV32" s="367" t="s">
        <v>818</v>
      </c>
      <c r="AW32" s="367">
        <v>2009</v>
      </c>
      <c r="AX32" s="367">
        <v>11</v>
      </c>
      <c r="AY32" s="367"/>
      <c r="AZ32" s="367">
        <v>24</v>
      </c>
      <c r="BA32" s="367" t="s">
        <v>810</v>
      </c>
      <c r="BB32" s="367" t="s">
        <v>811</v>
      </c>
      <c r="BC32" s="367" t="s">
        <v>922</v>
      </c>
      <c r="BD32" s="367"/>
      <c r="BE32" s="367">
        <v>11</v>
      </c>
      <c r="BF32" s="367"/>
      <c r="BG32" s="367"/>
      <c r="BH32" s="367"/>
      <c r="BI32" s="367"/>
      <c r="BJ32" s="367"/>
      <c r="BK32" s="367"/>
      <c r="BL32" s="367"/>
      <c r="BM32" s="367"/>
      <c r="BN32" s="367"/>
      <c r="BO32" s="367"/>
      <c r="BP32" s="367"/>
      <c r="BQ32" s="367"/>
    </row>
    <row r="33" spans="1:69" x14ac:dyDescent="0.2">
      <c r="A33" s="367"/>
      <c r="B33" s="367" t="s">
        <v>899</v>
      </c>
      <c r="C33" s="367"/>
      <c r="D33" s="367">
        <v>88.430000305175781</v>
      </c>
      <c r="E33" s="367">
        <v>619</v>
      </c>
      <c r="F33" s="367"/>
      <c r="G33" s="367"/>
      <c r="H33" s="367"/>
      <c r="I33" s="367"/>
      <c r="J33" s="367"/>
      <c r="K33" s="367"/>
      <c r="L33" s="367"/>
      <c r="M33" s="367"/>
      <c r="N33" s="367"/>
      <c r="O33" s="367">
        <v>0</v>
      </c>
      <c r="P33" s="367" t="s">
        <v>406</v>
      </c>
      <c r="Q33" s="367" t="s">
        <v>825</v>
      </c>
      <c r="R33" s="367" t="s">
        <v>821</v>
      </c>
      <c r="S33" s="367" t="s">
        <v>803</v>
      </c>
      <c r="T33" s="367" t="s">
        <v>806</v>
      </c>
      <c r="U33" s="367" t="s">
        <v>806</v>
      </c>
      <c r="V33" s="367" t="s">
        <v>806</v>
      </c>
      <c r="W33" s="367" t="s">
        <v>799</v>
      </c>
      <c r="X33" s="367" t="s">
        <v>804</v>
      </c>
      <c r="Y33" s="367" t="s">
        <v>820</v>
      </c>
      <c r="Z33" s="367" t="s">
        <v>798</v>
      </c>
      <c r="AA33" s="367"/>
      <c r="AB33" s="367" t="s">
        <v>830</v>
      </c>
      <c r="AC33" s="367" t="s">
        <v>804</v>
      </c>
      <c r="AD33" s="367"/>
      <c r="AE33" s="367" t="s">
        <v>809</v>
      </c>
      <c r="AF33" s="367" t="s">
        <v>825</v>
      </c>
      <c r="AG33" s="367" t="s">
        <v>817</v>
      </c>
      <c r="AH33" s="367" t="s">
        <v>808</v>
      </c>
      <c r="AI33" s="367" t="s">
        <v>798</v>
      </c>
      <c r="AJ33" s="367" t="s">
        <v>803</v>
      </c>
      <c r="AK33" s="367" t="s">
        <v>837</v>
      </c>
      <c r="AL33" s="367" t="s">
        <v>804</v>
      </c>
      <c r="AM33" s="367" t="s">
        <v>837</v>
      </c>
      <c r="AN33" s="367" t="s">
        <v>835</v>
      </c>
      <c r="AO33" s="367" t="s">
        <v>835</v>
      </c>
      <c r="AP33" s="367" t="s">
        <v>826</v>
      </c>
      <c r="AQ33" s="367" t="s">
        <v>802</v>
      </c>
      <c r="AR33" s="367" t="s">
        <v>805</v>
      </c>
      <c r="AS33" s="367" t="s">
        <v>817</v>
      </c>
      <c r="AT33" s="367" t="s">
        <v>807</v>
      </c>
      <c r="AU33" s="367" t="s">
        <v>817</v>
      </c>
      <c r="AV33" s="367" t="s">
        <v>807</v>
      </c>
      <c r="AW33" s="367">
        <v>2009</v>
      </c>
      <c r="AX33" s="367">
        <v>2</v>
      </c>
      <c r="AY33" s="367"/>
      <c r="AZ33" s="367">
        <v>6</v>
      </c>
      <c r="BA33" s="367" t="s">
        <v>810</v>
      </c>
      <c r="BB33" s="367" t="s">
        <v>811</v>
      </c>
      <c r="BC33" s="367" t="s">
        <v>923</v>
      </c>
      <c r="BD33" s="367"/>
      <c r="BE33" s="367"/>
      <c r="BF33" s="367"/>
      <c r="BG33" s="367"/>
      <c r="BH33" s="367"/>
      <c r="BI33" s="367"/>
      <c r="BJ33" s="367"/>
      <c r="BK33" s="367"/>
      <c r="BL33" s="367"/>
      <c r="BM33" s="367"/>
      <c r="BN33" s="367"/>
      <c r="BO33" s="367"/>
      <c r="BP33" s="367"/>
      <c r="BQ33" s="367"/>
    </row>
    <row r="34" spans="1:69" x14ac:dyDescent="0.2">
      <c r="A34" s="367"/>
      <c r="B34" s="367" t="s">
        <v>899</v>
      </c>
      <c r="C34" s="367"/>
      <c r="D34" s="367">
        <v>87.139999389648437</v>
      </c>
      <c r="E34" s="367">
        <v>610</v>
      </c>
      <c r="F34" s="367"/>
      <c r="G34" s="367"/>
      <c r="H34" s="367"/>
      <c r="I34" s="367"/>
      <c r="J34" s="367"/>
      <c r="K34" s="367"/>
      <c r="L34" s="367"/>
      <c r="M34" s="367"/>
      <c r="N34" s="367"/>
      <c r="O34" s="367">
        <v>0</v>
      </c>
      <c r="P34" s="367" t="s">
        <v>406</v>
      </c>
      <c r="Q34" s="367" t="s">
        <v>803</v>
      </c>
      <c r="R34" s="367" t="s">
        <v>840</v>
      </c>
      <c r="S34" s="367" t="s">
        <v>799</v>
      </c>
      <c r="T34" s="367" t="s">
        <v>806</v>
      </c>
      <c r="U34" s="367" t="s">
        <v>806</v>
      </c>
      <c r="V34" s="367" t="s">
        <v>806</v>
      </c>
      <c r="W34" s="367" t="s">
        <v>833</v>
      </c>
      <c r="X34" s="367" t="s">
        <v>837</v>
      </c>
      <c r="Y34" s="367" t="s">
        <v>820</v>
      </c>
      <c r="Z34" s="367" t="s">
        <v>832</v>
      </c>
      <c r="AA34" s="367"/>
      <c r="AB34" s="367" t="s">
        <v>807</v>
      </c>
      <c r="AC34" s="367" t="s">
        <v>833</v>
      </c>
      <c r="AD34" s="367"/>
      <c r="AE34" s="367" t="s">
        <v>805</v>
      </c>
      <c r="AF34" s="367" t="s">
        <v>802</v>
      </c>
      <c r="AG34" s="367" t="s">
        <v>812</v>
      </c>
      <c r="AH34" s="367" t="s">
        <v>817</v>
      </c>
      <c r="AI34" s="367" t="s">
        <v>802</v>
      </c>
      <c r="AJ34" s="367" t="s">
        <v>799</v>
      </c>
      <c r="AK34" s="367" t="s">
        <v>834</v>
      </c>
      <c r="AL34" s="367" t="s">
        <v>834</v>
      </c>
      <c r="AM34" s="367" t="s">
        <v>834</v>
      </c>
      <c r="AN34" s="367" t="s">
        <v>798</v>
      </c>
      <c r="AO34" s="367" t="s">
        <v>821</v>
      </c>
      <c r="AP34" s="367" t="s">
        <v>808</v>
      </c>
      <c r="AQ34" s="367" t="s">
        <v>802</v>
      </c>
      <c r="AR34" s="367" t="s">
        <v>818</v>
      </c>
      <c r="AS34" s="367" t="s">
        <v>820</v>
      </c>
      <c r="AT34" s="367" t="s">
        <v>832</v>
      </c>
      <c r="AU34" s="367" t="s">
        <v>803</v>
      </c>
      <c r="AV34" s="367" t="s">
        <v>837</v>
      </c>
      <c r="AW34" s="367">
        <v>2009</v>
      </c>
      <c r="AX34" s="367">
        <v>9</v>
      </c>
      <c r="AY34" s="367"/>
      <c r="AZ34" s="367">
        <v>15</v>
      </c>
      <c r="BA34" s="367" t="s">
        <v>810</v>
      </c>
      <c r="BB34" s="367" t="s">
        <v>811</v>
      </c>
      <c r="BC34" s="367" t="s">
        <v>924</v>
      </c>
      <c r="BD34" s="367"/>
      <c r="BE34" s="367">
        <v>12</v>
      </c>
      <c r="BF34" s="367"/>
      <c r="BG34" s="367"/>
      <c r="BH34" s="367"/>
      <c r="BI34" s="367"/>
      <c r="BJ34" s="367"/>
      <c r="BK34" s="367"/>
      <c r="BL34" s="367"/>
      <c r="BM34" s="367"/>
      <c r="BN34" s="367"/>
      <c r="BO34" s="367"/>
      <c r="BP34" s="367"/>
      <c r="BQ34" s="367"/>
    </row>
    <row r="35" spans="1:69" x14ac:dyDescent="0.2">
      <c r="A35" s="367"/>
      <c r="B35" s="367" t="s">
        <v>899</v>
      </c>
      <c r="C35" s="367"/>
      <c r="D35" s="367">
        <v>81.569999694824219</v>
      </c>
      <c r="E35" s="367">
        <v>571</v>
      </c>
      <c r="F35" s="367"/>
      <c r="G35" s="367"/>
      <c r="H35" s="367"/>
      <c r="I35" s="367"/>
      <c r="J35" s="367"/>
      <c r="K35" s="367"/>
      <c r="L35" s="367"/>
      <c r="M35" s="367"/>
      <c r="N35" s="367"/>
      <c r="O35" s="367">
        <v>0</v>
      </c>
      <c r="P35" s="367" t="s">
        <v>406</v>
      </c>
      <c r="Q35" s="367" t="s">
        <v>803</v>
      </c>
      <c r="R35" s="367" t="s">
        <v>825</v>
      </c>
      <c r="S35" s="367" t="s">
        <v>820</v>
      </c>
      <c r="T35" s="367" t="s">
        <v>806</v>
      </c>
      <c r="U35" s="367" t="s">
        <v>806</v>
      </c>
      <c r="V35" s="367" t="s">
        <v>806</v>
      </c>
      <c r="W35" s="367" t="s">
        <v>804</v>
      </c>
      <c r="X35" s="367" t="s">
        <v>799</v>
      </c>
      <c r="Y35" s="367" t="s">
        <v>837</v>
      </c>
      <c r="Z35" s="367" t="s">
        <v>833</v>
      </c>
      <c r="AA35" s="367"/>
      <c r="AB35" s="367" t="s">
        <v>817</v>
      </c>
      <c r="AC35" s="367" t="s">
        <v>834</v>
      </c>
      <c r="AD35" s="367"/>
      <c r="AE35" s="367" t="s">
        <v>831</v>
      </c>
      <c r="AF35" s="367" t="s">
        <v>840</v>
      </c>
      <c r="AG35" s="367" t="s">
        <v>822</v>
      </c>
      <c r="AH35" s="367" t="s">
        <v>809</v>
      </c>
      <c r="AI35" s="367" t="s">
        <v>808</v>
      </c>
      <c r="AJ35" s="367" t="s">
        <v>803</v>
      </c>
      <c r="AK35" s="367" t="s">
        <v>803</v>
      </c>
      <c r="AL35" s="367" t="s">
        <v>821</v>
      </c>
      <c r="AM35" s="367" t="s">
        <v>804</v>
      </c>
      <c r="AN35" s="367" t="s">
        <v>831</v>
      </c>
      <c r="AO35" s="367" t="s">
        <v>823</v>
      </c>
      <c r="AP35" s="367" t="s">
        <v>798</v>
      </c>
      <c r="AQ35" s="367" t="s">
        <v>812</v>
      </c>
      <c r="AR35" s="367" t="s">
        <v>813</v>
      </c>
      <c r="AS35" s="367" t="s">
        <v>807</v>
      </c>
      <c r="AT35" s="367" t="s">
        <v>803</v>
      </c>
      <c r="AU35" s="367" t="s">
        <v>808</v>
      </c>
      <c r="AV35" s="367" t="s">
        <v>817</v>
      </c>
      <c r="AW35" s="367">
        <v>2009</v>
      </c>
      <c r="AX35" s="367">
        <v>7</v>
      </c>
      <c r="AY35" s="367"/>
      <c r="AZ35" s="367">
        <v>4</v>
      </c>
      <c r="BA35" s="367" t="s">
        <v>815</v>
      </c>
      <c r="BB35" s="367" t="s">
        <v>811</v>
      </c>
      <c r="BC35" s="367" t="s">
        <v>925</v>
      </c>
      <c r="BD35" s="367"/>
      <c r="BE35" s="367"/>
      <c r="BF35" s="367"/>
      <c r="BG35" s="367"/>
      <c r="BH35" s="367"/>
      <c r="BI35" s="367"/>
      <c r="BJ35" s="367"/>
      <c r="BK35" s="367"/>
      <c r="BL35" s="367"/>
      <c r="BM35" s="367"/>
      <c r="BN35" s="367"/>
      <c r="BO35" s="367"/>
      <c r="BP35" s="367"/>
      <c r="BQ35" s="367"/>
    </row>
    <row r="36" spans="1:69" x14ac:dyDescent="0.2">
      <c r="A36" s="367"/>
      <c r="B36" s="367" t="s">
        <v>899</v>
      </c>
      <c r="C36" s="367"/>
      <c r="D36" s="367">
        <v>82.569999694824219</v>
      </c>
      <c r="E36" s="367">
        <v>578</v>
      </c>
      <c r="F36" s="367"/>
      <c r="G36" s="367"/>
      <c r="H36" s="367"/>
      <c r="I36" s="367"/>
      <c r="J36" s="367"/>
      <c r="K36" s="367"/>
      <c r="L36" s="367"/>
      <c r="M36" s="367"/>
      <c r="N36" s="367"/>
      <c r="O36" s="367">
        <v>0</v>
      </c>
      <c r="P36" s="367" t="s">
        <v>406</v>
      </c>
      <c r="Q36" s="367" t="s">
        <v>803</v>
      </c>
      <c r="R36" s="367" t="s">
        <v>821</v>
      </c>
      <c r="S36" s="367" t="s">
        <v>804</v>
      </c>
      <c r="T36" s="367" t="s">
        <v>806</v>
      </c>
      <c r="U36" s="367" t="s">
        <v>806</v>
      </c>
      <c r="V36" s="367" t="s">
        <v>806</v>
      </c>
      <c r="W36" s="367" t="s">
        <v>799</v>
      </c>
      <c r="X36" s="367" t="s">
        <v>799</v>
      </c>
      <c r="Y36" s="367" t="s">
        <v>799</v>
      </c>
      <c r="Z36" s="367" t="s">
        <v>833</v>
      </c>
      <c r="AA36" s="367"/>
      <c r="AB36" s="367" t="s">
        <v>820</v>
      </c>
      <c r="AC36" s="367" t="s">
        <v>837</v>
      </c>
      <c r="AD36" s="367"/>
      <c r="AE36" s="367" t="s">
        <v>814</v>
      </c>
      <c r="AF36" s="367" t="s">
        <v>818</v>
      </c>
      <c r="AG36" s="367" t="s">
        <v>830</v>
      </c>
      <c r="AH36" s="367" t="s">
        <v>825</v>
      </c>
      <c r="AI36" s="367" t="s">
        <v>798</v>
      </c>
      <c r="AJ36" s="367" t="s">
        <v>825</v>
      </c>
      <c r="AK36" s="367" t="s">
        <v>803</v>
      </c>
      <c r="AL36" s="367" t="s">
        <v>803</v>
      </c>
      <c r="AM36" s="367" t="s">
        <v>809</v>
      </c>
      <c r="AN36" s="367" t="s">
        <v>838</v>
      </c>
      <c r="AO36" s="367" t="s">
        <v>822</v>
      </c>
      <c r="AP36" s="367" t="s">
        <v>828</v>
      </c>
      <c r="AQ36" s="367" t="s">
        <v>832</v>
      </c>
      <c r="AR36" s="367" t="s">
        <v>833</v>
      </c>
      <c r="AS36" s="367" t="s">
        <v>807</v>
      </c>
      <c r="AT36" s="367" t="s">
        <v>809</v>
      </c>
      <c r="AU36" s="367" t="s">
        <v>803</v>
      </c>
      <c r="AV36" s="367" t="s">
        <v>808</v>
      </c>
      <c r="AW36" s="367">
        <v>2009</v>
      </c>
      <c r="AX36" s="367">
        <v>2</v>
      </c>
      <c r="AY36" s="367"/>
      <c r="AZ36" s="367">
        <v>27</v>
      </c>
      <c r="BA36" s="367" t="s">
        <v>810</v>
      </c>
      <c r="BB36" s="367" t="s">
        <v>811</v>
      </c>
      <c r="BC36" s="367" t="s">
        <v>926</v>
      </c>
      <c r="BD36" s="367"/>
      <c r="BE36" s="367">
        <v>13</v>
      </c>
      <c r="BF36" s="367"/>
      <c r="BG36" s="367"/>
      <c r="BH36" s="367"/>
      <c r="BI36" s="367"/>
      <c r="BJ36" s="367"/>
      <c r="BK36" s="367"/>
      <c r="BL36" s="367"/>
      <c r="BM36" s="367"/>
      <c r="BN36" s="367"/>
      <c r="BO36" s="367"/>
      <c r="BP36" s="367"/>
      <c r="BQ36" s="367"/>
    </row>
    <row r="37" spans="1:69" x14ac:dyDescent="0.2">
      <c r="A37" s="367"/>
      <c r="B37" s="367" t="s">
        <v>899</v>
      </c>
      <c r="C37" s="367"/>
      <c r="D37" s="367">
        <v>91.290000915527344</v>
      </c>
      <c r="E37" s="367">
        <v>639</v>
      </c>
      <c r="F37" s="367"/>
      <c r="G37" s="367"/>
      <c r="H37" s="367"/>
      <c r="I37" s="367"/>
      <c r="J37" s="367"/>
      <c r="K37" s="367"/>
      <c r="L37" s="367"/>
      <c r="M37" s="367"/>
      <c r="N37" s="367"/>
      <c r="O37" s="367">
        <v>0</v>
      </c>
      <c r="P37" s="367" t="s">
        <v>406</v>
      </c>
      <c r="Q37" s="367" t="s">
        <v>803</v>
      </c>
      <c r="R37" s="367" t="s">
        <v>840</v>
      </c>
      <c r="S37" s="367" t="s">
        <v>833</v>
      </c>
      <c r="T37" s="367" t="s">
        <v>806</v>
      </c>
      <c r="U37" s="367" t="s">
        <v>806</v>
      </c>
      <c r="V37" s="367" t="s">
        <v>806</v>
      </c>
      <c r="W37" s="367" t="s">
        <v>833</v>
      </c>
      <c r="X37" s="367" t="s">
        <v>832</v>
      </c>
      <c r="Y37" s="367" t="s">
        <v>837</v>
      </c>
      <c r="Z37" s="367" t="s">
        <v>837</v>
      </c>
      <c r="AA37" s="367"/>
      <c r="AB37" s="367" t="s">
        <v>832</v>
      </c>
      <c r="AC37" s="367" t="s">
        <v>836</v>
      </c>
      <c r="AD37" s="367"/>
      <c r="AE37" s="367" t="s">
        <v>817</v>
      </c>
      <c r="AF37" s="367" t="s">
        <v>817</v>
      </c>
      <c r="AG37" s="367" t="s">
        <v>817</v>
      </c>
      <c r="AH37" s="367" t="s">
        <v>803</v>
      </c>
      <c r="AI37" s="367" t="s">
        <v>825</v>
      </c>
      <c r="AJ37" s="367" t="s">
        <v>832</v>
      </c>
      <c r="AK37" s="367" t="s">
        <v>834</v>
      </c>
      <c r="AL37" s="367" t="s">
        <v>834</v>
      </c>
      <c r="AM37" s="367" t="s">
        <v>834</v>
      </c>
      <c r="AN37" s="367" t="s">
        <v>799</v>
      </c>
      <c r="AO37" s="367" t="s">
        <v>807</v>
      </c>
      <c r="AP37" s="367" t="s">
        <v>804</v>
      </c>
      <c r="AQ37" s="367" t="s">
        <v>804</v>
      </c>
      <c r="AR37" s="367" t="s">
        <v>819</v>
      </c>
      <c r="AS37" s="367" t="s">
        <v>803</v>
      </c>
      <c r="AT37" s="367" t="s">
        <v>833</v>
      </c>
      <c r="AU37" s="367" t="s">
        <v>832</v>
      </c>
      <c r="AV37" s="367" t="s">
        <v>804</v>
      </c>
      <c r="AW37" s="367">
        <v>2009</v>
      </c>
      <c r="AX37" s="367">
        <v>3</v>
      </c>
      <c r="AY37" s="367"/>
      <c r="AZ37" s="367">
        <v>3</v>
      </c>
      <c r="BA37" s="367" t="s">
        <v>815</v>
      </c>
      <c r="BB37" s="367" t="s">
        <v>811</v>
      </c>
      <c r="BC37" s="367" t="s">
        <v>952</v>
      </c>
      <c r="BD37" s="367"/>
      <c r="BE37" s="367"/>
      <c r="BF37" s="367"/>
      <c r="BG37" s="367"/>
      <c r="BH37" s="367"/>
      <c r="BI37" s="367"/>
      <c r="BJ37" s="367"/>
      <c r="BK37" s="367"/>
      <c r="BL37" s="367"/>
      <c r="BM37" s="367"/>
      <c r="BN37" s="367"/>
      <c r="BO37" s="367"/>
      <c r="BP37" s="367"/>
      <c r="BQ37" s="367"/>
    </row>
    <row r="38" spans="1:69" x14ac:dyDescent="0.2">
      <c r="A38" s="367"/>
      <c r="B38" s="367" t="s">
        <v>899</v>
      </c>
      <c r="C38" s="367"/>
      <c r="D38" s="367">
        <v>80.860000610351563</v>
      </c>
      <c r="E38" s="367">
        <v>566</v>
      </c>
      <c r="F38" s="367"/>
      <c r="G38" s="367"/>
      <c r="H38" s="367"/>
      <c r="I38" s="367"/>
      <c r="J38" s="367"/>
      <c r="K38" s="367"/>
      <c r="L38" s="367"/>
      <c r="M38" s="367"/>
      <c r="N38" s="367"/>
      <c r="O38" s="367">
        <v>0</v>
      </c>
      <c r="P38" s="367" t="s">
        <v>406</v>
      </c>
      <c r="Q38" s="367" t="s">
        <v>803</v>
      </c>
      <c r="R38" s="367" t="s">
        <v>825</v>
      </c>
      <c r="S38" s="367" t="s">
        <v>820</v>
      </c>
      <c r="T38" s="367" t="s">
        <v>806</v>
      </c>
      <c r="U38" s="367" t="s">
        <v>806</v>
      </c>
      <c r="V38" s="367" t="s">
        <v>806</v>
      </c>
      <c r="W38" s="367" t="s">
        <v>804</v>
      </c>
      <c r="X38" s="367" t="s">
        <v>799</v>
      </c>
      <c r="Y38" s="367" t="s">
        <v>826</v>
      </c>
      <c r="Z38" s="367" t="s">
        <v>799</v>
      </c>
      <c r="AA38" s="367"/>
      <c r="AB38" s="367" t="s">
        <v>808</v>
      </c>
      <c r="AC38" s="367" t="s">
        <v>836</v>
      </c>
      <c r="AD38" s="367"/>
      <c r="AE38" s="367" t="s">
        <v>825</v>
      </c>
      <c r="AF38" s="367" t="s">
        <v>821</v>
      </c>
      <c r="AG38" s="367" t="s">
        <v>803</v>
      </c>
      <c r="AH38" s="367" t="s">
        <v>840</v>
      </c>
      <c r="AI38" s="367" t="s">
        <v>802</v>
      </c>
      <c r="AJ38" s="367" t="s">
        <v>818</v>
      </c>
      <c r="AK38" s="367" t="s">
        <v>821</v>
      </c>
      <c r="AL38" s="367" t="s">
        <v>805</v>
      </c>
      <c r="AM38" s="367" t="s">
        <v>829</v>
      </c>
      <c r="AN38" s="367" t="s">
        <v>830</v>
      </c>
      <c r="AO38" s="367" t="s">
        <v>823</v>
      </c>
      <c r="AP38" s="367" t="s">
        <v>800</v>
      </c>
      <c r="AQ38" s="367" t="s">
        <v>809</v>
      </c>
      <c r="AR38" s="367" t="s">
        <v>798</v>
      </c>
      <c r="AS38" s="367" t="s">
        <v>807</v>
      </c>
      <c r="AT38" s="367" t="s">
        <v>840</v>
      </c>
      <c r="AU38" s="367" t="s">
        <v>808</v>
      </c>
      <c r="AV38" s="367" t="s">
        <v>812</v>
      </c>
      <c r="AW38" s="367">
        <v>2009</v>
      </c>
      <c r="AX38" s="367">
        <v>12</v>
      </c>
      <c r="AY38" s="367"/>
      <c r="AZ38" s="367">
        <v>31</v>
      </c>
      <c r="BA38" s="367" t="s">
        <v>810</v>
      </c>
      <c r="BB38" s="367" t="s">
        <v>811</v>
      </c>
      <c r="BC38" s="367" t="s">
        <v>927</v>
      </c>
      <c r="BD38" s="367"/>
      <c r="BE38" s="367">
        <v>14</v>
      </c>
      <c r="BF38" s="367"/>
      <c r="BG38" s="367"/>
      <c r="BH38" s="367"/>
      <c r="BI38" s="367"/>
      <c r="BJ38" s="367"/>
      <c r="BK38" s="367"/>
      <c r="BL38" s="367"/>
      <c r="BM38" s="367"/>
      <c r="BN38" s="367"/>
      <c r="BO38" s="367"/>
      <c r="BP38" s="367"/>
      <c r="BQ38" s="367"/>
    </row>
    <row r="39" spans="1:69" x14ac:dyDescent="0.2">
      <c r="A39" s="367"/>
      <c r="B39" s="367" t="s">
        <v>899</v>
      </c>
      <c r="C39" s="367"/>
      <c r="D39" s="367">
        <v>80.139999389648438</v>
      </c>
      <c r="E39" s="367">
        <v>561</v>
      </c>
      <c r="F39" s="367"/>
      <c r="G39" s="367"/>
      <c r="H39" s="367"/>
      <c r="I39" s="367"/>
      <c r="J39" s="367"/>
      <c r="K39" s="367"/>
      <c r="L39" s="367"/>
      <c r="M39" s="367"/>
      <c r="N39" s="367"/>
      <c r="O39" s="367">
        <v>0</v>
      </c>
      <c r="P39" s="367" t="s">
        <v>406</v>
      </c>
      <c r="Q39" s="367" t="s">
        <v>820</v>
      </c>
      <c r="R39" s="367" t="s">
        <v>808</v>
      </c>
      <c r="S39" s="367" t="s">
        <v>804</v>
      </c>
      <c r="T39" s="367" t="s">
        <v>806</v>
      </c>
      <c r="U39" s="367" t="s">
        <v>806</v>
      </c>
      <c r="V39" s="367" t="s">
        <v>806</v>
      </c>
      <c r="W39" s="367" t="s">
        <v>833</v>
      </c>
      <c r="X39" s="367" t="s">
        <v>803</v>
      </c>
      <c r="Y39" s="367" t="s">
        <v>834</v>
      </c>
      <c r="Z39" s="367" t="s">
        <v>833</v>
      </c>
      <c r="AA39" s="367"/>
      <c r="AB39" s="367" t="s">
        <v>803</v>
      </c>
      <c r="AC39" s="367" t="s">
        <v>836</v>
      </c>
      <c r="AD39" s="367"/>
      <c r="AE39" s="367" t="s">
        <v>828</v>
      </c>
      <c r="AF39" s="367" t="s">
        <v>821</v>
      </c>
      <c r="AG39" s="367" t="s">
        <v>838</v>
      </c>
      <c r="AH39" s="367" t="s">
        <v>829</v>
      </c>
      <c r="AI39" s="367" t="s">
        <v>805</v>
      </c>
      <c r="AJ39" s="367" t="s">
        <v>812</v>
      </c>
      <c r="AK39" s="367" t="s">
        <v>805</v>
      </c>
      <c r="AL39" s="367" t="s">
        <v>814</v>
      </c>
      <c r="AM39" s="367" t="s">
        <v>803</v>
      </c>
      <c r="AN39" s="367" t="s">
        <v>814</v>
      </c>
      <c r="AO39" s="367" t="s">
        <v>822</v>
      </c>
      <c r="AP39" s="367" t="s">
        <v>821</v>
      </c>
      <c r="AQ39" s="367" t="s">
        <v>840</v>
      </c>
      <c r="AR39" s="367" t="s">
        <v>801</v>
      </c>
      <c r="AS39" s="367" t="s">
        <v>832</v>
      </c>
      <c r="AT39" s="367" t="s">
        <v>802</v>
      </c>
      <c r="AU39" s="367" t="s">
        <v>803</v>
      </c>
      <c r="AV39" s="367" t="s">
        <v>840</v>
      </c>
      <c r="AW39" s="367">
        <v>2009</v>
      </c>
      <c r="AX39" s="367">
        <v>1</v>
      </c>
      <c r="AY39" s="367"/>
      <c r="AZ39" s="367">
        <v>7</v>
      </c>
      <c r="BA39" s="367" t="s">
        <v>810</v>
      </c>
      <c r="BB39" s="367" t="s">
        <v>811</v>
      </c>
      <c r="BC39" s="367" t="s">
        <v>928</v>
      </c>
      <c r="BD39" s="367"/>
      <c r="BE39" s="367"/>
      <c r="BF39" s="367"/>
      <c r="BG39" s="367"/>
      <c r="BH39" s="367"/>
      <c r="BI39" s="367"/>
      <c r="BJ39" s="367"/>
      <c r="BK39" s="367"/>
      <c r="BL39" s="367"/>
      <c r="BM39" s="367"/>
      <c r="BN39" s="367"/>
      <c r="BO39" s="367"/>
      <c r="BP39" s="367"/>
      <c r="BQ39" s="367"/>
    </row>
    <row r="40" spans="1:69" x14ac:dyDescent="0.2">
      <c r="A40" s="367"/>
      <c r="B40" s="367" t="s">
        <v>899</v>
      </c>
      <c r="C40" s="367"/>
      <c r="D40" s="367">
        <v>90.430000305175781</v>
      </c>
      <c r="E40" s="367">
        <v>633</v>
      </c>
      <c r="F40" s="367"/>
      <c r="G40" s="367"/>
      <c r="H40" s="367"/>
      <c r="I40" s="367"/>
      <c r="J40" s="367"/>
      <c r="K40" s="367"/>
      <c r="L40" s="367"/>
      <c r="M40" s="367"/>
      <c r="N40" s="367"/>
      <c r="O40" s="367">
        <v>0</v>
      </c>
      <c r="P40" s="367" t="s">
        <v>406</v>
      </c>
      <c r="Q40" s="367" t="s">
        <v>820</v>
      </c>
      <c r="R40" s="367" t="s">
        <v>803</v>
      </c>
      <c r="S40" s="367" t="s">
        <v>799</v>
      </c>
      <c r="T40" s="367" t="s">
        <v>806</v>
      </c>
      <c r="U40" s="367" t="s">
        <v>806</v>
      </c>
      <c r="V40" s="367" t="s">
        <v>806</v>
      </c>
      <c r="W40" s="367" t="s">
        <v>799</v>
      </c>
      <c r="X40" s="367" t="s">
        <v>803</v>
      </c>
      <c r="Y40" s="367" t="s">
        <v>835</v>
      </c>
      <c r="Z40" s="367" t="s">
        <v>804</v>
      </c>
      <c r="AA40" s="367"/>
      <c r="AB40" s="367" t="s">
        <v>807</v>
      </c>
      <c r="AC40" s="367" t="s">
        <v>836</v>
      </c>
      <c r="AD40" s="367"/>
      <c r="AE40" s="367" t="s">
        <v>798</v>
      </c>
      <c r="AF40" s="367" t="s">
        <v>805</v>
      </c>
      <c r="AG40" s="367" t="s">
        <v>825</v>
      </c>
      <c r="AH40" s="367" t="s">
        <v>803</v>
      </c>
      <c r="AI40" s="367" t="s">
        <v>840</v>
      </c>
      <c r="AJ40" s="367" t="s">
        <v>799</v>
      </c>
      <c r="AK40" s="367" t="s">
        <v>834</v>
      </c>
      <c r="AL40" s="367" t="s">
        <v>834</v>
      </c>
      <c r="AM40" s="367" t="s">
        <v>834</v>
      </c>
      <c r="AN40" s="367" t="s">
        <v>799</v>
      </c>
      <c r="AO40" s="367" t="s">
        <v>832</v>
      </c>
      <c r="AP40" s="367" t="s">
        <v>833</v>
      </c>
      <c r="AQ40" s="367" t="s">
        <v>799</v>
      </c>
      <c r="AR40" s="367" t="s">
        <v>834</v>
      </c>
      <c r="AS40" s="367" t="s">
        <v>808</v>
      </c>
      <c r="AT40" s="367" t="s">
        <v>799</v>
      </c>
      <c r="AU40" s="367" t="s">
        <v>809</v>
      </c>
      <c r="AV40" s="367" t="s">
        <v>835</v>
      </c>
      <c r="AW40" s="367">
        <v>2009</v>
      </c>
      <c r="AX40" s="367">
        <v>3</v>
      </c>
      <c r="AY40" s="367"/>
      <c r="AZ40" s="367">
        <v>23</v>
      </c>
      <c r="BA40" s="367" t="s">
        <v>815</v>
      </c>
      <c r="BB40" s="367" t="s">
        <v>811</v>
      </c>
      <c r="BC40" s="367" t="s">
        <v>929</v>
      </c>
      <c r="BD40" s="367"/>
      <c r="BE40" s="367">
        <v>15</v>
      </c>
      <c r="BF40" s="367"/>
      <c r="BG40" s="367"/>
      <c r="BH40" s="367"/>
      <c r="BI40" s="367"/>
      <c r="BJ40" s="367"/>
      <c r="BK40" s="367"/>
      <c r="BL40" s="367"/>
      <c r="BM40" s="367"/>
      <c r="BN40" s="367"/>
      <c r="BO40" s="367"/>
      <c r="BP40" s="367"/>
      <c r="BQ40" s="367"/>
    </row>
    <row r="41" spans="1:69" x14ac:dyDescent="0.2">
      <c r="A41" s="367"/>
      <c r="B41" s="367" t="s">
        <v>899</v>
      </c>
      <c r="C41" s="367"/>
      <c r="D41" s="367">
        <v>78.569999694824219</v>
      </c>
      <c r="E41" s="367">
        <v>550</v>
      </c>
      <c r="F41" s="367"/>
      <c r="G41" s="367"/>
      <c r="H41" s="367"/>
      <c r="I41" s="367"/>
      <c r="J41" s="367"/>
      <c r="K41" s="367"/>
      <c r="L41" s="367"/>
      <c r="M41" s="367"/>
      <c r="N41" s="367"/>
      <c r="O41" s="367">
        <v>0</v>
      </c>
      <c r="P41" s="367" t="s">
        <v>406</v>
      </c>
      <c r="Q41" s="367" t="s">
        <v>820</v>
      </c>
      <c r="R41" s="367" t="s">
        <v>807</v>
      </c>
      <c r="S41" s="367" t="s">
        <v>820</v>
      </c>
      <c r="T41" s="367" t="s">
        <v>806</v>
      </c>
      <c r="U41" s="367" t="s">
        <v>806</v>
      </c>
      <c r="V41" s="367" t="s">
        <v>806</v>
      </c>
      <c r="W41" s="367" t="s">
        <v>799</v>
      </c>
      <c r="X41" s="367" t="s">
        <v>820</v>
      </c>
      <c r="Y41" s="367" t="s">
        <v>804</v>
      </c>
      <c r="Z41" s="367" t="s">
        <v>799</v>
      </c>
      <c r="AA41" s="367"/>
      <c r="AB41" s="367" t="s">
        <v>808</v>
      </c>
      <c r="AC41" s="367" t="s">
        <v>836</v>
      </c>
      <c r="AD41" s="367"/>
      <c r="AE41" s="367" t="s">
        <v>828</v>
      </c>
      <c r="AF41" s="367" t="s">
        <v>829</v>
      </c>
      <c r="AG41" s="367" t="s">
        <v>838</v>
      </c>
      <c r="AH41" s="367" t="s">
        <v>805</v>
      </c>
      <c r="AI41" s="367" t="s">
        <v>798</v>
      </c>
      <c r="AJ41" s="367" t="s">
        <v>829</v>
      </c>
      <c r="AK41" s="367" t="s">
        <v>838</v>
      </c>
      <c r="AL41" s="367" t="s">
        <v>824</v>
      </c>
      <c r="AM41" s="367" t="s">
        <v>828</v>
      </c>
      <c r="AN41" s="367" t="s">
        <v>827</v>
      </c>
      <c r="AO41" s="367" t="s">
        <v>822</v>
      </c>
      <c r="AP41" s="367" t="s">
        <v>801</v>
      </c>
      <c r="AQ41" s="367" t="s">
        <v>809</v>
      </c>
      <c r="AR41" s="367" t="s">
        <v>805</v>
      </c>
      <c r="AS41" s="367" t="s">
        <v>799</v>
      </c>
      <c r="AT41" s="367" t="s">
        <v>805</v>
      </c>
      <c r="AU41" s="367" t="s">
        <v>808</v>
      </c>
      <c r="AV41" s="367" t="s">
        <v>828</v>
      </c>
      <c r="AW41" s="367">
        <v>2009</v>
      </c>
      <c r="AX41" s="367">
        <v>12</v>
      </c>
      <c r="AY41" s="367"/>
      <c r="AZ41" s="367">
        <v>25</v>
      </c>
      <c r="BA41" s="367" t="s">
        <v>810</v>
      </c>
      <c r="BB41" s="367" t="s">
        <v>811</v>
      </c>
      <c r="BC41" s="367" t="s">
        <v>930</v>
      </c>
      <c r="BD41" s="367"/>
      <c r="BE41" s="367"/>
      <c r="BF41" s="367"/>
      <c r="BG41" s="367"/>
      <c r="BH41" s="367"/>
      <c r="BI41" s="367"/>
      <c r="BJ41" s="367"/>
      <c r="BK41" s="367"/>
      <c r="BL41" s="367"/>
      <c r="BM41" s="367"/>
      <c r="BN41" s="367"/>
      <c r="BO41" s="367"/>
      <c r="BP41" s="367"/>
      <c r="BQ41" s="367"/>
    </row>
    <row r="42" spans="1:69" x14ac:dyDescent="0.2">
      <c r="A42" s="367"/>
      <c r="B42" s="367" t="s">
        <v>899</v>
      </c>
      <c r="C42" s="367"/>
      <c r="D42" s="367">
        <v>76.139999389648438</v>
      </c>
      <c r="E42" s="367">
        <v>533</v>
      </c>
      <c r="F42" s="367"/>
      <c r="G42" s="367"/>
      <c r="H42" s="367"/>
      <c r="I42" s="367"/>
      <c r="J42" s="367"/>
      <c r="K42" s="367"/>
      <c r="L42" s="367"/>
      <c r="M42" s="367"/>
      <c r="N42" s="367"/>
      <c r="O42" s="367">
        <v>0</v>
      </c>
      <c r="P42" s="367" t="s">
        <v>406</v>
      </c>
      <c r="Q42" s="367" t="s">
        <v>809</v>
      </c>
      <c r="R42" s="367" t="s">
        <v>812</v>
      </c>
      <c r="S42" s="367" t="s">
        <v>837</v>
      </c>
      <c r="T42" s="367" t="s">
        <v>806</v>
      </c>
      <c r="U42" s="367" t="s">
        <v>806</v>
      </c>
      <c r="V42" s="367" t="s">
        <v>806</v>
      </c>
      <c r="W42" s="367" t="s">
        <v>837</v>
      </c>
      <c r="X42" s="367" t="s">
        <v>804</v>
      </c>
      <c r="Y42" s="367" t="s">
        <v>837</v>
      </c>
      <c r="Z42" s="367" t="s">
        <v>804</v>
      </c>
      <c r="AA42" s="367"/>
      <c r="AB42" s="367" t="s">
        <v>817</v>
      </c>
      <c r="AC42" s="367" t="s">
        <v>836</v>
      </c>
      <c r="AD42" s="367"/>
      <c r="AE42" s="367" t="s">
        <v>812</v>
      </c>
      <c r="AF42" s="367" t="s">
        <v>802</v>
      </c>
      <c r="AG42" s="367" t="s">
        <v>827</v>
      </c>
      <c r="AH42" s="367" t="s">
        <v>821</v>
      </c>
      <c r="AI42" s="367" t="s">
        <v>798</v>
      </c>
      <c r="AJ42" s="367" t="s">
        <v>828</v>
      </c>
      <c r="AK42" s="367" t="s">
        <v>838</v>
      </c>
      <c r="AL42" s="367" t="s">
        <v>824</v>
      </c>
      <c r="AM42" s="367" t="s">
        <v>828</v>
      </c>
      <c r="AN42" s="367" t="s">
        <v>824</v>
      </c>
      <c r="AO42" s="367" t="s">
        <v>823</v>
      </c>
      <c r="AP42" s="367" t="s">
        <v>827</v>
      </c>
      <c r="AQ42" s="367" t="s">
        <v>831</v>
      </c>
      <c r="AR42" s="367" t="s">
        <v>816</v>
      </c>
      <c r="AS42" s="367" t="s">
        <v>817</v>
      </c>
      <c r="AT42" s="367" t="s">
        <v>805</v>
      </c>
      <c r="AU42" s="367" t="s">
        <v>808</v>
      </c>
      <c r="AV42" s="367" t="s">
        <v>828</v>
      </c>
      <c r="AW42" s="367">
        <v>2009</v>
      </c>
      <c r="AX42" s="367">
        <v>7</v>
      </c>
      <c r="AY42" s="367"/>
      <c r="AZ42" s="367">
        <v>29</v>
      </c>
      <c r="BA42" s="367" t="s">
        <v>931</v>
      </c>
      <c r="BB42" s="367" t="s">
        <v>811</v>
      </c>
      <c r="BC42" s="367" t="s">
        <v>932</v>
      </c>
      <c r="BD42" s="367"/>
      <c r="BE42" s="367">
        <v>16</v>
      </c>
      <c r="BF42" s="367"/>
      <c r="BG42" s="367"/>
      <c r="BH42" s="367"/>
      <c r="BI42" s="367"/>
      <c r="BJ42" s="367"/>
      <c r="BK42" s="367"/>
      <c r="BL42" s="367"/>
      <c r="BM42" s="367"/>
      <c r="BN42" s="367"/>
      <c r="BO42" s="367"/>
      <c r="BP42" s="367"/>
      <c r="BQ42" s="367"/>
    </row>
    <row r="43" spans="1:69" x14ac:dyDescent="0.2">
      <c r="A43" s="367"/>
      <c r="B43" s="367" t="s">
        <v>899</v>
      </c>
      <c r="C43" s="367"/>
      <c r="D43" s="367">
        <v>78.569999694824219</v>
      </c>
      <c r="E43" s="367">
        <v>550</v>
      </c>
      <c r="F43" s="367"/>
      <c r="G43" s="367"/>
      <c r="H43" s="367"/>
      <c r="I43" s="367"/>
      <c r="J43" s="367"/>
      <c r="K43" s="367"/>
      <c r="L43" s="367"/>
      <c r="M43" s="367"/>
      <c r="N43" s="367"/>
      <c r="O43" s="367">
        <v>0</v>
      </c>
      <c r="P43" s="367" t="s">
        <v>406</v>
      </c>
      <c r="Q43" s="367" t="s">
        <v>809</v>
      </c>
      <c r="R43" s="367" t="s">
        <v>829</v>
      </c>
      <c r="S43" s="367" t="s">
        <v>804</v>
      </c>
      <c r="T43" s="367" t="s">
        <v>806</v>
      </c>
      <c r="U43" s="367" t="s">
        <v>806</v>
      </c>
      <c r="V43" s="367" t="s">
        <v>806</v>
      </c>
      <c r="W43" s="367" t="s">
        <v>832</v>
      </c>
      <c r="X43" s="367" t="s">
        <v>820</v>
      </c>
      <c r="Y43" s="367" t="s">
        <v>799</v>
      </c>
      <c r="Z43" s="367" t="s">
        <v>799</v>
      </c>
      <c r="AA43" s="367"/>
      <c r="AB43" s="367" t="s">
        <v>802</v>
      </c>
      <c r="AC43" s="367" t="s">
        <v>836</v>
      </c>
      <c r="AD43" s="367"/>
      <c r="AE43" s="367" t="s">
        <v>812</v>
      </c>
      <c r="AF43" s="367" t="s">
        <v>825</v>
      </c>
      <c r="AG43" s="367" t="s">
        <v>830</v>
      </c>
      <c r="AH43" s="367" t="s">
        <v>805</v>
      </c>
      <c r="AI43" s="367" t="s">
        <v>825</v>
      </c>
      <c r="AJ43" s="367" t="s">
        <v>818</v>
      </c>
      <c r="AK43" s="367" t="s">
        <v>818</v>
      </c>
      <c r="AL43" s="367" t="s">
        <v>829</v>
      </c>
      <c r="AM43" s="367" t="s">
        <v>812</v>
      </c>
      <c r="AN43" s="367" t="s">
        <v>801</v>
      </c>
      <c r="AO43" s="367" t="s">
        <v>824</v>
      </c>
      <c r="AP43" s="367" t="s">
        <v>800</v>
      </c>
      <c r="AQ43" s="367" t="s">
        <v>821</v>
      </c>
      <c r="AR43" s="367" t="s">
        <v>827</v>
      </c>
      <c r="AS43" s="367" t="s">
        <v>820</v>
      </c>
      <c r="AT43" s="367" t="s">
        <v>798</v>
      </c>
      <c r="AU43" s="367" t="s">
        <v>803</v>
      </c>
      <c r="AV43" s="367" t="s">
        <v>818</v>
      </c>
      <c r="AW43" s="367">
        <v>2009</v>
      </c>
      <c r="AX43" s="367">
        <v>7</v>
      </c>
      <c r="AY43" s="367"/>
      <c r="AZ43" s="367">
        <v>21</v>
      </c>
      <c r="BA43" s="367" t="s">
        <v>810</v>
      </c>
      <c r="BB43" s="367" t="s">
        <v>811</v>
      </c>
      <c r="BC43" s="367" t="s">
        <v>933</v>
      </c>
      <c r="BD43" s="367"/>
      <c r="BE43" s="367"/>
      <c r="BF43" s="367"/>
      <c r="BG43" s="367"/>
      <c r="BH43" s="367"/>
      <c r="BI43" s="367"/>
      <c r="BJ43" s="367"/>
      <c r="BK43" s="367"/>
      <c r="BL43" s="367"/>
      <c r="BM43" s="367"/>
      <c r="BN43" s="367"/>
      <c r="BO43" s="367"/>
      <c r="BP43" s="367"/>
      <c r="BQ43" s="367"/>
    </row>
    <row r="44" spans="1:69" x14ac:dyDescent="0.2">
      <c r="A44" s="367"/>
      <c r="B44" s="367" t="s">
        <v>899</v>
      </c>
      <c r="C44" s="367"/>
      <c r="D44" s="367">
        <v>78.709999084472656</v>
      </c>
      <c r="E44" s="367">
        <v>551</v>
      </c>
      <c r="F44" s="367"/>
      <c r="G44" s="367"/>
      <c r="H44" s="367"/>
      <c r="I44" s="367"/>
      <c r="J44" s="367"/>
      <c r="K44" s="367"/>
      <c r="L44" s="367"/>
      <c r="M44" s="367"/>
      <c r="N44" s="367"/>
      <c r="O44" s="367">
        <v>0</v>
      </c>
      <c r="P44" s="367" t="s">
        <v>406</v>
      </c>
      <c r="Q44" s="367" t="s">
        <v>817</v>
      </c>
      <c r="R44" s="367" t="s">
        <v>798</v>
      </c>
      <c r="S44" s="367" t="s">
        <v>804</v>
      </c>
      <c r="T44" s="367" t="s">
        <v>806</v>
      </c>
      <c r="U44" s="367" t="s">
        <v>806</v>
      </c>
      <c r="V44" s="367" t="s">
        <v>806</v>
      </c>
      <c r="W44" s="367" t="s">
        <v>837</v>
      </c>
      <c r="X44" s="367" t="s">
        <v>833</v>
      </c>
      <c r="Y44" s="367" t="s">
        <v>826</v>
      </c>
      <c r="Z44" s="367" t="s">
        <v>804</v>
      </c>
      <c r="AA44" s="367"/>
      <c r="AB44" s="367" t="s">
        <v>817</v>
      </c>
      <c r="AC44" s="367" t="s">
        <v>836</v>
      </c>
      <c r="AD44" s="367"/>
      <c r="AE44" s="367" t="s">
        <v>812</v>
      </c>
      <c r="AF44" s="367" t="s">
        <v>825</v>
      </c>
      <c r="AG44" s="367" t="s">
        <v>830</v>
      </c>
      <c r="AH44" s="367" t="s">
        <v>821</v>
      </c>
      <c r="AI44" s="367" t="s">
        <v>825</v>
      </c>
      <c r="AJ44" s="367" t="s">
        <v>831</v>
      </c>
      <c r="AK44" s="367" t="s">
        <v>831</v>
      </c>
      <c r="AL44" s="367" t="s">
        <v>801</v>
      </c>
      <c r="AM44" s="367" t="s">
        <v>829</v>
      </c>
      <c r="AN44" s="367" t="s">
        <v>801</v>
      </c>
      <c r="AO44" s="367" t="s">
        <v>822</v>
      </c>
      <c r="AP44" s="367" t="s">
        <v>814</v>
      </c>
      <c r="AQ44" s="367" t="s">
        <v>825</v>
      </c>
      <c r="AR44" s="367" t="s">
        <v>821</v>
      </c>
      <c r="AS44" s="367" t="s">
        <v>809</v>
      </c>
      <c r="AT44" s="367" t="s">
        <v>840</v>
      </c>
      <c r="AU44" s="367" t="s">
        <v>809</v>
      </c>
      <c r="AV44" s="367" t="s">
        <v>828</v>
      </c>
      <c r="AW44" s="367">
        <v>2009</v>
      </c>
      <c r="AX44" s="367">
        <v>4</v>
      </c>
      <c r="AY44" s="367"/>
      <c r="AZ44" s="367">
        <v>6</v>
      </c>
      <c r="BA44" s="367" t="s">
        <v>810</v>
      </c>
      <c r="BB44" s="367" t="s">
        <v>811</v>
      </c>
      <c r="BC44" s="367" t="s">
        <v>935</v>
      </c>
      <c r="BD44" s="367"/>
      <c r="BE44" s="367">
        <v>17</v>
      </c>
      <c r="BF44" s="367"/>
      <c r="BG44" s="367"/>
      <c r="BH44" s="367"/>
      <c r="BI44" s="367"/>
      <c r="BJ44" s="367"/>
      <c r="BK44" s="367"/>
      <c r="BL44" s="367"/>
      <c r="BM44" s="367"/>
      <c r="BN44" s="367"/>
      <c r="BO44" s="367"/>
      <c r="BP44" s="367"/>
      <c r="BQ44" s="367"/>
    </row>
    <row r="45" spans="1:69" x14ac:dyDescent="0.2">
      <c r="A45" s="367"/>
      <c r="B45" s="367" t="s">
        <v>899</v>
      </c>
      <c r="C45" s="367"/>
      <c r="D45" s="367">
        <v>77.430000305175781</v>
      </c>
      <c r="E45" s="367">
        <v>542</v>
      </c>
      <c r="F45" s="367"/>
      <c r="G45" s="367"/>
      <c r="H45" s="367"/>
      <c r="I45" s="367"/>
      <c r="J45" s="367"/>
      <c r="K45" s="367"/>
      <c r="L45" s="367"/>
      <c r="M45" s="367"/>
      <c r="N45" s="367"/>
      <c r="O45" s="367">
        <v>0</v>
      </c>
      <c r="P45" s="367" t="s">
        <v>406</v>
      </c>
      <c r="Q45" s="367" t="s">
        <v>817</v>
      </c>
      <c r="R45" s="367" t="s">
        <v>802</v>
      </c>
      <c r="S45" s="367" t="s">
        <v>799</v>
      </c>
      <c r="T45" s="367" t="s">
        <v>806</v>
      </c>
      <c r="U45" s="367" t="s">
        <v>806</v>
      </c>
      <c r="V45" s="367" t="s">
        <v>806</v>
      </c>
      <c r="W45" s="367" t="s">
        <v>837</v>
      </c>
      <c r="X45" s="367" t="s">
        <v>837</v>
      </c>
      <c r="Y45" s="367" t="s">
        <v>804</v>
      </c>
      <c r="Z45" s="367" t="s">
        <v>837</v>
      </c>
      <c r="AA45" s="367"/>
      <c r="AB45" s="367" t="s">
        <v>832</v>
      </c>
      <c r="AC45" s="367" t="s">
        <v>836</v>
      </c>
      <c r="AD45" s="367"/>
      <c r="AE45" s="367" t="s">
        <v>800</v>
      </c>
      <c r="AF45" s="367" t="s">
        <v>818</v>
      </c>
      <c r="AG45" s="367" t="s">
        <v>824</v>
      </c>
      <c r="AH45" s="367" t="s">
        <v>840</v>
      </c>
      <c r="AI45" s="367" t="s">
        <v>802</v>
      </c>
      <c r="AJ45" s="367" t="s">
        <v>818</v>
      </c>
      <c r="AK45" s="367" t="s">
        <v>831</v>
      </c>
      <c r="AL45" s="367" t="s">
        <v>801</v>
      </c>
      <c r="AM45" s="367" t="s">
        <v>829</v>
      </c>
      <c r="AN45" s="367" t="s">
        <v>830</v>
      </c>
      <c r="AO45" s="367" t="s">
        <v>823</v>
      </c>
      <c r="AP45" s="367" t="s">
        <v>800</v>
      </c>
      <c r="AQ45" s="367" t="s">
        <v>829</v>
      </c>
      <c r="AR45" s="367" t="s">
        <v>841</v>
      </c>
      <c r="AS45" s="367" t="s">
        <v>833</v>
      </c>
      <c r="AT45" s="367" t="s">
        <v>805</v>
      </c>
      <c r="AU45" s="367" t="s">
        <v>803</v>
      </c>
      <c r="AV45" s="367" t="s">
        <v>814</v>
      </c>
      <c r="AW45" s="367">
        <v>2009</v>
      </c>
      <c r="AX45" s="367">
        <v>7</v>
      </c>
      <c r="AY45" s="367"/>
      <c r="AZ45" s="367">
        <v>4</v>
      </c>
      <c r="BA45" s="367" t="s">
        <v>815</v>
      </c>
      <c r="BB45" s="367" t="s">
        <v>842</v>
      </c>
      <c r="BC45" s="367" t="s">
        <v>936</v>
      </c>
      <c r="BD45" s="367"/>
      <c r="BE45" s="367"/>
      <c r="BF45" s="367"/>
      <c r="BG45" s="367"/>
      <c r="BH45" s="367"/>
      <c r="BI45" s="367"/>
      <c r="BJ45" s="367"/>
      <c r="BK45" s="367"/>
      <c r="BL45" s="367"/>
      <c r="BM45" s="367"/>
      <c r="BN45" s="367"/>
      <c r="BO45" s="367"/>
      <c r="BP45" s="367"/>
      <c r="BQ45" s="367"/>
    </row>
    <row r="46" spans="1:69" x14ac:dyDescent="0.2">
      <c r="A46" s="367"/>
      <c r="B46" s="367" t="s">
        <v>899</v>
      </c>
      <c r="C46" s="367"/>
      <c r="D46" s="367">
        <v>81.860000610351563</v>
      </c>
      <c r="E46" s="367">
        <v>573</v>
      </c>
      <c r="F46" s="367"/>
      <c r="G46" s="367"/>
      <c r="H46" s="367"/>
      <c r="I46" s="367"/>
      <c r="J46" s="367"/>
      <c r="K46" s="367"/>
      <c r="L46" s="367"/>
      <c r="M46" s="367"/>
      <c r="N46" s="367"/>
      <c r="O46" s="367">
        <v>0</v>
      </c>
      <c r="P46" s="367" t="s">
        <v>406</v>
      </c>
      <c r="Q46" s="367" t="s">
        <v>807</v>
      </c>
      <c r="R46" s="367" t="s">
        <v>809</v>
      </c>
      <c r="S46" s="367" t="s">
        <v>799</v>
      </c>
      <c r="T46" s="367" t="s">
        <v>806</v>
      </c>
      <c r="U46" s="367" t="s">
        <v>806</v>
      </c>
      <c r="V46" s="367" t="s">
        <v>806</v>
      </c>
      <c r="W46" s="367" t="s">
        <v>833</v>
      </c>
      <c r="X46" s="367" t="s">
        <v>820</v>
      </c>
      <c r="Y46" s="367" t="s">
        <v>837</v>
      </c>
      <c r="Z46" s="367" t="s">
        <v>837</v>
      </c>
      <c r="AA46" s="367"/>
      <c r="AB46" s="367" t="s">
        <v>832</v>
      </c>
      <c r="AC46" s="367" t="s">
        <v>836</v>
      </c>
      <c r="AD46" s="367"/>
      <c r="AE46" s="367" t="s">
        <v>831</v>
      </c>
      <c r="AF46" s="367" t="s">
        <v>840</v>
      </c>
      <c r="AG46" s="367" t="s">
        <v>824</v>
      </c>
      <c r="AH46" s="367" t="s">
        <v>840</v>
      </c>
      <c r="AI46" s="367" t="s">
        <v>809</v>
      </c>
      <c r="AJ46" s="367" t="s">
        <v>812</v>
      </c>
      <c r="AK46" s="367" t="s">
        <v>809</v>
      </c>
      <c r="AL46" s="367" t="s">
        <v>807</v>
      </c>
      <c r="AM46" s="367" t="s">
        <v>825</v>
      </c>
      <c r="AN46" s="367" t="s">
        <v>814</v>
      </c>
      <c r="AO46" s="367" t="s">
        <v>830</v>
      </c>
      <c r="AP46" s="367" t="s">
        <v>818</v>
      </c>
      <c r="AQ46" s="367" t="s">
        <v>817</v>
      </c>
      <c r="AR46" s="367" t="s">
        <v>805</v>
      </c>
      <c r="AS46" s="367" t="s">
        <v>837</v>
      </c>
      <c r="AT46" s="367" t="s">
        <v>798</v>
      </c>
      <c r="AU46" s="367" t="s">
        <v>803</v>
      </c>
      <c r="AV46" s="367" t="s">
        <v>812</v>
      </c>
      <c r="AW46" s="367">
        <v>2009</v>
      </c>
      <c r="AX46" s="367">
        <v>6</v>
      </c>
      <c r="AY46" s="367"/>
      <c r="AZ46" s="367">
        <v>22</v>
      </c>
      <c r="BA46" s="367" t="s">
        <v>810</v>
      </c>
      <c r="BB46" s="367" t="s">
        <v>811</v>
      </c>
      <c r="BC46" s="367" t="s">
        <v>937</v>
      </c>
      <c r="BD46" s="367"/>
      <c r="BE46" s="367">
        <v>18</v>
      </c>
      <c r="BF46" s="367"/>
      <c r="BG46" s="367"/>
      <c r="BH46" s="367"/>
      <c r="BI46" s="367"/>
      <c r="BJ46" s="367"/>
      <c r="BK46" s="367"/>
      <c r="BL46" s="367"/>
      <c r="BM46" s="367"/>
      <c r="BN46" s="367"/>
      <c r="BO46" s="367"/>
      <c r="BP46" s="367"/>
      <c r="BQ46" s="367"/>
    </row>
    <row r="47" spans="1:69" x14ac:dyDescent="0.2">
      <c r="A47" s="367"/>
      <c r="B47" s="367" t="s">
        <v>899</v>
      </c>
      <c r="C47" s="367"/>
      <c r="D47" s="367">
        <v>79.139999389648437</v>
      </c>
      <c r="E47" s="367">
        <v>554</v>
      </c>
      <c r="F47" s="367"/>
      <c r="G47" s="367"/>
      <c r="H47" s="367"/>
      <c r="I47" s="367"/>
      <c r="J47" s="367"/>
      <c r="K47" s="367"/>
      <c r="L47" s="367"/>
      <c r="M47" s="367"/>
      <c r="N47" s="367"/>
      <c r="O47" s="367">
        <v>0</v>
      </c>
      <c r="P47" s="367" t="s">
        <v>406</v>
      </c>
      <c r="Q47" s="367" t="s">
        <v>817</v>
      </c>
      <c r="R47" s="367" t="s">
        <v>798</v>
      </c>
      <c r="S47" s="367" t="s">
        <v>833</v>
      </c>
      <c r="T47" s="367" t="s">
        <v>806</v>
      </c>
      <c r="U47" s="367" t="s">
        <v>806</v>
      </c>
      <c r="V47" s="367" t="s">
        <v>806</v>
      </c>
      <c r="W47" s="367" t="s">
        <v>832</v>
      </c>
      <c r="X47" s="367" t="s">
        <v>807</v>
      </c>
      <c r="Y47" s="367" t="s">
        <v>799</v>
      </c>
      <c r="Z47" s="367" t="s">
        <v>837</v>
      </c>
      <c r="AA47" s="367"/>
      <c r="AB47" s="367" t="s">
        <v>832</v>
      </c>
      <c r="AC47" s="367" t="s">
        <v>836</v>
      </c>
      <c r="AD47" s="367"/>
      <c r="AE47" s="367" t="s">
        <v>829</v>
      </c>
      <c r="AF47" s="367" t="s">
        <v>802</v>
      </c>
      <c r="AG47" s="367" t="s">
        <v>800</v>
      </c>
      <c r="AH47" s="367" t="s">
        <v>818</v>
      </c>
      <c r="AI47" s="367" t="s">
        <v>821</v>
      </c>
      <c r="AJ47" s="367" t="s">
        <v>831</v>
      </c>
      <c r="AK47" s="367" t="s">
        <v>829</v>
      </c>
      <c r="AL47" s="367" t="s">
        <v>814</v>
      </c>
      <c r="AM47" s="367" t="s">
        <v>825</v>
      </c>
      <c r="AN47" s="367" t="s">
        <v>828</v>
      </c>
      <c r="AO47" s="367" t="s">
        <v>831</v>
      </c>
      <c r="AP47" s="367" t="s">
        <v>828</v>
      </c>
      <c r="AQ47" s="367" t="s">
        <v>829</v>
      </c>
      <c r="AR47" s="367" t="s">
        <v>800</v>
      </c>
      <c r="AS47" s="367" t="s">
        <v>825</v>
      </c>
      <c r="AT47" s="367" t="s">
        <v>805</v>
      </c>
      <c r="AU47" s="367" t="s">
        <v>809</v>
      </c>
      <c r="AV47" s="367" t="s">
        <v>831</v>
      </c>
      <c r="AW47" s="367">
        <v>2009</v>
      </c>
      <c r="AX47" s="367">
        <v>10</v>
      </c>
      <c r="AY47" s="367"/>
      <c r="AZ47" s="367">
        <v>29</v>
      </c>
      <c r="BA47" s="367" t="s">
        <v>913</v>
      </c>
      <c r="BB47" s="367" t="s">
        <v>811</v>
      </c>
      <c r="BC47" s="367" t="s">
        <v>938</v>
      </c>
      <c r="BD47" s="367"/>
      <c r="BE47" s="367"/>
      <c r="BF47" s="367"/>
      <c r="BG47" s="367"/>
      <c r="BH47" s="367"/>
      <c r="BI47" s="367"/>
      <c r="BJ47" s="367"/>
      <c r="BK47" s="367"/>
      <c r="BL47" s="367"/>
      <c r="BM47" s="367"/>
      <c r="BN47" s="367"/>
      <c r="BO47" s="367"/>
      <c r="BP47" s="367"/>
      <c r="BQ47" s="367"/>
    </row>
    <row r="48" spans="1:69" x14ac:dyDescent="0.2">
      <c r="A48" s="367"/>
      <c r="B48" s="367" t="s">
        <v>899</v>
      </c>
      <c r="C48" s="367"/>
      <c r="D48" s="367">
        <v>83.709999084472656</v>
      </c>
      <c r="E48" s="367">
        <v>586</v>
      </c>
      <c r="F48" s="367"/>
      <c r="G48" s="367"/>
      <c r="H48" s="367"/>
      <c r="I48" s="367"/>
      <c r="J48" s="367"/>
      <c r="K48" s="367"/>
      <c r="L48" s="367"/>
      <c r="M48" s="367"/>
      <c r="N48" s="367"/>
      <c r="O48" s="367">
        <v>0</v>
      </c>
      <c r="P48" s="367" t="s">
        <v>406</v>
      </c>
      <c r="Q48" s="367" t="s">
        <v>807</v>
      </c>
      <c r="R48" s="367" t="s">
        <v>802</v>
      </c>
      <c r="S48" s="367" t="s">
        <v>833</v>
      </c>
      <c r="T48" s="367" t="s">
        <v>806</v>
      </c>
      <c r="U48" s="367" t="s">
        <v>806</v>
      </c>
      <c r="V48" s="367" t="s">
        <v>806</v>
      </c>
      <c r="W48" s="367" t="s">
        <v>820</v>
      </c>
      <c r="X48" s="367" t="s">
        <v>807</v>
      </c>
      <c r="Y48" s="367" t="s">
        <v>832</v>
      </c>
      <c r="Z48" s="367" t="s">
        <v>833</v>
      </c>
      <c r="AA48" s="367"/>
      <c r="AB48" s="367" t="s">
        <v>809</v>
      </c>
      <c r="AC48" s="367" t="s">
        <v>836</v>
      </c>
      <c r="AD48" s="367"/>
      <c r="AE48" s="367" t="s">
        <v>808</v>
      </c>
      <c r="AF48" s="367" t="s">
        <v>829</v>
      </c>
      <c r="AG48" s="367" t="s">
        <v>832</v>
      </c>
      <c r="AH48" s="367" t="s">
        <v>821</v>
      </c>
      <c r="AI48" s="367" t="s">
        <v>805</v>
      </c>
      <c r="AJ48" s="367" t="s">
        <v>829</v>
      </c>
      <c r="AK48" s="367" t="s">
        <v>809</v>
      </c>
      <c r="AL48" s="367" t="s">
        <v>807</v>
      </c>
      <c r="AM48" s="367" t="s">
        <v>825</v>
      </c>
      <c r="AN48" s="367" t="s">
        <v>838</v>
      </c>
      <c r="AO48" s="367" t="s">
        <v>822</v>
      </c>
      <c r="AP48" s="367" t="s">
        <v>812</v>
      </c>
      <c r="AQ48" s="367" t="s">
        <v>807</v>
      </c>
      <c r="AR48" s="367" t="s">
        <v>833</v>
      </c>
      <c r="AS48" s="367" t="s">
        <v>808</v>
      </c>
      <c r="AT48" s="367" t="s">
        <v>803</v>
      </c>
      <c r="AU48" s="367" t="s">
        <v>804</v>
      </c>
      <c r="AV48" s="367" t="s">
        <v>821</v>
      </c>
      <c r="AW48" s="367">
        <v>2009</v>
      </c>
      <c r="AX48" s="367">
        <v>1</v>
      </c>
      <c r="AY48" s="367"/>
      <c r="AZ48" s="367">
        <v>10</v>
      </c>
      <c r="BA48" s="367" t="s">
        <v>815</v>
      </c>
      <c r="BB48" s="367" t="s">
        <v>811</v>
      </c>
      <c r="BC48" s="367" t="s">
        <v>939</v>
      </c>
      <c r="BD48" s="367"/>
      <c r="BE48" s="367">
        <v>19</v>
      </c>
      <c r="BF48" s="367"/>
      <c r="BG48" s="367"/>
      <c r="BH48" s="367"/>
      <c r="BI48" s="367"/>
      <c r="BJ48" s="367"/>
      <c r="BK48" s="367"/>
      <c r="BL48" s="367"/>
      <c r="BM48" s="367"/>
      <c r="BN48" s="367"/>
      <c r="BO48" s="367"/>
      <c r="BP48" s="367"/>
      <c r="BQ48" s="367"/>
    </row>
    <row r="49" spans="1:69" x14ac:dyDescent="0.2">
      <c r="A49" s="367"/>
      <c r="B49" s="367" t="s">
        <v>899</v>
      </c>
      <c r="C49" s="367"/>
      <c r="D49" s="367">
        <v>80.860000610351563</v>
      </c>
      <c r="E49" s="367">
        <v>566</v>
      </c>
      <c r="F49" s="367"/>
      <c r="G49" s="367"/>
      <c r="H49" s="367"/>
      <c r="I49" s="367"/>
      <c r="J49" s="367"/>
      <c r="K49" s="367"/>
      <c r="L49" s="367"/>
      <c r="M49" s="367"/>
      <c r="N49" s="367"/>
      <c r="O49" s="367">
        <v>0</v>
      </c>
      <c r="P49" s="367" t="s">
        <v>406</v>
      </c>
      <c r="Q49" s="367" t="s">
        <v>820</v>
      </c>
      <c r="R49" s="367" t="s">
        <v>809</v>
      </c>
      <c r="S49" s="367" t="s">
        <v>833</v>
      </c>
      <c r="T49" s="367" t="s">
        <v>806</v>
      </c>
      <c r="U49" s="367" t="s">
        <v>806</v>
      </c>
      <c r="V49" s="367" t="s">
        <v>806</v>
      </c>
      <c r="W49" s="367" t="s">
        <v>799</v>
      </c>
      <c r="X49" s="367" t="s">
        <v>804</v>
      </c>
      <c r="Y49" s="367" t="s">
        <v>820</v>
      </c>
      <c r="Z49" s="367" t="s">
        <v>804</v>
      </c>
      <c r="AA49" s="367"/>
      <c r="AB49" s="367" t="s">
        <v>817</v>
      </c>
      <c r="AC49" s="367" t="s">
        <v>836</v>
      </c>
      <c r="AD49" s="367"/>
      <c r="AE49" s="367" t="s">
        <v>831</v>
      </c>
      <c r="AF49" s="367" t="s">
        <v>805</v>
      </c>
      <c r="AG49" s="367" t="s">
        <v>824</v>
      </c>
      <c r="AH49" s="367" t="s">
        <v>821</v>
      </c>
      <c r="AI49" s="367" t="s">
        <v>798</v>
      </c>
      <c r="AJ49" s="367" t="s">
        <v>812</v>
      </c>
      <c r="AK49" s="367" t="s">
        <v>817</v>
      </c>
      <c r="AL49" s="367" t="s">
        <v>817</v>
      </c>
      <c r="AM49" s="367" t="s">
        <v>803</v>
      </c>
      <c r="AN49" s="367" t="s">
        <v>814</v>
      </c>
      <c r="AO49" s="367" t="s">
        <v>822</v>
      </c>
      <c r="AP49" s="367" t="s">
        <v>821</v>
      </c>
      <c r="AQ49" s="367" t="s">
        <v>805</v>
      </c>
      <c r="AR49" s="367" t="s">
        <v>814</v>
      </c>
      <c r="AS49" s="367" t="s">
        <v>803</v>
      </c>
      <c r="AT49" s="367" t="s">
        <v>798</v>
      </c>
      <c r="AU49" s="367" t="s">
        <v>809</v>
      </c>
      <c r="AV49" s="367" t="s">
        <v>829</v>
      </c>
      <c r="AW49" s="367">
        <v>2009</v>
      </c>
      <c r="AX49" s="367">
        <v>4</v>
      </c>
      <c r="AY49" s="367"/>
      <c r="AZ49" s="367">
        <v>21</v>
      </c>
      <c r="BA49" s="367" t="s">
        <v>815</v>
      </c>
      <c r="BB49" s="367" t="s">
        <v>811</v>
      </c>
      <c r="BC49" s="367" t="s">
        <v>940</v>
      </c>
      <c r="BD49" s="367"/>
      <c r="BE49" s="367"/>
      <c r="BF49" s="367"/>
      <c r="BG49" s="367"/>
      <c r="BH49" s="367"/>
      <c r="BI49" s="367"/>
      <c r="BJ49" s="367"/>
      <c r="BK49" s="367"/>
      <c r="BL49" s="367"/>
      <c r="BM49" s="367"/>
      <c r="BN49" s="367"/>
      <c r="BO49" s="367"/>
      <c r="BP49" s="367"/>
      <c r="BQ49" s="367"/>
    </row>
    <row r="50" spans="1:69" x14ac:dyDescent="0.2">
      <c r="A50" s="367"/>
      <c r="B50" s="367" t="s">
        <v>899</v>
      </c>
      <c r="C50" s="367"/>
      <c r="D50" s="367">
        <v>77.709999084472656</v>
      </c>
      <c r="E50" s="367">
        <v>544</v>
      </c>
      <c r="F50" s="367"/>
      <c r="G50" s="367"/>
      <c r="H50" s="367"/>
      <c r="I50" s="367"/>
      <c r="J50" s="367"/>
      <c r="K50" s="367"/>
      <c r="L50" s="367"/>
      <c r="M50" s="367"/>
      <c r="N50" s="367"/>
      <c r="O50" s="367">
        <v>0</v>
      </c>
      <c r="P50" s="367" t="s">
        <v>406</v>
      </c>
      <c r="Q50" s="367" t="s">
        <v>803</v>
      </c>
      <c r="R50" s="367" t="s">
        <v>821</v>
      </c>
      <c r="S50" s="367" t="s">
        <v>837</v>
      </c>
      <c r="T50" s="367" t="s">
        <v>806</v>
      </c>
      <c r="U50" s="367" t="s">
        <v>806</v>
      </c>
      <c r="V50" s="367" t="s">
        <v>806</v>
      </c>
      <c r="W50" s="367" t="s">
        <v>833</v>
      </c>
      <c r="X50" s="367" t="s">
        <v>817</v>
      </c>
      <c r="Y50" s="367" t="s">
        <v>834</v>
      </c>
      <c r="Z50" s="367" t="s">
        <v>837</v>
      </c>
      <c r="AA50" s="367"/>
      <c r="AB50" s="367" t="s">
        <v>820</v>
      </c>
      <c r="AC50" s="367" t="s">
        <v>836</v>
      </c>
      <c r="AD50" s="367"/>
      <c r="AE50" s="367" t="s">
        <v>838</v>
      </c>
      <c r="AF50" s="367" t="s">
        <v>828</v>
      </c>
      <c r="AG50" s="367" t="s">
        <v>824</v>
      </c>
      <c r="AH50" s="367" t="s">
        <v>805</v>
      </c>
      <c r="AI50" s="367" t="s">
        <v>825</v>
      </c>
      <c r="AJ50" s="367" t="s">
        <v>812</v>
      </c>
      <c r="AK50" s="367" t="s">
        <v>800</v>
      </c>
      <c r="AL50" s="367" t="s">
        <v>824</v>
      </c>
      <c r="AM50" s="367" t="s">
        <v>818</v>
      </c>
      <c r="AN50" s="367" t="s">
        <v>827</v>
      </c>
      <c r="AO50" s="367" t="s">
        <v>823</v>
      </c>
      <c r="AP50" s="367" t="s">
        <v>801</v>
      </c>
      <c r="AQ50" s="367" t="s">
        <v>809</v>
      </c>
      <c r="AR50" s="367" t="s">
        <v>829</v>
      </c>
      <c r="AS50" s="367" t="s">
        <v>804</v>
      </c>
      <c r="AT50" s="367" t="s">
        <v>805</v>
      </c>
      <c r="AU50" s="367" t="s">
        <v>809</v>
      </c>
      <c r="AV50" s="367" t="s">
        <v>831</v>
      </c>
      <c r="AW50" s="367">
        <v>2009</v>
      </c>
      <c r="AX50" s="367">
        <v>11</v>
      </c>
      <c r="AY50" s="367"/>
      <c r="AZ50" s="367">
        <v>19</v>
      </c>
      <c r="BA50" s="367" t="s">
        <v>815</v>
      </c>
      <c r="BB50" s="367" t="s">
        <v>811</v>
      </c>
      <c r="BC50" s="367" t="s">
        <v>941</v>
      </c>
      <c r="BD50" s="367"/>
      <c r="BE50" s="367">
        <v>20</v>
      </c>
      <c r="BF50" s="367"/>
      <c r="BG50" s="367"/>
      <c r="BH50" s="367"/>
      <c r="BI50" s="367"/>
      <c r="BJ50" s="367"/>
      <c r="BK50" s="367"/>
      <c r="BL50" s="367"/>
      <c r="BM50" s="367"/>
      <c r="BN50" s="367"/>
      <c r="BO50" s="367"/>
      <c r="BP50" s="367"/>
      <c r="BQ50" s="367"/>
    </row>
    <row r="51" spans="1:69" x14ac:dyDescent="0.2">
      <c r="A51" s="367"/>
      <c r="B51" s="367" t="s">
        <v>899</v>
      </c>
      <c r="C51" s="367"/>
      <c r="D51" s="367">
        <v>85.139999389648438</v>
      </c>
      <c r="E51" s="367">
        <v>596</v>
      </c>
      <c r="F51" s="367"/>
      <c r="G51" s="367"/>
      <c r="H51" s="367"/>
      <c r="I51" s="367"/>
      <c r="J51" s="367"/>
      <c r="K51" s="367"/>
      <c r="L51" s="367"/>
      <c r="M51" s="367"/>
      <c r="N51" s="367"/>
      <c r="O51" s="367">
        <v>0</v>
      </c>
      <c r="P51" s="367" t="s">
        <v>406</v>
      </c>
      <c r="Q51" s="367" t="s">
        <v>803</v>
      </c>
      <c r="R51" s="367" t="s">
        <v>840</v>
      </c>
      <c r="S51" s="367" t="s">
        <v>799</v>
      </c>
      <c r="T51" s="367" t="s">
        <v>806</v>
      </c>
      <c r="U51" s="367" t="s">
        <v>806</v>
      </c>
      <c r="V51" s="367" t="s">
        <v>806</v>
      </c>
      <c r="W51" s="367" t="s">
        <v>833</v>
      </c>
      <c r="X51" s="367" t="s">
        <v>799</v>
      </c>
      <c r="Y51" s="367" t="s">
        <v>804</v>
      </c>
      <c r="Z51" s="367" t="s">
        <v>804</v>
      </c>
      <c r="AA51" s="367"/>
      <c r="AB51" s="367" t="s">
        <v>807</v>
      </c>
      <c r="AC51" s="367" t="s">
        <v>836</v>
      </c>
      <c r="AD51" s="367"/>
      <c r="AE51" s="367" t="s">
        <v>798</v>
      </c>
      <c r="AF51" s="367" t="s">
        <v>840</v>
      </c>
      <c r="AG51" s="367" t="s">
        <v>825</v>
      </c>
      <c r="AH51" s="367" t="s">
        <v>802</v>
      </c>
      <c r="AI51" s="367" t="s">
        <v>798</v>
      </c>
      <c r="AJ51" s="367" t="s">
        <v>808</v>
      </c>
      <c r="AK51" s="367" t="s">
        <v>807</v>
      </c>
      <c r="AL51" s="367" t="s">
        <v>807</v>
      </c>
      <c r="AM51" s="367" t="s">
        <v>807</v>
      </c>
      <c r="AN51" s="367" t="s">
        <v>831</v>
      </c>
      <c r="AO51" s="367" t="s">
        <v>822</v>
      </c>
      <c r="AP51" s="367" t="s">
        <v>798</v>
      </c>
      <c r="AQ51" s="367" t="s">
        <v>799</v>
      </c>
      <c r="AR51" s="367" t="s">
        <v>837</v>
      </c>
      <c r="AS51" s="367" t="s">
        <v>817</v>
      </c>
      <c r="AT51" s="367" t="s">
        <v>817</v>
      </c>
      <c r="AU51" s="367" t="s">
        <v>817</v>
      </c>
      <c r="AV51" s="367" t="s">
        <v>817</v>
      </c>
      <c r="AW51" s="367">
        <v>2009</v>
      </c>
      <c r="AX51" s="367">
        <v>12</v>
      </c>
      <c r="AY51" s="367"/>
      <c r="AZ51" s="367">
        <v>24</v>
      </c>
      <c r="BA51" s="367" t="s">
        <v>815</v>
      </c>
      <c r="BB51" s="367" t="s">
        <v>811</v>
      </c>
      <c r="BC51" s="367" t="s">
        <v>942</v>
      </c>
      <c r="BD51" s="367"/>
      <c r="BE51" s="367"/>
      <c r="BF51" s="367"/>
      <c r="BG51" s="367"/>
      <c r="BH51" s="367"/>
      <c r="BI51" s="367"/>
      <c r="BJ51" s="367"/>
      <c r="BK51" s="367"/>
      <c r="BL51" s="367"/>
      <c r="BM51" s="367"/>
      <c r="BN51" s="367"/>
      <c r="BO51" s="367"/>
      <c r="BP51" s="367"/>
      <c r="BQ51" s="367"/>
    </row>
    <row r="52" spans="1:69" x14ac:dyDescent="0.2">
      <c r="A52" s="367"/>
      <c r="B52" s="367" t="s">
        <v>899</v>
      </c>
      <c r="C52" s="367"/>
      <c r="D52" s="367">
        <v>85.430000305175781</v>
      </c>
      <c r="E52" s="367">
        <v>598</v>
      </c>
      <c r="F52" s="367"/>
      <c r="G52" s="367"/>
      <c r="H52" s="367"/>
      <c r="I52" s="367"/>
      <c r="J52" s="367"/>
      <c r="K52" s="367"/>
      <c r="L52" s="367"/>
      <c r="M52" s="367"/>
      <c r="N52" s="367"/>
      <c r="O52" s="367">
        <v>0</v>
      </c>
      <c r="P52" s="367" t="s">
        <v>406</v>
      </c>
      <c r="Q52" s="367" t="s">
        <v>807</v>
      </c>
      <c r="R52" s="367" t="s">
        <v>825</v>
      </c>
      <c r="S52" s="367" t="s">
        <v>837</v>
      </c>
      <c r="T52" s="367" t="s">
        <v>806</v>
      </c>
      <c r="U52" s="367" t="s">
        <v>806</v>
      </c>
      <c r="V52" s="367" t="s">
        <v>806</v>
      </c>
      <c r="W52" s="367" t="s">
        <v>799</v>
      </c>
      <c r="X52" s="367" t="s">
        <v>807</v>
      </c>
      <c r="Y52" s="367" t="s">
        <v>837</v>
      </c>
      <c r="Z52" s="367" t="s">
        <v>799</v>
      </c>
      <c r="AA52" s="367"/>
      <c r="AB52" s="367" t="s">
        <v>802</v>
      </c>
      <c r="AC52" s="367" t="s">
        <v>836</v>
      </c>
      <c r="AD52" s="367"/>
      <c r="AE52" s="367" t="s">
        <v>803</v>
      </c>
      <c r="AF52" s="367" t="s">
        <v>808</v>
      </c>
      <c r="AG52" s="367" t="s">
        <v>817</v>
      </c>
      <c r="AH52" s="367" t="s">
        <v>805</v>
      </c>
      <c r="AI52" s="367" t="s">
        <v>825</v>
      </c>
      <c r="AJ52" s="367" t="s">
        <v>818</v>
      </c>
      <c r="AK52" s="367" t="s">
        <v>829</v>
      </c>
      <c r="AL52" s="367" t="s">
        <v>814</v>
      </c>
      <c r="AM52" s="367" t="s">
        <v>825</v>
      </c>
      <c r="AN52" s="367" t="s">
        <v>817</v>
      </c>
      <c r="AO52" s="367" t="s">
        <v>820</v>
      </c>
      <c r="AP52" s="367" t="s">
        <v>808</v>
      </c>
      <c r="AQ52" s="367" t="s">
        <v>804</v>
      </c>
      <c r="AR52" s="367" t="s">
        <v>835</v>
      </c>
      <c r="AS52" s="367" t="s">
        <v>820</v>
      </c>
      <c r="AT52" s="367" t="s">
        <v>798</v>
      </c>
      <c r="AU52" s="367" t="s">
        <v>832</v>
      </c>
      <c r="AV52" s="367" t="s">
        <v>814</v>
      </c>
      <c r="AW52" s="367">
        <v>2009</v>
      </c>
      <c r="AX52" s="367">
        <v>6</v>
      </c>
      <c r="AY52" s="367"/>
      <c r="AZ52" s="367">
        <v>20</v>
      </c>
      <c r="BA52" s="367" t="s">
        <v>815</v>
      </c>
      <c r="BB52" s="367" t="s">
        <v>811</v>
      </c>
      <c r="BC52" s="367" t="s">
        <v>943</v>
      </c>
      <c r="BD52" s="367"/>
      <c r="BE52" s="367">
        <v>21</v>
      </c>
      <c r="BF52" s="367"/>
      <c r="BG52" s="367"/>
      <c r="BH52" s="367"/>
      <c r="BI52" s="367"/>
      <c r="BJ52" s="367"/>
      <c r="BK52" s="367"/>
      <c r="BL52" s="367"/>
      <c r="BM52" s="367"/>
      <c r="BN52" s="367"/>
      <c r="BO52" s="367"/>
      <c r="BP52" s="367"/>
      <c r="BQ52" s="367"/>
    </row>
    <row r="53" spans="1:69" x14ac:dyDescent="0.2">
      <c r="A53" s="367"/>
      <c r="B53" s="367" t="s">
        <v>899</v>
      </c>
      <c r="C53" s="367"/>
      <c r="D53" s="367">
        <v>84.709999084472656</v>
      </c>
      <c r="E53" s="367">
        <v>593</v>
      </c>
      <c r="F53" s="367"/>
      <c r="G53" s="367"/>
      <c r="H53" s="367"/>
      <c r="I53" s="367"/>
      <c r="J53" s="367"/>
      <c r="K53" s="367"/>
      <c r="L53" s="367"/>
      <c r="M53" s="367"/>
      <c r="N53" s="367"/>
      <c r="O53" s="367">
        <v>0</v>
      </c>
      <c r="P53" s="367" t="s">
        <v>406</v>
      </c>
      <c r="Q53" s="367" t="s">
        <v>803</v>
      </c>
      <c r="R53" s="367" t="s">
        <v>821</v>
      </c>
      <c r="S53" s="367" t="s">
        <v>837</v>
      </c>
      <c r="T53" s="367" t="s">
        <v>806</v>
      </c>
      <c r="U53" s="367" t="s">
        <v>806</v>
      </c>
      <c r="V53" s="367" t="s">
        <v>806</v>
      </c>
      <c r="W53" s="367" t="s">
        <v>837</v>
      </c>
      <c r="X53" s="367" t="s">
        <v>799</v>
      </c>
      <c r="Y53" s="367" t="s">
        <v>835</v>
      </c>
      <c r="Z53" s="367" t="s">
        <v>826</v>
      </c>
      <c r="AA53" s="367"/>
      <c r="AB53" s="367" t="s">
        <v>799</v>
      </c>
      <c r="AC53" s="367" t="s">
        <v>836</v>
      </c>
      <c r="AD53" s="367"/>
      <c r="AE53" s="367" t="s">
        <v>825</v>
      </c>
      <c r="AF53" s="367" t="s">
        <v>808</v>
      </c>
      <c r="AG53" s="367" t="s">
        <v>805</v>
      </c>
      <c r="AH53" s="367" t="s">
        <v>802</v>
      </c>
      <c r="AI53" s="367" t="s">
        <v>825</v>
      </c>
      <c r="AJ53" s="367" t="s">
        <v>802</v>
      </c>
      <c r="AK53" s="367" t="s">
        <v>799</v>
      </c>
      <c r="AL53" s="367" t="s">
        <v>804</v>
      </c>
      <c r="AM53" s="367" t="s">
        <v>820</v>
      </c>
      <c r="AN53" s="367" t="s">
        <v>814</v>
      </c>
      <c r="AO53" s="367" t="s">
        <v>822</v>
      </c>
      <c r="AP53" s="367" t="s">
        <v>805</v>
      </c>
      <c r="AQ53" s="367" t="s">
        <v>820</v>
      </c>
      <c r="AR53" s="367" t="s">
        <v>804</v>
      </c>
      <c r="AS53" s="367" t="s">
        <v>809</v>
      </c>
      <c r="AT53" s="367" t="s">
        <v>802</v>
      </c>
      <c r="AU53" s="367" t="s">
        <v>809</v>
      </c>
      <c r="AV53" s="367" t="s">
        <v>798</v>
      </c>
      <c r="AW53" s="367">
        <v>2009</v>
      </c>
      <c r="AX53" s="367">
        <v>11</v>
      </c>
      <c r="AY53" s="367"/>
      <c r="AZ53" s="367">
        <v>5</v>
      </c>
      <c r="BA53" s="367" t="s">
        <v>810</v>
      </c>
      <c r="BB53" s="367" t="s">
        <v>811</v>
      </c>
      <c r="BC53" s="367" t="s">
        <v>944</v>
      </c>
      <c r="BD53" s="367"/>
      <c r="BE53" s="367"/>
      <c r="BF53" s="367"/>
      <c r="BG53" s="367"/>
      <c r="BH53" s="367"/>
      <c r="BI53" s="367"/>
      <c r="BJ53" s="367"/>
      <c r="BK53" s="367"/>
      <c r="BL53" s="367"/>
      <c r="BM53" s="367"/>
      <c r="BN53" s="367"/>
      <c r="BO53" s="367"/>
      <c r="BP53" s="367"/>
      <c r="BQ53" s="367"/>
    </row>
    <row r="54" spans="1:69" x14ac:dyDescent="0.2">
      <c r="A54" s="367"/>
      <c r="B54" s="367" t="s">
        <v>899</v>
      </c>
      <c r="C54" s="367"/>
      <c r="D54" s="367">
        <v>79.430000305175781</v>
      </c>
      <c r="E54" s="367">
        <v>556</v>
      </c>
      <c r="F54" s="367"/>
      <c r="G54" s="367"/>
      <c r="H54" s="367"/>
      <c r="I54" s="367"/>
      <c r="J54" s="367"/>
      <c r="K54" s="367"/>
      <c r="L54" s="367"/>
      <c r="M54" s="367"/>
      <c r="N54" s="367"/>
      <c r="O54" s="367">
        <v>0</v>
      </c>
      <c r="P54" s="367" t="s">
        <v>406</v>
      </c>
      <c r="Q54" s="367" t="s">
        <v>808</v>
      </c>
      <c r="R54" s="367" t="s">
        <v>840</v>
      </c>
      <c r="S54" s="367" t="s">
        <v>807</v>
      </c>
      <c r="T54" s="367" t="s">
        <v>806</v>
      </c>
      <c r="U54" s="367" t="s">
        <v>806</v>
      </c>
      <c r="V54" s="367" t="s">
        <v>806</v>
      </c>
      <c r="W54" s="367" t="s">
        <v>837</v>
      </c>
      <c r="X54" s="367" t="s">
        <v>833</v>
      </c>
      <c r="Y54" s="367" t="s">
        <v>826</v>
      </c>
      <c r="Z54" s="367" t="s">
        <v>832</v>
      </c>
      <c r="AA54" s="367"/>
      <c r="AB54" s="367" t="s">
        <v>817</v>
      </c>
      <c r="AC54" s="367" t="s">
        <v>804</v>
      </c>
      <c r="AD54" s="367"/>
      <c r="AE54" s="367" t="s">
        <v>800</v>
      </c>
      <c r="AF54" s="367" t="s">
        <v>812</v>
      </c>
      <c r="AG54" s="367" t="s">
        <v>827</v>
      </c>
      <c r="AH54" s="367" t="s">
        <v>798</v>
      </c>
      <c r="AI54" s="367" t="s">
        <v>802</v>
      </c>
      <c r="AJ54" s="367" t="s">
        <v>805</v>
      </c>
      <c r="AK54" s="367" t="s">
        <v>840</v>
      </c>
      <c r="AL54" s="367" t="s">
        <v>814</v>
      </c>
      <c r="AM54" s="367" t="s">
        <v>807</v>
      </c>
      <c r="AN54" s="367" t="s">
        <v>830</v>
      </c>
      <c r="AO54" s="367" t="s">
        <v>823</v>
      </c>
      <c r="AP54" s="367" t="s">
        <v>814</v>
      </c>
      <c r="AQ54" s="367" t="s">
        <v>825</v>
      </c>
      <c r="AR54" s="367" t="s">
        <v>821</v>
      </c>
      <c r="AS54" s="367" t="s">
        <v>809</v>
      </c>
      <c r="AT54" s="367" t="s">
        <v>802</v>
      </c>
      <c r="AU54" s="367" t="s">
        <v>809</v>
      </c>
      <c r="AV54" s="367" t="s">
        <v>798</v>
      </c>
      <c r="AW54" s="367">
        <v>2009</v>
      </c>
      <c r="AX54" s="367">
        <v>3</v>
      </c>
      <c r="AY54" s="367"/>
      <c r="AZ54" s="367">
        <v>30</v>
      </c>
      <c r="BA54" s="367" t="s">
        <v>810</v>
      </c>
      <c r="BB54" s="367" t="s">
        <v>811</v>
      </c>
      <c r="BC54" s="367" t="s">
        <v>945</v>
      </c>
      <c r="BD54" s="367"/>
      <c r="BE54" s="367">
        <v>22</v>
      </c>
      <c r="BF54" s="367"/>
      <c r="BG54" s="367"/>
      <c r="BH54" s="367"/>
      <c r="BI54" s="367"/>
      <c r="BJ54" s="367"/>
      <c r="BK54" s="367"/>
      <c r="BL54" s="367"/>
      <c r="BM54" s="367"/>
      <c r="BN54" s="367"/>
      <c r="BO54" s="367"/>
      <c r="BP54" s="367"/>
      <c r="BQ54" s="367"/>
    </row>
    <row r="55" spans="1:69" x14ac:dyDescent="0.2">
      <c r="A55" s="367"/>
      <c r="B55" s="367" t="s">
        <v>899</v>
      </c>
      <c r="C55" s="367"/>
      <c r="D55" s="367">
        <v>78</v>
      </c>
      <c r="E55" s="367">
        <v>546</v>
      </c>
      <c r="F55" s="367"/>
      <c r="G55" s="367"/>
      <c r="H55" s="367"/>
      <c r="I55" s="367"/>
      <c r="J55" s="367"/>
      <c r="K55" s="367"/>
      <c r="L55" s="367"/>
      <c r="M55" s="367"/>
      <c r="N55" s="367"/>
      <c r="O55" s="367">
        <v>0</v>
      </c>
      <c r="P55" s="367" t="s">
        <v>406</v>
      </c>
      <c r="Q55" s="367" t="s">
        <v>803</v>
      </c>
      <c r="R55" s="367" t="s">
        <v>805</v>
      </c>
      <c r="S55" s="367" t="s">
        <v>804</v>
      </c>
      <c r="T55" s="367" t="s">
        <v>806</v>
      </c>
      <c r="U55" s="367" t="s">
        <v>806</v>
      </c>
      <c r="V55" s="367" t="s">
        <v>806</v>
      </c>
      <c r="W55" s="367" t="s">
        <v>837</v>
      </c>
      <c r="X55" s="367" t="s">
        <v>804</v>
      </c>
      <c r="Y55" s="367" t="s">
        <v>837</v>
      </c>
      <c r="Z55" s="367" t="s">
        <v>804</v>
      </c>
      <c r="AA55" s="367"/>
      <c r="AB55" s="367" t="s">
        <v>807</v>
      </c>
      <c r="AC55" s="367" t="s">
        <v>836</v>
      </c>
      <c r="AD55" s="367"/>
      <c r="AE55" s="367" t="s">
        <v>812</v>
      </c>
      <c r="AF55" s="367" t="s">
        <v>802</v>
      </c>
      <c r="AG55" s="367" t="s">
        <v>827</v>
      </c>
      <c r="AH55" s="367" t="s">
        <v>821</v>
      </c>
      <c r="AI55" s="367" t="s">
        <v>798</v>
      </c>
      <c r="AJ55" s="367" t="s">
        <v>828</v>
      </c>
      <c r="AK55" s="367" t="s">
        <v>829</v>
      </c>
      <c r="AL55" s="367" t="s">
        <v>814</v>
      </c>
      <c r="AM55" s="367" t="s">
        <v>825</v>
      </c>
      <c r="AN55" s="367" t="s">
        <v>838</v>
      </c>
      <c r="AO55" s="367" t="s">
        <v>823</v>
      </c>
      <c r="AP55" s="367" t="s">
        <v>812</v>
      </c>
      <c r="AQ55" s="367" t="s">
        <v>831</v>
      </c>
      <c r="AR55" s="367" t="s">
        <v>813</v>
      </c>
      <c r="AS55" s="367" t="s">
        <v>802</v>
      </c>
      <c r="AT55" s="367" t="s">
        <v>840</v>
      </c>
      <c r="AU55" s="367" t="s">
        <v>809</v>
      </c>
      <c r="AV55" s="367" t="s">
        <v>828</v>
      </c>
      <c r="AW55" s="367">
        <v>2009</v>
      </c>
      <c r="AX55" s="367">
        <v>9</v>
      </c>
      <c r="AY55" s="367"/>
      <c r="AZ55" s="367">
        <v>29</v>
      </c>
      <c r="BA55" s="367" t="s">
        <v>815</v>
      </c>
      <c r="BB55" s="367" t="s">
        <v>811</v>
      </c>
      <c r="BC55" s="367" t="s">
        <v>934</v>
      </c>
      <c r="BD55" s="367"/>
      <c r="BE55" s="367"/>
      <c r="BF55" s="367"/>
      <c r="BG55" s="367"/>
      <c r="BH55" s="367"/>
      <c r="BI55" s="367"/>
      <c r="BJ55" s="367"/>
      <c r="BK55" s="367"/>
      <c r="BL55" s="367"/>
      <c r="BM55" s="367"/>
      <c r="BN55" s="367"/>
      <c r="BO55" s="367"/>
      <c r="BP55" s="367"/>
      <c r="BQ55" s="367"/>
    </row>
    <row r="56" spans="1:69" x14ac:dyDescent="0.2">
      <c r="A56" s="367"/>
      <c r="B56" s="367" t="s">
        <v>899</v>
      </c>
      <c r="C56" s="367"/>
      <c r="D56" s="367">
        <v>77.860000610351563</v>
      </c>
      <c r="E56" s="367">
        <v>545</v>
      </c>
      <c r="F56" s="367"/>
      <c r="G56" s="367"/>
      <c r="H56" s="367"/>
      <c r="I56" s="367"/>
      <c r="J56" s="367"/>
      <c r="K56" s="367"/>
      <c r="L56" s="367"/>
      <c r="M56" s="367"/>
      <c r="N56" s="367"/>
      <c r="O56" s="367">
        <v>0</v>
      </c>
      <c r="P56" s="367" t="s">
        <v>406</v>
      </c>
      <c r="Q56" s="367" t="s">
        <v>817</v>
      </c>
      <c r="R56" s="367" t="s">
        <v>825</v>
      </c>
      <c r="S56" s="367" t="s">
        <v>833</v>
      </c>
      <c r="T56" s="367" t="s">
        <v>806</v>
      </c>
      <c r="U56" s="367" t="s">
        <v>806</v>
      </c>
      <c r="V56" s="367" t="s">
        <v>806</v>
      </c>
      <c r="W56" s="367" t="s">
        <v>804</v>
      </c>
      <c r="X56" s="367" t="s">
        <v>832</v>
      </c>
      <c r="Y56" s="367" t="s">
        <v>826</v>
      </c>
      <c r="Z56" s="367" t="s">
        <v>826</v>
      </c>
      <c r="AA56" s="367"/>
      <c r="AB56" s="367" t="s">
        <v>799</v>
      </c>
      <c r="AC56" s="367" t="s">
        <v>836</v>
      </c>
      <c r="AD56" s="367"/>
      <c r="AE56" s="367" t="s">
        <v>814</v>
      </c>
      <c r="AF56" s="367" t="s">
        <v>818</v>
      </c>
      <c r="AG56" s="367" t="s">
        <v>830</v>
      </c>
      <c r="AH56" s="367" t="s">
        <v>798</v>
      </c>
      <c r="AI56" s="367" t="s">
        <v>808</v>
      </c>
      <c r="AJ56" s="367" t="s">
        <v>829</v>
      </c>
      <c r="AK56" s="367" t="s">
        <v>838</v>
      </c>
      <c r="AL56" s="367" t="s">
        <v>824</v>
      </c>
      <c r="AM56" s="367" t="s">
        <v>831</v>
      </c>
      <c r="AN56" s="367" t="s">
        <v>830</v>
      </c>
      <c r="AO56" s="367" t="s">
        <v>822</v>
      </c>
      <c r="AP56" s="367" t="s">
        <v>838</v>
      </c>
      <c r="AQ56" s="367" t="s">
        <v>825</v>
      </c>
      <c r="AR56" s="367" t="s">
        <v>821</v>
      </c>
      <c r="AS56" s="367" t="s">
        <v>803</v>
      </c>
      <c r="AT56" s="367" t="s">
        <v>821</v>
      </c>
      <c r="AU56" s="367" t="s">
        <v>808</v>
      </c>
      <c r="AV56" s="367" t="s">
        <v>814</v>
      </c>
      <c r="AW56" s="367">
        <v>2009</v>
      </c>
      <c r="AX56" s="367">
        <v>6</v>
      </c>
      <c r="AY56" s="367"/>
      <c r="AZ56" s="367">
        <v>9</v>
      </c>
      <c r="BA56" s="367" t="s">
        <v>815</v>
      </c>
      <c r="BB56" s="367" t="s">
        <v>811</v>
      </c>
      <c r="BC56" s="367" t="s">
        <v>946</v>
      </c>
      <c r="BD56" s="367"/>
      <c r="BE56" s="367">
        <v>23</v>
      </c>
      <c r="BF56" s="367"/>
      <c r="BG56" s="367"/>
      <c r="BH56" s="367"/>
      <c r="BI56" s="367"/>
      <c r="BJ56" s="367"/>
      <c r="BK56" s="367"/>
      <c r="BL56" s="367"/>
      <c r="BM56" s="367"/>
      <c r="BN56" s="367"/>
      <c r="BO56" s="367"/>
      <c r="BP56" s="367"/>
      <c r="BQ56" s="367"/>
    </row>
    <row r="57" spans="1:69" x14ac:dyDescent="0.2">
      <c r="A57" s="367"/>
      <c r="B57" s="367" t="s">
        <v>899</v>
      </c>
      <c r="C57" s="367"/>
      <c r="D57" s="367">
        <v>83.430000305175781</v>
      </c>
      <c r="E57" s="367">
        <v>584</v>
      </c>
      <c r="F57" s="367"/>
      <c r="G57" s="367"/>
      <c r="H57" s="367"/>
      <c r="I57" s="367"/>
      <c r="J57" s="367"/>
      <c r="K57" s="367"/>
      <c r="L57" s="367"/>
      <c r="M57" s="367"/>
      <c r="N57" s="367"/>
      <c r="O57" s="367">
        <v>0</v>
      </c>
      <c r="P57" s="367" t="s">
        <v>406</v>
      </c>
      <c r="Q57" s="367" t="s">
        <v>807</v>
      </c>
      <c r="R57" s="367" t="s">
        <v>808</v>
      </c>
      <c r="S57" s="367" t="s">
        <v>833</v>
      </c>
      <c r="T57" s="367" t="s">
        <v>806</v>
      </c>
      <c r="U57" s="367" t="s">
        <v>806</v>
      </c>
      <c r="V57" s="367" t="s">
        <v>806</v>
      </c>
      <c r="W57" s="367" t="s">
        <v>833</v>
      </c>
      <c r="X57" s="367" t="s">
        <v>799</v>
      </c>
      <c r="Y57" s="367" t="s">
        <v>804</v>
      </c>
      <c r="Z57" s="367" t="s">
        <v>799</v>
      </c>
      <c r="AA57" s="367"/>
      <c r="AB57" s="367" t="s">
        <v>803</v>
      </c>
      <c r="AC57" s="367" t="s">
        <v>826</v>
      </c>
      <c r="AD57" s="367"/>
      <c r="AE57" s="367" t="s">
        <v>828</v>
      </c>
      <c r="AF57" s="367" t="s">
        <v>798</v>
      </c>
      <c r="AG57" s="367" t="s">
        <v>827</v>
      </c>
      <c r="AH57" s="367" t="s">
        <v>798</v>
      </c>
      <c r="AI57" s="367" t="s">
        <v>840</v>
      </c>
      <c r="AJ57" s="367" t="s">
        <v>798</v>
      </c>
      <c r="AK57" s="367" t="s">
        <v>832</v>
      </c>
      <c r="AL57" s="367" t="s">
        <v>799</v>
      </c>
      <c r="AM57" s="367" t="s">
        <v>820</v>
      </c>
      <c r="AN57" s="367" t="s">
        <v>814</v>
      </c>
      <c r="AO57" s="367" t="s">
        <v>822</v>
      </c>
      <c r="AP57" s="367" t="s">
        <v>821</v>
      </c>
      <c r="AQ57" s="367" t="s">
        <v>832</v>
      </c>
      <c r="AR57" s="367" t="s">
        <v>833</v>
      </c>
      <c r="AS57" s="367" t="s">
        <v>807</v>
      </c>
      <c r="AT57" s="367" t="s">
        <v>825</v>
      </c>
      <c r="AU57" s="367" t="s">
        <v>809</v>
      </c>
      <c r="AV57" s="367" t="s">
        <v>821</v>
      </c>
      <c r="AW57" s="367">
        <v>2009</v>
      </c>
      <c r="AX57" s="367">
        <v>7</v>
      </c>
      <c r="AY57" s="367"/>
      <c r="AZ57" s="367">
        <v>28</v>
      </c>
      <c r="BA57" s="367" t="s">
        <v>815</v>
      </c>
      <c r="BB57" s="367" t="s">
        <v>811</v>
      </c>
      <c r="BC57" s="367" t="s">
        <v>947</v>
      </c>
      <c r="BD57" s="367"/>
      <c r="BE57" s="367"/>
      <c r="BF57" s="367"/>
      <c r="BG57" s="367"/>
      <c r="BH57" s="367"/>
      <c r="BI57" s="367"/>
      <c r="BJ57" s="367"/>
      <c r="BK57" s="367"/>
      <c r="BL57" s="367"/>
      <c r="BM57" s="367"/>
      <c r="BN57" s="367"/>
      <c r="BO57" s="367"/>
      <c r="BP57" s="367"/>
      <c r="BQ57" s="367"/>
    </row>
    <row r="58" spans="1:69" x14ac:dyDescent="0.2">
      <c r="A58" s="367"/>
      <c r="B58" s="367" t="s">
        <v>899</v>
      </c>
      <c r="C58" s="367"/>
      <c r="D58" s="367">
        <v>81.709999084472656</v>
      </c>
      <c r="E58" s="367">
        <v>572</v>
      </c>
      <c r="F58" s="367"/>
      <c r="G58" s="367"/>
      <c r="H58" s="367"/>
      <c r="I58" s="367"/>
      <c r="J58" s="367"/>
      <c r="K58" s="367"/>
      <c r="L58" s="367"/>
      <c r="M58" s="367"/>
      <c r="N58" s="367"/>
      <c r="O58" s="367">
        <v>0</v>
      </c>
      <c r="P58" s="367" t="s">
        <v>406</v>
      </c>
      <c r="Q58" s="367" t="s">
        <v>820</v>
      </c>
      <c r="R58" s="367" t="s">
        <v>803</v>
      </c>
      <c r="S58" s="367" t="s">
        <v>833</v>
      </c>
      <c r="T58" s="367" t="s">
        <v>806</v>
      </c>
      <c r="U58" s="367" t="s">
        <v>806</v>
      </c>
      <c r="V58" s="367" t="s">
        <v>806</v>
      </c>
      <c r="W58" s="367" t="s">
        <v>833</v>
      </c>
      <c r="X58" s="367" t="s">
        <v>820</v>
      </c>
      <c r="Y58" s="367" t="s">
        <v>837</v>
      </c>
      <c r="Z58" s="367" t="s">
        <v>804</v>
      </c>
      <c r="AA58" s="367"/>
      <c r="AB58" s="367" t="s">
        <v>817</v>
      </c>
      <c r="AC58" s="367" t="s">
        <v>836</v>
      </c>
      <c r="AD58" s="367"/>
      <c r="AE58" s="367" t="s">
        <v>805</v>
      </c>
      <c r="AF58" s="367" t="s">
        <v>809</v>
      </c>
      <c r="AG58" s="367" t="s">
        <v>814</v>
      </c>
      <c r="AH58" s="367" t="s">
        <v>840</v>
      </c>
      <c r="AI58" s="367" t="s">
        <v>798</v>
      </c>
      <c r="AJ58" s="367" t="s">
        <v>821</v>
      </c>
      <c r="AK58" s="367" t="s">
        <v>829</v>
      </c>
      <c r="AL58" s="367" t="s">
        <v>840</v>
      </c>
      <c r="AM58" s="367" t="s">
        <v>831</v>
      </c>
      <c r="AN58" s="367" t="s">
        <v>830</v>
      </c>
      <c r="AO58" s="367" t="s">
        <v>822</v>
      </c>
      <c r="AP58" s="367" t="s">
        <v>800</v>
      </c>
      <c r="AQ58" s="367" t="s">
        <v>799</v>
      </c>
      <c r="AR58" s="367" t="s">
        <v>804</v>
      </c>
      <c r="AS58" s="367" t="s">
        <v>807</v>
      </c>
      <c r="AT58" s="367" t="s">
        <v>798</v>
      </c>
      <c r="AU58" s="367" t="s">
        <v>817</v>
      </c>
      <c r="AV58" s="367" t="s">
        <v>812</v>
      </c>
      <c r="AW58" s="367">
        <v>2009</v>
      </c>
      <c r="AX58" s="367">
        <v>7</v>
      </c>
      <c r="AY58" s="367"/>
      <c r="AZ58" s="367">
        <v>1</v>
      </c>
      <c r="BA58" s="367" t="s">
        <v>810</v>
      </c>
      <c r="BB58" s="367" t="s">
        <v>811</v>
      </c>
      <c r="BC58" s="367" t="s">
        <v>948</v>
      </c>
      <c r="BD58" s="367"/>
      <c r="BE58" s="367">
        <v>24</v>
      </c>
      <c r="BF58" s="367"/>
      <c r="BG58" s="367"/>
      <c r="BH58" s="367"/>
      <c r="BI58" s="367"/>
      <c r="BJ58" s="367"/>
      <c r="BK58" s="367"/>
      <c r="BL58" s="367"/>
      <c r="BM58" s="367"/>
      <c r="BN58" s="367"/>
      <c r="BO58" s="367"/>
      <c r="BP58" s="367"/>
      <c r="BQ58" s="367"/>
    </row>
    <row r="59" spans="1:69" x14ac:dyDescent="0.2">
      <c r="A59" s="367"/>
      <c r="B59" s="367" t="s">
        <v>899</v>
      </c>
      <c r="C59" s="367"/>
      <c r="D59" s="367">
        <v>87.709999084472656</v>
      </c>
      <c r="E59" s="367">
        <v>614</v>
      </c>
      <c r="F59" s="367"/>
      <c r="G59" s="367"/>
      <c r="H59" s="367"/>
      <c r="I59" s="367"/>
      <c r="J59" s="367"/>
      <c r="K59" s="367"/>
      <c r="L59" s="367"/>
      <c r="M59" s="367"/>
      <c r="N59" s="367"/>
      <c r="O59" s="367">
        <v>0</v>
      </c>
      <c r="P59" s="367" t="s">
        <v>406</v>
      </c>
      <c r="Q59" s="367" t="s">
        <v>799</v>
      </c>
      <c r="R59" s="367" t="s">
        <v>807</v>
      </c>
      <c r="S59" s="367" t="s">
        <v>804</v>
      </c>
      <c r="T59" s="367" t="s">
        <v>806</v>
      </c>
      <c r="U59" s="367" t="s">
        <v>806</v>
      </c>
      <c r="V59" s="367" t="s">
        <v>806</v>
      </c>
      <c r="W59" s="367" t="s">
        <v>804</v>
      </c>
      <c r="X59" s="367" t="s">
        <v>804</v>
      </c>
      <c r="Y59" s="367" t="s">
        <v>804</v>
      </c>
      <c r="Z59" s="367" t="s">
        <v>833</v>
      </c>
      <c r="AA59" s="367"/>
      <c r="AB59" s="367" t="s">
        <v>809</v>
      </c>
      <c r="AC59" s="367" t="s">
        <v>836</v>
      </c>
      <c r="AD59" s="367"/>
      <c r="AE59" s="367" t="s">
        <v>802</v>
      </c>
      <c r="AF59" s="367" t="s">
        <v>818</v>
      </c>
      <c r="AG59" s="367" t="s">
        <v>820</v>
      </c>
      <c r="AH59" s="367" t="s">
        <v>825</v>
      </c>
      <c r="AI59" s="367" t="s">
        <v>840</v>
      </c>
      <c r="AJ59" s="367" t="s">
        <v>808</v>
      </c>
      <c r="AK59" s="367" t="s">
        <v>835</v>
      </c>
      <c r="AL59" s="367" t="s">
        <v>835</v>
      </c>
      <c r="AM59" s="367" t="s">
        <v>826</v>
      </c>
      <c r="AN59" s="367" t="s">
        <v>812</v>
      </c>
      <c r="AO59" s="367" t="s">
        <v>823</v>
      </c>
      <c r="AP59" s="367" t="s">
        <v>809</v>
      </c>
      <c r="AQ59" s="367" t="s">
        <v>804</v>
      </c>
      <c r="AR59" s="367" t="s">
        <v>835</v>
      </c>
      <c r="AS59" s="367" t="s">
        <v>832</v>
      </c>
      <c r="AT59" s="367" t="s">
        <v>817</v>
      </c>
      <c r="AU59" s="367" t="s">
        <v>817</v>
      </c>
      <c r="AV59" s="367" t="s">
        <v>803</v>
      </c>
      <c r="AW59" s="367">
        <v>2009</v>
      </c>
      <c r="AX59" s="367">
        <v>5</v>
      </c>
      <c r="AY59" s="367"/>
      <c r="AZ59" s="367">
        <v>21</v>
      </c>
      <c r="BA59" s="367" t="s">
        <v>815</v>
      </c>
      <c r="BB59" s="367" t="s">
        <v>811</v>
      </c>
      <c r="BC59" s="367" t="s">
        <v>949</v>
      </c>
      <c r="BD59" s="367"/>
      <c r="BE59" s="367"/>
      <c r="BF59" s="367"/>
      <c r="BG59" s="367"/>
      <c r="BH59" s="367"/>
      <c r="BI59" s="367"/>
      <c r="BJ59" s="367"/>
      <c r="BK59" s="367"/>
      <c r="BL59" s="367"/>
      <c r="BM59" s="367"/>
      <c r="BN59" s="367"/>
      <c r="BO59" s="367"/>
      <c r="BP59" s="367"/>
      <c r="BQ59" s="367"/>
    </row>
    <row r="60" spans="1:69" x14ac:dyDescent="0.2">
      <c r="A60" s="367"/>
      <c r="B60" s="367" t="s">
        <v>899</v>
      </c>
      <c r="C60" s="367"/>
      <c r="D60" s="367">
        <v>82.709999084472656</v>
      </c>
      <c r="E60" s="367">
        <v>579</v>
      </c>
      <c r="F60" s="367"/>
      <c r="G60" s="367"/>
      <c r="H60" s="367"/>
      <c r="I60" s="367"/>
      <c r="J60" s="367"/>
      <c r="K60" s="367"/>
      <c r="L60" s="367"/>
      <c r="M60" s="367"/>
      <c r="N60" s="367"/>
      <c r="O60" s="367">
        <v>0</v>
      </c>
      <c r="P60" s="367" t="s">
        <v>406</v>
      </c>
      <c r="Q60" s="367" t="s">
        <v>808</v>
      </c>
      <c r="R60" s="367" t="s">
        <v>812</v>
      </c>
      <c r="S60" s="367" t="s">
        <v>833</v>
      </c>
      <c r="T60" s="367" t="s">
        <v>806</v>
      </c>
      <c r="U60" s="367" t="s">
        <v>806</v>
      </c>
      <c r="V60" s="367" t="s">
        <v>806</v>
      </c>
      <c r="W60" s="367" t="s">
        <v>833</v>
      </c>
      <c r="X60" s="367" t="s">
        <v>803</v>
      </c>
      <c r="Y60" s="367" t="s">
        <v>834</v>
      </c>
      <c r="Z60" s="367" t="s">
        <v>837</v>
      </c>
      <c r="AA60" s="367"/>
      <c r="AB60" s="367" t="s">
        <v>832</v>
      </c>
      <c r="AC60" s="367" t="s">
        <v>836</v>
      </c>
      <c r="AD60" s="367"/>
      <c r="AE60" s="367" t="s">
        <v>802</v>
      </c>
      <c r="AF60" s="367" t="s">
        <v>825</v>
      </c>
      <c r="AG60" s="367" t="s">
        <v>808</v>
      </c>
      <c r="AH60" s="367" t="s">
        <v>798</v>
      </c>
      <c r="AI60" s="367" t="s">
        <v>805</v>
      </c>
      <c r="AJ60" s="367" t="s">
        <v>825</v>
      </c>
      <c r="AK60" s="367" t="s">
        <v>802</v>
      </c>
      <c r="AL60" s="367" t="s">
        <v>821</v>
      </c>
      <c r="AM60" s="367" t="s">
        <v>807</v>
      </c>
      <c r="AN60" s="367" t="s">
        <v>838</v>
      </c>
      <c r="AO60" s="367" t="s">
        <v>823</v>
      </c>
      <c r="AP60" s="367" t="s">
        <v>818</v>
      </c>
      <c r="AQ60" s="367" t="s">
        <v>799</v>
      </c>
      <c r="AR60" s="367" t="s">
        <v>820</v>
      </c>
      <c r="AS60" s="367" t="s">
        <v>833</v>
      </c>
      <c r="AT60" s="367" t="s">
        <v>840</v>
      </c>
      <c r="AU60" s="367" t="s">
        <v>809</v>
      </c>
      <c r="AV60" s="367" t="s">
        <v>812</v>
      </c>
      <c r="AW60" s="367">
        <v>2009</v>
      </c>
      <c r="AX60" s="367">
        <v>9</v>
      </c>
      <c r="AY60" s="367"/>
      <c r="AZ60" s="367">
        <v>3</v>
      </c>
      <c r="BA60" s="367" t="s">
        <v>810</v>
      </c>
      <c r="BB60" s="367" t="s">
        <v>811</v>
      </c>
      <c r="BC60" s="367" t="s">
        <v>950</v>
      </c>
      <c r="BD60" s="367"/>
      <c r="BE60" s="367">
        <v>25</v>
      </c>
      <c r="BF60" s="367"/>
      <c r="BG60" s="367"/>
      <c r="BH60" s="367"/>
      <c r="BI60" s="367"/>
      <c r="BJ60" s="367"/>
      <c r="BK60" s="367"/>
      <c r="BL60" s="367"/>
      <c r="BM60" s="367"/>
      <c r="BN60" s="367"/>
      <c r="BO60" s="367"/>
      <c r="BP60" s="367"/>
      <c r="BQ60" s="367"/>
    </row>
    <row r="61" spans="1:69" x14ac:dyDescent="0.2">
      <c r="A61" s="367"/>
      <c r="B61" s="367" t="s">
        <v>899</v>
      </c>
      <c r="C61" s="367"/>
      <c r="D61" s="367">
        <v>84.569999694824219</v>
      </c>
      <c r="E61" s="367">
        <v>592</v>
      </c>
      <c r="F61" s="367"/>
      <c r="G61" s="367"/>
      <c r="H61" s="367"/>
      <c r="I61" s="367"/>
      <c r="J61" s="367"/>
      <c r="K61" s="367"/>
      <c r="L61" s="367"/>
      <c r="M61" s="367"/>
      <c r="N61" s="367"/>
      <c r="O61" s="367">
        <v>0</v>
      </c>
      <c r="P61" s="367" t="s">
        <v>406</v>
      </c>
      <c r="Q61" s="367" t="s">
        <v>809</v>
      </c>
      <c r="R61" s="367" t="s">
        <v>829</v>
      </c>
      <c r="S61" s="367" t="s">
        <v>804</v>
      </c>
      <c r="T61" s="367" t="s">
        <v>806</v>
      </c>
      <c r="U61" s="367" t="s">
        <v>806</v>
      </c>
      <c r="V61" s="367" t="s">
        <v>806</v>
      </c>
      <c r="W61" s="367" t="s">
        <v>809</v>
      </c>
      <c r="X61" s="367" t="s">
        <v>812</v>
      </c>
      <c r="Y61" s="367" t="s">
        <v>837</v>
      </c>
      <c r="Z61" s="367" t="s">
        <v>804</v>
      </c>
      <c r="AA61" s="367"/>
      <c r="AB61" s="367" t="s">
        <v>817</v>
      </c>
      <c r="AC61" s="367" t="s">
        <v>836</v>
      </c>
      <c r="AD61" s="367"/>
      <c r="AE61" s="367" t="s">
        <v>825</v>
      </c>
      <c r="AF61" s="367" t="s">
        <v>812</v>
      </c>
      <c r="AG61" s="367" t="s">
        <v>820</v>
      </c>
      <c r="AH61" s="367" t="s">
        <v>840</v>
      </c>
      <c r="AI61" s="367" t="s">
        <v>840</v>
      </c>
      <c r="AJ61" s="367" t="s">
        <v>840</v>
      </c>
      <c r="AK61" s="367" t="s">
        <v>832</v>
      </c>
      <c r="AL61" s="367" t="s">
        <v>799</v>
      </c>
      <c r="AM61" s="367" t="s">
        <v>820</v>
      </c>
      <c r="AN61" s="367" t="s">
        <v>814</v>
      </c>
      <c r="AO61" s="367" t="s">
        <v>823</v>
      </c>
      <c r="AP61" s="367" t="s">
        <v>805</v>
      </c>
      <c r="AQ61" s="367" t="s">
        <v>832</v>
      </c>
      <c r="AR61" s="367" t="s">
        <v>835</v>
      </c>
      <c r="AS61" s="367" t="s">
        <v>808</v>
      </c>
      <c r="AT61" s="367" t="s">
        <v>803</v>
      </c>
      <c r="AU61" s="367" t="s">
        <v>803</v>
      </c>
      <c r="AV61" s="367" t="s">
        <v>809</v>
      </c>
      <c r="AW61" s="367">
        <v>2009</v>
      </c>
      <c r="AX61" s="367">
        <v>11</v>
      </c>
      <c r="AY61" s="367"/>
      <c r="AZ61" s="367">
        <v>19</v>
      </c>
      <c r="BA61" s="367"/>
      <c r="BB61" s="367" t="s">
        <v>811</v>
      </c>
      <c r="BC61" s="367" t="s">
        <v>951</v>
      </c>
      <c r="BD61" s="367"/>
      <c r="BE61" s="367"/>
      <c r="BF61" s="367"/>
      <c r="BG61" s="367"/>
      <c r="BH61" s="367"/>
      <c r="BI61" s="367"/>
      <c r="BJ61" s="367"/>
      <c r="BK61" s="367"/>
      <c r="BL61" s="367"/>
      <c r="BM61" s="367"/>
      <c r="BN61" s="367"/>
      <c r="BO61" s="367"/>
      <c r="BP61" s="367"/>
      <c r="BQ61" s="367"/>
    </row>
    <row r="62" spans="1:69" x14ac:dyDescent="0.2">
      <c r="A62" s="367"/>
      <c r="B62" s="367"/>
      <c r="C62" s="367"/>
      <c r="D62" s="367"/>
      <c r="E62" s="367"/>
      <c r="F62" s="367"/>
      <c r="G62" s="367"/>
      <c r="H62" s="367"/>
      <c r="I62" s="367"/>
      <c r="J62" s="367"/>
      <c r="K62" s="367"/>
      <c r="L62" s="367"/>
      <c r="M62" s="367"/>
      <c r="N62" s="367"/>
      <c r="O62" s="367"/>
      <c r="P62" s="367"/>
      <c r="Q62" s="367"/>
      <c r="R62" s="367"/>
      <c r="S62" s="367"/>
      <c r="T62" s="367"/>
      <c r="U62" s="367"/>
      <c r="V62" s="367"/>
      <c r="W62" s="367"/>
      <c r="X62" s="367"/>
      <c r="Y62" s="367"/>
      <c r="Z62" s="367"/>
      <c r="AA62" s="367"/>
      <c r="AB62" s="367"/>
      <c r="AC62" s="367"/>
      <c r="AD62" s="367"/>
      <c r="AE62" s="367"/>
      <c r="AF62" s="367"/>
      <c r="AG62" s="367"/>
      <c r="AH62" s="367"/>
      <c r="AI62" s="367"/>
      <c r="AJ62" s="367"/>
      <c r="AK62" s="367"/>
      <c r="AL62" s="367"/>
      <c r="AM62" s="367"/>
      <c r="AN62" s="367"/>
      <c r="AO62" s="367"/>
      <c r="AP62" s="367"/>
      <c r="AQ62" s="367"/>
      <c r="AR62" s="367"/>
      <c r="AS62" s="367"/>
      <c r="AT62" s="367"/>
      <c r="AU62" s="367"/>
      <c r="AV62" s="367"/>
      <c r="AW62" s="367"/>
      <c r="AX62" s="367"/>
      <c r="AY62" s="367"/>
      <c r="AZ62" s="367"/>
      <c r="BA62" s="367"/>
      <c r="BB62" s="367"/>
      <c r="BC62" s="367"/>
      <c r="BD62" s="367"/>
      <c r="BE62" s="367">
        <v>26</v>
      </c>
      <c r="BF62" s="367"/>
      <c r="BG62" s="367"/>
      <c r="BH62" s="367"/>
      <c r="BI62" s="367"/>
      <c r="BJ62" s="367"/>
      <c r="BK62" s="367"/>
      <c r="BL62" s="367"/>
      <c r="BM62" s="367"/>
      <c r="BN62" s="367"/>
      <c r="BO62" s="367"/>
      <c r="BP62" s="367"/>
      <c r="BQ62" s="367"/>
    </row>
    <row r="63" spans="1:69" x14ac:dyDescent="0.2">
      <c r="A63" s="367"/>
      <c r="B63" s="367"/>
      <c r="C63" s="367"/>
      <c r="D63" s="367"/>
      <c r="E63" s="367"/>
      <c r="F63" s="367"/>
      <c r="G63" s="367"/>
      <c r="H63" s="367"/>
      <c r="I63" s="367"/>
      <c r="J63" s="367"/>
      <c r="K63" s="367"/>
      <c r="L63" s="367"/>
      <c r="M63" s="367"/>
      <c r="N63" s="367"/>
      <c r="O63" s="367"/>
      <c r="P63" s="367"/>
      <c r="Q63" s="367"/>
      <c r="R63" s="367"/>
      <c r="S63" s="367"/>
      <c r="T63" s="367"/>
      <c r="U63" s="367"/>
      <c r="V63" s="367"/>
      <c r="W63" s="367"/>
      <c r="X63" s="367"/>
      <c r="Y63" s="367"/>
      <c r="Z63" s="367"/>
      <c r="AA63" s="367"/>
      <c r="AB63" s="367"/>
      <c r="AC63" s="367"/>
      <c r="AD63" s="367"/>
      <c r="AE63" s="367"/>
      <c r="AF63" s="367"/>
      <c r="AG63" s="367"/>
      <c r="AH63" s="367"/>
      <c r="AI63" s="367"/>
      <c r="AJ63" s="367"/>
      <c r="AK63" s="367"/>
      <c r="AL63" s="367"/>
      <c r="AM63" s="367"/>
      <c r="AN63" s="367"/>
      <c r="AO63" s="367"/>
      <c r="AP63" s="367"/>
      <c r="AQ63" s="367"/>
      <c r="AR63" s="367"/>
      <c r="AS63" s="367"/>
      <c r="AT63" s="367"/>
      <c r="AU63" s="367"/>
      <c r="AV63" s="367"/>
      <c r="AW63" s="367"/>
      <c r="AX63" s="367"/>
      <c r="AY63" s="367"/>
      <c r="AZ63" s="367"/>
      <c r="BA63" s="367"/>
      <c r="BB63" s="367"/>
      <c r="BC63" s="367"/>
      <c r="BD63" s="367"/>
      <c r="BE63" s="367"/>
      <c r="BF63" s="367"/>
      <c r="BG63" s="367"/>
      <c r="BH63" s="367"/>
      <c r="BI63" s="367"/>
      <c r="BJ63" s="367"/>
      <c r="BK63" s="367"/>
      <c r="BL63" s="367"/>
      <c r="BM63" s="367"/>
      <c r="BN63" s="367"/>
      <c r="BO63" s="367"/>
      <c r="BP63" s="367"/>
      <c r="BQ63" s="367"/>
    </row>
    <row r="64" spans="1:69" x14ac:dyDescent="0.2">
      <c r="A64" s="367"/>
      <c r="B64" s="367"/>
      <c r="C64" s="367"/>
      <c r="D64" s="367"/>
      <c r="E64" s="367"/>
      <c r="F64" s="367"/>
      <c r="G64" s="367"/>
      <c r="H64" s="367"/>
      <c r="I64" s="367"/>
      <c r="J64" s="367"/>
      <c r="K64" s="367"/>
      <c r="L64" s="367"/>
      <c r="M64" s="367"/>
      <c r="N64" s="367"/>
      <c r="O64" s="367"/>
      <c r="P64" s="367"/>
      <c r="Q64" s="367"/>
      <c r="R64" s="367"/>
      <c r="S64" s="367"/>
      <c r="T64" s="367"/>
      <c r="U64" s="367"/>
      <c r="V64" s="367"/>
      <c r="W64" s="367"/>
      <c r="X64" s="367"/>
      <c r="Y64" s="367"/>
      <c r="Z64" s="367"/>
      <c r="AA64" s="367"/>
      <c r="AB64" s="367"/>
      <c r="AC64" s="367"/>
      <c r="AD64" s="367"/>
      <c r="AE64" s="367"/>
      <c r="AF64" s="367"/>
      <c r="AG64" s="367"/>
      <c r="AH64" s="367"/>
      <c r="AI64" s="367"/>
      <c r="AJ64" s="367"/>
      <c r="AK64" s="367"/>
      <c r="AL64" s="367"/>
      <c r="AM64" s="367"/>
      <c r="AN64" s="367"/>
      <c r="AO64" s="367"/>
      <c r="AP64" s="367"/>
      <c r="AQ64" s="367"/>
      <c r="AR64" s="367"/>
      <c r="AS64" s="367"/>
      <c r="AT64" s="367"/>
      <c r="AU64" s="367"/>
      <c r="AV64" s="367"/>
      <c r="AW64" s="367"/>
      <c r="AX64" s="367"/>
      <c r="AY64" s="367"/>
      <c r="AZ64" s="367"/>
      <c r="BA64" s="367"/>
      <c r="BB64" s="367"/>
      <c r="BC64" s="367"/>
      <c r="BD64" s="367"/>
      <c r="BE64" s="367">
        <v>27</v>
      </c>
      <c r="BF64" s="367"/>
      <c r="BG64" s="367"/>
      <c r="BH64" s="367"/>
      <c r="BI64" s="367"/>
      <c r="BJ64" s="367"/>
      <c r="BK64" s="367"/>
      <c r="BL64" s="367"/>
      <c r="BM64" s="367"/>
      <c r="BN64" s="367"/>
      <c r="BO64" s="367"/>
      <c r="BP64" s="367"/>
      <c r="BQ64" s="367"/>
    </row>
    <row r="65" spans="1:69" x14ac:dyDescent="0.2">
      <c r="A65" s="367"/>
      <c r="B65" s="367"/>
      <c r="C65" s="367"/>
      <c r="D65" s="367"/>
      <c r="E65" s="367"/>
      <c r="F65" s="367"/>
      <c r="G65" s="367"/>
      <c r="H65" s="367"/>
      <c r="I65" s="367"/>
      <c r="J65" s="367"/>
      <c r="K65" s="367"/>
      <c r="L65" s="367"/>
      <c r="M65" s="367"/>
      <c r="N65" s="367"/>
      <c r="O65" s="367"/>
      <c r="P65" s="367"/>
      <c r="Q65" s="367"/>
      <c r="R65" s="367"/>
      <c r="S65" s="367"/>
      <c r="T65" s="367"/>
      <c r="U65" s="367"/>
      <c r="V65" s="367"/>
      <c r="W65" s="367"/>
      <c r="X65" s="367"/>
      <c r="Y65" s="367"/>
      <c r="Z65" s="367"/>
      <c r="AA65" s="367"/>
      <c r="AB65" s="367"/>
      <c r="AC65" s="367"/>
      <c r="AD65" s="367"/>
      <c r="AE65" s="367"/>
      <c r="AF65" s="367"/>
      <c r="AG65" s="367"/>
      <c r="AH65" s="367"/>
      <c r="AI65" s="367"/>
      <c r="AJ65" s="367"/>
      <c r="AK65" s="367"/>
      <c r="AL65" s="367"/>
      <c r="AM65" s="367"/>
      <c r="AN65" s="367"/>
      <c r="AO65" s="367"/>
      <c r="AP65" s="367"/>
      <c r="AQ65" s="367"/>
      <c r="AR65" s="367"/>
      <c r="AS65" s="367"/>
      <c r="AT65" s="367"/>
      <c r="AU65" s="367"/>
      <c r="AV65" s="367"/>
      <c r="AW65" s="367"/>
      <c r="AX65" s="367"/>
      <c r="AY65" s="367"/>
      <c r="AZ65" s="367"/>
      <c r="BA65" s="367"/>
      <c r="BB65" s="367"/>
      <c r="BC65" s="367"/>
      <c r="BD65" s="367"/>
      <c r="BE65" s="367"/>
      <c r="BF65" s="367"/>
      <c r="BG65" s="367"/>
      <c r="BH65" s="367"/>
      <c r="BI65" s="367"/>
      <c r="BJ65" s="367"/>
      <c r="BK65" s="367"/>
      <c r="BL65" s="367"/>
      <c r="BM65" s="367"/>
      <c r="BN65" s="367"/>
      <c r="BO65" s="367"/>
      <c r="BP65" s="367"/>
      <c r="BQ65" s="367"/>
    </row>
    <row r="66" spans="1:69" x14ac:dyDescent="0.2">
      <c r="A66" s="367"/>
      <c r="B66" s="367"/>
      <c r="C66" s="367"/>
      <c r="D66" s="367"/>
      <c r="E66" s="367"/>
      <c r="F66" s="367"/>
      <c r="G66" s="367"/>
      <c r="H66" s="367"/>
      <c r="I66" s="367"/>
      <c r="J66" s="367"/>
      <c r="K66" s="367"/>
      <c r="L66" s="367"/>
      <c r="M66" s="367"/>
      <c r="N66" s="367"/>
      <c r="O66" s="367"/>
      <c r="P66" s="367"/>
      <c r="Q66" s="367"/>
      <c r="R66" s="367"/>
      <c r="S66" s="367"/>
      <c r="T66" s="367"/>
      <c r="U66" s="367"/>
      <c r="V66" s="367"/>
      <c r="W66" s="367"/>
      <c r="X66" s="367"/>
      <c r="Y66" s="367"/>
      <c r="Z66" s="367"/>
      <c r="AA66" s="367"/>
      <c r="AB66" s="367"/>
      <c r="AC66" s="367"/>
      <c r="AD66" s="367"/>
      <c r="AE66" s="367"/>
      <c r="AF66" s="367"/>
      <c r="AG66" s="367"/>
      <c r="AH66" s="367"/>
      <c r="AI66" s="367"/>
      <c r="AJ66" s="367"/>
      <c r="AK66" s="367"/>
      <c r="AL66" s="367"/>
      <c r="AM66" s="367"/>
      <c r="AN66" s="367"/>
      <c r="AO66" s="367"/>
      <c r="AP66" s="367"/>
      <c r="AQ66" s="367"/>
      <c r="AR66" s="367"/>
      <c r="AS66" s="367"/>
      <c r="AT66" s="367"/>
      <c r="AU66" s="367"/>
      <c r="AV66" s="367"/>
      <c r="AW66" s="367"/>
      <c r="AX66" s="367"/>
      <c r="AY66" s="367"/>
      <c r="AZ66" s="367"/>
      <c r="BA66" s="367"/>
      <c r="BB66" s="367"/>
      <c r="BC66" s="367"/>
      <c r="BD66" s="367"/>
      <c r="BE66" s="367">
        <v>28</v>
      </c>
      <c r="BF66" s="367"/>
      <c r="BG66" s="367"/>
      <c r="BH66" s="367"/>
      <c r="BI66" s="367"/>
      <c r="BJ66" s="367"/>
      <c r="BK66" s="367"/>
      <c r="BL66" s="367"/>
      <c r="BM66" s="367"/>
      <c r="BN66" s="367"/>
      <c r="BO66" s="367"/>
      <c r="BP66" s="367"/>
      <c r="BQ66" s="367"/>
    </row>
    <row r="67" spans="1:69" x14ac:dyDescent="0.2">
      <c r="A67" s="367"/>
      <c r="B67" s="367"/>
      <c r="C67" s="367"/>
      <c r="D67" s="367"/>
      <c r="E67" s="367"/>
      <c r="F67" s="367"/>
      <c r="G67" s="367"/>
      <c r="H67" s="367"/>
      <c r="I67" s="367"/>
      <c r="J67" s="367"/>
      <c r="K67" s="367"/>
      <c r="L67" s="367"/>
      <c r="M67" s="367"/>
      <c r="N67" s="367"/>
      <c r="O67" s="367"/>
      <c r="P67" s="367"/>
      <c r="Q67" s="367"/>
      <c r="R67" s="367"/>
      <c r="S67" s="367"/>
      <c r="T67" s="367"/>
      <c r="U67" s="367"/>
      <c r="V67" s="367"/>
      <c r="W67" s="367"/>
      <c r="X67" s="367"/>
      <c r="Y67" s="367"/>
      <c r="Z67" s="367"/>
      <c r="AA67" s="367"/>
      <c r="AB67" s="367"/>
      <c r="AC67" s="367"/>
      <c r="AD67" s="367"/>
      <c r="AE67" s="367"/>
      <c r="AF67" s="367"/>
      <c r="AG67" s="367"/>
      <c r="AH67" s="367"/>
      <c r="AI67" s="367"/>
      <c r="AJ67" s="367"/>
      <c r="AK67" s="367"/>
      <c r="AL67" s="367"/>
      <c r="AM67" s="367"/>
      <c r="AN67" s="367"/>
      <c r="AO67" s="367"/>
      <c r="AP67" s="367"/>
      <c r="AQ67" s="367"/>
      <c r="AR67" s="367"/>
      <c r="AS67" s="367"/>
      <c r="AT67" s="367"/>
      <c r="AU67" s="367"/>
      <c r="AV67" s="367"/>
      <c r="AW67" s="367"/>
      <c r="AX67" s="367"/>
      <c r="AY67" s="367"/>
      <c r="AZ67" s="367"/>
      <c r="BA67" s="367"/>
      <c r="BB67" s="367"/>
      <c r="BC67" s="367"/>
      <c r="BD67" s="367"/>
      <c r="BE67" s="367"/>
      <c r="BF67" s="367"/>
      <c r="BG67" s="367"/>
      <c r="BH67" s="367"/>
      <c r="BI67" s="367"/>
      <c r="BJ67" s="367"/>
      <c r="BK67" s="367"/>
      <c r="BL67" s="367"/>
      <c r="BM67" s="367"/>
      <c r="BN67" s="367"/>
      <c r="BO67" s="367"/>
      <c r="BP67" s="367"/>
      <c r="BQ67" s="367"/>
    </row>
    <row r="68" spans="1:69" x14ac:dyDescent="0.2">
      <c r="A68" s="367"/>
      <c r="B68" s="367"/>
      <c r="C68" s="367"/>
      <c r="D68" s="367"/>
      <c r="E68" s="367"/>
      <c r="F68" s="367"/>
      <c r="G68" s="367"/>
      <c r="H68" s="367"/>
      <c r="I68" s="367"/>
      <c r="J68" s="367"/>
      <c r="K68" s="367"/>
      <c r="L68" s="367"/>
      <c r="M68" s="367"/>
      <c r="N68" s="367"/>
      <c r="O68" s="367"/>
      <c r="P68" s="367"/>
      <c r="Q68" s="367"/>
      <c r="R68" s="367"/>
      <c r="S68" s="367"/>
      <c r="T68" s="367"/>
      <c r="U68" s="367"/>
      <c r="V68" s="367"/>
      <c r="W68" s="367"/>
      <c r="X68" s="367"/>
      <c r="Y68" s="367"/>
      <c r="Z68" s="367"/>
      <c r="AA68" s="367"/>
      <c r="AB68" s="367"/>
      <c r="AC68" s="367"/>
      <c r="AD68" s="367"/>
      <c r="AE68" s="367"/>
      <c r="AF68" s="367"/>
      <c r="AG68" s="367"/>
      <c r="AH68" s="367"/>
      <c r="AI68" s="367"/>
      <c r="AJ68" s="367"/>
      <c r="AK68" s="367"/>
      <c r="AL68" s="367"/>
      <c r="AM68" s="367"/>
      <c r="AN68" s="367"/>
      <c r="AO68" s="367"/>
      <c r="AP68" s="367"/>
      <c r="AQ68" s="367"/>
      <c r="AR68" s="367"/>
      <c r="AS68" s="367"/>
      <c r="AT68" s="367"/>
      <c r="AU68" s="367"/>
      <c r="AV68" s="367"/>
      <c r="AW68" s="367"/>
      <c r="AX68" s="367"/>
      <c r="AY68" s="367"/>
      <c r="AZ68" s="367"/>
      <c r="BA68" s="367"/>
      <c r="BB68" s="367"/>
      <c r="BC68" s="367"/>
      <c r="BD68" s="367"/>
      <c r="BE68" s="367">
        <v>29</v>
      </c>
      <c r="BF68" s="367"/>
      <c r="BG68" s="367"/>
      <c r="BH68" s="367"/>
      <c r="BI68" s="367"/>
      <c r="BJ68" s="367"/>
      <c r="BK68" s="367"/>
      <c r="BL68" s="367"/>
      <c r="BM68" s="367"/>
      <c r="BN68" s="367"/>
      <c r="BO68" s="367"/>
      <c r="BP68" s="367"/>
      <c r="BQ68" s="367"/>
    </row>
    <row r="69" spans="1:69" x14ac:dyDescent="0.2">
      <c r="A69" s="367"/>
      <c r="B69" s="367"/>
      <c r="C69" s="367"/>
      <c r="D69" s="367"/>
      <c r="E69" s="367"/>
      <c r="F69" s="367"/>
      <c r="G69" s="367"/>
      <c r="H69" s="367"/>
      <c r="I69" s="367"/>
      <c r="J69" s="367"/>
      <c r="K69" s="367"/>
      <c r="L69" s="367"/>
      <c r="M69" s="367"/>
      <c r="N69" s="367"/>
      <c r="O69" s="367"/>
      <c r="P69" s="367"/>
      <c r="Q69" s="367"/>
      <c r="R69" s="367"/>
      <c r="S69" s="367"/>
      <c r="T69" s="367"/>
      <c r="U69" s="367"/>
      <c r="V69" s="367"/>
      <c r="W69" s="367"/>
      <c r="X69" s="367"/>
      <c r="Y69" s="367"/>
      <c r="Z69" s="367"/>
      <c r="AA69" s="367"/>
      <c r="AB69" s="367"/>
      <c r="AC69" s="367"/>
      <c r="AD69" s="367"/>
      <c r="AE69" s="367"/>
      <c r="AF69" s="367"/>
      <c r="AG69" s="367"/>
      <c r="AH69" s="367"/>
      <c r="AI69" s="367"/>
      <c r="AJ69" s="367"/>
      <c r="AK69" s="367"/>
      <c r="AL69" s="367"/>
      <c r="AM69" s="367"/>
      <c r="AN69" s="367"/>
      <c r="AO69" s="367"/>
      <c r="AP69" s="367"/>
      <c r="AQ69" s="367"/>
      <c r="AR69" s="367"/>
      <c r="AS69" s="367"/>
      <c r="AT69" s="367"/>
      <c r="AU69" s="367"/>
      <c r="AV69" s="367"/>
      <c r="AW69" s="367"/>
      <c r="AX69" s="367"/>
      <c r="AY69" s="367"/>
      <c r="AZ69" s="367"/>
      <c r="BA69" s="367"/>
      <c r="BB69" s="367"/>
      <c r="BC69" s="367"/>
      <c r="BD69" s="367"/>
      <c r="BE69" s="367"/>
      <c r="BF69" s="367"/>
      <c r="BG69" s="367"/>
      <c r="BH69" s="367"/>
      <c r="BI69" s="367"/>
      <c r="BJ69" s="367"/>
      <c r="BK69" s="367"/>
      <c r="BL69" s="367"/>
      <c r="BM69" s="367"/>
      <c r="BN69" s="367"/>
      <c r="BO69" s="367"/>
      <c r="BP69" s="367"/>
      <c r="BQ69" s="367"/>
    </row>
    <row r="70" spans="1:69" x14ac:dyDescent="0.2">
      <c r="A70" s="367"/>
      <c r="B70" s="367"/>
      <c r="C70" s="367"/>
      <c r="D70" s="367"/>
      <c r="E70" s="367"/>
      <c r="F70" s="367"/>
      <c r="G70" s="367"/>
      <c r="H70" s="367"/>
      <c r="I70" s="367"/>
      <c r="J70" s="367"/>
      <c r="K70" s="367"/>
      <c r="L70" s="367"/>
      <c r="M70" s="367"/>
      <c r="N70" s="367"/>
      <c r="O70" s="367"/>
      <c r="P70" s="367"/>
      <c r="Q70" s="367"/>
      <c r="R70" s="367"/>
      <c r="S70" s="367"/>
      <c r="T70" s="367"/>
      <c r="U70" s="367"/>
      <c r="V70" s="367"/>
      <c r="W70" s="367"/>
      <c r="X70" s="367"/>
      <c r="Y70" s="367"/>
      <c r="Z70" s="367"/>
      <c r="AA70" s="367"/>
      <c r="AB70" s="367"/>
      <c r="AC70" s="367"/>
      <c r="AD70" s="367"/>
      <c r="AE70" s="367"/>
      <c r="AF70" s="367"/>
      <c r="AG70" s="367"/>
      <c r="AH70" s="367"/>
      <c r="AI70" s="367"/>
      <c r="AJ70" s="367"/>
      <c r="AK70" s="367"/>
      <c r="AL70" s="367"/>
      <c r="AM70" s="367"/>
      <c r="AN70" s="367"/>
      <c r="AO70" s="367"/>
      <c r="AP70" s="367"/>
      <c r="AQ70" s="367"/>
      <c r="AR70" s="367"/>
      <c r="AS70" s="367"/>
      <c r="AT70" s="367"/>
      <c r="AU70" s="367"/>
      <c r="AV70" s="367"/>
      <c r="AW70" s="367"/>
      <c r="AX70" s="367"/>
      <c r="AY70" s="367"/>
      <c r="AZ70" s="367"/>
      <c r="BA70" s="367"/>
      <c r="BB70" s="367"/>
      <c r="BC70" s="367"/>
      <c r="BD70" s="367"/>
      <c r="BE70" s="367">
        <v>30</v>
      </c>
      <c r="BF70" s="367"/>
      <c r="BG70" s="367"/>
      <c r="BH70" s="367"/>
      <c r="BI70" s="367"/>
      <c r="BJ70" s="367"/>
      <c r="BK70" s="367"/>
      <c r="BL70" s="367"/>
      <c r="BM70" s="367"/>
      <c r="BN70" s="367"/>
      <c r="BO70" s="367"/>
      <c r="BP70" s="367"/>
      <c r="BQ70" s="367"/>
    </row>
    <row r="71" spans="1:69" x14ac:dyDescent="0.2">
      <c r="A71" s="367"/>
      <c r="B71" s="367"/>
      <c r="C71" s="367"/>
      <c r="D71" s="367"/>
      <c r="E71" s="367"/>
      <c r="F71" s="367"/>
      <c r="G71" s="367"/>
      <c r="H71" s="367"/>
      <c r="I71" s="367"/>
      <c r="J71" s="367"/>
      <c r="K71" s="367"/>
      <c r="L71" s="367"/>
      <c r="M71" s="367"/>
      <c r="N71" s="367"/>
      <c r="O71" s="367"/>
      <c r="P71" s="367"/>
      <c r="Q71" s="367"/>
      <c r="R71" s="367"/>
      <c r="S71" s="367"/>
      <c r="T71" s="367"/>
      <c r="U71" s="367"/>
      <c r="V71" s="367"/>
      <c r="W71" s="367"/>
      <c r="X71" s="367"/>
      <c r="Y71" s="367"/>
      <c r="Z71" s="367"/>
      <c r="AA71" s="367"/>
      <c r="AB71" s="367"/>
      <c r="AC71" s="367"/>
      <c r="AD71" s="367"/>
      <c r="AE71" s="367"/>
      <c r="AF71" s="367"/>
      <c r="AG71" s="367"/>
      <c r="AH71" s="367"/>
      <c r="AI71" s="367"/>
      <c r="AJ71" s="367"/>
      <c r="AK71" s="367"/>
      <c r="AL71" s="367"/>
      <c r="AM71" s="367"/>
      <c r="AN71" s="367"/>
      <c r="AO71" s="367"/>
      <c r="AP71" s="367"/>
      <c r="AQ71" s="367"/>
      <c r="AR71" s="367"/>
      <c r="AS71" s="367"/>
      <c r="AT71" s="367"/>
      <c r="AU71" s="367"/>
      <c r="AV71" s="367"/>
      <c r="AW71" s="367"/>
      <c r="AX71" s="367"/>
      <c r="AY71" s="367"/>
      <c r="AZ71" s="367"/>
      <c r="BA71" s="367"/>
      <c r="BB71" s="367"/>
      <c r="BC71" s="367"/>
      <c r="BD71" s="367"/>
      <c r="BE71" s="367"/>
      <c r="BF71" s="367"/>
      <c r="BG71" s="367"/>
      <c r="BH71" s="367"/>
      <c r="BI71" s="367"/>
      <c r="BJ71" s="367"/>
      <c r="BK71" s="367"/>
      <c r="BL71" s="367"/>
      <c r="BM71" s="367"/>
      <c r="BN71" s="367"/>
      <c r="BO71" s="367"/>
      <c r="BP71" s="367"/>
      <c r="BQ71" s="367"/>
    </row>
    <row r="72" spans="1:69" x14ac:dyDescent="0.2">
      <c r="A72" s="367"/>
      <c r="B72" s="367"/>
      <c r="C72" s="367"/>
      <c r="D72" s="367"/>
      <c r="E72" s="367"/>
      <c r="F72" s="367"/>
      <c r="G72" s="367"/>
      <c r="H72" s="367"/>
      <c r="I72" s="367"/>
      <c r="J72" s="367"/>
      <c r="K72" s="367"/>
      <c r="L72" s="367"/>
      <c r="M72" s="367"/>
      <c r="N72" s="367"/>
      <c r="O72" s="367"/>
      <c r="P72" s="367"/>
      <c r="Q72" s="367"/>
      <c r="R72" s="367"/>
      <c r="S72" s="367"/>
      <c r="T72" s="367"/>
      <c r="U72" s="367"/>
      <c r="V72" s="367"/>
      <c r="W72" s="367"/>
      <c r="X72" s="367"/>
      <c r="Y72" s="367"/>
      <c r="Z72" s="367"/>
      <c r="AA72" s="367"/>
      <c r="AB72" s="367"/>
      <c r="AC72" s="367"/>
      <c r="AD72" s="367"/>
      <c r="AE72" s="367"/>
      <c r="AF72" s="367"/>
      <c r="AG72" s="367"/>
      <c r="AH72" s="367"/>
      <c r="AI72" s="367"/>
      <c r="AJ72" s="367"/>
      <c r="AK72" s="367"/>
      <c r="AL72" s="367"/>
      <c r="AM72" s="367"/>
      <c r="AN72" s="367"/>
      <c r="AO72" s="367"/>
      <c r="AP72" s="367"/>
      <c r="AQ72" s="367"/>
      <c r="AR72" s="367"/>
      <c r="AS72" s="367"/>
      <c r="AT72" s="367"/>
      <c r="AU72" s="367"/>
      <c r="AV72" s="367"/>
      <c r="AW72" s="367"/>
      <c r="AX72" s="367"/>
      <c r="AY72" s="367"/>
      <c r="AZ72" s="367"/>
      <c r="BA72" s="367"/>
      <c r="BB72" s="367"/>
      <c r="BC72" s="367"/>
      <c r="BD72" s="367"/>
      <c r="BE72" s="367">
        <v>31</v>
      </c>
      <c r="BF72" s="367"/>
      <c r="BG72" s="367"/>
      <c r="BH72" s="367"/>
      <c r="BI72" s="367"/>
      <c r="BJ72" s="367"/>
      <c r="BK72" s="367"/>
      <c r="BL72" s="367"/>
      <c r="BM72" s="367"/>
      <c r="BN72" s="367"/>
      <c r="BO72" s="367"/>
      <c r="BP72" s="367"/>
      <c r="BQ72" s="367"/>
    </row>
    <row r="73" spans="1:69" x14ac:dyDescent="0.2">
      <c r="A73" s="367"/>
      <c r="B73" s="367"/>
      <c r="C73" s="367"/>
      <c r="D73" s="367"/>
      <c r="E73" s="367"/>
      <c r="F73" s="367"/>
      <c r="G73" s="367"/>
      <c r="H73" s="367"/>
      <c r="I73" s="367"/>
      <c r="J73" s="367"/>
      <c r="K73" s="367"/>
      <c r="L73" s="367"/>
      <c r="M73" s="367"/>
      <c r="N73" s="367"/>
      <c r="O73" s="367"/>
      <c r="P73" s="367"/>
      <c r="Q73" s="367"/>
      <c r="R73" s="367"/>
      <c r="S73" s="367"/>
      <c r="T73" s="367"/>
      <c r="U73" s="367"/>
      <c r="V73" s="367"/>
      <c r="W73" s="367"/>
      <c r="X73" s="367"/>
      <c r="Y73" s="367"/>
      <c r="Z73" s="367"/>
      <c r="AA73" s="367"/>
      <c r="AB73" s="367"/>
      <c r="AC73" s="367"/>
      <c r="AD73" s="367"/>
      <c r="AE73" s="367"/>
      <c r="AF73" s="367"/>
      <c r="AG73" s="367"/>
      <c r="AH73" s="367"/>
      <c r="AI73" s="367"/>
      <c r="AJ73" s="367"/>
      <c r="AK73" s="367"/>
      <c r="AL73" s="367"/>
      <c r="AM73" s="367"/>
      <c r="AN73" s="367"/>
      <c r="AO73" s="367"/>
      <c r="AP73" s="367"/>
      <c r="AQ73" s="367"/>
      <c r="AR73" s="367"/>
      <c r="AS73" s="367"/>
      <c r="AT73" s="367"/>
      <c r="AU73" s="367"/>
      <c r="AV73" s="367"/>
      <c r="AW73" s="367"/>
      <c r="AX73" s="367"/>
      <c r="AY73" s="367"/>
      <c r="AZ73" s="367"/>
      <c r="BA73" s="367"/>
      <c r="BB73" s="367"/>
      <c r="BC73" s="367"/>
      <c r="BD73" s="367"/>
      <c r="BE73" s="367"/>
      <c r="BF73" s="367"/>
      <c r="BG73" s="367"/>
      <c r="BH73" s="367"/>
      <c r="BI73" s="367"/>
      <c r="BJ73" s="367"/>
      <c r="BK73" s="367"/>
      <c r="BL73" s="367"/>
      <c r="BM73" s="367"/>
      <c r="BN73" s="367"/>
      <c r="BO73" s="367"/>
      <c r="BP73" s="367"/>
      <c r="BQ73" s="367"/>
    </row>
    <row r="74" spans="1:69" x14ac:dyDescent="0.2">
      <c r="A74" s="367"/>
      <c r="B74" s="367"/>
      <c r="C74" s="367"/>
      <c r="D74" s="367"/>
      <c r="E74" s="367"/>
      <c r="F74" s="367"/>
      <c r="G74" s="367"/>
      <c r="H74" s="367"/>
      <c r="I74" s="367"/>
      <c r="J74" s="367"/>
      <c r="K74" s="367"/>
      <c r="L74" s="367"/>
      <c r="M74" s="367"/>
      <c r="N74" s="367"/>
      <c r="O74" s="367"/>
      <c r="P74" s="367"/>
      <c r="Q74" s="367"/>
      <c r="R74" s="367"/>
      <c r="S74" s="367"/>
      <c r="T74" s="367"/>
      <c r="U74" s="367"/>
      <c r="V74" s="367"/>
      <c r="W74" s="367"/>
      <c r="X74" s="367"/>
      <c r="Y74" s="367"/>
      <c r="Z74" s="367"/>
      <c r="AA74" s="367"/>
      <c r="AB74" s="367"/>
      <c r="AC74" s="367"/>
      <c r="AD74" s="367"/>
      <c r="AE74" s="367"/>
      <c r="AF74" s="367"/>
      <c r="AG74" s="367"/>
      <c r="AH74" s="367"/>
      <c r="AI74" s="367"/>
      <c r="AJ74" s="367"/>
      <c r="AK74" s="367"/>
      <c r="AL74" s="367"/>
      <c r="AM74" s="367"/>
      <c r="AN74" s="367"/>
      <c r="AO74" s="367"/>
      <c r="AP74" s="367"/>
      <c r="AQ74" s="367"/>
      <c r="AR74" s="367"/>
      <c r="AS74" s="367"/>
      <c r="AT74" s="367"/>
      <c r="AU74" s="367"/>
      <c r="AV74" s="367"/>
      <c r="AW74" s="367"/>
      <c r="AX74" s="367"/>
      <c r="AY74" s="367"/>
      <c r="AZ74" s="367"/>
      <c r="BA74" s="367"/>
      <c r="BB74" s="367"/>
      <c r="BC74" s="367"/>
      <c r="BD74" s="367"/>
      <c r="BE74" s="367">
        <v>32</v>
      </c>
      <c r="BF74" s="367"/>
      <c r="BG74" s="367"/>
      <c r="BH74" s="367"/>
      <c r="BI74" s="367"/>
      <c r="BJ74" s="367"/>
      <c r="BK74" s="367"/>
      <c r="BL74" s="367"/>
      <c r="BM74" s="367"/>
      <c r="BN74" s="367"/>
      <c r="BO74" s="367"/>
      <c r="BP74" s="367"/>
      <c r="BQ74" s="367"/>
    </row>
    <row r="75" spans="1:69" x14ac:dyDescent="0.2">
      <c r="A75" s="367"/>
      <c r="B75" s="367"/>
      <c r="C75" s="367"/>
      <c r="D75" s="367"/>
      <c r="E75" s="367"/>
      <c r="F75" s="367"/>
      <c r="G75" s="367"/>
      <c r="H75" s="367"/>
      <c r="I75" s="367"/>
      <c r="J75" s="367"/>
      <c r="K75" s="367"/>
      <c r="L75" s="367"/>
      <c r="M75" s="367"/>
      <c r="N75" s="367"/>
      <c r="O75" s="367"/>
      <c r="P75" s="367"/>
      <c r="Q75" s="367"/>
      <c r="R75" s="367"/>
      <c r="S75" s="367"/>
      <c r="T75" s="367"/>
      <c r="U75" s="367"/>
      <c r="V75" s="367"/>
      <c r="W75" s="367"/>
      <c r="X75" s="367"/>
      <c r="Y75" s="367"/>
      <c r="Z75" s="367"/>
      <c r="AA75" s="367"/>
      <c r="AB75" s="367"/>
      <c r="AC75" s="367"/>
      <c r="AD75" s="367"/>
      <c r="AE75" s="367"/>
      <c r="AF75" s="367"/>
      <c r="AG75" s="367"/>
      <c r="AH75" s="367"/>
      <c r="AI75" s="367"/>
      <c r="AJ75" s="367"/>
      <c r="AK75" s="367"/>
      <c r="AL75" s="367"/>
      <c r="AM75" s="367"/>
      <c r="AN75" s="367"/>
      <c r="AO75" s="367"/>
      <c r="AP75" s="367"/>
      <c r="AQ75" s="367"/>
      <c r="AR75" s="367"/>
      <c r="AS75" s="367"/>
      <c r="AT75" s="367"/>
      <c r="AU75" s="367"/>
      <c r="AV75" s="367"/>
      <c r="AW75" s="367"/>
      <c r="AX75" s="367"/>
      <c r="AY75" s="367"/>
      <c r="AZ75" s="367"/>
      <c r="BA75" s="367"/>
      <c r="BB75" s="367"/>
      <c r="BC75" s="367"/>
      <c r="BD75" s="367"/>
      <c r="BE75" s="367"/>
      <c r="BF75" s="367"/>
      <c r="BG75" s="367"/>
      <c r="BH75" s="367"/>
      <c r="BI75" s="367"/>
      <c r="BJ75" s="367"/>
      <c r="BK75" s="367"/>
      <c r="BL75" s="367"/>
      <c r="BM75" s="367"/>
      <c r="BN75" s="367"/>
      <c r="BO75" s="367"/>
      <c r="BP75" s="367"/>
      <c r="BQ75" s="367"/>
    </row>
    <row r="76" spans="1:69" x14ac:dyDescent="0.2">
      <c r="A76" s="367"/>
      <c r="B76" s="367"/>
      <c r="C76" s="367"/>
      <c r="D76" s="367"/>
      <c r="E76" s="367"/>
      <c r="F76" s="367"/>
      <c r="G76" s="367"/>
      <c r="H76" s="367"/>
      <c r="I76" s="367"/>
      <c r="J76" s="367"/>
      <c r="K76" s="367"/>
      <c r="L76" s="367"/>
      <c r="M76" s="367"/>
      <c r="N76" s="367"/>
      <c r="O76" s="367"/>
      <c r="P76" s="367"/>
      <c r="Q76" s="367"/>
      <c r="R76" s="367"/>
      <c r="S76" s="367"/>
      <c r="T76" s="367"/>
      <c r="U76" s="367"/>
      <c r="V76" s="367"/>
      <c r="W76" s="367"/>
      <c r="X76" s="367"/>
      <c r="Y76" s="367"/>
      <c r="Z76" s="367"/>
      <c r="AA76" s="367"/>
      <c r="AB76" s="367"/>
      <c r="AC76" s="367"/>
      <c r="AD76" s="367"/>
      <c r="AE76" s="367"/>
      <c r="AF76" s="367"/>
      <c r="AG76" s="367"/>
      <c r="AH76" s="367"/>
      <c r="AI76" s="367"/>
      <c r="AJ76" s="367"/>
      <c r="AK76" s="367"/>
      <c r="AL76" s="367"/>
      <c r="AM76" s="367"/>
      <c r="AN76" s="367"/>
      <c r="AO76" s="367"/>
      <c r="AP76" s="367"/>
      <c r="AQ76" s="367"/>
      <c r="AR76" s="367"/>
      <c r="AS76" s="367"/>
      <c r="AT76" s="367"/>
      <c r="AU76" s="367"/>
      <c r="AV76" s="367"/>
      <c r="AW76" s="367"/>
      <c r="AX76" s="367"/>
      <c r="AY76" s="367"/>
      <c r="AZ76" s="367"/>
      <c r="BA76" s="367"/>
      <c r="BB76" s="367"/>
      <c r="BC76" s="367"/>
      <c r="BD76" s="367"/>
      <c r="BE76" s="367">
        <v>33</v>
      </c>
      <c r="BF76" s="367"/>
      <c r="BG76" s="367"/>
      <c r="BH76" s="367"/>
      <c r="BI76" s="367"/>
      <c r="BJ76" s="367"/>
      <c r="BK76" s="367"/>
      <c r="BL76" s="367"/>
      <c r="BM76" s="367"/>
      <c r="BN76" s="367"/>
      <c r="BO76" s="367"/>
      <c r="BP76" s="367"/>
      <c r="BQ76" s="367"/>
    </row>
    <row r="77" spans="1:69" x14ac:dyDescent="0.2">
      <c r="A77" s="367"/>
      <c r="B77" s="367"/>
      <c r="C77" s="367"/>
      <c r="D77" s="367"/>
      <c r="E77" s="367"/>
      <c r="F77" s="367"/>
      <c r="G77" s="367"/>
      <c r="H77" s="367"/>
      <c r="I77" s="367"/>
      <c r="J77" s="367"/>
      <c r="K77" s="367"/>
      <c r="L77" s="367"/>
      <c r="M77" s="367"/>
      <c r="N77" s="367"/>
      <c r="O77" s="367"/>
      <c r="P77" s="367"/>
      <c r="Q77" s="367"/>
      <c r="R77" s="367"/>
      <c r="S77" s="367"/>
      <c r="T77" s="367"/>
      <c r="U77" s="367"/>
      <c r="V77" s="367"/>
      <c r="W77" s="367"/>
      <c r="X77" s="367"/>
      <c r="Y77" s="367"/>
      <c r="Z77" s="367"/>
      <c r="AA77" s="367"/>
      <c r="AB77" s="367"/>
      <c r="AC77" s="367"/>
      <c r="AD77" s="367"/>
      <c r="AE77" s="367"/>
      <c r="AF77" s="367"/>
      <c r="AG77" s="367"/>
      <c r="AH77" s="367"/>
      <c r="AI77" s="367"/>
      <c r="AJ77" s="367"/>
      <c r="AK77" s="367"/>
      <c r="AL77" s="367"/>
      <c r="AM77" s="367"/>
      <c r="AN77" s="367"/>
      <c r="AO77" s="367"/>
      <c r="AP77" s="367"/>
      <c r="AQ77" s="367"/>
      <c r="AR77" s="367"/>
      <c r="AS77" s="367"/>
      <c r="AT77" s="367"/>
      <c r="AU77" s="367"/>
      <c r="AV77" s="367"/>
      <c r="AW77" s="367"/>
      <c r="AX77" s="367"/>
      <c r="AY77" s="367"/>
      <c r="AZ77" s="367"/>
      <c r="BA77" s="367"/>
      <c r="BB77" s="367"/>
      <c r="BC77" s="367"/>
      <c r="BD77" s="367"/>
      <c r="BE77" s="367"/>
      <c r="BF77" s="367"/>
      <c r="BG77" s="367"/>
      <c r="BH77" s="367"/>
      <c r="BI77" s="367"/>
      <c r="BJ77" s="367"/>
      <c r="BK77" s="367"/>
      <c r="BL77" s="367"/>
      <c r="BM77" s="367"/>
      <c r="BN77" s="367"/>
      <c r="BO77" s="367"/>
      <c r="BP77" s="367"/>
      <c r="BQ77" s="367"/>
    </row>
    <row r="78" spans="1:69" x14ac:dyDescent="0.2">
      <c r="A78" s="367"/>
      <c r="B78" s="367"/>
      <c r="C78" s="367"/>
      <c r="D78" s="367"/>
      <c r="E78" s="367"/>
      <c r="F78" s="367"/>
      <c r="G78" s="367"/>
      <c r="H78" s="367"/>
      <c r="I78" s="367"/>
      <c r="J78" s="367"/>
      <c r="K78" s="367"/>
      <c r="L78" s="367"/>
      <c r="M78" s="367"/>
      <c r="N78" s="367"/>
      <c r="O78" s="367"/>
      <c r="P78" s="367"/>
      <c r="Q78" s="367"/>
      <c r="R78" s="367"/>
      <c r="S78" s="367"/>
      <c r="T78" s="367"/>
      <c r="U78" s="367"/>
      <c r="V78" s="367"/>
      <c r="W78" s="367"/>
      <c r="X78" s="367"/>
      <c r="Y78" s="367"/>
      <c r="Z78" s="367"/>
      <c r="AA78" s="367"/>
      <c r="AB78" s="367"/>
      <c r="AC78" s="367"/>
      <c r="AD78" s="367"/>
      <c r="AE78" s="367"/>
      <c r="AF78" s="367"/>
      <c r="AG78" s="367"/>
      <c r="AH78" s="367"/>
      <c r="AI78" s="367"/>
      <c r="AJ78" s="367"/>
      <c r="AK78" s="367"/>
      <c r="AL78" s="367"/>
      <c r="AM78" s="367"/>
      <c r="AN78" s="367"/>
      <c r="AO78" s="367"/>
      <c r="AP78" s="367"/>
      <c r="AQ78" s="367"/>
      <c r="AR78" s="367"/>
      <c r="AS78" s="367"/>
      <c r="AT78" s="367"/>
      <c r="AU78" s="367"/>
      <c r="AV78" s="367"/>
      <c r="AW78" s="367"/>
      <c r="AX78" s="367"/>
      <c r="AY78" s="367"/>
      <c r="AZ78" s="367"/>
      <c r="BA78" s="367"/>
      <c r="BB78" s="367"/>
      <c r="BC78" s="367"/>
      <c r="BD78" s="367"/>
      <c r="BE78" s="367">
        <v>34</v>
      </c>
      <c r="BF78" s="367"/>
      <c r="BG78" s="367"/>
      <c r="BH78" s="367"/>
      <c r="BI78" s="367"/>
      <c r="BJ78" s="367"/>
      <c r="BK78" s="367"/>
      <c r="BL78" s="367"/>
      <c r="BM78" s="367"/>
      <c r="BN78" s="367"/>
      <c r="BO78" s="367"/>
      <c r="BP78" s="367"/>
      <c r="BQ78" s="367"/>
    </row>
    <row r="79" spans="1:69" x14ac:dyDescent="0.2">
      <c r="A79" s="367"/>
      <c r="B79" s="367"/>
      <c r="C79" s="367"/>
      <c r="D79" s="367"/>
      <c r="E79" s="367"/>
      <c r="F79" s="367"/>
      <c r="G79" s="367"/>
      <c r="H79" s="367"/>
      <c r="I79" s="367"/>
      <c r="J79" s="367"/>
      <c r="K79" s="367"/>
      <c r="L79" s="367"/>
      <c r="M79" s="367"/>
      <c r="N79" s="367"/>
      <c r="O79" s="367"/>
      <c r="P79" s="367"/>
      <c r="Q79" s="367"/>
      <c r="R79" s="367"/>
      <c r="S79" s="367"/>
      <c r="T79" s="367"/>
      <c r="U79" s="367"/>
      <c r="V79" s="367"/>
      <c r="W79" s="367"/>
      <c r="X79" s="367"/>
      <c r="Y79" s="367"/>
      <c r="Z79" s="367"/>
      <c r="AA79" s="367"/>
      <c r="AB79" s="367"/>
      <c r="AC79" s="367"/>
      <c r="AD79" s="367"/>
      <c r="AE79" s="367"/>
      <c r="AF79" s="367"/>
      <c r="AG79" s="367"/>
      <c r="AH79" s="367"/>
      <c r="AI79" s="367"/>
      <c r="AJ79" s="367"/>
      <c r="AK79" s="367"/>
      <c r="AL79" s="367"/>
      <c r="AM79" s="367"/>
      <c r="AN79" s="367"/>
      <c r="AO79" s="367"/>
      <c r="AP79" s="367"/>
      <c r="AQ79" s="367"/>
      <c r="AR79" s="367"/>
      <c r="AS79" s="367"/>
      <c r="AT79" s="367"/>
      <c r="AU79" s="367"/>
      <c r="AV79" s="367"/>
      <c r="AW79" s="367"/>
      <c r="AX79" s="367"/>
      <c r="AY79" s="367"/>
      <c r="AZ79" s="367"/>
      <c r="BA79" s="367"/>
      <c r="BB79" s="367"/>
      <c r="BC79" s="367"/>
      <c r="BD79" s="367"/>
      <c r="BE79" s="367"/>
      <c r="BF79" s="367"/>
      <c r="BG79" s="367"/>
      <c r="BH79" s="367"/>
      <c r="BI79" s="367"/>
      <c r="BJ79" s="367"/>
      <c r="BK79" s="367"/>
      <c r="BL79" s="367"/>
      <c r="BM79" s="367"/>
      <c r="BN79" s="367"/>
      <c r="BO79" s="367"/>
      <c r="BP79" s="367"/>
      <c r="BQ79" s="367"/>
    </row>
    <row r="80" spans="1:69" x14ac:dyDescent="0.2">
      <c r="A80" s="367"/>
      <c r="B80" s="367"/>
      <c r="C80" s="367"/>
      <c r="D80" s="367"/>
      <c r="E80" s="367"/>
      <c r="F80" s="367"/>
      <c r="G80" s="367"/>
      <c r="H80" s="367"/>
      <c r="I80" s="367"/>
      <c r="J80" s="367"/>
      <c r="K80" s="367"/>
      <c r="L80" s="367"/>
      <c r="M80" s="367"/>
      <c r="N80" s="367"/>
      <c r="O80" s="367"/>
      <c r="P80" s="367"/>
      <c r="Q80" s="367"/>
      <c r="R80" s="367"/>
      <c r="S80" s="367"/>
      <c r="T80" s="367"/>
      <c r="U80" s="367"/>
      <c r="V80" s="367"/>
      <c r="W80" s="367"/>
      <c r="X80" s="367"/>
      <c r="Y80" s="367"/>
      <c r="Z80" s="367"/>
      <c r="AA80" s="367"/>
      <c r="AB80" s="367"/>
      <c r="AC80" s="367"/>
      <c r="AD80" s="367"/>
      <c r="AE80" s="367"/>
      <c r="AF80" s="367"/>
      <c r="AG80" s="367"/>
      <c r="AH80" s="367"/>
      <c r="AI80" s="367"/>
      <c r="AJ80" s="367"/>
      <c r="AK80" s="367"/>
      <c r="AL80" s="367"/>
      <c r="AM80" s="367"/>
      <c r="AN80" s="367"/>
      <c r="AO80" s="367"/>
      <c r="AP80" s="367"/>
      <c r="AQ80" s="367"/>
      <c r="AR80" s="367"/>
      <c r="AS80" s="367"/>
      <c r="AT80" s="367"/>
      <c r="AU80" s="367"/>
      <c r="AV80" s="367"/>
      <c r="AW80" s="367"/>
      <c r="AX80" s="367"/>
      <c r="AY80" s="367"/>
      <c r="AZ80" s="367"/>
      <c r="BA80" s="367"/>
      <c r="BB80" s="367"/>
      <c r="BC80" s="367"/>
      <c r="BD80" s="367"/>
      <c r="BE80" s="367">
        <v>35</v>
      </c>
      <c r="BF80" s="367"/>
      <c r="BG80" s="367"/>
      <c r="BH80" s="367"/>
      <c r="BI80" s="367"/>
      <c r="BJ80" s="367"/>
      <c r="BK80" s="367"/>
      <c r="BL80" s="367"/>
      <c r="BM80" s="367"/>
      <c r="BN80" s="367"/>
      <c r="BO80" s="367"/>
      <c r="BP80" s="367"/>
      <c r="BQ80" s="367"/>
    </row>
    <row r="81" spans="1:69" x14ac:dyDescent="0.2">
      <c r="A81" s="367"/>
      <c r="B81" s="367"/>
      <c r="C81" s="367"/>
      <c r="D81" s="367"/>
      <c r="E81" s="367"/>
      <c r="F81" s="367"/>
      <c r="G81" s="367"/>
      <c r="H81" s="367"/>
      <c r="I81" s="367"/>
      <c r="J81" s="367"/>
      <c r="K81" s="367"/>
      <c r="L81" s="367"/>
      <c r="M81" s="367"/>
      <c r="N81" s="367"/>
      <c r="O81" s="367"/>
      <c r="P81" s="367"/>
      <c r="Q81" s="367"/>
      <c r="R81" s="367"/>
      <c r="S81" s="367"/>
      <c r="T81" s="367"/>
      <c r="U81" s="367"/>
      <c r="V81" s="367"/>
      <c r="W81" s="367"/>
      <c r="X81" s="367"/>
      <c r="Y81" s="367"/>
      <c r="Z81" s="367"/>
      <c r="AA81" s="367"/>
      <c r="AB81" s="367"/>
      <c r="AC81" s="367"/>
      <c r="AD81" s="367"/>
      <c r="AE81" s="367"/>
      <c r="AF81" s="367"/>
      <c r="AG81" s="367"/>
      <c r="AH81" s="367"/>
      <c r="AI81" s="367"/>
      <c r="AJ81" s="367"/>
      <c r="AK81" s="367"/>
      <c r="AL81" s="367"/>
      <c r="AM81" s="367"/>
      <c r="AN81" s="367"/>
      <c r="AO81" s="367"/>
      <c r="AP81" s="367"/>
      <c r="AQ81" s="367"/>
      <c r="AR81" s="367"/>
      <c r="AS81" s="367"/>
      <c r="AT81" s="367"/>
      <c r="AU81" s="367"/>
      <c r="AV81" s="367"/>
      <c r="AW81" s="367"/>
      <c r="AX81" s="367"/>
      <c r="AY81" s="367"/>
      <c r="AZ81" s="367"/>
      <c r="BA81" s="367"/>
      <c r="BB81" s="367"/>
      <c r="BC81" s="367"/>
      <c r="BD81" s="367"/>
      <c r="BE81" s="367"/>
      <c r="BF81" s="367"/>
      <c r="BG81" s="367"/>
      <c r="BH81" s="367"/>
      <c r="BI81" s="367"/>
      <c r="BJ81" s="367"/>
      <c r="BK81" s="367"/>
      <c r="BL81" s="367"/>
      <c r="BM81" s="367"/>
      <c r="BN81" s="367"/>
      <c r="BO81" s="367"/>
      <c r="BP81" s="367"/>
      <c r="BQ81" s="367"/>
    </row>
    <row r="82" spans="1:69" x14ac:dyDescent="0.2">
      <c r="A82" s="367"/>
      <c r="B82" s="367"/>
      <c r="C82" s="367"/>
      <c r="D82" s="367"/>
      <c r="E82" s="367"/>
      <c r="F82" s="367"/>
      <c r="G82" s="367"/>
      <c r="H82" s="367"/>
      <c r="I82" s="367"/>
      <c r="J82" s="367"/>
      <c r="K82" s="367"/>
      <c r="L82" s="367"/>
      <c r="M82" s="367"/>
      <c r="N82" s="367"/>
      <c r="O82" s="367"/>
      <c r="P82" s="367"/>
      <c r="Q82" s="367"/>
      <c r="R82" s="367"/>
      <c r="S82" s="367"/>
      <c r="T82" s="367"/>
      <c r="U82" s="367"/>
      <c r="V82" s="367"/>
      <c r="W82" s="367"/>
      <c r="X82" s="367"/>
      <c r="Y82" s="367"/>
      <c r="Z82" s="367"/>
      <c r="AA82" s="367"/>
      <c r="AB82" s="367"/>
      <c r="AC82" s="367"/>
      <c r="AD82" s="367"/>
      <c r="AE82" s="367"/>
      <c r="AF82" s="367"/>
      <c r="AG82" s="367"/>
      <c r="AH82" s="367"/>
      <c r="AI82" s="367"/>
      <c r="AJ82" s="367"/>
      <c r="AK82" s="367"/>
      <c r="AL82" s="367"/>
      <c r="AM82" s="367"/>
      <c r="AN82" s="367"/>
      <c r="AO82" s="367"/>
      <c r="AP82" s="367"/>
      <c r="AQ82" s="367"/>
      <c r="AR82" s="367"/>
      <c r="AS82" s="367"/>
      <c r="AT82" s="367"/>
      <c r="AU82" s="367"/>
      <c r="AV82" s="367"/>
      <c r="AW82" s="367"/>
      <c r="AX82" s="367"/>
      <c r="AY82" s="367"/>
      <c r="AZ82" s="367"/>
      <c r="BA82" s="367"/>
      <c r="BB82" s="367"/>
      <c r="BC82" s="367"/>
      <c r="BD82" s="367"/>
      <c r="BE82" s="367">
        <v>36</v>
      </c>
      <c r="BF82" s="367"/>
      <c r="BG82" s="367"/>
      <c r="BH82" s="367"/>
      <c r="BI82" s="367"/>
      <c r="BJ82" s="367"/>
      <c r="BK82" s="367"/>
      <c r="BL82" s="367"/>
      <c r="BM82" s="367"/>
      <c r="BN82" s="367"/>
      <c r="BO82" s="367"/>
      <c r="BP82" s="367"/>
      <c r="BQ82" s="367"/>
    </row>
    <row r="83" spans="1:69" x14ac:dyDescent="0.2">
      <c r="A83" s="367"/>
      <c r="B83" s="367"/>
      <c r="C83" s="367"/>
      <c r="D83" s="367"/>
      <c r="E83" s="367"/>
      <c r="F83" s="367"/>
      <c r="G83" s="367"/>
      <c r="H83" s="367"/>
      <c r="I83" s="367"/>
      <c r="J83" s="367"/>
      <c r="K83" s="367"/>
      <c r="L83" s="367"/>
      <c r="M83" s="367"/>
      <c r="N83" s="367"/>
      <c r="O83" s="367"/>
      <c r="P83" s="367"/>
      <c r="Q83" s="367"/>
      <c r="R83" s="367"/>
      <c r="S83" s="367"/>
      <c r="T83" s="367"/>
      <c r="U83" s="367"/>
      <c r="V83" s="367"/>
      <c r="W83" s="367"/>
      <c r="X83" s="367"/>
      <c r="Y83" s="367"/>
      <c r="Z83" s="367"/>
      <c r="AA83" s="367"/>
      <c r="AB83" s="367"/>
      <c r="AC83" s="367"/>
      <c r="AD83" s="367"/>
      <c r="AE83" s="367"/>
      <c r="AF83" s="367"/>
      <c r="AG83" s="367"/>
      <c r="AH83" s="367"/>
      <c r="AI83" s="367"/>
      <c r="AJ83" s="367"/>
      <c r="AK83" s="367"/>
      <c r="AL83" s="367"/>
      <c r="AM83" s="367"/>
      <c r="AN83" s="367"/>
      <c r="AO83" s="367"/>
      <c r="AP83" s="367"/>
      <c r="AQ83" s="367"/>
      <c r="AR83" s="367"/>
      <c r="AS83" s="367"/>
      <c r="AT83" s="367"/>
      <c r="AU83" s="367"/>
      <c r="AV83" s="367"/>
      <c r="AW83" s="367"/>
      <c r="AX83" s="367"/>
      <c r="AY83" s="367"/>
      <c r="AZ83" s="367"/>
      <c r="BA83" s="367"/>
      <c r="BB83" s="367"/>
      <c r="BC83" s="367"/>
      <c r="BD83" s="367"/>
      <c r="BE83" s="367"/>
      <c r="BF83" s="367"/>
      <c r="BG83" s="367"/>
      <c r="BH83" s="367"/>
      <c r="BI83" s="367"/>
      <c r="BJ83" s="367"/>
      <c r="BK83" s="367"/>
      <c r="BL83" s="367"/>
      <c r="BM83" s="367"/>
      <c r="BN83" s="367"/>
      <c r="BO83" s="367"/>
      <c r="BP83" s="367"/>
      <c r="BQ83" s="367"/>
    </row>
    <row r="84" spans="1:69" x14ac:dyDescent="0.2">
      <c r="A84" s="367"/>
      <c r="B84" s="367"/>
      <c r="C84" s="367"/>
      <c r="D84" s="367"/>
      <c r="E84" s="367"/>
      <c r="F84" s="367"/>
      <c r="G84" s="367"/>
      <c r="H84" s="367"/>
      <c r="I84" s="367"/>
      <c r="J84" s="367"/>
      <c r="K84" s="367"/>
      <c r="L84" s="367"/>
      <c r="M84" s="367"/>
      <c r="N84" s="367"/>
      <c r="O84" s="367"/>
      <c r="P84" s="367"/>
      <c r="Q84" s="367"/>
      <c r="R84" s="367"/>
      <c r="S84" s="367"/>
      <c r="T84" s="367"/>
      <c r="U84" s="367"/>
      <c r="V84" s="367"/>
      <c r="W84" s="367"/>
      <c r="X84" s="367"/>
      <c r="Y84" s="367"/>
      <c r="Z84" s="367"/>
      <c r="AA84" s="367"/>
      <c r="AB84" s="367"/>
      <c r="AC84" s="367"/>
      <c r="AD84" s="367"/>
      <c r="AE84" s="367"/>
      <c r="AF84" s="367"/>
      <c r="AG84" s="367"/>
      <c r="AH84" s="367"/>
      <c r="AI84" s="367"/>
      <c r="AJ84" s="367"/>
      <c r="AK84" s="367"/>
      <c r="AL84" s="367"/>
      <c r="AM84" s="367"/>
      <c r="AN84" s="367"/>
      <c r="AO84" s="367"/>
      <c r="AP84" s="367"/>
      <c r="AQ84" s="367"/>
      <c r="AR84" s="367"/>
      <c r="AS84" s="367"/>
      <c r="AT84" s="367"/>
      <c r="AU84" s="367"/>
      <c r="AV84" s="367"/>
      <c r="AW84" s="367"/>
      <c r="AX84" s="367"/>
      <c r="AY84" s="367"/>
      <c r="AZ84" s="367"/>
      <c r="BA84" s="367"/>
      <c r="BB84" s="367"/>
      <c r="BC84" s="367"/>
      <c r="BD84" s="367"/>
      <c r="BE84" s="367">
        <v>37</v>
      </c>
      <c r="BF84" s="367"/>
      <c r="BG84" s="367"/>
      <c r="BH84" s="367"/>
      <c r="BI84" s="367"/>
      <c r="BJ84" s="367"/>
      <c r="BK84" s="367"/>
      <c r="BL84" s="367"/>
      <c r="BM84" s="367"/>
      <c r="BN84" s="367"/>
      <c r="BO84" s="367"/>
      <c r="BP84" s="367"/>
      <c r="BQ84" s="367"/>
    </row>
    <row r="85" spans="1:69" x14ac:dyDescent="0.2">
      <c r="A85" s="367"/>
      <c r="B85" s="367"/>
      <c r="C85" s="367"/>
      <c r="D85" s="367"/>
      <c r="E85" s="367"/>
      <c r="F85" s="367"/>
      <c r="G85" s="367"/>
      <c r="H85" s="367"/>
      <c r="I85" s="367"/>
      <c r="J85" s="367"/>
      <c r="K85" s="367"/>
      <c r="L85" s="367"/>
      <c r="M85" s="367"/>
      <c r="N85" s="367"/>
      <c r="O85" s="367"/>
      <c r="P85" s="367"/>
      <c r="Q85" s="367"/>
      <c r="R85" s="367"/>
      <c r="S85" s="367"/>
      <c r="T85" s="367"/>
      <c r="U85" s="367"/>
      <c r="V85" s="367"/>
      <c r="W85" s="367"/>
      <c r="X85" s="367"/>
      <c r="Y85" s="367"/>
      <c r="Z85" s="367"/>
      <c r="AA85" s="367"/>
      <c r="AB85" s="367"/>
      <c r="AC85" s="367"/>
      <c r="AD85" s="367"/>
      <c r="AE85" s="367"/>
      <c r="AF85" s="367"/>
      <c r="AG85" s="367"/>
      <c r="AH85" s="367"/>
      <c r="AI85" s="367"/>
      <c r="AJ85" s="367"/>
      <c r="AK85" s="367"/>
      <c r="AL85" s="367"/>
      <c r="AM85" s="367"/>
      <c r="AN85" s="367"/>
      <c r="AO85" s="367"/>
      <c r="AP85" s="367"/>
      <c r="AQ85" s="367"/>
      <c r="AR85" s="367"/>
      <c r="AS85" s="367"/>
      <c r="AT85" s="367"/>
      <c r="AU85" s="367"/>
      <c r="AV85" s="367"/>
      <c r="AW85" s="367"/>
      <c r="AX85" s="367"/>
      <c r="AY85" s="367"/>
      <c r="AZ85" s="367"/>
      <c r="BA85" s="367"/>
      <c r="BB85" s="367"/>
      <c r="BC85" s="367"/>
      <c r="BD85" s="367"/>
      <c r="BE85" s="367"/>
      <c r="BF85" s="367"/>
      <c r="BG85" s="367"/>
      <c r="BH85" s="367"/>
      <c r="BI85" s="367"/>
      <c r="BJ85" s="367"/>
      <c r="BK85" s="367"/>
      <c r="BL85" s="367"/>
      <c r="BM85" s="367"/>
      <c r="BN85" s="367"/>
      <c r="BO85" s="367"/>
      <c r="BP85" s="367"/>
      <c r="BQ85" s="367"/>
    </row>
    <row r="86" spans="1:69" x14ac:dyDescent="0.2">
      <c r="A86" s="367"/>
      <c r="B86" s="367"/>
      <c r="C86" s="367"/>
      <c r="D86" s="367"/>
      <c r="E86" s="367"/>
      <c r="F86" s="367"/>
      <c r="G86" s="367"/>
      <c r="H86" s="367"/>
      <c r="I86" s="367"/>
      <c r="J86" s="367"/>
      <c r="K86" s="367"/>
      <c r="L86" s="367"/>
      <c r="M86" s="367"/>
      <c r="N86" s="367"/>
      <c r="O86" s="367"/>
      <c r="P86" s="367"/>
      <c r="Q86" s="367"/>
      <c r="R86" s="367"/>
      <c r="S86" s="367"/>
      <c r="T86" s="367"/>
      <c r="U86" s="367"/>
      <c r="V86" s="367"/>
      <c r="W86" s="367"/>
      <c r="X86" s="367"/>
      <c r="Y86" s="367"/>
      <c r="Z86" s="367"/>
      <c r="AA86" s="367"/>
      <c r="AB86" s="367"/>
      <c r="AC86" s="367"/>
      <c r="AD86" s="367"/>
      <c r="AE86" s="367"/>
      <c r="AF86" s="367"/>
      <c r="AG86" s="367"/>
      <c r="AH86" s="367"/>
      <c r="AI86" s="367"/>
      <c r="AJ86" s="367"/>
      <c r="AK86" s="367"/>
      <c r="AL86" s="367"/>
      <c r="AM86" s="367"/>
      <c r="AN86" s="367"/>
      <c r="AO86" s="367"/>
      <c r="AP86" s="367"/>
      <c r="AQ86" s="367"/>
      <c r="AR86" s="367"/>
      <c r="AS86" s="367"/>
      <c r="AT86" s="367"/>
      <c r="AU86" s="367"/>
      <c r="AV86" s="367"/>
      <c r="AW86" s="367"/>
      <c r="AX86" s="367"/>
      <c r="AY86" s="367"/>
      <c r="AZ86" s="367"/>
      <c r="BA86" s="367"/>
      <c r="BB86" s="367"/>
      <c r="BC86" s="367"/>
      <c r="BD86" s="367"/>
      <c r="BE86" s="367">
        <v>38</v>
      </c>
      <c r="BF86" s="367"/>
      <c r="BG86" s="367"/>
      <c r="BH86" s="367"/>
      <c r="BI86" s="367"/>
      <c r="BJ86" s="367"/>
      <c r="BK86" s="367"/>
      <c r="BL86" s="367"/>
      <c r="BM86" s="367"/>
      <c r="BN86" s="367"/>
      <c r="BO86" s="367"/>
      <c r="BP86" s="367"/>
      <c r="BQ86" s="367"/>
    </row>
    <row r="87" spans="1:69" x14ac:dyDescent="0.2">
      <c r="A87" s="367"/>
      <c r="B87" s="367"/>
      <c r="C87" s="367"/>
      <c r="D87" s="367"/>
      <c r="E87" s="367"/>
      <c r="F87" s="367"/>
      <c r="G87" s="367"/>
      <c r="H87" s="367"/>
      <c r="I87" s="367"/>
      <c r="J87" s="367"/>
      <c r="K87" s="367"/>
      <c r="L87" s="367"/>
      <c r="M87" s="367"/>
      <c r="N87" s="367"/>
      <c r="O87" s="367"/>
      <c r="P87" s="367"/>
      <c r="Q87" s="367"/>
      <c r="R87" s="367"/>
      <c r="S87" s="367"/>
      <c r="T87" s="367"/>
      <c r="U87" s="367"/>
      <c r="V87" s="367"/>
      <c r="W87" s="367"/>
      <c r="X87" s="367"/>
      <c r="Y87" s="367"/>
      <c r="Z87" s="367"/>
      <c r="AA87" s="367"/>
      <c r="AB87" s="367"/>
      <c r="AC87" s="367"/>
      <c r="AD87" s="367"/>
      <c r="AE87" s="367"/>
      <c r="AF87" s="367"/>
      <c r="AG87" s="367"/>
      <c r="AH87" s="367"/>
      <c r="AI87" s="367"/>
      <c r="AJ87" s="367"/>
      <c r="AK87" s="367"/>
      <c r="AL87" s="367"/>
      <c r="AM87" s="367"/>
      <c r="AN87" s="367"/>
      <c r="AO87" s="367"/>
      <c r="AP87" s="367"/>
      <c r="AQ87" s="367"/>
      <c r="AR87" s="367"/>
      <c r="AS87" s="367"/>
      <c r="AT87" s="367"/>
      <c r="AU87" s="367"/>
      <c r="AV87" s="367"/>
      <c r="AW87" s="367"/>
      <c r="AX87" s="367"/>
      <c r="AY87" s="367"/>
      <c r="AZ87" s="367"/>
      <c r="BA87" s="367"/>
      <c r="BB87" s="367"/>
      <c r="BC87" s="367"/>
      <c r="BD87" s="367"/>
      <c r="BE87" s="367"/>
      <c r="BF87" s="367"/>
      <c r="BG87" s="367"/>
      <c r="BH87" s="367"/>
      <c r="BI87" s="367"/>
      <c r="BJ87" s="367"/>
      <c r="BK87" s="367"/>
      <c r="BL87" s="367"/>
      <c r="BM87" s="367"/>
      <c r="BN87" s="367"/>
      <c r="BO87" s="367"/>
      <c r="BP87" s="367"/>
      <c r="BQ87" s="367"/>
    </row>
    <row r="88" spans="1:69" x14ac:dyDescent="0.2">
      <c r="A88" s="367"/>
      <c r="B88" s="367"/>
      <c r="C88" s="367"/>
      <c r="D88" s="367"/>
      <c r="E88" s="367"/>
      <c r="F88" s="367"/>
      <c r="G88" s="367"/>
      <c r="H88" s="367"/>
      <c r="I88" s="367"/>
      <c r="J88" s="367"/>
      <c r="K88" s="367"/>
      <c r="L88" s="367"/>
      <c r="M88" s="367"/>
      <c r="N88" s="367"/>
      <c r="O88" s="367"/>
      <c r="P88" s="367"/>
      <c r="Q88" s="367"/>
      <c r="R88" s="367"/>
      <c r="S88" s="367"/>
      <c r="T88" s="367"/>
      <c r="U88" s="367"/>
      <c r="V88" s="367"/>
      <c r="W88" s="367"/>
      <c r="X88" s="367"/>
      <c r="Y88" s="367"/>
      <c r="Z88" s="367"/>
      <c r="AA88" s="367"/>
      <c r="AB88" s="367"/>
      <c r="AC88" s="367"/>
      <c r="AD88" s="367"/>
      <c r="AE88" s="367"/>
      <c r="AF88" s="367"/>
      <c r="AG88" s="367"/>
      <c r="AH88" s="367"/>
      <c r="AI88" s="367"/>
      <c r="AJ88" s="367"/>
      <c r="AK88" s="367"/>
      <c r="AL88" s="367"/>
      <c r="AM88" s="367"/>
      <c r="AN88" s="367"/>
      <c r="AO88" s="367"/>
      <c r="AP88" s="367"/>
      <c r="AQ88" s="367"/>
      <c r="AR88" s="367"/>
      <c r="AS88" s="367"/>
      <c r="AT88" s="367"/>
      <c r="AU88" s="367"/>
      <c r="AV88" s="367"/>
      <c r="AW88" s="367"/>
      <c r="AX88" s="367"/>
      <c r="AY88" s="367"/>
      <c r="AZ88" s="367"/>
      <c r="BA88" s="367"/>
      <c r="BB88" s="367"/>
      <c r="BC88" s="367"/>
      <c r="BD88" s="367"/>
      <c r="BE88" s="367">
        <v>39</v>
      </c>
      <c r="BF88" s="367"/>
      <c r="BG88" s="367"/>
      <c r="BH88" s="367"/>
      <c r="BI88" s="367"/>
      <c r="BJ88" s="367"/>
      <c r="BK88" s="367"/>
      <c r="BL88" s="367"/>
      <c r="BM88" s="367"/>
      <c r="BN88" s="367"/>
      <c r="BO88" s="367"/>
      <c r="BP88" s="367"/>
      <c r="BQ88" s="367"/>
    </row>
    <row r="89" spans="1:69" x14ac:dyDescent="0.2">
      <c r="A89" s="367"/>
      <c r="B89" s="367"/>
      <c r="C89" s="367"/>
      <c r="D89" s="367"/>
      <c r="E89" s="367"/>
      <c r="F89" s="367"/>
      <c r="G89" s="367"/>
      <c r="H89" s="367"/>
      <c r="I89" s="367"/>
      <c r="J89" s="367"/>
      <c r="K89" s="367"/>
      <c r="L89" s="367"/>
      <c r="M89" s="367"/>
      <c r="N89" s="367"/>
      <c r="O89" s="367"/>
      <c r="P89" s="367"/>
      <c r="Q89" s="367"/>
      <c r="R89" s="367"/>
      <c r="S89" s="367"/>
      <c r="T89" s="367"/>
      <c r="U89" s="367"/>
      <c r="V89" s="367"/>
      <c r="W89" s="367"/>
      <c r="X89" s="367"/>
      <c r="Y89" s="367"/>
      <c r="Z89" s="367"/>
      <c r="AA89" s="367"/>
      <c r="AB89" s="367"/>
      <c r="AC89" s="367"/>
      <c r="AD89" s="367"/>
      <c r="AE89" s="367"/>
      <c r="AF89" s="367"/>
      <c r="AG89" s="367"/>
      <c r="AH89" s="367"/>
      <c r="AI89" s="367"/>
      <c r="AJ89" s="367"/>
      <c r="AK89" s="367"/>
      <c r="AL89" s="367"/>
      <c r="AM89" s="367"/>
      <c r="AN89" s="367"/>
      <c r="AO89" s="367"/>
      <c r="AP89" s="367"/>
      <c r="AQ89" s="367"/>
      <c r="AR89" s="367"/>
      <c r="AS89" s="367"/>
      <c r="AT89" s="367"/>
      <c r="AU89" s="367"/>
      <c r="AV89" s="367"/>
      <c r="AW89" s="367"/>
      <c r="AX89" s="367"/>
      <c r="AY89" s="367"/>
      <c r="AZ89" s="367"/>
      <c r="BA89" s="367"/>
      <c r="BB89" s="367"/>
      <c r="BC89" s="367"/>
      <c r="BD89" s="367"/>
      <c r="BE89" s="367"/>
      <c r="BF89" s="367"/>
      <c r="BG89" s="367"/>
      <c r="BH89" s="367"/>
      <c r="BI89" s="367"/>
      <c r="BJ89" s="367"/>
      <c r="BK89" s="367"/>
      <c r="BL89" s="367"/>
      <c r="BM89" s="367"/>
      <c r="BN89" s="367"/>
      <c r="BO89" s="367"/>
      <c r="BP89" s="367"/>
      <c r="BQ89" s="367"/>
    </row>
    <row r="90" spans="1:69" x14ac:dyDescent="0.2">
      <c r="A90" s="367"/>
      <c r="B90" s="367"/>
      <c r="C90" s="367"/>
      <c r="D90" s="367"/>
      <c r="E90" s="367"/>
      <c r="F90" s="367"/>
      <c r="G90" s="367"/>
      <c r="H90" s="367"/>
      <c r="I90" s="367"/>
      <c r="J90" s="367"/>
      <c r="K90" s="367"/>
      <c r="L90" s="367"/>
      <c r="M90" s="367"/>
      <c r="N90" s="367"/>
      <c r="O90" s="367"/>
      <c r="P90" s="367"/>
      <c r="Q90" s="367"/>
      <c r="R90" s="367"/>
      <c r="S90" s="367"/>
      <c r="T90" s="367"/>
      <c r="U90" s="367"/>
      <c r="V90" s="367"/>
      <c r="W90" s="367"/>
      <c r="X90" s="367"/>
      <c r="Y90" s="367"/>
      <c r="Z90" s="367"/>
      <c r="AA90" s="367"/>
      <c r="AB90" s="367"/>
      <c r="AC90" s="367"/>
      <c r="AD90" s="367"/>
      <c r="AE90" s="367"/>
      <c r="AF90" s="367"/>
      <c r="AG90" s="367"/>
      <c r="AH90" s="367"/>
      <c r="AI90" s="367"/>
      <c r="AJ90" s="367"/>
      <c r="AK90" s="367"/>
      <c r="AL90" s="367"/>
      <c r="AM90" s="367"/>
      <c r="AN90" s="367"/>
      <c r="AO90" s="367"/>
      <c r="AP90" s="367"/>
      <c r="AQ90" s="367"/>
      <c r="AR90" s="367"/>
      <c r="AS90" s="367"/>
      <c r="AT90" s="367"/>
      <c r="AU90" s="367"/>
      <c r="AV90" s="367"/>
      <c r="AW90" s="367"/>
      <c r="AX90" s="367"/>
      <c r="AY90" s="367"/>
      <c r="AZ90" s="367"/>
      <c r="BA90" s="367"/>
      <c r="BB90" s="367"/>
      <c r="BC90" s="367"/>
      <c r="BD90" s="367"/>
      <c r="BE90" s="367">
        <v>40</v>
      </c>
      <c r="BF90" s="367"/>
      <c r="BG90" s="367"/>
      <c r="BH90" s="367"/>
      <c r="BI90" s="367"/>
      <c r="BJ90" s="367"/>
      <c r="BK90" s="367"/>
      <c r="BL90" s="367"/>
      <c r="BM90" s="367"/>
      <c r="BN90" s="367"/>
      <c r="BO90" s="367"/>
      <c r="BP90" s="367"/>
      <c r="BQ90" s="367"/>
    </row>
    <row r="91" spans="1:69" x14ac:dyDescent="0.2">
      <c r="A91" s="367"/>
      <c r="B91" s="367"/>
      <c r="C91" s="367"/>
      <c r="D91" s="367"/>
      <c r="E91" s="367"/>
      <c r="F91" s="367"/>
      <c r="G91" s="367"/>
      <c r="H91" s="367"/>
      <c r="I91" s="367"/>
      <c r="J91" s="367"/>
      <c r="K91" s="367"/>
      <c r="L91" s="367"/>
      <c r="M91" s="367"/>
      <c r="N91" s="367"/>
      <c r="O91" s="367"/>
      <c r="P91" s="367"/>
      <c r="Q91" s="367"/>
      <c r="R91" s="367"/>
      <c r="S91" s="367"/>
      <c r="T91" s="367"/>
      <c r="U91" s="367"/>
      <c r="V91" s="367"/>
      <c r="W91" s="367"/>
      <c r="X91" s="367"/>
      <c r="Y91" s="367"/>
      <c r="Z91" s="367"/>
      <c r="AA91" s="367"/>
      <c r="AB91" s="367"/>
      <c r="AC91" s="367"/>
      <c r="AD91" s="367"/>
      <c r="AE91" s="367"/>
      <c r="AF91" s="367"/>
      <c r="AG91" s="367"/>
      <c r="AH91" s="367"/>
      <c r="AI91" s="367"/>
      <c r="AJ91" s="367"/>
      <c r="AK91" s="367"/>
      <c r="AL91" s="367"/>
      <c r="AM91" s="367"/>
      <c r="AN91" s="367"/>
      <c r="AO91" s="367"/>
      <c r="AP91" s="367"/>
      <c r="AQ91" s="367"/>
      <c r="AR91" s="367"/>
      <c r="AS91" s="367"/>
      <c r="AT91" s="367"/>
      <c r="AU91" s="367"/>
      <c r="AV91" s="367"/>
      <c r="AW91" s="367"/>
      <c r="AX91" s="367"/>
      <c r="AY91" s="367"/>
      <c r="AZ91" s="367"/>
      <c r="BA91" s="367"/>
      <c r="BB91" s="367"/>
      <c r="BC91" s="367"/>
      <c r="BD91" s="367"/>
      <c r="BE91" s="367"/>
      <c r="BF91" s="367"/>
      <c r="BG91" s="367"/>
      <c r="BH91" s="367"/>
      <c r="BI91" s="367"/>
      <c r="BJ91" s="367"/>
      <c r="BK91" s="367"/>
      <c r="BL91" s="367"/>
      <c r="BM91" s="367"/>
      <c r="BN91" s="367"/>
      <c r="BO91" s="367"/>
      <c r="BP91" s="367"/>
      <c r="BQ91" s="367"/>
    </row>
    <row r="92" spans="1:69" x14ac:dyDescent="0.2">
      <c r="A92" s="367"/>
      <c r="B92" s="367"/>
      <c r="C92" s="367"/>
      <c r="D92" s="367"/>
      <c r="E92" s="367"/>
      <c r="F92" s="367"/>
      <c r="G92" s="367"/>
      <c r="H92" s="367"/>
      <c r="I92" s="367"/>
      <c r="J92" s="367"/>
      <c r="K92" s="367"/>
      <c r="L92" s="367"/>
      <c r="M92" s="367"/>
      <c r="N92" s="367"/>
      <c r="O92" s="367"/>
      <c r="P92" s="367"/>
      <c r="Q92" s="367"/>
      <c r="R92" s="367"/>
      <c r="S92" s="367"/>
      <c r="T92" s="367"/>
      <c r="U92" s="367"/>
      <c r="V92" s="367"/>
      <c r="W92" s="367"/>
      <c r="X92" s="367"/>
      <c r="Y92" s="367"/>
      <c r="Z92" s="367"/>
      <c r="AA92" s="367"/>
      <c r="AB92" s="367"/>
      <c r="AC92" s="367"/>
      <c r="AD92" s="367"/>
      <c r="AE92" s="367"/>
      <c r="AF92" s="367"/>
      <c r="AG92" s="367"/>
      <c r="AH92" s="367"/>
      <c r="AI92" s="367"/>
      <c r="AJ92" s="367"/>
      <c r="AK92" s="367"/>
      <c r="AL92" s="367"/>
      <c r="AM92" s="367"/>
      <c r="AN92" s="367"/>
      <c r="AO92" s="367"/>
      <c r="AP92" s="367"/>
      <c r="AQ92" s="367"/>
      <c r="AR92" s="367"/>
      <c r="AS92" s="367"/>
      <c r="AT92" s="367"/>
      <c r="AU92" s="367"/>
      <c r="AV92" s="367"/>
      <c r="AW92" s="367"/>
      <c r="AX92" s="367"/>
      <c r="AY92" s="367"/>
      <c r="AZ92" s="367"/>
      <c r="BA92" s="367"/>
      <c r="BB92" s="367"/>
      <c r="BC92" s="367"/>
      <c r="BD92" s="367"/>
      <c r="BE92" s="367">
        <v>41</v>
      </c>
      <c r="BF92" s="367"/>
      <c r="BG92" s="367"/>
      <c r="BH92" s="367"/>
      <c r="BI92" s="367"/>
      <c r="BJ92" s="367"/>
      <c r="BK92" s="367"/>
      <c r="BL92" s="367"/>
      <c r="BM92" s="367"/>
      <c r="BN92" s="367"/>
      <c r="BO92" s="367"/>
      <c r="BP92" s="367"/>
      <c r="BQ92" s="367"/>
    </row>
    <row r="93" spans="1:69" x14ac:dyDescent="0.2">
      <c r="A93" s="367"/>
      <c r="B93" s="367"/>
      <c r="C93" s="367"/>
      <c r="D93" s="367"/>
      <c r="E93" s="367"/>
      <c r="F93" s="367"/>
      <c r="G93" s="367"/>
      <c r="H93" s="367"/>
      <c r="I93" s="367"/>
      <c r="J93" s="367"/>
      <c r="K93" s="367"/>
      <c r="L93" s="367"/>
      <c r="M93" s="367"/>
      <c r="N93" s="367"/>
      <c r="O93" s="367"/>
      <c r="P93" s="367"/>
      <c r="Q93" s="367"/>
      <c r="R93" s="367"/>
      <c r="S93" s="367"/>
      <c r="T93" s="367"/>
      <c r="U93" s="367"/>
      <c r="V93" s="367"/>
      <c r="W93" s="367"/>
      <c r="X93" s="367"/>
      <c r="Y93" s="367"/>
      <c r="Z93" s="367"/>
      <c r="AA93" s="367"/>
      <c r="AB93" s="367"/>
      <c r="AC93" s="367"/>
      <c r="AD93" s="367"/>
      <c r="AE93" s="367"/>
      <c r="AF93" s="367"/>
      <c r="AG93" s="367"/>
      <c r="AH93" s="367"/>
      <c r="AI93" s="367"/>
      <c r="AJ93" s="367"/>
      <c r="AK93" s="367"/>
      <c r="AL93" s="367"/>
      <c r="AM93" s="367"/>
      <c r="AN93" s="367"/>
      <c r="AO93" s="367"/>
      <c r="AP93" s="367"/>
      <c r="AQ93" s="367"/>
      <c r="AR93" s="367"/>
      <c r="AS93" s="367"/>
      <c r="AT93" s="367"/>
      <c r="AU93" s="367"/>
      <c r="AV93" s="367"/>
      <c r="AW93" s="367"/>
      <c r="AX93" s="367"/>
      <c r="AY93" s="367"/>
      <c r="AZ93" s="367"/>
      <c r="BA93" s="367"/>
      <c r="BB93" s="367"/>
      <c r="BC93" s="367"/>
      <c r="BD93" s="367"/>
      <c r="BE93" s="367"/>
      <c r="BF93" s="367"/>
      <c r="BG93" s="367"/>
      <c r="BH93" s="367"/>
      <c r="BI93" s="367"/>
      <c r="BJ93" s="367"/>
      <c r="BK93" s="367"/>
      <c r="BL93" s="367"/>
      <c r="BM93" s="367"/>
      <c r="BN93" s="367"/>
      <c r="BO93" s="367"/>
      <c r="BP93" s="367"/>
      <c r="BQ93" s="367"/>
    </row>
    <row r="94" spans="1:69" x14ac:dyDescent="0.2">
      <c r="A94" s="367"/>
      <c r="B94" s="367"/>
      <c r="C94" s="367"/>
      <c r="D94" s="367"/>
      <c r="E94" s="367"/>
      <c r="F94" s="367"/>
      <c r="G94" s="367"/>
      <c r="H94" s="367"/>
      <c r="I94" s="367"/>
      <c r="J94" s="367"/>
      <c r="K94" s="367"/>
      <c r="L94" s="367"/>
      <c r="M94" s="367"/>
      <c r="N94" s="367"/>
      <c r="O94" s="367"/>
      <c r="P94" s="367"/>
      <c r="Q94" s="367"/>
      <c r="R94" s="367"/>
      <c r="S94" s="367"/>
      <c r="T94" s="367"/>
      <c r="U94" s="367"/>
      <c r="V94" s="367"/>
      <c r="W94" s="367"/>
      <c r="X94" s="367"/>
      <c r="Y94" s="367"/>
      <c r="Z94" s="367"/>
      <c r="AA94" s="367"/>
      <c r="AB94" s="367"/>
      <c r="AC94" s="367"/>
      <c r="AD94" s="367"/>
      <c r="AE94" s="367"/>
      <c r="AF94" s="367"/>
      <c r="AG94" s="367"/>
      <c r="AH94" s="367"/>
      <c r="AI94" s="367"/>
      <c r="AJ94" s="367"/>
      <c r="AK94" s="367"/>
      <c r="AL94" s="367"/>
      <c r="AM94" s="367"/>
      <c r="AN94" s="367"/>
      <c r="AO94" s="367"/>
      <c r="AP94" s="367"/>
      <c r="AQ94" s="367"/>
      <c r="AR94" s="367"/>
      <c r="AS94" s="367"/>
      <c r="AT94" s="367"/>
      <c r="AU94" s="367"/>
      <c r="AV94" s="367"/>
      <c r="AW94" s="367"/>
      <c r="AX94" s="367"/>
      <c r="AY94" s="367"/>
      <c r="AZ94" s="367"/>
      <c r="BA94" s="367"/>
      <c r="BB94" s="367"/>
      <c r="BC94" s="367"/>
      <c r="BD94" s="367"/>
      <c r="BE94" s="367">
        <v>42</v>
      </c>
      <c r="BF94" s="367"/>
      <c r="BG94" s="367"/>
      <c r="BH94" s="367"/>
      <c r="BI94" s="367"/>
      <c r="BJ94" s="367"/>
      <c r="BK94" s="367"/>
      <c r="BL94" s="367"/>
      <c r="BM94" s="367"/>
      <c r="BN94" s="367"/>
      <c r="BO94" s="367"/>
      <c r="BP94" s="367"/>
      <c r="BQ94" s="367"/>
    </row>
    <row r="95" spans="1:69" x14ac:dyDescent="0.2">
      <c r="A95" s="367"/>
      <c r="B95" s="367"/>
      <c r="C95" s="367"/>
      <c r="D95" s="367"/>
      <c r="E95" s="367"/>
      <c r="F95" s="367"/>
      <c r="G95" s="367"/>
      <c r="H95" s="367"/>
      <c r="I95" s="367"/>
      <c r="J95" s="367"/>
      <c r="K95" s="367"/>
      <c r="L95" s="367"/>
      <c r="M95" s="367"/>
      <c r="N95" s="367"/>
      <c r="O95" s="367"/>
      <c r="P95" s="367"/>
      <c r="Q95" s="367"/>
      <c r="R95" s="367"/>
      <c r="S95" s="367"/>
      <c r="T95" s="367"/>
      <c r="U95" s="367"/>
      <c r="V95" s="367"/>
      <c r="W95" s="367"/>
      <c r="X95" s="367"/>
      <c r="Y95" s="367"/>
      <c r="Z95" s="367"/>
      <c r="AA95" s="367"/>
      <c r="AB95" s="367"/>
      <c r="AC95" s="367"/>
      <c r="AD95" s="367"/>
      <c r="AE95" s="367"/>
      <c r="AF95" s="367"/>
      <c r="AG95" s="367"/>
      <c r="AH95" s="367"/>
      <c r="AI95" s="367"/>
      <c r="AJ95" s="367"/>
      <c r="AK95" s="367"/>
      <c r="AL95" s="367"/>
      <c r="AM95" s="367"/>
      <c r="AN95" s="367"/>
      <c r="AO95" s="367"/>
      <c r="AP95" s="367"/>
      <c r="AQ95" s="367"/>
      <c r="AR95" s="367"/>
      <c r="AS95" s="367"/>
      <c r="AT95" s="367"/>
      <c r="AU95" s="367"/>
      <c r="AV95" s="367"/>
      <c r="AW95" s="367"/>
      <c r="AX95" s="367"/>
      <c r="AY95" s="367"/>
      <c r="AZ95" s="367"/>
      <c r="BA95" s="367"/>
      <c r="BB95" s="367"/>
      <c r="BC95" s="367"/>
      <c r="BD95" s="367"/>
      <c r="BE95" s="367"/>
      <c r="BF95" s="367"/>
      <c r="BG95" s="367"/>
      <c r="BH95" s="367"/>
      <c r="BI95" s="367"/>
      <c r="BJ95" s="367"/>
      <c r="BK95" s="367"/>
      <c r="BL95" s="367"/>
      <c r="BM95" s="367"/>
      <c r="BN95" s="367"/>
      <c r="BO95" s="367"/>
      <c r="BP95" s="367"/>
      <c r="BQ95" s="367"/>
    </row>
    <row r="96" spans="1:69" x14ac:dyDescent="0.2">
      <c r="A96" s="367"/>
      <c r="B96" s="367"/>
      <c r="C96" s="367"/>
      <c r="D96" s="367"/>
      <c r="E96" s="367"/>
      <c r="F96" s="367"/>
      <c r="G96" s="367"/>
      <c r="H96" s="367"/>
      <c r="I96" s="367"/>
      <c r="J96" s="367"/>
      <c r="K96" s="367"/>
      <c r="L96" s="367"/>
      <c r="M96" s="367"/>
      <c r="N96" s="367"/>
      <c r="O96" s="367"/>
      <c r="P96" s="367"/>
      <c r="Q96" s="367"/>
      <c r="R96" s="367"/>
      <c r="S96" s="367"/>
      <c r="T96" s="367"/>
      <c r="U96" s="367"/>
      <c r="V96" s="367"/>
      <c r="W96" s="367"/>
      <c r="X96" s="367"/>
      <c r="Y96" s="367"/>
      <c r="Z96" s="367"/>
      <c r="AA96" s="367"/>
      <c r="AB96" s="367"/>
      <c r="AC96" s="367"/>
      <c r="AD96" s="367"/>
      <c r="AE96" s="367"/>
      <c r="AF96" s="367"/>
      <c r="AG96" s="367"/>
      <c r="AH96" s="367"/>
      <c r="AI96" s="367"/>
      <c r="AJ96" s="367"/>
      <c r="AK96" s="367"/>
      <c r="AL96" s="367"/>
      <c r="AM96" s="367"/>
      <c r="AN96" s="367"/>
      <c r="AO96" s="367"/>
      <c r="AP96" s="367"/>
      <c r="AQ96" s="367"/>
      <c r="AR96" s="367"/>
      <c r="AS96" s="367"/>
      <c r="AT96" s="367"/>
      <c r="AU96" s="367"/>
      <c r="AV96" s="367"/>
      <c r="AW96" s="367"/>
      <c r="AX96" s="367"/>
      <c r="AY96" s="367"/>
      <c r="AZ96" s="367"/>
      <c r="BA96" s="367"/>
      <c r="BB96" s="367"/>
      <c r="BC96" s="367"/>
      <c r="BD96" s="367"/>
      <c r="BE96" s="367">
        <v>43</v>
      </c>
      <c r="BF96" s="367"/>
      <c r="BG96" s="367"/>
      <c r="BH96" s="367"/>
      <c r="BI96" s="367"/>
      <c r="BJ96" s="367"/>
      <c r="BK96" s="367"/>
      <c r="BL96" s="367"/>
      <c r="BM96" s="367"/>
      <c r="BN96" s="367"/>
      <c r="BO96" s="367"/>
      <c r="BP96" s="367"/>
      <c r="BQ96" s="367"/>
    </row>
    <row r="97" spans="1:69" x14ac:dyDescent="0.2">
      <c r="A97" s="367"/>
      <c r="B97" s="367"/>
      <c r="C97" s="367"/>
      <c r="D97" s="367"/>
      <c r="E97" s="367"/>
      <c r="F97" s="367"/>
      <c r="G97" s="367"/>
      <c r="H97" s="367"/>
      <c r="I97" s="367"/>
      <c r="J97" s="367"/>
      <c r="K97" s="367"/>
      <c r="L97" s="367"/>
      <c r="M97" s="367"/>
      <c r="N97" s="367"/>
      <c r="O97" s="367"/>
      <c r="P97" s="367"/>
      <c r="Q97" s="367"/>
      <c r="R97" s="367"/>
      <c r="S97" s="367"/>
      <c r="T97" s="367"/>
      <c r="U97" s="367"/>
      <c r="V97" s="367"/>
      <c r="W97" s="367"/>
      <c r="X97" s="367"/>
      <c r="Y97" s="367"/>
      <c r="Z97" s="367"/>
      <c r="AA97" s="367"/>
      <c r="AB97" s="367"/>
      <c r="AC97" s="367"/>
      <c r="AD97" s="367"/>
      <c r="AE97" s="367"/>
      <c r="AF97" s="367"/>
      <c r="AG97" s="367"/>
      <c r="AH97" s="367"/>
      <c r="AI97" s="367"/>
      <c r="AJ97" s="367"/>
      <c r="AK97" s="367"/>
      <c r="AL97" s="367"/>
      <c r="AM97" s="367"/>
      <c r="AN97" s="367"/>
      <c r="AO97" s="367"/>
      <c r="AP97" s="367"/>
      <c r="AQ97" s="367"/>
      <c r="AR97" s="367"/>
      <c r="AS97" s="367"/>
      <c r="AT97" s="367"/>
      <c r="AU97" s="367"/>
      <c r="AV97" s="367"/>
      <c r="AW97" s="367"/>
      <c r="AX97" s="367"/>
      <c r="AY97" s="367"/>
      <c r="AZ97" s="367"/>
      <c r="BA97" s="367"/>
      <c r="BB97" s="367"/>
      <c r="BC97" s="367"/>
      <c r="BD97" s="367"/>
      <c r="BE97" s="367"/>
      <c r="BF97" s="367"/>
      <c r="BG97" s="367"/>
      <c r="BH97" s="367"/>
      <c r="BI97" s="367"/>
      <c r="BJ97" s="367"/>
      <c r="BK97" s="367"/>
      <c r="BL97" s="367"/>
      <c r="BM97" s="367"/>
      <c r="BN97" s="367"/>
      <c r="BO97" s="367"/>
      <c r="BP97" s="367"/>
      <c r="BQ97" s="367"/>
    </row>
    <row r="98" spans="1:69" x14ac:dyDescent="0.2">
      <c r="A98" s="367"/>
      <c r="B98" s="367"/>
      <c r="C98" s="367"/>
      <c r="D98" s="367"/>
      <c r="E98" s="367"/>
      <c r="F98" s="367"/>
      <c r="G98" s="367"/>
      <c r="H98" s="367"/>
      <c r="I98" s="367"/>
      <c r="J98" s="367"/>
      <c r="K98" s="367"/>
      <c r="L98" s="367"/>
      <c r="M98" s="367"/>
      <c r="N98" s="367"/>
      <c r="O98" s="367"/>
      <c r="P98" s="367"/>
      <c r="Q98" s="367"/>
      <c r="R98" s="367"/>
      <c r="S98" s="367"/>
      <c r="T98" s="367"/>
      <c r="U98" s="367"/>
      <c r="V98" s="367"/>
      <c r="W98" s="367"/>
      <c r="X98" s="367"/>
      <c r="Y98" s="367"/>
      <c r="Z98" s="367"/>
      <c r="AA98" s="367"/>
      <c r="AB98" s="367"/>
      <c r="AC98" s="367"/>
      <c r="AD98" s="367"/>
      <c r="AE98" s="367"/>
      <c r="AF98" s="367"/>
      <c r="AG98" s="367"/>
      <c r="AH98" s="367"/>
      <c r="AI98" s="367"/>
      <c r="AJ98" s="367"/>
      <c r="AK98" s="367"/>
      <c r="AL98" s="367"/>
      <c r="AM98" s="367"/>
      <c r="AN98" s="367"/>
      <c r="AO98" s="367"/>
      <c r="AP98" s="367"/>
      <c r="AQ98" s="367"/>
      <c r="AR98" s="367"/>
      <c r="AS98" s="367"/>
      <c r="AT98" s="367"/>
      <c r="AU98" s="367"/>
      <c r="AV98" s="367"/>
      <c r="AW98" s="367"/>
      <c r="AX98" s="367"/>
      <c r="AY98" s="367"/>
      <c r="AZ98" s="367"/>
      <c r="BA98" s="367"/>
      <c r="BB98" s="367"/>
      <c r="BC98" s="367"/>
      <c r="BD98" s="367"/>
      <c r="BE98" s="367">
        <v>44</v>
      </c>
      <c r="BF98" s="367"/>
      <c r="BG98" s="367"/>
      <c r="BH98" s="367"/>
      <c r="BI98" s="367"/>
      <c r="BJ98" s="367"/>
      <c r="BK98" s="367"/>
      <c r="BL98" s="367"/>
      <c r="BM98" s="367"/>
      <c r="BN98" s="367"/>
      <c r="BO98" s="367"/>
      <c r="BP98" s="367"/>
      <c r="BQ98" s="367"/>
    </row>
    <row r="99" spans="1:69" x14ac:dyDescent="0.2">
      <c r="A99" s="367"/>
      <c r="B99" s="367"/>
      <c r="C99" s="367"/>
      <c r="D99" s="367"/>
      <c r="E99" s="367"/>
      <c r="F99" s="367"/>
      <c r="G99" s="367"/>
      <c r="H99" s="367"/>
      <c r="I99" s="367"/>
      <c r="J99" s="367"/>
      <c r="K99" s="367"/>
      <c r="L99" s="367"/>
      <c r="M99" s="367"/>
      <c r="N99" s="367"/>
      <c r="O99" s="367"/>
      <c r="P99" s="367"/>
      <c r="Q99" s="367"/>
      <c r="R99" s="367"/>
      <c r="S99" s="367"/>
      <c r="T99" s="367"/>
      <c r="U99" s="367"/>
      <c r="V99" s="367"/>
      <c r="W99" s="367"/>
      <c r="X99" s="367"/>
      <c r="Y99" s="367"/>
      <c r="Z99" s="367"/>
      <c r="AA99" s="367"/>
      <c r="AB99" s="367"/>
      <c r="AC99" s="367"/>
      <c r="AD99" s="367"/>
      <c r="AE99" s="367"/>
      <c r="AF99" s="367"/>
      <c r="AG99" s="367"/>
      <c r="AH99" s="367"/>
      <c r="AI99" s="367"/>
      <c r="AJ99" s="367"/>
      <c r="AK99" s="367"/>
      <c r="AL99" s="367"/>
      <c r="AM99" s="367"/>
      <c r="AN99" s="367"/>
      <c r="AO99" s="367"/>
      <c r="AP99" s="367"/>
      <c r="AQ99" s="367"/>
      <c r="AR99" s="367"/>
      <c r="AS99" s="367"/>
      <c r="AT99" s="367"/>
      <c r="AU99" s="367"/>
      <c r="AV99" s="367"/>
      <c r="AW99" s="367"/>
      <c r="AX99" s="367"/>
      <c r="AY99" s="367"/>
      <c r="AZ99" s="367"/>
      <c r="BA99" s="367"/>
      <c r="BB99" s="367"/>
      <c r="BC99" s="367"/>
      <c r="BD99" s="367"/>
      <c r="BE99" s="367"/>
      <c r="BF99" s="367"/>
      <c r="BG99" s="367"/>
      <c r="BH99" s="367"/>
      <c r="BI99" s="367"/>
      <c r="BJ99" s="367"/>
      <c r="BK99" s="367"/>
      <c r="BL99" s="367"/>
      <c r="BM99" s="367"/>
      <c r="BN99" s="367"/>
      <c r="BO99" s="367"/>
      <c r="BP99" s="367"/>
      <c r="BQ99" s="367"/>
    </row>
    <row r="100" spans="1:69" x14ac:dyDescent="0.2">
      <c r="A100" s="367"/>
      <c r="B100" s="367"/>
      <c r="C100" s="367"/>
      <c r="D100" s="367"/>
      <c r="E100" s="367"/>
      <c r="F100" s="367"/>
      <c r="G100" s="367"/>
      <c r="H100" s="367"/>
      <c r="I100" s="367"/>
      <c r="J100" s="367"/>
      <c r="K100" s="367"/>
      <c r="L100" s="367"/>
      <c r="M100" s="367"/>
      <c r="N100" s="367"/>
      <c r="O100" s="367"/>
      <c r="P100" s="367"/>
      <c r="Q100" s="367"/>
      <c r="R100" s="367"/>
      <c r="S100" s="367"/>
      <c r="T100" s="367"/>
      <c r="U100" s="367"/>
      <c r="V100" s="367"/>
      <c r="W100" s="367"/>
      <c r="X100" s="367"/>
      <c r="Y100" s="367"/>
      <c r="Z100" s="367"/>
      <c r="AA100" s="367"/>
      <c r="AB100" s="367"/>
      <c r="AC100" s="367"/>
      <c r="AD100" s="367"/>
      <c r="AE100" s="367"/>
      <c r="AF100" s="367"/>
      <c r="AG100" s="367"/>
      <c r="AH100" s="367"/>
      <c r="AI100" s="367"/>
      <c r="AJ100" s="367"/>
      <c r="AK100" s="367"/>
      <c r="AL100" s="367"/>
      <c r="AM100" s="367"/>
      <c r="AN100" s="367"/>
      <c r="AO100" s="367"/>
      <c r="AP100" s="367"/>
      <c r="AQ100" s="367"/>
      <c r="AR100" s="367"/>
      <c r="AS100" s="367"/>
      <c r="AT100" s="367"/>
      <c r="AU100" s="367"/>
      <c r="AV100" s="367"/>
      <c r="AW100" s="367"/>
      <c r="AX100" s="367"/>
      <c r="AY100" s="367"/>
      <c r="AZ100" s="367"/>
      <c r="BA100" s="367"/>
      <c r="BB100" s="367"/>
      <c r="BC100" s="367"/>
      <c r="BD100" s="367"/>
      <c r="BE100" s="367">
        <v>45</v>
      </c>
      <c r="BF100" s="367"/>
      <c r="BG100" s="367"/>
      <c r="BH100" s="367"/>
      <c r="BI100" s="367"/>
      <c r="BJ100" s="367"/>
      <c r="BK100" s="367"/>
      <c r="BL100" s="367"/>
      <c r="BM100" s="367"/>
      <c r="BN100" s="367"/>
      <c r="BO100" s="367"/>
      <c r="BP100" s="367"/>
      <c r="BQ100" s="367"/>
    </row>
    <row r="101" spans="1:69" x14ac:dyDescent="0.2">
      <c r="A101" s="367"/>
      <c r="B101" s="367"/>
      <c r="C101" s="367"/>
      <c r="D101" s="367"/>
      <c r="E101" s="367"/>
      <c r="F101" s="367"/>
      <c r="G101" s="367"/>
      <c r="H101" s="367"/>
      <c r="I101" s="367"/>
      <c r="J101" s="367"/>
      <c r="K101" s="367"/>
      <c r="L101" s="367"/>
      <c r="M101" s="367"/>
      <c r="N101" s="367"/>
      <c r="O101" s="367"/>
      <c r="P101" s="367"/>
      <c r="Q101" s="367"/>
      <c r="R101" s="367"/>
      <c r="S101" s="367"/>
      <c r="T101" s="367"/>
      <c r="U101" s="367"/>
      <c r="V101" s="367"/>
      <c r="W101" s="367"/>
      <c r="X101" s="367"/>
      <c r="Y101" s="367"/>
      <c r="Z101" s="367"/>
      <c r="AA101" s="367"/>
      <c r="AB101" s="367"/>
      <c r="AC101" s="367"/>
      <c r="AD101" s="367"/>
      <c r="AE101" s="367"/>
      <c r="AF101" s="367"/>
      <c r="AG101" s="367"/>
      <c r="AH101" s="367"/>
      <c r="AI101" s="367"/>
      <c r="AJ101" s="367"/>
      <c r="AK101" s="367"/>
      <c r="AL101" s="367"/>
      <c r="AM101" s="367"/>
      <c r="AN101" s="367"/>
      <c r="AO101" s="367"/>
      <c r="AP101" s="367"/>
      <c r="AQ101" s="367"/>
      <c r="AR101" s="367"/>
      <c r="AS101" s="367"/>
      <c r="AT101" s="367"/>
      <c r="AU101" s="367"/>
      <c r="AV101" s="367"/>
      <c r="AW101" s="367"/>
      <c r="AX101" s="367"/>
      <c r="AY101" s="367"/>
      <c r="AZ101" s="367"/>
      <c r="BA101" s="367"/>
      <c r="BB101" s="367"/>
      <c r="BC101" s="367"/>
      <c r="BD101" s="367"/>
      <c r="BE101" s="367"/>
      <c r="BF101" s="367"/>
      <c r="BG101" s="367"/>
      <c r="BH101" s="367"/>
      <c r="BI101" s="367"/>
      <c r="BJ101" s="367"/>
      <c r="BK101" s="367"/>
      <c r="BL101" s="367"/>
      <c r="BM101" s="367"/>
      <c r="BN101" s="367"/>
      <c r="BO101" s="367"/>
      <c r="BP101" s="367"/>
      <c r="BQ101" s="367"/>
    </row>
    <row r="102" spans="1:69" x14ac:dyDescent="0.2">
      <c r="A102" s="367"/>
      <c r="B102" s="367"/>
      <c r="C102" s="367"/>
      <c r="D102" s="367"/>
      <c r="E102" s="367"/>
      <c r="F102" s="367"/>
      <c r="G102" s="367"/>
      <c r="H102" s="367"/>
      <c r="I102" s="367"/>
      <c r="J102" s="367"/>
      <c r="K102" s="367"/>
      <c r="L102" s="367"/>
      <c r="M102" s="367"/>
      <c r="N102" s="367"/>
      <c r="O102" s="367"/>
      <c r="P102" s="367"/>
      <c r="Q102" s="367"/>
      <c r="R102" s="367"/>
      <c r="S102" s="367"/>
      <c r="T102" s="367"/>
      <c r="U102" s="367"/>
      <c r="V102" s="367"/>
      <c r="W102" s="367"/>
      <c r="X102" s="367"/>
      <c r="Y102" s="367"/>
      <c r="Z102" s="367"/>
      <c r="AA102" s="367"/>
      <c r="AB102" s="367"/>
      <c r="AC102" s="367"/>
      <c r="AD102" s="367"/>
      <c r="AE102" s="367"/>
      <c r="AF102" s="367"/>
      <c r="AG102" s="367"/>
      <c r="AH102" s="367"/>
      <c r="AI102" s="367"/>
      <c r="AJ102" s="367"/>
      <c r="AK102" s="367"/>
      <c r="AL102" s="367"/>
      <c r="AM102" s="367"/>
      <c r="AN102" s="367"/>
      <c r="AO102" s="367"/>
      <c r="AP102" s="367"/>
      <c r="AQ102" s="367"/>
      <c r="AR102" s="367"/>
      <c r="AS102" s="367"/>
      <c r="AT102" s="367"/>
      <c r="AU102" s="367"/>
      <c r="AV102" s="367"/>
      <c r="AW102" s="367"/>
      <c r="AX102" s="367"/>
      <c r="AY102" s="367"/>
      <c r="AZ102" s="367"/>
      <c r="BA102" s="367"/>
      <c r="BB102" s="367"/>
      <c r="BC102" s="367"/>
      <c r="BD102" s="367"/>
      <c r="BE102" s="367">
        <v>46</v>
      </c>
      <c r="BF102" s="367"/>
      <c r="BG102" s="367"/>
      <c r="BH102" s="367"/>
      <c r="BI102" s="367"/>
      <c r="BJ102" s="367"/>
      <c r="BK102" s="367"/>
      <c r="BL102" s="367"/>
      <c r="BM102" s="367"/>
      <c r="BN102" s="367"/>
      <c r="BO102" s="367"/>
      <c r="BP102" s="367"/>
      <c r="BQ102" s="367"/>
    </row>
    <row r="103" spans="1:69" x14ac:dyDescent="0.2">
      <c r="A103" s="367"/>
      <c r="B103" s="367"/>
      <c r="C103" s="367"/>
      <c r="D103" s="367"/>
      <c r="E103" s="367"/>
      <c r="F103" s="367"/>
      <c r="G103" s="367"/>
      <c r="H103" s="367"/>
      <c r="I103" s="367"/>
      <c r="J103" s="367"/>
      <c r="K103" s="367"/>
      <c r="L103" s="367"/>
      <c r="M103" s="367"/>
      <c r="N103" s="367"/>
      <c r="O103" s="367"/>
      <c r="P103" s="367"/>
      <c r="Q103" s="367"/>
      <c r="R103" s="367"/>
      <c r="S103" s="367"/>
      <c r="T103" s="367"/>
      <c r="U103" s="367"/>
      <c r="V103" s="367"/>
      <c r="W103" s="367"/>
      <c r="X103" s="367"/>
      <c r="Y103" s="367"/>
      <c r="Z103" s="367"/>
      <c r="AA103" s="367"/>
      <c r="AB103" s="367"/>
      <c r="AC103" s="367"/>
      <c r="AD103" s="367"/>
      <c r="AE103" s="367"/>
      <c r="AF103" s="367"/>
      <c r="AG103" s="367"/>
      <c r="AH103" s="367"/>
      <c r="AI103" s="367"/>
      <c r="AJ103" s="367"/>
      <c r="AK103" s="367"/>
      <c r="AL103" s="367"/>
      <c r="AM103" s="367"/>
      <c r="AN103" s="367"/>
      <c r="AO103" s="367"/>
      <c r="AP103" s="367"/>
      <c r="AQ103" s="367"/>
      <c r="AR103" s="367"/>
      <c r="AS103" s="367"/>
      <c r="AT103" s="367"/>
      <c r="AU103" s="367"/>
      <c r="AV103" s="367"/>
      <c r="AW103" s="367"/>
      <c r="AX103" s="367"/>
      <c r="AY103" s="367"/>
      <c r="AZ103" s="367"/>
      <c r="BA103" s="367"/>
      <c r="BB103" s="367"/>
      <c r="BC103" s="367"/>
      <c r="BD103" s="367"/>
      <c r="BE103" s="367"/>
      <c r="BF103" s="367"/>
      <c r="BG103" s="367"/>
      <c r="BH103" s="367"/>
      <c r="BI103" s="367"/>
      <c r="BJ103" s="367"/>
      <c r="BK103" s="367"/>
      <c r="BL103" s="367"/>
      <c r="BM103" s="367"/>
      <c r="BN103" s="367"/>
      <c r="BO103" s="367"/>
      <c r="BP103" s="367"/>
      <c r="BQ103" s="367"/>
    </row>
    <row r="104" spans="1:69" x14ac:dyDescent="0.2">
      <c r="A104" s="367"/>
      <c r="B104" s="367"/>
      <c r="C104" s="367"/>
      <c r="D104" s="367"/>
      <c r="E104" s="367"/>
      <c r="F104" s="367"/>
      <c r="G104" s="367"/>
      <c r="H104" s="367"/>
      <c r="I104" s="367"/>
      <c r="J104" s="367"/>
      <c r="K104" s="367"/>
      <c r="L104" s="367"/>
      <c r="M104" s="367"/>
      <c r="N104" s="367"/>
      <c r="O104" s="367"/>
      <c r="P104" s="367"/>
      <c r="Q104" s="367"/>
      <c r="R104" s="367"/>
      <c r="S104" s="367"/>
      <c r="T104" s="367"/>
      <c r="U104" s="367"/>
      <c r="V104" s="367"/>
      <c r="W104" s="367"/>
      <c r="X104" s="367"/>
      <c r="Y104" s="367"/>
      <c r="Z104" s="367"/>
      <c r="AA104" s="367"/>
      <c r="AB104" s="367"/>
      <c r="AC104" s="367"/>
      <c r="AD104" s="367"/>
      <c r="AE104" s="367"/>
      <c r="AF104" s="367"/>
      <c r="AG104" s="367"/>
      <c r="AH104" s="367"/>
      <c r="AI104" s="367"/>
      <c r="AJ104" s="367"/>
      <c r="AK104" s="367"/>
      <c r="AL104" s="367"/>
      <c r="AM104" s="367"/>
      <c r="AN104" s="367"/>
      <c r="AO104" s="367"/>
      <c r="AP104" s="367"/>
      <c r="AQ104" s="367"/>
      <c r="AR104" s="367"/>
      <c r="AS104" s="367"/>
      <c r="AT104" s="367"/>
      <c r="AU104" s="367"/>
      <c r="AV104" s="367"/>
      <c r="AW104" s="367"/>
      <c r="AX104" s="367"/>
      <c r="AY104" s="367"/>
      <c r="AZ104" s="367"/>
      <c r="BA104" s="367"/>
      <c r="BB104" s="367"/>
      <c r="BC104" s="367"/>
      <c r="BD104" s="367"/>
      <c r="BE104" s="367">
        <v>47</v>
      </c>
      <c r="BF104" s="367"/>
      <c r="BG104" s="367"/>
      <c r="BH104" s="367"/>
      <c r="BI104" s="367"/>
      <c r="BJ104" s="367"/>
      <c r="BK104" s="367"/>
      <c r="BL104" s="367"/>
      <c r="BM104" s="367"/>
      <c r="BN104" s="367"/>
      <c r="BO104" s="367"/>
      <c r="BP104" s="367"/>
      <c r="BQ104" s="367"/>
    </row>
    <row r="105" spans="1:69" x14ac:dyDescent="0.2">
      <c r="A105" s="367"/>
      <c r="B105" s="367"/>
      <c r="C105" s="367"/>
      <c r="D105" s="367"/>
      <c r="E105" s="367"/>
      <c r="F105" s="367"/>
      <c r="G105" s="367"/>
      <c r="H105" s="367"/>
      <c r="I105" s="367"/>
      <c r="J105" s="367"/>
      <c r="K105" s="367"/>
      <c r="L105" s="367"/>
      <c r="M105" s="367"/>
      <c r="N105" s="367"/>
      <c r="O105" s="367"/>
      <c r="P105" s="367"/>
      <c r="Q105" s="367"/>
      <c r="R105" s="367"/>
      <c r="S105" s="367"/>
      <c r="T105" s="367"/>
      <c r="U105" s="367"/>
      <c r="V105" s="367"/>
      <c r="W105" s="367"/>
      <c r="X105" s="367"/>
      <c r="Y105" s="367"/>
      <c r="Z105" s="367"/>
      <c r="AA105" s="367"/>
      <c r="AB105" s="367"/>
      <c r="AC105" s="367"/>
      <c r="AD105" s="367"/>
      <c r="AE105" s="367"/>
      <c r="AF105" s="367"/>
      <c r="AG105" s="367"/>
      <c r="AH105" s="367"/>
      <c r="AI105" s="367"/>
      <c r="AJ105" s="367"/>
      <c r="AK105" s="367"/>
      <c r="AL105" s="367"/>
      <c r="AM105" s="367"/>
      <c r="AN105" s="367"/>
      <c r="AO105" s="367"/>
      <c r="AP105" s="367"/>
      <c r="AQ105" s="367"/>
      <c r="AR105" s="367"/>
      <c r="AS105" s="367"/>
      <c r="AT105" s="367"/>
      <c r="AU105" s="367"/>
      <c r="AV105" s="367"/>
      <c r="AW105" s="367"/>
      <c r="AX105" s="367"/>
      <c r="AY105" s="367"/>
      <c r="AZ105" s="367"/>
      <c r="BA105" s="367"/>
      <c r="BB105" s="367"/>
      <c r="BC105" s="367"/>
      <c r="BD105" s="367"/>
      <c r="BE105" s="367"/>
      <c r="BF105" s="367"/>
      <c r="BG105" s="367"/>
      <c r="BH105" s="367"/>
      <c r="BI105" s="367"/>
      <c r="BJ105" s="367"/>
      <c r="BK105" s="367"/>
      <c r="BL105" s="367"/>
      <c r="BM105" s="367"/>
      <c r="BN105" s="367"/>
      <c r="BO105" s="367"/>
      <c r="BP105" s="367"/>
      <c r="BQ105" s="367"/>
    </row>
    <row r="106" spans="1:69" x14ac:dyDescent="0.2">
      <c r="A106" s="367"/>
      <c r="B106" s="367"/>
      <c r="C106" s="367"/>
      <c r="D106" s="367"/>
      <c r="E106" s="367"/>
      <c r="F106" s="367"/>
      <c r="G106" s="367"/>
      <c r="H106" s="367"/>
      <c r="I106" s="367"/>
      <c r="J106" s="367"/>
      <c r="K106" s="367"/>
      <c r="L106" s="367"/>
      <c r="M106" s="367"/>
      <c r="N106" s="367"/>
      <c r="O106" s="367"/>
      <c r="P106" s="367"/>
      <c r="Q106" s="367"/>
      <c r="R106" s="367"/>
      <c r="S106" s="367"/>
      <c r="T106" s="367"/>
      <c r="U106" s="367"/>
      <c r="V106" s="367"/>
      <c r="W106" s="367"/>
      <c r="X106" s="367"/>
      <c r="Y106" s="367"/>
      <c r="Z106" s="367"/>
      <c r="AA106" s="367"/>
      <c r="AB106" s="367"/>
      <c r="AC106" s="367"/>
      <c r="AD106" s="367"/>
      <c r="AE106" s="367"/>
      <c r="AF106" s="367"/>
      <c r="AG106" s="367"/>
      <c r="AH106" s="367"/>
      <c r="AI106" s="367"/>
      <c r="AJ106" s="367"/>
      <c r="AK106" s="367"/>
      <c r="AL106" s="367"/>
      <c r="AM106" s="367"/>
      <c r="AN106" s="367"/>
      <c r="AO106" s="367"/>
      <c r="AP106" s="367"/>
      <c r="AQ106" s="367"/>
      <c r="AR106" s="367"/>
      <c r="AS106" s="367"/>
      <c r="AT106" s="367"/>
      <c r="AU106" s="367"/>
      <c r="AV106" s="367"/>
      <c r="AW106" s="367"/>
      <c r="AX106" s="367"/>
      <c r="AY106" s="367"/>
      <c r="AZ106" s="367"/>
      <c r="BA106" s="367"/>
      <c r="BB106" s="367"/>
      <c r="BC106" s="367"/>
      <c r="BD106" s="367"/>
      <c r="BE106" s="367">
        <v>48</v>
      </c>
      <c r="BF106" s="367"/>
      <c r="BG106" s="367"/>
      <c r="BH106" s="367"/>
      <c r="BI106" s="367"/>
      <c r="BJ106" s="367"/>
      <c r="BK106" s="367"/>
      <c r="BL106" s="367"/>
      <c r="BM106" s="367"/>
      <c r="BN106" s="367"/>
      <c r="BO106" s="367"/>
      <c r="BP106" s="367"/>
      <c r="BQ106" s="367"/>
    </row>
    <row r="107" spans="1:69" x14ac:dyDescent="0.2">
      <c r="A107" s="367"/>
      <c r="B107" s="367"/>
      <c r="C107" s="367"/>
      <c r="D107" s="367"/>
      <c r="E107" s="367"/>
      <c r="F107" s="367"/>
      <c r="G107" s="367"/>
      <c r="H107" s="367"/>
      <c r="I107" s="367"/>
      <c r="J107" s="367"/>
      <c r="K107" s="367"/>
      <c r="L107" s="367"/>
      <c r="M107" s="367"/>
      <c r="N107" s="367"/>
      <c r="O107" s="367"/>
      <c r="P107" s="367"/>
      <c r="Q107" s="367"/>
      <c r="R107" s="367"/>
      <c r="S107" s="367"/>
      <c r="T107" s="367"/>
      <c r="U107" s="367"/>
      <c r="V107" s="367"/>
      <c r="W107" s="367"/>
      <c r="X107" s="367"/>
      <c r="Y107" s="367"/>
      <c r="Z107" s="367"/>
      <c r="AA107" s="367"/>
      <c r="AB107" s="367"/>
      <c r="AC107" s="367"/>
      <c r="AD107" s="367"/>
      <c r="AE107" s="367"/>
      <c r="AF107" s="367"/>
      <c r="AG107" s="367"/>
      <c r="AH107" s="367"/>
      <c r="AI107" s="367"/>
      <c r="AJ107" s="367"/>
      <c r="AK107" s="367"/>
      <c r="AL107" s="367"/>
      <c r="AM107" s="367"/>
      <c r="AN107" s="367"/>
      <c r="AO107" s="367"/>
      <c r="AP107" s="367"/>
      <c r="AQ107" s="367"/>
      <c r="AR107" s="367"/>
      <c r="AS107" s="367"/>
      <c r="AT107" s="367"/>
      <c r="AU107" s="367"/>
      <c r="AV107" s="367"/>
      <c r="AW107" s="367"/>
      <c r="AX107" s="367"/>
      <c r="AY107" s="367"/>
      <c r="AZ107" s="367"/>
      <c r="BA107" s="367"/>
      <c r="BB107" s="367"/>
      <c r="BC107" s="367"/>
      <c r="BD107" s="367"/>
      <c r="BE107" s="367"/>
      <c r="BF107" s="367"/>
      <c r="BG107" s="367"/>
      <c r="BH107" s="367"/>
      <c r="BI107" s="367"/>
      <c r="BJ107" s="367"/>
      <c r="BK107" s="367"/>
      <c r="BL107" s="367"/>
      <c r="BM107" s="367"/>
      <c r="BN107" s="367"/>
      <c r="BO107" s="367"/>
      <c r="BP107" s="367"/>
      <c r="BQ107" s="367"/>
    </row>
    <row r="108" spans="1:69" x14ac:dyDescent="0.2">
      <c r="A108" s="367"/>
      <c r="B108" s="367"/>
      <c r="C108" s="367"/>
      <c r="D108" s="367"/>
      <c r="E108" s="367"/>
      <c r="F108" s="367"/>
      <c r="G108" s="367"/>
      <c r="H108" s="367"/>
      <c r="I108" s="367"/>
      <c r="J108" s="367"/>
      <c r="K108" s="367"/>
      <c r="L108" s="367"/>
      <c r="M108" s="367"/>
      <c r="N108" s="367"/>
      <c r="O108" s="367"/>
      <c r="P108" s="367"/>
      <c r="Q108" s="367"/>
      <c r="R108" s="367"/>
      <c r="S108" s="367"/>
      <c r="T108" s="367"/>
      <c r="U108" s="367"/>
      <c r="V108" s="367"/>
      <c r="W108" s="367"/>
      <c r="X108" s="367"/>
      <c r="Y108" s="367"/>
      <c r="Z108" s="367"/>
      <c r="AA108" s="367"/>
      <c r="AB108" s="367"/>
      <c r="AC108" s="367"/>
      <c r="AD108" s="367"/>
      <c r="AE108" s="367"/>
      <c r="AF108" s="367"/>
      <c r="AG108" s="367"/>
      <c r="AH108" s="367"/>
      <c r="AI108" s="367"/>
      <c r="AJ108" s="367"/>
      <c r="AK108" s="367"/>
      <c r="AL108" s="367"/>
      <c r="AM108" s="367"/>
      <c r="AN108" s="367"/>
      <c r="AO108" s="367"/>
      <c r="AP108" s="367"/>
      <c r="AQ108" s="367"/>
      <c r="AR108" s="367"/>
      <c r="AS108" s="367"/>
      <c r="AT108" s="367"/>
      <c r="AU108" s="367"/>
      <c r="AV108" s="367"/>
      <c r="AW108" s="367"/>
      <c r="AX108" s="367"/>
      <c r="AY108" s="367"/>
      <c r="AZ108" s="367"/>
      <c r="BA108" s="367"/>
      <c r="BB108" s="367"/>
      <c r="BC108" s="367"/>
      <c r="BD108" s="367"/>
      <c r="BE108" s="367">
        <v>49</v>
      </c>
      <c r="BF108" s="367"/>
      <c r="BG108" s="367"/>
      <c r="BH108" s="367"/>
      <c r="BI108" s="367"/>
      <c r="BJ108" s="367"/>
      <c r="BK108" s="367"/>
      <c r="BL108" s="367"/>
      <c r="BM108" s="367"/>
      <c r="BN108" s="367"/>
      <c r="BO108" s="367"/>
      <c r="BP108" s="367"/>
      <c r="BQ108" s="367"/>
    </row>
    <row r="109" spans="1:69" x14ac:dyDescent="0.2">
      <c r="A109" s="367"/>
      <c r="B109" s="367"/>
      <c r="C109" s="367"/>
      <c r="D109" s="367"/>
      <c r="E109" s="367"/>
      <c r="F109" s="367"/>
      <c r="G109" s="367"/>
      <c r="H109" s="367"/>
      <c r="I109" s="367"/>
      <c r="J109" s="367"/>
      <c r="K109" s="367"/>
      <c r="L109" s="367"/>
      <c r="M109" s="367"/>
      <c r="N109" s="367"/>
      <c r="O109" s="367"/>
      <c r="P109" s="367"/>
      <c r="Q109" s="367"/>
      <c r="R109" s="367"/>
      <c r="S109" s="367"/>
      <c r="T109" s="367"/>
      <c r="U109" s="367"/>
      <c r="V109" s="367"/>
      <c r="W109" s="367"/>
      <c r="X109" s="367"/>
      <c r="Y109" s="367"/>
      <c r="Z109" s="367"/>
      <c r="AA109" s="367"/>
      <c r="AB109" s="367"/>
      <c r="AC109" s="367"/>
      <c r="AD109" s="367"/>
      <c r="AE109" s="367"/>
      <c r="AF109" s="367"/>
      <c r="AG109" s="367"/>
      <c r="AH109" s="367"/>
      <c r="AI109" s="367"/>
      <c r="AJ109" s="367"/>
      <c r="AK109" s="367"/>
      <c r="AL109" s="367"/>
      <c r="AM109" s="367"/>
      <c r="AN109" s="367"/>
      <c r="AO109" s="367"/>
      <c r="AP109" s="367"/>
      <c r="AQ109" s="367"/>
      <c r="AR109" s="367"/>
      <c r="AS109" s="367"/>
      <c r="AT109" s="367"/>
      <c r="AU109" s="367"/>
      <c r="AV109" s="367"/>
      <c r="AW109" s="367"/>
      <c r="AX109" s="367"/>
      <c r="AY109" s="367"/>
      <c r="AZ109" s="367"/>
      <c r="BA109" s="367"/>
      <c r="BB109" s="367"/>
      <c r="BC109" s="367"/>
      <c r="BD109" s="367"/>
      <c r="BE109" s="367"/>
      <c r="BF109" s="367"/>
      <c r="BG109" s="367"/>
      <c r="BH109" s="367"/>
      <c r="BI109" s="367"/>
      <c r="BJ109" s="367"/>
      <c r="BK109" s="367"/>
      <c r="BL109" s="367"/>
      <c r="BM109" s="367"/>
      <c r="BN109" s="367"/>
      <c r="BO109" s="367"/>
      <c r="BP109" s="367"/>
      <c r="BQ109" s="367"/>
    </row>
    <row r="110" spans="1:69" x14ac:dyDescent="0.2">
      <c r="A110" s="367"/>
      <c r="B110" s="367"/>
      <c r="C110" s="367"/>
      <c r="D110" s="367"/>
      <c r="E110" s="367"/>
      <c r="F110" s="367"/>
      <c r="G110" s="367"/>
      <c r="H110" s="367"/>
      <c r="I110" s="367"/>
      <c r="J110" s="367"/>
      <c r="K110" s="367"/>
      <c r="L110" s="367"/>
      <c r="M110" s="367"/>
      <c r="N110" s="367"/>
      <c r="O110" s="367"/>
      <c r="P110" s="367"/>
      <c r="Q110" s="367"/>
      <c r="R110" s="367"/>
      <c r="S110" s="367"/>
      <c r="T110" s="367"/>
      <c r="U110" s="367"/>
      <c r="V110" s="367"/>
      <c r="W110" s="367"/>
      <c r="X110" s="367"/>
      <c r="Y110" s="367"/>
      <c r="Z110" s="367"/>
      <c r="AA110" s="367"/>
      <c r="AB110" s="367"/>
      <c r="AC110" s="367"/>
      <c r="AD110" s="367"/>
      <c r="AE110" s="367"/>
      <c r="AF110" s="367"/>
      <c r="AG110" s="367"/>
      <c r="AH110" s="367"/>
      <c r="AI110" s="367"/>
      <c r="AJ110" s="367"/>
      <c r="AK110" s="367"/>
      <c r="AL110" s="367"/>
      <c r="AM110" s="367"/>
      <c r="AN110" s="367"/>
      <c r="AO110" s="367"/>
      <c r="AP110" s="367"/>
      <c r="AQ110" s="367"/>
      <c r="AR110" s="367"/>
      <c r="AS110" s="367"/>
      <c r="AT110" s="367"/>
      <c r="AU110" s="367"/>
      <c r="AV110" s="367"/>
      <c r="AW110" s="367"/>
      <c r="AX110" s="367"/>
      <c r="AY110" s="367"/>
      <c r="AZ110" s="367"/>
      <c r="BA110" s="367"/>
      <c r="BB110" s="367"/>
      <c r="BC110" s="367"/>
      <c r="BD110" s="367"/>
      <c r="BE110" s="367">
        <v>50</v>
      </c>
      <c r="BF110" s="367"/>
      <c r="BG110" s="367"/>
      <c r="BH110" s="367"/>
      <c r="BI110" s="367"/>
      <c r="BJ110" s="367"/>
      <c r="BK110" s="367"/>
      <c r="BL110" s="367"/>
      <c r="BM110" s="367"/>
      <c r="BN110" s="367"/>
      <c r="BO110" s="367"/>
      <c r="BP110" s="367"/>
      <c r="BQ110" s="367"/>
    </row>
    <row r="111" spans="1:69" x14ac:dyDescent="0.2">
      <c r="A111" s="367"/>
      <c r="B111" s="367"/>
      <c r="C111" s="367"/>
      <c r="D111" s="367"/>
      <c r="E111" s="367"/>
      <c r="F111" s="367"/>
      <c r="G111" s="367"/>
      <c r="H111" s="367"/>
      <c r="I111" s="367"/>
      <c r="J111" s="367"/>
      <c r="K111" s="367"/>
      <c r="L111" s="367"/>
      <c r="M111" s="367"/>
      <c r="N111" s="367"/>
      <c r="O111" s="367"/>
      <c r="P111" s="367"/>
      <c r="Q111" s="367"/>
      <c r="R111" s="367"/>
      <c r="S111" s="367"/>
      <c r="T111" s="367"/>
      <c r="U111" s="367"/>
      <c r="V111" s="367"/>
      <c r="W111" s="367"/>
      <c r="X111" s="367"/>
      <c r="Y111" s="367"/>
      <c r="Z111" s="367"/>
      <c r="AA111" s="367"/>
      <c r="AB111" s="367"/>
      <c r="AC111" s="367"/>
      <c r="AD111" s="367"/>
      <c r="AE111" s="367"/>
      <c r="AF111" s="367"/>
      <c r="AG111" s="367"/>
      <c r="AH111" s="367"/>
      <c r="AI111" s="367"/>
      <c r="AJ111" s="367"/>
      <c r="AK111" s="367"/>
      <c r="AL111" s="367"/>
      <c r="AM111" s="367"/>
      <c r="AN111" s="367"/>
      <c r="AO111" s="367"/>
      <c r="AP111" s="367"/>
      <c r="AQ111" s="367"/>
      <c r="AR111" s="367"/>
      <c r="AS111" s="367"/>
      <c r="AT111" s="367"/>
      <c r="AU111" s="367"/>
      <c r="AV111" s="367"/>
      <c r="AW111" s="367"/>
      <c r="AX111" s="367"/>
      <c r="AY111" s="367"/>
      <c r="AZ111" s="367"/>
      <c r="BA111" s="367"/>
      <c r="BB111" s="367"/>
      <c r="BC111" s="367"/>
      <c r="BD111" s="367"/>
      <c r="BE111" s="367"/>
      <c r="BF111" s="367"/>
      <c r="BG111" s="367"/>
      <c r="BH111" s="367"/>
      <c r="BI111" s="367"/>
      <c r="BJ111" s="367"/>
      <c r="BK111" s="367"/>
      <c r="BL111" s="367"/>
      <c r="BM111" s="367"/>
      <c r="BN111" s="367"/>
      <c r="BO111" s="367"/>
      <c r="BP111" s="367"/>
      <c r="BQ111" s="367"/>
    </row>
    <row r="112" spans="1:69" x14ac:dyDescent="0.2">
      <c r="A112" s="367"/>
      <c r="B112" s="367" t="s">
        <v>843</v>
      </c>
      <c r="C112" s="367"/>
      <c r="D112" s="367"/>
      <c r="E112" s="367"/>
      <c r="F112" s="367"/>
      <c r="G112" s="367"/>
      <c r="H112" s="367"/>
      <c r="I112" s="367"/>
      <c r="J112" s="367"/>
      <c r="K112" s="367"/>
      <c r="L112" s="367"/>
      <c r="M112" s="367"/>
      <c r="N112" s="367"/>
      <c r="O112" s="367"/>
      <c r="P112" s="367"/>
      <c r="Q112" s="367"/>
      <c r="R112" s="367"/>
      <c r="S112" s="367"/>
      <c r="T112" s="367"/>
      <c r="U112" s="367"/>
      <c r="V112" s="367"/>
      <c r="W112" s="367"/>
      <c r="X112" s="367"/>
      <c r="Y112" s="367"/>
      <c r="Z112" s="367"/>
      <c r="AA112" s="367"/>
      <c r="AB112" s="367"/>
      <c r="AC112" s="367"/>
      <c r="AD112" s="367"/>
      <c r="AE112" s="367"/>
      <c r="AF112" s="367"/>
      <c r="AG112" s="367"/>
      <c r="AH112" s="367"/>
      <c r="AI112" s="367"/>
      <c r="AJ112" s="367"/>
      <c r="AK112" s="367"/>
      <c r="AL112" s="367"/>
      <c r="AM112" s="367"/>
      <c r="AN112" s="367"/>
      <c r="AO112" s="367"/>
      <c r="AP112" s="367"/>
      <c r="AQ112" s="367"/>
      <c r="AR112" s="367"/>
      <c r="AS112" s="367"/>
      <c r="AT112" s="367"/>
      <c r="AU112" s="367"/>
      <c r="AV112" s="367"/>
      <c r="AW112" s="367" t="s">
        <v>844</v>
      </c>
      <c r="AX112" s="367"/>
      <c r="AY112" s="367"/>
      <c r="AZ112" s="367"/>
      <c r="BA112" s="367"/>
      <c r="BB112" s="367"/>
      <c r="BC112" s="367"/>
      <c r="BD112" s="367"/>
      <c r="BE112" s="367"/>
      <c r="BF112" s="367"/>
      <c r="BG112" s="367"/>
      <c r="BH112" s="367"/>
      <c r="BI112" s="367"/>
      <c r="BJ112" s="367"/>
      <c r="BK112" s="367"/>
      <c r="BL112" s="367"/>
      <c r="BM112" s="367"/>
      <c r="BN112" s="367"/>
      <c r="BO112" s="367"/>
      <c r="BP112" s="367"/>
      <c r="BQ112" s="367"/>
    </row>
    <row r="113" spans="1:69" x14ac:dyDescent="0.2">
      <c r="A113" s="367"/>
      <c r="B113" s="367"/>
      <c r="C113" s="367"/>
      <c r="D113" s="367"/>
      <c r="E113" s="367"/>
      <c r="F113" s="367"/>
      <c r="G113" s="367"/>
      <c r="H113" s="367"/>
      <c r="I113" s="367"/>
      <c r="J113" s="367"/>
      <c r="K113" s="367"/>
      <c r="L113" s="367"/>
      <c r="M113" s="367"/>
      <c r="N113" s="367"/>
      <c r="O113" s="367"/>
      <c r="P113" s="367"/>
      <c r="Q113" s="367"/>
      <c r="R113" s="367"/>
      <c r="S113" s="367"/>
      <c r="T113" s="367"/>
      <c r="U113" s="367"/>
      <c r="V113" s="367"/>
      <c r="W113" s="367"/>
      <c r="X113" s="367"/>
      <c r="Y113" s="367"/>
      <c r="Z113" s="367"/>
      <c r="AA113" s="367"/>
      <c r="AB113" s="367"/>
      <c r="AC113" s="367"/>
      <c r="AD113" s="367"/>
      <c r="AE113" s="367"/>
      <c r="AF113" s="367"/>
      <c r="AG113" s="367"/>
      <c r="AH113" s="367"/>
      <c r="AI113" s="367"/>
      <c r="AJ113" s="367"/>
      <c r="AK113" s="367"/>
      <c r="AL113" s="367"/>
      <c r="AM113" s="367"/>
      <c r="AN113" s="367"/>
      <c r="AO113" s="367"/>
      <c r="AP113" s="367"/>
      <c r="AQ113" s="367"/>
      <c r="AR113" s="367"/>
      <c r="AS113" s="367"/>
      <c r="AT113" s="367"/>
      <c r="AU113" s="367"/>
      <c r="AV113" s="367"/>
      <c r="AW113" s="367"/>
      <c r="AX113" s="367"/>
      <c r="AY113" s="367"/>
      <c r="AZ113" s="367"/>
      <c r="BA113" s="367"/>
      <c r="BB113" s="367"/>
      <c r="BC113" s="367"/>
      <c r="BD113" s="367"/>
      <c r="BE113" s="367"/>
      <c r="BF113" s="367"/>
      <c r="BG113" s="367"/>
      <c r="BH113" s="367"/>
      <c r="BI113" s="367"/>
      <c r="BJ113" s="367"/>
      <c r="BK113" s="367"/>
      <c r="BL113" s="367"/>
      <c r="BM113" s="367"/>
      <c r="BN113" s="367"/>
      <c r="BO113" s="367"/>
      <c r="BP113" s="367"/>
      <c r="BQ113" s="367"/>
    </row>
    <row r="114" spans="1:69" x14ac:dyDescent="0.2">
      <c r="A114" s="367"/>
      <c r="B114" s="367"/>
      <c r="C114" s="367"/>
      <c r="D114" s="367"/>
      <c r="E114" s="367"/>
      <c r="F114" s="367"/>
      <c r="G114" s="367"/>
      <c r="H114" s="367"/>
      <c r="I114" s="367"/>
      <c r="J114" s="367"/>
      <c r="K114" s="367"/>
      <c r="L114" s="367"/>
      <c r="M114" s="367"/>
      <c r="N114" s="367"/>
      <c r="O114" s="367"/>
      <c r="P114" s="367"/>
      <c r="Q114" s="367"/>
      <c r="R114" s="367"/>
      <c r="S114" s="367"/>
      <c r="T114" s="367"/>
      <c r="U114" s="367"/>
      <c r="V114" s="367"/>
      <c r="W114" s="367"/>
      <c r="X114" s="367"/>
      <c r="Y114" s="367"/>
      <c r="Z114" s="367"/>
      <c r="AA114" s="367"/>
      <c r="AB114" s="367"/>
      <c r="AC114" s="367"/>
      <c r="AD114" s="367"/>
      <c r="AE114" s="367"/>
      <c r="AF114" s="367"/>
      <c r="AG114" s="367"/>
      <c r="AH114" s="367"/>
      <c r="AI114" s="367"/>
      <c r="AJ114" s="367"/>
      <c r="AK114" s="367"/>
      <c r="AL114" s="367"/>
      <c r="AM114" s="367"/>
      <c r="AN114" s="367"/>
      <c r="AO114" s="367"/>
      <c r="AP114" s="367"/>
      <c r="AQ114" s="367"/>
      <c r="AR114" s="367"/>
      <c r="AS114" s="367"/>
      <c r="AT114" s="367"/>
      <c r="AU114" s="367"/>
      <c r="AV114" s="367"/>
      <c r="AW114" s="367"/>
      <c r="AX114" s="367"/>
      <c r="AY114" s="367"/>
      <c r="AZ114" s="367"/>
      <c r="BA114" s="367"/>
      <c r="BB114" s="367"/>
      <c r="BC114" s="367"/>
      <c r="BD114" s="367"/>
      <c r="BE114" s="367"/>
      <c r="BF114" s="367"/>
      <c r="BG114" s="367"/>
      <c r="BH114" s="367"/>
      <c r="BI114" s="367"/>
      <c r="BJ114" s="367"/>
      <c r="BK114" s="367"/>
      <c r="BL114" s="367"/>
      <c r="BM114" s="367"/>
      <c r="BN114" s="367"/>
      <c r="BO114" s="367"/>
      <c r="BP114" s="367"/>
      <c r="BQ114" s="367"/>
    </row>
    <row r="115" spans="1:69" x14ac:dyDescent="0.2">
      <c r="A115" s="367"/>
      <c r="B115" s="367"/>
      <c r="C115" s="367"/>
      <c r="D115" s="367"/>
      <c r="E115" s="367"/>
      <c r="F115" s="367"/>
      <c r="G115" s="367"/>
      <c r="H115" s="367"/>
      <c r="I115" s="367"/>
      <c r="J115" s="367"/>
      <c r="K115" s="367"/>
      <c r="L115" s="367"/>
      <c r="M115" s="367"/>
      <c r="N115" s="367"/>
      <c r="O115" s="367"/>
      <c r="P115" s="367"/>
      <c r="Q115" s="367"/>
      <c r="R115" s="367"/>
      <c r="S115" s="367"/>
      <c r="T115" s="367"/>
      <c r="U115" s="367"/>
      <c r="V115" s="367"/>
      <c r="W115" s="367"/>
      <c r="X115" s="367"/>
      <c r="Y115" s="367"/>
      <c r="Z115" s="367"/>
      <c r="AA115" s="367"/>
      <c r="AB115" s="367"/>
      <c r="AC115" s="367"/>
      <c r="AD115" s="367"/>
      <c r="AE115" s="367"/>
      <c r="AF115" s="367"/>
      <c r="AG115" s="367"/>
      <c r="AH115" s="367"/>
      <c r="AI115" s="367"/>
      <c r="AJ115" s="367"/>
      <c r="AK115" s="367"/>
      <c r="AL115" s="367"/>
      <c r="AM115" s="367"/>
      <c r="AN115" s="367"/>
      <c r="AO115" s="367"/>
      <c r="AP115" s="367"/>
      <c r="AQ115" s="367"/>
      <c r="AR115" s="367"/>
      <c r="AS115" s="367"/>
      <c r="AT115" s="367"/>
      <c r="AU115" s="367"/>
      <c r="AV115" s="367"/>
      <c r="AW115" s="367"/>
      <c r="AX115" s="367"/>
      <c r="AY115" s="367"/>
      <c r="AZ115" s="367"/>
      <c r="BA115" s="367"/>
      <c r="BB115" s="367"/>
      <c r="BC115" s="367"/>
      <c r="BD115" s="367"/>
      <c r="BE115" s="367"/>
      <c r="BF115" s="367"/>
      <c r="BG115" s="367"/>
      <c r="BH115" s="367"/>
      <c r="BI115" s="367"/>
      <c r="BJ115" s="367"/>
      <c r="BK115" s="367"/>
      <c r="BL115" s="367"/>
      <c r="BM115" s="367"/>
      <c r="BN115" s="367"/>
      <c r="BO115" s="367"/>
      <c r="BP115" s="367"/>
      <c r="BQ115" s="367"/>
    </row>
    <row r="116" spans="1:69" x14ac:dyDescent="0.2">
      <c r="A116" s="367"/>
      <c r="B116" s="367"/>
      <c r="C116" s="367"/>
      <c r="D116" s="367"/>
      <c r="E116" s="367"/>
      <c r="F116" s="367"/>
      <c r="G116" s="367"/>
      <c r="H116" s="367"/>
      <c r="I116" s="367"/>
      <c r="J116" s="367"/>
      <c r="K116" s="367"/>
      <c r="L116" s="367"/>
      <c r="M116" s="367"/>
      <c r="N116" s="367"/>
      <c r="O116" s="367"/>
      <c r="P116" s="367"/>
      <c r="Q116" s="367"/>
      <c r="R116" s="367"/>
      <c r="S116" s="367"/>
      <c r="T116" s="367"/>
      <c r="U116" s="367"/>
      <c r="V116" s="367"/>
      <c r="W116" s="367"/>
      <c r="X116" s="367"/>
      <c r="Y116" s="367"/>
      <c r="Z116" s="367"/>
      <c r="AA116" s="367"/>
      <c r="AB116" s="367"/>
      <c r="AC116" s="367"/>
      <c r="AD116" s="367"/>
      <c r="AE116" s="367"/>
      <c r="AF116" s="367"/>
      <c r="AG116" s="367"/>
      <c r="AH116" s="367"/>
      <c r="AI116" s="367"/>
      <c r="AJ116" s="367"/>
      <c r="AK116" s="367"/>
      <c r="AL116" s="367"/>
      <c r="AM116" s="367"/>
      <c r="AN116" s="367"/>
      <c r="AO116" s="367"/>
      <c r="AP116" s="367"/>
      <c r="AQ116" s="367"/>
      <c r="AR116" s="367"/>
      <c r="AS116" s="367"/>
      <c r="AT116" s="367"/>
      <c r="AU116" s="367"/>
      <c r="AV116" s="367"/>
      <c r="AW116" s="367"/>
      <c r="AX116" s="367"/>
      <c r="AY116" s="367"/>
      <c r="AZ116" s="367"/>
      <c r="BA116" s="367"/>
      <c r="BB116" s="367"/>
      <c r="BC116" s="367"/>
      <c r="BD116" s="367"/>
      <c r="BE116" s="367"/>
      <c r="BF116" s="367"/>
      <c r="BG116" s="367"/>
      <c r="BH116" s="367"/>
      <c r="BI116" s="367"/>
      <c r="BJ116" s="367"/>
      <c r="BK116" s="367"/>
      <c r="BL116" s="367"/>
      <c r="BM116" s="367"/>
      <c r="BN116" s="367"/>
      <c r="BO116" s="367"/>
      <c r="BP116" s="367"/>
      <c r="BQ116" s="367"/>
    </row>
    <row r="117" spans="1:69" x14ac:dyDescent="0.2">
      <c r="A117" s="367"/>
      <c r="B117" s="367"/>
      <c r="C117" s="367"/>
      <c r="D117" s="367"/>
      <c r="E117" s="367"/>
      <c r="F117" s="367"/>
      <c r="G117" s="367"/>
      <c r="H117" s="367"/>
      <c r="I117" s="367"/>
      <c r="J117" s="367"/>
      <c r="K117" s="367"/>
      <c r="L117" s="367"/>
      <c r="M117" s="367"/>
      <c r="N117" s="367"/>
      <c r="O117" s="367"/>
      <c r="P117" s="367"/>
      <c r="Q117" s="367"/>
      <c r="R117" s="367"/>
      <c r="S117" s="367"/>
      <c r="T117" s="367"/>
      <c r="U117" s="367"/>
      <c r="V117" s="367"/>
      <c r="W117" s="367"/>
      <c r="X117" s="367"/>
      <c r="Y117" s="367"/>
      <c r="Z117" s="367"/>
      <c r="AA117" s="367"/>
      <c r="AB117" s="367"/>
      <c r="AC117" s="367"/>
      <c r="AD117" s="367"/>
      <c r="AE117" s="367"/>
      <c r="AF117" s="367"/>
      <c r="AG117" s="367"/>
      <c r="AH117" s="367"/>
      <c r="AI117" s="367"/>
      <c r="AJ117" s="367"/>
      <c r="AK117" s="367"/>
      <c r="AL117" s="367"/>
      <c r="AM117" s="367"/>
      <c r="AN117" s="367"/>
      <c r="AO117" s="367"/>
      <c r="AP117" s="367"/>
      <c r="AQ117" s="367"/>
      <c r="AR117" s="367"/>
      <c r="AS117" s="367"/>
      <c r="AT117" s="367"/>
      <c r="AU117" s="367"/>
      <c r="AV117" s="367"/>
      <c r="AW117" s="367"/>
      <c r="AX117" s="367"/>
      <c r="AY117" s="367"/>
      <c r="AZ117" s="367"/>
      <c r="BA117" s="367"/>
      <c r="BB117" s="367"/>
      <c r="BC117" s="367"/>
      <c r="BD117" s="367"/>
      <c r="BE117" s="367"/>
      <c r="BF117" s="367"/>
      <c r="BG117" s="367"/>
      <c r="BH117" s="367"/>
      <c r="BI117" s="367"/>
      <c r="BJ117" s="367"/>
      <c r="BK117" s="367"/>
      <c r="BL117" s="367"/>
      <c r="BM117" s="367"/>
      <c r="BN117" s="367"/>
      <c r="BO117" s="367"/>
      <c r="BP117" s="367"/>
      <c r="BQ117" s="367"/>
    </row>
    <row r="118" spans="1:69" x14ac:dyDescent="0.2">
      <c r="A118" s="367"/>
      <c r="B118" s="367"/>
      <c r="C118" s="367"/>
      <c r="D118" s="367"/>
      <c r="E118" s="367"/>
      <c r="F118" s="367"/>
      <c r="G118" s="367"/>
      <c r="H118" s="367"/>
      <c r="I118" s="367"/>
      <c r="J118" s="367"/>
      <c r="K118" s="367"/>
      <c r="L118" s="367"/>
      <c r="M118" s="367"/>
      <c r="N118" s="367"/>
      <c r="O118" s="367"/>
      <c r="P118" s="367"/>
      <c r="Q118" s="367"/>
      <c r="R118" s="367"/>
      <c r="S118" s="367"/>
      <c r="T118" s="367"/>
      <c r="U118" s="367"/>
      <c r="V118" s="367"/>
      <c r="W118" s="367"/>
      <c r="X118" s="367"/>
      <c r="Y118" s="367"/>
      <c r="Z118" s="367"/>
      <c r="AA118" s="367"/>
      <c r="AB118" s="367"/>
      <c r="AC118" s="367"/>
      <c r="AD118" s="367"/>
      <c r="AE118" s="367"/>
      <c r="AF118" s="367"/>
      <c r="AG118" s="367"/>
      <c r="AH118" s="367"/>
      <c r="AI118" s="367"/>
      <c r="AJ118" s="367"/>
      <c r="AK118" s="367"/>
      <c r="AL118" s="367"/>
      <c r="AM118" s="367"/>
      <c r="AN118" s="367"/>
      <c r="AO118" s="367"/>
      <c r="AP118" s="367"/>
      <c r="AQ118" s="367"/>
      <c r="AR118" s="367"/>
      <c r="AS118" s="367"/>
      <c r="AT118" s="367"/>
      <c r="AU118" s="367"/>
      <c r="AV118" s="367"/>
      <c r="AW118" s="367"/>
      <c r="AX118" s="367"/>
      <c r="AY118" s="367"/>
      <c r="AZ118" s="367"/>
      <c r="BA118" s="367"/>
      <c r="BB118" s="367"/>
      <c r="BC118" s="367"/>
      <c r="BD118" s="367"/>
      <c r="BE118" s="367"/>
      <c r="BF118" s="367"/>
      <c r="BG118" s="367"/>
      <c r="BH118" s="367"/>
      <c r="BI118" s="367"/>
      <c r="BJ118" s="367"/>
      <c r="BK118" s="367"/>
      <c r="BL118" s="367"/>
      <c r="BM118" s="367"/>
      <c r="BN118" s="367"/>
      <c r="BO118" s="367"/>
      <c r="BP118" s="367"/>
      <c r="BQ118" s="367"/>
    </row>
    <row r="119" spans="1:69" x14ac:dyDescent="0.2">
      <c r="A119" s="367"/>
      <c r="B119" s="367"/>
      <c r="C119" s="367"/>
      <c r="D119" s="367"/>
      <c r="E119" s="367"/>
      <c r="F119" s="367"/>
      <c r="G119" s="367"/>
      <c r="H119" s="367"/>
      <c r="I119" s="367"/>
      <c r="J119" s="367"/>
      <c r="K119" s="367"/>
      <c r="L119" s="367"/>
      <c r="M119" s="367"/>
      <c r="N119" s="367"/>
      <c r="O119" s="367"/>
      <c r="P119" s="367"/>
      <c r="Q119" s="367"/>
      <c r="R119" s="367"/>
      <c r="S119" s="367"/>
      <c r="T119" s="367"/>
      <c r="U119" s="367"/>
      <c r="V119" s="367"/>
      <c r="W119" s="367"/>
      <c r="X119" s="367"/>
      <c r="Y119" s="367"/>
      <c r="Z119" s="367"/>
      <c r="AA119" s="367"/>
      <c r="AB119" s="367"/>
      <c r="AC119" s="367"/>
      <c r="AD119" s="367"/>
      <c r="AE119" s="367"/>
      <c r="AF119" s="367"/>
      <c r="AG119" s="367"/>
      <c r="AH119" s="367"/>
      <c r="AI119" s="367"/>
      <c r="AJ119" s="367"/>
      <c r="AK119" s="367"/>
      <c r="AL119" s="367"/>
      <c r="AM119" s="367"/>
      <c r="AN119" s="367"/>
      <c r="AO119" s="367"/>
      <c r="AP119" s="367"/>
      <c r="AQ119" s="367"/>
      <c r="AR119" s="367"/>
      <c r="AS119" s="367"/>
      <c r="AT119" s="367"/>
      <c r="AU119" s="367"/>
      <c r="AV119" s="367"/>
      <c r="AW119" s="367"/>
      <c r="AX119" s="367"/>
      <c r="AY119" s="367"/>
      <c r="AZ119" s="367"/>
      <c r="BA119" s="367"/>
      <c r="BB119" s="367"/>
      <c r="BC119" s="367"/>
      <c r="BD119" s="367"/>
      <c r="BE119" s="367"/>
      <c r="BF119" s="367"/>
      <c r="BG119" s="367"/>
      <c r="BH119" s="367"/>
      <c r="BI119" s="367"/>
      <c r="BJ119" s="367"/>
      <c r="BK119" s="367"/>
      <c r="BL119" s="367"/>
      <c r="BM119" s="367"/>
      <c r="BN119" s="367"/>
      <c r="BO119" s="367"/>
      <c r="BP119" s="367"/>
      <c r="BQ119" s="367"/>
    </row>
    <row r="120" spans="1:69" x14ac:dyDescent="0.2">
      <c r="A120" s="367"/>
      <c r="B120" s="367"/>
      <c r="C120" s="367"/>
      <c r="D120" s="367"/>
      <c r="E120" s="367"/>
      <c r="F120" s="367"/>
      <c r="G120" s="367"/>
      <c r="H120" s="367"/>
      <c r="I120" s="367"/>
      <c r="J120" s="367"/>
      <c r="K120" s="367"/>
      <c r="L120" s="367"/>
      <c r="M120" s="367"/>
      <c r="N120" s="367"/>
      <c r="O120" s="367"/>
      <c r="P120" s="367"/>
      <c r="Q120" s="367"/>
      <c r="R120" s="367"/>
      <c r="S120" s="367"/>
      <c r="T120" s="367"/>
      <c r="U120" s="367"/>
      <c r="V120" s="367"/>
      <c r="W120" s="367"/>
      <c r="X120" s="367"/>
      <c r="Y120" s="367"/>
      <c r="Z120" s="367"/>
      <c r="AA120" s="367"/>
      <c r="AB120" s="367"/>
      <c r="AC120" s="367"/>
      <c r="AD120" s="367"/>
      <c r="AE120" s="367"/>
      <c r="AF120" s="367"/>
      <c r="AG120" s="367"/>
      <c r="AH120" s="367"/>
      <c r="AI120" s="367"/>
      <c r="AJ120" s="367"/>
      <c r="AK120" s="367"/>
      <c r="AL120" s="367"/>
      <c r="AM120" s="367"/>
      <c r="AN120" s="367"/>
      <c r="AO120" s="367"/>
      <c r="AP120" s="367"/>
      <c r="AQ120" s="367"/>
      <c r="AR120" s="367"/>
      <c r="AS120" s="367"/>
      <c r="AT120" s="367"/>
      <c r="AU120" s="367"/>
      <c r="AV120" s="367"/>
      <c r="AW120" s="367"/>
      <c r="AX120" s="367"/>
      <c r="AY120" s="367"/>
      <c r="AZ120" s="367"/>
      <c r="BA120" s="367"/>
      <c r="BB120" s="367"/>
      <c r="BC120" s="367"/>
      <c r="BD120" s="367"/>
      <c r="BE120" s="367"/>
      <c r="BF120" s="367"/>
      <c r="BG120" s="367"/>
      <c r="BH120" s="367"/>
      <c r="BI120" s="367"/>
      <c r="BJ120" s="367"/>
      <c r="BK120" s="367"/>
      <c r="BL120" s="367"/>
      <c r="BM120" s="367"/>
      <c r="BN120" s="367"/>
      <c r="BO120" s="367"/>
      <c r="BP120" s="367"/>
      <c r="BQ120" s="367"/>
    </row>
    <row r="121" spans="1:69" x14ac:dyDescent="0.2">
      <c r="A121" s="367"/>
      <c r="B121" s="367"/>
      <c r="C121" s="367"/>
      <c r="D121" s="367"/>
      <c r="E121" s="367"/>
      <c r="F121" s="367"/>
      <c r="G121" s="367"/>
      <c r="H121" s="367"/>
      <c r="I121" s="367"/>
      <c r="J121" s="367"/>
      <c r="K121" s="367"/>
      <c r="L121" s="367"/>
      <c r="M121" s="367"/>
      <c r="N121" s="367"/>
      <c r="O121" s="367"/>
      <c r="P121" s="367"/>
      <c r="Q121" s="367"/>
      <c r="R121" s="367"/>
      <c r="S121" s="367"/>
      <c r="T121" s="367"/>
      <c r="U121" s="367"/>
      <c r="V121" s="367"/>
      <c r="W121" s="367"/>
      <c r="X121" s="367"/>
      <c r="Y121" s="367"/>
      <c r="Z121" s="367"/>
      <c r="AA121" s="367"/>
      <c r="AB121" s="367"/>
      <c r="AC121" s="367"/>
      <c r="AD121" s="367"/>
      <c r="AE121" s="367"/>
      <c r="AF121" s="367"/>
      <c r="AG121" s="367"/>
      <c r="AH121" s="367"/>
      <c r="AI121" s="367"/>
      <c r="AJ121" s="367"/>
      <c r="AK121" s="367"/>
      <c r="AL121" s="367"/>
      <c r="AM121" s="367"/>
      <c r="AN121" s="367"/>
      <c r="AO121" s="367"/>
      <c r="AP121" s="367"/>
      <c r="AQ121" s="367"/>
      <c r="AR121" s="367"/>
      <c r="AS121" s="367"/>
      <c r="AT121" s="367"/>
      <c r="AU121" s="367"/>
      <c r="AV121" s="367"/>
      <c r="AW121" s="367"/>
      <c r="AX121" s="367"/>
      <c r="AY121" s="367"/>
      <c r="AZ121" s="367"/>
      <c r="BA121" s="367"/>
      <c r="BB121" s="367"/>
      <c r="BC121" s="367"/>
      <c r="BD121" s="367"/>
      <c r="BE121" s="367"/>
      <c r="BF121" s="367"/>
      <c r="BG121" s="367"/>
      <c r="BH121" s="367"/>
      <c r="BI121" s="367"/>
      <c r="BJ121" s="367"/>
      <c r="BK121" s="367"/>
      <c r="BL121" s="367"/>
      <c r="BM121" s="367"/>
      <c r="BN121" s="367"/>
      <c r="BO121" s="367"/>
      <c r="BP121" s="367"/>
      <c r="BQ121" s="367"/>
    </row>
    <row r="122" spans="1:69" x14ac:dyDescent="0.2">
      <c r="A122" s="367"/>
      <c r="B122" s="367"/>
      <c r="C122" s="367"/>
      <c r="D122" s="367"/>
      <c r="E122" s="367"/>
      <c r="F122" s="367"/>
      <c r="G122" s="367"/>
      <c r="H122" s="367"/>
      <c r="I122" s="367"/>
      <c r="J122" s="367"/>
      <c r="K122" s="367"/>
      <c r="L122" s="367"/>
      <c r="M122" s="367"/>
      <c r="N122" s="367"/>
      <c r="O122" s="367"/>
      <c r="P122" s="367"/>
      <c r="Q122" s="367"/>
      <c r="R122" s="367"/>
      <c r="S122" s="367"/>
      <c r="T122" s="367"/>
      <c r="U122" s="367"/>
      <c r="V122" s="367"/>
      <c r="W122" s="367"/>
      <c r="X122" s="367"/>
      <c r="Y122" s="367"/>
      <c r="Z122" s="367"/>
      <c r="AA122" s="367"/>
      <c r="AB122" s="367"/>
      <c r="AC122" s="367"/>
      <c r="AD122" s="367"/>
      <c r="AE122" s="367"/>
      <c r="AF122" s="367"/>
      <c r="AG122" s="367"/>
      <c r="AH122" s="367"/>
      <c r="AI122" s="367"/>
      <c r="AJ122" s="367"/>
      <c r="AK122" s="367"/>
      <c r="AL122" s="367"/>
      <c r="AM122" s="367"/>
      <c r="AN122" s="367"/>
      <c r="AO122" s="367"/>
      <c r="AP122" s="367"/>
      <c r="AQ122" s="367"/>
      <c r="AR122" s="367"/>
      <c r="AS122" s="367"/>
      <c r="AT122" s="367"/>
      <c r="AU122" s="367"/>
      <c r="AV122" s="367"/>
      <c r="AW122" s="367"/>
      <c r="AX122" s="367"/>
      <c r="AY122" s="367"/>
      <c r="AZ122" s="367"/>
      <c r="BA122" s="367"/>
      <c r="BB122" s="367"/>
      <c r="BC122" s="367"/>
      <c r="BD122" s="367"/>
      <c r="BE122" s="367"/>
      <c r="BF122" s="367"/>
      <c r="BG122" s="367"/>
      <c r="BH122" s="367"/>
      <c r="BI122" s="367"/>
      <c r="BJ122" s="367"/>
      <c r="BK122" s="367"/>
      <c r="BL122" s="367"/>
      <c r="BM122" s="367"/>
      <c r="BN122" s="367"/>
      <c r="BO122" s="367"/>
      <c r="BP122" s="367"/>
      <c r="BQ122" s="367"/>
    </row>
    <row r="123" spans="1:69" x14ac:dyDescent="0.2">
      <c r="A123" s="367"/>
      <c r="B123" s="367"/>
      <c r="C123" s="367"/>
      <c r="D123" s="367"/>
      <c r="E123" s="367"/>
      <c r="F123" s="367"/>
      <c r="G123" s="367"/>
      <c r="H123" s="367"/>
      <c r="I123" s="367"/>
      <c r="J123" s="367"/>
      <c r="K123" s="367"/>
      <c r="L123" s="367"/>
      <c r="M123" s="367"/>
      <c r="N123" s="367"/>
      <c r="O123" s="367"/>
      <c r="P123" s="367"/>
      <c r="Q123" s="367"/>
      <c r="R123" s="367"/>
      <c r="S123" s="367"/>
      <c r="T123" s="367"/>
      <c r="U123" s="367"/>
      <c r="V123" s="367"/>
      <c r="W123" s="367"/>
      <c r="X123" s="367"/>
      <c r="Y123" s="367"/>
      <c r="Z123" s="367"/>
      <c r="AA123" s="367"/>
      <c r="AB123" s="367"/>
      <c r="AC123" s="367"/>
      <c r="AD123" s="367"/>
      <c r="AE123" s="367"/>
      <c r="AF123" s="367"/>
      <c r="AG123" s="367"/>
      <c r="AH123" s="367"/>
      <c r="AI123" s="367"/>
      <c r="AJ123" s="367"/>
      <c r="AK123" s="367"/>
      <c r="AL123" s="367"/>
      <c r="AM123" s="367"/>
      <c r="AN123" s="367"/>
      <c r="AO123" s="367"/>
      <c r="AP123" s="367"/>
      <c r="AQ123" s="367"/>
      <c r="AR123" s="367"/>
      <c r="AS123" s="367"/>
      <c r="AT123" s="367"/>
      <c r="AU123" s="367"/>
      <c r="AV123" s="367"/>
      <c r="AW123" s="367"/>
      <c r="AX123" s="367"/>
      <c r="AY123" s="367"/>
      <c r="AZ123" s="367"/>
      <c r="BA123" s="367"/>
      <c r="BB123" s="367"/>
      <c r="BC123" s="367"/>
      <c r="BD123" s="367"/>
      <c r="BE123" s="367"/>
      <c r="BF123" s="367"/>
      <c r="BG123" s="367"/>
      <c r="BH123" s="367"/>
      <c r="BI123" s="367"/>
      <c r="BJ123" s="367"/>
      <c r="BK123" s="367"/>
      <c r="BL123" s="367"/>
      <c r="BM123" s="367"/>
      <c r="BN123" s="367"/>
      <c r="BO123" s="367"/>
      <c r="BP123" s="367"/>
      <c r="BQ123" s="367"/>
    </row>
    <row r="124" spans="1:69" x14ac:dyDescent="0.2">
      <c r="A124" s="367"/>
      <c r="B124" s="367"/>
      <c r="C124" s="367"/>
      <c r="D124" s="367"/>
      <c r="E124" s="367"/>
      <c r="F124" s="367"/>
      <c r="G124" s="367"/>
      <c r="H124" s="367"/>
      <c r="I124" s="367"/>
      <c r="J124" s="367"/>
      <c r="K124" s="367"/>
      <c r="L124" s="367"/>
      <c r="M124" s="367"/>
      <c r="N124" s="367"/>
      <c r="O124" s="367"/>
      <c r="P124" s="367"/>
      <c r="Q124" s="367"/>
      <c r="R124" s="367"/>
      <c r="S124" s="367"/>
      <c r="T124" s="367"/>
      <c r="U124" s="367"/>
      <c r="V124" s="367"/>
      <c r="W124" s="367"/>
      <c r="X124" s="367"/>
      <c r="Y124" s="367"/>
      <c r="Z124" s="367"/>
      <c r="AA124" s="367"/>
      <c r="AB124" s="367"/>
      <c r="AC124" s="367"/>
      <c r="AD124" s="367"/>
      <c r="AE124" s="367"/>
      <c r="AF124" s="367"/>
      <c r="AG124" s="367"/>
      <c r="AH124" s="367"/>
      <c r="AI124" s="367"/>
      <c r="AJ124" s="367"/>
      <c r="AK124" s="367"/>
      <c r="AL124" s="367"/>
      <c r="AM124" s="367"/>
      <c r="AN124" s="367"/>
      <c r="AO124" s="367"/>
      <c r="AP124" s="367"/>
      <c r="AQ124" s="367"/>
      <c r="AR124" s="367"/>
      <c r="AS124" s="367"/>
      <c r="AT124" s="367"/>
      <c r="AU124" s="367"/>
      <c r="AV124" s="367"/>
      <c r="AW124" s="367"/>
      <c r="AX124" s="367"/>
      <c r="AY124" s="367"/>
      <c r="AZ124" s="367"/>
      <c r="BA124" s="367"/>
      <c r="BB124" s="367"/>
      <c r="BC124" s="367"/>
      <c r="BD124" s="367"/>
      <c r="BE124" s="367"/>
      <c r="BF124" s="367"/>
      <c r="BG124" s="367"/>
      <c r="BH124" s="367"/>
      <c r="BI124" s="367"/>
      <c r="BJ124" s="367"/>
      <c r="BK124" s="367"/>
      <c r="BL124" s="367"/>
      <c r="BM124" s="367"/>
      <c r="BN124" s="367"/>
      <c r="BO124" s="367"/>
      <c r="BP124" s="367"/>
      <c r="BQ124" s="367"/>
    </row>
    <row r="125" spans="1:69" x14ac:dyDescent="0.2">
      <c r="A125" s="367"/>
      <c r="B125" s="367"/>
      <c r="C125" s="367"/>
      <c r="D125" s="367"/>
      <c r="E125" s="367"/>
      <c r="F125" s="367"/>
      <c r="G125" s="367"/>
      <c r="H125" s="367"/>
      <c r="I125" s="367"/>
      <c r="J125" s="367"/>
      <c r="K125" s="367"/>
      <c r="L125" s="367"/>
      <c r="M125" s="367"/>
      <c r="N125" s="367"/>
      <c r="O125" s="367"/>
      <c r="P125" s="367"/>
      <c r="Q125" s="367"/>
      <c r="R125" s="367"/>
      <c r="S125" s="367"/>
      <c r="T125" s="367"/>
      <c r="U125" s="367"/>
      <c r="V125" s="367"/>
      <c r="W125" s="367"/>
      <c r="X125" s="367"/>
      <c r="Y125" s="367"/>
      <c r="Z125" s="367"/>
      <c r="AA125" s="367"/>
      <c r="AB125" s="367"/>
      <c r="AC125" s="367"/>
      <c r="AD125" s="367"/>
      <c r="AE125" s="367"/>
      <c r="AF125" s="367"/>
      <c r="AG125" s="367"/>
      <c r="AH125" s="367"/>
      <c r="AI125" s="367"/>
      <c r="AJ125" s="367"/>
      <c r="AK125" s="367"/>
      <c r="AL125" s="367"/>
      <c r="AM125" s="367"/>
      <c r="AN125" s="367"/>
      <c r="AO125" s="367"/>
      <c r="AP125" s="367"/>
      <c r="AQ125" s="367"/>
      <c r="AR125" s="367"/>
      <c r="AS125" s="367"/>
      <c r="AT125" s="367"/>
      <c r="AU125" s="367"/>
      <c r="AV125" s="367"/>
      <c r="AW125" s="367"/>
      <c r="AX125" s="367"/>
      <c r="AY125" s="367"/>
      <c r="AZ125" s="367"/>
      <c r="BA125" s="367"/>
      <c r="BB125" s="367"/>
      <c r="BC125" s="367"/>
      <c r="BD125" s="367"/>
      <c r="BE125" s="367"/>
      <c r="BF125" s="367"/>
      <c r="BG125" s="367"/>
      <c r="BH125" s="367"/>
      <c r="BI125" s="367"/>
      <c r="BJ125" s="367"/>
      <c r="BK125" s="367"/>
      <c r="BL125" s="367"/>
      <c r="BM125" s="367"/>
      <c r="BN125" s="367"/>
      <c r="BO125" s="367"/>
      <c r="BP125" s="367"/>
      <c r="BQ125" s="367"/>
    </row>
    <row r="126" spans="1:69" x14ac:dyDescent="0.2">
      <c r="A126" s="367"/>
      <c r="B126" s="367"/>
      <c r="C126" s="367"/>
      <c r="D126" s="367"/>
      <c r="E126" s="367"/>
      <c r="F126" s="367"/>
      <c r="G126" s="367"/>
      <c r="H126" s="367"/>
      <c r="I126" s="367"/>
      <c r="J126" s="367"/>
      <c r="K126" s="367"/>
      <c r="L126" s="367"/>
      <c r="M126" s="367"/>
      <c r="N126" s="367"/>
      <c r="O126" s="367"/>
      <c r="P126" s="367"/>
      <c r="Q126" s="367"/>
      <c r="R126" s="367"/>
      <c r="S126" s="367"/>
      <c r="T126" s="367"/>
      <c r="U126" s="367"/>
      <c r="V126" s="367"/>
      <c r="W126" s="367"/>
      <c r="X126" s="367"/>
      <c r="Y126" s="367"/>
      <c r="Z126" s="367"/>
      <c r="AA126" s="367"/>
      <c r="AB126" s="367"/>
      <c r="AC126" s="367"/>
      <c r="AD126" s="367"/>
      <c r="AE126" s="367"/>
      <c r="AF126" s="367"/>
      <c r="AG126" s="367"/>
      <c r="AH126" s="367"/>
      <c r="AI126" s="367"/>
      <c r="AJ126" s="367"/>
      <c r="AK126" s="367"/>
      <c r="AL126" s="367"/>
      <c r="AM126" s="367"/>
      <c r="AN126" s="367"/>
      <c r="AO126" s="367"/>
      <c r="AP126" s="367"/>
      <c r="AQ126" s="367"/>
      <c r="AR126" s="367"/>
      <c r="AS126" s="367"/>
      <c r="AT126" s="367"/>
      <c r="AU126" s="367"/>
      <c r="AV126" s="367"/>
      <c r="AW126" s="367"/>
      <c r="AX126" s="367"/>
      <c r="AY126" s="367"/>
      <c r="AZ126" s="367"/>
      <c r="BA126" s="367"/>
      <c r="BB126" s="367"/>
      <c r="BC126" s="367"/>
      <c r="BD126" s="367"/>
      <c r="BE126" s="367"/>
      <c r="BF126" s="367"/>
      <c r="BG126" s="367"/>
      <c r="BH126" s="367"/>
      <c r="BI126" s="367"/>
      <c r="BJ126" s="367"/>
      <c r="BK126" s="367"/>
      <c r="BL126" s="367"/>
      <c r="BM126" s="367"/>
      <c r="BN126" s="367"/>
      <c r="BO126" s="367"/>
      <c r="BP126" s="367"/>
      <c r="BQ126" s="367"/>
    </row>
    <row r="127" spans="1:69" x14ac:dyDescent="0.2">
      <c r="A127" s="367"/>
      <c r="B127" s="367"/>
      <c r="C127" s="367"/>
      <c r="D127" s="367"/>
      <c r="E127" s="367"/>
      <c r="F127" s="367"/>
      <c r="G127" s="367"/>
      <c r="H127" s="367"/>
      <c r="I127" s="367"/>
      <c r="J127" s="367"/>
      <c r="K127" s="367"/>
      <c r="L127" s="367"/>
      <c r="M127" s="367"/>
      <c r="N127" s="367"/>
      <c r="O127" s="367"/>
      <c r="P127" s="367"/>
      <c r="Q127" s="367"/>
      <c r="R127" s="367"/>
      <c r="S127" s="367"/>
      <c r="T127" s="367"/>
      <c r="U127" s="367"/>
      <c r="V127" s="367"/>
      <c r="W127" s="367"/>
      <c r="X127" s="367"/>
      <c r="Y127" s="367"/>
      <c r="Z127" s="367"/>
      <c r="AA127" s="367"/>
      <c r="AB127" s="367"/>
      <c r="AC127" s="367"/>
      <c r="AD127" s="367"/>
      <c r="AE127" s="367"/>
      <c r="AF127" s="367"/>
      <c r="AG127" s="367"/>
      <c r="AH127" s="367"/>
      <c r="AI127" s="367"/>
      <c r="AJ127" s="367"/>
      <c r="AK127" s="367"/>
      <c r="AL127" s="367"/>
      <c r="AM127" s="367"/>
      <c r="AN127" s="367"/>
      <c r="AO127" s="367"/>
      <c r="AP127" s="367"/>
      <c r="AQ127" s="367"/>
      <c r="AR127" s="367"/>
      <c r="AS127" s="367"/>
      <c r="AT127" s="367"/>
      <c r="AU127" s="367"/>
      <c r="AV127" s="367"/>
      <c r="AW127" s="367"/>
      <c r="AX127" s="367"/>
      <c r="AY127" s="367"/>
      <c r="AZ127" s="367"/>
      <c r="BA127" s="367"/>
      <c r="BB127" s="367"/>
      <c r="BC127" s="367"/>
      <c r="BD127" s="367"/>
      <c r="BE127" s="367"/>
      <c r="BF127" s="367"/>
      <c r="BG127" s="367"/>
      <c r="BH127" s="367"/>
      <c r="BI127" s="367"/>
      <c r="BJ127" s="367"/>
      <c r="BK127" s="367"/>
      <c r="BL127" s="367"/>
      <c r="BM127" s="367"/>
      <c r="BN127" s="367"/>
      <c r="BO127" s="367"/>
      <c r="BP127" s="367"/>
      <c r="BQ127" s="367"/>
    </row>
    <row r="128" spans="1:69" x14ac:dyDescent="0.2">
      <c r="A128" s="367"/>
      <c r="B128" s="367"/>
      <c r="C128" s="367"/>
      <c r="D128" s="367"/>
      <c r="E128" s="367"/>
      <c r="F128" s="367"/>
      <c r="G128" s="367"/>
      <c r="H128" s="367"/>
      <c r="I128" s="367"/>
      <c r="J128" s="367"/>
      <c r="K128" s="367"/>
      <c r="L128" s="367"/>
      <c r="M128" s="367"/>
      <c r="N128" s="367"/>
      <c r="O128" s="367"/>
      <c r="P128" s="367"/>
      <c r="Q128" s="367"/>
      <c r="R128" s="367"/>
      <c r="S128" s="367"/>
      <c r="T128" s="367"/>
      <c r="U128" s="367"/>
      <c r="V128" s="367"/>
      <c r="W128" s="367"/>
      <c r="X128" s="367"/>
      <c r="Y128" s="367"/>
      <c r="Z128" s="367"/>
      <c r="AA128" s="367"/>
      <c r="AB128" s="367"/>
      <c r="AC128" s="367"/>
      <c r="AD128" s="367"/>
      <c r="AE128" s="367"/>
      <c r="AF128" s="367"/>
      <c r="AG128" s="367"/>
      <c r="AH128" s="367"/>
      <c r="AI128" s="367"/>
      <c r="AJ128" s="367"/>
      <c r="AK128" s="367"/>
      <c r="AL128" s="367"/>
      <c r="AM128" s="367"/>
      <c r="AN128" s="367"/>
      <c r="AO128" s="367"/>
      <c r="AP128" s="367"/>
      <c r="AQ128" s="367"/>
      <c r="AR128" s="367"/>
      <c r="AS128" s="367"/>
      <c r="AT128" s="367"/>
      <c r="AU128" s="367"/>
      <c r="AV128" s="367"/>
      <c r="AW128" s="367"/>
      <c r="AX128" s="367"/>
      <c r="AY128" s="367"/>
      <c r="AZ128" s="367"/>
      <c r="BA128" s="367"/>
      <c r="BB128" s="367"/>
      <c r="BC128" s="367"/>
      <c r="BD128" s="367"/>
      <c r="BE128" s="367"/>
      <c r="BF128" s="367"/>
      <c r="BG128" s="367"/>
      <c r="BH128" s="367"/>
      <c r="BI128" s="367"/>
      <c r="BJ128" s="367"/>
      <c r="BK128" s="367"/>
      <c r="BL128" s="367"/>
      <c r="BM128" s="367"/>
      <c r="BN128" s="367"/>
      <c r="BO128" s="367"/>
      <c r="BP128" s="367"/>
      <c r="BQ128" s="367"/>
    </row>
    <row r="129" spans="1:69" x14ac:dyDescent="0.2">
      <c r="A129" s="367"/>
      <c r="B129" s="367"/>
      <c r="C129" s="367"/>
      <c r="D129" s="367"/>
      <c r="E129" s="367"/>
      <c r="F129" s="367"/>
      <c r="G129" s="367"/>
      <c r="H129" s="367"/>
      <c r="I129" s="367"/>
      <c r="J129" s="367"/>
      <c r="K129" s="367"/>
      <c r="L129" s="367"/>
      <c r="M129" s="367"/>
      <c r="N129" s="367"/>
      <c r="O129" s="367"/>
      <c r="P129" s="367"/>
      <c r="Q129" s="367"/>
      <c r="R129" s="367"/>
      <c r="S129" s="367"/>
      <c r="T129" s="367"/>
      <c r="U129" s="367"/>
      <c r="V129" s="367"/>
      <c r="W129" s="367"/>
      <c r="X129" s="367"/>
      <c r="Y129" s="367"/>
      <c r="Z129" s="367"/>
      <c r="AA129" s="367"/>
      <c r="AB129" s="367"/>
      <c r="AC129" s="367"/>
      <c r="AD129" s="367"/>
      <c r="AE129" s="367"/>
      <c r="AF129" s="367"/>
      <c r="AG129" s="367"/>
      <c r="AH129" s="367"/>
      <c r="AI129" s="367"/>
      <c r="AJ129" s="367"/>
      <c r="AK129" s="367"/>
      <c r="AL129" s="367"/>
      <c r="AM129" s="367"/>
      <c r="AN129" s="367"/>
      <c r="AO129" s="367"/>
      <c r="AP129" s="367"/>
      <c r="AQ129" s="367"/>
      <c r="AR129" s="367"/>
      <c r="AS129" s="367"/>
      <c r="AT129" s="367"/>
      <c r="AU129" s="367"/>
      <c r="AV129" s="367"/>
      <c r="AW129" s="367"/>
      <c r="AX129" s="367"/>
      <c r="AY129" s="367"/>
      <c r="AZ129" s="367"/>
      <c r="BA129" s="367"/>
      <c r="BB129" s="367"/>
      <c r="BC129" s="367"/>
      <c r="BD129" s="367"/>
      <c r="BE129" s="367"/>
      <c r="BF129" s="367"/>
      <c r="BG129" s="367"/>
      <c r="BH129" s="367"/>
      <c r="BI129" s="367"/>
      <c r="BJ129" s="367"/>
      <c r="BK129" s="367"/>
      <c r="BL129" s="367"/>
      <c r="BM129" s="367"/>
      <c r="BN129" s="367"/>
      <c r="BO129" s="367"/>
      <c r="BP129" s="367"/>
      <c r="BQ129" s="367"/>
    </row>
    <row r="130" spans="1:69" x14ac:dyDescent="0.2">
      <c r="A130" s="367"/>
      <c r="B130" s="367"/>
      <c r="C130" s="367"/>
      <c r="D130" s="367"/>
      <c r="E130" s="367"/>
      <c r="F130" s="367"/>
      <c r="G130" s="367"/>
      <c r="H130" s="367"/>
      <c r="I130" s="367"/>
      <c r="J130" s="367"/>
      <c r="K130" s="367"/>
      <c r="L130" s="367"/>
      <c r="M130" s="367"/>
      <c r="N130" s="367"/>
      <c r="O130" s="367"/>
      <c r="P130" s="367"/>
      <c r="Q130" s="367"/>
      <c r="R130" s="367"/>
      <c r="S130" s="367"/>
      <c r="T130" s="367"/>
      <c r="U130" s="367"/>
      <c r="V130" s="367"/>
      <c r="W130" s="367"/>
      <c r="X130" s="367"/>
      <c r="Y130" s="367"/>
      <c r="Z130" s="367"/>
      <c r="AA130" s="367"/>
      <c r="AB130" s="367"/>
      <c r="AC130" s="367"/>
      <c r="AD130" s="367"/>
      <c r="AE130" s="367"/>
      <c r="AF130" s="367"/>
      <c r="AG130" s="367"/>
      <c r="AH130" s="367"/>
      <c r="AI130" s="367"/>
      <c r="AJ130" s="367"/>
      <c r="AK130" s="367"/>
      <c r="AL130" s="367"/>
      <c r="AM130" s="367"/>
      <c r="AN130" s="367"/>
      <c r="AO130" s="367"/>
      <c r="AP130" s="367"/>
      <c r="AQ130" s="367"/>
      <c r="AR130" s="367"/>
      <c r="AS130" s="367"/>
      <c r="AT130" s="367"/>
      <c r="AU130" s="367"/>
      <c r="AV130" s="367"/>
      <c r="AW130" s="367"/>
      <c r="AX130" s="367"/>
      <c r="AY130" s="367"/>
      <c r="AZ130" s="367"/>
      <c r="BA130" s="367"/>
      <c r="BB130" s="367"/>
      <c r="BC130" s="367"/>
      <c r="BD130" s="367"/>
      <c r="BE130" s="367"/>
      <c r="BF130" s="367"/>
      <c r="BG130" s="367"/>
      <c r="BH130" s="367"/>
      <c r="BI130" s="367"/>
      <c r="BJ130" s="367"/>
      <c r="BK130" s="367"/>
      <c r="BL130" s="367"/>
      <c r="BM130" s="367"/>
      <c r="BN130" s="367"/>
      <c r="BO130" s="367"/>
      <c r="BP130" s="367"/>
      <c r="BQ130" s="367"/>
    </row>
    <row r="131" spans="1:69" x14ac:dyDescent="0.2">
      <c r="A131" s="367"/>
      <c r="B131" s="367"/>
      <c r="C131" s="367"/>
      <c r="D131" s="367"/>
      <c r="E131" s="367"/>
      <c r="F131" s="367"/>
      <c r="G131" s="367"/>
      <c r="H131" s="367"/>
      <c r="I131" s="367"/>
      <c r="J131" s="367"/>
      <c r="K131" s="367"/>
      <c r="L131" s="367"/>
      <c r="M131" s="367"/>
      <c r="N131" s="367"/>
      <c r="O131" s="367"/>
      <c r="P131" s="367"/>
      <c r="Q131" s="367"/>
      <c r="R131" s="367"/>
      <c r="S131" s="367"/>
      <c r="T131" s="367"/>
      <c r="U131" s="367"/>
      <c r="V131" s="367"/>
      <c r="W131" s="367"/>
      <c r="X131" s="367"/>
      <c r="Y131" s="367"/>
      <c r="Z131" s="367"/>
      <c r="AA131" s="367"/>
      <c r="AB131" s="367"/>
      <c r="AC131" s="367"/>
      <c r="AD131" s="367"/>
      <c r="AE131" s="367"/>
      <c r="AF131" s="367"/>
      <c r="AG131" s="367"/>
      <c r="AH131" s="367"/>
      <c r="AI131" s="367"/>
      <c r="AJ131" s="367"/>
      <c r="AK131" s="367"/>
      <c r="AL131" s="367"/>
      <c r="AM131" s="367"/>
      <c r="AN131" s="367"/>
      <c r="AO131" s="367"/>
      <c r="AP131" s="367"/>
      <c r="AQ131" s="367"/>
      <c r="AR131" s="367"/>
      <c r="AS131" s="367"/>
      <c r="AT131" s="367"/>
      <c r="AU131" s="367"/>
      <c r="AV131" s="367"/>
      <c r="AW131" s="367"/>
      <c r="AX131" s="367"/>
      <c r="AY131" s="367"/>
      <c r="AZ131" s="367"/>
      <c r="BA131" s="367"/>
      <c r="BB131" s="367"/>
      <c r="BC131" s="367"/>
      <c r="BD131" s="367"/>
      <c r="BE131" s="367"/>
      <c r="BF131" s="367"/>
      <c r="BG131" s="367"/>
      <c r="BH131" s="367"/>
      <c r="BI131" s="367"/>
      <c r="BJ131" s="367"/>
      <c r="BK131" s="367"/>
      <c r="BL131" s="367"/>
      <c r="BM131" s="367"/>
      <c r="BN131" s="367"/>
      <c r="BO131" s="367"/>
      <c r="BP131" s="367"/>
      <c r="BQ131" s="367"/>
    </row>
    <row r="132" spans="1:69" x14ac:dyDescent="0.2">
      <c r="A132" s="367"/>
      <c r="B132" s="367"/>
      <c r="C132" s="367"/>
      <c r="D132" s="367"/>
      <c r="E132" s="367"/>
      <c r="F132" s="367"/>
      <c r="G132" s="367"/>
      <c r="H132" s="367"/>
      <c r="I132" s="367"/>
      <c r="J132" s="367"/>
      <c r="K132" s="367"/>
      <c r="L132" s="367"/>
      <c r="M132" s="367"/>
      <c r="N132" s="367"/>
      <c r="O132" s="367"/>
      <c r="P132" s="367"/>
      <c r="Q132" s="367"/>
      <c r="R132" s="367"/>
      <c r="S132" s="367"/>
      <c r="T132" s="367"/>
      <c r="U132" s="367"/>
      <c r="V132" s="367"/>
      <c r="W132" s="367"/>
      <c r="X132" s="367"/>
      <c r="Y132" s="367"/>
      <c r="Z132" s="367"/>
      <c r="AA132" s="367"/>
      <c r="AB132" s="367"/>
      <c r="AC132" s="367"/>
      <c r="AD132" s="367"/>
      <c r="AE132" s="367"/>
      <c r="AF132" s="367"/>
      <c r="AG132" s="367"/>
      <c r="AH132" s="367"/>
      <c r="AI132" s="367"/>
      <c r="AJ132" s="367"/>
      <c r="AK132" s="367"/>
      <c r="AL132" s="367"/>
      <c r="AM132" s="367"/>
      <c r="AN132" s="367"/>
      <c r="AO132" s="367"/>
      <c r="AP132" s="367"/>
      <c r="AQ132" s="367"/>
      <c r="AR132" s="367"/>
      <c r="AS132" s="367"/>
      <c r="AT132" s="367"/>
      <c r="AU132" s="367"/>
      <c r="AV132" s="367"/>
      <c r="AW132" s="367"/>
      <c r="AX132" s="367"/>
      <c r="AY132" s="367"/>
      <c r="AZ132" s="367"/>
      <c r="BA132" s="367"/>
      <c r="BB132" s="367"/>
      <c r="BC132" s="367"/>
      <c r="BD132" s="367"/>
      <c r="BE132" s="367"/>
      <c r="BF132" s="367"/>
      <c r="BG132" s="367"/>
      <c r="BH132" s="367"/>
      <c r="BI132" s="367"/>
      <c r="BJ132" s="367"/>
      <c r="BK132" s="367"/>
      <c r="BL132" s="367"/>
      <c r="BM132" s="367"/>
      <c r="BN132" s="367"/>
      <c r="BO132" s="367"/>
      <c r="BP132" s="367"/>
      <c r="BQ132" s="367"/>
    </row>
    <row r="133" spans="1:69" x14ac:dyDescent="0.2">
      <c r="A133" s="367"/>
      <c r="B133" s="367"/>
      <c r="C133" s="367"/>
      <c r="D133" s="367"/>
      <c r="E133" s="367"/>
      <c r="F133" s="367"/>
      <c r="G133" s="367"/>
      <c r="H133" s="367"/>
      <c r="I133" s="367"/>
      <c r="J133" s="367"/>
      <c r="K133" s="367"/>
      <c r="L133" s="367"/>
      <c r="M133" s="367"/>
      <c r="N133" s="367"/>
      <c r="O133" s="367"/>
      <c r="P133" s="367"/>
      <c r="Q133" s="367"/>
      <c r="R133" s="367"/>
      <c r="S133" s="367"/>
      <c r="T133" s="367"/>
      <c r="U133" s="367"/>
      <c r="V133" s="367"/>
      <c r="W133" s="367"/>
      <c r="X133" s="367"/>
      <c r="Y133" s="367"/>
      <c r="Z133" s="367"/>
      <c r="AA133" s="367"/>
      <c r="AB133" s="367"/>
      <c r="AC133" s="367"/>
      <c r="AD133" s="367"/>
      <c r="AE133" s="367"/>
      <c r="AF133" s="367"/>
      <c r="AG133" s="367"/>
      <c r="AH133" s="367"/>
      <c r="AI133" s="367"/>
      <c r="AJ133" s="367"/>
      <c r="AK133" s="367"/>
      <c r="AL133" s="367"/>
      <c r="AM133" s="367"/>
      <c r="AN133" s="367"/>
      <c r="AO133" s="367"/>
      <c r="AP133" s="367"/>
      <c r="AQ133" s="367"/>
      <c r="AR133" s="367"/>
      <c r="AS133" s="367"/>
      <c r="AT133" s="367"/>
      <c r="AU133" s="367"/>
      <c r="AV133" s="367"/>
      <c r="AW133" s="367"/>
      <c r="AX133" s="367"/>
      <c r="AY133" s="367"/>
      <c r="AZ133" s="367"/>
      <c r="BA133" s="367"/>
      <c r="BB133" s="367"/>
      <c r="BC133" s="367"/>
      <c r="BD133" s="367"/>
      <c r="BE133" s="367"/>
      <c r="BF133" s="367"/>
      <c r="BG133" s="367"/>
      <c r="BH133" s="367"/>
      <c r="BI133" s="367"/>
      <c r="BJ133" s="367"/>
      <c r="BK133" s="367"/>
      <c r="BL133" s="367"/>
      <c r="BM133" s="367"/>
      <c r="BN133" s="367"/>
      <c r="BO133" s="367"/>
      <c r="BP133" s="367"/>
      <c r="BQ133" s="367"/>
    </row>
    <row r="134" spans="1:69" x14ac:dyDescent="0.2">
      <c r="A134" s="367"/>
      <c r="B134" s="367"/>
      <c r="C134" s="367"/>
      <c r="D134" s="367"/>
      <c r="E134" s="367"/>
      <c r="F134" s="367"/>
      <c r="G134" s="367"/>
      <c r="H134" s="367"/>
      <c r="I134" s="367"/>
      <c r="J134" s="367"/>
      <c r="K134" s="367"/>
      <c r="L134" s="367"/>
      <c r="M134" s="367"/>
      <c r="N134" s="367"/>
      <c r="O134" s="367"/>
      <c r="P134" s="367"/>
      <c r="Q134" s="367"/>
      <c r="R134" s="367"/>
      <c r="S134" s="367"/>
      <c r="T134" s="367"/>
      <c r="U134" s="367"/>
      <c r="V134" s="367"/>
      <c r="W134" s="367"/>
      <c r="X134" s="367"/>
      <c r="Y134" s="367"/>
      <c r="Z134" s="367"/>
      <c r="AA134" s="367"/>
      <c r="AB134" s="367"/>
      <c r="AC134" s="367"/>
      <c r="AD134" s="367"/>
      <c r="AE134" s="367"/>
      <c r="AF134" s="367"/>
      <c r="AG134" s="367"/>
      <c r="AH134" s="367"/>
      <c r="AI134" s="367"/>
      <c r="AJ134" s="367"/>
      <c r="AK134" s="367"/>
      <c r="AL134" s="367"/>
      <c r="AM134" s="367"/>
      <c r="AN134" s="367"/>
      <c r="AO134" s="367"/>
      <c r="AP134" s="367"/>
      <c r="AQ134" s="367"/>
      <c r="AR134" s="367"/>
      <c r="AS134" s="367"/>
      <c r="AT134" s="367"/>
      <c r="AU134" s="367"/>
      <c r="AV134" s="367"/>
      <c r="AW134" s="367"/>
      <c r="AX134" s="367"/>
      <c r="AY134" s="367"/>
      <c r="AZ134" s="367"/>
      <c r="BA134" s="367"/>
      <c r="BB134" s="367"/>
      <c r="BC134" s="367"/>
      <c r="BD134" s="367"/>
      <c r="BE134" s="367"/>
      <c r="BF134" s="367"/>
      <c r="BG134" s="367"/>
      <c r="BH134" s="367"/>
      <c r="BI134" s="367"/>
      <c r="BJ134" s="367"/>
      <c r="BK134" s="367"/>
      <c r="BL134" s="367"/>
      <c r="BM134" s="367"/>
      <c r="BN134" s="367"/>
      <c r="BO134" s="367"/>
      <c r="BP134" s="367"/>
      <c r="BQ134" s="367"/>
    </row>
    <row r="135" spans="1:69" x14ac:dyDescent="0.2">
      <c r="A135" s="367"/>
      <c r="B135" s="367"/>
      <c r="C135" s="367"/>
      <c r="D135" s="367"/>
      <c r="E135" s="367"/>
      <c r="F135" s="367"/>
      <c r="G135" s="367"/>
      <c r="H135" s="367"/>
      <c r="I135" s="367"/>
      <c r="J135" s="367"/>
      <c r="K135" s="367"/>
      <c r="L135" s="367"/>
      <c r="M135" s="367"/>
      <c r="N135" s="367"/>
      <c r="O135" s="367"/>
      <c r="P135" s="367"/>
      <c r="Q135" s="367"/>
      <c r="R135" s="367"/>
      <c r="S135" s="367"/>
      <c r="T135" s="367"/>
      <c r="U135" s="367"/>
      <c r="V135" s="367"/>
      <c r="W135" s="367"/>
      <c r="X135" s="367"/>
      <c r="Y135" s="367"/>
      <c r="Z135" s="367"/>
      <c r="AA135" s="367"/>
      <c r="AB135" s="367"/>
      <c r="AC135" s="367"/>
      <c r="AD135" s="367"/>
      <c r="AE135" s="367"/>
      <c r="AF135" s="367"/>
      <c r="AG135" s="367"/>
      <c r="AH135" s="367"/>
      <c r="AI135" s="367"/>
      <c r="AJ135" s="367"/>
      <c r="AK135" s="367"/>
      <c r="AL135" s="367"/>
      <c r="AM135" s="367"/>
      <c r="AN135" s="367"/>
      <c r="AO135" s="367"/>
      <c r="AP135" s="367"/>
      <c r="AQ135" s="367"/>
      <c r="AR135" s="367"/>
      <c r="AS135" s="367"/>
      <c r="AT135" s="367"/>
      <c r="AU135" s="367"/>
      <c r="AV135" s="367"/>
      <c r="AW135" s="367"/>
      <c r="AX135" s="367"/>
      <c r="AY135" s="367"/>
      <c r="AZ135" s="367"/>
      <c r="BA135" s="367"/>
      <c r="BB135" s="367"/>
      <c r="BC135" s="367"/>
      <c r="BD135" s="367"/>
      <c r="BE135" s="367"/>
      <c r="BF135" s="367"/>
      <c r="BG135" s="367"/>
      <c r="BH135" s="367"/>
      <c r="BI135" s="367"/>
      <c r="BJ135" s="367"/>
      <c r="BK135" s="367"/>
      <c r="BL135" s="367"/>
      <c r="BM135" s="367"/>
      <c r="BN135" s="367"/>
      <c r="BO135" s="367"/>
      <c r="BP135" s="367"/>
      <c r="BQ135" s="367"/>
    </row>
    <row r="136" spans="1:69" x14ac:dyDescent="0.2">
      <c r="A136" s="367"/>
      <c r="B136" s="367"/>
      <c r="C136" s="367"/>
      <c r="D136" s="367"/>
      <c r="E136" s="367"/>
      <c r="F136" s="367"/>
      <c r="G136" s="367"/>
      <c r="H136" s="367"/>
      <c r="I136" s="367"/>
      <c r="J136" s="367"/>
      <c r="K136" s="367"/>
      <c r="L136" s="367"/>
      <c r="M136" s="367"/>
      <c r="N136" s="367"/>
      <c r="O136" s="367"/>
      <c r="P136" s="367"/>
      <c r="Q136" s="367"/>
      <c r="R136" s="367"/>
      <c r="S136" s="367"/>
      <c r="T136" s="367"/>
      <c r="U136" s="367"/>
      <c r="V136" s="367"/>
      <c r="W136" s="367"/>
      <c r="X136" s="367"/>
      <c r="Y136" s="367"/>
      <c r="Z136" s="367"/>
      <c r="AA136" s="367"/>
      <c r="AB136" s="367"/>
      <c r="AC136" s="367"/>
      <c r="AD136" s="367"/>
      <c r="AE136" s="367"/>
      <c r="AF136" s="367"/>
      <c r="AG136" s="367"/>
      <c r="AH136" s="367"/>
      <c r="AI136" s="367"/>
      <c r="AJ136" s="367"/>
      <c r="AK136" s="367"/>
      <c r="AL136" s="367"/>
      <c r="AM136" s="367"/>
      <c r="AN136" s="367"/>
      <c r="AO136" s="367"/>
      <c r="AP136" s="367"/>
      <c r="AQ136" s="367"/>
      <c r="AR136" s="367"/>
      <c r="AS136" s="367"/>
      <c r="AT136" s="367"/>
      <c r="AU136" s="367"/>
      <c r="AV136" s="367"/>
      <c r="AW136" s="367"/>
      <c r="AX136" s="367"/>
      <c r="AY136" s="367"/>
      <c r="AZ136" s="367"/>
      <c r="BA136" s="367"/>
      <c r="BB136" s="367"/>
      <c r="BC136" s="367"/>
      <c r="BD136" s="367"/>
      <c r="BE136" s="367"/>
      <c r="BF136" s="367"/>
      <c r="BG136" s="367"/>
      <c r="BH136" s="367"/>
      <c r="BI136" s="367"/>
      <c r="BJ136" s="367"/>
      <c r="BK136" s="367"/>
      <c r="BL136" s="367"/>
      <c r="BM136" s="367"/>
      <c r="BN136" s="367"/>
      <c r="BO136" s="367"/>
      <c r="BP136" s="367"/>
      <c r="BQ136" s="367"/>
    </row>
    <row r="137" spans="1:69" x14ac:dyDescent="0.2">
      <c r="A137" s="367"/>
      <c r="B137" s="367"/>
      <c r="C137" s="367"/>
      <c r="D137" s="367"/>
      <c r="E137" s="367"/>
      <c r="F137" s="367"/>
      <c r="G137" s="367"/>
      <c r="H137" s="367"/>
      <c r="I137" s="367"/>
      <c r="J137" s="367"/>
      <c r="K137" s="367"/>
      <c r="L137" s="367"/>
      <c r="M137" s="367"/>
      <c r="N137" s="367"/>
      <c r="O137" s="367"/>
      <c r="P137" s="367"/>
      <c r="Q137" s="367"/>
      <c r="R137" s="367"/>
      <c r="S137" s="367"/>
      <c r="T137" s="367"/>
      <c r="U137" s="367"/>
      <c r="V137" s="367"/>
      <c r="W137" s="367"/>
      <c r="X137" s="367"/>
      <c r="Y137" s="367"/>
      <c r="Z137" s="367"/>
      <c r="AA137" s="367"/>
      <c r="AB137" s="367"/>
      <c r="AC137" s="367"/>
      <c r="AD137" s="367"/>
      <c r="AE137" s="367"/>
      <c r="AF137" s="367"/>
      <c r="AG137" s="367"/>
      <c r="AH137" s="367"/>
      <c r="AI137" s="367"/>
      <c r="AJ137" s="367"/>
      <c r="AK137" s="367"/>
      <c r="AL137" s="367"/>
      <c r="AM137" s="367"/>
      <c r="AN137" s="367"/>
      <c r="AO137" s="367"/>
      <c r="AP137" s="367"/>
      <c r="AQ137" s="367"/>
      <c r="AR137" s="367"/>
      <c r="AS137" s="367"/>
      <c r="AT137" s="367"/>
      <c r="AU137" s="367"/>
      <c r="AV137" s="367"/>
      <c r="AW137" s="367"/>
      <c r="AX137" s="367"/>
      <c r="AY137" s="367"/>
      <c r="AZ137" s="367"/>
      <c r="BA137" s="367"/>
      <c r="BB137" s="367"/>
      <c r="BC137" s="367"/>
      <c r="BD137" s="367"/>
      <c r="BE137" s="367"/>
      <c r="BF137" s="367"/>
      <c r="BG137" s="367"/>
      <c r="BH137" s="367"/>
      <c r="BI137" s="367"/>
      <c r="BJ137" s="367"/>
      <c r="BK137" s="367"/>
      <c r="BL137" s="367"/>
      <c r="BM137" s="367"/>
      <c r="BN137" s="367"/>
      <c r="BO137" s="367"/>
      <c r="BP137" s="367"/>
      <c r="BQ137" s="367"/>
    </row>
    <row r="138" spans="1:69" x14ac:dyDescent="0.2">
      <c r="A138" s="367"/>
      <c r="B138" s="367"/>
      <c r="C138" s="367"/>
      <c r="D138" s="367"/>
      <c r="E138" s="367"/>
      <c r="F138" s="367"/>
      <c r="G138" s="367"/>
      <c r="H138" s="367"/>
      <c r="I138" s="367"/>
      <c r="J138" s="367"/>
      <c r="K138" s="367"/>
      <c r="L138" s="367"/>
      <c r="M138" s="367"/>
      <c r="N138" s="367"/>
      <c r="O138" s="367"/>
      <c r="P138" s="367"/>
      <c r="Q138" s="367"/>
      <c r="R138" s="367"/>
      <c r="S138" s="367"/>
      <c r="T138" s="367"/>
      <c r="U138" s="367"/>
      <c r="V138" s="367"/>
      <c r="W138" s="367"/>
      <c r="X138" s="367"/>
      <c r="Y138" s="367"/>
      <c r="Z138" s="367"/>
      <c r="AA138" s="367"/>
      <c r="AB138" s="367"/>
      <c r="AC138" s="367"/>
      <c r="AD138" s="367"/>
      <c r="AE138" s="367"/>
      <c r="AF138" s="367"/>
      <c r="AG138" s="367"/>
      <c r="AH138" s="367"/>
      <c r="AI138" s="367"/>
      <c r="AJ138" s="367"/>
      <c r="AK138" s="367"/>
      <c r="AL138" s="367"/>
      <c r="AM138" s="367"/>
      <c r="AN138" s="367"/>
      <c r="AO138" s="367"/>
      <c r="AP138" s="367"/>
      <c r="AQ138" s="367"/>
      <c r="AR138" s="367"/>
      <c r="AS138" s="367"/>
      <c r="AT138" s="367"/>
      <c r="AU138" s="367"/>
      <c r="AV138" s="367"/>
      <c r="AW138" s="367"/>
      <c r="AX138" s="367"/>
      <c r="AY138" s="367"/>
      <c r="AZ138" s="367"/>
      <c r="BA138" s="367"/>
      <c r="BB138" s="367"/>
      <c r="BC138" s="367"/>
      <c r="BD138" s="367"/>
      <c r="BE138" s="367"/>
      <c r="BF138" s="367"/>
      <c r="BG138" s="367"/>
      <c r="BH138" s="367"/>
      <c r="BI138" s="367"/>
      <c r="BJ138" s="367"/>
      <c r="BK138" s="367"/>
      <c r="BL138" s="367"/>
      <c r="BM138" s="367"/>
      <c r="BN138" s="367"/>
      <c r="BO138" s="367"/>
      <c r="BP138" s="367"/>
      <c r="BQ138" s="367"/>
    </row>
    <row r="139" spans="1:69" x14ac:dyDescent="0.2">
      <c r="A139" s="367"/>
      <c r="B139" s="367"/>
      <c r="C139" s="367"/>
      <c r="D139" s="367"/>
      <c r="E139" s="367"/>
      <c r="F139" s="367"/>
      <c r="G139" s="367"/>
      <c r="H139" s="367"/>
      <c r="I139" s="367"/>
      <c r="J139" s="367"/>
      <c r="K139" s="367"/>
      <c r="L139" s="367"/>
      <c r="M139" s="367"/>
      <c r="N139" s="367"/>
      <c r="O139" s="367"/>
      <c r="P139" s="367"/>
      <c r="Q139" s="367"/>
      <c r="R139" s="367"/>
      <c r="S139" s="367"/>
      <c r="T139" s="367"/>
      <c r="U139" s="367"/>
      <c r="V139" s="367"/>
      <c r="W139" s="367"/>
      <c r="X139" s="367"/>
      <c r="Y139" s="367"/>
      <c r="Z139" s="367"/>
      <c r="AA139" s="367"/>
      <c r="AB139" s="367"/>
      <c r="AC139" s="367"/>
      <c r="AD139" s="367"/>
      <c r="AE139" s="367"/>
      <c r="AF139" s="367"/>
      <c r="AG139" s="367"/>
      <c r="AH139" s="367"/>
      <c r="AI139" s="367"/>
      <c r="AJ139" s="367"/>
      <c r="AK139" s="367"/>
      <c r="AL139" s="367"/>
      <c r="AM139" s="367"/>
      <c r="AN139" s="367"/>
      <c r="AO139" s="367"/>
      <c r="AP139" s="367"/>
      <c r="AQ139" s="367"/>
      <c r="AR139" s="367"/>
      <c r="AS139" s="367"/>
      <c r="AT139" s="367"/>
      <c r="AU139" s="367"/>
      <c r="AV139" s="367"/>
      <c r="AW139" s="367"/>
      <c r="AX139" s="367"/>
      <c r="AY139" s="367"/>
      <c r="AZ139" s="367"/>
      <c r="BA139" s="367"/>
      <c r="BB139" s="367"/>
      <c r="BC139" s="367"/>
      <c r="BD139" s="367"/>
      <c r="BE139" s="367"/>
      <c r="BF139" s="367"/>
      <c r="BG139" s="367"/>
      <c r="BH139" s="367"/>
      <c r="BI139" s="367"/>
      <c r="BJ139" s="367"/>
      <c r="BK139" s="367"/>
      <c r="BL139" s="367"/>
      <c r="BM139" s="367"/>
      <c r="BN139" s="367"/>
      <c r="BO139" s="367"/>
      <c r="BP139" s="367"/>
      <c r="BQ139" s="367"/>
    </row>
    <row r="140" spans="1:69" x14ac:dyDescent="0.2">
      <c r="A140" s="367"/>
      <c r="B140" s="367"/>
      <c r="C140" s="367"/>
      <c r="D140" s="367"/>
      <c r="E140" s="367"/>
      <c r="F140" s="367"/>
      <c r="G140" s="367"/>
      <c r="H140" s="367"/>
      <c r="I140" s="367"/>
      <c r="J140" s="367"/>
      <c r="K140" s="367"/>
      <c r="L140" s="367"/>
      <c r="M140" s="367"/>
      <c r="N140" s="367"/>
      <c r="O140" s="367"/>
      <c r="P140" s="367"/>
      <c r="Q140" s="367"/>
      <c r="R140" s="367"/>
      <c r="S140" s="367"/>
      <c r="T140" s="367"/>
      <c r="U140" s="367"/>
      <c r="V140" s="367"/>
      <c r="W140" s="367"/>
      <c r="X140" s="367"/>
      <c r="Y140" s="367"/>
      <c r="Z140" s="367"/>
      <c r="AA140" s="367"/>
      <c r="AB140" s="367"/>
      <c r="AC140" s="367"/>
      <c r="AD140" s="367"/>
      <c r="AE140" s="367"/>
      <c r="AF140" s="367"/>
      <c r="AG140" s="367"/>
      <c r="AH140" s="367"/>
      <c r="AI140" s="367"/>
      <c r="AJ140" s="367"/>
      <c r="AK140" s="367"/>
      <c r="AL140" s="367"/>
      <c r="AM140" s="367"/>
      <c r="AN140" s="367"/>
      <c r="AO140" s="367"/>
      <c r="AP140" s="367"/>
      <c r="AQ140" s="367"/>
      <c r="AR140" s="367"/>
      <c r="AS140" s="367"/>
      <c r="AT140" s="367"/>
      <c r="AU140" s="367"/>
      <c r="AV140" s="367"/>
      <c r="AW140" s="367"/>
      <c r="AX140" s="367"/>
      <c r="AY140" s="367"/>
      <c r="AZ140" s="367"/>
      <c r="BA140" s="367"/>
      <c r="BB140" s="367"/>
      <c r="BC140" s="367"/>
      <c r="BD140" s="367"/>
      <c r="BE140" s="367"/>
      <c r="BF140" s="367"/>
      <c r="BG140" s="367"/>
      <c r="BH140" s="367"/>
      <c r="BI140" s="367"/>
      <c r="BJ140" s="367"/>
      <c r="BK140" s="367"/>
      <c r="BL140" s="367"/>
      <c r="BM140" s="367"/>
      <c r="BN140" s="367"/>
      <c r="BO140" s="367"/>
      <c r="BP140" s="367"/>
      <c r="BQ140" s="367"/>
    </row>
    <row r="141" spans="1:69" x14ac:dyDescent="0.2">
      <c r="A141" s="367"/>
      <c r="B141" s="367"/>
      <c r="C141" s="367"/>
      <c r="D141" s="367"/>
      <c r="E141" s="367"/>
      <c r="F141" s="367"/>
      <c r="G141" s="367"/>
      <c r="H141" s="367"/>
      <c r="I141" s="367"/>
      <c r="J141" s="367"/>
      <c r="K141" s="367"/>
      <c r="L141" s="367"/>
      <c r="M141" s="367"/>
      <c r="N141" s="367"/>
      <c r="O141" s="367"/>
      <c r="P141" s="367"/>
      <c r="Q141" s="367"/>
      <c r="R141" s="367"/>
      <c r="S141" s="367"/>
      <c r="T141" s="367"/>
      <c r="U141" s="367"/>
      <c r="V141" s="367"/>
      <c r="W141" s="367"/>
      <c r="X141" s="367"/>
      <c r="Y141" s="367"/>
      <c r="Z141" s="367"/>
      <c r="AA141" s="367"/>
      <c r="AB141" s="367"/>
      <c r="AC141" s="367"/>
      <c r="AD141" s="367"/>
      <c r="AE141" s="367"/>
      <c r="AF141" s="367"/>
      <c r="AG141" s="367"/>
      <c r="AH141" s="367"/>
      <c r="AI141" s="367"/>
      <c r="AJ141" s="367"/>
      <c r="AK141" s="367"/>
      <c r="AL141" s="367"/>
      <c r="AM141" s="367"/>
      <c r="AN141" s="367"/>
      <c r="AO141" s="367"/>
      <c r="AP141" s="367"/>
      <c r="AQ141" s="367"/>
      <c r="AR141" s="367"/>
      <c r="AS141" s="367"/>
      <c r="AT141" s="367"/>
      <c r="AU141" s="367"/>
      <c r="AV141" s="367"/>
      <c r="AW141" s="367"/>
      <c r="AX141" s="367"/>
      <c r="AY141" s="367"/>
      <c r="AZ141" s="367"/>
      <c r="BA141" s="367"/>
      <c r="BB141" s="367"/>
      <c r="BC141" s="367"/>
      <c r="BD141" s="367"/>
      <c r="BE141" s="367"/>
      <c r="BF141" s="367"/>
      <c r="BG141" s="367"/>
      <c r="BH141" s="367"/>
      <c r="BI141" s="367"/>
      <c r="BJ141" s="367"/>
      <c r="BK141" s="367"/>
      <c r="BL141" s="367"/>
      <c r="BM141" s="367"/>
      <c r="BN141" s="367"/>
      <c r="BO141" s="367"/>
      <c r="BP141" s="367"/>
      <c r="BQ141" s="367"/>
    </row>
    <row r="142" spans="1:69" x14ac:dyDescent="0.2">
      <c r="A142" s="367"/>
      <c r="B142" s="367"/>
      <c r="C142" s="367"/>
      <c r="D142" s="367"/>
      <c r="E142" s="367"/>
      <c r="F142" s="367"/>
      <c r="G142" s="367"/>
      <c r="H142" s="367"/>
      <c r="I142" s="367"/>
      <c r="J142" s="367"/>
      <c r="K142" s="367"/>
      <c r="L142" s="367"/>
      <c r="M142" s="367"/>
      <c r="N142" s="367"/>
      <c r="O142" s="367"/>
      <c r="P142" s="367"/>
      <c r="Q142" s="367"/>
      <c r="R142" s="367"/>
      <c r="S142" s="367"/>
      <c r="T142" s="367"/>
      <c r="U142" s="367"/>
      <c r="V142" s="367"/>
      <c r="W142" s="367"/>
      <c r="X142" s="367"/>
      <c r="Y142" s="367"/>
      <c r="Z142" s="367"/>
      <c r="AA142" s="367"/>
      <c r="AB142" s="367"/>
      <c r="AC142" s="367"/>
      <c r="AD142" s="367"/>
      <c r="AE142" s="367"/>
      <c r="AF142" s="367"/>
      <c r="AG142" s="367"/>
      <c r="AH142" s="367"/>
      <c r="AI142" s="367"/>
      <c r="AJ142" s="367"/>
      <c r="AK142" s="367"/>
      <c r="AL142" s="367"/>
      <c r="AM142" s="367"/>
      <c r="AN142" s="367"/>
      <c r="AO142" s="367"/>
      <c r="AP142" s="367"/>
      <c r="AQ142" s="367"/>
      <c r="AR142" s="367"/>
      <c r="AS142" s="367"/>
      <c r="AT142" s="367"/>
      <c r="AU142" s="367"/>
      <c r="AV142" s="367"/>
      <c r="AW142" s="367"/>
      <c r="AX142" s="367"/>
      <c r="AY142" s="367"/>
      <c r="AZ142" s="367"/>
      <c r="BA142" s="367"/>
      <c r="BB142" s="367"/>
      <c r="BC142" s="367"/>
      <c r="BD142" s="367"/>
      <c r="BE142" s="367"/>
      <c r="BF142" s="367"/>
      <c r="BG142" s="367"/>
      <c r="BH142" s="367"/>
      <c r="BI142" s="367"/>
      <c r="BJ142" s="367"/>
      <c r="BK142" s="367"/>
      <c r="BL142" s="367"/>
      <c r="BM142" s="367"/>
      <c r="BN142" s="367"/>
      <c r="BO142" s="367"/>
      <c r="BP142" s="367"/>
      <c r="BQ142" s="367"/>
    </row>
    <row r="143" spans="1:69" x14ac:dyDescent="0.2">
      <c r="A143" s="367"/>
      <c r="B143" s="367"/>
      <c r="C143" s="367"/>
      <c r="D143" s="367"/>
      <c r="E143" s="367"/>
      <c r="F143" s="367"/>
      <c r="G143" s="367"/>
      <c r="H143" s="367"/>
      <c r="I143" s="367"/>
      <c r="J143" s="367"/>
      <c r="K143" s="367"/>
      <c r="L143" s="367"/>
      <c r="M143" s="367"/>
      <c r="N143" s="367"/>
      <c r="O143" s="367"/>
      <c r="P143" s="367"/>
      <c r="Q143" s="367"/>
      <c r="R143" s="367"/>
      <c r="S143" s="367"/>
      <c r="T143" s="367"/>
      <c r="U143" s="367"/>
      <c r="V143" s="367"/>
      <c r="W143" s="367"/>
      <c r="X143" s="367"/>
      <c r="Y143" s="367"/>
      <c r="Z143" s="367"/>
      <c r="AA143" s="367"/>
      <c r="AB143" s="367"/>
      <c r="AC143" s="367"/>
      <c r="AD143" s="367"/>
      <c r="AE143" s="367"/>
      <c r="AF143" s="367"/>
      <c r="AG143" s="367"/>
      <c r="AH143" s="367"/>
      <c r="AI143" s="367"/>
      <c r="AJ143" s="367"/>
      <c r="AK143" s="367"/>
      <c r="AL143" s="367"/>
      <c r="AM143" s="367"/>
      <c r="AN143" s="367"/>
      <c r="AO143" s="367"/>
      <c r="AP143" s="367"/>
      <c r="AQ143" s="367"/>
      <c r="AR143" s="367"/>
      <c r="AS143" s="367"/>
      <c r="AT143" s="367"/>
      <c r="AU143" s="367"/>
      <c r="AV143" s="367"/>
      <c r="AW143" s="367"/>
      <c r="AX143" s="367"/>
      <c r="AY143" s="367"/>
      <c r="AZ143" s="367"/>
      <c r="BA143" s="367"/>
      <c r="BB143" s="367"/>
      <c r="BC143" s="367"/>
      <c r="BD143" s="367"/>
      <c r="BE143" s="367"/>
      <c r="BF143" s="367"/>
      <c r="BG143" s="367"/>
      <c r="BH143" s="367"/>
      <c r="BI143" s="367"/>
      <c r="BJ143" s="367"/>
      <c r="BK143" s="367"/>
      <c r="BL143" s="367"/>
      <c r="BM143" s="367"/>
      <c r="BN143" s="367"/>
      <c r="BO143" s="367"/>
      <c r="BP143" s="367"/>
      <c r="BQ143" s="367"/>
    </row>
    <row r="144" spans="1:69" x14ac:dyDescent="0.2">
      <c r="A144" s="367"/>
      <c r="B144" s="367"/>
      <c r="C144" s="367"/>
      <c r="D144" s="367"/>
      <c r="E144" s="367"/>
      <c r="F144" s="367"/>
      <c r="G144" s="367"/>
      <c r="H144" s="367"/>
      <c r="I144" s="367"/>
      <c r="J144" s="367"/>
      <c r="K144" s="367"/>
      <c r="L144" s="367"/>
      <c r="M144" s="367"/>
      <c r="N144" s="367"/>
      <c r="O144" s="367"/>
      <c r="P144" s="367"/>
      <c r="Q144" s="367"/>
      <c r="R144" s="367"/>
      <c r="S144" s="367"/>
      <c r="T144" s="367"/>
      <c r="U144" s="367"/>
      <c r="V144" s="367"/>
      <c r="W144" s="367"/>
      <c r="X144" s="367"/>
      <c r="Y144" s="367"/>
      <c r="Z144" s="367"/>
      <c r="AA144" s="367"/>
      <c r="AB144" s="367"/>
      <c r="AC144" s="367"/>
      <c r="AD144" s="367"/>
      <c r="AE144" s="367"/>
      <c r="AF144" s="367"/>
      <c r="AG144" s="367"/>
      <c r="AH144" s="367"/>
      <c r="AI144" s="367"/>
      <c r="AJ144" s="367"/>
      <c r="AK144" s="367"/>
      <c r="AL144" s="367"/>
      <c r="AM144" s="367"/>
      <c r="AN144" s="367"/>
      <c r="AO144" s="367"/>
      <c r="AP144" s="367"/>
      <c r="AQ144" s="367"/>
      <c r="AR144" s="367"/>
      <c r="AS144" s="367"/>
      <c r="AT144" s="367"/>
      <c r="AU144" s="367"/>
      <c r="AV144" s="367"/>
      <c r="AW144" s="367"/>
      <c r="AX144" s="367"/>
      <c r="AY144" s="367"/>
      <c r="AZ144" s="367"/>
      <c r="BA144" s="367"/>
      <c r="BB144" s="367"/>
      <c r="BC144" s="367"/>
      <c r="BD144" s="367"/>
      <c r="BE144" s="367"/>
      <c r="BF144" s="367"/>
      <c r="BG144" s="367"/>
      <c r="BH144" s="367"/>
      <c r="BI144" s="367"/>
      <c r="BJ144" s="367"/>
      <c r="BK144" s="367"/>
      <c r="BL144" s="367"/>
      <c r="BM144" s="367"/>
      <c r="BN144" s="367"/>
      <c r="BO144" s="367"/>
      <c r="BP144" s="367"/>
      <c r="BQ144" s="367"/>
    </row>
    <row r="145" spans="1:69" x14ac:dyDescent="0.2">
      <c r="A145" s="367"/>
      <c r="B145" s="367"/>
      <c r="C145" s="367"/>
      <c r="D145" s="367"/>
      <c r="E145" s="367"/>
      <c r="F145" s="367"/>
      <c r="G145" s="367"/>
      <c r="H145" s="367"/>
      <c r="I145" s="367"/>
      <c r="J145" s="367"/>
      <c r="K145" s="367"/>
      <c r="L145" s="367"/>
      <c r="M145" s="367"/>
      <c r="N145" s="367"/>
      <c r="O145" s="367"/>
      <c r="P145" s="367"/>
      <c r="Q145" s="367"/>
      <c r="R145" s="367"/>
      <c r="S145" s="367"/>
      <c r="T145" s="367"/>
      <c r="U145" s="367"/>
      <c r="V145" s="367"/>
      <c r="W145" s="367"/>
      <c r="X145" s="367"/>
      <c r="Y145" s="367"/>
      <c r="Z145" s="367"/>
      <c r="AA145" s="367"/>
      <c r="AB145" s="367"/>
      <c r="AC145" s="367"/>
      <c r="AD145" s="367"/>
      <c r="AE145" s="367"/>
      <c r="AF145" s="367"/>
      <c r="AG145" s="367"/>
      <c r="AH145" s="367"/>
      <c r="AI145" s="367"/>
      <c r="AJ145" s="367"/>
      <c r="AK145" s="367"/>
      <c r="AL145" s="367"/>
      <c r="AM145" s="367"/>
      <c r="AN145" s="367"/>
      <c r="AO145" s="367"/>
      <c r="AP145" s="367"/>
      <c r="AQ145" s="367"/>
      <c r="AR145" s="367"/>
      <c r="AS145" s="367"/>
      <c r="AT145" s="367"/>
      <c r="AU145" s="367"/>
      <c r="AV145" s="367"/>
      <c r="AW145" s="367"/>
      <c r="AX145" s="367"/>
      <c r="AY145" s="367"/>
      <c r="AZ145" s="367"/>
      <c r="BA145" s="367"/>
      <c r="BB145" s="367"/>
      <c r="BC145" s="367"/>
      <c r="BD145" s="367"/>
      <c r="BE145" s="367"/>
      <c r="BF145" s="367"/>
      <c r="BG145" s="367"/>
      <c r="BH145" s="367"/>
      <c r="BI145" s="367"/>
      <c r="BJ145" s="367"/>
      <c r="BK145" s="367"/>
      <c r="BL145" s="367"/>
      <c r="BM145" s="367"/>
      <c r="BN145" s="367"/>
      <c r="BO145" s="367"/>
      <c r="BP145" s="367"/>
      <c r="BQ145" s="367"/>
    </row>
    <row r="146" spans="1:69" x14ac:dyDescent="0.2">
      <c r="A146" s="367"/>
      <c r="B146" s="367"/>
      <c r="C146" s="367"/>
      <c r="D146" s="367"/>
      <c r="E146" s="367"/>
      <c r="F146" s="367"/>
      <c r="G146" s="367"/>
      <c r="H146" s="367"/>
      <c r="I146" s="367"/>
      <c r="J146" s="367"/>
      <c r="K146" s="367"/>
      <c r="L146" s="367"/>
      <c r="M146" s="367"/>
      <c r="N146" s="367"/>
      <c r="O146" s="367"/>
      <c r="P146" s="367"/>
      <c r="Q146" s="367"/>
      <c r="R146" s="367"/>
      <c r="S146" s="367"/>
      <c r="T146" s="367"/>
      <c r="U146" s="367"/>
      <c r="V146" s="367"/>
      <c r="W146" s="367"/>
      <c r="X146" s="367"/>
      <c r="Y146" s="367"/>
      <c r="Z146" s="367"/>
      <c r="AA146" s="367"/>
      <c r="AB146" s="367"/>
      <c r="AC146" s="367"/>
      <c r="AD146" s="367"/>
      <c r="AE146" s="367"/>
      <c r="AF146" s="367"/>
      <c r="AG146" s="367"/>
      <c r="AH146" s="367"/>
      <c r="AI146" s="367"/>
      <c r="AJ146" s="367"/>
      <c r="AK146" s="367"/>
      <c r="AL146" s="367"/>
      <c r="AM146" s="367"/>
      <c r="AN146" s="367"/>
      <c r="AO146" s="367"/>
      <c r="AP146" s="367"/>
      <c r="AQ146" s="367"/>
      <c r="AR146" s="367"/>
      <c r="AS146" s="367"/>
      <c r="AT146" s="367"/>
      <c r="AU146" s="367"/>
      <c r="AV146" s="367"/>
      <c r="AW146" s="367"/>
      <c r="AX146" s="367"/>
      <c r="AY146" s="367"/>
      <c r="AZ146" s="367"/>
      <c r="BA146" s="367"/>
      <c r="BB146" s="367"/>
      <c r="BC146" s="367"/>
      <c r="BD146" s="367"/>
      <c r="BE146" s="367"/>
      <c r="BF146" s="367"/>
      <c r="BG146" s="367"/>
      <c r="BH146" s="367"/>
      <c r="BI146" s="367"/>
      <c r="BJ146" s="367"/>
      <c r="BK146" s="367"/>
      <c r="BL146" s="367"/>
      <c r="BM146" s="367"/>
      <c r="BN146" s="367"/>
      <c r="BO146" s="367"/>
      <c r="BP146" s="367"/>
      <c r="BQ146" s="367"/>
    </row>
    <row r="147" spans="1:69" x14ac:dyDescent="0.2">
      <c r="A147" s="367"/>
      <c r="B147" s="367"/>
      <c r="C147" s="367"/>
      <c r="D147" s="367"/>
      <c r="E147" s="367"/>
      <c r="F147" s="367"/>
      <c r="G147" s="367"/>
      <c r="H147" s="367"/>
      <c r="I147" s="367"/>
      <c r="J147" s="367"/>
      <c r="K147" s="367"/>
      <c r="L147" s="367"/>
      <c r="M147" s="367"/>
      <c r="N147" s="367"/>
      <c r="O147" s="367"/>
      <c r="P147" s="367"/>
      <c r="Q147" s="367"/>
      <c r="R147" s="367"/>
      <c r="S147" s="367"/>
      <c r="T147" s="367"/>
      <c r="U147" s="367"/>
      <c r="V147" s="367"/>
      <c r="W147" s="367"/>
      <c r="X147" s="367"/>
      <c r="Y147" s="367"/>
      <c r="Z147" s="367"/>
      <c r="AA147" s="367"/>
      <c r="AB147" s="367"/>
      <c r="AC147" s="367"/>
      <c r="AD147" s="367"/>
      <c r="AE147" s="367"/>
      <c r="AF147" s="367"/>
      <c r="AG147" s="367"/>
      <c r="AH147" s="367"/>
      <c r="AI147" s="367"/>
      <c r="AJ147" s="367"/>
      <c r="AK147" s="367"/>
      <c r="AL147" s="367"/>
      <c r="AM147" s="367"/>
      <c r="AN147" s="367"/>
      <c r="AO147" s="367"/>
      <c r="AP147" s="367"/>
      <c r="AQ147" s="367"/>
      <c r="AR147" s="367"/>
      <c r="AS147" s="367"/>
      <c r="AT147" s="367"/>
      <c r="AU147" s="367"/>
      <c r="AV147" s="367"/>
      <c r="AW147" s="367"/>
      <c r="AX147" s="367"/>
      <c r="AY147" s="367"/>
      <c r="AZ147" s="367"/>
      <c r="BA147" s="367"/>
      <c r="BB147" s="367"/>
      <c r="BC147" s="367"/>
      <c r="BD147" s="367"/>
      <c r="BE147" s="367"/>
      <c r="BF147" s="367"/>
      <c r="BG147" s="367"/>
      <c r="BH147" s="367"/>
      <c r="BI147" s="367"/>
      <c r="BJ147" s="367"/>
      <c r="BK147" s="367"/>
      <c r="BL147" s="367"/>
      <c r="BM147" s="367"/>
      <c r="BN147" s="367"/>
      <c r="BO147" s="367"/>
      <c r="BP147" s="367"/>
      <c r="BQ147" s="367"/>
    </row>
    <row r="148" spans="1:69" x14ac:dyDescent="0.2">
      <c r="A148" s="367"/>
      <c r="B148" s="367"/>
      <c r="C148" s="367"/>
      <c r="D148" s="367"/>
      <c r="E148" s="367"/>
      <c r="F148" s="367"/>
      <c r="G148" s="367"/>
      <c r="H148" s="367"/>
      <c r="I148" s="367"/>
      <c r="J148" s="367"/>
      <c r="K148" s="367"/>
      <c r="L148" s="367"/>
      <c r="M148" s="367"/>
      <c r="N148" s="367"/>
      <c r="O148" s="367"/>
      <c r="P148" s="367"/>
      <c r="Q148" s="367"/>
      <c r="R148" s="367"/>
      <c r="S148" s="367"/>
      <c r="T148" s="367"/>
      <c r="U148" s="367"/>
      <c r="V148" s="367"/>
      <c r="W148" s="367"/>
      <c r="X148" s="367"/>
      <c r="Y148" s="367"/>
      <c r="Z148" s="367"/>
      <c r="AA148" s="367"/>
      <c r="AB148" s="367"/>
      <c r="AC148" s="367"/>
      <c r="AD148" s="367"/>
      <c r="AE148" s="367"/>
      <c r="AF148" s="367"/>
      <c r="AG148" s="367"/>
      <c r="AH148" s="367"/>
      <c r="AI148" s="367"/>
      <c r="AJ148" s="367"/>
      <c r="AK148" s="367"/>
      <c r="AL148" s="367"/>
      <c r="AM148" s="367"/>
      <c r="AN148" s="367"/>
      <c r="AO148" s="367"/>
      <c r="AP148" s="367"/>
      <c r="AQ148" s="367"/>
      <c r="AR148" s="367"/>
      <c r="AS148" s="367"/>
      <c r="AT148" s="367"/>
      <c r="AU148" s="367"/>
      <c r="AV148" s="367"/>
      <c r="AW148" s="367"/>
      <c r="AX148" s="367"/>
      <c r="AY148" s="367"/>
      <c r="AZ148" s="367"/>
      <c r="BA148" s="367"/>
      <c r="BB148" s="367"/>
      <c r="BC148" s="367"/>
      <c r="BD148" s="367"/>
      <c r="BE148" s="367"/>
      <c r="BF148" s="367"/>
      <c r="BG148" s="367"/>
      <c r="BH148" s="367"/>
      <c r="BI148" s="367"/>
      <c r="BJ148" s="367"/>
      <c r="BK148" s="367"/>
      <c r="BL148" s="367"/>
      <c r="BM148" s="367"/>
      <c r="BN148" s="367"/>
      <c r="BO148" s="367"/>
      <c r="BP148" s="367"/>
      <c r="BQ148" s="367"/>
    </row>
    <row r="149" spans="1:69" x14ac:dyDescent="0.2">
      <c r="A149" s="367"/>
      <c r="B149" s="367"/>
      <c r="C149" s="367"/>
      <c r="D149" s="367"/>
      <c r="E149" s="367"/>
      <c r="F149" s="367"/>
      <c r="G149" s="367"/>
      <c r="H149" s="367"/>
      <c r="I149" s="367"/>
      <c r="J149" s="367"/>
      <c r="K149" s="367"/>
      <c r="L149" s="367"/>
      <c r="M149" s="367"/>
      <c r="N149" s="367"/>
      <c r="O149" s="367"/>
      <c r="P149" s="367"/>
      <c r="Q149" s="367"/>
      <c r="R149" s="367"/>
      <c r="S149" s="367"/>
      <c r="T149" s="367"/>
      <c r="U149" s="367"/>
      <c r="V149" s="367"/>
      <c r="W149" s="367"/>
      <c r="X149" s="367"/>
      <c r="Y149" s="367"/>
      <c r="Z149" s="367"/>
      <c r="AA149" s="367"/>
      <c r="AB149" s="367"/>
      <c r="AC149" s="367"/>
      <c r="AD149" s="367"/>
      <c r="AE149" s="367"/>
      <c r="AF149" s="367"/>
      <c r="AG149" s="367"/>
      <c r="AH149" s="367"/>
      <c r="AI149" s="367"/>
      <c r="AJ149" s="367"/>
      <c r="AK149" s="367"/>
      <c r="AL149" s="367"/>
      <c r="AM149" s="367"/>
      <c r="AN149" s="367"/>
      <c r="AO149" s="367"/>
      <c r="AP149" s="367"/>
      <c r="AQ149" s="367"/>
      <c r="AR149" s="367"/>
      <c r="AS149" s="367"/>
      <c r="AT149" s="367"/>
      <c r="AU149" s="367"/>
      <c r="AV149" s="367"/>
      <c r="AW149" s="367"/>
      <c r="AX149" s="367"/>
      <c r="AY149" s="367"/>
      <c r="AZ149" s="367"/>
      <c r="BA149" s="367"/>
      <c r="BB149" s="367"/>
      <c r="BC149" s="367"/>
      <c r="BD149" s="367"/>
      <c r="BE149" s="367"/>
      <c r="BF149" s="367"/>
      <c r="BG149" s="367"/>
      <c r="BH149" s="367"/>
      <c r="BI149" s="367"/>
      <c r="BJ149" s="367"/>
      <c r="BK149" s="367"/>
      <c r="BL149" s="367"/>
      <c r="BM149" s="367"/>
      <c r="BN149" s="367"/>
      <c r="BO149" s="367"/>
      <c r="BP149" s="367"/>
      <c r="BQ149" s="367"/>
    </row>
    <row r="150" spans="1:69" x14ac:dyDescent="0.2">
      <c r="A150" s="367"/>
      <c r="B150" s="367"/>
      <c r="C150" s="367"/>
      <c r="D150" s="367"/>
      <c r="E150" s="367"/>
      <c r="F150" s="367"/>
      <c r="G150" s="367"/>
      <c r="H150" s="367"/>
      <c r="I150" s="367"/>
      <c r="J150" s="367"/>
      <c r="K150" s="367"/>
      <c r="L150" s="367"/>
      <c r="M150" s="367"/>
      <c r="N150" s="367"/>
      <c r="O150" s="367"/>
      <c r="P150" s="367"/>
      <c r="Q150" s="367"/>
      <c r="R150" s="367"/>
      <c r="S150" s="367"/>
      <c r="T150" s="367"/>
      <c r="U150" s="367"/>
      <c r="V150" s="367"/>
      <c r="W150" s="367"/>
      <c r="X150" s="367"/>
      <c r="Y150" s="367"/>
      <c r="Z150" s="367"/>
      <c r="AA150" s="367"/>
      <c r="AB150" s="367"/>
      <c r="AC150" s="367"/>
      <c r="AD150" s="367"/>
      <c r="AE150" s="367"/>
      <c r="AF150" s="367"/>
      <c r="AG150" s="367"/>
      <c r="AH150" s="367"/>
      <c r="AI150" s="367"/>
      <c r="AJ150" s="367"/>
      <c r="AK150" s="367"/>
      <c r="AL150" s="367"/>
      <c r="AM150" s="367"/>
      <c r="AN150" s="367"/>
      <c r="AO150" s="367"/>
      <c r="AP150" s="367"/>
      <c r="AQ150" s="367"/>
      <c r="AR150" s="367"/>
      <c r="AS150" s="367"/>
      <c r="AT150" s="367"/>
      <c r="AU150" s="367"/>
      <c r="AV150" s="367"/>
      <c r="AW150" s="367"/>
      <c r="AX150" s="367"/>
      <c r="AY150" s="367"/>
      <c r="AZ150" s="367"/>
      <c r="BA150" s="367"/>
      <c r="BB150" s="367"/>
      <c r="BC150" s="367"/>
      <c r="BD150" s="367"/>
      <c r="BE150" s="367"/>
      <c r="BF150" s="367"/>
      <c r="BG150" s="367"/>
      <c r="BH150" s="367"/>
      <c r="BI150" s="367"/>
      <c r="BJ150" s="367"/>
      <c r="BK150" s="367"/>
      <c r="BL150" s="367"/>
      <c r="BM150" s="367"/>
      <c r="BN150" s="367"/>
      <c r="BO150" s="367"/>
      <c r="BP150" s="367"/>
      <c r="BQ150" s="367"/>
    </row>
  </sheetData>
  <sortState ref="A12:BC150">
    <sortCondition ref="BC12"/>
  </sortState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5</vt:i4>
      </vt:variant>
      <vt:variant>
        <vt:lpstr>نطاقات تمت تسميتها</vt:lpstr>
      </vt:variant>
      <vt:variant>
        <vt:i4>8</vt:i4>
      </vt:variant>
    </vt:vector>
  </HeadingPairs>
  <TitlesOfParts>
    <vt:vector size="13" baseType="lpstr">
      <vt:lpstr>Table</vt:lpstr>
      <vt:lpstr>Certification</vt:lpstr>
      <vt:lpstr>Value</vt:lpstr>
      <vt:lpstr>certificatnew</vt:lpstr>
      <vt:lpstr>Sheet1</vt:lpstr>
      <vt:lpstr>area</vt:lpstr>
      <vt:lpstr>behavier</vt:lpstr>
      <vt:lpstr>Certification!Print_Area</vt:lpstr>
      <vt:lpstr>certificatnew!Print_Area</vt:lpstr>
      <vt:lpstr>Table!Print_Area</vt:lpstr>
      <vt:lpstr>Value!Print_Area</vt:lpstr>
      <vt:lpstr>Teature</vt:lpstr>
      <vt:lpstr>سلوك</vt:lpstr>
    </vt:vector>
  </TitlesOfParts>
  <Company>omar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sufyan</dc:creator>
  <cp:lastModifiedBy>sufyan</cp:lastModifiedBy>
  <cp:lastPrinted>2021-09-05T19:22:37Z</cp:lastPrinted>
  <dcterms:created xsi:type="dcterms:W3CDTF">2004-08-17T22:53:18Z</dcterms:created>
  <dcterms:modified xsi:type="dcterms:W3CDTF">2022-02-15T21:28:02Z</dcterms:modified>
</cp:coreProperties>
</file>