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\\BASMA\Users\Public\"/>
    </mc:Choice>
  </mc:AlternateContent>
  <xr:revisionPtr revIDLastSave="0" documentId="13_ncr:1_{90A6D8D3-1256-4A1A-A1D3-29218328E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Print_Area" localSheetId="0">ورقة1!$A$2:$S$37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0" i="1" l="1"/>
  <c r="I27" i="1"/>
  <c r="K27" i="1" s="1"/>
  <c r="I28" i="1"/>
  <c r="K28" i="1" s="1"/>
  <c r="P28" i="1"/>
  <c r="A29" i="1" s="1"/>
  <c r="P27" i="1"/>
  <c r="A28" i="1" s="1"/>
  <c r="R25" i="1"/>
  <c r="I26" i="1"/>
  <c r="K26" i="1" s="1"/>
  <c r="P26" i="1"/>
  <c r="A27" i="1" s="1"/>
  <c r="P21" i="1"/>
  <c r="P22" i="1"/>
  <c r="P23" i="1"/>
  <c r="P24" i="1"/>
  <c r="P25" i="1"/>
  <c r="A23" i="1"/>
  <c r="A24" i="1"/>
  <c r="A25" i="1"/>
  <c r="A26" i="1"/>
  <c r="K12" i="1"/>
  <c r="K14" i="1"/>
  <c r="K16" i="1"/>
  <c r="K18" i="1"/>
  <c r="K20" i="1"/>
  <c r="A22" i="1"/>
  <c r="I21" i="1"/>
  <c r="K21" i="1" s="1"/>
  <c r="I22" i="1"/>
  <c r="K22" i="1" s="1"/>
  <c r="I23" i="1"/>
  <c r="K23" i="1" s="1"/>
  <c r="I24" i="1"/>
  <c r="K24" i="1" s="1"/>
  <c r="I25" i="1"/>
  <c r="K25" i="1" s="1"/>
  <c r="I20" i="1"/>
  <c r="I19" i="1"/>
  <c r="K19" i="1" s="1"/>
  <c r="I18" i="1"/>
  <c r="P18" i="1"/>
  <c r="A19" i="1" s="1"/>
  <c r="P19" i="1"/>
  <c r="A20" i="1" s="1"/>
  <c r="P20" i="1"/>
  <c r="A21" i="1" s="1"/>
  <c r="P8" i="1"/>
  <c r="P9" i="1"/>
  <c r="P10" i="1"/>
  <c r="A11" i="1" s="1"/>
  <c r="P11" i="1"/>
  <c r="P12" i="1"/>
  <c r="P13" i="1"/>
  <c r="P15" i="1"/>
  <c r="P16" i="1"/>
  <c r="P17" i="1"/>
  <c r="A18" i="1" s="1"/>
  <c r="P7" i="1"/>
  <c r="A8" i="1"/>
  <c r="A17" i="1"/>
  <c r="I12" i="1"/>
  <c r="I13" i="1"/>
  <c r="K13" i="1" s="1"/>
  <c r="I14" i="1"/>
  <c r="I15" i="1"/>
  <c r="K15" i="1" s="1"/>
  <c r="I16" i="1"/>
  <c r="I17" i="1"/>
  <c r="K17" i="1" s="1"/>
  <c r="R9" i="1"/>
  <c r="I8" i="1" l="1"/>
  <c r="K8" i="1" s="1"/>
  <c r="I10" i="1"/>
  <c r="K10" i="1" s="1"/>
  <c r="A9" i="1"/>
  <c r="A10" i="1"/>
  <c r="J7" i="1"/>
  <c r="I9" i="1"/>
  <c r="K9" i="1" s="1"/>
  <c r="I11" i="1"/>
  <c r="K11" i="1" s="1"/>
  <c r="I37" i="1"/>
  <c r="H7" i="1"/>
  <c r="K37" i="1"/>
  <c r="F7" i="1"/>
  <c r="S7" i="1"/>
  <c r="D2" i="1"/>
  <c r="S8" i="1" l="1"/>
  <c r="B8" i="1"/>
  <c r="F8" i="1" s="1"/>
  <c r="S9" i="1"/>
  <c r="B9" i="1"/>
  <c r="F9" i="1" s="1"/>
  <c r="H8" i="1"/>
  <c r="I7" i="1"/>
  <c r="K7" i="1" l="1"/>
  <c r="L7" i="1" s="1"/>
  <c r="M7" i="1" s="1"/>
  <c r="N7" i="1" s="1"/>
  <c r="O7" i="1" s="1"/>
  <c r="S10" i="1"/>
  <c r="B10" i="1"/>
  <c r="J8" i="1"/>
  <c r="H9" i="1"/>
  <c r="L8" i="1" l="1"/>
  <c r="M8" i="1" s="1"/>
  <c r="N8" i="1" s="1"/>
  <c r="O8" i="1" s="1"/>
  <c r="H10" i="1"/>
  <c r="J10" i="1" s="1"/>
  <c r="L10" i="1" s="1"/>
  <c r="M10" i="1" s="1"/>
  <c r="F10" i="1"/>
  <c r="S11" i="1"/>
  <c r="B11" i="1"/>
  <c r="J9" i="1"/>
  <c r="L9" i="1" l="1"/>
  <c r="M9" i="1" s="1"/>
  <c r="N9" i="1" s="1"/>
  <c r="O9" i="1" s="1"/>
  <c r="S12" i="1"/>
  <c r="B12" i="1"/>
  <c r="N10" i="1"/>
  <c r="H11" i="1"/>
  <c r="J11" i="1" s="1"/>
  <c r="L11" i="1" s="1"/>
  <c r="M11" i="1" s="1"/>
  <c r="N11" i="1" s="1"/>
  <c r="F11" i="1"/>
  <c r="S37" i="1"/>
  <c r="B37" i="1"/>
  <c r="F12" i="1" l="1"/>
  <c r="H12" i="1"/>
  <c r="J12" i="1" s="1"/>
  <c r="L12" i="1" s="1"/>
  <c r="M12" i="1" s="1"/>
  <c r="N12" i="1" s="1"/>
  <c r="S13" i="1"/>
  <c r="B13" i="1"/>
  <c r="O10" i="1"/>
  <c r="O11" i="1" s="1"/>
  <c r="H37" i="1"/>
  <c r="J37" i="1" s="1"/>
  <c r="L37" i="1" s="1"/>
  <c r="M37" i="1" s="1"/>
  <c r="F37" i="1"/>
  <c r="F13" i="1" l="1"/>
  <c r="H13" i="1"/>
  <c r="J13" i="1" s="1"/>
  <c r="L13" i="1" s="1"/>
  <c r="M13" i="1" s="1"/>
  <c r="N13" i="1" s="1"/>
  <c r="O12" i="1"/>
  <c r="S14" i="1"/>
  <c r="B14" i="1"/>
  <c r="N37" i="1"/>
  <c r="O37" i="1" s="1"/>
  <c r="S15" i="1" l="1"/>
  <c r="B15" i="1"/>
  <c r="H14" i="1"/>
  <c r="J14" i="1" s="1"/>
  <c r="L14" i="1" s="1"/>
  <c r="M14" i="1" s="1"/>
  <c r="F14" i="1"/>
  <c r="O13" i="1"/>
  <c r="N14" i="1" l="1"/>
  <c r="O14" i="1" s="1"/>
  <c r="O15" i="1" s="1"/>
  <c r="F15" i="1"/>
  <c r="H15" i="1"/>
  <c r="J15" i="1" s="1"/>
  <c r="L15" i="1" s="1"/>
  <c r="M15" i="1" s="1"/>
  <c r="N15" i="1" s="1"/>
  <c r="B16" i="1"/>
  <c r="S16" i="1"/>
  <c r="S17" i="1" l="1"/>
  <c r="B17" i="1"/>
  <c r="F16" i="1"/>
  <c r="H16" i="1"/>
  <c r="J16" i="1" s="1"/>
  <c r="L16" i="1" s="1"/>
  <c r="M16" i="1" s="1"/>
  <c r="N16" i="1" s="1"/>
  <c r="O16" i="1" s="1"/>
  <c r="S18" i="1" l="1"/>
  <c r="B18" i="1"/>
  <c r="H17" i="1"/>
  <c r="F17" i="1"/>
  <c r="J17" i="1"/>
  <c r="L17" i="1" s="1"/>
  <c r="M17" i="1" s="1"/>
  <c r="N17" i="1" s="1"/>
  <c r="O17" i="1" s="1"/>
  <c r="S19" i="1" l="1"/>
  <c r="B19" i="1"/>
  <c r="H18" i="1"/>
  <c r="J18" i="1" s="1"/>
  <c r="L18" i="1" s="1"/>
  <c r="M18" i="1" s="1"/>
  <c r="N18" i="1" s="1"/>
  <c r="O18" i="1" s="1"/>
  <c r="F18" i="1"/>
  <c r="B20" i="1" l="1"/>
  <c r="S20" i="1"/>
  <c r="H19" i="1"/>
  <c r="J19" i="1" s="1"/>
  <c r="L19" i="1" s="1"/>
  <c r="M19" i="1" s="1"/>
  <c r="N19" i="1" s="1"/>
  <c r="O19" i="1" s="1"/>
  <c r="F19" i="1"/>
  <c r="H20" i="1" l="1"/>
  <c r="J20" i="1" s="1"/>
  <c r="L20" i="1" s="1"/>
  <c r="M20" i="1" s="1"/>
  <c r="N20" i="1" s="1"/>
  <c r="O20" i="1" s="1"/>
  <c r="F20" i="1"/>
  <c r="S21" i="1"/>
  <c r="B21" i="1"/>
  <c r="B22" i="1" l="1"/>
  <c r="S22" i="1"/>
  <c r="H21" i="1"/>
  <c r="J21" i="1" s="1"/>
  <c r="L21" i="1" s="1"/>
  <c r="M21" i="1" s="1"/>
  <c r="N21" i="1" s="1"/>
  <c r="O21" i="1" s="1"/>
  <c r="F21" i="1"/>
  <c r="B23" i="1" l="1"/>
  <c r="S23" i="1"/>
  <c r="F22" i="1"/>
  <c r="H22" i="1"/>
  <c r="J22" i="1" s="1"/>
  <c r="L22" i="1" s="1"/>
  <c r="M22" i="1" s="1"/>
  <c r="N22" i="1" s="1"/>
  <c r="O22" i="1" s="1"/>
  <c r="B24" i="1" l="1"/>
  <c r="S24" i="1"/>
  <c r="H23" i="1"/>
  <c r="J23" i="1" s="1"/>
  <c r="L23" i="1" s="1"/>
  <c r="M23" i="1" s="1"/>
  <c r="N23" i="1" s="1"/>
  <c r="O23" i="1" s="1"/>
  <c r="F23" i="1"/>
  <c r="H24" i="1" l="1"/>
  <c r="J24" i="1" s="1"/>
  <c r="L24" i="1" s="1"/>
  <c r="M24" i="1" s="1"/>
  <c r="N24" i="1" s="1"/>
  <c r="O24" i="1" s="1"/>
  <c r="F24" i="1"/>
  <c r="B25" i="1"/>
  <c r="S25" i="1"/>
  <c r="F25" i="1" l="1"/>
  <c r="H25" i="1"/>
  <c r="J25" i="1" s="1"/>
  <c r="L25" i="1" s="1"/>
  <c r="M25" i="1" s="1"/>
  <c r="N25" i="1" s="1"/>
  <c r="O25" i="1" s="1"/>
  <c r="B26" i="1"/>
  <c r="S26" i="1"/>
  <c r="B27" i="1" l="1"/>
  <c r="S27" i="1"/>
  <c r="F26" i="1"/>
  <c r="H26" i="1"/>
  <c r="J26" i="1" s="1"/>
  <c r="L26" i="1" s="1"/>
  <c r="M26" i="1" s="1"/>
  <c r="N26" i="1" s="1"/>
  <c r="O26" i="1" s="1"/>
  <c r="F27" i="1" l="1"/>
  <c r="H27" i="1"/>
  <c r="J27" i="1"/>
  <c r="L27" i="1" s="1"/>
  <c r="M27" i="1" s="1"/>
  <c r="N27" i="1" s="1"/>
  <c r="O27" i="1" s="1"/>
  <c r="S28" i="1"/>
  <c r="S29" i="1" s="1"/>
  <c r="B28" i="1"/>
  <c r="H28" i="1" l="1"/>
  <c r="J28" i="1" s="1"/>
  <c r="L28" i="1" s="1"/>
  <c r="M28" i="1" s="1"/>
  <c r="N28" i="1" s="1"/>
  <c r="O28" i="1" s="1"/>
  <c r="F28" i="1"/>
</calcChain>
</file>

<file path=xl/sharedStrings.xml><?xml version="1.0" encoding="utf-8"?>
<sst xmlns="http://schemas.openxmlformats.org/spreadsheetml/2006/main" count="32" uniqueCount="28">
  <si>
    <t>الدخول</t>
  </si>
  <si>
    <t>تاريخ</t>
  </si>
  <si>
    <t>الوقت</t>
  </si>
  <si>
    <t>عدد البلتات</t>
  </si>
  <si>
    <t>الرصيد السابق</t>
  </si>
  <si>
    <t>ساعة</t>
  </si>
  <si>
    <t>جنيها</t>
  </si>
  <si>
    <t>يوم</t>
  </si>
  <si>
    <t>قيمة تخزين البالتة اليوم (24 ساعة )</t>
  </si>
  <si>
    <t>رصيد البلتات</t>
  </si>
  <si>
    <t>الخروج</t>
  </si>
  <si>
    <t>عدد الأيام</t>
  </si>
  <si>
    <t>تاريخ الدخول</t>
  </si>
  <si>
    <t>القيمة</t>
  </si>
  <si>
    <t>اجمالى البلتات</t>
  </si>
  <si>
    <t>عدد الساعات</t>
  </si>
  <si>
    <t>اجمالى القيمة</t>
  </si>
  <si>
    <t>عدد الساعات البلتات السابقة</t>
  </si>
  <si>
    <t>اجمالى عدد الساعات</t>
  </si>
  <si>
    <t>اجمالى الأيام</t>
  </si>
  <si>
    <t>عدد الساعات  الكميات الجديدة ناقص مدة السماح</t>
  </si>
  <si>
    <t>عدد الأيام للبلتات للرصيد السابق</t>
  </si>
  <si>
    <t xml:space="preserve">عدد الأيام للبلتات  الجديدة </t>
  </si>
  <si>
    <t>ساعات التخزين بدون تكليف لمدة 3 أيام الأولى للبلته</t>
  </si>
  <si>
    <t>تاريخ  الرصيد  السابق</t>
  </si>
  <si>
    <t xml:space="preserve">      محطة                (                       )</t>
  </si>
  <si>
    <t xml:space="preserve">بــيـان بالـتـبـريــد الــخــاص بالـبـلـيـتـات </t>
  </si>
  <si>
    <t>تاريخ اليوم الخروج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</si>
</sst>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hh:mm"/>
  </numFmts>
  <fonts count="8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1" fontId="4" fillId="7" borderId="4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11" borderId="4" xfId="0" applyNumberFormat="1" applyFont="1" applyFill="1" applyBorder="1" applyAlignment="1">
      <alignment horizontal="center" vertical="center"/>
    </xf>
    <xf numFmtId="20" fontId="3" fillId="11" borderId="4" xfId="0" applyNumberFormat="1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3" fillId="10" borderId="5" xfId="0" applyNumberFormat="1" applyFont="1" applyFill="1" applyBorder="1" applyAlignment="1">
      <alignment horizontal="center" vertical="center"/>
    </xf>
    <xf numFmtId="14" fontId="3" fillId="10" borderId="4" xfId="0" applyNumberFormat="1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7" borderId="5" xfId="0" applyNumberFormat="1" applyFont="1" applyFill="1" applyBorder="1" applyAlignment="1">
      <alignment horizontal="center" vertical="center"/>
    </xf>
    <xf numFmtId="1" fontId="4" fillId="6" borderId="5" xfId="0" applyNumberFormat="1" applyFont="1" applyFill="1" applyBorder="1" applyAlignment="1">
      <alignment horizontal="center" vertical="center"/>
    </xf>
    <xf numFmtId="14" fontId="3" fillId="11" borderId="5" xfId="0" applyNumberFormat="1" applyFont="1" applyFill="1" applyBorder="1" applyAlignment="1">
      <alignment horizontal="center" vertical="center"/>
    </xf>
    <xf numFmtId="164" fontId="3" fillId="11" borderId="5" xfId="0" applyNumberFormat="1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textRotation="135" wrapTex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rightToLeft="1"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7" sqref="K7"/>
    </sheetView>
  </sheetViews>
  <sheetFormatPr defaultRowHeight="15" x14ac:dyDescent="0.25"/>
  <cols>
    <col min="1" max="6" width="18.5703125" style="1" customWidth="1"/>
    <col min="7" max="7" width="18.5703125" style="4" customWidth="1"/>
    <col min="8" max="10" width="18.5703125" style="1" customWidth="1"/>
    <col min="11" max="11" width="17.7109375" style="1" customWidth="1"/>
    <col min="12" max="19" width="18.5703125" style="1" customWidth="1"/>
    <col min="20" max="20" width="18.5703125" customWidth="1"/>
  </cols>
  <sheetData>
    <row r="1" spans="1:19" ht="15.75" thickBot="1" x14ac:dyDescent="0.3">
      <c r="I1" s="1">
        <v>0</v>
      </c>
    </row>
    <row r="2" spans="1:19" ht="20.25" customHeight="1" thickBot="1" x14ac:dyDescent="0.3">
      <c r="A2" s="2"/>
      <c r="B2" s="18">
        <v>48</v>
      </c>
      <c r="C2" s="7" t="s">
        <v>5</v>
      </c>
      <c r="D2" s="18">
        <f>+B2/24</f>
        <v>2</v>
      </c>
      <c r="E2" s="17" t="s">
        <v>7</v>
      </c>
      <c r="F2" s="46" t="s">
        <v>23</v>
      </c>
      <c r="G2" s="46"/>
      <c r="H2" s="46"/>
      <c r="I2" s="46"/>
      <c r="J2" s="52" t="s">
        <v>26</v>
      </c>
      <c r="K2" s="53"/>
      <c r="L2" s="53"/>
      <c r="M2" s="53"/>
      <c r="N2" s="53"/>
      <c r="O2" s="53"/>
      <c r="P2" s="53"/>
      <c r="Q2" s="53"/>
      <c r="R2" s="54" t="s">
        <v>25</v>
      </c>
      <c r="S2" s="55"/>
    </row>
    <row r="3" spans="1:19" ht="20.25" customHeight="1" thickBot="1" x14ac:dyDescent="0.3">
      <c r="B3" s="18">
        <v>15</v>
      </c>
      <c r="C3" s="6" t="s">
        <v>6</v>
      </c>
      <c r="D3" s="18">
        <v>24</v>
      </c>
      <c r="E3" s="46" t="s">
        <v>8</v>
      </c>
      <c r="F3" s="46"/>
      <c r="G3" s="46"/>
      <c r="H3" s="46"/>
      <c r="I3" s="46"/>
      <c r="J3" s="52"/>
      <c r="K3" s="53"/>
      <c r="L3" s="53"/>
      <c r="M3" s="53"/>
      <c r="N3" s="53"/>
      <c r="O3" s="53"/>
      <c r="P3" s="53"/>
      <c r="Q3" s="53"/>
      <c r="R3" s="56"/>
      <c r="S3" s="57"/>
    </row>
    <row r="4" spans="1:19" ht="15.75" thickBot="1" x14ac:dyDescent="0.3">
      <c r="F4" s="3"/>
      <c r="G4" s="3"/>
      <c r="H4" s="3"/>
      <c r="I4" s="3"/>
      <c r="J4" s="3"/>
      <c r="L4" s="3"/>
      <c r="M4" s="3"/>
      <c r="N4" s="3"/>
      <c r="O4" s="3"/>
      <c r="P4" s="3"/>
      <c r="Q4" s="3"/>
    </row>
    <row r="5" spans="1:19" ht="39.75" customHeight="1" thickBot="1" x14ac:dyDescent="0.3">
      <c r="A5" s="48" t="s">
        <v>4</v>
      </c>
      <c r="B5" s="48"/>
      <c r="C5" s="49" t="s">
        <v>0</v>
      </c>
      <c r="D5" s="49"/>
      <c r="E5" s="49"/>
      <c r="F5" s="49"/>
      <c r="G5" s="49"/>
      <c r="H5" s="50" t="s">
        <v>11</v>
      </c>
      <c r="I5" s="50"/>
      <c r="J5" s="58" t="s">
        <v>15</v>
      </c>
      <c r="K5" s="58"/>
      <c r="L5" s="58"/>
      <c r="M5" s="59" t="s">
        <v>19</v>
      </c>
      <c r="N5" s="47" t="s">
        <v>13</v>
      </c>
      <c r="O5" s="47"/>
      <c r="P5" s="60" t="s">
        <v>10</v>
      </c>
      <c r="Q5" s="60"/>
      <c r="R5" s="60"/>
      <c r="S5" s="51" t="s">
        <v>9</v>
      </c>
    </row>
    <row r="6" spans="1:19" s="64" customFormat="1" ht="62.25" customHeight="1" thickBot="1" x14ac:dyDescent="0.3">
      <c r="A6" s="61" t="s">
        <v>24</v>
      </c>
      <c r="B6" s="62" t="s">
        <v>4</v>
      </c>
      <c r="C6" s="22" t="s">
        <v>12</v>
      </c>
      <c r="D6" s="22" t="s">
        <v>2</v>
      </c>
      <c r="E6" s="22" t="s">
        <v>3</v>
      </c>
      <c r="F6" s="22" t="s">
        <v>14</v>
      </c>
      <c r="G6" s="22" t="s">
        <v>27</v>
      </c>
      <c r="H6" s="63" t="s">
        <v>21</v>
      </c>
      <c r="I6" s="63" t="s">
        <v>22</v>
      </c>
      <c r="J6" s="5" t="s">
        <v>17</v>
      </c>
      <c r="K6" s="5" t="s">
        <v>20</v>
      </c>
      <c r="L6" s="5" t="s">
        <v>18</v>
      </c>
      <c r="M6" s="59"/>
      <c r="N6" s="44" t="s">
        <v>13</v>
      </c>
      <c r="O6" s="44" t="s">
        <v>16</v>
      </c>
      <c r="P6" s="21" t="s">
        <v>1</v>
      </c>
      <c r="Q6" s="21" t="s">
        <v>2</v>
      </c>
      <c r="R6" s="21" t="s">
        <v>3</v>
      </c>
      <c r="S6" s="51"/>
    </row>
    <row r="7" spans="1:19" ht="21.75" customHeight="1" x14ac:dyDescent="0.25">
      <c r="A7" s="27"/>
      <c r="B7" s="19"/>
      <c r="C7" s="31">
        <v>44576</v>
      </c>
      <c r="D7" s="32">
        <v>0.29166666666666669</v>
      </c>
      <c r="E7" s="33">
        <v>28</v>
      </c>
      <c r="F7" s="33">
        <f>+E7</f>
        <v>28</v>
      </c>
      <c r="G7" s="34">
        <v>44580</v>
      </c>
      <c r="H7" s="35">
        <f>IFERROR(IF(B7&gt;=1,G7-A7,0),0)</f>
        <v>0</v>
      </c>
      <c r="I7" s="36">
        <f>IFERROR(IF(E7&gt;=1,G7-C7,0),0)</f>
        <v>4</v>
      </c>
      <c r="J7" s="37">
        <f>IFERROR(IF(B7&gt;=1,H7*$D$3,0),0)</f>
        <v>0</v>
      </c>
      <c r="K7" s="14">
        <f t="shared" ref="K7:K21" si="0">IFERROR(IF(I7&gt;1,I7*$D$3-$B$2,0),"")</f>
        <v>48</v>
      </c>
      <c r="L7" s="38">
        <f>+K7+J7</f>
        <v>48</v>
      </c>
      <c r="M7" s="39">
        <f>+L7/24</f>
        <v>2</v>
      </c>
      <c r="N7" s="38">
        <f>+M7*$B$3*F7</f>
        <v>840</v>
      </c>
      <c r="O7" s="38">
        <f>+N7</f>
        <v>840</v>
      </c>
      <c r="P7" s="40">
        <f>IF(G7&lt;&gt;"",G7,"")</f>
        <v>44580</v>
      </c>
      <c r="Q7" s="41">
        <v>0.29166666666666669</v>
      </c>
      <c r="R7" s="42">
        <v>28</v>
      </c>
      <c r="S7" s="43">
        <f>0+E7-R7</f>
        <v>0</v>
      </c>
    </row>
    <row r="8" spans="1:19" ht="21.75" customHeight="1" x14ac:dyDescent="0.25">
      <c r="A8" s="28">
        <f>+P7</f>
        <v>44580</v>
      </c>
      <c r="B8" s="20">
        <f>+S7</f>
        <v>0</v>
      </c>
      <c r="C8" s="29">
        <v>44577</v>
      </c>
      <c r="D8" s="30">
        <v>0.29166666666666669</v>
      </c>
      <c r="E8" s="16">
        <v>84</v>
      </c>
      <c r="F8" s="16">
        <f>+E8+B8</f>
        <v>84</v>
      </c>
      <c r="G8" s="26">
        <v>44580</v>
      </c>
      <c r="H8" s="11">
        <f t="shared" ref="H8:H37" si="1">IFERROR(IF(B8&gt;=1,G8-A8,0),0)</f>
        <v>0</v>
      </c>
      <c r="I8" s="12">
        <f t="shared" ref="I8:I37" si="2">IFERROR(IF(E8&gt;=1,G8-C8,0),0)</f>
        <v>3</v>
      </c>
      <c r="J8" s="13">
        <f>IFERROR(IF(B8&lt;&gt;"",H8*$D$3,0),0)</f>
        <v>0</v>
      </c>
      <c r="K8" s="14">
        <f t="shared" si="0"/>
        <v>24</v>
      </c>
      <c r="L8" s="10">
        <f>IF(K1&lt;&gt;"","",J8+K8)</f>
        <v>24</v>
      </c>
      <c r="M8" s="15">
        <f t="shared" ref="M8:M37" si="3">+L8/24</f>
        <v>1</v>
      </c>
      <c r="N8" s="10">
        <f t="shared" ref="N8:N37" si="4">+M8*$B$3*F8</f>
        <v>1260</v>
      </c>
      <c r="O8" s="10">
        <f>+O7+N8</f>
        <v>2100</v>
      </c>
      <c r="P8" s="40">
        <f t="shared" ref="P8:P28" si="5">IF(G8&lt;&gt;"",G8,"")</f>
        <v>44580</v>
      </c>
      <c r="Q8" s="24"/>
      <c r="R8" s="8">
        <v>67</v>
      </c>
      <c r="S8" s="9">
        <f t="shared" ref="S8:S29" si="6">+S7+E8-R8</f>
        <v>17</v>
      </c>
    </row>
    <row r="9" spans="1:19" ht="21.75" customHeight="1" x14ac:dyDescent="0.25">
      <c r="A9" s="28">
        <f t="shared" ref="A9:A11" si="7">+P8</f>
        <v>44580</v>
      </c>
      <c r="B9" s="20">
        <f>+S8</f>
        <v>17</v>
      </c>
      <c r="C9" s="29">
        <v>44578</v>
      </c>
      <c r="D9" s="30"/>
      <c r="E9" s="16">
        <v>33</v>
      </c>
      <c r="F9" s="16">
        <f t="shared" ref="F9:F37" si="8">+E9+B9</f>
        <v>50</v>
      </c>
      <c r="G9" s="26">
        <v>44583</v>
      </c>
      <c r="H9" s="11">
        <f t="shared" si="1"/>
        <v>3</v>
      </c>
      <c r="I9" s="12">
        <f t="shared" si="2"/>
        <v>5</v>
      </c>
      <c r="J9" s="13">
        <f t="shared" ref="J9:J11" si="9">IFERROR(IF(B9&lt;&gt;"",H9*$D$3,0),0)</f>
        <v>72</v>
      </c>
      <c r="K9" s="14">
        <f t="shared" si="0"/>
        <v>72</v>
      </c>
      <c r="L9" s="10">
        <f t="shared" ref="L9:L37" si="10">+K9+J9</f>
        <v>144</v>
      </c>
      <c r="M9" s="15">
        <f t="shared" si="3"/>
        <v>6</v>
      </c>
      <c r="N9" s="10">
        <f t="shared" si="4"/>
        <v>4500</v>
      </c>
      <c r="O9" s="10">
        <f t="shared" ref="O9:O26" si="11">+O8+N9</f>
        <v>6600</v>
      </c>
      <c r="P9" s="40">
        <f t="shared" si="5"/>
        <v>44583</v>
      </c>
      <c r="Q9" s="24"/>
      <c r="R9" s="8">
        <f>17+19</f>
        <v>36</v>
      </c>
      <c r="S9" s="9">
        <f t="shared" si="6"/>
        <v>14</v>
      </c>
    </row>
    <row r="10" spans="1:19" ht="21.75" customHeight="1" x14ac:dyDescent="0.25">
      <c r="A10" s="28">
        <f t="shared" si="7"/>
        <v>44583</v>
      </c>
      <c r="B10" s="20">
        <f>+S9</f>
        <v>14</v>
      </c>
      <c r="C10" s="29">
        <v>44579</v>
      </c>
      <c r="D10" s="30"/>
      <c r="E10" s="16">
        <v>69</v>
      </c>
      <c r="F10" s="16">
        <f t="shared" si="8"/>
        <v>83</v>
      </c>
      <c r="G10" s="26">
        <v>44583</v>
      </c>
      <c r="H10" s="11">
        <f t="shared" si="1"/>
        <v>0</v>
      </c>
      <c r="I10" s="12">
        <f t="shared" si="2"/>
        <v>4</v>
      </c>
      <c r="J10" s="13">
        <f t="shared" si="9"/>
        <v>0</v>
      </c>
      <c r="K10" s="14">
        <f t="shared" si="0"/>
        <v>48</v>
      </c>
      <c r="L10" s="10">
        <f t="shared" si="10"/>
        <v>48</v>
      </c>
      <c r="M10" s="15">
        <f t="shared" si="3"/>
        <v>2</v>
      </c>
      <c r="N10" s="10">
        <f t="shared" si="4"/>
        <v>2490</v>
      </c>
      <c r="O10" s="10">
        <f t="shared" si="11"/>
        <v>9090</v>
      </c>
      <c r="P10" s="40">
        <f t="shared" si="5"/>
        <v>44583</v>
      </c>
      <c r="Q10" s="24"/>
      <c r="R10" s="8">
        <v>48</v>
      </c>
      <c r="S10" s="9">
        <f t="shared" si="6"/>
        <v>35</v>
      </c>
    </row>
    <row r="11" spans="1:19" ht="21.75" customHeight="1" x14ac:dyDescent="0.25">
      <c r="A11" s="28">
        <f t="shared" si="7"/>
        <v>44583</v>
      </c>
      <c r="B11" s="20">
        <f>+S10</f>
        <v>35</v>
      </c>
      <c r="C11" s="29">
        <v>44580</v>
      </c>
      <c r="D11" s="30"/>
      <c r="E11" s="16">
        <v>72</v>
      </c>
      <c r="F11" s="16">
        <f t="shared" si="8"/>
        <v>107</v>
      </c>
      <c r="G11" s="26">
        <v>44584</v>
      </c>
      <c r="H11" s="11">
        <f t="shared" si="1"/>
        <v>1</v>
      </c>
      <c r="I11" s="12">
        <f t="shared" si="2"/>
        <v>4</v>
      </c>
      <c r="J11" s="13">
        <f t="shared" si="9"/>
        <v>24</v>
      </c>
      <c r="K11" s="14">
        <f t="shared" si="0"/>
        <v>48</v>
      </c>
      <c r="L11" s="10">
        <f t="shared" si="10"/>
        <v>72</v>
      </c>
      <c r="M11" s="15">
        <f t="shared" si="3"/>
        <v>3</v>
      </c>
      <c r="N11" s="10">
        <f t="shared" si="4"/>
        <v>4815</v>
      </c>
      <c r="O11" s="10">
        <f t="shared" si="11"/>
        <v>13905</v>
      </c>
      <c r="P11" s="40">
        <f t="shared" si="5"/>
        <v>44584</v>
      </c>
      <c r="Q11" s="24"/>
      <c r="R11" s="8">
        <v>72</v>
      </c>
      <c r="S11" s="9">
        <f t="shared" si="6"/>
        <v>35</v>
      </c>
    </row>
    <row r="12" spans="1:19" ht="21.75" customHeight="1" x14ac:dyDescent="0.25">
      <c r="A12" s="28">
        <v>44584</v>
      </c>
      <c r="B12" s="20">
        <f t="shared" ref="B12:B28" si="12">+S11</f>
        <v>35</v>
      </c>
      <c r="C12" s="29">
        <v>44581</v>
      </c>
      <c r="D12" s="30"/>
      <c r="E12" s="16">
        <v>55</v>
      </c>
      <c r="F12" s="16">
        <f t="shared" si="8"/>
        <v>90</v>
      </c>
      <c r="G12" s="26">
        <v>44585</v>
      </c>
      <c r="H12" s="11">
        <f t="shared" ref="H12:H21" si="13">IFERROR(IF(B12&gt;=1,G12-A12,0),0)</f>
        <v>1</v>
      </c>
      <c r="I12" s="12">
        <f t="shared" ref="I12:I20" si="14">IFERROR(IF(E12&gt;=1,G12-C12,0),0)</f>
        <v>4</v>
      </c>
      <c r="J12" s="13">
        <f t="shared" ref="J12:J20" si="15">IFERROR(IF(B12&lt;&gt;"",H12*$D$3,0),0)</f>
        <v>24</v>
      </c>
      <c r="K12" s="14">
        <f t="shared" si="0"/>
        <v>48</v>
      </c>
      <c r="L12" s="10">
        <f t="shared" ref="L12:L20" si="16">+K12+J12</f>
        <v>72</v>
      </c>
      <c r="M12" s="15">
        <f t="shared" si="3"/>
        <v>3</v>
      </c>
      <c r="N12" s="10">
        <f t="shared" si="4"/>
        <v>4050</v>
      </c>
      <c r="O12" s="10">
        <f t="shared" si="11"/>
        <v>17955</v>
      </c>
      <c r="P12" s="40">
        <f t="shared" si="5"/>
        <v>44585</v>
      </c>
      <c r="Q12" s="24"/>
      <c r="R12" s="8">
        <v>55</v>
      </c>
      <c r="S12" s="9">
        <f t="shared" si="6"/>
        <v>35</v>
      </c>
    </row>
    <row r="13" spans="1:19" ht="21.75" customHeight="1" x14ac:dyDescent="0.25">
      <c r="A13" s="28">
        <v>44584</v>
      </c>
      <c r="B13" s="20">
        <f t="shared" si="12"/>
        <v>35</v>
      </c>
      <c r="C13" s="29">
        <v>44583</v>
      </c>
      <c r="D13" s="30"/>
      <c r="E13" s="16">
        <v>93</v>
      </c>
      <c r="F13" s="16">
        <f t="shared" si="8"/>
        <v>128</v>
      </c>
      <c r="G13" s="26">
        <v>44585</v>
      </c>
      <c r="H13" s="11">
        <f t="shared" si="13"/>
        <v>1</v>
      </c>
      <c r="I13" s="12">
        <f t="shared" si="14"/>
        <v>2</v>
      </c>
      <c r="J13" s="13">
        <f t="shared" si="15"/>
        <v>24</v>
      </c>
      <c r="K13" s="14">
        <f t="shared" si="0"/>
        <v>0</v>
      </c>
      <c r="L13" s="10">
        <f t="shared" si="16"/>
        <v>24</v>
      </c>
      <c r="M13" s="15">
        <f t="shared" si="3"/>
        <v>1</v>
      </c>
      <c r="N13" s="10">
        <f t="shared" si="4"/>
        <v>1920</v>
      </c>
      <c r="O13" s="10">
        <f t="shared" si="11"/>
        <v>19875</v>
      </c>
      <c r="P13" s="40">
        <f t="shared" si="5"/>
        <v>44585</v>
      </c>
      <c r="Q13" s="24"/>
      <c r="R13" s="8">
        <v>9</v>
      </c>
      <c r="S13" s="9">
        <f t="shared" si="6"/>
        <v>119</v>
      </c>
    </row>
    <row r="14" spans="1:19" ht="21.75" customHeight="1" x14ac:dyDescent="0.25">
      <c r="A14" s="28">
        <v>44585</v>
      </c>
      <c r="B14" s="20">
        <f t="shared" si="12"/>
        <v>119</v>
      </c>
      <c r="C14" s="29">
        <v>44583</v>
      </c>
      <c r="D14" s="30"/>
      <c r="E14" s="16">
        <v>0</v>
      </c>
      <c r="F14" s="16">
        <f t="shared" si="8"/>
        <v>119</v>
      </c>
      <c r="G14" s="26">
        <v>44587</v>
      </c>
      <c r="H14" s="11">
        <f t="shared" si="13"/>
        <v>2</v>
      </c>
      <c r="I14" s="12">
        <f t="shared" si="14"/>
        <v>0</v>
      </c>
      <c r="J14" s="13">
        <f t="shared" si="15"/>
        <v>48</v>
      </c>
      <c r="K14" s="14">
        <f t="shared" si="0"/>
        <v>0</v>
      </c>
      <c r="L14" s="10">
        <f t="shared" si="16"/>
        <v>48</v>
      </c>
      <c r="M14" s="15">
        <f t="shared" si="3"/>
        <v>2</v>
      </c>
      <c r="N14" s="10">
        <f t="shared" si="4"/>
        <v>3570</v>
      </c>
      <c r="O14" s="10">
        <f t="shared" si="11"/>
        <v>23445</v>
      </c>
      <c r="P14" s="40">
        <v>44586</v>
      </c>
      <c r="Q14" s="24"/>
      <c r="R14" s="8">
        <v>63</v>
      </c>
      <c r="S14" s="9">
        <f t="shared" si="6"/>
        <v>56</v>
      </c>
    </row>
    <row r="15" spans="1:19" ht="21.75" customHeight="1" x14ac:dyDescent="0.25">
      <c r="A15" s="28">
        <v>44586</v>
      </c>
      <c r="B15" s="20">
        <f t="shared" si="12"/>
        <v>56</v>
      </c>
      <c r="C15" s="29">
        <v>44583</v>
      </c>
      <c r="D15" s="30"/>
      <c r="E15" s="16">
        <v>0</v>
      </c>
      <c r="F15" s="16">
        <f t="shared" si="8"/>
        <v>56</v>
      </c>
      <c r="G15" s="26">
        <v>44587</v>
      </c>
      <c r="H15" s="11">
        <f t="shared" si="13"/>
        <v>1</v>
      </c>
      <c r="I15" s="12">
        <f t="shared" si="14"/>
        <v>0</v>
      </c>
      <c r="J15" s="13">
        <f t="shared" si="15"/>
        <v>24</v>
      </c>
      <c r="K15" s="14">
        <f t="shared" si="0"/>
        <v>0</v>
      </c>
      <c r="L15" s="10">
        <f t="shared" si="16"/>
        <v>24</v>
      </c>
      <c r="M15" s="15">
        <f t="shared" si="3"/>
        <v>1</v>
      </c>
      <c r="N15" s="10">
        <f t="shared" si="4"/>
        <v>840</v>
      </c>
      <c r="O15" s="10">
        <f t="shared" si="11"/>
        <v>24285</v>
      </c>
      <c r="P15" s="40">
        <f t="shared" si="5"/>
        <v>44587</v>
      </c>
      <c r="Q15" s="24"/>
      <c r="R15" s="8">
        <v>21</v>
      </c>
      <c r="S15" s="9">
        <f t="shared" si="6"/>
        <v>35</v>
      </c>
    </row>
    <row r="16" spans="1:19" ht="21.75" customHeight="1" x14ac:dyDescent="0.25">
      <c r="A16" s="28">
        <v>44587</v>
      </c>
      <c r="B16" s="20">
        <f t="shared" si="12"/>
        <v>35</v>
      </c>
      <c r="C16" s="29">
        <v>44584</v>
      </c>
      <c r="D16" s="30"/>
      <c r="E16" s="16">
        <v>42</v>
      </c>
      <c r="F16" s="16">
        <f t="shared" si="8"/>
        <v>77</v>
      </c>
      <c r="G16" s="26">
        <v>44587</v>
      </c>
      <c r="H16" s="11">
        <f t="shared" si="13"/>
        <v>0</v>
      </c>
      <c r="I16" s="12">
        <f t="shared" si="14"/>
        <v>3</v>
      </c>
      <c r="J16" s="13">
        <f t="shared" si="15"/>
        <v>0</v>
      </c>
      <c r="K16" s="14">
        <f t="shared" si="0"/>
        <v>24</v>
      </c>
      <c r="L16" s="10">
        <f t="shared" si="16"/>
        <v>24</v>
      </c>
      <c r="M16" s="15">
        <f t="shared" si="3"/>
        <v>1</v>
      </c>
      <c r="N16" s="10">
        <f t="shared" si="4"/>
        <v>1155</v>
      </c>
      <c r="O16" s="10">
        <f t="shared" si="11"/>
        <v>25440</v>
      </c>
      <c r="P16" s="40">
        <f t="shared" si="5"/>
        <v>44587</v>
      </c>
      <c r="Q16" s="24"/>
      <c r="R16" s="8">
        <v>42</v>
      </c>
      <c r="S16" s="9">
        <f t="shared" si="6"/>
        <v>35</v>
      </c>
    </row>
    <row r="17" spans="1:19" ht="21.75" customHeight="1" x14ac:dyDescent="0.25">
      <c r="A17" s="28">
        <f>+P16</f>
        <v>44587</v>
      </c>
      <c r="B17" s="20">
        <f t="shared" si="12"/>
        <v>35</v>
      </c>
      <c r="C17" s="29">
        <v>44585</v>
      </c>
      <c r="D17" s="30"/>
      <c r="E17" s="16">
        <v>47</v>
      </c>
      <c r="F17" s="16">
        <f t="shared" si="8"/>
        <v>82</v>
      </c>
      <c r="G17" s="26">
        <v>44588</v>
      </c>
      <c r="H17" s="11">
        <f t="shared" si="13"/>
        <v>1</v>
      </c>
      <c r="I17" s="12">
        <f t="shared" si="14"/>
        <v>3</v>
      </c>
      <c r="J17" s="13">
        <f t="shared" si="15"/>
        <v>24</v>
      </c>
      <c r="K17" s="14">
        <f t="shared" si="0"/>
        <v>24</v>
      </c>
      <c r="L17" s="10">
        <f t="shared" si="16"/>
        <v>48</v>
      </c>
      <c r="M17" s="15">
        <f t="shared" si="3"/>
        <v>2</v>
      </c>
      <c r="N17" s="10">
        <f t="shared" si="4"/>
        <v>2460</v>
      </c>
      <c r="O17" s="10">
        <f t="shared" si="11"/>
        <v>27900</v>
      </c>
      <c r="P17" s="40">
        <f t="shared" si="5"/>
        <v>44588</v>
      </c>
      <c r="Q17" s="24"/>
      <c r="R17" s="8">
        <v>47</v>
      </c>
      <c r="S17" s="9">
        <f t="shared" si="6"/>
        <v>35</v>
      </c>
    </row>
    <row r="18" spans="1:19" ht="21.75" customHeight="1" x14ac:dyDescent="0.25">
      <c r="A18" s="28">
        <f>IF(P17&lt;&gt;"",P17,"")</f>
        <v>44588</v>
      </c>
      <c r="B18" s="20">
        <f t="shared" si="12"/>
        <v>35</v>
      </c>
      <c r="C18" s="29">
        <v>44586</v>
      </c>
      <c r="D18" s="30"/>
      <c r="E18" s="16">
        <v>79</v>
      </c>
      <c r="F18" s="16">
        <f t="shared" si="8"/>
        <v>114</v>
      </c>
      <c r="G18" s="26">
        <v>44591</v>
      </c>
      <c r="H18" s="11">
        <f t="shared" si="13"/>
        <v>3</v>
      </c>
      <c r="I18" s="12">
        <f t="shared" si="14"/>
        <v>5</v>
      </c>
      <c r="J18" s="13">
        <f t="shared" si="15"/>
        <v>72</v>
      </c>
      <c r="K18" s="14">
        <f t="shared" si="0"/>
        <v>72</v>
      </c>
      <c r="L18" s="10">
        <f t="shared" si="16"/>
        <v>144</v>
      </c>
      <c r="M18" s="15">
        <f t="shared" si="3"/>
        <v>6</v>
      </c>
      <c r="N18" s="10">
        <f t="shared" si="4"/>
        <v>10260</v>
      </c>
      <c r="O18" s="10">
        <f t="shared" si="11"/>
        <v>38160</v>
      </c>
      <c r="P18" s="40">
        <f>IF(G18&lt;&gt;"",G18,"")</f>
        <v>44591</v>
      </c>
      <c r="Q18" s="24"/>
      <c r="R18" s="8">
        <v>79</v>
      </c>
      <c r="S18" s="9">
        <f t="shared" si="6"/>
        <v>35</v>
      </c>
    </row>
    <row r="19" spans="1:19" ht="21.75" customHeight="1" x14ac:dyDescent="0.25">
      <c r="A19" s="28">
        <f t="shared" ref="A19:A30" si="17">IF(P18&lt;&gt;"",P18,"")</f>
        <v>44591</v>
      </c>
      <c r="B19" s="20">
        <f t="shared" si="12"/>
        <v>35</v>
      </c>
      <c r="C19" s="29">
        <v>44587</v>
      </c>
      <c r="D19" s="30"/>
      <c r="E19" s="16">
        <v>82</v>
      </c>
      <c r="F19" s="16">
        <f t="shared" si="8"/>
        <v>117</v>
      </c>
      <c r="G19" s="26">
        <v>44591</v>
      </c>
      <c r="H19" s="11">
        <f t="shared" si="13"/>
        <v>0</v>
      </c>
      <c r="I19" s="12">
        <f t="shared" si="14"/>
        <v>4</v>
      </c>
      <c r="J19" s="13">
        <f t="shared" si="15"/>
        <v>0</v>
      </c>
      <c r="K19" s="14">
        <f t="shared" si="0"/>
        <v>48</v>
      </c>
      <c r="L19" s="10">
        <f t="shared" si="16"/>
        <v>48</v>
      </c>
      <c r="M19" s="15">
        <f t="shared" si="3"/>
        <v>2</v>
      </c>
      <c r="N19" s="10">
        <f t="shared" si="4"/>
        <v>3510</v>
      </c>
      <c r="O19" s="10">
        <f t="shared" si="11"/>
        <v>41670</v>
      </c>
      <c r="P19" s="40">
        <f t="shared" si="5"/>
        <v>44591</v>
      </c>
      <c r="Q19" s="24"/>
      <c r="R19" s="8">
        <v>82</v>
      </c>
      <c r="S19" s="9">
        <f t="shared" si="6"/>
        <v>35</v>
      </c>
    </row>
    <row r="20" spans="1:19" ht="21.75" customHeight="1" x14ac:dyDescent="0.25">
      <c r="A20" s="28">
        <f t="shared" si="17"/>
        <v>44591</v>
      </c>
      <c r="B20" s="20">
        <f t="shared" si="12"/>
        <v>35</v>
      </c>
      <c r="C20" s="29">
        <v>44588</v>
      </c>
      <c r="D20" s="30"/>
      <c r="E20" s="16">
        <v>121</v>
      </c>
      <c r="F20" s="16">
        <f t="shared" si="8"/>
        <v>156</v>
      </c>
      <c r="G20" s="26">
        <v>44591</v>
      </c>
      <c r="H20" s="11">
        <f t="shared" si="13"/>
        <v>0</v>
      </c>
      <c r="I20" s="12">
        <f t="shared" si="14"/>
        <v>3</v>
      </c>
      <c r="J20" s="13">
        <f t="shared" si="15"/>
        <v>0</v>
      </c>
      <c r="K20" s="14">
        <f t="shared" si="0"/>
        <v>24</v>
      </c>
      <c r="L20" s="10">
        <f t="shared" si="16"/>
        <v>24</v>
      </c>
      <c r="M20" s="15">
        <f t="shared" si="3"/>
        <v>1</v>
      </c>
      <c r="N20" s="10">
        <f t="shared" si="4"/>
        <v>2340</v>
      </c>
      <c r="O20" s="10">
        <f t="shared" si="11"/>
        <v>44010</v>
      </c>
      <c r="P20" s="40">
        <f t="shared" si="5"/>
        <v>44591</v>
      </c>
      <c r="Q20" s="24"/>
      <c r="R20" s="8">
        <v>0</v>
      </c>
      <c r="S20" s="9">
        <f t="shared" si="6"/>
        <v>156</v>
      </c>
    </row>
    <row r="21" spans="1:19" ht="21.75" customHeight="1" x14ac:dyDescent="0.25">
      <c r="A21" s="28">
        <f t="shared" si="17"/>
        <v>44591</v>
      </c>
      <c r="B21" s="20">
        <f t="shared" si="12"/>
        <v>156</v>
      </c>
      <c r="C21" s="29">
        <v>44589</v>
      </c>
      <c r="D21" s="30"/>
      <c r="E21" s="45">
        <v>60</v>
      </c>
      <c r="F21" s="16">
        <f t="shared" si="8"/>
        <v>216</v>
      </c>
      <c r="G21" s="26">
        <v>44591</v>
      </c>
      <c r="H21" s="11">
        <f t="shared" si="13"/>
        <v>0</v>
      </c>
      <c r="I21" s="12">
        <f t="shared" ref="I21:I26" si="18">IFERROR(IF(E21&gt;=1,G21-C21,0),0)</f>
        <v>2</v>
      </c>
      <c r="J21" s="13">
        <f t="shared" ref="J21:J26" si="19">IFERROR(IF(B21&lt;&gt;"",H21*$D$3,0),0)</f>
        <v>0</v>
      </c>
      <c r="K21" s="14">
        <f t="shared" si="0"/>
        <v>0</v>
      </c>
      <c r="L21" s="10">
        <f t="shared" ref="L21:L26" si="20">+K21+J21</f>
        <v>0</v>
      </c>
      <c r="M21" s="15">
        <f t="shared" ref="M21:M26" si="21">+L21/24</f>
        <v>0</v>
      </c>
      <c r="N21" s="10">
        <f t="shared" ref="N21:N26" si="22">+M21*$B$3*F21</f>
        <v>0</v>
      </c>
      <c r="O21" s="10">
        <f t="shared" si="11"/>
        <v>44010</v>
      </c>
      <c r="P21" s="40">
        <f t="shared" si="5"/>
        <v>44591</v>
      </c>
      <c r="Q21" s="24"/>
      <c r="R21" s="8">
        <v>0</v>
      </c>
      <c r="S21" s="9">
        <f t="shared" si="6"/>
        <v>216</v>
      </c>
    </row>
    <row r="22" spans="1:19" ht="21.75" customHeight="1" x14ac:dyDescent="0.25">
      <c r="A22" s="28">
        <f t="shared" si="17"/>
        <v>44591</v>
      </c>
      <c r="B22" s="20">
        <f t="shared" si="12"/>
        <v>216</v>
      </c>
      <c r="C22" s="29">
        <v>44590</v>
      </c>
      <c r="D22" s="30"/>
      <c r="E22" s="16">
        <v>109</v>
      </c>
      <c r="F22" s="16">
        <f t="shared" si="8"/>
        <v>325</v>
      </c>
      <c r="G22" s="26">
        <v>44591</v>
      </c>
      <c r="H22" s="11">
        <f t="shared" ref="H22:H26" si="23">IFERROR(IF(B22&gt;=1,G22-A22,0),0)</f>
        <v>0</v>
      </c>
      <c r="I22" s="12">
        <f t="shared" si="18"/>
        <v>1</v>
      </c>
      <c r="J22" s="13">
        <f t="shared" si="19"/>
        <v>0</v>
      </c>
      <c r="K22" s="14">
        <f>IFERROR(IF(I22&gt;1,I22*$D$3-$B$2,0),"")</f>
        <v>0</v>
      </c>
      <c r="L22" s="10">
        <f t="shared" si="20"/>
        <v>0</v>
      </c>
      <c r="M22" s="15">
        <f t="shared" si="21"/>
        <v>0</v>
      </c>
      <c r="N22" s="10">
        <f t="shared" si="22"/>
        <v>0</v>
      </c>
      <c r="O22" s="10">
        <f t="shared" si="11"/>
        <v>44010</v>
      </c>
      <c r="P22" s="40">
        <f t="shared" si="5"/>
        <v>44591</v>
      </c>
      <c r="Q22" s="24"/>
      <c r="R22" s="8">
        <v>22</v>
      </c>
      <c r="S22" s="9">
        <f t="shared" si="6"/>
        <v>303</v>
      </c>
    </row>
    <row r="23" spans="1:19" ht="21.75" customHeight="1" x14ac:dyDescent="0.25">
      <c r="A23" s="28">
        <f t="shared" si="17"/>
        <v>44591</v>
      </c>
      <c r="B23" s="20">
        <f t="shared" si="12"/>
        <v>303</v>
      </c>
      <c r="C23" s="29"/>
      <c r="D23" s="30"/>
      <c r="E23" s="16">
        <v>0</v>
      </c>
      <c r="F23" s="16">
        <f t="shared" si="8"/>
        <v>303</v>
      </c>
      <c r="G23" s="26">
        <v>44594</v>
      </c>
      <c r="H23" s="11">
        <f t="shared" si="23"/>
        <v>3</v>
      </c>
      <c r="I23" s="12">
        <f t="shared" si="18"/>
        <v>0</v>
      </c>
      <c r="J23" s="13">
        <f t="shared" si="19"/>
        <v>72</v>
      </c>
      <c r="K23" s="14">
        <f t="shared" ref="K23:K26" si="24">IFERROR(IF(I23&gt;1,I23*$D$3-$B$2,0),"")</f>
        <v>0</v>
      </c>
      <c r="L23" s="10">
        <f t="shared" si="20"/>
        <v>72</v>
      </c>
      <c r="M23" s="15">
        <f t="shared" si="21"/>
        <v>3</v>
      </c>
      <c r="N23" s="10">
        <f t="shared" si="22"/>
        <v>13635</v>
      </c>
      <c r="O23" s="10">
        <f t="shared" si="11"/>
        <v>57645</v>
      </c>
      <c r="P23" s="40">
        <f t="shared" si="5"/>
        <v>44594</v>
      </c>
      <c r="Q23" s="24"/>
      <c r="R23" s="8">
        <v>26</v>
      </c>
      <c r="S23" s="9">
        <f t="shared" si="6"/>
        <v>277</v>
      </c>
    </row>
    <row r="24" spans="1:19" ht="21.75" customHeight="1" x14ac:dyDescent="0.25">
      <c r="A24" s="28">
        <f t="shared" si="17"/>
        <v>44594</v>
      </c>
      <c r="B24" s="20">
        <f t="shared" si="12"/>
        <v>277</v>
      </c>
      <c r="C24" s="29"/>
      <c r="D24" s="30"/>
      <c r="E24" s="16">
        <v>0</v>
      </c>
      <c r="F24" s="16">
        <f t="shared" si="8"/>
        <v>277</v>
      </c>
      <c r="G24" s="26">
        <v>44595</v>
      </c>
      <c r="H24" s="11">
        <f t="shared" si="23"/>
        <v>1</v>
      </c>
      <c r="I24" s="12">
        <f t="shared" si="18"/>
        <v>0</v>
      </c>
      <c r="J24" s="13">
        <f t="shared" si="19"/>
        <v>24</v>
      </c>
      <c r="K24" s="14">
        <f t="shared" si="24"/>
        <v>0</v>
      </c>
      <c r="L24" s="10">
        <f t="shared" si="20"/>
        <v>24</v>
      </c>
      <c r="M24" s="15">
        <f t="shared" si="21"/>
        <v>1</v>
      </c>
      <c r="N24" s="10">
        <f t="shared" si="22"/>
        <v>4155</v>
      </c>
      <c r="O24" s="10">
        <f t="shared" si="11"/>
        <v>61800</v>
      </c>
      <c r="P24" s="40">
        <f t="shared" si="5"/>
        <v>44595</v>
      </c>
      <c r="Q24" s="24"/>
      <c r="R24" s="8">
        <v>66</v>
      </c>
      <c r="S24" s="9">
        <f t="shared" si="6"/>
        <v>211</v>
      </c>
    </row>
    <row r="25" spans="1:19" ht="21.75" customHeight="1" x14ac:dyDescent="0.25">
      <c r="A25" s="28">
        <f t="shared" si="17"/>
        <v>44595</v>
      </c>
      <c r="B25" s="20">
        <f t="shared" si="12"/>
        <v>211</v>
      </c>
      <c r="C25" s="29"/>
      <c r="D25" s="30"/>
      <c r="E25" s="16">
        <v>0</v>
      </c>
      <c r="F25" s="16">
        <f t="shared" si="8"/>
        <v>211</v>
      </c>
      <c r="G25" s="26">
        <v>44603</v>
      </c>
      <c r="H25" s="11">
        <f t="shared" si="23"/>
        <v>8</v>
      </c>
      <c r="I25" s="12">
        <f t="shared" si="18"/>
        <v>0</v>
      </c>
      <c r="J25" s="13">
        <f t="shared" si="19"/>
        <v>192</v>
      </c>
      <c r="K25" s="14">
        <f t="shared" si="24"/>
        <v>0</v>
      </c>
      <c r="L25" s="10">
        <f t="shared" si="20"/>
        <v>192</v>
      </c>
      <c r="M25" s="15">
        <f t="shared" si="21"/>
        <v>8</v>
      </c>
      <c r="N25" s="10">
        <f t="shared" si="22"/>
        <v>25320</v>
      </c>
      <c r="O25" s="10">
        <f t="shared" si="11"/>
        <v>87120</v>
      </c>
      <c r="P25" s="40">
        <f t="shared" si="5"/>
        <v>44603</v>
      </c>
      <c r="Q25" s="24"/>
      <c r="R25" s="8">
        <f>7+101+60</f>
        <v>168</v>
      </c>
      <c r="S25" s="9">
        <f t="shared" si="6"/>
        <v>43</v>
      </c>
    </row>
    <row r="26" spans="1:19" ht="21.75" customHeight="1" x14ac:dyDescent="0.25">
      <c r="A26" s="28">
        <f t="shared" si="17"/>
        <v>44603</v>
      </c>
      <c r="B26" s="20">
        <f t="shared" si="12"/>
        <v>43</v>
      </c>
      <c r="C26" s="29"/>
      <c r="D26" s="30"/>
      <c r="E26" s="16">
        <v>0</v>
      </c>
      <c r="F26" s="16">
        <f t="shared" si="8"/>
        <v>43</v>
      </c>
      <c r="G26" s="26">
        <v>44604</v>
      </c>
      <c r="H26" s="11">
        <f t="shared" si="23"/>
        <v>1</v>
      </c>
      <c r="I26" s="12">
        <f t="shared" si="18"/>
        <v>0</v>
      </c>
      <c r="J26" s="13">
        <f t="shared" si="19"/>
        <v>24</v>
      </c>
      <c r="K26" s="14">
        <f t="shared" si="24"/>
        <v>0</v>
      </c>
      <c r="L26" s="10">
        <f t="shared" si="20"/>
        <v>24</v>
      </c>
      <c r="M26" s="15">
        <f t="shared" si="21"/>
        <v>1</v>
      </c>
      <c r="N26" s="10">
        <f t="shared" si="22"/>
        <v>645</v>
      </c>
      <c r="O26" s="10">
        <f t="shared" si="11"/>
        <v>87765</v>
      </c>
      <c r="P26" s="23">
        <f t="shared" si="5"/>
        <v>44604</v>
      </c>
      <c r="Q26" s="24"/>
      <c r="R26" s="8">
        <v>8</v>
      </c>
      <c r="S26" s="9">
        <f t="shared" si="6"/>
        <v>35</v>
      </c>
    </row>
    <row r="27" spans="1:19" ht="21.75" customHeight="1" x14ac:dyDescent="0.25">
      <c r="A27" s="28">
        <f t="shared" si="17"/>
        <v>44604</v>
      </c>
      <c r="B27" s="20">
        <f t="shared" si="12"/>
        <v>35</v>
      </c>
      <c r="C27" s="29">
        <v>44593</v>
      </c>
      <c r="D27" s="30"/>
      <c r="E27" s="16">
        <v>57</v>
      </c>
      <c r="F27" s="16">
        <f t="shared" si="8"/>
        <v>92</v>
      </c>
      <c r="G27" s="26">
        <v>44604</v>
      </c>
      <c r="H27" s="11">
        <f t="shared" ref="H27:H28" si="25">IFERROR(IF(B27&gt;=1,G27-A27,0),0)</f>
        <v>0</v>
      </c>
      <c r="I27" s="12">
        <f t="shared" ref="I27:I28" si="26">IFERROR(IF(E27&gt;=1,G27-C27,0),0)</f>
        <v>11</v>
      </c>
      <c r="J27" s="13">
        <f t="shared" ref="J27:J28" si="27">IFERROR(IF(B27&lt;&gt;"",H27*$D$3,0),0)</f>
        <v>0</v>
      </c>
      <c r="K27" s="14">
        <f t="shared" ref="K27:K28" si="28">IFERROR(IF(I27&gt;1,I27*$D$3-$B$2,0),"")</f>
        <v>216</v>
      </c>
      <c r="L27" s="10">
        <f t="shared" ref="L27:L28" si="29">+K27+J27</f>
        <v>216</v>
      </c>
      <c r="M27" s="15">
        <f t="shared" ref="M27:M28" si="30">+L27/24</f>
        <v>9</v>
      </c>
      <c r="N27" s="10">
        <f t="shared" ref="N27:N28" si="31">+M27*$B$3*F27</f>
        <v>12420</v>
      </c>
      <c r="O27" s="10">
        <f t="shared" ref="O27:O28" si="32">+O26+N27</f>
        <v>100185</v>
      </c>
      <c r="P27" s="23">
        <f t="shared" si="5"/>
        <v>44604</v>
      </c>
      <c r="Q27" s="24"/>
      <c r="R27" s="8">
        <v>57</v>
      </c>
      <c r="S27" s="9">
        <f t="shared" si="6"/>
        <v>35</v>
      </c>
    </row>
    <row r="28" spans="1:19" ht="21.75" customHeight="1" x14ac:dyDescent="0.25">
      <c r="A28" s="28">
        <f t="shared" si="17"/>
        <v>44604</v>
      </c>
      <c r="B28" s="20">
        <f t="shared" si="12"/>
        <v>35</v>
      </c>
      <c r="C28" s="29">
        <v>44594</v>
      </c>
      <c r="D28" s="30"/>
      <c r="E28" s="16">
        <v>92</v>
      </c>
      <c r="F28" s="16">
        <f t="shared" si="8"/>
        <v>127</v>
      </c>
      <c r="G28" s="26">
        <v>44604</v>
      </c>
      <c r="H28" s="11">
        <f t="shared" si="25"/>
        <v>0</v>
      </c>
      <c r="I28" s="12">
        <f t="shared" si="26"/>
        <v>10</v>
      </c>
      <c r="J28" s="13">
        <f t="shared" si="27"/>
        <v>0</v>
      </c>
      <c r="K28" s="14">
        <f t="shared" si="28"/>
        <v>192</v>
      </c>
      <c r="L28" s="10">
        <f t="shared" si="29"/>
        <v>192</v>
      </c>
      <c r="M28" s="15">
        <f t="shared" si="30"/>
        <v>8</v>
      </c>
      <c r="N28" s="10">
        <f t="shared" si="31"/>
        <v>15240</v>
      </c>
      <c r="O28" s="10">
        <f t="shared" si="32"/>
        <v>115425</v>
      </c>
      <c r="P28" s="23">
        <f t="shared" si="5"/>
        <v>44604</v>
      </c>
      <c r="Q28" s="24"/>
      <c r="R28" s="8">
        <v>19</v>
      </c>
      <c r="S28" s="9">
        <f t="shared" si="6"/>
        <v>108</v>
      </c>
    </row>
    <row r="29" spans="1:19" ht="21.75" customHeight="1" x14ac:dyDescent="0.25">
      <c r="A29" s="28">
        <f t="shared" si="17"/>
        <v>44604</v>
      </c>
      <c r="B29" s="20"/>
      <c r="C29" s="29"/>
      <c r="D29" s="30"/>
      <c r="E29" s="16"/>
      <c r="F29" s="16"/>
      <c r="G29" s="26"/>
      <c r="H29" s="11"/>
      <c r="I29" s="12"/>
      <c r="J29" s="13"/>
      <c r="K29" s="14"/>
      <c r="L29" s="10"/>
      <c r="M29" s="15"/>
      <c r="N29" s="10"/>
      <c r="O29" s="10"/>
      <c r="P29" s="23"/>
      <c r="Q29" s="24"/>
      <c r="R29" s="8"/>
      <c r="S29" s="9">
        <f t="shared" si="6"/>
        <v>108</v>
      </c>
    </row>
    <row r="30" spans="1:19" ht="21.75" customHeight="1" x14ac:dyDescent="0.25">
      <c r="A30" s="28" t="str">
        <f t="shared" si="17"/>
        <v/>
      </c>
      <c r="B30" s="20"/>
      <c r="C30" s="29"/>
      <c r="D30" s="30"/>
      <c r="E30" s="16"/>
      <c r="F30" s="16"/>
      <c r="G30" s="26"/>
      <c r="H30" s="11"/>
      <c r="I30" s="12"/>
      <c r="J30" s="13"/>
      <c r="K30" s="14"/>
      <c r="L30" s="10"/>
      <c r="M30" s="15"/>
      <c r="N30" s="10"/>
      <c r="O30" s="10"/>
      <c r="P30" s="23"/>
      <c r="Q30" s="24"/>
      <c r="R30" s="8"/>
      <c r="S30" s="9"/>
    </row>
    <row r="31" spans="1:19" ht="21.75" customHeight="1" x14ac:dyDescent="0.25">
      <c r="A31" s="28"/>
      <c r="B31" s="20"/>
      <c r="C31" s="29"/>
      <c r="D31" s="30"/>
      <c r="E31" s="16"/>
      <c r="F31" s="16"/>
      <c r="G31" s="26"/>
      <c r="H31" s="11"/>
      <c r="I31" s="12"/>
      <c r="J31" s="13"/>
      <c r="K31" s="14"/>
      <c r="L31" s="10"/>
      <c r="M31" s="15"/>
      <c r="N31" s="10"/>
      <c r="O31" s="10"/>
      <c r="P31" s="23"/>
      <c r="Q31" s="24"/>
      <c r="R31" s="8"/>
      <c r="S31" s="9"/>
    </row>
    <row r="32" spans="1:19" ht="21.75" customHeight="1" x14ac:dyDescent="0.25">
      <c r="A32" s="28"/>
      <c r="B32" s="20"/>
      <c r="C32" s="29"/>
      <c r="D32" s="30"/>
      <c r="E32" s="16"/>
      <c r="F32" s="16"/>
      <c r="G32" s="26"/>
      <c r="H32" s="11"/>
      <c r="I32" s="12"/>
      <c r="J32" s="13"/>
      <c r="K32" s="14"/>
      <c r="L32" s="10"/>
      <c r="M32" s="15"/>
      <c r="N32" s="10"/>
      <c r="O32" s="10"/>
      <c r="P32" s="23"/>
      <c r="Q32" s="24"/>
      <c r="R32" s="8"/>
      <c r="S32" s="9"/>
    </row>
    <row r="33" spans="1:19" ht="21.75" customHeight="1" x14ac:dyDescent="0.25">
      <c r="A33" s="28"/>
      <c r="B33" s="20"/>
      <c r="C33" s="29"/>
      <c r="D33" s="30"/>
      <c r="E33" s="16"/>
      <c r="F33" s="16"/>
      <c r="G33" s="26"/>
      <c r="H33" s="11"/>
      <c r="I33" s="12"/>
      <c r="J33" s="13"/>
      <c r="K33" s="14"/>
      <c r="L33" s="10"/>
      <c r="M33" s="15"/>
      <c r="N33" s="10"/>
      <c r="O33" s="10"/>
      <c r="P33" s="23"/>
      <c r="Q33" s="24"/>
      <c r="R33" s="8"/>
      <c r="S33" s="9"/>
    </row>
    <row r="34" spans="1:19" ht="21.75" customHeight="1" x14ac:dyDescent="0.25">
      <c r="A34" s="28"/>
      <c r="B34" s="20"/>
      <c r="C34" s="29"/>
      <c r="D34" s="30"/>
      <c r="E34" s="16"/>
      <c r="F34" s="16"/>
      <c r="G34" s="26"/>
      <c r="H34" s="11"/>
      <c r="I34" s="12"/>
      <c r="J34" s="13"/>
      <c r="K34" s="14"/>
      <c r="L34" s="10"/>
      <c r="M34" s="15"/>
      <c r="N34" s="10"/>
      <c r="O34" s="10"/>
      <c r="P34" s="23"/>
      <c r="Q34" s="24"/>
      <c r="R34" s="8"/>
      <c r="S34" s="9"/>
    </row>
    <row r="35" spans="1:19" ht="21.75" customHeight="1" x14ac:dyDescent="0.25">
      <c r="A35" s="28"/>
      <c r="B35" s="20"/>
      <c r="C35" s="29"/>
      <c r="D35" s="30"/>
      <c r="E35" s="16"/>
      <c r="F35" s="16"/>
      <c r="G35" s="26"/>
      <c r="H35" s="11"/>
      <c r="I35" s="12"/>
      <c r="J35" s="13"/>
      <c r="K35" s="14"/>
      <c r="L35" s="10"/>
      <c r="M35" s="15"/>
      <c r="N35" s="10"/>
      <c r="O35" s="10"/>
      <c r="P35" s="23"/>
      <c r="Q35" s="24"/>
      <c r="R35" s="8"/>
      <c r="S35" s="9"/>
    </row>
    <row r="36" spans="1:19" ht="21.75" customHeight="1" x14ac:dyDescent="0.25">
      <c r="A36" s="28"/>
      <c r="B36" s="20"/>
      <c r="C36" s="29"/>
      <c r="D36" s="30"/>
      <c r="E36" s="16"/>
      <c r="F36" s="16"/>
      <c r="G36" s="26"/>
      <c r="H36" s="11"/>
      <c r="I36" s="12"/>
      <c r="J36" s="13"/>
      <c r="K36" s="14"/>
      <c r="L36" s="10"/>
      <c r="M36" s="15"/>
      <c r="N36" s="10"/>
      <c r="O36" s="10"/>
      <c r="P36" s="23"/>
      <c r="Q36" s="24"/>
      <c r="R36" s="8"/>
      <c r="S36" s="9"/>
    </row>
    <row r="37" spans="1:19" ht="21.75" customHeight="1" x14ac:dyDescent="0.25">
      <c r="A37" s="28"/>
      <c r="B37" s="20">
        <f>+S11</f>
        <v>35</v>
      </c>
      <c r="C37" s="29"/>
      <c r="D37" s="29"/>
      <c r="E37" s="16"/>
      <c r="F37" s="16">
        <f t="shared" si="8"/>
        <v>35</v>
      </c>
      <c r="G37" s="26"/>
      <c r="H37" s="11">
        <f t="shared" si="1"/>
        <v>0</v>
      </c>
      <c r="I37" s="12">
        <f t="shared" si="2"/>
        <v>0</v>
      </c>
      <c r="J37" s="13">
        <f t="shared" ref="J37" si="33">IFERROR(IF(B37&lt;&gt;"",H37*$D$3,""),"")</f>
        <v>0</v>
      </c>
      <c r="K37" s="14">
        <f t="shared" ref="K37" si="34">IFERROR(IF(E37&lt;&gt;"",I37*$D$3-$B$2,0),"")</f>
        <v>0</v>
      </c>
      <c r="L37" s="10">
        <f t="shared" si="10"/>
        <v>0</v>
      </c>
      <c r="M37" s="15">
        <f t="shared" si="3"/>
        <v>0</v>
      </c>
      <c r="N37" s="10">
        <f t="shared" si="4"/>
        <v>0</v>
      </c>
      <c r="O37" s="10">
        <f>+O11+N37</f>
        <v>13905</v>
      </c>
      <c r="P37" s="23"/>
      <c r="Q37" s="25"/>
      <c r="R37" s="8"/>
      <c r="S37" s="9">
        <f>+S11+E37-R37</f>
        <v>35</v>
      </c>
    </row>
  </sheetData>
  <mergeCells count="12">
    <mergeCell ref="S5:S6"/>
    <mergeCell ref="J2:Q3"/>
    <mergeCell ref="R2:S3"/>
    <mergeCell ref="J5:L5"/>
    <mergeCell ref="M5:M6"/>
    <mergeCell ref="P5:R5"/>
    <mergeCell ref="F2:I2"/>
    <mergeCell ref="E3:I3"/>
    <mergeCell ref="N5:O5"/>
    <mergeCell ref="A5:B5"/>
    <mergeCell ref="C5:G5"/>
    <mergeCell ref="H5:I5"/>
  </mergeCells>
  <pageMargins left="0" right="0" top="0" bottom="0" header="0" footer="0"/>
  <pageSetup scale="69" orientation="landscape" r:id="rId1"/>
  <ignoredErrors>
    <ignoredError sqref="L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REDA</dc:creator>
  <cp:lastModifiedBy>Musaa</cp:lastModifiedBy>
  <cp:lastPrinted>2022-02-16T19:30:27Z</cp:lastPrinted>
  <dcterms:created xsi:type="dcterms:W3CDTF">2022-02-16T15:49:28Z</dcterms:created>
  <dcterms:modified xsi:type="dcterms:W3CDTF">2022-02-20T11:41:02Z</dcterms:modified>
</cp:coreProperties>
</file>