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firstSheet="1" activeTab="1"/>
  </bookViews>
  <sheets>
    <sheet name="SSS1" sheetId="1" state="hidden" r:id="rId1"/>
    <sheet name="ورقة1" sheetId="3" r:id="rId2"/>
    <sheet name="SSS2" sheetId="2" r:id="rId3"/>
  </sheets>
  <definedNames>
    <definedName name="_xlnm._FilterDatabase" localSheetId="2" hidden="1">'SSS2'!$A$1:$D$17</definedName>
  </definedNames>
  <calcPr calcId="144525"/>
  <pivotCaches>
    <pivotCache cacheId="131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3" l="1"/>
  <c r="H11" i="3"/>
  <c r="H10" i="3"/>
  <c r="G10" i="3"/>
  <c r="H5" i="3"/>
  <c r="G7" i="3"/>
  <c r="H7" i="3"/>
  <c r="H6" i="3"/>
  <c r="G6" i="3"/>
  <c r="I6" i="3" l="1"/>
  <c r="I5" i="3"/>
  <c r="I10" i="3"/>
  <c r="I11" i="3"/>
  <c r="I7" i="3"/>
  <c r="E2" i="2" a="1"/>
  <c r="E2" i="2" s="1"/>
  <c r="F4" i="2" a="1"/>
  <c r="F4" i="2" s="1"/>
  <c r="F3" i="2" a="1"/>
  <c r="F3" i="2" s="1"/>
  <c r="F2" i="2" a="1"/>
  <c r="F2" i="2" s="1"/>
  <c r="G5" i="3"/>
  <c r="N3" i="1" l="1"/>
  <c r="M9" i="1"/>
  <c r="N9" i="1"/>
  <c r="N8" i="1"/>
  <c r="M8" i="1"/>
  <c r="N7" i="1"/>
  <c r="N6" i="1"/>
  <c r="N5" i="1"/>
  <c r="N4" i="1"/>
  <c r="M7" i="1"/>
  <c r="M6" i="1"/>
  <c r="M5" i="1"/>
  <c r="M4" i="1"/>
  <c r="M3" i="1"/>
</calcChain>
</file>

<file path=xl/sharedStrings.xml><?xml version="1.0" encoding="utf-8"?>
<sst xmlns="http://schemas.openxmlformats.org/spreadsheetml/2006/main" count="239" uniqueCount="70">
  <si>
    <t>21:18:16</t>
  </si>
  <si>
    <t>21:11:56</t>
  </si>
  <si>
    <t>21:00:05</t>
  </si>
  <si>
    <t>20:58:19</t>
  </si>
  <si>
    <t>18:32:44</t>
  </si>
  <si>
    <t>18:31:34</t>
  </si>
  <si>
    <t>18:30:52</t>
  </si>
  <si>
    <t>15:10:49</t>
  </si>
  <si>
    <t>13:06:45</t>
  </si>
  <si>
    <t>09:46:20</t>
  </si>
  <si>
    <t>08:31:52</t>
  </si>
  <si>
    <t>08:26:49</t>
  </si>
  <si>
    <t>الاسم</t>
  </si>
  <si>
    <t>الوقت</t>
  </si>
  <si>
    <t>التاريخ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</si>
  <si>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</si>
  <si>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</si>
  <si>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</si>
  <si>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</si>
  <si>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</si>
  <si>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</si>
  <si>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</si>
  <si>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</si>
  <si>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</si>
  <si>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</si>
  <si>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موظف11</t>
  </si>
  <si>
    <t>موظف12</t>
  </si>
  <si>
    <t>موظف13</t>
  </si>
  <si>
    <t>01/03/2022</t>
  </si>
  <si>
    <t>02/03/2022</t>
  </si>
  <si>
    <t>فترة صباحية</t>
  </si>
  <si>
    <t>فترة مسائية</t>
  </si>
  <si>
    <t>08.00.00</t>
  </si>
  <si>
    <t>22.00.00</t>
  </si>
  <si>
    <t>لم يحضر</t>
  </si>
  <si>
    <t>حضور</t>
  </si>
  <si>
    <t>المواعيد قابلة للتعديل</t>
  </si>
  <si>
    <t>09.00.00</t>
  </si>
  <si>
    <t>09.30.00</t>
  </si>
  <si>
    <t>03/03/2022</t>
  </si>
  <si>
    <t>04/03/2022</t>
  </si>
  <si>
    <t>05/03/2022</t>
  </si>
  <si>
    <t>06/03/2022</t>
  </si>
  <si>
    <t>07/03/2022</t>
  </si>
  <si>
    <t>.</t>
  </si>
  <si>
    <t>08:00:00</t>
  </si>
  <si>
    <t>15:00:00</t>
  </si>
  <si>
    <t>15:01:00</t>
  </si>
  <si>
    <t>22:00:00</t>
  </si>
  <si>
    <t>فترة كاملة</t>
  </si>
  <si>
    <t>08/03/2022</t>
  </si>
  <si>
    <t>09/03/2022</t>
  </si>
  <si>
    <t>المبلغ</t>
  </si>
  <si>
    <t>100</t>
  </si>
  <si>
    <t>200</t>
  </si>
  <si>
    <t>500</t>
  </si>
  <si>
    <t>600</t>
  </si>
  <si>
    <t>700</t>
  </si>
  <si>
    <t>800</t>
  </si>
  <si>
    <t>900</t>
  </si>
  <si>
    <t>1000</t>
  </si>
  <si>
    <t>1100</t>
  </si>
  <si>
    <t>1200</t>
  </si>
  <si>
    <t>1300</t>
  </si>
  <si>
    <t>300</t>
  </si>
  <si>
    <t>400</t>
  </si>
  <si>
    <t>فترة كامله</t>
  </si>
  <si>
    <t>الإجمالي الكلي</t>
  </si>
  <si>
    <t>الحد الأدنى من الوقت</t>
  </si>
  <si>
    <t>الحد الأقصى من الوقت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</si>
</sst>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h:mm;@"/>
    <numFmt numFmtId="165" formatCode="[$-409]h:mm:ss\ AM/PM"/>
    <numFmt numFmtId="166" formatCode="[$-F400]h:mm:ss\ AM/PM"/>
    <numFmt numFmtId="167" formatCode="h:mm:ss;@"/>
  </numFmts>
  <fonts count="9" x14ac:knownFonts="1">
    <font>
      <sz val="11"/>
      <color indexed="8"/>
      <name val="Calibri"/>
      <family val="2"/>
      <scheme val="minor"/>
    </font>
    <font>
      <b/>
      <sz val="16"/>
      <name val="Calibri"/>
      <family val="2"/>
    </font>
    <font>
      <sz val="16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23" xfId="0" applyNumberFormat="1" applyFont="1" applyFill="1" applyBorder="1" applyAlignment="1">
      <alignment horizontal="center" vertical="center"/>
    </xf>
    <xf numFmtId="49" fontId="5" fillId="3" borderId="24" xfId="0" applyNumberFormat="1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49" fontId="5" fillId="3" borderId="27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0" xfId="0" pivotButton="1"/>
    <xf numFmtId="166" fontId="0" fillId="0" borderId="0" xfId="0" applyNumberFormat="1"/>
    <xf numFmtId="167" fontId="0" fillId="0" borderId="0" xfId="0" applyNumberFormat="1"/>
    <xf numFmtId="167" fontId="5" fillId="3" borderId="7" xfId="0" applyNumberFormat="1" applyFont="1" applyFill="1" applyBorder="1" applyAlignment="1">
      <alignment horizontal="center" vertical="center"/>
    </xf>
    <xf numFmtId="167" fontId="5" fillId="3" borderId="27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center" vertical="center"/>
    </xf>
    <xf numFmtId="167" fontId="5" fillId="3" borderId="23" xfId="0" applyNumberFormat="1" applyFont="1" applyFill="1" applyBorder="1" applyAlignment="1">
      <alignment horizontal="center" vertical="center"/>
    </xf>
    <xf numFmtId="167" fontId="5" fillId="3" borderId="2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enovo" refreshedDate="44639.63221585648" createdVersion="4" refreshedVersion="4" minRefreshableVersion="3" recordCount="16">
  <cacheSource type="worksheet">
    <worksheetSource ref="A1:D17" sheet="SSS2"/>
  </cacheSource>
  <cacheFields count="4">
    <cacheField name="الاسم" numFmtId="49">
      <sharedItems count="2">
        <s v="موظف1"/>
        <s v="موظف2"/>
      </sharedItems>
    </cacheField>
    <cacheField name="المبلغ" numFmtId="49">
      <sharedItems/>
    </cacheField>
    <cacheField name="التاريخ" numFmtId="49">
      <sharedItems count="3">
        <s v="01/03/2022"/>
        <s v="02/03/2022"/>
        <s v="03/03/2022"/>
      </sharedItems>
    </cacheField>
    <cacheField name="الوقت" numFmtId="165">
      <sharedItems containsSemiMixedTypes="0" containsNonDate="0" containsDate="1" containsString="0" minDate="1899-12-30T08:26:49" maxDate="1899-12-30T22:30: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x v="0"/>
    <s v="100"/>
    <x v="0"/>
    <d v="1899-12-30T08:31:52"/>
  </r>
  <r>
    <x v="0"/>
    <s v="200"/>
    <x v="0"/>
    <d v="1899-12-30T09:46:20"/>
  </r>
  <r>
    <x v="1"/>
    <s v="300"/>
    <x v="0"/>
    <d v="1899-12-30T08:31:52"/>
  </r>
  <r>
    <x v="0"/>
    <s v="400"/>
    <x v="0"/>
    <d v="1899-12-30T14:00:05"/>
  </r>
  <r>
    <x v="1"/>
    <s v="500"/>
    <x v="0"/>
    <d v="1899-12-30T15:05:05"/>
  </r>
  <r>
    <x v="1"/>
    <s v="600"/>
    <x v="0"/>
    <d v="1899-12-30T22:00:00"/>
  </r>
  <r>
    <x v="0"/>
    <s v="700"/>
    <x v="0"/>
    <d v="1899-12-30T13:58:19"/>
  </r>
  <r>
    <x v="0"/>
    <s v="800"/>
    <x v="1"/>
    <d v="1899-12-30T16:45:52"/>
  </r>
  <r>
    <x v="0"/>
    <s v="900"/>
    <x v="1"/>
    <d v="1899-12-30T21:31:34"/>
  </r>
  <r>
    <x v="0"/>
    <s v="1000"/>
    <x v="1"/>
    <d v="1899-12-30T21:30:52"/>
  </r>
  <r>
    <x v="1"/>
    <s v="1100"/>
    <x v="1"/>
    <d v="1899-12-30T09:06:45"/>
  </r>
  <r>
    <x v="1"/>
    <s v="1200"/>
    <x v="1"/>
    <d v="1899-12-30T08:26:49"/>
  </r>
  <r>
    <x v="1"/>
    <s v="1300"/>
    <x v="1"/>
    <d v="1899-12-30T14:10:49"/>
  </r>
  <r>
    <x v="0"/>
    <s v="800"/>
    <x v="2"/>
    <d v="1899-12-30T08:45:52"/>
  </r>
  <r>
    <x v="0"/>
    <s v="900"/>
    <x v="2"/>
    <d v="1899-12-30T21:31:34"/>
  </r>
  <r>
    <x v="0"/>
    <s v="1000"/>
    <x v="2"/>
    <d v="1899-12-30T22:30:5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31" applyNumberFormats="0" applyBorderFormats="0" applyFontFormats="0" applyPatternFormats="0" applyAlignmentFormats="0" applyWidthHeightFormats="1" dataCaption="القيم" updatedVersion="4" minRefreshableVersion="3" useAutoFormatting="1" itemPrintTitles="1" createdVersion="4" indent="0" compact="0" outline="1" outlineData="1" compactData="0" multipleFieldFilters="0">
  <location ref="A3:D13" firstHeaderRow="0" firstDataRow="1" firstDataCol="2"/>
  <pivotFields count="4">
    <pivotField axis="axisRow" compact="0" showAll="0" insertBlankRow="1" defaultSubtotal="0">
      <items count="2">
        <item x="0"/>
        <item x="1"/>
      </items>
    </pivotField>
    <pivotField compact="0" showAll="0" insertBlankRow="1" defaultSubtotal="0"/>
    <pivotField axis="axisRow" compact="0" showAll="0" insertBlankRow="1" defaultSubtotal="0">
      <items count="3">
        <item x="0"/>
        <item x="1"/>
        <item x="2"/>
      </items>
    </pivotField>
    <pivotField dataField="1" compact="0" showAll="0" insertBlankRow="1" defaultSubtotal="0"/>
  </pivotFields>
  <rowFields count="2">
    <field x="0"/>
    <field x="2"/>
  </rowFields>
  <rowItems count="10">
    <i>
      <x/>
    </i>
    <i r="1">
      <x/>
    </i>
    <i r="1">
      <x v="1"/>
    </i>
    <i r="1">
      <x v="2"/>
    </i>
    <i t="blank">
      <x/>
    </i>
    <i>
      <x v="1"/>
    </i>
    <i r="1">
      <x/>
    </i>
    <i r="1">
      <x v="1"/>
    </i>
    <i t="blank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الحد الأدنى من الوقت" fld="3" subtotal="min" baseField="0" baseItem="0" numFmtId="166"/>
    <dataField name="الحد الأقصى من الوقت" fld="3" subtotal="max" baseField="0" baseItem="0" numFmtId="166"/>
  </dataFields>
  <pivotTableStyleInfo name="PivotStyleLight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rightToLeft="1" workbookViewId="0">
      <selection activeCell="C16" sqref="C16"/>
    </sheetView>
  </sheetViews>
  <sheetFormatPr defaultRowHeight="21" x14ac:dyDescent="0.25"/>
  <cols>
    <col min="1" max="1" width="29.42578125" style="3" bestFit="1" customWidth="1"/>
    <col min="2" max="2" width="17.140625" style="3" customWidth="1"/>
    <col min="3" max="3" width="26.7109375" style="3" customWidth="1"/>
    <col min="5" max="6" width="11.5703125" bestFit="1" customWidth="1"/>
    <col min="7" max="7" width="11.7109375" bestFit="1" customWidth="1"/>
    <col min="9" max="12" width="9.5703125" customWidth="1"/>
    <col min="13" max="13" width="10.140625" bestFit="1" customWidth="1"/>
    <col min="14" max="14" width="9.28515625" bestFit="1" customWidth="1"/>
  </cols>
  <sheetData>
    <row r="1" spans="1:14" x14ac:dyDescent="0.25">
      <c r="A1" s="1" t="s">
        <v>12</v>
      </c>
      <c r="B1" s="1" t="s">
        <v>14</v>
      </c>
      <c r="C1" s="1" t="s">
        <v>13</v>
      </c>
      <c r="E1" s="4" t="s">
        <v>32</v>
      </c>
      <c r="F1" s="4" t="s">
        <v>37</v>
      </c>
      <c r="G1" s="10" t="s">
        <v>30</v>
      </c>
      <c r="H1" s="9"/>
      <c r="I1" s="51" t="s">
        <v>28</v>
      </c>
      <c r="J1" s="52"/>
      <c r="K1" s="51" t="s">
        <v>29</v>
      </c>
      <c r="L1" s="52"/>
      <c r="M1" s="51" t="s">
        <v>28</v>
      </c>
      <c r="N1" s="52"/>
    </row>
    <row r="2" spans="1:14" ht="21.75" thickBot="1" x14ac:dyDescent="0.3">
      <c r="A2" s="2" t="s">
        <v>15</v>
      </c>
      <c r="B2" s="17" t="s">
        <v>28</v>
      </c>
      <c r="C2" s="2" t="s">
        <v>0</v>
      </c>
      <c r="E2" s="19" t="s">
        <v>38</v>
      </c>
      <c r="F2" s="19" t="s">
        <v>33</v>
      </c>
      <c r="G2" s="20" t="s">
        <v>31</v>
      </c>
      <c r="H2" s="11"/>
      <c r="I2" s="12" t="s">
        <v>30</v>
      </c>
      <c r="J2" s="13" t="s">
        <v>31</v>
      </c>
      <c r="K2" s="12" t="s">
        <v>30</v>
      </c>
      <c r="L2" s="13" t="s">
        <v>31</v>
      </c>
      <c r="M2" s="12" t="s">
        <v>30</v>
      </c>
      <c r="N2" s="13" t="s">
        <v>31</v>
      </c>
    </row>
    <row r="3" spans="1:14" x14ac:dyDescent="0.25">
      <c r="A3" s="2" t="s">
        <v>16</v>
      </c>
      <c r="B3" s="17" t="s">
        <v>28</v>
      </c>
      <c r="C3" s="2" t="s">
        <v>1</v>
      </c>
      <c r="E3" s="42" t="s">
        <v>36</v>
      </c>
      <c r="F3" s="43"/>
      <c r="G3" s="44"/>
      <c r="H3" s="14" t="s">
        <v>15</v>
      </c>
      <c r="I3" s="5" t="s">
        <v>34</v>
      </c>
      <c r="J3" s="13" t="s">
        <v>35</v>
      </c>
      <c r="K3" s="5" t="s">
        <v>34</v>
      </c>
      <c r="L3" s="6" t="s">
        <v>34</v>
      </c>
      <c r="M3" s="5" t="str">
        <f t="shared" ref="M3:M9" si="0">IF((H3=A2)*AND(C2&lt;F$1),"حضر","لم يحضر")</f>
        <v>لم يحضر</v>
      </c>
      <c r="N3" s="13" t="str">
        <f>IF((H3=A2)*AND(C2&gt;F$1),"حضر","لم يحضر")</f>
        <v>حضر</v>
      </c>
    </row>
    <row r="4" spans="1:14" x14ac:dyDescent="0.25">
      <c r="A4" s="2" t="s">
        <v>17</v>
      </c>
      <c r="B4" s="17" t="s">
        <v>28</v>
      </c>
      <c r="C4" s="2" t="s">
        <v>10</v>
      </c>
      <c r="E4" s="45"/>
      <c r="F4" s="46"/>
      <c r="G4" s="47"/>
      <c r="H4" s="15" t="s">
        <v>16</v>
      </c>
      <c r="I4" s="5" t="s">
        <v>34</v>
      </c>
      <c r="J4" s="13" t="s">
        <v>35</v>
      </c>
      <c r="K4" s="5" t="s">
        <v>34</v>
      </c>
      <c r="L4" s="6" t="s">
        <v>34</v>
      </c>
      <c r="M4" s="5" t="str">
        <f t="shared" si="0"/>
        <v>لم يحضر</v>
      </c>
      <c r="N4" s="13" t="str">
        <f t="shared" ref="N4:N9" si="1">IF((H4=A3)*AND(C3&gt;F$1),"حضر","لم يحضر")</f>
        <v>حضر</v>
      </c>
    </row>
    <row r="5" spans="1:14" x14ac:dyDescent="0.25">
      <c r="A5" s="2" t="s">
        <v>18</v>
      </c>
      <c r="B5" s="17" t="s">
        <v>28</v>
      </c>
      <c r="C5" s="2" t="s">
        <v>11</v>
      </c>
      <c r="E5" s="45"/>
      <c r="F5" s="46"/>
      <c r="G5" s="47"/>
      <c r="H5" s="15" t="s">
        <v>17</v>
      </c>
      <c r="I5" s="12" t="s">
        <v>35</v>
      </c>
      <c r="J5" s="6" t="s">
        <v>34</v>
      </c>
      <c r="K5" s="5" t="s">
        <v>34</v>
      </c>
      <c r="L5" s="6" t="s">
        <v>34</v>
      </c>
      <c r="M5" s="5" t="str">
        <f t="shared" si="0"/>
        <v>حضر</v>
      </c>
      <c r="N5" s="6" t="str">
        <f t="shared" si="1"/>
        <v>لم يحضر</v>
      </c>
    </row>
    <row r="6" spans="1:14" ht="21.75" thickBot="1" x14ac:dyDescent="0.3">
      <c r="A6" s="2" t="s">
        <v>19</v>
      </c>
      <c r="B6" s="17" t="s">
        <v>28</v>
      </c>
      <c r="C6" s="2" t="s">
        <v>2</v>
      </c>
      <c r="E6" s="48"/>
      <c r="F6" s="49"/>
      <c r="G6" s="50"/>
      <c r="H6" s="15" t="s">
        <v>18</v>
      </c>
      <c r="I6" s="12" t="s">
        <v>35</v>
      </c>
      <c r="J6" s="6" t="s">
        <v>34</v>
      </c>
      <c r="K6" s="5" t="s">
        <v>34</v>
      </c>
      <c r="L6" s="6" t="s">
        <v>34</v>
      </c>
      <c r="M6" s="5" t="str">
        <f t="shared" si="0"/>
        <v>حضر</v>
      </c>
      <c r="N6" s="6" t="str">
        <f t="shared" si="1"/>
        <v>لم يحضر</v>
      </c>
    </row>
    <row r="7" spans="1:14" x14ac:dyDescent="0.25">
      <c r="A7" s="2" t="s">
        <v>20</v>
      </c>
      <c r="B7" s="17" t="s">
        <v>28</v>
      </c>
      <c r="C7" s="2" t="s">
        <v>9</v>
      </c>
      <c r="H7" s="15" t="s">
        <v>19</v>
      </c>
      <c r="I7" s="5" t="s">
        <v>34</v>
      </c>
      <c r="J7" s="13" t="s">
        <v>35</v>
      </c>
      <c r="K7" s="5" t="s">
        <v>34</v>
      </c>
      <c r="L7" s="6" t="s">
        <v>34</v>
      </c>
      <c r="M7" s="5" t="str">
        <f t="shared" si="0"/>
        <v>لم يحضر</v>
      </c>
      <c r="N7" s="13" t="str">
        <f t="shared" si="1"/>
        <v>حضر</v>
      </c>
    </row>
    <row r="8" spans="1:14" x14ac:dyDescent="0.25">
      <c r="A8" s="2" t="s">
        <v>21</v>
      </c>
      <c r="B8" s="17" t="s">
        <v>28</v>
      </c>
      <c r="C8" s="2" t="s">
        <v>3</v>
      </c>
      <c r="H8" s="15" t="s">
        <v>20</v>
      </c>
      <c r="I8" s="12" t="s">
        <v>35</v>
      </c>
      <c r="J8" s="6" t="s">
        <v>34</v>
      </c>
      <c r="K8" s="5" t="s">
        <v>34</v>
      </c>
      <c r="L8" s="6" t="s">
        <v>34</v>
      </c>
      <c r="M8" s="5" t="str">
        <f t="shared" si="0"/>
        <v>لم يحضر</v>
      </c>
      <c r="N8" s="13" t="str">
        <f t="shared" si="1"/>
        <v>حضر</v>
      </c>
    </row>
    <row r="9" spans="1:14" x14ac:dyDescent="0.25">
      <c r="A9" s="2" t="s">
        <v>22</v>
      </c>
      <c r="B9" s="2" t="s">
        <v>29</v>
      </c>
      <c r="C9" s="2" t="s">
        <v>4</v>
      </c>
      <c r="H9" s="15" t="s">
        <v>21</v>
      </c>
      <c r="I9" s="5" t="s">
        <v>34</v>
      </c>
      <c r="J9" s="13" t="s">
        <v>35</v>
      </c>
      <c r="K9" s="5" t="s">
        <v>34</v>
      </c>
      <c r="L9" s="6" t="s">
        <v>34</v>
      </c>
      <c r="M9" s="5" t="str">
        <f t="shared" si="0"/>
        <v>لم يحضر</v>
      </c>
      <c r="N9" s="13" t="str">
        <f t="shared" si="1"/>
        <v>حضر</v>
      </c>
    </row>
    <row r="10" spans="1:14" x14ac:dyDescent="0.25">
      <c r="A10" s="2" t="s">
        <v>23</v>
      </c>
      <c r="B10" s="2" t="s">
        <v>29</v>
      </c>
      <c r="C10" s="2" t="s">
        <v>5</v>
      </c>
      <c r="H10" s="15" t="s">
        <v>22</v>
      </c>
      <c r="I10" s="5" t="s">
        <v>34</v>
      </c>
      <c r="J10" s="6" t="s">
        <v>34</v>
      </c>
      <c r="K10" s="5" t="s">
        <v>34</v>
      </c>
      <c r="L10" s="13" t="s">
        <v>35</v>
      </c>
    </row>
    <row r="11" spans="1:14" x14ac:dyDescent="0.25">
      <c r="A11" s="2" t="s">
        <v>24</v>
      </c>
      <c r="B11" s="2" t="s">
        <v>29</v>
      </c>
      <c r="C11" s="2" t="s">
        <v>6</v>
      </c>
      <c r="H11" s="15" t="s">
        <v>23</v>
      </c>
      <c r="I11" s="5" t="s">
        <v>34</v>
      </c>
      <c r="J11" s="6" t="s">
        <v>34</v>
      </c>
      <c r="K11" s="5" t="s">
        <v>34</v>
      </c>
      <c r="L11" s="13" t="s">
        <v>35</v>
      </c>
    </row>
    <row r="12" spans="1:14" x14ac:dyDescent="0.25">
      <c r="A12" s="2" t="s">
        <v>25</v>
      </c>
      <c r="B12" s="2" t="s">
        <v>29</v>
      </c>
      <c r="C12" s="2" t="s">
        <v>8</v>
      </c>
      <c r="H12" s="15" t="s">
        <v>24</v>
      </c>
      <c r="I12" s="5" t="s">
        <v>34</v>
      </c>
      <c r="J12" s="6" t="s">
        <v>34</v>
      </c>
      <c r="K12" s="5" t="s">
        <v>34</v>
      </c>
      <c r="L12" s="13" t="s">
        <v>35</v>
      </c>
    </row>
    <row r="13" spans="1:14" x14ac:dyDescent="0.25">
      <c r="A13" s="2" t="s">
        <v>26</v>
      </c>
      <c r="B13" s="2" t="s">
        <v>29</v>
      </c>
      <c r="C13" s="2" t="s">
        <v>11</v>
      </c>
      <c r="H13" s="15" t="s">
        <v>25</v>
      </c>
      <c r="I13" s="5" t="s">
        <v>34</v>
      </c>
      <c r="J13" s="6" t="s">
        <v>34</v>
      </c>
      <c r="K13" s="5" t="s">
        <v>34</v>
      </c>
      <c r="L13" s="13" t="s">
        <v>35</v>
      </c>
    </row>
    <row r="14" spans="1:14" x14ac:dyDescent="0.25">
      <c r="A14" s="2" t="s">
        <v>27</v>
      </c>
      <c r="B14" s="2" t="s">
        <v>29</v>
      </c>
      <c r="C14" s="2" t="s">
        <v>7</v>
      </c>
      <c r="H14" s="15" t="s">
        <v>26</v>
      </c>
      <c r="I14" s="5" t="s">
        <v>34</v>
      </c>
      <c r="J14" s="6" t="s">
        <v>34</v>
      </c>
      <c r="K14" s="12" t="s">
        <v>35</v>
      </c>
      <c r="L14" s="6" t="s">
        <v>34</v>
      </c>
    </row>
    <row r="15" spans="1:14" ht="21.75" thickBot="1" x14ac:dyDescent="0.3">
      <c r="H15" s="16" t="s">
        <v>27</v>
      </c>
      <c r="I15" s="7" t="s">
        <v>34</v>
      </c>
      <c r="J15" s="8" t="s">
        <v>34</v>
      </c>
      <c r="K15" s="7" t="s">
        <v>34</v>
      </c>
      <c r="L15" s="18" t="s">
        <v>35</v>
      </c>
    </row>
  </sheetData>
  <mergeCells count="4">
    <mergeCell ref="E3:G6"/>
    <mergeCell ref="I1:J1"/>
    <mergeCell ref="K1:L1"/>
    <mergeCell ref="M1:N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L19" sqref="L19"/>
    </sheetView>
  </sheetViews>
  <sheetFormatPr defaultRowHeight="15" x14ac:dyDescent="0.25"/>
  <cols>
    <col min="1" max="1" width="16.28515625" bestFit="1" customWidth="1"/>
    <col min="2" max="2" width="10.7109375" customWidth="1"/>
    <col min="3" max="3" width="16.7109375" customWidth="1"/>
    <col min="4" max="4" width="18" bestFit="1" customWidth="1"/>
    <col min="7" max="8" width="10.42578125" bestFit="1" customWidth="1"/>
    <col min="11" max="12" width="9" bestFit="1" customWidth="1"/>
    <col min="13" max="13" width="10.85546875" bestFit="1" customWidth="1"/>
  </cols>
  <sheetData>
    <row r="1" spans="1:13" ht="15.75" x14ac:dyDescent="0.25">
      <c r="K1" s="64" t="s">
        <v>45</v>
      </c>
      <c r="L1" s="65">
        <v>0.625</v>
      </c>
      <c r="M1" s="27" t="s">
        <v>30</v>
      </c>
    </row>
    <row r="2" spans="1:13" ht="15.75" x14ac:dyDescent="0.25">
      <c r="K2" s="62">
        <v>0.62569444444444444</v>
      </c>
      <c r="L2" s="24" t="s">
        <v>33</v>
      </c>
      <c r="M2" s="29" t="s">
        <v>31</v>
      </c>
    </row>
    <row r="3" spans="1:13" ht="16.5" thickBot="1" x14ac:dyDescent="0.3">
      <c r="A3" s="57" t="s">
        <v>12</v>
      </c>
      <c r="B3" s="57" t="s">
        <v>14</v>
      </c>
      <c r="C3" t="s">
        <v>68</v>
      </c>
      <c r="D3" t="s">
        <v>69</v>
      </c>
      <c r="K3" s="60">
        <v>0.33333333333333331</v>
      </c>
      <c r="L3" s="61" t="s">
        <v>48</v>
      </c>
      <c r="M3" s="32" t="s">
        <v>49</v>
      </c>
    </row>
    <row r="4" spans="1:13" x14ac:dyDescent="0.25">
      <c r="A4" t="s">
        <v>15</v>
      </c>
      <c r="C4" s="58"/>
      <c r="D4" s="58"/>
    </row>
    <row r="5" spans="1:13" x14ac:dyDescent="0.25">
      <c r="B5" t="s">
        <v>28</v>
      </c>
      <c r="C5" s="58">
        <v>0.35546296296296293</v>
      </c>
      <c r="D5" s="58">
        <v>0.58339120370370368</v>
      </c>
      <c r="G5" s="59">
        <f>GETPIVOTDATA("الحد الأدنى من الوقت",$A$3,"الاسم","موظف1","التاريخ","01/03/2022")</f>
        <v>0.35546296296296293</v>
      </c>
      <c r="H5" s="59">
        <f>GETPIVOTDATA("الحد الأقصى من الوقت",$A$3,"الاسم","موظف1","التاريخ","01/03/2022")</f>
        <v>0.58339120370370368</v>
      </c>
      <c r="I5" t="str">
        <f>IF((H5&lt;=L1),M1,IF((G5&gt;=K2)*AND(H5&lt;=L2),M2,IF((G5&gt;=K3)*AND(H5&gt;=L2),M3,M3)))</f>
        <v>فترة صباحية</v>
      </c>
    </row>
    <row r="6" spans="1:13" x14ac:dyDescent="0.25">
      <c r="B6" t="s">
        <v>29</v>
      </c>
      <c r="C6" s="58">
        <v>0.69851851851851843</v>
      </c>
      <c r="D6" s="58">
        <v>0.89692129629629624</v>
      </c>
      <c r="G6" s="59">
        <f>GETPIVOTDATA("الحد الأدنى من الوقت",$A$3,"الاسم","موظف1","التاريخ","02/03/2022")</f>
        <v>0.69851851851851843</v>
      </c>
      <c r="H6" s="59">
        <f>GETPIVOTDATA("الحد الأقصى من الوقت",$A$3,"الاسم","موظف1","التاريخ","02/03/2022")</f>
        <v>0.89692129629629624</v>
      </c>
      <c r="I6" t="str">
        <f>IF((G6&gt;=K1)*AND(H6&lt;=L1),M1,IF((G6&gt;=K2)*AND(H6&lt;=L2),M2,IF((G6&gt;=K3)*AND(H6&gt;=L2),M3,M3)))</f>
        <v>فترة مسائية</v>
      </c>
    </row>
    <row r="7" spans="1:13" x14ac:dyDescent="0.25">
      <c r="B7" t="s">
        <v>39</v>
      </c>
      <c r="C7" s="58">
        <v>0.36518518518518522</v>
      </c>
      <c r="D7" s="58">
        <v>0.9381018518518518</v>
      </c>
      <c r="G7" s="59">
        <f>GETPIVOTDATA("الحد الأدنى من الوقت",$A$3,"الاسم","موظف1","التاريخ","03/03/2022")</f>
        <v>0.36518518518518522</v>
      </c>
      <c r="H7" s="59">
        <f>GETPIVOTDATA("الحد الأقصى من الوقت",$A$3,"الاسم","موظف1","التاريخ","03/03/2022")</f>
        <v>0.9381018518518518</v>
      </c>
      <c r="I7" t="str">
        <f>IF((G7&gt;=K1)*AND(H7&lt;=L1),M1,IF((G7&gt;=K2)*AND(H7&lt;=L2),M2,IF((G7&gt;=K3)*AND(H7&gt;=L2),M3,M3)))</f>
        <v>فترة كاملة</v>
      </c>
    </row>
    <row r="8" spans="1:13" x14ac:dyDescent="0.25">
      <c r="C8" s="58"/>
      <c r="D8" s="58"/>
    </row>
    <row r="9" spans="1:13" x14ac:dyDescent="0.25">
      <c r="A9" t="s">
        <v>16</v>
      </c>
      <c r="C9" s="58"/>
      <c r="D9" s="58"/>
    </row>
    <row r="10" spans="1:13" x14ac:dyDescent="0.25">
      <c r="B10" t="s">
        <v>28</v>
      </c>
      <c r="C10" s="58">
        <v>0.35546296296296293</v>
      </c>
      <c r="D10" s="58">
        <v>0.91666666666666663</v>
      </c>
      <c r="G10" s="59">
        <f>GETPIVOTDATA("الحد الأدنى من الوقت",$A$3,"الاسم","موظف2","التاريخ","01/03/2022")</f>
        <v>0.35546296296296293</v>
      </c>
      <c r="H10" s="59">
        <f>GETPIVOTDATA("الحد الأقصى من الوقت",$A$3,"الاسم","موظف2","التاريخ","01/03/2022")</f>
        <v>0.91666666666666663</v>
      </c>
      <c r="I10" t="str">
        <f>IF((H10&lt;=L$1),M$1,IF((G$10&gt;=K$2)*AND(H10&lt;=L$2),M$2,IF(($G10&gt;=K$3)*AND($H10&gt;=L$2),M$3,M$3)))</f>
        <v>فترة كاملة</v>
      </c>
    </row>
    <row r="11" spans="1:13" x14ac:dyDescent="0.25">
      <c r="B11" t="s">
        <v>29</v>
      </c>
      <c r="C11" s="58">
        <v>0.35195601851851849</v>
      </c>
      <c r="D11" s="58">
        <v>0.59084490740740747</v>
      </c>
      <c r="G11" s="59">
        <f>GETPIVOTDATA("الحد الأدنى من الوقت",$A$3,"الاسم","موظف2","التاريخ","02/03/2022")</f>
        <v>0.35195601851851849</v>
      </c>
      <c r="H11" s="59">
        <f>GETPIVOTDATA("الحد الأقصى من الوقت",$A$3,"الاسم","موظف2","التاريخ","02/03/2022")</f>
        <v>0.59084490740740747</v>
      </c>
      <c r="I11" t="str">
        <f>IF((H11&lt;=L$1),M$1,IF((G$11&gt;=K$2)*AND(H11&lt;=L$2),M$2,IF(($G11&gt;=K$3)*AND($H11&gt;=L$2),M$3,M$3)))</f>
        <v>فترة صباحية</v>
      </c>
    </row>
    <row r="12" spans="1:13" x14ac:dyDescent="0.25">
      <c r="C12" s="58"/>
      <c r="D12" s="58"/>
    </row>
    <row r="13" spans="1:13" x14ac:dyDescent="0.25">
      <c r="A13" t="s">
        <v>67</v>
      </c>
      <c r="C13" s="58">
        <v>0.35195601851851849</v>
      </c>
      <c r="D13" s="58">
        <v>0.9381018518518518</v>
      </c>
    </row>
  </sheetData>
  <pageMargins left="0.7" right="0.7" top="0.75" bottom="0.75" header="0.3" footer="0.3"/>
  <pageSetup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rightToLeft="1" workbookViewId="0">
      <selection activeCell="D15" sqref="D15"/>
    </sheetView>
  </sheetViews>
  <sheetFormatPr defaultRowHeight="21" x14ac:dyDescent="0.25"/>
  <cols>
    <col min="1" max="1" width="29.42578125" style="3" bestFit="1" customWidth="1"/>
    <col min="2" max="2" width="15.42578125" style="3" customWidth="1"/>
    <col min="3" max="3" width="17.140625" style="3" customWidth="1"/>
    <col min="4" max="6" width="26.7109375" style="3" customWidth="1"/>
    <col min="8" max="8" width="12" bestFit="1" customWidth="1"/>
    <col min="9" max="9" width="11.5703125" bestFit="1" customWidth="1"/>
    <col min="10" max="10" width="11.7109375" bestFit="1" customWidth="1"/>
    <col min="12" max="12" width="14.7109375" bestFit="1" customWidth="1"/>
    <col min="13" max="16" width="9.5703125" customWidth="1"/>
    <col min="17" max="17" width="10.140625" bestFit="1" customWidth="1"/>
    <col min="18" max="18" width="10.140625" customWidth="1"/>
  </cols>
  <sheetData>
    <row r="1" spans="1:18" x14ac:dyDescent="0.25">
      <c r="A1" s="1" t="s">
        <v>12</v>
      </c>
      <c r="B1" s="1" t="s">
        <v>52</v>
      </c>
      <c r="C1" s="1" t="s">
        <v>14</v>
      </c>
      <c r="D1" s="1" t="s">
        <v>13</v>
      </c>
      <c r="E1" s="35"/>
      <c r="F1" s="35"/>
      <c r="H1" s="25" t="s">
        <v>45</v>
      </c>
      <c r="I1" s="26" t="s">
        <v>46</v>
      </c>
      <c r="J1" s="27" t="s">
        <v>30</v>
      </c>
      <c r="L1" s="21"/>
      <c r="M1" s="56" t="s">
        <v>15</v>
      </c>
      <c r="N1" s="56"/>
      <c r="O1" s="56"/>
      <c r="P1" s="53" t="s">
        <v>16</v>
      </c>
      <c r="Q1" s="54"/>
      <c r="R1" s="55"/>
    </row>
    <row r="2" spans="1:18" x14ac:dyDescent="0.25">
      <c r="A2" s="2" t="s">
        <v>15</v>
      </c>
      <c r="B2" s="2" t="s">
        <v>53</v>
      </c>
      <c r="C2" s="17" t="s">
        <v>28</v>
      </c>
      <c r="D2" s="39">
        <v>0.35546296296296293</v>
      </c>
      <c r="E2" s="38">
        <f t="array" ref="E2">MIN(IF(A2:A13=M1,B2:B13))</f>
        <v>0</v>
      </c>
      <c r="F2" s="39">
        <f t="array" ref="F2">MIN((A2:A13=M1)*D2:D13)</f>
        <v>0</v>
      </c>
      <c r="H2" s="28" t="s">
        <v>47</v>
      </c>
      <c r="I2" s="24" t="s">
        <v>33</v>
      </c>
      <c r="J2" s="29" t="s">
        <v>31</v>
      </c>
      <c r="L2" s="21"/>
      <c r="M2" s="21" t="s">
        <v>30</v>
      </c>
      <c r="N2" s="21" t="s">
        <v>31</v>
      </c>
      <c r="O2" s="21" t="s">
        <v>49</v>
      </c>
      <c r="P2" s="21" t="s">
        <v>30</v>
      </c>
      <c r="Q2" s="21" t="s">
        <v>31</v>
      </c>
      <c r="R2" s="21" t="s">
        <v>66</v>
      </c>
    </row>
    <row r="3" spans="1:18" ht="21.75" thickBot="1" x14ac:dyDescent="0.3">
      <c r="A3" s="2" t="s">
        <v>15</v>
      </c>
      <c r="B3" s="2" t="s">
        <v>54</v>
      </c>
      <c r="C3" s="17" t="s">
        <v>28</v>
      </c>
      <c r="D3" s="39">
        <v>0.40717592592592594</v>
      </c>
      <c r="E3" s="41"/>
      <c r="F3" s="37">
        <f t="array" ref="F3">MAX((A2:A13=M1)*D2:D13)</f>
        <v>0.89692129629629624</v>
      </c>
      <c r="H3" s="30" t="s">
        <v>45</v>
      </c>
      <c r="I3" s="31" t="s">
        <v>48</v>
      </c>
      <c r="J3" s="32" t="s">
        <v>49</v>
      </c>
      <c r="L3" s="23" t="s">
        <v>28</v>
      </c>
      <c r="M3" s="22" t="s">
        <v>34</v>
      </c>
      <c r="N3" s="22" t="s">
        <v>34</v>
      </c>
      <c r="O3" s="34" t="s">
        <v>35</v>
      </c>
      <c r="P3" s="22" t="s">
        <v>34</v>
      </c>
      <c r="Q3" s="34" t="s">
        <v>35</v>
      </c>
      <c r="R3" s="22" t="s">
        <v>34</v>
      </c>
    </row>
    <row r="4" spans="1:18" x14ac:dyDescent="0.25">
      <c r="A4" s="2" t="s">
        <v>16</v>
      </c>
      <c r="B4" s="2" t="s">
        <v>64</v>
      </c>
      <c r="C4" s="17" t="s">
        <v>28</v>
      </c>
      <c r="D4" s="39">
        <v>0.35546296296296293</v>
      </c>
      <c r="E4" s="40"/>
      <c r="F4" s="37">
        <f t="array" ref="F4">MAX((A3:A14=P1)*D3:D14)</f>
        <v>0.91666666666666663</v>
      </c>
      <c r="H4" s="42" t="s">
        <v>36</v>
      </c>
      <c r="I4" s="43"/>
      <c r="J4" s="44"/>
      <c r="L4" s="23" t="s">
        <v>29</v>
      </c>
      <c r="M4" s="22" t="s">
        <v>34</v>
      </c>
      <c r="N4" s="34" t="s">
        <v>35</v>
      </c>
      <c r="O4" s="22" t="s">
        <v>34</v>
      </c>
      <c r="P4" s="34" t="s">
        <v>35</v>
      </c>
      <c r="Q4" s="22" t="s">
        <v>34</v>
      </c>
      <c r="R4" s="22" t="s">
        <v>34</v>
      </c>
    </row>
    <row r="5" spans="1:18" x14ac:dyDescent="0.25">
      <c r="A5" s="2" t="s">
        <v>15</v>
      </c>
      <c r="B5" s="2" t="s">
        <v>65</v>
      </c>
      <c r="C5" s="17" t="s">
        <v>28</v>
      </c>
      <c r="D5" s="39">
        <v>0.58339120370370368</v>
      </c>
      <c r="E5" s="36"/>
      <c r="F5" s="36"/>
      <c r="H5" s="45"/>
      <c r="I5" s="46"/>
      <c r="J5" s="47"/>
      <c r="L5" s="23" t="s">
        <v>39</v>
      </c>
      <c r="M5" s="22"/>
      <c r="N5" s="22"/>
      <c r="O5" s="22"/>
      <c r="P5" s="22"/>
      <c r="Q5" s="22"/>
      <c r="R5" s="22"/>
    </row>
    <row r="6" spans="1:18" x14ac:dyDescent="0.25">
      <c r="A6" s="2" t="s">
        <v>16</v>
      </c>
      <c r="B6" s="2" t="s">
        <v>55</v>
      </c>
      <c r="C6" s="17" t="s">
        <v>28</v>
      </c>
      <c r="D6" s="39">
        <v>0.62853009259259263</v>
      </c>
      <c r="E6" s="36"/>
      <c r="F6" s="36"/>
      <c r="H6" s="45"/>
      <c r="I6" s="46"/>
      <c r="J6" s="47"/>
      <c r="L6" s="23" t="s">
        <v>40</v>
      </c>
      <c r="M6" s="22"/>
      <c r="N6" s="22"/>
      <c r="O6" s="22"/>
      <c r="P6" s="22"/>
      <c r="Q6" s="22"/>
      <c r="R6" s="22"/>
    </row>
    <row r="7" spans="1:18" ht="21.75" thickBot="1" x14ac:dyDescent="0.3">
      <c r="A7" s="2" t="s">
        <v>16</v>
      </c>
      <c r="B7" s="2" t="s">
        <v>56</v>
      </c>
      <c r="C7" s="17" t="s">
        <v>28</v>
      </c>
      <c r="D7" s="39">
        <v>0.91666666666666663</v>
      </c>
      <c r="E7" s="36"/>
      <c r="F7" s="36"/>
      <c r="H7" s="48"/>
      <c r="I7" s="49"/>
      <c r="J7" s="50"/>
      <c r="L7" s="23" t="s">
        <v>41</v>
      </c>
      <c r="M7" s="22"/>
      <c r="N7" s="22"/>
      <c r="O7" s="22"/>
      <c r="P7" s="22"/>
      <c r="Q7" s="22"/>
      <c r="R7" s="22"/>
    </row>
    <row r="8" spans="1:18" x14ac:dyDescent="0.25">
      <c r="A8" s="2" t="s">
        <v>15</v>
      </c>
      <c r="B8" s="2" t="s">
        <v>57</v>
      </c>
      <c r="C8" s="17" t="s">
        <v>28</v>
      </c>
      <c r="D8" s="39">
        <v>0.58216435185185189</v>
      </c>
      <c r="E8" s="36"/>
      <c r="F8" s="36"/>
      <c r="L8" s="23" t="s">
        <v>42</v>
      </c>
      <c r="M8" s="22"/>
      <c r="N8" s="22"/>
      <c r="O8" s="22"/>
      <c r="P8" s="22"/>
      <c r="Q8" s="22"/>
      <c r="R8" s="22"/>
    </row>
    <row r="9" spans="1:18" x14ac:dyDescent="0.25">
      <c r="A9" s="2" t="s">
        <v>15</v>
      </c>
      <c r="B9" s="2" t="s">
        <v>58</v>
      </c>
      <c r="C9" s="33" t="s">
        <v>29</v>
      </c>
      <c r="D9" s="39">
        <v>0.69851851851851843</v>
      </c>
      <c r="E9" s="36"/>
      <c r="F9" s="36"/>
      <c r="L9" s="23" t="s">
        <v>43</v>
      </c>
      <c r="M9" s="22"/>
      <c r="N9" s="22"/>
      <c r="O9" s="22"/>
      <c r="P9" s="22"/>
      <c r="Q9" s="22"/>
      <c r="R9" s="22"/>
    </row>
    <row r="10" spans="1:18" x14ac:dyDescent="0.25">
      <c r="A10" s="2" t="s">
        <v>15</v>
      </c>
      <c r="B10" s="2" t="s">
        <v>59</v>
      </c>
      <c r="C10" s="33" t="s">
        <v>29</v>
      </c>
      <c r="D10" s="39">
        <v>0.89692129629629624</v>
      </c>
      <c r="E10" s="36"/>
      <c r="F10" s="36"/>
      <c r="L10" s="23" t="s">
        <v>50</v>
      </c>
      <c r="M10" s="22"/>
      <c r="N10" s="22"/>
      <c r="O10" s="22"/>
      <c r="P10" s="22"/>
      <c r="Q10" s="22"/>
      <c r="R10" s="22"/>
    </row>
    <row r="11" spans="1:18" x14ac:dyDescent="0.25">
      <c r="A11" s="2" t="s">
        <v>15</v>
      </c>
      <c r="B11" s="2" t="s">
        <v>60</v>
      </c>
      <c r="C11" s="33" t="s">
        <v>29</v>
      </c>
      <c r="D11" s="39">
        <v>0.89643518518518517</v>
      </c>
      <c r="E11" s="36"/>
      <c r="F11" s="36"/>
      <c r="L11" s="23" t="s">
        <v>51</v>
      </c>
      <c r="M11" s="22"/>
      <c r="N11" s="22"/>
      <c r="O11" s="22"/>
      <c r="P11" s="22"/>
      <c r="Q11" s="22"/>
      <c r="R11" s="22"/>
    </row>
    <row r="12" spans="1:18" x14ac:dyDescent="0.25">
      <c r="A12" s="2" t="s">
        <v>16</v>
      </c>
      <c r="B12" s="2" t="s">
        <v>61</v>
      </c>
      <c r="C12" s="33" t="s">
        <v>29</v>
      </c>
      <c r="D12" s="39">
        <v>0.37968750000000001</v>
      </c>
      <c r="E12" s="36"/>
      <c r="F12" s="36"/>
      <c r="L12" s="23" t="s">
        <v>44</v>
      </c>
      <c r="M12" s="22"/>
      <c r="N12" s="22"/>
      <c r="O12" s="22"/>
      <c r="P12" s="22"/>
      <c r="Q12" s="22"/>
      <c r="R12" s="22"/>
    </row>
    <row r="13" spans="1:18" x14ac:dyDescent="0.25">
      <c r="A13" s="2" t="s">
        <v>16</v>
      </c>
      <c r="B13" s="2" t="s">
        <v>62</v>
      </c>
      <c r="C13" s="33" t="s">
        <v>29</v>
      </c>
      <c r="D13" s="39">
        <v>0.35195601851851849</v>
      </c>
      <c r="E13" s="36"/>
      <c r="F13" s="36"/>
      <c r="L13" s="21" t="s">
        <v>44</v>
      </c>
      <c r="M13" s="22"/>
      <c r="N13" s="22"/>
      <c r="O13" s="22"/>
      <c r="P13" s="22"/>
      <c r="Q13" s="22"/>
      <c r="R13" s="22"/>
    </row>
    <row r="14" spans="1:18" x14ac:dyDescent="0.25">
      <c r="A14" s="2" t="s">
        <v>16</v>
      </c>
      <c r="B14" s="2" t="s">
        <v>63</v>
      </c>
      <c r="C14" s="33" t="s">
        <v>29</v>
      </c>
      <c r="D14" s="39">
        <v>0.59084490740740747</v>
      </c>
      <c r="E14" s="36"/>
      <c r="F14" s="36"/>
      <c r="L14" s="21" t="s">
        <v>44</v>
      </c>
      <c r="M14" s="22"/>
      <c r="N14" s="22"/>
      <c r="O14" s="22"/>
      <c r="P14" s="22"/>
      <c r="Q14" s="22"/>
      <c r="R14" s="22"/>
    </row>
    <row r="15" spans="1:18" x14ac:dyDescent="0.25">
      <c r="A15" s="2" t="s">
        <v>15</v>
      </c>
      <c r="B15" s="2" t="s">
        <v>58</v>
      </c>
      <c r="C15" s="63" t="s">
        <v>39</v>
      </c>
      <c r="D15" s="39">
        <v>0.36518518518518522</v>
      </c>
      <c r="E15" s="36"/>
      <c r="F15" s="36"/>
      <c r="L15" s="21" t="s">
        <v>44</v>
      </c>
      <c r="M15" s="22"/>
      <c r="N15" s="22"/>
      <c r="O15" s="22"/>
      <c r="P15" s="22"/>
      <c r="Q15" s="22"/>
      <c r="R15" s="22"/>
    </row>
    <row r="16" spans="1:18" x14ac:dyDescent="0.25">
      <c r="A16" s="2" t="s">
        <v>15</v>
      </c>
      <c r="B16" s="2" t="s">
        <v>59</v>
      </c>
      <c r="C16" s="63" t="s">
        <v>39</v>
      </c>
      <c r="D16" s="39">
        <v>0.89692129629629624</v>
      </c>
      <c r="E16" s="36"/>
      <c r="F16" s="36"/>
      <c r="L16" s="21" t="s">
        <v>44</v>
      </c>
      <c r="M16" s="22"/>
      <c r="N16" s="22"/>
      <c r="O16" s="22"/>
      <c r="P16" s="22"/>
      <c r="Q16" s="22"/>
      <c r="R16" s="22"/>
    </row>
    <row r="17" spans="1:18" x14ac:dyDescent="0.25">
      <c r="A17" s="2" t="s">
        <v>15</v>
      </c>
      <c r="B17" s="2" t="s">
        <v>60</v>
      </c>
      <c r="C17" s="63" t="s">
        <v>39</v>
      </c>
      <c r="D17" s="39">
        <v>0.9381018518518518</v>
      </c>
      <c r="E17" s="36"/>
      <c r="F17" s="36"/>
      <c r="L17" s="21" t="s">
        <v>44</v>
      </c>
      <c r="M17" s="22"/>
      <c r="N17" s="22"/>
      <c r="O17" s="22"/>
      <c r="P17" s="22"/>
      <c r="Q17" s="22"/>
      <c r="R17" s="22"/>
    </row>
    <row r="18" spans="1:18" x14ac:dyDescent="0.25">
      <c r="A18" s="2"/>
      <c r="B18" s="2"/>
      <c r="C18" s="2"/>
      <c r="D18" s="2"/>
      <c r="E18" s="36"/>
      <c r="F18" s="36"/>
      <c r="L18" s="21" t="s">
        <v>44</v>
      </c>
      <c r="M18" s="22"/>
      <c r="N18" s="22"/>
      <c r="O18" s="22"/>
      <c r="P18" s="22"/>
      <c r="Q18" s="22"/>
      <c r="R18" s="22"/>
    </row>
    <row r="19" spans="1:18" x14ac:dyDescent="0.25">
      <c r="A19" s="2"/>
      <c r="B19" s="2"/>
      <c r="C19" s="2"/>
      <c r="D19" s="2"/>
      <c r="E19" s="36"/>
      <c r="F19" s="36"/>
      <c r="L19" s="21"/>
      <c r="M19" s="22"/>
      <c r="N19" s="22"/>
      <c r="O19" s="22"/>
      <c r="P19" s="22"/>
      <c r="Q19" s="22"/>
      <c r="R19" s="22"/>
    </row>
    <row r="20" spans="1:18" x14ac:dyDescent="0.25">
      <c r="A20" s="2"/>
      <c r="B20" s="2"/>
      <c r="C20" s="2"/>
      <c r="D20" s="2"/>
      <c r="E20" s="36"/>
      <c r="F20" s="36"/>
    </row>
    <row r="21" spans="1:18" x14ac:dyDescent="0.25">
      <c r="A21" s="2"/>
      <c r="B21" s="2"/>
      <c r="C21" s="2"/>
      <c r="D21" s="2"/>
      <c r="E21" s="36"/>
      <c r="F21" s="36"/>
    </row>
    <row r="22" spans="1:18" x14ac:dyDescent="0.25">
      <c r="A22" s="2"/>
      <c r="B22" s="2"/>
      <c r="C22" s="2"/>
      <c r="D22" s="2"/>
      <c r="E22" s="36"/>
      <c r="F22" s="36"/>
    </row>
    <row r="23" spans="1:18" x14ac:dyDescent="0.25">
      <c r="A23" s="2"/>
      <c r="B23" s="2"/>
      <c r="C23" s="2"/>
      <c r="D23" s="2"/>
      <c r="E23" s="36"/>
      <c r="F23" s="36"/>
    </row>
    <row r="24" spans="1:18" x14ac:dyDescent="0.25">
      <c r="A24" s="2"/>
      <c r="B24" s="2"/>
      <c r="C24" s="2"/>
      <c r="D24" s="2"/>
      <c r="E24" s="36"/>
      <c r="F24" s="36"/>
    </row>
  </sheetData>
  <autoFilter ref="A1:D17"/>
  <mergeCells count="3">
    <mergeCell ref="H4:J7"/>
    <mergeCell ref="P1:R1"/>
    <mergeCell ref="M1:O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SSS1</vt:lpstr>
      <vt:lpstr>ورقة1</vt:lpstr>
      <vt:lpstr>SSS2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2022-03-14T20:10:11Z</dcterms:created>
  <dcterms:modified xsi:type="dcterms:W3CDTF">2022-03-19T13:11:59Z</dcterms:modified>
</cp:coreProperties>
</file>