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2"/>
  </bookViews>
  <sheets>
    <sheet name="الشيت الرئيسي" sheetId="1" r:id="rId1"/>
    <sheet name="ورقة2" sheetId="2" r:id="rId2"/>
    <sheet name="ورقة3" sheetId="3" r:id="rId3"/>
  </sheets>
  <definedNames>
    <definedName name="_xlnm.Print_Area" localSheetId="0">'الشيت الرئيسي'!$A$1:$K$73</definedName>
  </definedNames>
  <calcPr calcId="144525"/>
</workbook>
</file>

<file path=xl/calcChain.xml><?xml version="1.0" encoding="utf-8"?>
<calcChain xmlns="http://schemas.openxmlformats.org/spreadsheetml/2006/main">
  <c r="K29" i="1" l="1"/>
  <c r="AP12" i="1" l="1"/>
  <c r="AN16" i="1"/>
  <c r="AP16" i="1" s="1"/>
  <c r="AN12" i="1"/>
  <c r="AM12" i="1"/>
  <c r="V60" i="1"/>
  <c r="X60" i="1" s="1"/>
  <c r="N13" i="1"/>
  <c r="R13" i="1" s="1"/>
  <c r="T13" i="1" s="1"/>
  <c r="N14" i="1"/>
  <c r="AN14" i="1" s="1"/>
  <c r="AP14" i="1" s="1"/>
  <c r="N15" i="1"/>
  <c r="AN15" i="1" s="1"/>
  <c r="AP15" i="1" s="1"/>
  <c r="N16" i="1"/>
  <c r="R16" i="1" s="1"/>
  <c r="T16" i="1" s="1"/>
  <c r="N17" i="1"/>
  <c r="O17" i="1" s="1"/>
  <c r="Q17" i="1" s="1"/>
  <c r="N18" i="1"/>
  <c r="AN18" i="1" s="1"/>
  <c r="AP18" i="1" s="1"/>
  <c r="N19" i="1"/>
  <c r="O19" i="1" s="1"/>
  <c r="Q19" i="1" s="1"/>
  <c r="N20" i="1"/>
  <c r="AK20" i="1" s="1"/>
  <c r="AM20" i="1" s="1"/>
  <c r="N21" i="1"/>
  <c r="Z21" i="1" s="1"/>
  <c r="AB21" i="1" s="1"/>
  <c r="N22" i="1"/>
  <c r="R22" i="1" s="1"/>
  <c r="T22" i="1" s="1"/>
  <c r="N23" i="1"/>
  <c r="O23" i="1" s="1"/>
  <c r="Q23" i="1" s="1"/>
  <c r="N24" i="1"/>
  <c r="AK24" i="1" s="1"/>
  <c r="AM24" i="1" s="1"/>
  <c r="N25" i="1"/>
  <c r="O25" i="1" s="1"/>
  <c r="Q25" i="1" s="1"/>
  <c r="N26" i="1"/>
  <c r="AD26" i="1" s="1"/>
  <c r="AF26" i="1" s="1"/>
  <c r="N27" i="1"/>
  <c r="O27" i="1" s="1"/>
  <c r="Q27" i="1" s="1"/>
  <c r="N28" i="1"/>
  <c r="AK28" i="1" s="1"/>
  <c r="AM28" i="1" s="1"/>
  <c r="N29" i="1"/>
  <c r="AN29" i="1" s="1"/>
  <c r="AP29" i="1" s="1"/>
  <c r="N31" i="1"/>
  <c r="O31" i="1" s="1"/>
  <c r="Q31" i="1" s="1"/>
  <c r="N32" i="1"/>
  <c r="AK32" i="1" s="1"/>
  <c r="AM32" i="1" s="1"/>
  <c r="N33" i="1"/>
  <c r="AD33" i="1" s="1"/>
  <c r="AF33" i="1" s="1"/>
  <c r="N34" i="1"/>
  <c r="AN34" i="1" s="1"/>
  <c r="AP34" i="1" s="1"/>
  <c r="N35" i="1"/>
  <c r="O35" i="1" s="1"/>
  <c r="Q35" i="1" s="1"/>
  <c r="N36" i="1"/>
  <c r="AK36" i="1" s="1"/>
  <c r="AM36" i="1" s="1"/>
  <c r="N37" i="1"/>
  <c r="AD37" i="1" s="1"/>
  <c r="AF37" i="1" s="1"/>
  <c r="N38" i="1"/>
  <c r="R38" i="1" s="1"/>
  <c r="T38" i="1" s="1"/>
  <c r="N39" i="1"/>
  <c r="O39" i="1" s="1"/>
  <c r="Q39" i="1" s="1"/>
  <c r="N40" i="1"/>
  <c r="AK40" i="1" s="1"/>
  <c r="AM40" i="1" s="1"/>
  <c r="N41" i="1"/>
  <c r="O41" i="1" s="1"/>
  <c r="Q41" i="1" s="1"/>
  <c r="N42" i="1"/>
  <c r="AN42" i="1" s="1"/>
  <c r="AP42" i="1" s="1"/>
  <c r="N43" i="1"/>
  <c r="O43" i="1" s="1"/>
  <c r="Q43" i="1" s="1"/>
  <c r="N44" i="1"/>
  <c r="AK44" i="1" s="1"/>
  <c r="AM44" i="1" s="1"/>
  <c r="N45" i="1"/>
  <c r="AN45" i="1" s="1"/>
  <c r="AP45" i="1" s="1"/>
  <c r="N46" i="1"/>
  <c r="R46" i="1" s="1"/>
  <c r="T46" i="1" s="1"/>
  <c r="N47" i="1"/>
  <c r="O47" i="1" s="1"/>
  <c r="Q47" i="1" s="1"/>
  <c r="N48" i="1"/>
  <c r="AK48" i="1" s="1"/>
  <c r="AM48" i="1" s="1"/>
  <c r="N49" i="1"/>
  <c r="O49" i="1" s="1"/>
  <c r="Q49" i="1" s="1"/>
  <c r="N50" i="1"/>
  <c r="AH50" i="1" s="1"/>
  <c r="AJ50" i="1" s="1"/>
  <c r="N51" i="1"/>
  <c r="O51" i="1" s="1"/>
  <c r="Q51" i="1" s="1"/>
  <c r="N52" i="1"/>
  <c r="AK52" i="1" s="1"/>
  <c r="AM52" i="1" s="1"/>
  <c r="N53" i="1"/>
  <c r="AN53" i="1" s="1"/>
  <c r="AP53" i="1" s="1"/>
  <c r="N54" i="1"/>
  <c r="R54" i="1" s="1"/>
  <c r="T54" i="1" s="1"/>
  <c r="N55" i="1"/>
  <c r="O55" i="1" s="1"/>
  <c r="Q55" i="1" s="1"/>
  <c r="N56" i="1"/>
  <c r="AK56" i="1" s="1"/>
  <c r="AM56" i="1" s="1"/>
  <c r="N57" i="1"/>
  <c r="O57" i="1" s="1"/>
  <c r="Q57" i="1" s="1"/>
  <c r="N59" i="1"/>
  <c r="O59" i="1" s="1"/>
  <c r="Q59" i="1" s="1"/>
  <c r="N60" i="1"/>
  <c r="AK60" i="1" s="1"/>
  <c r="AM60" i="1" s="1"/>
  <c r="N61" i="1"/>
  <c r="AN61" i="1" s="1"/>
  <c r="AP61" i="1" s="1"/>
  <c r="N62" i="1"/>
  <c r="R62" i="1" s="1"/>
  <c r="T62" i="1" s="1"/>
  <c r="N63" i="1"/>
  <c r="O63" i="1" s="1"/>
  <c r="Q63" i="1" s="1"/>
  <c r="N64" i="1"/>
  <c r="AK64" i="1" s="1"/>
  <c r="AM64" i="1" s="1"/>
  <c r="N65" i="1"/>
  <c r="AD65" i="1" s="1"/>
  <c r="AF65" i="1" s="1"/>
  <c r="N66" i="1"/>
  <c r="AN66" i="1" s="1"/>
  <c r="AP66" i="1" s="1"/>
  <c r="N67" i="1"/>
  <c r="AN67" i="1" s="1"/>
  <c r="AP67" i="1" s="1"/>
  <c r="N68" i="1"/>
  <c r="AK68" i="1" s="1"/>
  <c r="AM68" i="1" s="1"/>
  <c r="R18" i="1"/>
  <c r="T18" i="1" s="1"/>
  <c r="R20" i="1"/>
  <c r="T20" i="1" s="1"/>
  <c r="R28" i="1"/>
  <c r="T28" i="1" s="1"/>
  <c r="R34" i="1"/>
  <c r="T34" i="1" s="1"/>
  <c r="R66" i="1"/>
  <c r="T66" i="1" s="1"/>
  <c r="R68" i="1"/>
  <c r="T68" i="1" s="1"/>
  <c r="O20" i="1"/>
  <c r="Q20" i="1" s="1"/>
  <c r="O52" i="1"/>
  <c r="Q52" i="1" s="1"/>
  <c r="N12" i="1"/>
  <c r="AR12" i="1"/>
  <c r="AR60" i="1"/>
  <c r="AR25" i="1"/>
  <c r="AR45" i="1"/>
  <c r="AR19" i="1"/>
  <c r="AR64" i="1"/>
  <c r="AR13" i="1"/>
  <c r="AR21" i="1"/>
  <c r="AR41" i="1"/>
  <c r="AR61" i="1"/>
  <c r="AR24" i="1"/>
  <c r="AR59" i="1"/>
  <c r="AR17" i="1"/>
  <c r="AR37" i="1"/>
  <c r="AR57" i="1"/>
  <c r="AR14" i="1"/>
  <c r="AR15" i="1"/>
  <c r="AR49" i="1"/>
  <c r="AR26" i="1"/>
  <c r="AR46" i="1"/>
  <c r="AR34" i="1"/>
  <c r="AR20" i="1"/>
  <c r="AR65" i="1"/>
  <c r="AR22" i="1"/>
  <c r="AR42" i="1"/>
  <c r="AR62" i="1"/>
  <c r="AR33" i="1"/>
  <c r="AR18" i="1"/>
  <c r="AR38" i="1"/>
  <c r="AR50" i="1"/>
  <c r="AR31" i="1"/>
  <c r="AR51" i="1"/>
  <c r="AR44" i="1"/>
  <c r="AR66" i="1"/>
  <c r="AR27" i="1"/>
  <c r="AR47" i="1"/>
  <c r="AR67" i="1"/>
  <c r="AR39" i="1"/>
  <c r="AR29" i="1"/>
  <c r="AR23" i="1"/>
  <c r="AR43" i="1"/>
  <c r="AR63" i="1"/>
  <c r="AR55" i="1"/>
  <c r="AR16" i="1"/>
  <c r="AR36" i="1"/>
  <c r="AR56" i="1"/>
  <c r="AR54" i="1"/>
  <c r="AR40" i="1"/>
  <c r="AR32" i="1"/>
  <c r="AR52" i="1"/>
  <c r="AR53" i="1"/>
  <c r="AR35" i="1"/>
  <c r="AR28" i="1"/>
  <c r="AR48" i="1"/>
  <c r="AR68" i="1"/>
  <c r="O67" i="1" l="1"/>
  <c r="Q67" i="1" s="1"/>
  <c r="V65" i="1"/>
  <c r="X65" i="1" s="1"/>
  <c r="Z67" i="1"/>
  <c r="AB67" i="1" s="1"/>
  <c r="AD68" i="1"/>
  <c r="AF68" i="1" s="1"/>
  <c r="AH65" i="1"/>
  <c r="AJ65" i="1" s="1"/>
  <c r="AN65" i="1"/>
  <c r="AP65" i="1" s="1"/>
  <c r="V68" i="1"/>
  <c r="X68" i="1" s="1"/>
  <c r="Z66" i="1"/>
  <c r="AB66" i="1" s="1"/>
  <c r="AD67" i="1"/>
  <c r="AF67" i="1" s="1"/>
  <c r="AH68" i="1"/>
  <c r="AJ68" i="1" s="1"/>
  <c r="AN68" i="1"/>
  <c r="AP68" i="1" s="1"/>
  <c r="V67" i="1"/>
  <c r="X67" i="1" s="1"/>
  <c r="Z65" i="1"/>
  <c r="AB65" i="1" s="1"/>
  <c r="AD66" i="1"/>
  <c r="AF66" i="1" s="1"/>
  <c r="AH67" i="1"/>
  <c r="AJ67" i="1" s="1"/>
  <c r="V66" i="1"/>
  <c r="X66" i="1" s="1"/>
  <c r="AQ66" i="1" s="1"/>
  <c r="K66" i="1" s="1"/>
  <c r="Z68" i="1"/>
  <c r="AB68" i="1" s="1"/>
  <c r="AH66" i="1"/>
  <c r="AJ66" i="1" s="1"/>
  <c r="R44" i="1"/>
  <c r="T44" i="1" s="1"/>
  <c r="O36" i="1"/>
  <c r="Q36" i="1" s="1"/>
  <c r="R36" i="1"/>
  <c r="T36" i="1" s="1"/>
  <c r="V64" i="1"/>
  <c r="X64" i="1" s="1"/>
  <c r="R60" i="1"/>
  <c r="T60" i="1" s="1"/>
  <c r="R42" i="1"/>
  <c r="T42" i="1" s="1"/>
  <c r="R52" i="1"/>
  <c r="T52" i="1" s="1"/>
  <c r="V63" i="1"/>
  <c r="X63" i="1" s="1"/>
  <c r="V59" i="1"/>
  <c r="X59" i="1" s="1"/>
  <c r="V55" i="1"/>
  <c r="X55" i="1" s="1"/>
  <c r="V51" i="1"/>
  <c r="X51" i="1" s="1"/>
  <c r="V47" i="1"/>
  <c r="X47" i="1" s="1"/>
  <c r="Z61" i="1"/>
  <c r="AB61" i="1" s="1"/>
  <c r="Z57" i="1"/>
  <c r="AB57" i="1" s="1"/>
  <c r="Z53" i="1"/>
  <c r="AB53" i="1" s="1"/>
  <c r="Z49" i="1"/>
  <c r="AB49" i="1" s="1"/>
  <c r="Z45" i="1"/>
  <c r="AB45" i="1" s="1"/>
  <c r="AD63" i="1"/>
  <c r="AF63" i="1" s="1"/>
  <c r="AD59" i="1"/>
  <c r="AF59" i="1" s="1"/>
  <c r="AD55" i="1"/>
  <c r="AF55" i="1" s="1"/>
  <c r="AD51" i="1"/>
  <c r="AF51" i="1" s="1"/>
  <c r="AD47" i="1"/>
  <c r="AF47" i="1" s="1"/>
  <c r="AH61" i="1"/>
  <c r="AJ61" i="1" s="1"/>
  <c r="AH57" i="1"/>
  <c r="AJ57" i="1" s="1"/>
  <c r="AH53" i="1"/>
  <c r="AJ53" i="1" s="1"/>
  <c r="AH49" i="1"/>
  <c r="AJ49" i="1" s="1"/>
  <c r="AH45" i="1"/>
  <c r="AJ45" i="1" s="1"/>
  <c r="AN63" i="1"/>
  <c r="AP63" i="1" s="1"/>
  <c r="AN59" i="1"/>
  <c r="AP59" i="1" s="1"/>
  <c r="AN55" i="1"/>
  <c r="AP55" i="1" s="1"/>
  <c r="AN51" i="1"/>
  <c r="AP51" i="1" s="1"/>
  <c r="AN47" i="1"/>
  <c r="AP47" i="1" s="1"/>
  <c r="R50" i="1"/>
  <c r="T50" i="1" s="1"/>
  <c r="V62" i="1"/>
  <c r="X62" i="1" s="1"/>
  <c r="V54" i="1"/>
  <c r="X54" i="1" s="1"/>
  <c r="V50" i="1"/>
  <c r="X50" i="1" s="1"/>
  <c r="V46" i="1"/>
  <c r="X46" i="1" s="1"/>
  <c r="Z64" i="1"/>
  <c r="AB64" i="1" s="1"/>
  <c r="Z60" i="1"/>
  <c r="AB60" i="1" s="1"/>
  <c r="Z56" i="1"/>
  <c r="AB56" i="1" s="1"/>
  <c r="Z52" i="1"/>
  <c r="AB52" i="1" s="1"/>
  <c r="Z48" i="1"/>
  <c r="AB48" i="1" s="1"/>
  <c r="Z44" i="1"/>
  <c r="AB44" i="1" s="1"/>
  <c r="AD62" i="1"/>
  <c r="AF62" i="1" s="1"/>
  <c r="AD54" i="1"/>
  <c r="AF54" i="1" s="1"/>
  <c r="AD50" i="1"/>
  <c r="AF50" i="1" s="1"/>
  <c r="AD46" i="1"/>
  <c r="AF46" i="1" s="1"/>
  <c r="AH64" i="1"/>
  <c r="AJ64" i="1" s="1"/>
  <c r="AH60" i="1"/>
  <c r="AJ60" i="1" s="1"/>
  <c r="AH56" i="1"/>
  <c r="AJ56" i="1" s="1"/>
  <c r="AH52" i="1"/>
  <c r="AJ52" i="1" s="1"/>
  <c r="AH48" i="1"/>
  <c r="AJ48" i="1" s="1"/>
  <c r="AH44" i="1"/>
  <c r="AJ44" i="1" s="1"/>
  <c r="AN62" i="1"/>
  <c r="AP62" i="1" s="1"/>
  <c r="AN54" i="1"/>
  <c r="AP54" i="1" s="1"/>
  <c r="AN50" i="1"/>
  <c r="AP50" i="1" s="1"/>
  <c r="AN46" i="1"/>
  <c r="AP46" i="1" s="1"/>
  <c r="V61" i="1"/>
  <c r="X61" i="1" s="1"/>
  <c r="V57" i="1"/>
  <c r="X57" i="1" s="1"/>
  <c r="V53" i="1"/>
  <c r="X53" i="1" s="1"/>
  <c r="V49" i="1"/>
  <c r="X49" i="1" s="1"/>
  <c r="V45" i="1"/>
  <c r="X45" i="1" s="1"/>
  <c r="Z63" i="1"/>
  <c r="AB63" i="1" s="1"/>
  <c r="Z59" i="1"/>
  <c r="AB59" i="1" s="1"/>
  <c r="Z55" i="1"/>
  <c r="AB55" i="1" s="1"/>
  <c r="Z51" i="1"/>
  <c r="AB51" i="1" s="1"/>
  <c r="Z47" i="1"/>
  <c r="AB47" i="1" s="1"/>
  <c r="AD61" i="1"/>
  <c r="AF61" i="1" s="1"/>
  <c r="AD57" i="1"/>
  <c r="AF57" i="1" s="1"/>
  <c r="AD53" i="1"/>
  <c r="AF53" i="1" s="1"/>
  <c r="AD49" i="1"/>
  <c r="AF49" i="1" s="1"/>
  <c r="AD45" i="1"/>
  <c r="AF45" i="1" s="1"/>
  <c r="AH63" i="1"/>
  <c r="AJ63" i="1" s="1"/>
  <c r="AH59" i="1"/>
  <c r="AJ59" i="1" s="1"/>
  <c r="AH55" i="1"/>
  <c r="AJ55" i="1" s="1"/>
  <c r="AH51" i="1"/>
  <c r="AJ51" i="1" s="1"/>
  <c r="AH47" i="1"/>
  <c r="AJ47" i="1" s="1"/>
  <c r="AN57" i="1"/>
  <c r="AP57" i="1" s="1"/>
  <c r="AN49" i="1"/>
  <c r="AP49" i="1" s="1"/>
  <c r="V56" i="1"/>
  <c r="X56" i="1" s="1"/>
  <c r="V52" i="1"/>
  <c r="X52" i="1" s="1"/>
  <c r="V48" i="1"/>
  <c r="X48" i="1" s="1"/>
  <c r="V44" i="1"/>
  <c r="X44" i="1" s="1"/>
  <c r="Z62" i="1"/>
  <c r="AB62" i="1" s="1"/>
  <c r="Z54" i="1"/>
  <c r="AB54" i="1" s="1"/>
  <c r="Z50" i="1"/>
  <c r="AB50" i="1" s="1"/>
  <c r="Z46" i="1"/>
  <c r="AB46" i="1" s="1"/>
  <c r="AD64" i="1"/>
  <c r="AF64" i="1" s="1"/>
  <c r="AD60" i="1"/>
  <c r="AF60" i="1" s="1"/>
  <c r="AD56" i="1"/>
  <c r="AF56" i="1" s="1"/>
  <c r="AD52" i="1"/>
  <c r="AF52" i="1" s="1"/>
  <c r="AD48" i="1"/>
  <c r="AF48" i="1" s="1"/>
  <c r="AD44" i="1"/>
  <c r="AF44" i="1" s="1"/>
  <c r="AH62" i="1"/>
  <c r="AJ62" i="1" s="1"/>
  <c r="AH54" i="1"/>
  <c r="AJ54" i="1" s="1"/>
  <c r="AH46" i="1"/>
  <c r="AJ46" i="1" s="1"/>
  <c r="AN64" i="1"/>
  <c r="AP64" i="1" s="1"/>
  <c r="AN60" i="1"/>
  <c r="AP60" i="1" s="1"/>
  <c r="AN56" i="1"/>
  <c r="AP56" i="1" s="1"/>
  <c r="AN52" i="1"/>
  <c r="AP52" i="1" s="1"/>
  <c r="AN48" i="1"/>
  <c r="AP48" i="1" s="1"/>
  <c r="AN44" i="1"/>
  <c r="AP44" i="1" s="1"/>
  <c r="V42" i="1"/>
  <c r="X42" i="1" s="1"/>
  <c r="V38" i="1"/>
  <c r="X38" i="1" s="1"/>
  <c r="V34" i="1"/>
  <c r="X34" i="1" s="1"/>
  <c r="Z43" i="1"/>
  <c r="AB43" i="1" s="1"/>
  <c r="Z39" i="1"/>
  <c r="AB39" i="1" s="1"/>
  <c r="Z35" i="1"/>
  <c r="AB35" i="1" s="1"/>
  <c r="AD40" i="1"/>
  <c r="AF40" i="1" s="1"/>
  <c r="AD36" i="1"/>
  <c r="AF36" i="1" s="1"/>
  <c r="AH41" i="1"/>
  <c r="AJ41" i="1" s="1"/>
  <c r="AH37" i="1"/>
  <c r="AJ37" i="1" s="1"/>
  <c r="AH33" i="1"/>
  <c r="AJ33" i="1" s="1"/>
  <c r="AN41" i="1"/>
  <c r="AP41" i="1" s="1"/>
  <c r="AN37" i="1"/>
  <c r="AP37" i="1" s="1"/>
  <c r="AN33" i="1"/>
  <c r="AP33" i="1" s="1"/>
  <c r="V41" i="1"/>
  <c r="X41" i="1" s="1"/>
  <c r="V37" i="1"/>
  <c r="X37" i="1" s="1"/>
  <c r="V33" i="1"/>
  <c r="X33" i="1" s="1"/>
  <c r="Z42" i="1"/>
  <c r="AB42" i="1" s="1"/>
  <c r="Z38" i="1"/>
  <c r="AB38" i="1" s="1"/>
  <c r="Z34" i="1"/>
  <c r="AB34" i="1" s="1"/>
  <c r="AD43" i="1"/>
  <c r="AF43" i="1" s="1"/>
  <c r="AD39" i="1"/>
  <c r="AF39" i="1" s="1"/>
  <c r="AD35" i="1"/>
  <c r="AF35" i="1" s="1"/>
  <c r="AH40" i="1"/>
  <c r="AJ40" i="1" s="1"/>
  <c r="AH36" i="1"/>
  <c r="AJ36" i="1" s="1"/>
  <c r="AN40" i="1"/>
  <c r="AP40" i="1" s="1"/>
  <c r="AN36" i="1"/>
  <c r="AP36" i="1" s="1"/>
  <c r="V40" i="1"/>
  <c r="X40" i="1" s="1"/>
  <c r="V36" i="1"/>
  <c r="X36" i="1" s="1"/>
  <c r="Z41" i="1"/>
  <c r="AB41" i="1" s="1"/>
  <c r="Z37" i="1"/>
  <c r="AB37" i="1" s="1"/>
  <c r="Z33" i="1"/>
  <c r="AB33" i="1" s="1"/>
  <c r="AD42" i="1"/>
  <c r="AF42" i="1" s="1"/>
  <c r="AD38" i="1"/>
  <c r="AF38" i="1" s="1"/>
  <c r="AD34" i="1"/>
  <c r="AF34" i="1" s="1"/>
  <c r="AH43" i="1"/>
  <c r="AJ43" i="1" s="1"/>
  <c r="AH39" i="1"/>
  <c r="AJ39" i="1" s="1"/>
  <c r="AH35" i="1"/>
  <c r="AJ35" i="1" s="1"/>
  <c r="AN43" i="1"/>
  <c r="AP43" i="1" s="1"/>
  <c r="AN39" i="1"/>
  <c r="AP39" i="1" s="1"/>
  <c r="AN35" i="1"/>
  <c r="AP35" i="1" s="1"/>
  <c r="V43" i="1"/>
  <c r="X43" i="1" s="1"/>
  <c r="V39" i="1"/>
  <c r="X39" i="1" s="1"/>
  <c r="V35" i="1"/>
  <c r="X35" i="1" s="1"/>
  <c r="Z40" i="1"/>
  <c r="AB40" i="1" s="1"/>
  <c r="Z36" i="1"/>
  <c r="AB36" i="1" s="1"/>
  <c r="AD41" i="1"/>
  <c r="AF41" i="1" s="1"/>
  <c r="AH42" i="1"/>
  <c r="AJ42" i="1" s="1"/>
  <c r="AH38" i="1"/>
  <c r="AJ38" i="1" s="1"/>
  <c r="AH34" i="1"/>
  <c r="AJ34" i="1" s="1"/>
  <c r="AN38" i="1"/>
  <c r="AP38" i="1" s="1"/>
  <c r="V29" i="1"/>
  <c r="X29" i="1" s="1"/>
  <c r="V22" i="1"/>
  <c r="X22" i="1" s="1"/>
  <c r="Z29" i="1"/>
  <c r="AB29" i="1" s="1"/>
  <c r="Z24" i="1"/>
  <c r="AB24" i="1" s="1"/>
  <c r="AD29" i="1"/>
  <c r="AF29" i="1" s="1"/>
  <c r="AD18" i="1"/>
  <c r="AF18" i="1" s="1"/>
  <c r="AH25" i="1"/>
  <c r="AJ25" i="1" s="1"/>
  <c r="V32" i="1"/>
  <c r="X32" i="1" s="1"/>
  <c r="V28" i="1"/>
  <c r="X28" i="1" s="1"/>
  <c r="V20" i="1"/>
  <c r="X20" i="1" s="1"/>
  <c r="Z32" i="1"/>
  <c r="AB32" i="1" s="1"/>
  <c r="Z28" i="1"/>
  <c r="AB28" i="1" s="1"/>
  <c r="Z20" i="1"/>
  <c r="AB20" i="1" s="1"/>
  <c r="AD32" i="1"/>
  <c r="AF32" i="1" s="1"/>
  <c r="AD28" i="1"/>
  <c r="AF28" i="1" s="1"/>
  <c r="AH29" i="1"/>
  <c r="AJ29" i="1" s="1"/>
  <c r="AH19" i="1"/>
  <c r="AJ19" i="1" s="1"/>
  <c r="V31" i="1"/>
  <c r="X31" i="1" s="1"/>
  <c r="V27" i="1"/>
  <c r="X27" i="1" s="1"/>
  <c r="V19" i="1"/>
  <c r="X19" i="1" s="1"/>
  <c r="Z31" i="1"/>
  <c r="AB31" i="1" s="1"/>
  <c r="Z27" i="1"/>
  <c r="AB27" i="1" s="1"/>
  <c r="Z19" i="1"/>
  <c r="AB19" i="1" s="1"/>
  <c r="AD31" i="1"/>
  <c r="AF31" i="1" s="1"/>
  <c r="AD27" i="1"/>
  <c r="AF27" i="1" s="1"/>
  <c r="AH32" i="1"/>
  <c r="AJ32" i="1" s="1"/>
  <c r="AH28" i="1"/>
  <c r="AJ28" i="1" s="1"/>
  <c r="AH18" i="1"/>
  <c r="AJ18" i="1" s="1"/>
  <c r="AN32" i="1"/>
  <c r="AP32" i="1" s="1"/>
  <c r="AN28" i="1"/>
  <c r="AP28" i="1" s="1"/>
  <c r="V23" i="1"/>
  <c r="X23" i="1" s="1"/>
  <c r="V18" i="1"/>
  <c r="X18" i="1" s="1"/>
  <c r="Z25" i="1"/>
  <c r="AB25" i="1" s="1"/>
  <c r="Z18" i="1"/>
  <c r="AB18" i="1" s="1"/>
  <c r="AD19" i="1"/>
  <c r="AF19" i="1" s="1"/>
  <c r="AH31" i="1"/>
  <c r="AJ31" i="1" s="1"/>
  <c r="AH27" i="1"/>
  <c r="AJ27" i="1" s="1"/>
  <c r="AH17" i="1"/>
  <c r="AJ17" i="1" s="1"/>
  <c r="AN31" i="1"/>
  <c r="AP31" i="1" s="1"/>
  <c r="AN25" i="1"/>
  <c r="AP25" i="1" s="1"/>
  <c r="AN27" i="1"/>
  <c r="AP27" i="1" s="1"/>
  <c r="AN26" i="1"/>
  <c r="AP26" i="1" s="1"/>
  <c r="V26" i="1"/>
  <c r="X26" i="1" s="1"/>
  <c r="AH26" i="1"/>
  <c r="AJ26" i="1" s="1"/>
  <c r="R26" i="1"/>
  <c r="T26" i="1" s="1"/>
  <c r="Z26" i="1"/>
  <c r="AB26" i="1" s="1"/>
  <c r="AD25" i="1"/>
  <c r="AF25" i="1" s="1"/>
  <c r="V25" i="1"/>
  <c r="X25" i="1" s="1"/>
  <c r="V24" i="1"/>
  <c r="X24" i="1" s="1"/>
  <c r="AD24" i="1"/>
  <c r="AF24" i="1" s="1"/>
  <c r="AH24" i="1"/>
  <c r="AJ24" i="1" s="1"/>
  <c r="AN24" i="1"/>
  <c r="AP24" i="1" s="1"/>
  <c r="AD23" i="1"/>
  <c r="AF23" i="1" s="1"/>
  <c r="AH23" i="1"/>
  <c r="AJ23" i="1" s="1"/>
  <c r="AN23" i="1"/>
  <c r="AP23" i="1" s="1"/>
  <c r="Z23" i="1"/>
  <c r="AB23" i="1" s="1"/>
  <c r="AD22" i="1"/>
  <c r="AF22" i="1" s="1"/>
  <c r="AN22" i="1"/>
  <c r="AP22" i="1" s="1"/>
  <c r="Z22" i="1"/>
  <c r="AB22" i="1" s="1"/>
  <c r="AH22" i="1"/>
  <c r="AJ22" i="1" s="1"/>
  <c r="AH21" i="1"/>
  <c r="AJ21" i="1" s="1"/>
  <c r="AN21" i="1"/>
  <c r="AP21" i="1" s="1"/>
  <c r="AD21" i="1"/>
  <c r="AF21" i="1" s="1"/>
  <c r="V21" i="1"/>
  <c r="X21" i="1" s="1"/>
  <c r="AD20" i="1"/>
  <c r="AF20" i="1" s="1"/>
  <c r="AH20" i="1"/>
  <c r="AJ20" i="1" s="1"/>
  <c r="AN20" i="1"/>
  <c r="AP20" i="1" s="1"/>
  <c r="AN19" i="1"/>
  <c r="AP19" i="1" s="1"/>
  <c r="AN17" i="1"/>
  <c r="AP17" i="1" s="1"/>
  <c r="V17" i="1"/>
  <c r="X17" i="1" s="1"/>
  <c r="Z17" i="1"/>
  <c r="AB17" i="1" s="1"/>
  <c r="AD17" i="1"/>
  <c r="AF17" i="1" s="1"/>
  <c r="AN13" i="1"/>
  <c r="AP13" i="1" s="1"/>
  <c r="O64" i="1"/>
  <c r="Q64" i="1" s="1"/>
  <c r="O48" i="1"/>
  <c r="Q48" i="1" s="1"/>
  <c r="O32" i="1"/>
  <c r="Q32" i="1" s="1"/>
  <c r="O16" i="1"/>
  <c r="Q16" i="1" s="1"/>
  <c r="O60" i="1"/>
  <c r="Q60" i="1" s="1"/>
  <c r="O44" i="1"/>
  <c r="Q44" i="1" s="1"/>
  <c r="O28" i="1"/>
  <c r="Q28" i="1" s="1"/>
  <c r="R64" i="1"/>
  <c r="T64" i="1" s="1"/>
  <c r="R56" i="1"/>
  <c r="T56" i="1" s="1"/>
  <c r="R48" i="1"/>
  <c r="T48" i="1" s="1"/>
  <c r="R40" i="1"/>
  <c r="T40" i="1" s="1"/>
  <c r="R32" i="1"/>
  <c r="T32" i="1" s="1"/>
  <c r="R24" i="1"/>
  <c r="T24" i="1" s="1"/>
  <c r="O68" i="1"/>
  <c r="Q68" i="1" s="1"/>
  <c r="O56" i="1"/>
  <c r="Q56" i="1" s="1"/>
  <c r="O40" i="1"/>
  <c r="Q40" i="1" s="1"/>
  <c r="O24" i="1"/>
  <c r="Q24" i="1" s="1"/>
  <c r="R12" i="1"/>
  <c r="T12" i="1" s="1"/>
  <c r="AK12" i="1"/>
  <c r="O66" i="1"/>
  <c r="Q66" i="1" s="1"/>
  <c r="AK66" i="1"/>
  <c r="AM66" i="1" s="1"/>
  <c r="O62" i="1"/>
  <c r="Q62" i="1" s="1"/>
  <c r="AK62" i="1"/>
  <c r="AM62" i="1" s="1"/>
  <c r="O54" i="1"/>
  <c r="Q54" i="1" s="1"/>
  <c r="AK54" i="1"/>
  <c r="AM54" i="1" s="1"/>
  <c r="O50" i="1"/>
  <c r="Q50" i="1" s="1"/>
  <c r="AK50" i="1"/>
  <c r="AM50" i="1" s="1"/>
  <c r="O46" i="1"/>
  <c r="Q46" i="1" s="1"/>
  <c r="AK46" i="1"/>
  <c r="AM46" i="1" s="1"/>
  <c r="O42" i="1"/>
  <c r="Q42" i="1" s="1"/>
  <c r="AK42" i="1"/>
  <c r="AM42" i="1" s="1"/>
  <c r="O38" i="1"/>
  <c r="Q38" i="1" s="1"/>
  <c r="AK38" i="1"/>
  <c r="AM38" i="1" s="1"/>
  <c r="O34" i="1"/>
  <c r="Q34" i="1" s="1"/>
  <c r="AK34" i="1"/>
  <c r="AM34" i="1" s="1"/>
  <c r="O26" i="1"/>
  <c r="Q26" i="1" s="1"/>
  <c r="AK26" i="1"/>
  <c r="AM26" i="1" s="1"/>
  <c r="O22" i="1"/>
  <c r="Q22" i="1" s="1"/>
  <c r="AK22" i="1"/>
  <c r="AM22" i="1" s="1"/>
  <c r="O18" i="1"/>
  <c r="Q18" i="1" s="1"/>
  <c r="AK18" i="1"/>
  <c r="AM18" i="1" s="1"/>
  <c r="AH14" i="1"/>
  <c r="AJ14" i="1" s="1"/>
  <c r="AK14" i="1"/>
  <c r="AM14" i="1" s="1"/>
  <c r="R65" i="1"/>
  <c r="T65" i="1" s="1"/>
  <c r="AK65" i="1"/>
  <c r="AM65" i="1" s="1"/>
  <c r="R61" i="1"/>
  <c r="T61" i="1" s="1"/>
  <c r="AK61" i="1"/>
  <c r="AM61" i="1" s="1"/>
  <c r="R57" i="1"/>
  <c r="T57" i="1" s="1"/>
  <c r="AK57" i="1"/>
  <c r="AM57" i="1" s="1"/>
  <c r="O53" i="1"/>
  <c r="Q53" i="1" s="1"/>
  <c r="AK53" i="1"/>
  <c r="AM53" i="1" s="1"/>
  <c r="R49" i="1"/>
  <c r="T49" i="1" s="1"/>
  <c r="AK49" i="1"/>
  <c r="AM49" i="1" s="1"/>
  <c r="R45" i="1"/>
  <c r="T45" i="1" s="1"/>
  <c r="AK45" i="1"/>
  <c r="AM45" i="1" s="1"/>
  <c r="R41" i="1"/>
  <c r="T41" i="1" s="1"/>
  <c r="AK41" i="1"/>
  <c r="AM41" i="1" s="1"/>
  <c r="O37" i="1"/>
  <c r="Q37" i="1" s="1"/>
  <c r="AK37" i="1"/>
  <c r="AM37" i="1" s="1"/>
  <c r="R33" i="1"/>
  <c r="T33" i="1" s="1"/>
  <c r="AK33" i="1"/>
  <c r="AM33" i="1" s="1"/>
  <c r="R29" i="1"/>
  <c r="T29" i="1" s="1"/>
  <c r="AK29" i="1"/>
  <c r="AM29" i="1" s="1"/>
  <c r="R25" i="1"/>
  <c r="T25" i="1" s="1"/>
  <c r="AK25" i="1"/>
  <c r="AM25" i="1" s="1"/>
  <c r="O21" i="1"/>
  <c r="Q21" i="1" s="1"/>
  <c r="AK21" i="1"/>
  <c r="AM21" i="1" s="1"/>
  <c r="R17" i="1"/>
  <c r="T17" i="1" s="1"/>
  <c r="AK17" i="1"/>
  <c r="AM17" i="1" s="1"/>
  <c r="AQ17" i="1" s="1"/>
  <c r="K17" i="1" s="1"/>
  <c r="AH13" i="1"/>
  <c r="AJ13" i="1" s="1"/>
  <c r="AK13" i="1"/>
  <c r="AM13" i="1" s="1"/>
  <c r="O65" i="1"/>
  <c r="Q65" i="1" s="1"/>
  <c r="O33" i="1"/>
  <c r="Q33" i="1" s="1"/>
  <c r="O13" i="1"/>
  <c r="Q13" i="1" s="1"/>
  <c r="AD16" i="1"/>
  <c r="AF16" i="1" s="1"/>
  <c r="AK16" i="1"/>
  <c r="AM16" i="1" s="1"/>
  <c r="R67" i="1"/>
  <c r="T67" i="1" s="1"/>
  <c r="AK67" i="1"/>
  <c r="AM67" i="1" s="1"/>
  <c r="R63" i="1"/>
  <c r="T63" i="1" s="1"/>
  <c r="AK63" i="1"/>
  <c r="AM63" i="1" s="1"/>
  <c r="R59" i="1"/>
  <c r="T59" i="1" s="1"/>
  <c r="AK59" i="1"/>
  <c r="AM59" i="1" s="1"/>
  <c r="R55" i="1"/>
  <c r="T55" i="1" s="1"/>
  <c r="AK55" i="1"/>
  <c r="AM55" i="1" s="1"/>
  <c r="R51" i="1"/>
  <c r="T51" i="1" s="1"/>
  <c r="AK51" i="1"/>
  <c r="AM51" i="1" s="1"/>
  <c r="R47" i="1"/>
  <c r="T47" i="1" s="1"/>
  <c r="AK47" i="1"/>
  <c r="AM47" i="1" s="1"/>
  <c r="R43" i="1"/>
  <c r="T43" i="1" s="1"/>
  <c r="AK43" i="1"/>
  <c r="AM43" i="1" s="1"/>
  <c r="R39" i="1"/>
  <c r="T39" i="1" s="1"/>
  <c r="AK39" i="1"/>
  <c r="AM39" i="1" s="1"/>
  <c r="R35" i="1"/>
  <c r="T35" i="1" s="1"/>
  <c r="AK35" i="1"/>
  <c r="AM35" i="1" s="1"/>
  <c r="R31" i="1"/>
  <c r="T31" i="1" s="1"/>
  <c r="AK31" i="1"/>
  <c r="AM31" i="1" s="1"/>
  <c r="R27" i="1"/>
  <c r="T27" i="1" s="1"/>
  <c r="AK27" i="1"/>
  <c r="AM27" i="1" s="1"/>
  <c r="R23" i="1"/>
  <c r="T23" i="1" s="1"/>
  <c r="AK23" i="1"/>
  <c r="AM23" i="1" s="1"/>
  <c r="R19" i="1"/>
  <c r="T19" i="1" s="1"/>
  <c r="AQ19" i="1" s="1"/>
  <c r="K19" i="1" s="1"/>
  <c r="AK19" i="1"/>
  <c r="AM19" i="1" s="1"/>
  <c r="R15" i="1"/>
  <c r="T15" i="1" s="1"/>
  <c r="AK15" i="1"/>
  <c r="AM15" i="1" s="1"/>
  <c r="O61" i="1"/>
  <c r="Q61" i="1" s="1"/>
  <c r="O45" i="1"/>
  <c r="Q45" i="1" s="1"/>
  <c r="O29" i="1"/>
  <c r="Q29" i="1" s="1"/>
  <c r="R53" i="1"/>
  <c r="T53" i="1" s="1"/>
  <c r="R37" i="1"/>
  <c r="T37" i="1" s="1"/>
  <c r="R21" i="1"/>
  <c r="T21" i="1" s="1"/>
  <c r="O12" i="1"/>
  <c r="Q12" i="1" s="1"/>
  <c r="V12" i="1"/>
  <c r="X12" i="1" s="1"/>
  <c r="V14" i="1"/>
  <c r="X14" i="1" s="1"/>
  <c r="Z16" i="1"/>
  <c r="AB16" i="1" s="1"/>
  <c r="AD12" i="1"/>
  <c r="AF12" i="1" s="1"/>
  <c r="AD14" i="1"/>
  <c r="AF14" i="1" s="1"/>
  <c r="AH16" i="1"/>
  <c r="AJ16" i="1" s="1"/>
  <c r="R14" i="1"/>
  <c r="T14" i="1" s="1"/>
  <c r="V13" i="1"/>
  <c r="X13" i="1" s="1"/>
  <c r="Z15" i="1"/>
  <c r="AB15" i="1" s="1"/>
  <c r="AD13" i="1"/>
  <c r="AF13" i="1" s="1"/>
  <c r="AH15" i="1"/>
  <c r="AJ15" i="1" s="1"/>
  <c r="V16" i="1"/>
  <c r="X16" i="1" s="1"/>
  <c r="Z12" i="1"/>
  <c r="AB12" i="1" s="1"/>
  <c r="Z14" i="1"/>
  <c r="AB14" i="1" s="1"/>
  <c r="AH12" i="1"/>
  <c r="AJ12" i="1" s="1"/>
  <c r="V15" i="1"/>
  <c r="X15" i="1" s="1"/>
  <c r="Z13" i="1"/>
  <c r="AB13" i="1" s="1"/>
  <c r="AD15" i="1"/>
  <c r="AF15" i="1" s="1"/>
  <c r="O15" i="1"/>
  <c r="Q15" i="1" s="1"/>
  <c r="O14" i="1"/>
  <c r="Q14" i="1" s="1"/>
  <c r="AQ67" i="1" l="1"/>
  <c r="K67" i="1" s="1"/>
  <c r="AQ68" i="1"/>
  <c r="K68" i="1" s="1"/>
  <c r="AQ65" i="1"/>
  <c r="K65" i="1" s="1"/>
  <c r="AQ60" i="1"/>
  <c r="K60" i="1" s="1"/>
  <c r="AQ22" i="1"/>
  <c r="K22" i="1" s="1"/>
  <c r="AQ18" i="1"/>
  <c r="K18" i="1" s="1"/>
  <c r="AQ64" i="1"/>
  <c r="K64" i="1" s="1"/>
  <c r="AQ48" i="1"/>
  <c r="K48" i="1" s="1"/>
  <c r="AQ53" i="1"/>
  <c r="K53" i="1" s="1"/>
  <c r="AQ51" i="1"/>
  <c r="K51" i="1" s="1"/>
  <c r="AQ52" i="1"/>
  <c r="K52" i="1" s="1"/>
  <c r="AQ57" i="1"/>
  <c r="K57" i="1" s="1"/>
  <c r="AQ46" i="1"/>
  <c r="K46" i="1" s="1"/>
  <c r="AQ62" i="1"/>
  <c r="K62" i="1" s="1"/>
  <c r="AQ55" i="1"/>
  <c r="K55" i="1" s="1"/>
  <c r="AQ56" i="1"/>
  <c r="K56" i="1" s="1"/>
  <c r="AQ45" i="1"/>
  <c r="K45" i="1" s="1"/>
  <c r="AQ61" i="1"/>
  <c r="K61" i="1" s="1"/>
  <c r="AQ50" i="1"/>
  <c r="K50" i="1" s="1"/>
  <c r="AQ59" i="1"/>
  <c r="K59" i="1" s="1"/>
  <c r="AQ44" i="1"/>
  <c r="K44" i="1" s="1"/>
  <c r="AQ49" i="1"/>
  <c r="K49" i="1" s="1"/>
  <c r="AQ54" i="1"/>
  <c r="K54" i="1" s="1"/>
  <c r="AQ47" i="1"/>
  <c r="K47" i="1" s="1"/>
  <c r="AQ63" i="1"/>
  <c r="K63" i="1" s="1"/>
  <c r="AQ35" i="1"/>
  <c r="K35" i="1" s="1"/>
  <c r="AQ40" i="1"/>
  <c r="K40" i="1" s="1"/>
  <c r="AQ37" i="1"/>
  <c r="K37" i="1" s="1"/>
  <c r="AQ39" i="1"/>
  <c r="K39" i="1" s="1"/>
  <c r="AQ41" i="1"/>
  <c r="K41" i="1" s="1"/>
  <c r="AQ34" i="1"/>
  <c r="K34" i="1" s="1"/>
  <c r="AQ43" i="1"/>
  <c r="K43" i="1" s="1"/>
  <c r="AQ38" i="1"/>
  <c r="K38" i="1" s="1"/>
  <c r="AQ36" i="1"/>
  <c r="K36" i="1" s="1"/>
  <c r="AQ33" i="1"/>
  <c r="K33" i="1" s="1"/>
  <c r="AQ42" i="1"/>
  <c r="K42" i="1" s="1"/>
  <c r="AQ27" i="1"/>
  <c r="K27" i="1" s="1"/>
  <c r="AQ20" i="1"/>
  <c r="K20" i="1" s="1"/>
  <c r="AQ31" i="1"/>
  <c r="K31" i="1" s="1"/>
  <c r="AQ28" i="1"/>
  <c r="K28" i="1" s="1"/>
  <c r="AQ21" i="1"/>
  <c r="K21" i="1" s="1"/>
  <c r="AQ23" i="1"/>
  <c r="K23" i="1" s="1"/>
  <c r="AQ32" i="1"/>
  <c r="K32" i="1" s="1"/>
  <c r="AQ25" i="1"/>
  <c r="K25" i="1" s="1"/>
  <c r="AQ29" i="1"/>
  <c r="AQ26" i="1"/>
  <c r="K26" i="1" s="1"/>
  <c r="AQ24" i="1"/>
  <c r="K24" i="1" s="1"/>
  <c r="AQ14" i="1"/>
  <c r="K14" i="1" s="1"/>
  <c r="AQ16" i="1"/>
  <c r="K16" i="1" s="1"/>
  <c r="AQ13" i="1"/>
  <c r="K13" i="1" s="1"/>
  <c r="AQ12" i="1"/>
  <c r="K12" i="1" s="1"/>
  <c r="AQ15" i="1"/>
  <c r="K15" i="1" s="1"/>
</calcChain>
</file>

<file path=xl/sharedStrings.xml><?xml version="1.0" encoding="utf-8"?>
<sst xmlns="http://schemas.openxmlformats.org/spreadsheetml/2006/main" count="662" uniqueCount="230">
  <si>
    <t>الاسم رباعى</t>
  </si>
  <si>
    <t>الرقم القومى</t>
  </si>
  <si>
    <t>المحكمة</t>
  </si>
  <si>
    <t>اسم المدعى عليه</t>
  </si>
  <si>
    <t>رقم الدعوى</t>
  </si>
  <si>
    <t>تاريخ جلسة الحكم</t>
  </si>
  <si>
    <t>الفترة المستحق عنها الصرف</t>
  </si>
  <si>
    <t>من</t>
  </si>
  <si>
    <t>الى</t>
  </si>
  <si>
    <t>اجمالى المبلغ</t>
  </si>
  <si>
    <t>محكمة القضاء الادارى باسيوط</t>
  </si>
  <si>
    <t>محافظة اسيوط - وكيل وزارة التربية والتعليم</t>
  </si>
  <si>
    <t xml:space="preserve">الدائرة </t>
  </si>
  <si>
    <t>التابعة</t>
  </si>
  <si>
    <t>م</t>
  </si>
  <si>
    <t>محافظة اسيوط</t>
  </si>
  <si>
    <t>ادارة اسيوط التعليمية</t>
  </si>
  <si>
    <t>ادارة الموارد البشرية</t>
  </si>
  <si>
    <t>قسم الماهيات</t>
  </si>
  <si>
    <t xml:space="preserve">على اساس المرتب فى 30/6/2016  مع ما يترتب على ذلك من اثار من بند بدل المعلم 4 / 45 وبند حافز الاداء 3 / 23 وبند حافز الاثابة 3 / 3 وبند المكافاة 3 / 14 وبند الجهود الغير عادية </t>
  </si>
  <si>
    <t xml:space="preserve">من وعلى ارفاق مذكرة معتمدة من السلطة المختصة متضمنه التكاليف اللازمة لتنفيذ الحكم والبند والنوع المطلوب للتنفيذ منه وحيث وردت الاحكام الاتية باجمالى مبلغ (  ) جنيه مصري لعدد (  )  </t>
  </si>
  <si>
    <t>العرض : صدر الكتاب الدورى رقم (1) لسنة 2020 من الجهاز المركزى للتنظيم والادارة بشان الاجراءات والمستندات اللازمة لموافاة الجهاز بها بتنفيذ الاحكام القضائية ضد الجهاز الادارى للدولة حيث نص بند (1)</t>
  </si>
  <si>
    <t xml:space="preserve">البند المطلوب تعزيزة : بند بدل المعلم 4 / 45  وبند بدل الاعتماد 4 / 46 وبند حافز الاداء 3 / 23 وبند حافز الاثابة 3 / 3 وبند المكافاة 3 / 14 وبند الجهود غير العادية    للمعلمين بادارة اسيوط التعليمية ومدارسها الصادرة لهم احكام قضائية وبياناتهم كالاتى </t>
  </si>
  <si>
    <t xml:space="preserve">مذكرة للعرض على / السيد اللواء الوزير / محافظ اسيوط </t>
  </si>
  <si>
    <t xml:space="preserve">وبند الجهود غير العادية لعدد  (     ) من المعلمين بادارة اسيوط التعليمية ومدارسها الصادر لهم احكام قضائية باحقيتهم فى صرفها </t>
  </si>
  <si>
    <t xml:space="preserve">ترى ادارة اسيوط التعليمية : موافقة سيادتكم على تعزيز بند بدل المعلم 4 / 45 وبند بدل الاعتماد 4 / 46 وبند حافز الاداء 3 / 23 وبند الاثابة 3 / 3 وبند المكافاة 3 / 14 </t>
  </si>
  <si>
    <t xml:space="preserve">رفع موافقة سيادتكم لمديرية النظيم والادارة باسيوط للدراسة واتخاذ اللازم </t>
  </si>
  <si>
    <t xml:space="preserve">المختص     رئيس القسم      مدير الموارد البشرية      المدير المالى والادارى          المدير العام          مدير عام الشئون المالية والادارية          وكيل الوزارة    </t>
  </si>
  <si>
    <r>
      <rPr>
        <u/>
        <sz val="16"/>
        <color theme="1"/>
        <rFont val="Arial"/>
        <family val="2"/>
        <scheme val="minor"/>
      </rPr>
      <t>الموضوع</t>
    </r>
    <r>
      <rPr>
        <sz val="16"/>
        <color theme="1"/>
        <rFont val="Arial"/>
        <family val="2"/>
        <scheme val="minor"/>
      </rPr>
      <t xml:space="preserve"> : تنفيذ الاحكام القضائية الصادرة لللمعلمين بديوان ادارة اسيوط التعليمية ومدارسها باحقيتهم فى صرف الحوافز ومكافاة الامتحانات والاعمال الاضافية وجميع المزايا النقدية والعينية المقررة </t>
    </r>
  </si>
  <si>
    <t>الاساسي فى</t>
  </si>
  <si>
    <t>بدل اعتماد</t>
  </si>
  <si>
    <t>حافز اداء</t>
  </si>
  <si>
    <t>مكافاة الامتحانات</t>
  </si>
  <si>
    <t>جهود غير عادية</t>
  </si>
  <si>
    <t>الفرق</t>
  </si>
  <si>
    <t>قيمة الشهر</t>
  </si>
  <si>
    <t>بدل اعتماد معلم ( 50 % )</t>
  </si>
  <si>
    <t>بدل اعتماد معلم أول ( 125 %  )</t>
  </si>
  <si>
    <t>بدل اعتماد معلم أول  أ  (  150  %  )</t>
  </si>
  <si>
    <t>بدل اعتماد معلم خبير  ( 175 %  )</t>
  </si>
  <si>
    <t>بدل اعتماد كبير معلمين  ( 200  %  )</t>
  </si>
  <si>
    <t>حافز اداء  معلم  (  75 %  )</t>
  </si>
  <si>
    <t>حافز اداء  معلم أول ( 50  %  )</t>
  </si>
  <si>
    <t>حافز اداء  معلم أول  أ  (  25 %  )</t>
  </si>
  <si>
    <t>حافز اداء معلم خبير  (  25  %  )</t>
  </si>
  <si>
    <t>حافز اداء  كبير معلمين  (  25  %  )</t>
  </si>
  <si>
    <t>بدل معلم (  50  %  )</t>
  </si>
  <si>
    <t>حافز  (  25  %  )</t>
  </si>
  <si>
    <t xml:space="preserve">عدد الشهور </t>
  </si>
  <si>
    <t>المستحقة</t>
  </si>
  <si>
    <t xml:space="preserve">مبلغ المدة </t>
  </si>
  <si>
    <t>الاجمالى</t>
  </si>
  <si>
    <t>السيد الاستاذ / مدير مديرية التنظيم والادارة بأسيوط ( ادارة التدريب والتنظيم )</t>
  </si>
  <si>
    <t>تحية طيبة وبعد</t>
  </si>
  <si>
    <t xml:space="preserve">وردت الينا الدعوى رقم </t>
  </si>
  <si>
    <t>والمقامة من السيد /</t>
  </si>
  <si>
    <t>بمدرسة / ......................................</t>
  </si>
  <si>
    <t xml:space="preserve">رقم قومى / </t>
  </si>
  <si>
    <t>ضد /</t>
  </si>
  <si>
    <t>بشان صرف الحوافز والمكافات ومقابل الجهود غير العادية وجميع المزايا النقدية والعينية المقررة له</t>
  </si>
  <si>
    <t>وفقا لاجره المستحق فى  30 / 6 / 2016  مع ما يترتب على ذلك من اثار وفروق مالية</t>
  </si>
  <si>
    <t xml:space="preserve">ومرفق طيه صورة ضوئية من الدعوى حيث انه تم عمل اللازم نحو حساب المستحقات لسيادتكم كالتالى </t>
  </si>
  <si>
    <t xml:space="preserve">وذلك عن المدة من : </t>
  </si>
  <si>
    <t xml:space="preserve">حتى : </t>
  </si>
  <si>
    <t xml:space="preserve">أساسى </t>
  </si>
  <si>
    <t>ملاحظات</t>
  </si>
  <si>
    <t>البند</t>
  </si>
  <si>
    <t xml:space="preserve">قيمة </t>
  </si>
  <si>
    <t>الشهر</t>
  </si>
  <si>
    <t>مبلغ المدة</t>
  </si>
  <si>
    <t>بدل معلم ( 50 % )</t>
  </si>
  <si>
    <t>مكافاة الامتحانات ( 200 يوم * 5 % )</t>
  </si>
  <si>
    <t>وبذلك يستحق السيد المذكور مبلغ</t>
  </si>
  <si>
    <t>ونرجو الموافقة على الترخيص بصرف المبلغ المذكور أعلاه للمدعى على اساسي 30/6/2016</t>
  </si>
  <si>
    <t xml:space="preserve">المرفقات :   </t>
  </si>
  <si>
    <t>عدد (2) صورة من الحكم معتمدة ومختومة ومزيلة بالصيغة التنفيذية</t>
  </si>
  <si>
    <t>عدد (2) صورة طبق الاصل من هيئة قضايا الدولة معتمدة ومختومة</t>
  </si>
  <si>
    <t>عدد (2) بيان تكاليف معتمدة ومختومة</t>
  </si>
  <si>
    <t xml:space="preserve">عدد (2) صورة الرقم القومى معتمدة ومختومة وسارية </t>
  </si>
  <si>
    <t xml:space="preserve">وتفضلوا سيادتكم بقبول وافر التحية و الاحترام </t>
  </si>
  <si>
    <t>المختص</t>
  </si>
  <si>
    <t>رئيس قسم الماهيات</t>
  </si>
  <si>
    <t>يعتمد مدير ادارة الموارد البشرية</t>
  </si>
  <si>
    <t>ختم شعار الجمهورية</t>
  </si>
  <si>
    <t>سوهاج</t>
  </si>
  <si>
    <t>25602012501999</t>
  </si>
  <si>
    <t>25801172501751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</si>
  <si>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</si>
  <si>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</si>
  <si>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</si>
  <si>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</si>
  <si>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</si>
  <si>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</si>
  <si>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</si>
  <si>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</si>
  <si>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</si>
  <si>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</si>
  <si>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</si>
  <si>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</si>
  <si>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</si>
  <si>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</si>
  <si>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</si>
  <si>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</si>
  <si>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</si>
  <si>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</si>
  <si>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</si>
  <si>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</si>
  <si>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</si>
  <si>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</si>
  <si>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</si>
  <si>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</si>
  <si>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</si>
  <si>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</si>
  <si>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</si>
  <si>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</si>
  <si>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</si>
  <si>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</si>
  <si>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</si>
  <si>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</si>
  <si>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</si>
  <si>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</si>
  <si>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</si>
  <si>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</si>
  <si>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</si>
  <si>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</si>
  <si>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</si>
  <si>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</si>
  <si>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</si>
  <si>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</si>
  <si>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</si>
  <si>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</si>
  <si>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</si>
  <si>
    <t>محمد 46</t>
  </si>
  <si>
    <t>محمد 47</t>
  </si>
  <si>
    <t>محمد 48</t>
  </si>
  <si>
    <t>محمد 49</t>
  </si>
  <si>
    <t>محمد 50</t>
  </si>
  <si>
    <t>محمد 51</t>
  </si>
  <si>
    <t>محمد 52</t>
  </si>
  <si>
    <t>محمد 53</t>
  </si>
  <si>
    <t>محمد 54</t>
  </si>
  <si>
    <t>محمد 55</t>
  </si>
  <si>
    <t>1258لسنة2016</t>
  </si>
  <si>
    <t>1258لسنة2017</t>
  </si>
  <si>
    <t>1258لسنة2018</t>
  </si>
  <si>
    <t>1258لسنة2019</t>
  </si>
  <si>
    <t>1258لسنة2020</t>
  </si>
  <si>
    <t>1258لسنة2021</t>
  </si>
  <si>
    <t>1258لسنة2022</t>
  </si>
  <si>
    <t>1258لسنة2023</t>
  </si>
  <si>
    <t>1258لسنة2024</t>
  </si>
  <si>
    <t>1258لسنة2025</t>
  </si>
  <si>
    <t>1258لسنة2026</t>
  </si>
  <si>
    <t>1258لسنة2027</t>
  </si>
  <si>
    <t>1258لسنة2028</t>
  </si>
  <si>
    <t>1258لسنة2029</t>
  </si>
  <si>
    <t>1258لسنة2030</t>
  </si>
  <si>
    <t>1258لسنة2031</t>
  </si>
  <si>
    <t>1258لسنة2032</t>
  </si>
  <si>
    <t>1258لسنة2033</t>
  </si>
  <si>
    <t>1230لسنة2016</t>
  </si>
  <si>
    <t>1230لسنة2017</t>
  </si>
  <si>
    <t>1230لسنة2018</t>
  </si>
  <si>
    <t>1230لسنة2019</t>
  </si>
  <si>
    <t>1230لسنة2020</t>
  </si>
  <si>
    <t>1230لسنة2021</t>
  </si>
  <si>
    <t>1230لسنة2022</t>
  </si>
  <si>
    <t>1230لسنة2023</t>
  </si>
  <si>
    <t>1230لسنة2024</t>
  </si>
  <si>
    <t>1230لسنة2025</t>
  </si>
  <si>
    <t>1230لسنة2026</t>
  </si>
  <si>
    <t>1230لسنة2027</t>
  </si>
  <si>
    <t>1230لسنة2028</t>
  </si>
  <si>
    <t>1230لسنة2029</t>
  </si>
  <si>
    <t>1230لسنة2030</t>
  </si>
  <si>
    <t>1230لسنة2031</t>
  </si>
  <si>
    <t>1230لسنة2032</t>
  </si>
  <si>
    <t>1230لسنة2033</t>
  </si>
  <si>
    <t>1230لسنة2034</t>
  </si>
  <si>
    <t>1230لسنة2035</t>
  </si>
  <si>
    <t>1230لسنة2036</t>
  </si>
  <si>
    <t>1230لسنة2037</t>
  </si>
  <si>
    <t>1230لسنة2038</t>
  </si>
  <si>
    <t>1230لسنة2039</t>
  </si>
  <si>
    <t>1230لسنة2040</t>
  </si>
  <si>
    <t>1230لسنة2041</t>
  </si>
  <si>
    <t>1230لسنة2042</t>
  </si>
  <si>
    <t>1266لسنة2042</t>
  </si>
  <si>
    <t>1266لسنة2043</t>
  </si>
  <si>
    <t>1266لسنة2044</t>
  </si>
  <si>
    <t>1266لسنة2045</t>
  </si>
  <si>
    <t>1266لسنة2046</t>
  </si>
  <si>
    <t>1266لسنة2047</t>
  </si>
  <si>
    <t>1266لسنة2048</t>
  </si>
  <si>
    <t>1266لسنة2049</t>
  </si>
  <si>
    <t>1266لسنة2050</t>
  </si>
  <si>
    <t>1266لسنة2051</t>
  </si>
  <si>
    <t>التفقيط</t>
  </si>
  <si>
    <t>اسيوط</t>
  </si>
  <si>
    <t>المنيا</t>
  </si>
  <si>
    <t>g12</t>
  </si>
  <si>
    <t>b12</t>
  </si>
  <si>
    <t>as12</t>
  </si>
  <si>
    <t>f12</t>
  </si>
  <si>
    <t>i12</t>
  </si>
  <si>
    <t>j12</t>
  </si>
  <si>
    <t>l12</t>
  </si>
  <si>
    <t>m12</t>
  </si>
  <si>
    <t>n12</t>
  </si>
  <si>
    <t>o12</t>
  </si>
  <si>
    <t>r12</t>
  </si>
  <si>
    <t>v12</t>
  </si>
  <si>
    <t>z12</t>
  </si>
  <si>
    <t>ad12</t>
  </si>
  <si>
    <t>ah12</t>
  </si>
  <si>
    <t>ak12</t>
  </si>
  <si>
    <t>an12</t>
  </si>
  <si>
    <t>u12</t>
  </si>
  <si>
    <t>y12</t>
  </si>
  <si>
    <t>ac12</t>
  </si>
  <si>
    <t>ag12</t>
  </si>
  <si>
    <t>q12</t>
  </si>
  <si>
    <t>t12</t>
  </si>
  <si>
    <t>x12</t>
  </si>
  <si>
    <t>ab12</t>
  </si>
  <si>
    <t>af12</t>
  </si>
  <si>
    <t>aj12</t>
  </si>
  <si>
    <t>am12</t>
  </si>
  <si>
    <t>ap12</t>
  </si>
  <si>
    <t>aq12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</si>
</sst>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2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u/>
      <sz val="16"/>
      <color theme="1"/>
      <name val="Arial"/>
      <family val="2"/>
      <scheme val="minor"/>
    </font>
    <font>
      <sz val="26"/>
      <color theme="1"/>
      <name val="MCS Taybah S_U normal."/>
      <charset val="178"/>
    </font>
    <font>
      <b/>
      <sz val="28"/>
      <color theme="1"/>
      <name val="MCS Taybah S_U normal."/>
      <charset val="178"/>
    </font>
    <font>
      <b/>
      <sz val="14"/>
      <color theme="1"/>
      <name val="Arial"/>
      <family val="2"/>
      <scheme val="minor"/>
    </font>
    <font>
      <b/>
      <sz val="14"/>
      <name val="Arial"/>
      <family val="2"/>
    </font>
    <font>
      <b/>
      <sz val="1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6"/>
      <color rgb="FFFF0000"/>
      <name val="Arial"/>
      <family val="2"/>
      <scheme val="minor"/>
    </font>
    <font>
      <sz val="16"/>
      <name val="Times New Roman"/>
      <family val="1"/>
    </font>
    <font>
      <sz val="16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shrinkToFit="1"/>
    </xf>
    <xf numFmtId="164" fontId="1" fillId="0" borderId="0" xfId="0" applyNumberFormat="1" applyFont="1" applyAlignment="1">
      <alignment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shrinkToFit="1"/>
    </xf>
    <xf numFmtId="164" fontId="1" fillId="0" borderId="1" xfId="0" applyNumberFormat="1" applyFont="1" applyBorder="1" applyAlignment="1">
      <alignment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Border="1" applyAlignment="1">
      <alignment shrinkToFit="1"/>
    </xf>
    <xf numFmtId="1" fontId="1" fillId="0" borderId="0" xfId="0" applyNumberFormat="1" applyFont="1" applyBorder="1" applyAlignment="1">
      <alignment horizontal="center" vertical="center" shrinkToFit="1"/>
    </xf>
    <xf numFmtId="164" fontId="1" fillId="0" borderId="0" xfId="0" applyNumberFormat="1" applyFont="1" applyBorder="1" applyAlignment="1">
      <alignment shrinkToFit="1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shrinkToFit="1"/>
    </xf>
    <xf numFmtId="14" fontId="1" fillId="0" borderId="1" xfId="0" applyNumberFormat="1" applyFont="1" applyBorder="1" applyAlignment="1">
      <alignment horizontal="center" vertical="center" shrinkToFit="1"/>
    </xf>
    <xf numFmtId="2" fontId="1" fillId="0" borderId="1" xfId="0" applyNumberFormat="1" applyFont="1" applyBorder="1" applyAlignment="1">
      <alignment vertical="center" shrinkToFit="1"/>
    </xf>
    <xf numFmtId="2" fontId="1" fillId="0" borderId="0" xfId="0" applyNumberFormat="1" applyFont="1" applyAlignment="1" applyProtection="1">
      <alignment horizontal="center" vertical="center" readingOrder="2"/>
    </xf>
    <xf numFmtId="1" fontId="1" fillId="0" borderId="1" xfId="0" applyNumberFormat="1" applyFont="1" applyBorder="1" applyAlignment="1">
      <alignment vertical="center" shrinkToFit="1"/>
    </xf>
    <xf numFmtId="1" fontId="1" fillId="0" borderId="0" xfId="0" applyNumberFormat="1" applyFont="1" applyAlignment="1">
      <alignment shrinkToFit="1"/>
    </xf>
    <xf numFmtId="2" fontId="1" fillId="0" borderId="0" xfId="0" applyNumberFormat="1" applyFont="1" applyAlignment="1">
      <alignment shrinkToFit="1"/>
    </xf>
    <xf numFmtId="1" fontId="1" fillId="0" borderId="0" xfId="0" applyNumberFormat="1" applyFont="1" applyAlignment="1" applyProtection="1">
      <alignment horizontal="center" vertical="center" readingOrder="2"/>
    </xf>
    <xf numFmtId="0" fontId="6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1" fillId="0" borderId="0" xfId="0" applyFont="1"/>
    <xf numFmtId="0" fontId="8" fillId="0" borderId="0" xfId="0" applyFont="1" applyAlignment="1">
      <alignment vertical="center" shrinkToFit="1"/>
    </xf>
    <xf numFmtId="0" fontId="1" fillId="0" borderId="13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/>
    </xf>
    <xf numFmtId="0" fontId="1" fillId="0" borderId="1" xfId="0" applyFont="1" applyBorder="1"/>
    <xf numFmtId="0" fontId="7" fillId="0" borderId="0" xfId="0" applyFont="1" applyAlignment="1">
      <alignment shrinkToFit="1"/>
    </xf>
    <xf numFmtId="2" fontId="1" fillId="0" borderId="4" xfId="0" applyNumberFormat="1" applyFont="1" applyBorder="1" applyAlignment="1">
      <alignment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0" xfId="0" applyFont="1" applyBorder="1" applyAlignment="1">
      <alignment horizontal="right" shrinkToFit="1"/>
    </xf>
    <xf numFmtId="0" fontId="1" fillId="0" borderId="0" xfId="0" applyFont="1" applyBorder="1" applyAlignment="1">
      <alignment horizontal="center" shrinkToFit="1"/>
    </xf>
    <xf numFmtId="0" fontId="4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shrinkToFit="1"/>
    </xf>
    <xf numFmtId="0" fontId="1" fillId="0" borderId="21" xfId="0" applyFont="1" applyBorder="1" applyAlignment="1">
      <alignment horizontal="center"/>
    </xf>
    <xf numFmtId="0" fontId="7" fillId="0" borderId="0" xfId="0" applyFont="1" applyAlignment="1">
      <alignment horizontal="right" shrinkToFit="1"/>
    </xf>
    <xf numFmtId="0" fontId="1" fillId="3" borderId="1" xfId="0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0" borderId="0" xfId="0" applyFont="1" applyAlignment="1">
      <alignment horizontal="center" vertical="center" shrinkToFit="1"/>
    </xf>
    <xf numFmtId="0" fontId="9" fillId="2" borderId="1" xfId="0" applyFont="1" applyFill="1" applyBorder="1" applyAlignment="1">
      <alignment horizontal="center" shrinkToFit="1"/>
    </xf>
    <xf numFmtId="0" fontId="1" fillId="2" borderId="0" xfId="0" applyFont="1" applyFill="1" applyAlignment="1">
      <alignment horizontal="center" shrinkToFit="1"/>
    </xf>
    <xf numFmtId="0" fontId="1" fillId="0" borderId="0" xfId="0" applyFont="1" applyAlignment="1">
      <alignment horizontal="left" shrinkToFit="1"/>
    </xf>
    <xf numFmtId="1" fontId="10" fillId="0" borderId="1" xfId="0" applyNumberFormat="1" applyFont="1" applyFill="1" applyBorder="1" applyAlignment="1">
      <alignment horizontal="center" vertical="center" shrinkToFit="1"/>
    </xf>
    <xf numFmtId="1" fontId="10" fillId="0" borderId="1" xfId="0" applyNumberFormat="1" applyFont="1" applyFill="1" applyBorder="1" applyAlignment="1">
      <alignment horizontal="center" vertical="center" shrinkToFit="1" readingOrder="1"/>
    </xf>
    <xf numFmtId="1" fontId="11" fillId="0" borderId="1" xfId="0" applyNumberFormat="1" applyFont="1" applyFill="1" applyBorder="1" applyAlignment="1">
      <alignment horizontal="center" vertical="center" shrinkToFit="1" readingOrder="1"/>
    </xf>
    <xf numFmtId="1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10" fillId="0" borderId="1" xfId="0" applyNumberFormat="1" applyFont="1" applyFill="1" applyBorder="1" applyAlignment="1">
      <alignment horizontal="center" vertical="center" shrinkToFit="1" readingOrder="2"/>
    </xf>
    <xf numFmtId="49" fontId="1" fillId="0" borderId="1" xfId="0" applyNumberFormat="1" applyFont="1" applyBorder="1" applyAlignment="1">
      <alignment shrinkToFit="1"/>
    </xf>
    <xf numFmtId="1" fontId="10" fillId="0" borderId="3" xfId="0" applyNumberFormat="1" applyFont="1" applyFill="1" applyBorder="1" applyAlignment="1">
      <alignment horizontal="center" vertical="center" shrinkToFit="1"/>
    </xf>
    <xf numFmtId="1" fontId="1" fillId="2" borderId="0" xfId="0" applyNumberFormat="1" applyFont="1" applyFill="1" applyAlignment="1">
      <alignment horizontal="center" shrinkToFit="1"/>
    </xf>
    <xf numFmtId="0" fontId="1" fillId="2" borderId="0" xfId="0" applyFont="1" applyFill="1" applyAlignment="1">
      <alignment horizontal="center" shrinkToFit="1"/>
    </xf>
    <xf numFmtId="0" fontId="1" fillId="2" borderId="22" xfId="0" applyFont="1" applyFill="1" applyBorder="1" applyAlignment="1">
      <alignment horizontal="center" shrinkToFit="1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2"/>
  <sheetViews>
    <sheetView rightToLeft="1" view="pageBreakPreview" zoomScaleNormal="100" zoomScaleSheetLayoutView="100" workbookViewId="0">
      <selection activeCell="E66" sqref="E66"/>
    </sheetView>
  </sheetViews>
  <sheetFormatPr defaultRowHeight="20.25" x14ac:dyDescent="0.3"/>
  <cols>
    <col min="1" max="1" width="4.5" style="2" customWidth="1"/>
    <col min="2" max="2" width="22.25" style="2" customWidth="1"/>
    <col min="3" max="3" width="23.25" style="2" customWidth="1"/>
    <col min="4" max="4" width="13" style="2" customWidth="1"/>
    <col min="5" max="5" width="6.625" style="2" customWidth="1"/>
    <col min="6" max="6" width="21.75" style="2" customWidth="1"/>
    <col min="7" max="7" width="10.75" style="2" customWidth="1"/>
    <col min="8" max="8" width="12.125" style="2" customWidth="1"/>
    <col min="9" max="10" width="13.75" style="3" customWidth="1"/>
    <col min="11" max="11" width="11.625" style="2" customWidth="1"/>
    <col min="12" max="13" width="13.75" style="2" bestFit="1" customWidth="1"/>
    <col min="14" max="14" width="13.75" style="2" customWidth="1"/>
    <col min="15" max="15" width="20.5" style="2" bestFit="1" customWidth="1"/>
    <col min="16" max="16" width="10.75" style="20" bestFit="1" customWidth="1"/>
    <col min="17" max="17" width="10.125" style="2" bestFit="1" customWidth="1"/>
    <col min="18" max="18" width="18.25" style="2" bestFit="1" customWidth="1"/>
    <col min="19" max="20" width="9" style="2" customWidth="1"/>
    <col min="21" max="21" width="24.125" style="2" bestFit="1" customWidth="1"/>
    <col min="22" max="22" width="9.875" style="2" bestFit="1" customWidth="1"/>
    <col min="23" max="24" width="9.875" style="2" customWidth="1"/>
    <col min="25" max="25" width="15.125" style="2" customWidth="1"/>
    <col min="26" max="26" width="9.875" style="2" bestFit="1" customWidth="1"/>
    <col min="27" max="28" width="9.875" style="2" customWidth="1"/>
    <col min="29" max="29" width="26.375" style="2" bestFit="1" customWidth="1"/>
    <col min="30" max="30" width="9.875" style="2" bestFit="1" customWidth="1"/>
    <col min="31" max="32" width="9.875" style="2" customWidth="1"/>
    <col min="33" max="33" width="33.625" style="2" bestFit="1" customWidth="1"/>
    <col min="34" max="34" width="9.875" style="2" bestFit="1" customWidth="1"/>
    <col min="35" max="36" width="9.875" style="2" customWidth="1"/>
    <col min="37" max="37" width="15.375" style="2" customWidth="1"/>
    <col min="38" max="39" width="7.5" style="2" customWidth="1"/>
    <col min="40" max="40" width="11" style="2" customWidth="1"/>
    <col min="41" max="42" width="9" style="2"/>
    <col min="43" max="43" width="11.5" style="2" bestFit="1" customWidth="1"/>
    <col min="44" max="44" width="41.875" style="2" customWidth="1"/>
    <col min="45" max="45" width="20.625" style="2" bestFit="1" customWidth="1"/>
    <col min="46" max="16384" width="9" style="2"/>
  </cols>
  <sheetData>
    <row r="1" spans="1:45" x14ac:dyDescent="0.3">
      <c r="B1" s="13" t="s">
        <v>15</v>
      </c>
      <c r="P1" s="2"/>
    </row>
    <row r="2" spans="1:45" ht="20.25" customHeight="1" x14ac:dyDescent="0.3">
      <c r="B2" s="13" t="s">
        <v>16</v>
      </c>
      <c r="D2" s="44" t="s">
        <v>23</v>
      </c>
      <c r="E2" s="44"/>
      <c r="F2" s="44"/>
      <c r="G2" s="44"/>
      <c r="H2" s="44"/>
      <c r="I2" s="44"/>
      <c r="J2" s="12"/>
      <c r="P2" s="2"/>
    </row>
    <row r="3" spans="1:45" ht="20.25" customHeight="1" x14ac:dyDescent="0.3">
      <c r="B3" s="13" t="s">
        <v>17</v>
      </c>
      <c r="D3" s="44"/>
      <c r="E3" s="44"/>
      <c r="F3" s="44"/>
      <c r="G3" s="44"/>
      <c r="H3" s="44"/>
      <c r="I3" s="44"/>
      <c r="J3" s="12"/>
      <c r="P3" s="2"/>
    </row>
    <row r="4" spans="1:45" x14ac:dyDescent="0.3">
      <c r="B4" s="13" t="s">
        <v>18</v>
      </c>
      <c r="P4" s="2"/>
    </row>
    <row r="5" spans="1:45" x14ac:dyDescent="0.3">
      <c r="B5" s="45" t="s">
        <v>28</v>
      </c>
      <c r="C5" s="45"/>
      <c r="D5" s="45"/>
      <c r="E5" s="45"/>
      <c r="F5" s="45"/>
      <c r="G5" s="45"/>
      <c r="H5" s="45"/>
      <c r="I5" s="45"/>
      <c r="J5" s="45"/>
      <c r="K5" s="45"/>
      <c r="P5" s="2"/>
    </row>
    <row r="6" spans="1:45" x14ac:dyDescent="0.3">
      <c r="B6" s="45" t="s">
        <v>19</v>
      </c>
      <c r="C6" s="45"/>
      <c r="D6" s="45"/>
      <c r="E6" s="45"/>
      <c r="F6" s="45"/>
      <c r="G6" s="45"/>
      <c r="H6" s="45"/>
      <c r="I6" s="45"/>
      <c r="J6" s="45"/>
      <c r="K6" s="45"/>
      <c r="P6" s="2"/>
    </row>
    <row r="7" spans="1:45" x14ac:dyDescent="0.3">
      <c r="B7" s="46" t="s">
        <v>21</v>
      </c>
      <c r="C7" s="46"/>
      <c r="D7" s="46"/>
      <c r="E7" s="46"/>
      <c r="F7" s="46"/>
      <c r="G7" s="46"/>
      <c r="H7" s="46"/>
      <c r="I7" s="46"/>
      <c r="J7" s="46"/>
      <c r="K7" s="46"/>
      <c r="P7" s="2"/>
    </row>
    <row r="8" spans="1:45" x14ac:dyDescent="0.3">
      <c r="B8" s="45" t="s">
        <v>20</v>
      </c>
      <c r="C8" s="45"/>
      <c r="D8" s="45"/>
      <c r="E8" s="45"/>
      <c r="F8" s="45"/>
      <c r="G8" s="45"/>
      <c r="H8" s="45"/>
      <c r="I8" s="45"/>
      <c r="J8" s="45"/>
      <c r="K8" s="45"/>
      <c r="P8" s="2"/>
    </row>
    <row r="9" spans="1:45" x14ac:dyDescent="0.3">
      <c r="A9" s="39" t="s">
        <v>22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1"/>
      <c r="M9" s="41"/>
      <c r="N9" s="33" t="s">
        <v>34</v>
      </c>
      <c r="O9" s="38" t="s">
        <v>46</v>
      </c>
      <c r="P9" s="33" t="s">
        <v>48</v>
      </c>
      <c r="Q9" s="33" t="s">
        <v>50</v>
      </c>
      <c r="R9" s="38" t="s">
        <v>47</v>
      </c>
      <c r="S9" s="33" t="s">
        <v>48</v>
      </c>
      <c r="T9" s="33" t="s">
        <v>50</v>
      </c>
      <c r="U9" s="38" t="s">
        <v>30</v>
      </c>
      <c r="V9" s="33" t="s">
        <v>35</v>
      </c>
      <c r="W9" s="33" t="s">
        <v>48</v>
      </c>
      <c r="X9" s="33" t="s">
        <v>50</v>
      </c>
      <c r="Y9" s="38" t="s">
        <v>30</v>
      </c>
      <c r="Z9" s="33" t="s">
        <v>35</v>
      </c>
      <c r="AA9" s="33" t="s">
        <v>48</v>
      </c>
      <c r="AB9" s="33" t="s">
        <v>50</v>
      </c>
      <c r="AC9" s="38" t="s">
        <v>31</v>
      </c>
      <c r="AD9" s="33" t="s">
        <v>35</v>
      </c>
      <c r="AE9" s="33" t="s">
        <v>48</v>
      </c>
      <c r="AF9" s="33" t="s">
        <v>50</v>
      </c>
      <c r="AG9" s="38" t="s">
        <v>31</v>
      </c>
      <c r="AH9" s="35" t="s">
        <v>35</v>
      </c>
      <c r="AI9" s="33" t="s">
        <v>48</v>
      </c>
      <c r="AJ9" s="33" t="s">
        <v>50</v>
      </c>
      <c r="AK9" s="35" t="s">
        <v>32</v>
      </c>
      <c r="AL9" s="33" t="s">
        <v>48</v>
      </c>
      <c r="AM9" s="33" t="s">
        <v>50</v>
      </c>
      <c r="AN9" s="38" t="s">
        <v>33</v>
      </c>
      <c r="AO9" s="33" t="s">
        <v>48</v>
      </c>
      <c r="AP9" s="33" t="s">
        <v>50</v>
      </c>
      <c r="AQ9" s="38" t="s">
        <v>51</v>
      </c>
      <c r="AR9" s="38" t="s">
        <v>197</v>
      </c>
      <c r="AS9" s="38" t="s">
        <v>1</v>
      </c>
    </row>
    <row r="10" spans="1:45" s="1" customFormat="1" ht="18" customHeight="1" x14ac:dyDescent="0.3">
      <c r="A10" s="38" t="s">
        <v>14</v>
      </c>
      <c r="B10" s="38" t="s">
        <v>0</v>
      </c>
      <c r="C10" s="38" t="s">
        <v>1</v>
      </c>
      <c r="D10" s="38" t="s">
        <v>2</v>
      </c>
      <c r="E10" s="7" t="s">
        <v>12</v>
      </c>
      <c r="F10" s="38" t="s">
        <v>3</v>
      </c>
      <c r="G10" s="38" t="s">
        <v>4</v>
      </c>
      <c r="H10" s="38" t="s">
        <v>5</v>
      </c>
      <c r="I10" s="38" t="s">
        <v>6</v>
      </c>
      <c r="J10" s="38"/>
      <c r="K10" s="47" t="s">
        <v>9</v>
      </c>
      <c r="L10" s="41" t="s">
        <v>29</v>
      </c>
      <c r="M10" s="41"/>
      <c r="N10" s="34"/>
      <c r="O10" s="38"/>
      <c r="P10" s="34"/>
      <c r="Q10" s="34"/>
      <c r="R10" s="38"/>
      <c r="S10" s="34"/>
      <c r="T10" s="34"/>
      <c r="U10" s="38"/>
      <c r="V10" s="34"/>
      <c r="W10" s="34"/>
      <c r="X10" s="34"/>
      <c r="Y10" s="38"/>
      <c r="Z10" s="34"/>
      <c r="AA10" s="34"/>
      <c r="AB10" s="34"/>
      <c r="AC10" s="38"/>
      <c r="AD10" s="34"/>
      <c r="AE10" s="34"/>
      <c r="AF10" s="34"/>
      <c r="AG10" s="38"/>
      <c r="AH10" s="36"/>
      <c r="AI10" s="34"/>
      <c r="AJ10" s="34"/>
      <c r="AK10" s="36"/>
      <c r="AL10" s="34"/>
      <c r="AM10" s="34"/>
      <c r="AN10" s="38"/>
      <c r="AO10" s="34"/>
      <c r="AP10" s="34"/>
      <c r="AQ10" s="38"/>
      <c r="AR10" s="38"/>
      <c r="AS10" s="38"/>
    </row>
    <row r="11" spans="1:45" s="1" customFormat="1" ht="18" customHeight="1" x14ac:dyDescent="0.2">
      <c r="A11" s="38"/>
      <c r="B11" s="38"/>
      <c r="C11" s="38"/>
      <c r="D11" s="38"/>
      <c r="E11" s="8" t="s">
        <v>13</v>
      </c>
      <c r="F11" s="38"/>
      <c r="G11" s="38"/>
      <c r="H11" s="38"/>
      <c r="I11" s="4" t="s">
        <v>7</v>
      </c>
      <c r="J11" s="4" t="s">
        <v>8</v>
      </c>
      <c r="K11" s="47"/>
      <c r="L11" s="16">
        <v>42524</v>
      </c>
      <c r="M11" s="16">
        <v>42185</v>
      </c>
      <c r="N11" s="49"/>
      <c r="O11" s="38"/>
      <c r="P11" s="8" t="s">
        <v>49</v>
      </c>
      <c r="Q11" s="8" t="s">
        <v>49</v>
      </c>
      <c r="R11" s="38"/>
      <c r="S11" s="8" t="s">
        <v>49</v>
      </c>
      <c r="T11" s="8" t="s">
        <v>49</v>
      </c>
      <c r="U11" s="38"/>
      <c r="V11" s="49"/>
      <c r="W11" s="8" t="s">
        <v>49</v>
      </c>
      <c r="X11" s="8" t="s">
        <v>49</v>
      </c>
      <c r="Y11" s="38"/>
      <c r="Z11" s="49"/>
      <c r="AA11" s="8" t="s">
        <v>49</v>
      </c>
      <c r="AB11" s="8" t="s">
        <v>49</v>
      </c>
      <c r="AC11" s="38"/>
      <c r="AD11" s="49"/>
      <c r="AE11" s="8" t="s">
        <v>49</v>
      </c>
      <c r="AF11" s="8" t="s">
        <v>49</v>
      </c>
      <c r="AG11" s="38"/>
      <c r="AH11" s="37"/>
      <c r="AI11" s="8" t="s">
        <v>49</v>
      </c>
      <c r="AJ11" s="8" t="s">
        <v>49</v>
      </c>
      <c r="AK11" s="37"/>
      <c r="AL11" s="8" t="s">
        <v>49</v>
      </c>
      <c r="AM11" s="8" t="s">
        <v>49</v>
      </c>
      <c r="AN11" s="38"/>
      <c r="AO11" s="8" t="s">
        <v>49</v>
      </c>
      <c r="AP11" s="8" t="s">
        <v>49</v>
      </c>
      <c r="AQ11" s="38"/>
      <c r="AR11" s="38"/>
      <c r="AS11" s="38"/>
    </row>
    <row r="12" spans="1:45" ht="21" customHeight="1" x14ac:dyDescent="0.3">
      <c r="A12" s="5">
        <v>1</v>
      </c>
      <c r="B12" s="5" t="s">
        <v>87</v>
      </c>
      <c r="C12" s="70">
        <v>2521013251237</v>
      </c>
      <c r="D12" s="5" t="s">
        <v>10</v>
      </c>
      <c r="E12" s="5" t="s">
        <v>84</v>
      </c>
      <c r="F12" s="5" t="s">
        <v>11</v>
      </c>
      <c r="G12" s="75" t="s">
        <v>142</v>
      </c>
      <c r="H12" s="6">
        <v>44696</v>
      </c>
      <c r="I12" s="6">
        <v>42583</v>
      </c>
      <c r="J12" s="6">
        <v>43690</v>
      </c>
      <c r="K12" s="32">
        <f>AQ12</f>
        <v>16197.32</v>
      </c>
      <c r="L12" s="5">
        <v>486.07</v>
      </c>
      <c r="M12" s="5">
        <v>420.12</v>
      </c>
      <c r="N12" s="5">
        <f>L12-M12</f>
        <v>65.949999999999989</v>
      </c>
      <c r="O12" s="17">
        <f t="shared" ref="O12:O43" si="0">N12*50/100</f>
        <v>32.974999999999994</v>
      </c>
      <c r="P12" s="19">
        <v>72</v>
      </c>
      <c r="Q12" s="17">
        <f>P12*O12</f>
        <v>2374.1999999999998</v>
      </c>
      <c r="R12" s="17">
        <f t="shared" ref="R12:R43" si="1">N12*25/100</f>
        <v>16.487499999999997</v>
      </c>
      <c r="S12" s="19">
        <v>72</v>
      </c>
      <c r="T12" s="17">
        <f>S12*R12</f>
        <v>1187.0999999999999</v>
      </c>
      <c r="U12" s="5" t="s">
        <v>36</v>
      </c>
      <c r="V12" s="18">
        <f t="shared" ref="V12:V43" si="2">IF(U12="بدل اعتماد معلم ( 50 % )",N12*100/100,IF(U12="بدل اعتماد معلم أول ( 125 %  )",N12*125/100,IF(U12="بدل اعتماد معلم أول  أ  (  150  %  )",N12*150/100,IF(U12="بدل اعتماد معلم خبير  ( 175 %  )",N12*175/100,IF(U12="بدل اعتماد كبير معلمين  ( 200  %  )",N12*200/100)))))</f>
        <v>65.949999999999989</v>
      </c>
      <c r="W12" s="22">
        <v>28</v>
      </c>
      <c r="X12" s="18">
        <f>W12*V12</f>
        <v>1846.5999999999997</v>
      </c>
      <c r="Y12" s="5" t="s">
        <v>38</v>
      </c>
      <c r="Z12" s="18">
        <f t="shared" ref="Z12:Z43" si="3">IF(Y12="بدل اعتماد معلم ( 50 % )",N12*100/100,IF(Y12="بدل اعتماد معلم أول ( 125 %  )",N12*125/100,IF(Y12="بدل اعتماد معلم أول  أ  (  150  %  )",N12*150/100,IF(Y12="بدل اعتماد معلم خبير  ( 175 %  )",N12*175/100,IF(Y12="بدل اعتماد كبير معلمين  ( 200  %  )",N12*200/100)))))</f>
        <v>98.924999999999983</v>
      </c>
      <c r="AA12" s="22">
        <v>44</v>
      </c>
      <c r="AB12" s="18">
        <f>AA12*Z12</f>
        <v>4352.6999999999989</v>
      </c>
      <c r="AC12" s="5" t="s">
        <v>41</v>
      </c>
      <c r="AD12" s="18">
        <f t="shared" ref="AD12:AD43" si="4">IF(AC12="حافز اداء  معلم  (  75 %  )",N12*75/100,IF(AC12="حافز اداء  معلم أول ( 50  %  )",N12*50/100,IF(AC12="حافز اداء  معلم أول  أ  (  25 %  )",N12*25/100,IF(AC12="حافز اداء معلم خبير  (  25  %  )",N12*25/100,IF(AC12="حافز اداء  كبير معلمين  (  25  %  )",N12*25/100)))))</f>
        <v>49.462499999999991</v>
      </c>
      <c r="AE12" s="22">
        <v>28</v>
      </c>
      <c r="AF12" s="18">
        <f>AE12*AD12</f>
        <v>1384.9499999999998</v>
      </c>
      <c r="AG12" s="5" t="s">
        <v>43</v>
      </c>
      <c r="AH12" s="18">
        <f t="shared" ref="AH12:AH43" si="5">IF(AG12="حافز اداء  معلم  (  75 %  )",N12*75/100,IF(AG12="حافز اداء  معلم أول ( 50  %  )",N12*50/100,IF(AG12="حافز اداء  معلم أول  أ  (  25 %  )",N12*25/100,IF(AG12="حافز اداء معلم خبير  (  25  %  )",N12*25/100,IF(AG12="حافز اداء  كبير معلمين  (  25  %  )",N12*25/100)))))</f>
        <v>16.487499999999997</v>
      </c>
      <c r="AI12" s="22">
        <v>44</v>
      </c>
      <c r="AJ12" s="18">
        <f>AI12*AH12</f>
        <v>725.44999999999982</v>
      </c>
      <c r="AK12" s="2">
        <f>N12*10</f>
        <v>659.49999999999989</v>
      </c>
      <c r="AL12" s="2">
        <v>72</v>
      </c>
      <c r="AM12" s="2">
        <f>AK12/12*72</f>
        <v>3956.9999999999991</v>
      </c>
      <c r="AN12" s="2">
        <f>N12*40/100</f>
        <v>26.379999999999995</v>
      </c>
      <c r="AO12" s="2">
        <v>14</v>
      </c>
      <c r="AP12" s="2">
        <f t="shared" ref="AP12:AP73" si="6">AO12*AN12</f>
        <v>369.31999999999994</v>
      </c>
      <c r="AQ12" s="21">
        <f>AP12+AM12+AJ12+AF12+AB12+X12+T12+Q12</f>
        <v>16197.32</v>
      </c>
      <c r="AR12" t="e">
        <f ca="1">NoToTxt(AQ12,"جنيه"," قرش")</f>
        <v>#NAME?</v>
      </c>
      <c r="AS12" s="76">
        <v>2521013251237</v>
      </c>
    </row>
    <row r="13" spans="1:45" ht="21" customHeight="1" x14ac:dyDescent="0.3">
      <c r="A13" s="5">
        <v>2</v>
      </c>
      <c r="B13" s="5" t="s">
        <v>88</v>
      </c>
      <c r="C13" s="70">
        <v>2570705261984</v>
      </c>
      <c r="D13" s="5" t="s">
        <v>10</v>
      </c>
      <c r="E13" s="5" t="s">
        <v>198</v>
      </c>
      <c r="F13" s="5" t="s">
        <v>11</v>
      </c>
      <c r="G13" s="75" t="s">
        <v>143</v>
      </c>
      <c r="H13" s="6">
        <v>44697</v>
      </c>
      <c r="I13" s="6">
        <v>42583</v>
      </c>
      <c r="J13" s="6">
        <v>43690</v>
      </c>
      <c r="K13" s="32">
        <f t="shared" ref="K13:K68" si="7">AQ13</f>
        <v>20497.207999999999</v>
      </c>
      <c r="L13" s="5">
        <v>500</v>
      </c>
      <c r="M13" s="5">
        <v>420.12</v>
      </c>
      <c r="N13" s="5">
        <f t="shared" ref="N13:N73" si="8">L13-M13</f>
        <v>79.88</v>
      </c>
      <c r="O13" s="17">
        <f t="shared" si="0"/>
        <v>39.94</v>
      </c>
      <c r="P13" s="19">
        <v>72</v>
      </c>
      <c r="Q13" s="17">
        <f t="shared" ref="Q13:Q73" si="9">P13*O13</f>
        <v>2875.68</v>
      </c>
      <c r="R13" s="17">
        <f t="shared" si="1"/>
        <v>19.97</v>
      </c>
      <c r="S13" s="19">
        <v>72</v>
      </c>
      <c r="T13" s="17">
        <f t="shared" ref="T13:T73" si="10">S13*R13</f>
        <v>1437.84</v>
      </c>
      <c r="U13" s="5" t="s">
        <v>37</v>
      </c>
      <c r="V13" s="18">
        <f t="shared" si="2"/>
        <v>99.85</v>
      </c>
      <c r="W13" s="22">
        <v>28</v>
      </c>
      <c r="X13" s="18">
        <f t="shared" ref="X13:X73" si="11">W13*V13</f>
        <v>2795.7999999999997</v>
      </c>
      <c r="Y13" s="5" t="s">
        <v>39</v>
      </c>
      <c r="Z13" s="18">
        <f t="shared" si="3"/>
        <v>139.79</v>
      </c>
      <c r="AA13" s="22">
        <v>44</v>
      </c>
      <c r="AB13" s="18">
        <f t="shared" ref="AB13:AB73" si="12">AA13*Z13</f>
        <v>6150.7599999999993</v>
      </c>
      <c r="AC13" s="5" t="s">
        <v>42</v>
      </c>
      <c r="AD13" s="18">
        <f t="shared" si="4"/>
        <v>39.94</v>
      </c>
      <c r="AE13" s="22">
        <v>28</v>
      </c>
      <c r="AF13" s="18">
        <f t="shared" ref="AF13:AF73" si="13">AE13*AD13</f>
        <v>1118.32</v>
      </c>
      <c r="AG13" s="5" t="s">
        <v>44</v>
      </c>
      <c r="AH13" s="18">
        <f t="shared" si="5"/>
        <v>19.97</v>
      </c>
      <c r="AI13" s="22">
        <v>44</v>
      </c>
      <c r="AJ13" s="18">
        <f t="shared" ref="AJ13:AJ73" si="14">AI13*AH13</f>
        <v>878.68</v>
      </c>
      <c r="AK13" s="2">
        <f t="shared" ref="AK13:AK73" si="15">N13*10</f>
        <v>798.8</v>
      </c>
      <c r="AL13" s="2">
        <v>72</v>
      </c>
      <c r="AM13" s="2">
        <f t="shared" ref="AM13:AM73" si="16">AK13/12*72</f>
        <v>4792.7999999999993</v>
      </c>
      <c r="AN13" s="2">
        <f t="shared" ref="AN13:AN73" si="17">N13*40/100</f>
        <v>31.951999999999998</v>
      </c>
      <c r="AO13" s="2">
        <v>14</v>
      </c>
      <c r="AP13" s="2">
        <f t="shared" si="6"/>
        <v>447.32799999999997</v>
      </c>
      <c r="AQ13" s="21">
        <f t="shared" ref="AQ13:AQ73" si="18">AP13+AM13+AJ13+AF13+AB13+X13+T13+Q13</f>
        <v>20497.207999999999</v>
      </c>
      <c r="AR13" s="23" t="e">
        <f t="shared" ref="AR13:AR73" ca="1" si="19">"  فقط "&amp;ArbNum2Text(AQ13, 2,3,"جنيه","جنيهات",1,"قرش","قروش",1)</f>
        <v>#NAME?</v>
      </c>
      <c r="AS13" s="70">
        <v>2570705261984</v>
      </c>
    </row>
    <row r="14" spans="1:45" ht="21" customHeight="1" x14ac:dyDescent="0.3">
      <c r="A14" s="5">
        <v>3</v>
      </c>
      <c r="B14" s="5" t="s">
        <v>89</v>
      </c>
      <c r="C14" s="70">
        <v>2751026250029</v>
      </c>
      <c r="D14" s="5" t="s">
        <v>10</v>
      </c>
      <c r="E14" s="5" t="s">
        <v>84</v>
      </c>
      <c r="F14" s="5" t="s">
        <v>11</v>
      </c>
      <c r="G14" s="75" t="s">
        <v>144</v>
      </c>
      <c r="H14" s="6">
        <v>44698</v>
      </c>
      <c r="I14" s="6">
        <v>42583</v>
      </c>
      <c r="J14" s="6">
        <v>43690</v>
      </c>
      <c r="K14" s="32">
        <f t="shared" si="7"/>
        <v>48135.887999999999</v>
      </c>
      <c r="L14" s="5">
        <v>600</v>
      </c>
      <c r="M14" s="5">
        <v>420.12</v>
      </c>
      <c r="N14" s="5">
        <f t="shared" si="8"/>
        <v>179.88</v>
      </c>
      <c r="O14" s="17">
        <f t="shared" si="0"/>
        <v>89.94</v>
      </c>
      <c r="P14" s="19">
        <v>72</v>
      </c>
      <c r="Q14" s="17">
        <f t="shared" si="9"/>
        <v>6475.68</v>
      </c>
      <c r="R14" s="17">
        <f t="shared" si="1"/>
        <v>44.97</v>
      </c>
      <c r="S14" s="19">
        <v>72</v>
      </c>
      <c r="T14" s="17">
        <f t="shared" si="10"/>
        <v>3237.84</v>
      </c>
      <c r="U14" s="5" t="s">
        <v>38</v>
      </c>
      <c r="V14" s="18">
        <f t="shared" si="2"/>
        <v>269.82</v>
      </c>
      <c r="W14" s="22">
        <v>28</v>
      </c>
      <c r="X14" s="18">
        <f t="shared" si="11"/>
        <v>7554.96</v>
      </c>
      <c r="Y14" s="5" t="s">
        <v>40</v>
      </c>
      <c r="Z14" s="18">
        <f t="shared" si="3"/>
        <v>359.76</v>
      </c>
      <c r="AA14" s="22">
        <v>44</v>
      </c>
      <c r="AB14" s="18">
        <f t="shared" si="12"/>
        <v>15829.439999999999</v>
      </c>
      <c r="AC14" s="5" t="s">
        <v>43</v>
      </c>
      <c r="AD14" s="18">
        <f t="shared" si="4"/>
        <v>44.97</v>
      </c>
      <c r="AE14" s="22">
        <v>28</v>
      </c>
      <c r="AF14" s="18">
        <f t="shared" si="13"/>
        <v>1259.1599999999999</v>
      </c>
      <c r="AG14" s="5" t="s">
        <v>45</v>
      </c>
      <c r="AH14" s="18">
        <f t="shared" si="5"/>
        <v>44.97</v>
      </c>
      <c r="AI14" s="22">
        <v>44</v>
      </c>
      <c r="AJ14" s="18">
        <f t="shared" si="14"/>
        <v>1978.6799999999998</v>
      </c>
      <c r="AK14" s="2">
        <f t="shared" si="15"/>
        <v>1798.8</v>
      </c>
      <c r="AL14" s="2">
        <v>72</v>
      </c>
      <c r="AM14" s="2">
        <f t="shared" si="16"/>
        <v>10792.800000000001</v>
      </c>
      <c r="AN14" s="2">
        <f t="shared" si="17"/>
        <v>71.951999999999998</v>
      </c>
      <c r="AO14" s="2">
        <v>14</v>
      </c>
      <c r="AP14" s="2">
        <f t="shared" si="6"/>
        <v>1007.328</v>
      </c>
      <c r="AQ14" s="21">
        <f t="shared" si="18"/>
        <v>48135.887999999999</v>
      </c>
      <c r="AR14" s="23" t="e">
        <f t="shared" ca="1" si="19"/>
        <v>#NAME?</v>
      </c>
      <c r="AS14" s="70">
        <v>2751026250029</v>
      </c>
    </row>
    <row r="15" spans="1:45" ht="21" customHeight="1" x14ac:dyDescent="0.3">
      <c r="A15" s="5">
        <v>4</v>
      </c>
      <c r="B15" s="5" t="s">
        <v>90</v>
      </c>
      <c r="C15" s="70">
        <v>2751026250029</v>
      </c>
      <c r="D15" s="5" t="s">
        <v>10</v>
      </c>
      <c r="E15" s="5" t="s">
        <v>198</v>
      </c>
      <c r="F15" s="5" t="s">
        <v>11</v>
      </c>
      <c r="G15" s="75" t="s">
        <v>145</v>
      </c>
      <c r="H15" s="6">
        <v>44699</v>
      </c>
      <c r="I15" s="6">
        <v>42583</v>
      </c>
      <c r="J15" s="6">
        <v>43690</v>
      </c>
      <c r="K15" s="32">
        <f t="shared" si="7"/>
        <v>38960.248</v>
      </c>
      <c r="L15" s="5">
        <v>562</v>
      </c>
      <c r="M15" s="5">
        <v>420.12</v>
      </c>
      <c r="N15" s="5">
        <f t="shared" si="8"/>
        <v>141.88</v>
      </c>
      <c r="O15" s="17">
        <f t="shared" si="0"/>
        <v>70.94</v>
      </c>
      <c r="P15" s="19">
        <v>72</v>
      </c>
      <c r="Q15" s="17">
        <f t="shared" si="9"/>
        <v>5107.68</v>
      </c>
      <c r="R15" s="17">
        <f t="shared" si="1"/>
        <v>35.47</v>
      </c>
      <c r="S15" s="19">
        <v>72</v>
      </c>
      <c r="T15" s="17">
        <f t="shared" si="10"/>
        <v>2553.84</v>
      </c>
      <c r="U15" s="5" t="s">
        <v>39</v>
      </c>
      <c r="V15" s="18">
        <f t="shared" si="2"/>
        <v>248.29</v>
      </c>
      <c r="W15" s="22">
        <v>28</v>
      </c>
      <c r="X15" s="18">
        <f t="shared" si="11"/>
        <v>6952.12</v>
      </c>
      <c r="Y15" s="5" t="s">
        <v>38</v>
      </c>
      <c r="Z15" s="18">
        <f t="shared" si="3"/>
        <v>212.82</v>
      </c>
      <c r="AA15" s="22">
        <v>44</v>
      </c>
      <c r="AB15" s="18">
        <f t="shared" si="12"/>
        <v>9364.08</v>
      </c>
      <c r="AC15" s="5" t="s">
        <v>44</v>
      </c>
      <c r="AD15" s="18">
        <f t="shared" si="4"/>
        <v>35.47</v>
      </c>
      <c r="AE15" s="22">
        <v>28</v>
      </c>
      <c r="AF15" s="18">
        <f t="shared" si="13"/>
        <v>993.16</v>
      </c>
      <c r="AG15" s="5" t="s">
        <v>41</v>
      </c>
      <c r="AH15" s="18">
        <f t="shared" si="5"/>
        <v>106.41</v>
      </c>
      <c r="AI15" s="22">
        <v>44</v>
      </c>
      <c r="AJ15" s="18">
        <f t="shared" si="14"/>
        <v>4682.04</v>
      </c>
      <c r="AK15" s="2">
        <f t="shared" si="15"/>
        <v>1418.8</v>
      </c>
      <c r="AL15" s="2">
        <v>72</v>
      </c>
      <c r="AM15" s="2">
        <f t="shared" si="16"/>
        <v>8512.7999999999993</v>
      </c>
      <c r="AN15" s="2">
        <f t="shared" si="17"/>
        <v>56.751999999999995</v>
      </c>
      <c r="AO15" s="2">
        <v>14</v>
      </c>
      <c r="AP15" s="2">
        <f t="shared" si="6"/>
        <v>794.52799999999991</v>
      </c>
      <c r="AQ15" s="21">
        <f t="shared" si="18"/>
        <v>38960.248</v>
      </c>
      <c r="AR15" s="23" t="e">
        <f t="shared" ca="1" si="19"/>
        <v>#NAME?</v>
      </c>
      <c r="AS15" s="70">
        <v>2751026250029</v>
      </c>
    </row>
    <row r="16" spans="1:45" ht="21" customHeight="1" x14ac:dyDescent="0.3">
      <c r="A16" s="5">
        <v>5</v>
      </c>
      <c r="B16" s="5" t="s">
        <v>91</v>
      </c>
      <c r="C16" s="70">
        <v>2770124250032</v>
      </c>
      <c r="D16" s="5" t="s">
        <v>10</v>
      </c>
      <c r="E16" s="5" t="s">
        <v>84</v>
      </c>
      <c r="F16" s="5" t="s">
        <v>11</v>
      </c>
      <c r="G16" s="75" t="s">
        <v>146</v>
      </c>
      <c r="H16" s="6">
        <v>44700</v>
      </c>
      <c r="I16" s="6">
        <v>42583</v>
      </c>
      <c r="J16" s="6">
        <v>43690</v>
      </c>
      <c r="K16" s="32">
        <f t="shared" si="7"/>
        <v>59385.568000000007</v>
      </c>
      <c r="L16" s="5">
        <v>659</v>
      </c>
      <c r="M16" s="5">
        <v>420.12</v>
      </c>
      <c r="N16" s="5">
        <f t="shared" si="8"/>
        <v>238.88</v>
      </c>
      <c r="O16" s="17">
        <f t="shared" si="0"/>
        <v>119.44</v>
      </c>
      <c r="P16" s="19">
        <v>72</v>
      </c>
      <c r="Q16" s="17">
        <f t="shared" si="9"/>
        <v>8599.68</v>
      </c>
      <c r="R16" s="17">
        <f t="shared" si="1"/>
        <v>59.72</v>
      </c>
      <c r="S16" s="19">
        <v>72</v>
      </c>
      <c r="T16" s="17">
        <f t="shared" si="10"/>
        <v>4299.84</v>
      </c>
      <c r="U16" s="5" t="s">
        <v>40</v>
      </c>
      <c r="V16" s="18">
        <f t="shared" si="2"/>
        <v>477.76</v>
      </c>
      <c r="W16" s="22">
        <v>28</v>
      </c>
      <c r="X16" s="18">
        <f t="shared" si="11"/>
        <v>13377.279999999999</v>
      </c>
      <c r="Y16" s="5" t="s">
        <v>36</v>
      </c>
      <c r="Z16" s="18">
        <f t="shared" si="3"/>
        <v>238.88</v>
      </c>
      <c r="AA16" s="22">
        <v>44</v>
      </c>
      <c r="AB16" s="18">
        <f t="shared" si="12"/>
        <v>10510.72</v>
      </c>
      <c r="AC16" s="5" t="s">
        <v>45</v>
      </c>
      <c r="AD16" s="18">
        <f t="shared" si="4"/>
        <v>59.72</v>
      </c>
      <c r="AE16" s="22">
        <v>28</v>
      </c>
      <c r="AF16" s="18">
        <f t="shared" si="13"/>
        <v>1672.1599999999999</v>
      </c>
      <c r="AG16" s="5" t="s">
        <v>42</v>
      </c>
      <c r="AH16" s="18">
        <f t="shared" si="5"/>
        <v>119.44</v>
      </c>
      <c r="AI16" s="22">
        <v>44</v>
      </c>
      <c r="AJ16" s="18">
        <f t="shared" si="14"/>
        <v>5255.36</v>
      </c>
      <c r="AK16" s="2">
        <f t="shared" si="15"/>
        <v>2388.8000000000002</v>
      </c>
      <c r="AL16" s="2">
        <v>72</v>
      </c>
      <c r="AM16" s="2">
        <f t="shared" si="16"/>
        <v>14332.800000000001</v>
      </c>
      <c r="AN16" s="2">
        <f t="shared" si="17"/>
        <v>95.552000000000007</v>
      </c>
      <c r="AO16" s="2">
        <v>14</v>
      </c>
      <c r="AP16" s="2">
        <f t="shared" si="6"/>
        <v>1337.7280000000001</v>
      </c>
      <c r="AQ16" s="21">
        <f t="shared" si="18"/>
        <v>59385.568000000007</v>
      </c>
      <c r="AR16" s="23" t="e">
        <f t="shared" ca="1" si="19"/>
        <v>#NAME?</v>
      </c>
      <c r="AS16" s="70">
        <v>2770124250032</v>
      </c>
    </row>
    <row r="17" spans="1:45" ht="21" customHeight="1" x14ac:dyDescent="0.3">
      <c r="A17" s="5">
        <v>6</v>
      </c>
      <c r="B17" s="5" t="s">
        <v>92</v>
      </c>
      <c r="C17" s="70">
        <v>2770124250032</v>
      </c>
      <c r="D17" s="5" t="s">
        <v>10</v>
      </c>
      <c r="E17" s="5" t="s">
        <v>198</v>
      </c>
      <c r="F17" s="5" t="s">
        <v>11</v>
      </c>
      <c r="G17" s="75" t="s">
        <v>147</v>
      </c>
      <c r="H17" s="6">
        <v>44701</v>
      </c>
      <c r="I17" s="6">
        <v>42583</v>
      </c>
      <c r="J17" s="6">
        <v>43690</v>
      </c>
      <c r="K17" s="32">
        <f t="shared" si="7"/>
        <v>28322.998000000003</v>
      </c>
      <c r="L17" s="5">
        <v>600</v>
      </c>
      <c r="M17" s="5">
        <v>486.07</v>
      </c>
      <c r="N17" s="5">
        <f t="shared" si="8"/>
        <v>113.93</v>
      </c>
      <c r="O17" s="17">
        <f t="shared" si="0"/>
        <v>56.965000000000003</v>
      </c>
      <c r="P17" s="19">
        <v>72</v>
      </c>
      <c r="Q17" s="17">
        <f t="shared" si="9"/>
        <v>4101.4800000000005</v>
      </c>
      <c r="R17" s="17">
        <f t="shared" si="1"/>
        <v>28.482500000000002</v>
      </c>
      <c r="S17" s="19">
        <v>72</v>
      </c>
      <c r="T17" s="17">
        <f t="shared" si="10"/>
        <v>2050.7400000000002</v>
      </c>
      <c r="U17" s="5" t="s">
        <v>38</v>
      </c>
      <c r="V17" s="18">
        <f t="shared" si="2"/>
        <v>170.89500000000001</v>
      </c>
      <c r="W17" s="22">
        <v>28</v>
      </c>
      <c r="X17" s="18">
        <f t="shared" si="11"/>
        <v>4785.0600000000004</v>
      </c>
      <c r="Y17" s="5" t="s">
        <v>37</v>
      </c>
      <c r="Z17" s="18">
        <f t="shared" si="3"/>
        <v>142.41249999999999</v>
      </c>
      <c r="AA17" s="22">
        <v>44</v>
      </c>
      <c r="AB17" s="18">
        <f t="shared" si="12"/>
        <v>6266.15</v>
      </c>
      <c r="AC17" s="5" t="s">
        <v>41</v>
      </c>
      <c r="AD17" s="18">
        <f t="shared" si="4"/>
        <v>85.447500000000005</v>
      </c>
      <c r="AE17" s="22">
        <v>28</v>
      </c>
      <c r="AF17" s="18">
        <f t="shared" si="13"/>
        <v>2392.5300000000002</v>
      </c>
      <c r="AG17" s="5" t="s">
        <v>43</v>
      </c>
      <c r="AH17" s="18">
        <f t="shared" si="5"/>
        <v>28.482500000000002</v>
      </c>
      <c r="AI17" s="22">
        <v>44</v>
      </c>
      <c r="AJ17" s="18">
        <f t="shared" si="14"/>
        <v>1253.23</v>
      </c>
      <c r="AK17" s="2">
        <f t="shared" si="15"/>
        <v>1139.3000000000002</v>
      </c>
      <c r="AL17" s="2">
        <v>72</v>
      </c>
      <c r="AM17" s="2">
        <f t="shared" si="16"/>
        <v>6835.8000000000011</v>
      </c>
      <c r="AN17" s="2">
        <f t="shared" si="17"/>
        <v>45.57200000000001</v>
      </c>
      <c r="AO17" s="2">
        <v>14</v>
      </c>
      <c r="AP17" s="2">
        <f t="shared" si="6"/>
        <v>638.00800000000015</v>
      </c>
      <c r="AQ17" s="21">
        <f t="shared" si="18"/>
        <v>28322.998000000003</v>
      </c>
      <c r="AR17" s="23" t="e">
        <f t="shared" ca="1" si="19"/>
        <v>#NAME?</v>
      </c>
      <c r="AS17" s="70">
        <v>2770124250032</v>
      </c>
    </row>
    <row r="18" spans="1:45" ht="21" customHeight="1" x14ac:dyDescent="0.3">
      <c r="A18" s="5">
        <v>7</v>
      </c>
      <c r="B18" s="5" t="s">
        <v>93</v>
      </c>
      <c r="C18" s="70">
        <v>2810162500093</v>
      </c>
      <c r="D18" s="5" t="s">
        <v>10</v>
      </c>
      <c r="E18" s="5" t="s">
        <v>84</v>
      </c>
      <c r="F18" s="5" t="s">
        <v>11</v>
      </c>
      <c r="G18" s="75" t="s">
        <v>148</v>
      </c>
      <c r="H18" s="6">
        <v>44702</v>
      </c>
      <c r="I18" s="6">
        <v>42583</v>
      </c>
      <c r="J18" s="6">
        <v>43690</v>
      </c>
      <c r="K18" s="32">
        <f t="shared" si="7"/>
        <v>35790</v>
      </c>
      <c r="L18" s="5">
        <v>650</v>
      </c>
      <c r="M18" s="5">
        <v>500</v>
      </c>
      <c r="N18" s="5">
        <f t="shared" si="8"/>
        <v>150</v>
      </c>
      <c r="O18" s="17">
        <f t="shared" si="0"/>
        <v>75</v>
      </c>
      <c r="P18" s="19">
        <v>72</v>
      </c>
      <c r="Q18" s="17">
        <f t="shared" si="9"/>
        <v>5400</v>
      </c>
      <c r="R18" s="17">
        <f t="shared" si="1"/>
        <v>37.5</v>
      </c>
      <c r="S18" s="19">
        <v>72</v>
      </c>
      <c r="T18" s="17">
        <f t="shared" si="10"/>
        <v>2700</v>
      </c>
      <c r="U18" s="5" t="s">
        <v>36</v>
      </c>
      <c r="V18" s="18">
        <f t="shared" si="2"/>
        <v>150</v>
      </c>
      <c r="W18" s="22">
        <v>28</v>
      </c>
      <c r="X18" s="18">
        <f t="shared" si="11"/>
        <v>4200</v>
      </c>
      <c r="Y18" s="5" t="s">
        <v>38</v>
      </c>
      <c r="Z18" s="18">
        <f t="shared" si="3"/>
        <v>225</v>
      </c>
      <c r="AA18" s="22">
        <v>44</v>
      </c>
      <c r="AB18" s="18">
        <f t="shared" si="12"/>
        <v>9900</v>
      </c>
      <c r="AC18" s="5" t="s">
        <v>42</v>
      </c>
      <c r="AD18" s="18">
        <f t="shared" si="4"/>
        <v>75</v>
      </c>
      <c r="AE18" s="22">
        <v>28</v>
      </c>
      <c r="AF18" s="18">
        <f t="shared" si="13"/>
        <v>2100</v>
      </c>
      <c r="AG18" s="5" t="s">
        <v>44</v>
      </c>
      <c r="AH18" s="18">
        <f t="shared" si="5"/>
        <v>37.5</v>
      </c>
      <c r="AI18" s="22">
        <v>44</v>
      </c>
      <c r="AJ18" s="18">
        <f t="shared" si="14"/>
        <v>1650</v>
      </c>
      <c r="AK18" s="2">
        <f t="shared" si="15"/>
        <v>1500</v>
      </c>
      <c r="AL18" s="2">
        <v>72</v>
      </c>
      <c r="AM18" s="2">
        <f t="shared" si="16"/>
        <v>9000</v>
      </c>
      <c r="AN18" s="2">
        <f t="shared" si="17"/>
        <v>60</v>
      </c>
      <c r="AO18" s="2">
        <v>14</v>
      </c>
      <c r="AP18" s="2">
        <f t="shared" si="6"/>
        <v>840</v>
      </c>
      <c r="AQ18" s="21">
        <f t="shared" si="18"/>
        <v>35790</v>
      </c>
      <c r="AR18" s="23" t="e">
        <f t="shared" ca="1" si="19"/>
        <v>#NAME?</v>
      </c>
      <c r="AS18" s="70">
        <v>2810162500093</v>
      </c>
    </row>
    <row r="19" spans="1:45" ht="21" customHeight="1" x14ac:dyDescent="0.3">
      <c r="A19" s="5">
        <v>8</v>
      </c>
      <c r="B19" s="5" t="s">
        <v>94</v>
      </c>
      <c r="C19" s="70">
        <v>2850702200069</v>
      </c>
      <c r="D19" s="5" t="s">
        <v>10</v>
      </c>
      <c r="E19" s="5" t="s">
        <v>199</v>
      </c>
      <c r="F19" s="5" t="s">
        <v>11</v>
      </c>
      <c r="G19" s="75" t="s">
        <v>149</v>
      </c>
      <c r="H19" s="6">
        <v>44703</v>
      </c>
      <c r="I19" s="6">
        <v>42583</v>
      </c>
      <c r="J19" s="6">
        <v>43690</v>
      </c>
      <c r="K19" s="32">
        <f t="shared" si="7"/>
        <v>102276.8</v>
      </c>
      <c r="L19" s="5">
        <v>653</v>
      </c>
      <c r="M19" s="5">
        <v>265</v>
      </c>
      <c r="N19" s="5">
        <f t="shared" si="8"/>
        <v>388</v>
      </c>
      <c r="O19" s="17">
        <f t="shared" si="0"/>
        <v>194</v>
      </c>
      <c r="P19" s="19">
        <v>72</v>
      </c>
      <c r="Q19" s="17">
        <f t="shared" si="9"/>
        <v>13968</v>
      </c>
      <c r="R19" s="17">
        <f t="shared" si="1"/>
        <v>97</v>
      </c>
      <c r="S19" s="19">
        <v>72</v>
      </c>
      <c r="T19" s="17">
        <f t="shared" si="10"/>
        <v>6984</v>
      </c>
      <c r="U19" s="5" t="s">
        <v>37</v>
      </c>
      <c r="V19" s="18">
        <f t="shared" si="2"/>
        <v>485</v>
      </c>
      <c r="W19" s="22">
        <v>28</v>
      </c>
      <c r="X19" s="18">
        <f t="shared" si="11"/>
        <v>13580</v>
      </c>
      <c r="Y19" s="5" t="s">
        <v>39</v>
      </c>
      <c r="Z19" s="18">
        <f t="shared" si="3"/>
        <v>679</v>
      </c>
      <c r="AA19" s="22">
        <v>44</v>
      </c>
      <c r="AB19" s="18">
        <f t="shared" si="12"/>
        <v>29876</v>
      </c>
      <c r="AC19" s="5" t="s">
        <v>41</v>
      </c>
      <c r="AD19" s="18">
        <f t="shared" si="4"/>
        <v>291</v>
      </c>
      <c r="AE19" s="22">
        <v>28</v>
      </c>
      <c r="AF19" s="18">
        <f t="shared" si="13"/>
        <v>8148</v>
      </c>
      <c r="AG19" s="5" t="s">
        <v>45</v>
      </c>
      <c r="AH19" s="18">
        <f t="shared" si="5"/>
        <v>97</v>
      </c>
      <c r="AI19" s="22">
        <v>44</v>
      </c>
      <c r="AJ19" s="18">
        <f t="shared" si="14"/>
        <v>4268</v>
      </c>
      <c r="AK19" s="2">
        <f t="shared" si="15"/>
        <v>3880</v>
      </c>
      <c r="AL19" s="2">
        <v>72</v>
      </c>
      <c r="AM19" s="2">
        <f t="shared" si="16"/>
        <v>23280</v>
      </c>
      <c r="AN19" s="2">
        <f t="shared" si="17"/>
        <v>155.19999999999999</v>
      </c>
      <c r="AO19" s="2">
        <v>14</v>
      </c>
      <c r="AP19" s="2">
        <f t="shared" si="6"/>
        <v>2172.7999999999997</v>
      </c>
      <c r="AQ19" s="21">
        <f t="shared" si="18"/>
        <v>102276.8</v>
      </c>
      <c r="AR19" s="23" t="e">
        <f t="shared" ca="1" si="19"/>
        <v>#NAME?</v>
      </c>
      <c r="AS19" s="70">
        <v>2850702200069</v>
      </c>
    </row>
    <row r="20" spans="1:45" ht="21" customHeight="1" x14ac:dyDescent="0.3">
      <c r="A20" s="5">
        <v>9</v>
      </c>
      <c r="B20" s="5" t="s">
        <v>95</v>
      </c>
      <c r="C20" s="70">
        <v>2940222501431</v>
      </c>
      <c r="D20" s="5" t="s">
        <v>10</v>
      </c>
      <c r="E20" s="5" t="s">
        <v>198</v>
      </c>
      <c r="F20" s="5" t="s">
        <v>11</v>
      </c>
      <c r="G20" s="75" t="s">
        <v>150</v>
      </c>
      <c r="H20" s="6">
        <v>44704</v>
      </c>
      <c r="I20" s="6">
        <v>42583</v>
      </c>
      <c r="J20" s="6">
        <v>43690</v>
      </c>
      <c r="K20" s="32">
        <f t="shared" si="7"/>
        <v>56947.199999999997</v>
      </c>
      <c r="L20" s="5">
        <v>450</v>
      </c>
      <c r="M20" s="5">
        <v>258</v>
      </c>
      <c r="N20" s="5">
        <f t="shared" si="8"/>
        <v>192</v>
      </c>
      <c r="O20" s="17">
        <f t="shared" si="0"/>
        <v>96</v>
      </c>
      <c r="P20" s="19">
        <v>72</v>
      </c>
      <c r="Q20" s="17">
        <f t="shared" si="9"/>
        <v>6912</v>
      </c>
      <c r="R20" s="17">
        <f t="shared" si="1"/>
        <v>48</v>
      </c>
      <c r="S20" s="19">
        <v>72</v>
      </c>
      <c r="T20" s="17">
        <f t="shared" si="10"/>
        <v>3456</v>
      </c>
      <c r="U20" s="5" t="s">
        <v>38</v>
      </c>
      <c r="V20" s="18">
        <f t="shared" si="2"/>
        <v>288</v>
      </c>
      <c r="W20" s="22">
        <v>28</v>
      </c>
      <c r="X20" s="18">
        <f t="shared" si="11"/>
        <v>8064</v>
      </c>
      <c r="Y20" s="5" t="s">
        <v>40</v>
      </c>
      <c r="Z20" s="18">
        <f t="shared" si="3"/>
        <v>384</v>
      </c>
      <c r="AA20" s="22">
        <v>44</v>
      </c>
      <c r="AB20" s="18">
        <f t="shared" si="12"/>
        <v>16896</v>
      </c>
      <c r="AC20" s="5" t="s">
        <v>42</v>
      </c>
      <c r="AD20" s="18">
        <f t="shared" si="4"/>
        <v>96</v>
      </c>
      <c r="AE20" s="22">
        <v>28</v>
      </c>
      <c r="AF20" s="18">
        <f t="shared" si="13"/>
        <v>2688</v>
      </c>
      <c r="AG20" s="5" t="s">
        <v>41</v>
      </c>
      <c r="AH20" s="18">
        <f t="shared" si="5"/>
        <v>144</v>
      </c>
      <c r="AI20" s="22">
        <v>44</v>
      </c>
      <c r="AJ20" s="18">
        <f t="shared" si="14"/>
        <v>6336</v>
      </c>
      <c r="AK20" s="2">
        <f t="shared" si="15"/>
        <v>1920</v>
      </c>
      <c r="AL20" s="2">
        <v>72</v>
      </c>
      <c r="AM20" s="2">
        <f t="shared" si="16"/>
        <v>11520</v>
      </c>
      <c r="AN20" s="2">
        <f t="shared" si="17"/>
        <v>76.8</v>
      </c>
      <c r="AO20" s="2">
        <v>14</v>
      </c>
      <c r="AP20" s="2">
        <f t="shared" si="6"/>
        <v>1075.2</v>
      </c>
      <c r="AQ20" s="21">
        <f t="shared" si="18"/>
        <v>56947.199999999997</v>
      </c>
      <c r="AR20" s="23" t="e">
        <f t="shared" ca="1" si="19"/>
        <v>#NAME?</v>
      </c>
      <c r="AS20" s="70">
        <v>2940222501431</v>
      </c>
    </row>
    <row r="21" spans="1:45" ht="21" customHeight="1" x14ac:dyDescent="0.3">
      <c r="A21" s="5">
        <v>10</v>
      </c>
      <c r="B21" s="5" t="s">
        <v>96</v>
      </c>
      <c r="C21" s="70">
        <v>3010707251792</v>
      </c>
      <c r="D21" s="5" t="s">
        <v>10</v>
      </c>
      <c r="E21" s="5" t="s">
        <v>84</v>
      </c>
      <c r="F21" s="5" t="s">
        <v>11</v>
      </c>
      <c r="G21" s="75" t="s">
        <v>151</v>
      </c>
      <c r="H21" s="6">
        <v>44705</v>
      </c>
      <c r="I21" s="6">
        <v>42583</v>
      </c>
      <c r="J21" s="6">
        <v>43690</v>
      </c>
      <c r="K21" s="32">
        <f t="shared" si="7"/>
        <v>79343.600000000006</v>
      </c>
      <c r="L21" s="5">
        <v>960</v>
      </c>
      <c r="M21" s="5">
        <v>659</v>
      </c>
      <c r="N21" s="5">
        <f t="shared" si="8"/>
        <v>301</v>
      </c>
      <c r="O21" s="17">
        <f t="shared" si="0"/>
        <v>150.5</v>
      </c>
      <c r="P21" s="19">
        <v>72</v>
      </c>
      <c r="Q21" s="17">
        <f t="shared" si="9"/>
        <v>10836</v>
      </c>
      <c r="R21" s="17">
        <f t="shared" si="1"/>
        <v>75.25</v>
      </c>
      <c r="S21" s="19">
        <v>72</v>
      </c>
      <c r="T21" s="17">
        <f t="shared" si="10"/>
        <v>5418</v>
      </c>
      <c r="U21" s="5" t="s">
        <v>39</v>
      </c>
      <c r="V21" s="18">
        <f t="shared" si="2"/>
        <v>526.75</v>
      </c>
      <c r="W21" s="22">
        <v>28</v>
      </c>
      <c r="X21" s="18">
        <f t="shared" si="11"/>
        <v>14749</v>
      </c>
      <c r="Y21" s="5" t="s">
        <v>38</v>
      </c>
      <c r="Z21" s="18">
        <f t="shared" si="3"/>
        <v>451.5</v>
      </c>
      <c r="AA21" s="22">
        <v>44</v>
      </c>
      <c r="AB21" s="18">
        <f t="shared" si="12"/>
        <v>19866</v>
      </c>
      <c r="AC21" s="5" t="s">
        <v>43</v>
      </c>
      <c r="AD21" s="18">
        <f t="shared" si="4"/>
        <v>75.25</v>
      </c>
      <c r="AE21" s="22">
        <v>28</v>
      </c>
      <c r="AF21" s="18">
        <f t="shared" si="13"/>
        <v>2107</v>
      </c>
      <c r="AG21" s="5" t="s">
        <v>42</v>
      </c>
      <c r="AH21" s="18">
        <f t="shared" si="5"/>
        <v>150.5</v>
      </c>
      <c r="AI21" s="22">
        <v>44</v>
      </c>
      <c r="AJ21" s="18">
        <f t="shared" si="14"/>
        <v>6622</v>
      </c>
      <c r="AK21" s="2">
        <f t="shared" si="15"/>
        <v>3010</v>
      </c>
      <c r="AL21" s="2">
        <v>72</v>
      </c>
      <c r="AM21" s="2">
        <f t="shared" si="16"/>
        <v>18060</v>
      </c>
      <c r="AN21" s="2">
        <f t="shared" si="17"/>
        <v>120.4</v>
      </c>
      <c r="AO21" s="2">
        <v>14</v>
      </c>
      <c r="AP21" s="2">
        <f t="shared" si="6"/>
        <v>1685.6000000000001</v>
      </c>
      <c r="AQ21" s="21">
        <f t="shared" si="18"/>
        <v>79343.600000000006</v>
      </c>
      <c r="AR21" s="23" t="e">
        <f t="shared" ca="1" si="19"/>
        <v>#NAME?</v>
      </c>
      <c r="AS21" s="70">
        <v>3010707251792</v>
      </c>
    </row>
    <row r="22" spans="1:45" ht="21" customHeight="1" x14ac:dyDescent="0.3">
      <c r="A22" s="5">
        <v>11</v>
      </c>
      <c r="B22" s="5" t="s">
        <v>97</v>
      </c>
      <c r="C22" s="70">
        <v>20502062500271</v>
      </c>
      <c r="D22" s="5" t="s">
        <v>10</v>
      </c>
      <c r="E22" s="5" t="s">
        <v>198</v>
      </c>
      <c r="F22" s="5" t="s">
        <v>11</v>
      </c>
      <c r="G22" s="75" t="s">
        <v>152</v>
      </c>
      <c r="H22" s="6">
        <v>44706</v>
      </c>
      <c r="I22" s="6">
        <v>42583</v>
      </c>
      <c r="J22" s="6">
        <v>43690</v>
      </c>
      <c r="K22" s="32">
        <f t="shared" si="7"/>
        <v>33264</v>
      </c>
      <c r="L22" s="5">
        <v>540</v>
      </c>
      <c r="M22" s="5">
        <v>400</v>
      </c>
      <c r="N22" s="5">
        <f t="shared" si="8"/>
        <v>140</v>
      </c>
      <c r="O22" s="17">
        <f t="shared" si="0"/>
        <v>70</v>
      </c>
      <c r="P22" s="19">
        <v>72</v>
      </c>
      <c r="Q22" s="17">
        <f t="shared" si="9"/>
        <v>5040</v>
      </c>
      <c r="R22" s="17">
        <f t="shared" si="1"/>
        <v>35</v>
      </c>
      <c r="S22" s="19">
        <v>72</v>
      </c>
      <c r="T22" s="17">
        <f t="shared" si="10"/>
        <v>2520</v>
      </c>
      <c r="U22" s="5" t="s">
        <v>40</v>
      </c>
      <c r="V22" s="18">
        <f t="shared" si="2"/>
        <v>280</v>
      </c>
      <c r="W22" s="22">
        <v>28</v>
      </c>
      <c r="X22" s="18">
        <f t="shared" si="11"/>
        <v>7840</v>
      </c>
      <c r="Y22" s="5" t="s">
        <v>36</v>
      </c>
      <c r="Z22" s="18">
        <f t="shared" si="3"/>
        <v>140</v>
      </c>
      <c r="AA22" s="22">
        <v>44</v>
      </c>
      <c r="AB22" s="18">
        <f t="shared" si="12"/>
        <v>6160</v>
      </c>
      <c r="AC22" s="5" t="s">
        <v>44</v>
      </c>
      <c r="AD22" s="18">
        <f t="shared" si="4"/>
        <v>35</v>
      </c>
      <c r="AE22" s="22">
        <v>28</v>
      </c>
      <c r="AF22" s="18">
        <f t="shared" si="13"/>
        <v>980</v>
      </c>
      <c r="AG22" s="5" t="s">
        <v>43</v>
      </c>
      <c r="AH22" s="18">
        <f t="shared" si="5"/>
        <v>35</v>
      </c>
      <c r="AI22" s="22">
        <v>44</v>
      </c>
      <c r="AJ22" s="18">
        <f t="shared" si="14"/>
        <v>1540</v>
      </c>
      <c r="AK22" s="2">
        <f t="shared" si="15"/>
        <v>1400</v>
      </c>
      <c r="AL22" s="2">
        <v>72</v>
      </c>
      <c r="AM22" s="2">
        <f t="shared" si="16"/>
        <v>8400</v>
      </c>
      <c r="AN22" s="2">
        <f t="shared" si="17"/>
        <v>56</v>
      </c>
      <c r="AO22" s="2">
        <v>14</v>
      </c>
      <c r="AP22" s="2">
        <f t="shared" si="6"/>
        <v>784</v>
      </c>
      <c r="AQ22" s="21">
        <f t="shared" si="18"/>
        <v>33264</v>
      </c>
      <c r="AR22" s="23" t="e">
        <f t="shared" ca="1" si="19"/>
        <v>#NAME?</v>
      </c>
      <c r="AS22" s="70">
        <v>20502062500271</v>
      </c>
    </row>
    <row r="23" spans="1:45" ht="21" customHeight="1" x14ac:dyDescent="0.3">
      <c r="A23" s="5">
        <v>12</v>
      </c>
      <c r="B23" s="5" t="s">
        <v>98</v>
      </c>
      <c r="C23" s="70">
        <v>24106022601893</v>
      </c>
      <c r="D23" s="5" t="s">
        <v>10</v>
      </c>
      <c r="E23" s="5" t="s">
        <v>84</v>
      </c>
      <c r="F23" s="5" t="s">
        <v>11</v>
      </c>
      <c r="G23" s="75" t="s">
        <v>153</v>
      </c>
      <c r="H23" s="6">
        <v>44707</v>
      </c>
      <c r="I23" s="6">
        <v>42583</v>
      </c>
      <c r="J23" s="6">
        <v>43690</v>
      </c>
      <c r="K23" s="32">
        <f t="shared" si="7"/>
        <v>31671</v>
      </c>
      <c r="L23" s="5">
        <v>500</v>
      </c>
      <c r="M23" s="5">
        <v>365</v>
      </c>
      <c r="N23" s="5">
        <f t="shared" si="8"/>
        <v>135</v>
      </c>
      <c r="O23" s="17">
        <f t="shared" si="0"/>
        <v>67.5</v>
      </c>
      <c r="P23" s="19">
        <v>72</v>
      </c>
      <c r="Q23" s="17">
        <f t="shared" si="9"/>
        <v>4860</v>
      </c>
      <c r="R23" s="17">
        <f t="shared" si="1"/>
        <v>33.75</v>
      </c>
      <c r="S23" s="19">
        <v>72</v>
      </c>
      <c r="T23" s="17">
        <f t="shared" si="10"/>
        <v>2430</v>
      </c>
      <c r="U23" s="5" t="s">
        <v>38</v>
      </c>
      <c r="V23" s="18">
        <f t="shared" si="2"/>
        <v>202.5</v>
      </c>
      <c r="W23" s="22">
        <v>28</v>
      </c>
      <c r="X23" s="18">
        <f t="shared" si="11"/>
        <v>5670</v>
      </c>
      <c r="Y23" s="5" t="s">
        <v>37</v>
      </c>
      <c r="Z23" s="18">
        <f t="shared" si="3"/>
        <v>168.75</v>
      </c>
      <c r="AA23" s="22">
        <v>44</v>
      </c>
      <c r="AB23" s="18">
        <f t="shared" si="12"/>
        <v>7425</v>
      </c>
      <c r="AC23" s="5" t="s">
        <v>45</v>
      </c>
      <c r="AD23" s="18">
        <f t="shared" si="4"/>
        <v>33.75</v>
      </c>
      <c r="AE23" s="22">
        <v>28</v>
      </c>
      <c r="AF23" s="18">
        <f t="shared" si="13"/>
        <v>945</v>
      </c>
      <c r="AG23" s="5" t="s">
        <v>44</v>
      </c>
      <c r="AH23" s="18">
        <f t="shared" si="5"/>
        <v>33.75</v>
      </c>
      <c r="AI23" s="22">
        <v>44</v>
      </c>
      <c r="AJ23" s="18">
        <f t="shared" si="14"/>
        <v>1485</v>
      </c>
      <c r="AK23" s="2">
        <f t="shared" si="15"/>
        <v>1350</v>
      </c>
      <c r="AL23" s="2">
        <v>72</v>
      </c>
      <c r="AM23" s="2">
        <f t="shared" si="16"/>
        <v>8100</v>
      </c>
      <c r="AN23" s="2">
        <f t="shared" si="17"/>
        <v>54</v>
      </c>
      <c r="AO23" s="2">
        <v>14</v>
      </c>
      <c r="AP23" s="2">
        <f t="shared" si="6"/>
        <v>756</v>
      </c>
      <c r="AQ23" s="21">
        <f t="shared" si="18"/>
        <v>31671</v>
      </c>
      <c r="AR23" s="23" t="e">
        <f t="shared" ca="1" si="19"/>
        <v>#NAME?</v>
      </c>
      <c r="AS23" s="70">
        <v>24106022601893</v>
      </c>
    </row>
    <row r="24" spans="1:45" ht="21" customHeight="1" x14ac:dyDescent="0.3">
      <c r="A24" s="5">
        <v>13</v>
      </c>
      <c r="B24" s="5" t="s">
        <v>99</v>
      </c>
      <c r="C24" s="70">
        <v>24106122500512</v>
      </c>
      <c r="D24" s="5" t="s">
        <v>10</v>
      </c>
      <c r="E24" s="5" t="s">
        <v>198</v>
      </c>
      <c r="F24" s="5" t="s">
        <v>11</v>
      </c>
      <c r="G24" s="75" t="s">
        <v>154</v>
      </c>
      <c r="H24" s="6">
        <v>44708</v>
      </c>
      <c r="I24" s="6">
        <v>42583</v>
      </c>
      <c r="J24" s="6">
        <v>43690</v>
      </c>
      <c r="K24" s="32">
        <f t="shared" si="7"/>
        <v>28633.200000000001</v>
      </c>
      <c r="L24" s="5">
        <v>760</v>
      </c>
      <c r="M24" s="5">
        <v>653</v>
      </c>
      <c r="N24" s="5">
        <f t="shared" si="8"/>
        <v>107</v>
      </c>
      <c r="O24" s="17">
        <f t="shared" si="0"/>
        <v>53.5</v>
      </c>
      <c r="P24" s="19">
        <v>72</v>
      </c>
      <c r="Q24" s="17">
        <f t="shared" si="9"/>
        <v>3852</v>
      </c>
      <c r="R24" s="17">
        <f t="shared" si="1"/>
        <v>26.75</v>
      </c>
      <c r="S24" s="19">
        <v>72</v>
      </c>
      <c r="T24" s="17">
        <f t="shared" si="10"/>
        <v>1926</v>
      </c>
      <c r="U24" s="5" t="s">
        <v>36</v>
      </c>
      <c r="V24" s="18">
        <f t="shared" si="2"/>
        <v>107</v>
      </c>
      <c r="W24" s="22">
        <v>28</v>
      </c>
      <c r="X24" s="18">
        <f t="shared" si="11"/>
        <v>2996</v>
      </c>
      <c r="Y24" s="5" t="s">
        <v>38</v>
      </c>
      <c r="Z24" s="18">
        <f t="shared" si="3"/>
        <v>160.5</v>
      </c>
      <c r="AA24" s="22">
        <v>44</v>
      </c>
      <c r="AB24" s="18">
        <f t="shared" si="12"/>
        <v>7062</v>
      </c>
      <c r="AC24" s="5" t="s">
        <v>41</v>
      </c>
      <c r="AD24" s="18">
        <f t="shared" si="4"/>
        <v>80.25</v>
      </c>
      <c r="AE24" s="22">
        <v>28</v>
      </c>
      <c r="AF24" s="18">
        <f t="shared" si="13"/>
        <v>2247</v>
      </c>
      <c r="AG24" s="5" t="s">
        <v>41</v>
      </c>
      <c r="AH24" s="18">
        <f t="shared" si="5"/>
        <v>80.25</v>
      </c>
      <c r="AI24" s="22">
        <v>44</v>
      </c>
      <c r="AJ24" s="18">
        <f t="shared" si="14"/>
        <v>3531</v>
      </c>
      <c r="AK24" s="2">
        <f t="shared" si="15"/>
        <v>1070</v>
      </c>
      <c r="AL24" s="2">
        <v>72</v>
      </c>
      <c r="AM24" s="2">
        <f t="shared" si="16"/>
        <v>6420</v>
      </c>
      <c r="AN24" s="2">
        <f t="shared" si="17"/>
        <v>42.8</v>
      </c>
      <c r="AO24" s="2">
        <v>14</v>
      </c>
      <c r="AP24" s="2">
        <f t="shared" si="6"/>
        <v>599.19999999999993</v>
      </c>
      <c r="AQ24" s="21">
        <f t="shared" si="18"/>
        <v>28633.200000000001</v>
      </c>
      <c r="AR24" s="23" t="e">
        <f t="shared" ca="1" si="19"/>
        <v>#NAME?</v>
      </c>
      <c r="AS24" s="70">
        <v>24106122500512</v>
      </c>
    </row>
    <row r="25" spans="1:45" ht="21" customHeight="1" x14ac:dyDescent="0.3">
      <c r="A25" s="5">
        <v>14</v>
      </c>
      <c r="B25" s="5" t="s">
        <v>100</v>
      </c>
      <c r="C25" s="72">
        <v>24204242500038</v>
      </c>
      <c r="D25" s="5" t="s">
        <v>10</v>
      </c>
      <c r="E25" s="5" t="s">
        <v>84</v>
      </c>
      <c r="F25" s="5" t="s">
        <v>11</v>
      </c>
      <c r="G25" s="75" t="s">
        <v>155</v>
      </c>
      <c r="H25" s="6">
        <v>44709</v>
      </c>
      <c r="I25" s="6">
        <v>42583</v>
      </c>
      <c r="J25" s="6">
        <v>43690</v>
      </c>
      <c r="K25" s="32">
        <f t="shared" si="7"/>
        <v>44689.2</v>
      </c>
      <c r="L25" s="5">
        <v>425</v>
      </c>
      <c r="M25" s="5">
        <v>258</v>
      </c>
      <c r="N25" s="5">
        <f t="shared" si="8"/>
        <v>167</v>
      </c>
      <c r="O25" s="17">
        <f t="shared" si="0"/>
        <v>83.5</v>
      </c>
      <c r="P25" s="19">
        <v>72</v>
      </c>
      <c r="Q25" s="17">
        <f t="shared" si="9"/>
        <v>6012</v>
      </c>
      <c r="R25" s="17">
        <f t="shared" si="1"/>
        <v>41.75</v>
      </c>
      <c r="S25" s="19">
        <v>72</v>
      </c>
      <c r="T25" s="17">
        <f t="shared" si="10"/>
        <v>3006</v>
      </c>
      <c r="U25" s="5" t="s">
        <v>37</v>
      </c>
      <c r="V25" s="18">
        <f t="shared" si="2"/>
        <v>208.75</v>
      </c>
      <c r="W25" s="22">
        <v>28</v>
      </c>
      <c r="X25" s="18">
        <f t="shared" si="11"/>
        <v>5845</v>
      </c>
      <c r="Y25" s="5" t="s">
        <v>39</v>
      </c>
      <c r="Z25" s="18">
        <f t="shared" si="3"/>
        <v>292.25</v>
      </c>
      <c r="AA25" s="22">
        <v>44</v>
      </c>
      <c r="AB25" s="18">
        <f t="shared" si="12"/>
        <v>12859</v>
      </c>
      <c r="AC25" s="5" t="s">
        <v>42</v>
      </c>
      <c r="AD25" s="18">
        <f t="shared" si="4"/>
        <v>83.5</v>
      </c>
      <c r="AE25" s="22">
        <v>28</v>
      </c>
      <c r="AF25" s="18">
        <f t="shared" si="13"/>
        <v>2338</v>
      </c>
      <c r="AG25" s="5" t="s">
        <v>42</v>
      </c>
      <c r="AH25" s="18">
        <f t="shared" si="5"/>
        <v>83.5</v>
      </c>
      <c r="AI25" s="22">
        <v>44</v>
      </c>
      <c r="AJ25" s="18">
        <f t="shared" si="14"/>
        <v>3674</v>
      </c>
      <c r="AK25" s="2">
        <f t="shared" si="15"/>
        <v>1670</v>
      </c>
      <c r="AL25" s="2">
        <v>72</v>
      </c>
      <c r="AM25" s="2">
        <f t="shared" si="16"/>
        <v>10020</v>
      </c>
      <c r="AN25" s="2">
        <f t="shared" si="17"/>
        <v>66.8</v>
      </c>
      <c r="AO25" s="2">
        <v>14</v>
      </c>
      <c r="AP25" s="2">
        <f t="shared" si="6"/>
        <v>935.19999999999993</v>
      </c>
      <c r="AQ25" s="21">
        <f t="shared" si="18"/>
        <v>44689.2</v>
      </c>
      <c r="AR25" s="23" t="e">
        <f t="shared" ca="1" si="19"/>
        <v>#NAME?</v>
      </c>
      <c r="AS25" s="72">
        <v>24204242500038</v>
      </c>
    </row>
    <row r="26" spans="1:45" ht="21" customHeight="1" x14ac:dyDescent="0.3">
      <c r="A26" s="5">
        <v>15</v>
      </c>
      <c r="B26" s="5" t="s">
        <v>101</v>
      </c>
      <c r="C26" s="71">
        <v>24307252501532</v>
      </c>
      <c r="D26" s="5" t="s">
        <v>10</v>
      </c>
      <c r="E26" s="5" t="s">
        <v>199</v>
      </c>
      <c r="F26" s="5" t="s">
        <v>11</v>
      </c>
      <c r="G26" s="75" t="s">
        <v>156</v>
      </c>
      <c r="H26" s="6">
        <v>44710</v>
      </c>
      <c r="I26" s="6">
        <v>42583</v>
      </c>
      <c r="J26" s="6">
        <v>43690</v>
      </c>
      <c r="K26" s="32">
        <f t="shared" si="7"/>
        <v>66739.199999999997</v>
      </c>
      <c r="L26" s="5">
        <v>800</v>
      </c>
      <c r="M26" s="5">
        <v>563</v>
      </c>
      <c r="N26" s="5">
        <f t="shared" si="8"/>
        <v>237</v>
      </c>
      <c r="O26" s="17">
        <f t="shared" si="0"/>
        <v>118.5</v>
      </c>
      <c r="P26" s="19">
        <v>72</v>
      </c>
      <c r="Q26" s="17">
        <f t="shared" si="9"/>
        <v>8532</v>
      </c>
      <c r="R26" s="17">
        <f t="shared" si="1"/>
        <v>59.25</v>
      </c>
      <c r="S26" s="19">
        <v>72</v>
      </c>
      <c r="T26" s="17">
        <f t="shared" si="10"/>
        <v>4266</v>
      </c>
      <c r="U26" s="5" t="s">
        <v>38</v>
      </c>
      <c r="V26" s="18">
        <f t="shared" si="2"/>
        <v>355.5</v>
      </c>
      <c r="W26" s="22">
        <v>28</v>
      </c>
      <c r="X26" s="18">
        <f t="shared" si="11"/>
        <v>9954</v>
      </c>
      <c r="Y26" s="5" t="s">
        <v>40</v>
      </c>
      <c r="Z26" s="18">
        <f t="shared" si="3"/>
        <v>474</v>
      </c>
      <c r="AA26" s="22">
        <v>44</v>
      </c>
      <c r="AB26" s="18">
        <f t="shared" si="12"/>
        <v>20856</v>
      </c>
      <c r="AC26" s="5" t="s">
        <v>41</v>
      </c>
      <c r="AD26" s="18">
        <f t="shared" si="4"/>
        <v>177.75</v>
      </c>
      <c r="AE26" s="22">
        <v>28</v>
      </c>
      <c r="AF26" s="18">
        <f t="shared" si="13"/>
        <v>4977</v>
      </c>
      <c r="AG26" s="5" t="s">
        <v>43</v>
      </c>
      <c r="AH26" s="18">
        <f t="shared" si="5"/>
        <v>59.25</v>
      </c>
      <c r="AI26" s="22">
        <v>44</v>
      </c>
      <c r="AJ26" s="18">
        <f t="shared" si="14"/>
        <v>2607</v>
      </c>
      <c r="AK26" s="2">
        <f t="shared" si="15"/>
        <v>2370</v>
      </c>
      <c r="AL26" s="2">
        <v>72</v>
      </c>
      <c r="AM26" s="2">
        <f t="shared" si="16"/>
        <v>14220</v>
      </c>
      <c r="AN26" s="2">
        <f t="shared" si="17"/>
        <v>94.8</v>
      </c>
      <c r="AO26" s="2">
        <v>14</v>
      </c>
      <c r="AP26" s="2">
        <f t="shared" si="6"/>
        <v>1327.2</v>
      </c>
      <c r="AQ26" s="21">
        <f t="shared" si="18"/>
        <v>66739.199999999997</v>
      </c>
      <c r="AR26" s="23" t="e">
        <f t="shared" ca="1" si="19"/>
        <v>#NAME?</v>
      </c>
      <c r="AS26" s="71">
        <v>24307252501532</v>
      </c>
    </row>
    <row r="27" spans="1:45" ht="21" customHeight="1" x14ac:dyDescent="0.3">
      <c r="A27" s="5">
        <v>16</v>
      </c>
      <c r="B27" s="5" t="s">
        <v>102</v>
      </c>
      <c r="C27" s="70">
        <v>24410222500057</v>
      </c>
      <c r="D27" s="5" t="s">
        <v>10</v>
      </c>
      <c r="E27" s="5" t="s">
        <v>84</v>
      </c>
      <c r="F27" s="5" t="s">
        <v>11</v>
      </c>
      <c r="G27" s="75" t="s">
        <v>157</v>
      </c>
      <c r="H27" s="6">
        <v>44711</v>
      </c>
      <c r="I27" s="6">
        <v>42583</v>
      </c>
      <c r="J27" s="6">
        <v>43690</v>
      </c>
      <c r="K27" s="32">
        <f t="shared" si="7"/>
        <v>62743.032000000007</v>
      </c>
      <c r="L27" s="5">
        <v>486.07</v>
      </c>
      <c r="M27" s="5">
        <v>222</v>
      </c>
      <c r="N27" s="5">
        <f t="shared" si="8"/>
        <v>264.07</v>
      </c>
      <c r="O27" s="17">
        <f t="shared" si="0"/>
        <v>132.035</v>
      </c>
      <c r="P27" s="19">
        <v>72</v>
      </c>
      <c r="Q27" s="17">
        <f t="shared" si="9"/>
        <v>9506.52</v>
      </c>
      <c r="R27" s="17">
        <f t="shared" si="1"/>
        <v>66.017499999999998</v>
      </c>
      <c r="S27" s="19">
        <v>72</v>
      </c>
      <c r="T27" s="17">
        <f t="shared" si="10"/>
        <v>4753.26</v>
      </c>
      <c r="U27" s="5" t="s">
        <v>39</v>
      </c>
      <c r="V27" s="18">
        <f t="shared" si="2"/>
        <v>462.1225</v>
      </c>
      <c r="W27" s="22">
        <v>28</v>
      </c>
      <c r="X27" s="18">
        <f t="shared" si="11"/>
        <v>12939.43</v>
      </c>
      <c r="Y27" s="5" t="s">
        <v>36</v>
      </c>
      <c r="Z27" s="18">
        <f t="shared" si="3"/>
        <v>264.07</v>
      </c>
      <c r="AA27" s="22">
        <v>44</v>
      </c>
      <c r="AB27" s="18">
        <f t="shared" si="12"/>
        <v>11619.08</v>
      </c>
      <c r="AC27" s="5" t="s">
        <v>42</v>
      </c>
      <c r="AD27" s="18">
        <f t="shared" si="4"/>
        <v>132.035</v>
      </c>
      <c r="AE27" s="22">
        <v>28</v>
      </c>
      <c r="AF27" s="18">
        <f t="shared" si="13"/>
        <v>3696.98</v>
      </c>
      <c r="AG27" s="5" t="s">
        <v>44</v>
      </c>
      <c r="AH27" s="18">
        <f t="shared" si="5"/>
        <v>66.017499999999998</v>
      </c>
      <c r="AI27" s="22">
        <v>44</v>
      </c>
      <c r="AJ27" s="18">
        <f t="shared" si="14"/>
        <v>2904.77</v>
      </c>
      <c r="AK27" s="2">
        <f t="shared" si="15"/>
        <v>2640.7</v>
      </c>
      <c r="AL27" s="2">
        <v>72</v>
      </c>
      <c r="AM27" s="2">
        <f t="shared" si="16"/>
        <v>15844.199999999999</v>
      </c>
      <c r="AN27" s="2">
        <f t="shared" si="17"/>
        <v>105.62799999999999</v>
      </c>
      <c r="AO27" s="2">
        <v>14</v>
      </c>
      <c r="AP27" s="2">
        <f t="shared" si="6"/>
        <v>1478.7919999999999</v>
      </c>
      <c r="AQ27" s="21">
        <f t="shared" si="18"/>
        <v>62743.032000000007</v>
      </c>
      <c r="AR27" s="23" t="e">
        <f t="shared" ca="1" si="19"/>
        <v>#NAME?</v>
      </c>
      <c r="AS27" s="70">
        <v>24410222500057</v>
      </c>
    </row>
    <row r="28" spans="1:45" ht="21" customHeight="1" x14ac:dyDescent="0.3">
      <c r="A28" s="5">
        <v>17</v>
      </c>
      <c r="B28" s="5" t="s">
        <v>103</v>
      </c>
      <c r="C28" s="70">
        <v>24601312500048</v>
      </c>
      <c r="D28" s="5" t="s">
        <v>10</v>
      </c>
      <c r="E28" s="5" t="s">
        <v>198</v>
      </c>
      <c r="F28" s="5" t="s">
        <v>11</v>
      </c>
      <c r="G28" s="75" t="s">
        <v>158</v>
      </c>
      <c r="H28" s="6">
        <v>44712</v>
      </c>
      <c r="I28" s="6">
        <v>42583</v>
      </c>
      <c r="J28" s="6">
        <v>43690</v>
      </c>
      <c r="K28" s="32">
        <f t="shared" si="7"/>
        <v>25836.998</v>
      </c>
      <c r="L28" s="5">
        <v>590</v>
      </c>
      <c r="M28" s="5">
        <v>486.07</v>
      </c>
      <c r="N28" s="5">
        <f t="shared" si="8"/>
        <v>103.93</v>
      </c>
      <c r="O28" s="17">
        <f t="shared" si="0"/>
        <v>51.965000000000003</v>
      </c>
      <c r="P28" s="19">
        <v>72</v>
      </c>
      <c r="Q28" s="17">
        <f t="shared" si="9"/>
        <v>3741.4800000000005</v>
      </c>
      <c r="R28" s="17">
        <f t="shared" si="1"/>
        <v>25.982500000000002</v>
      </c>
      <c r="S28" s="19">
        <v>72</v>
      </c>
      <c r="T28" s="17">
        <f t="shared" si="10"/>
        <v>1870.7400000000002</v>
      </c>
      <c r="U28" s="5" t="s">
        <v>40</v>
      </c>
      <c r="V28" s="18">
        <f t="shared" si="2"/>
        <v>207.86</v>
      </c>
      <c r="W28" s="22">
        <v>28</v>
      </c>
      <c r="X28" s="18">
        <f t="shared" si="11"/>
        <v>5820.08</v>
      </c>
      <c r="Y28" s="5" t="s">
        <v>37</v>
      </c>
      <c r="Z28" s="18">
        <f t="shared" si="3"/>
        <v>129.91249999999999</v>
      </c>
      <c r="AA28" s="22">
        <v>44</v>
      </c>
      <c r="AB28" s="18">
        <f t="shared" si="12"/>
        <v>5716.15</v>
      </c>
      <c r="AC28" s="5" t="s">
        <v>43</v>
      </c>
      <c r="AD28" s="18">
        <f t="shared" si="4"/>
        <v>25.982500000000002</v>
      </c>
      <c r="AE28" s="22">
        <v>28</v>
      </c>
      <c r="AF28" s="18">
        <f t="shared" si="13"/>
        <v>727.51</v>
      </c>
      <c r="AG28" s="5" t="s">
        <v>45</v>
      </c>
      <c r="AH28" s="18">
        <f t="shared" si="5"/>
        <v>25.982500000000002</v>
      </c>
      <c r="AI28" s="22">
        <v>44</v>
      </c>
      <c r="AJ28" s="18">
        <f t="shared" si="14"/>
        <v>1143.23</v>
      </c>
      <c r="AK28" s="2">
        <f t="shared" si="15"/>
        <v>1039.3000000000002</v>
      </c>
      <c r="AL28" s="2">
        <v>72</v>
      </c>
      <c r="AM28" s="2">
        <f t="shared" si="16"/>
        <v>6235.8000000000011</v>
      </c>
      <c r="AN28" s="2">
        <f t="shared" si="17"/>
        <v>41.57200000000001</v>
      </c>
      <c r="AO28" s="2">
        <v>14</v>
      </c>
      <c r="AP28" s="2">
        <f t="shared" si="6"/>
        <v>582.00800000000015</v>
      </c>
      <c r="AQ28" s="21">
        <f t="shared" si="18"/>
        <v>25836.998</v>
      </c>
      <c r="AR28" s="23" t="e">
        <f t="shared" ca="1" si="19"/>
        <v>#NAME?</v>
      </c>
      <c r="AS28" s="70">
        <v>24601312500048</v>
      </c>
    </row>
    <row r="29" spans="1:45" ht="21" customHeight="1" x14ac:dyDescent="0.3">
      <c r="A29" s="9">
        <v>18</v>
      </c>
      <c r="B29" s="5" t="s">
        <v>104</v>
      </c>
      <c r="C29" s="70">
        <v>24604262500385</v>
      </c>
      <c r="D29" s="5" t="s">
        <v>10</v>
      </c>
      <c r="E29" s="5" t="s">
        <v>198</v>
      </c>
      <c r="F29" s="5" t="s">
        <v>11</v>
      </c>
      <c r="G29" s="75" t="s">
        <v>159</v>
      </c>
      <c r="H29" s="6">
        <v>44713</v>
      </c>
      <c r="I29" s="6">
        <v>42583</v>
      </c>
      <c r="J29" s="6">
        <v>43690</v>
      </c>
      <c r="K29" s="32">
        <f t="shared" si="7"/>
        <v>40576</v>
      </c>
      <c r="L29" s="5">
        <v>660</v>
      </c>
      <c r="M29" s="5">
        <v>500</v>
      </c>
      <c r="N29" s="5">
        <f t="shared" si="8"/>
        <v>160</v>
      </c>
      <c r="O29" s="17">
        <f t="shared" si="0"/>
        <v>80</v>
      </c>
      <c r="P29" s="19">
        <v>72</v>
      </c>
      <c r="Q29" s="17">
        <f t="shared" si="9"/>
        <v>5760</v>
      </c>
      <c r="R29" s="17">
        <f t="shared" si="1"/>
        <v>40</v>
      </c>
      <c r="S29" s="19">
        <v>72</v>
      </c>
      <c r="T29" s="17">
        <f t="shared" si="10"/>
        <v>2880</v>
      </c>
      <c r="U29" s="5" t="s">
        <v>36</v>
      </c>
      <c r="V29" s="18">
        <f t="shared" si="2"/>
        <v>160</v>
      </c>
      <c r="W29" s="22">
        <v>28</v>
      </c>
      <c r="X29" s="18">
        <f t="shared" si="11"/>
        <v>4480</v>
      </c>
      <c r="Y29" s="5" t="s">
        <v>38</v>
      </c>
      <c r="Z29" s="18">
        <f t="shared" si="3"/>
        <v>240</v>
      </c>
      <c r="AA29" s="22">
        <v>44</v>
      </c>
      <c r="AB29" s="18">
        <f t="shared" si="12"/>
        <v>10560</v>
      </c>
      <c r="AC29" s="5" t="s">
        <v>44</v>
      </c>
      <c r="AD29" s="18">
        <f t="shared" si="4"/>
        <v>40</v>
      </c>
      <c r="AE29" s="22">
        <v>28</v>
      </c>
      <c r="AF29" s="18">
        <f t="shared" si="13"/>
        <v>1120</v>
      </c>
      <c r="AG29" s="5" t="s">
        <v>41</v>
      </c>
      <c r="AH29" s="18">
        <f t="shared" si="5"/>
        <v>120</v>
      </c>
      <c r="AI29" s="22">
        <v>44</v>
      </c>
      <c r="AJ29" s="18">
        <f t="shared" si="14"/>
        <v>5280</v>
      </c>
      <c r="AK29" s="2">
        <f t="shared" si="15"/>
        <v>1600</v>
      </c>
      <c r="AL29" s="2">
        <v>72</v>
      </c>
      <c r="AM29" s="2">
        <f t="shared" si="16"/>
        <v>9600</v>
      </c>
      <c r="AN29" s="2">
        <f t="shared" si="17"/>
        <v>64</v>
      </c>
      <c r="AO29" s="2">
        <v>14</v>
      </c>
      <c r="AP29" s="2">
        <f t="shared" si="6"/>
        <v>896</v>
      </c>
      <c r="AQ29" s="21">
        <f t="shared" si="18"/>
        <v>40576</v>
      </c>
      <c r="AR29" s="23" t="e">
        <f t="shared" ca="1" si="19"/>
        <v>#NAME?</v>
      </c>
      <c r="AS29" s="70">
        <v>24604262500385</v>
      </c>
    </row>
    <row r="30" spans="1:45" x14ac:dyDescent="0.3">
      <c r="A30" s="48" t="s">
        <v>22</v>
      </c>
      <c r="B30" s="48"/>
      <c r="C30" s="48"/>
      <c r="D30" s="48"/>
      <c r="E30" s="48"/>
      <c r="F30" s="48"/>
      <c r="G30" s="48"/>
      <c r="H30" s="48"/>
      <c r="I30" s="48"/>
      <c r="J30" s="48"/>
      <c r="K30" s="32"/>
      <c r="L30" s="5"/>
      <c r="M30" s="5"/>
      <c r="N30" s="5"/>
      <c r="O30" s="17"/>
      <c r="P30" s="19"/>
      <c r="Q30" s="17"/>
      <c r="R30" s="17"/>
      <c r="S30" s="19"/>
      <c r="T30" s="17"/>
      <c r="U30" s="5"/>
      <c r="V30" s="18"/>
      <c r="W30" s="22"/>
      <c r="X30" s="18"/>
      <c r="Y30" s="5"/>
      <c r="Z30" s="18"/>
      <c r="AA30" s="22"/>
      <c r="AB30" s="18"/>
      <c r="AC30" s="5"/>
      <c r="AD30" s="18"/>
      <c r="AE30" s="22"/>
      <c r="AF30" s="18"/>
      <c r="AG30" s="5"/>
      <c r="AH30" s="18"/>
      <c r="AI30" s="22"/>
      <c r="AJ30" s="18"/>
      <c r="AQ30" s="21"/>
      <c r="AR30" s="23"/>
    </row>
    <row r="31" spans="1:45" ht="21" customHeight="1" x14ac:dyDescent="0.3">
      <c r="A31" s="5">
        <v>19</v>
      </c>
      <c r="B31" s="5" t="s">
        <v>105</v>
      </c>
      <c r="C31" s="70">
        <v>24605102501360</v>
      </c>
      <c r="D31" s="5" t="s">
        <v>10</v>
      </c>
      <c r="E31" s="5" t="s">
        <v>84</v>
      </c>
      <c r="F31" s="5" t="s">
        <v>11</v>
      </c>
      <c r="G31" s="75" t="s">
        <v>160</v>
      </c>
      <c r="H31" s="6">
        <v>44682</v>
      </c>
      <c r="I31" s="6">
        <v>42583</v>
      </c>
      <c r="J31" s="6">
        <v>43690</v>
      </c>
      <c r="K31" s="32">
        <f t="shared" si="7"/>
        <v>99688.6</v>
      </c>
      <c r="L31" s="5">
        <v>659</v>
      </c>
      <c r="M31" s="5">
        <v>258</v>
      </c>
      <c r="N31" s="5">
        <f t="shared" si="8"/>
        <v>401</v>
      </c>
      <c r="O31" s="17">
        <f t="shared" si="0"/>
        <v>200.5</v>
      </c>
      <c r="P31" s="19">
        <v>72</v>
      </c>
      <c r="Q31" s="17">
        <f t="shared" si="9"/>
        <v>14436</v>
      </c>
      <c r="R31" s="17">
        <f t="shared" si="1"/>
        <v>100.25</v>
      </c>
      <c r="S31" s="19">
        <v>72</v>
      </c>
      <c r="T31" s="17">
        <f t="shared" si="10"/>
        <v>7218</v>
      </c>
      <c r="U31" s="5" t="s">
        <v>38</v>
      </c>
      <c r="V31" s="18">
        <f t="shared" si="2"/>
        <v>601.5</v>
      </c>
      <c r="W31" s="22">
        <v>28</v>
      </c>
      <c r="X31" s="18">
        <f t="shared" si="11"/>
        <v>16842</v>
      </c>
      <c r="Y31" s="5" t="s">
        <v>37</v>
      </c>
      <c r="Z31" s="18">
        <f t="shared" si="3"/>
        <v>501.25</v>
      </c>
      <c r="AA31" s="22">
        <v>44</v>
      </c>
      <c r="AB31" s="18">
        <f t="shared" si="12"/>
        <v>22055</v>
      </c>
      <c r="AC31" s="5" t="s">
        <v>41</v>
      </c>
      <c r="AD31" s="18">
        <f t="shared" si="4"/>
        <v>300.75</v>
      </c>
      <c r="AE31" s="22">
        <v>28</v>
      </c>
      <c r="AF31" s="18">
        <f t="shared" si="13"/>
        <v>8421</v>
      </c>
      <c r="AG31" s="5" t="s">
        <v>43</v>
      </c>
      <c r="AH31" s="18">
        <f t="shared" si="5"/>
        <v>100.25</v>
      </c>
      <c r="AI31" s="22">
        <v>44</v>
      </c>
      <c r="AJ31" s="18">
        <f t="shared" si="14"/>
        <v>4411</v>
      </c>
      <c r="AK31" s="2">
        <f t="shared" si="15"/>
        <v>4010</v>
      </c>
      <c r="AL31" s="2">
        <v>72</v>
      </c>
      <c r="AM31" s="2">
        <f t="shared" si="16"/>
        <v>24060</v>
      </c>
      <c r="AN31" s="2">
        <f t="shared" si="17"/>
        <v>160.4</v>
      </c>
      <c r="AO31" s="2">
        <v>14</v>
      </c>
      <c r="AP31" s="2">
        <f t="shared" si="6"/>
        <v>2245.6</v>
      </c>
      <c r="AQ31" s="21">
        <f t="shared" si="18"/>
        <v>99688.6</v>
      </c>
      <c r="AR31" s="23" t="e">
        <f t="shared" ca="1" si="19"/>
        <v>#NAME?</v>
      </c>
      <c r="AS31" s="70">
        <v>24605102501360</v>
      </c>
    </row>
    <row r="32" spans="1:45" ht="21" customHeight="1" x14ac:dyDescent="0.3">
      <c r="A32" s="5">
        <v>20</v>
      </c>
      <c r="B32" s="5" t="s">
        <v>106</v>
      </c>
      <c r="C32" s="70">
        <v>24811262500127</v>
      </c>
      <c r="D32" s="5" t="s">
        <v>10</v>
      </c>
      <c r="E32" s="5" t="s">
        <v>198</v>
      </c>
      <c r="F32" s="5" t="s">
        <v>11</v>
      </c>
      <c r="G32" s="75" t="s">
        <v>161</v>
      </c>
      <c r="H32" s="6">
        <v>44683</v>
      </c>
      <c r="I32" s="6">
        <v>42584</v>
      </c>
      <c r="J32" s="6">
        <v>43691</v>
      </c>
      <c r="K32" s="32">
        <f t="shared" si="7"/>
        <v>-2147.4</v>
      </c>
      <c r="L32" s="5">
        <v>650</v>
      </c>
      <c r="M32" s="5">
        <v>659</v>
      </c>
      <c r="N32" s="5">
        <f t="shared" si="8"/>
        <v>-9</v>
      </c>
      <c r="O32" s="17">
        <f t="shared" si="0"/>
        <v>-4.5</v>
      </c>
      <c r="P32" s="19">
        <v>72</v>
      </c>
      <c r="Q32" s="17">
        <f t="shared" si="9"/>
        <v>-324</v>
      </c>
      <c r="R32" s="17">
        <f t="shared" si="1"/>
        <v>-2.25</v>
      </c>
      <c r="S32" s="19">
        <v>72</v>
      </c>
      <c r="T32" s="17">
        <f t="shared" si="10"/>
        <v>-162</v>
      </c>
      <c r="U32" s="5" t="s">
        <v>36</v>
      </c>
      <c r="V32" s="18">
        <f t="shared" si="2"/>
        <v>-9</v>
      </c>
      <c r="W32" s="22">
        <v>28</v>
      </c>
      <c r="X32" s="18">
        <f t="shared" si="11"/>
        <v>-252</v>
      </c>
      <c r="Y32" s="5" t="s">
        <v>38</v>
      </c>
      <c r="Z32" s="18">
        <f t="shared" si="3"/>
        <v>-13.5</v>
      </c>
      <c r="AA32" s="22">
        <v>44</v>
      </c>
      <c r="AB32" s="18">
        <f t="shared" si="12"/>
        <v>-594</v>
      </c>
      <c r="AC32" s="5" t="s">
        <v>42</v>
      </c>
      <c r="AD32" s="18">
        <f t="shared" si="4"/>
        <v>-4.5</v>
      </c>
      <c r="AE32" s="22">
        <v>28</v>
      </c>
      <c r="AF32" s="18">
        <f t="shared" si="13"/>
        <v>-126</v>
      </c>
      <c r="AG32" s="5" t="s">
        <v>44</v>
      </c>
      <c r="AH32" s="18">
        <f t="shared" si="5"/>
        <v>-2.25</v>
      </c>
      <c r="AI32" s="22">
        <v>44</v>
      </c>
      <c r="AJ32" s="18">
        <f t="shared" si="14"/>
        <v>-99</v>
      </c>
      <c r="AK32" s="2">
        <f t="shared" si="15"/>
        <v>-90</v>
      </c>
      <c r="AL32" s="2">
        <v>72</v>
      </c>
      <c r="AM32" s="2">
        <f t="shared" si="16"/>
        <v>-540</v>
      </c>
      <c r="AN32" s="2">
        <f t="shared" si="17"/>
        <v>-3.6</v>
      </c>
      <c r="AO32" s="2">
        <v>14</v>
      </c>
      <c r="AP32" s="2">
        <f t="shared" si="6"/>
        <v>-50.4</v>
      </c>
      <c r="AQ32" s="21">
        <f t="shared" si="18"/>
        <v>-2147.4</v>
      </c>
      <c r="AR32" s="23" t="e">
        <f t="shared" ca="1" si="19"/>
        <v>#NAME?</v>
      </c>
      <c r="AS32" s="70">
        <v>24811262500127</v>
      </c>
    </row>
    <row r="33" spans="1:45" ht="21" customHeight="1" x14ac:dyDescent="0.3">
      <c r="A33" s="5">
        <v>21</v>
      </c>
      <c r="B33" s="5" t="s">
        <v>107</v>
      </c>
      <c r="C33" s="70">
        <v>24901302500817</v>
      </c>
      <c r="D33" s="5" t="s">
        <v>10</v>
      </c>
      <c r="E33" s="5" t="s">
        <v>84</v>
      </c>
      <c r="F33" s="5" t="s">
        <v>11</v>
      </c>
      <c r="G33" s="75" t="s">
        <v>162</v>
      </c>
      <c r="H33" s="6">
        <v>44684</v>
      </c>
      <c r="I33" s="6">
        <v>42585</v>
      </c>
      <c r="J33" s="6">
        <v>43692</v>
      </c>
      <c r="K33" s="32">
        <f t="shared" si="7"/>
        <v>26360</v>
      </c>
      <c r="L33" s="5">
        <v>500</v>
      </c>
      <c r="M33" s="5">
        <v>400</v>
      </c>
      <c r="N33" s="5">
        <f t="shared" si="8"/>
        <v>100</v>
      </c>
      <c r="O33" s="17">
        <f t="shared" si="0"/>
        <v>50</v>
      </c>
      <c r="P33" s="19">
        <v>72</v>
      </c>
      <c r="Q33" s="17">
        <f t="shared" si="9"/>
        <v>3600</v>
      </c>
      <c r="R33" s="17">
        <f t="shared" si="1"/>
        <v>25</v>
      </c>
      <c r="S33" s="19">
        <v>72</v>
      </c>
      <c r="T33" s="17">
        <f t="shared" si="10"/>
        <v>1800</v>
      </c>
      <c r="U33" s="5" t="s">
        <v>37</v>
      </c>
      <c r="V33" s="18">
        <f t="shared" si="2"/>
        <v>125</v>
      </c>
      <c r="W33" s="22">
        <v>28</v>
      </c>
      <c r="X33" s="18">
        <f t="shared" si="11"/>
        <v>3500</v>
      </c>
      <c r="Y33" s="5" t="s">
        <v>39</v>
      </c>
      <c r="Z33" s="18">
        <f t="shared" si="3"/>
        <v>175</v>
      </c>
      <c r="AA33" s="22">
        <v>44</v>
      </c>
      <c r="AB33" s="18">
        <f t="shared" si="12"/>
        <v>7700</v>
      </c>
      <c r="AC33" s="5" t="s">
        <v>41</v>
      </c>
      <c r="AD33" s="18">
        <f t="shared" si="4"/>
        <v>75</v>
      </c>
      <c r="AE33" s="22">
        <v>28</v>
      </c>
      <c r="AF33" s="18">
        <f t="shared" si="13"/>
        <v>2100</v>
      </c>
      <c r="AG33" s="5" t="s">
        <v>45</v>
      </c>
      <c r="AH33" s="18">
        <f t="shared" si="5"/>
        <v>25</v>
      </c>
      <c r="AI33" s="22">
        <v>44</v>
      </c>
      <c r="AJ33" s="18">
        <f t="shared" si="14"/>
        <v>1100</v>
      </c>
      <c r="AK33" s="2">
        <f t="shared" si="15"/>
        <v>1000</v>
      </c>
      <c r="AL33" s="2">
        <v>72</v>
      </c>
      <c r="AM33" s="2">
        <f t="shared" si="16"/>
        <v>6000</v>
      </c>
      <c r="AN33" s="2">
        <f t="shared" si="17"/>
        <v>40</v>
      </c>
      <c r="AO33" s="2">
        <v>14</v>
      </c>
      <c r="AP33" s="2">
        <f t="shared" si="6"/>
        <v>560</v>
      </c>
      <c r="AQ33" s="21">
        <f t="shared" si="18"/>
        <v>26360</v>
      </c>
      <c r="AR33" s="23" t="e">
        <f t="shared" ca="1" si="19"/>
        <v>#NAME?</v>
      </c>
      <c r="AS33" s="70">
        <v>24901302500817</v>
      </c>
    </row>
    <row r="34" spans="1:45" ht="21" customHeight="1" x14ac:dyDescent="0.3">
      <c r="A34" s="5">
        <v>22</v>
      </c>
      <c r="B34" s="5" t="s">
        <v>108</v>
      </c>
      <c r="C34" s="70">
        <v>25803082501495</v>
      </c>
      <c r="D34" s="5" t="s">
        <v>10</v>
      </c>
      <c r="E34" s="5" t="s">
        <v>198</v>
      </c>
      <c r="F34" s="5" t="s">
        <v>11</v>
      </c>
      <c r="G34" s="75" t="s">
        <v>163</v>
      </c>
      <c r="H34" s="6">
        <v>44685</v>
      </c>
      <c r="I34" s="6">
        <v>42586</v>
      </c>
      <c r="J34" s="6">
        <v>43693</v>
      </c>
      <c r="K34" s="32">
        <f t="shared" si="7"/>
        <v>30582.281999999996</v>
      </c>
      <c r="L34" s="5">
        <v>486.07</v>
      </c>
      <c r="M34" s="5">
        <v>365</v>
      </c>
      <c r="N34" s="5">
        <f t="shared" si="8"/>
        <v>121.07</v>
      </c>
      <c r="O34" s="17">
        <f t="shared" si="0"/>
        <v>60.534999999999997</v>
      </c>
      <c r="P34" s="19">
        <v>72</v>
      </c>
      <c r="Q34" s="17">
        <f t="shared" si="9"/>
        <v>4358.5199999999995</v>
      </c>
      <c r="R34" s="17">
        <f t="shared" si="1"/>
        <v>30.267499999999998</v>
      </c>
      <c r="S34" s="19">
        <v>72</v>
      </c>
      <c r="T34" s="17">
        <f t="shared" si="10"/>
        <v>2179.2599999999998</v>
      </c>
      <c r="U34" s="5" t="s">
        <v>38</v>
      </c>
      <c r="V34" s="18">
        <f t="shared" si="2"/>
        <v>181.60499999999999</v>
      </c>
      <c r="W34" s="22">
        <v>28</v>
      </c>
      <c r="X34" s="18">
        <f t="shared" si="11"/>
        <v>5084.9399999999996</v>
      </c>
      <c r="Y34" s="5" t="s">
        <v>36</v>
      </c>
      <c r="Z34" s="18">
        <f t="shared" si="3"/>
        <v>121.07</v>
      </c>
      <c r="AA34" s="22">
        <v>44</v>
      </c>
      <c r="AB34" s="18">
        <f t="shared" si="12"/>
        <v>5327.08</v>
      </c>
      <c r="AC34" s="5" t="s">
        <v>42</v>
      </c>
      <c r="AD34" s="18">
        <f t="shared" si="4"/>
        <v>60.534999999999997</v>
      </c>
      <c r="AE34" s="22">
        <v>28</v>
      </c>
      <c r="AF34" s="18">
        <f t="shared" si="13"/>
        <v>1694.98</v>
      </c>
      <c r="AG34" s="5" t="s">
        <v>41</v>
      </c>
      <c r="AH34" s="18">
        <f t="shared" si="5"/>
        <v>90.802499999999995</v>
      </c>
      <c r="AI34" s="22">
        <v>44</v>
      </c>
      <c r="AJ34" s="18">
        <f t="shared" si="14"/>
        <v>3995.31</v>
      </c>
      <c r="AK34" s="2">
        <f t="shared" si="15"/>
        <v>1210.6999999999998</v>
      </c>
      <c r="AL34" s="2">
        <v>72</v>
      </c>
      <c r="AM34" s="2">
        <f t="shared" si="16"/>
        <v>7264.1999999999989</v>
      </c>
      <c r="AN34" s="2">
        <f t="shared" si="17"/>
        <v>48.42799999999999</v>
      </c>
      <c r="AO34" s="2">
        <v>14</v>
      </c>
      <c r="AP34" s="2">
        <f t="shared" si="6"/>
        <v>677.99199999999985</v>
      </c>
      <c r="AQ34" s="21">
        <f t="shared" si="18"/>
        <v>30582.281999999996</v>
      </c>
      <c r="AR34" s="23" t="e">
        <f t="shared" ca="1" si="19"/>
        <v>#NAME?</v>
      </c>
      <c r="AS34" s="70">
        <v>25803082501495</v>
      </c>
    </row>
    <row r="35" spans="1:45" ht="21" customHeight="1" x14ac:dyDescent="0.3">
      <c r="A35" s="5">
        <v>23</v>
      </c>
      <c r="B35" s="5" t="s">
        <v>109</v>
      </c>
      <c r="C35" s="70">
        <v>24905252501219</v>
      </c>
      <c r="D35" s="5" t="s">
        <v>10</v>
      </c>
      <c r="E35" s="5" t="s">
        <v>84</v>
      </c>
      <c r="F35" s="5" t="s">
        <v>11</v>
      </c>
      <c r="G35" s="75" t="s">
        <v>164</v>
      </c>
      <c r="H35" s="6">
        <v>44686</v>
      </c>
      <c r="I35" s="6">
        <v>42587</v>
      </c>
      <c r="J35" s="6">
        <v>43694</v>
      </c>
      <c r="K35" s="32">
        <f t="shared" si="7"/>
        <v>50520</v>
      </c>
      <c r="L35" s="5">
        <v>650</v>
      </c>
      <c r="M35" s="5">
        <v>450</v>
      </c>
      <c r="N35" s="5">
        <f t="shared" si="8"/>
        <v>200</v>
      </c>
      <c r="O35" s="17">
        <f t="shared" si="0"/>
        <v>100</v>
      </c>
      <c r="P35" s="19">
        <v>72</v>
      </c>
      <c r="Q35" s="17">
        <f t="shared" si="9"/>
        <v>7200</v>
      </c>
      <c r="R35" s="17">
        <f t="shared" si="1"/>
        <v>50</v>
      </c>
      <c r="S35" s="19">
        <v>72</v>
      </c>
      <c r="T35" s="17">
        <f t="shared" si="10"/>
        <v>3600</v>
      </c>
      <c r="U35" s="5" t="s">
        <v>39</v>
      </c>
      <c r="V35" s="18">
        <f t="shared" si="2"/>
        <v>350</v>
      </c>
      <c r="W35" s="22">
        <v>28</v>
      </c>
      <c r="X35" s="18">
        <f t="shared" si="11"/>
        <v>9800</v>
      </c>
      <c r="Y35" s="5" t="s">
        <v>37</v>
      </c>
      <c r="Z35" s="18">
        <f t="shared" si="3"/>
        <v>250</v>
      </c>
      <c r="AA35" s="22">
        <v>44</v>
      </c>
      <c r="AB35" s="18">
        <f t="shared" si="12"/>
        <v>11000</v>
      </c>
      <c r="AC35" s="5" t="s">
        <v>43</v>
      </c>
      <c r="AD35" s="18">
        <f t="shared" si="4"/>
        <v>50</v>
      </c>
      <c r="AE35" s="22">
        <v>28</v>
      </c>
      <c r="AF35" s="18">
        <f t="shared" si="13"/>
        <v>1400</v>
      </c>
      <c r="AG35" s="5" t="s">
        <v>42</v>
      </c>
      <c r="AH35" s="18">
        <f t="shared" si="5"/>
        <v>100</v>
      </c>
      <c r="AI35" s="22">
        <v>44</v>
      </c>
      <c r="AJ35" s="18">
        <f t="shared" si="14"/>
        <v>4400</v>
      </c>
      <c r="AK35" s="2">
        <f t="shared" si="15"/>
        <v>2000</v>
      </c>
      <c r="AL35" s="2">
        <v>72</v>
      </c>
      <c r="AM35" s="2">
        <f t="shared" si="16"/>
        <v>12000</v>
      </c>
      <c r="AN35" s="2">
        <f t="shared" si="17"/>
        <v>80</v>
      </c>
      <c r="AO35" s="2">
        <v>14</v>
      </c>
      <c r="AP35" s="2">
        <f t="shared" si="6"/>
        <v>1120</v>
      </c>
      <c r="AQ35" s="21">
        <f t="shared" si="18"/>
        <v>50520</v>
      </c>
      <c r="AR35" s="23" t="e">
        <f t="shared" ca="1" si="19"/>
        <v>#NAME?</v>
      </c>
      <c r="AS35" s="70">
        <v>24905252501219</v>
      </c>
    </row>
    <row r="36" spans="1:45" ht="21" customHeight="1" x14ac:dyDescent="0.3">
      <c r="A36" s="5">
        <v>24</v>
      </c>
      <c r="B36" s="5" t="s">
        <v>110</v>
      </c>
      <c r="C36" s="70">
        <v>25108122500047</v>
      </c>
      <c r="D36" s="5" t="s">
        <v>10</v>
      </c>
      <c r="E36" s="5" t="s">
        <v>199</v>
      </c>
      <c r="F36" s="5" t="s">
        <v>11</v>
      </c>
      <c r="G36" s="75" t="s">
        <v>165</v>
      </c>
      <c r="H36" s="6">
        <v>44687</v>
      </c>
      <c r="I36" s="6">
        <v>42588</v>
      </c>
      <c r="J36" s="6">
        <v>43695</v>
      </c>
      <c r="K36" s="32">
        <f t="shared" si="7"/>
        <v>11580</v>
      </c>
      <c r="L36" s="5">
        <v>450</v>
      </c>
      <c r="M36" s="5">
        <v>400</v>
      </c>
      <c r="N36" s="5">
        <f t="shared" si="8"/>
        <v>50</v>
      </c>
      <c r="O36" s="17">
        <f t="shared" si="0"/>
        <v>25</v>
      </c>
      <c r="P36" s="19">
        <v>72</v>
      </c>
      <c r="Q36" s="17">
        <f t="shared" si="9"/>
        <v>1800</v>
      </c>
      <c r="R36" s="17">
        <f t="shared" si="1"/>
        <v>12.5</v>
      </c>
      <c r="S36" s="19">
        <v>72</v>
      </c>
      <c r="T36" s="17">
        <f t="shared" si="10"/>
        <v>900</v>
      </c>
      <c r="U36" s="5" t="s">
        <v>36</v>
      </c>
      <c r="V36" s="18">
        <f t="shared" si="2"/>
        <v>50</v>
      </c>
      <c r="W36" s="22">
        <v>28</v>
      </c>
      <c r="X36" s="18">
        <f t="shared" si="11"/>
        <v>1400</v>
      </c>
      <c r="Y36" s="5" t="s">
        <v>38</v>
      </c>
      <c r="Z36" s="18">
        <f t="shared" si="3"/>
        <v>75</v>
      </c>
      <c r="AA36" s="22">
        <v>44</v>
      </c>
      <c r="AB36" s="18">
        <f t="shared" si="12"/>
        <v>3300</v>
      </c>
      <c r="AC36" s="5" t="s">
        <v>44</v>
      </c>
      <c r="AD36" s="18">
        <f t="shared" si="4"/>
        <v>12.5</v>
      </c>
      <c r="AE36" s="22">
        <v>28</v>
      </c>
      <c r="AF36" s="18">
        <f t="shared" si="13"/>
        <v>350</v>
      </c>
      <c r="AG36" s="5" t="s">
        <v>43</v>
      </c>
      <c r="AH36" s="18">
        <f t="shared" si="5"/>
        <v>12.5</v>
      </c>
      <c r="AI36" s="22">
        <v>44</v>
      </c>
      <c r="AJ36" s="18">
        <f t="shared" si="14"/>
        <v>550</v>
      </c>
      <c r="AK36" s="2">
        <f t="shared" si="15"/>
        <v>500</v>
      </c>
      <c r="AL36" s="2">
        <v>72</v>
      </c>
      <c r="AM36" s="2">
        <f t="shared" si="16"/>
        <v>3000</v>
      </c>
      <c r="AN36" s="2">
        <f t="shared" si="17"/>
        <v>20</v>
      </c>
      <c r="AO36" s="2">
        <v>14</v>
      </c>
      <c r="AP36" s="2">
        <f t="shared" si="6"/>
        <v>280</v>
      </c>
      <c r="AQ36" s="21">
        <f t="shared" si="18"/>
        <v>11580</v>
      </c>
      <c r="AR36" s="23" t="e">
        <f t="shared" ca="1" si="19"/>
        <v>#NAME?</v>
      </c>
      <c r="AS36" s="70">
        <v>25108122500047</v>
      </c>
    </row>
    <row r="37" spans="1:45" ht="21" customHeight="1" x14ac:dyDescent="0.3">
      <c r="A37" s="5">
        <v>25</v>
      </c>
      <c r="B37" s="5" t="s">
        <v>111</v>
      </c>
      <c r="C37" s="70">
        <v>25206172500945</v>
      </c>
      <c r="D37" s="5" t="s">
        <v>10</v>
      </c>
      <c r="E37" s="5" t="s">
        <v>84</v>
      </c>
      <c r="F37" s="5" t="s">
        <v>11</v>
      </c>
      <c r="G37" s="75" t="s">
        <v>166</v>
      </c>
      <c r="H37" s="6">
        <v>44687</v>
      </c>
      <c r="I37" s="6">
        <v>42588</v>
      </c>
      <c r="J37" s="6">
        <v>43695</v>
      </c>
      <c r="K37" s="32">
        <f t="shared" si="7"/>
        <v>49920</v>
      </c>
      <c r="L37" s="5">
        <v>450</v>
      </c>
      <c r="M37" s="5">
        <v>250</v>
      </c>
      <c r="N37" s="5">
        <f t="shared" si="8"/>
        <v>200</v>
      </c>
      <c r="O37" s="17">
        <f t="shared" si="0"/>
        <v>100</v>
      </c>
      <c r="P37" s="19">
        <v>72</v>
      </c>
      <c r="Q37" s="17">
        <f t="shared" si="9"/>
        <v>7200</v>
      </c>
      <c r="R37" s="17">
        <f t="shared" si="1"/>
        <v>50</v>
      </c>
      <c r="S37" s="19">
        <v>72</v>
      </c>
      <c r="T37" s="17">
        <f t="shared" si="10"/>
        <v>3600</v>
      </c>
      <c r="U37" s="5" t="s">
        <v>37</v>
      </c>
      <c r="V37" s="18">
        <f t="shared" si="2"/>
        <v>250</v>
      </c>
      <c r="W37" s="22">
        <v>28</v>
      </c>
      <c r="X37" s="18">
        <f t="shared" si="11"/>
        <v>7000</v>
      </c>
      <c r="Y37" s="5" t="s">
        <v>39</v>
      </c>
      <c r="Z37" s="18">
        <f t="shared" si="3"/>
        <v>350</v>
      </c>
      <c r="AA37" s="22">
        <v>44</v>
      </c>
      <c r="AB37" s="18">
        <f t="shared" si="12"/>
        <v>15400</v>
      </c>
      <c r="AC37" s="5" t="s">
        <v>45</v>
      </c>
      <c r="AD37" s="18">
        <f t="shared" si="4"/>
        <v>50</v>
      </c>
      <c r="AE37" s="22">
        <v>28</v>
      </c>
      <c r="AF37" s="18">
        <f t="shared" si="13"/>
        <v>1400</v>
      </c>
      <c r="AG37" s="5" t="s">
        <v>44</v>
      </c>
      <c r="AH37" s="18">
        <f t="shared" si="5"/>
        <v>50</v>
      </c>
      <c r="AI37" s="22">
        <v>44</v>
      </c>
      <c r="AJ37" s="18">
        <f t="shared" si="14"/>
        <v>2200</v>
      </c>
      <c r="AK37" s="2">
        <f t="shared" si="15"/>
        <v>2000</v>
      </c>
      <c r="AL37" s="2">
        <v>72</v>
      </c>
      <c r="AM37" s="2">
        <f t="shared" si="16"/>
        <v>12000</v>
      </c>
      <c r="AN37" s="2">
        <f t="shared" si="17"/>
        <v>80</v>
      </c>
      <c r="AO37" s="2">
        <v>14</v>
      </c>
      <c r="AP37" s="2">
        <f t="shared" si="6"/>
        <v>1120</v>
      </c>
      <c r="AQ37" s="21">
        <f t="shared" si="18"/>
        <v>49920</v>
      </c>
      <c r="AR37" s="23" t="e">
        <f t="shared" ca="1" si="19"/>
        <v>#NAME?</v>
      </c>
      <c r="AS37" s="70">
        <v>25206172500945</v>
      </c>
    </row>
    <row r="38" spans="1:45" ht="21" customHeight="1" x14ac:dyDescent="0.3">
      <c r="A38" s="5">
        <v>26</v>
      </c>
      <c r="B38" s="5" t="s">
        <v>112</v>
      </c>
      <c r="C38" s="70">
        <v>25210022500341</v>
      </c>
      <c r="D38" s="5" t="s">
        <v>10</v>
      </c>
      <c r="E38" s="5" t="s">
        <v>198</v>
      </c>
      <c r="F38" s="5" t="s">
        <v>11</v>
      </c>
      <c r="G38" s="75" t="s">
        <v>167</v>
      </c>
      <c r="H38" s="6">
        <v>44687</v>
      </c>
      <c r="I38" s="6">
        <v>42588</v>
      </c>
      <c r="J38" s="6">
        <v>43695</v>
      </c>
      <c r="K38" s="32">
        <f t="shared" si="7"/>
        <v>48697.088000000003</v>
      </c>
      <c r="L38" s="5">
        <v>659</v>
      </c>
      <c r="M38" s="5">
        <v>486.07</v>
      </c>
      <c r="N38" s="5">
        <f t="shared" si="8"/>
        <v>172.93</v>
      </c>
      <c r="O38" s="17">
        <f t="shared" si="0"/>
        <v>86.465000000000003</v>
      </c>
      <c r="P38" s="19">
        <v>72</v>
      </c>
      <c r="Q38" s="17">
        <f t="shared" si="9"/>
        <v>6225.4800000000005</v>
      </c>
      <c r="R38" s="17">
        <f t="shared" si="1"/>
        <v>43.232500000000002</v>
      </c>
      <c r="S38" s="19">
        <v>72</v>
      </c>
      <c r="T38" s="17">
        <f t="shared" si="10"/>
        <v>3112.7400000000002</v>
      </c>
      <c r="U38" s="5" t="s">
        <v>38</v>
      </c>
      <c r="V38" s="18">
        <f t="shared" si="2"/>
        <v>259.39499999999998</v>
      </c>
      <c r="W38" s="22">
        <v>28</v>
      </c>
      <c r="X38" s="18">
        <f t="shared" si="11"/>
        <v>7263.0599999999995</v>
      </c>
      <c r="Y38" s="5" t="s">
        <v>40</v>
      </c>
      <c r="Z38" s="18">
        <f t="shared" si="3"/>
        <v>345.86</v>
      </c>
      <c r="AA38" s="22">
        <v>44</v>
      </c>
      <c r="AB38" s="18">
        <f t="shared" si="12"/>
        <v>15217.84</v>
      </c>
      <c r="AC38" s="5" t="s">
        <v>41</v>
      </c>
      <c r="AD38" s="18">
        <f t="shared" si="4"/>
        <v>129.69749999999999</v>
      </c>
      <c r="AE38" s="22">
        <v>28</v>
      </c>
      <c r="AF38" s="18">
        <f t="shared" si="13"/>
        <v>3631.5299999999997</v>
      </c>
      <c r="AG38" s="5" t="s">
        <v>45</v>
      </c>
      <c r="AH38" s="18">
        <f t="shared" si="5"/>
        <v>43.232500000000002</v>
      </c>
      <c r="AI38" s="22">
        <v>44</v>
      </c>
      <c r="AJ38" s="18">
        <f t="shared" si="14"/>
        <v>1902.23</v>
      </c>
      <c r="AK38" s="2">
        <f t="shared" si="15"/>
        <v>1729.3000000000002</v>
      </c>
      <c r="AL38" s="2">
        <v>72</v>
      </c>
      <c r="AM38" s="2">
        <f t="shared" si="16"/>
        <v>10375.800000000001</v>
      </c>
      <c r="AN38" s="2">
        <f t="shared" si="17"/>
        <v>69.172000000000011</v>
      </c>
      <c r="AO38" s="2">
        <v>14</v>
      </c>
      <c r="AP38" s="2">
        <f t="shared" si="6"/>
        <v>968.40800000000013</v>
      </c>
      <c r="AQ38" s="21">
        <f t="shared" si="18"/>
        <v>48697.088000000003</v>
      </c>
      <c r="AR38" s="23" t="e">
        <f t="shared" ca="1" si="19"/>
        <v>#NAME?</v>
      </c>
      <c r="AS38" s="70">
        <v>25210022500341</v>
      </c>
    </row>
    <row r="39" spans="1:45" ht="21" customHeight="1" x14ac:dyDescent="0.3">
      <c r="A39" s="5">
        <v>27</v>
      </c>
      <c r="B39" s="5" t="s">
        <v>113</v>
      </c>
      <c r="C39" s="70">
        <v>25310292500819</v>
      </c>
      <c r="D39" s="5" t="s">
        <v>10</v>
      </c>
      <c r="E39" s="5" t="s">
        <v>84</v>
      </c>
      <c r="F39" s="5" t="s">
        <v>11</v>
      </c>
      <c r="G39" s="75" t="s">
        <v>168</v>
      </c>
      <c r="H39" s="6">
        <v>44687</v>
      </c>
      <c r="I39" s="6">
        <v>42588</v>
      </c>
      <c r="J39" s="6">
        <v>43695</v>
      </c>
      <c r="K39" s="32">
        <f t="shared" si="7"/>
        <v>33792</v>
      </c>
      <c r="L39" s="5">
        <v>620</v>
      </c>
      <c r="M39" s="5">
        <v>500</v>
      </c>
      <c r="N39" s="5">
        <f t="shared" si="8"/>
        <v>120</v>
      </c>
      <c r="O39" s="17">
        <f t="shared" si="0"/>
        <v>60</v>
      </c>
      <c r="P39" s="19">
        <v>72</v>
      </c>
      <c r="Q39" s="17">
        <f t="shared" si="9"/>
        <v>4320</v>
      </c>
      <c r="R39" s="17">
        <f t="shared" si="1"/>
        <v>30</v>
      </c>
      <c r="S39" s="19">
        <v>72</v>
      </c>
      <c r="T39" s="17">
        <f t="shared" si="10"/>
        <v>2160</v>
      </c>
      <c r="U39" s="5" t="s">
        <v>39</v>
      </c>
      <c r="V39" s="18">
        <f t="shared" si="2"/>
        <v>210</v>
      </c>
      <c r="W39" s="22">
        <v>28</v>
      </c>
      <c r="X39" s="18">
        <f t="shared" si="11"/>
        <v>5880</v>
      </c>
      <c r="Y39" s="5" t="s">
        <v>38</v>
      </c>
      <c r="Z39" s="18">
        <f t="shared" si="3"/>
        <v>180</v>
      </c>
      <c r="AA39" s="22">
        <v>44</v>
      </c>
      <c r="AB39" s="18">
        <f t="shared" si="12"/>
        <v>7920</v>
      </c>
      <c r="AC39" s="5" t="s">
        <v>42</v>
      </c>
      <c r="AD39" s="18">
        <f t="shared" si="4"/>
        <v>60</v>
      </c>
      <c r="AE39" s="22">
        <v>28</v>
      </c>
      <c r="AF39" s="18">
        <f t="shared" si="13"/>
        <v>1680</v>
      </c>
      <c r="AG39" s="5" t="s">
        <v>41</v>
      </c>
      <c r="AH39" s="18">
        <f t="shared" si="5"/>
        <v>90</v>
      </c>
      <c r="AI39" s="22">
        <v>44</v>
      </c>
      <c r="AJ39" s="18">
        <f t="shared" si="14"/>
        <v>3960</v>
      </c>
      <c r="AK39" s="2">
        <f t="shared" si="15"/>
        <v>1200</v>
      </c>
      <c r="AL39" s="2">
        <v>72</v>
      </c>
      <c r="AM39" s="2">
        <f t="shared" si="16"/>
        <v>7200</v>
      </c>
      <c r="AN39" s="2">
        <f t="shared" si="17"/>
        <v>48</v>
      </c>
      <c r="AO39" s="2">
        <v>14</v>
      </c>
      <c r="AP39" s="2">
        <f t="shared" si="6"/>
        <v>672</v>
      </c>
      <c r="AQ39" s="21">
        <f t="shared" si="18"/>
        <v>33792</v>
      </c>
      <c r="AR39" s="23" t="e">
        <f t="shared" ca="1" si="19"/>
        <v>#NAME?</v>
      </c>
      <c r="AS39" s="70">
        <v>25310292500819</v>
      </c>
    </row>
    <row r="40" spans="1:45" ht="21" customHeight="1" x14ac:dyDescent="0.3">
      <c r="A40" s="5">
        <v>28</v>
      </c>
      <c r="B40" s="5" t="s">
        <v>114</v>
      </c>
      <c r="C40" s="73">
        <v>25311252501843</v>
      </c>
      <c r="D40" s="5" t="s">
        <v>10</v>
      </c>
      <c r="E40" s="5" t="s">
        <v>198</v>
      </c>
      <c r="F40" s="5" t="s">
        <v>11</v>
      </c>
      <c r="G40" s="75" t="s">
        <v>169</v>
      </c>
      <c r="H40" s="6">
        <v>44687</v>
      </c>
      <c r="I40" s="6">
        <v>42588</v>
      </c>
      <c r="J40" s="6">
        <v>43695</v>
      </c>
      <c r="K40" s="32">
        <f t="shared" si="7"/>
        <v>24860</v>
      </c>
      <c r="L40" s="5">
        <v>365</v>
      </c>
      <c r="M40" s="5">
        <v>265</v>
      </c>
      <c r="N40" s="5">
        <f t="shared" si="8"/>
        <v>100</v>
      </c>
      <c r="O40" s="17">
        <f t="shared" si="0"/>
        <v>50</v>
      </c>
      <c r="P40" s="19">
        <v>72</v>
      </c>
      <c r="Q40" s="17">
        <f t="shared" si="9"/>
        <v>3600</v>
      </c>
      <c r="R40" s="17">
        <f t="shared" si="1"/>
        <v>25</v>
      </c>
      <c r="S40" s="19">
        <v>72</v>
      </c>
      <c r="T40" s="17">
        <f t="shared" si="10"/>
        <v>1800</v>
      </c>
      <c r="U40" s="5" t="s">
        <v>40</v>
      </c>
      <c r="V40" s="18">
        <f t="shared" si="2"/>
        <v>200</v>
      </c>
      <c r="W40" s="22">
        <v>28</v>
      </c>
      <c r="X40" s="18">
        <f t="shared" si="11"/>
        <v>5600</v>
      </c>
      <c r="Y40" s="5" t="s">
        <v>36</v>
      </c>
      <c r="Z40" s="18">
        <f t="shared" si="3"/>
        <v>100</v>
      </c>
      <c r="AA40" s="22">
        <v>44</v>
      </c>
      <c r="AB40" s="18">
        <f t="shared" si="12"/>
        <v>4400</v>
      </c>
      <c r="AC40" s="5" t="s">
        <v>43</v>
      </c>
      <c r="AD40" s="18">
        <f t="shared" si="4"/>
        <v>25</v>
      </c>
      <c r="AE40" s="22">
        <v>28</v>
      </c>
      <c r="AF40" s="18">
        <f t="shared" si="13"/>
        <v>700</v>
      </c>
      <c r="AG40" s="5" t="s">
        <v>42</v>
      </c>
      <c r="AH40" s="18">
        <f t="shared" si="5"/>
        <v>50</v>
      </c>
      <c r="AI40" s="22">
        <v>44</v>
      </c>
      <c r="AJ40" s="18">
        <f t="shared" si="14"/>
        <v>2200</v>
      </c>
      <c r="AK40" s="2">
        <f t="shared" si="15"/>
        <v>1000</v>
      </c>
      <c r="AL40" s="2">
        <v>72</v>
      </c>
      <c r="AM40" s="2">
        <f t="shared" si="16"/>
        <v>6000</v>
      </c>
      <c r="AN40" s="2">
        <f t="shared" si="17"/>
        <v>40</v>
      </c>
      <c r="AO40" s="2">
        <v>14</v>
      </c>
      <c r="AP40" s="2">
        <f t="shared" si="6"/>
        <v>560</v>
      </c>
      <c r="AQ40" s="21">
        <f t="shared" si="18"/>
        <v>24860</v>
      </c>
      <c r="AR40" s="23" t="e">
        <f t="shared" ca="1" si="19"/>
        <v>#NAME?</v>
      </c>
      <c r="AS40" s="73">
        <v>25311252501843</v>
      </c>
    </row>
    <row r="41" spans="1:45" ht="21" customHeight="1" x14ac:dyDescent="0.3">
      <c r="A41" s="5">
        <v>29</v>
      </c>
      <c r="B41" s="5" t="s">
        <v>115</v>
      </c>
      <c r="C41" s="70">
        <v>25510142501069</v>
      </c>
      <c r="D41" s="5" t="s">
        <v>10</v>
      </c>
      <c r="E41" s="5" t="s">
        <v>84</v>
      </c>
      <c r="F41" s="5" t="s">
        <v>11</v>
      </c>
      <c r="G41" s="75" t="s">
        <v>170</v>
      </c>
      <c r="H41" s="6">
        <v>44687</v>
      </c>
      <c r="I41" s="6">
        <v>42588</v>
      </c>
      <c r="J41" s="6">
        <v>43695</v>
      </c>
      <c r="K41" s="32">
        <f t="shared" si="7"/>
        <v>92667</v>
      </c>
      <c r="L41" s="5">
        <v>653</v>
      </c>
      <c r="M41" s="5">
        <v>258</v>
      </c>
      <c r="N41" s="5">
        <f t="shared" si="8"/>
        <v>395</v>
      </c>
      <c r="O41" s="17">
        <f t="shared" si="0"/>
        <v>197.5</v>
      </c>
      <c r="P41" s="19">
        <v>72</v>
      </c>
      <c r="Q41" s="17">
        <f t="shared" si="9"/>
        <v>14220</v>
      </c>
      <c r="R41" s="17">
        <f t="shared" si="1"/>
        <v>98.75</v>
      </c>
      <c r="S41" s="19">
        <v>72</v>
      </c>
      <c r="T41" s="17">
        <f t="shared" si="10"/>
        <v>7110</v>
      </c>
      <c r="U41" s="5" t="s">
        <v>38</v>
      </c>
      <c r="V41" s="18">
        <f t="shared" si="2"/>
        <v>592.5</v>
      </c>
      <c r="W41" s="22">
        <v>28</v>
      </c>
      <c r="X41" s="18">
        <f t="shared" si="11"/>
        <v>16590</v>
      </c>
      <c r="Y41" s="5" t="s">
        <v>37</v>
      </c>
      <c r="Z41" s="18">
        <f t="shared" si="3"/>
        <v>493.75</v>
      </c>
      <c r="AA41" s="22">
        <v>44</v>
      </c>
      <c r="AB41" s="18">
        <f t="shared" si="12"/>
        <v>21725</v>
      </c>
      <c r="AC41" s="5" t="s">
        <v>44</v>
      </c>
      <c r="AD41" s="18">
        <f t="shared" si="4"/>
        <v>98.75</v>
      </c>
      <c r="AE41" s="22">
        <v>28</v>
      </c>
      <c r="AF41" s="18">
        <f t="shared" si="13"/>
        <v>2765</v>
      </c>
      <c r="AG41" s="5" t="s">
        <v>43</v>
      </c>
      <c r="AH41" s="18">
        <f t="shared" si="5"/>
        <v>98.75</v>
      </c>
      <c r="AI41" s="22">
        <v>44</v>
      </c>
      <c r="AJ41" s="18">
        <f t="shared" si="14"/>
        <v>4345</v>
      </c>
      <c r="AK41" s="2">
        <f t="shared" si="15"/>
        <v>3950</v>
      </c>
      <c r="AL41" s="2">
        <v>72</v>
      </c>
      <c r="AM41" s="2">
        <f t="shared" si="16"/>
        <v>23700</v>
      </c>
      <c r="AN41" s="2">
        <f t="shared" si="17"/>
        <v>158</v>
      </c>
      <c r="AO41" s="2">
        <v>14</v>
      </c>
      <c r="AP41" s="2">
        <f t="shared" si="6"/>
        <v>2212</v>
      </c>
      <c r="AQ41" s="21">
        <f t="shared" si="18"/>
        <v>92667</v>
      </c>
      <c r="AR41" s="23" t="e">
        <f t="shared" ca="1" si="19"/>
        <v>#NAME?</v>
      </c>
      <c r="AS41" s="70">
        <v>25510142501069</v>
      </c>
    </row>
    <row r="42" spans="1:45" ht="21" customHeight="1" x14ac:dyDescent="0.3">
      <c r="A42" s="5">
        <v>30</v>
      </c>
      <c r="B42" s="5" t="s">
        <v>116</v>
      </c>
      <c r="C42" s="70">
        <v>25511082501346</v>
      </c>
      <c r="D42" s="5" t="s">
        <v>10</v>
      </c>
      <c r="E42" s="5" t="s">
        <v>199</v>
      </c>
      <c r="F42" s="5" t="s">
        <v>11</v>
      </c>
      <c r="G42" s="75" t="s">
        <v>171</v>
      </c>
      <c r="H42" s="6">
        <v>44687</v>
      </c>
      <c r="I42" s="6">
        <v>42588</v>
      </c>
      <c r="J42" s="6">
        <v>43695</v>
      </c>
      <c r="K42" s="32">
        <f t="shared" si="7"/>
        <v>23160</v>
      </c>
      <c r="L42" s="5">
        <v>520</v>
      </c>
      <c r="M42" s="5">
        <v>420</v>
      </c>
      <c r="N42" s="5">
        <f t="shared" si="8"/>
        <v>100</v>
      </c>
      <c r="O42" s="17">
        <f t="shared" si="0"/>
        <v>50</v>
      </c>
      <c r="P42" s="19">
        <v>72</v>
      </c>
      <c r="Q42" s="17">
        <f t="shared" si="9"/>
        <v>3600</v>
      </c>
      <c r="R42" s="17">
        <f t="shared" si="1"/>
        <v>25</v>
      </c>
      <c r="S42" s="19">
        <v>72</v>
      </c>
      <c r="T42" s="17">
        <f t="shared" si="10"/>
        <v>1800</v>
      </c>
      <c r="U42" s="5" t="s">
        <v>36</v>
      </c>
      <c r="V42" s="18">
        <f t="shared" si="2"/>
        <v>100</v>
      </c>
      <c r="W42" s="22">
        <v>28</v>
      </c>
      <c r="X42" s="18">
        <f t="shared" si="11"/>
        <v>2800</v>
      </c>
      <c r="Y42" s="5" t="s">
        <v>38</v>
      </c>
      <c r="Z42" s="18">
        <f t="shared" si="3"/>
        <v>150</v>
      </c>
      <c r="AA42" s="22">
        <v>44</v>
      </c>
      <c r="AB42" s="18">
        <f t="shared" si="12"/>
        <v>6600</v>
      </c>
      <c r="AC42" s="5" t="s">
        <v>45</v>
      </c>
      <c r="AD42" s="18">
        <f t="shared" si="4"/>
        <v>25</v>
      </c>
      <c r="AE42" s="22">
        <v>28</v>
      </c>
      <c r="AF42" s="18">
        <f t="shared" si="13"/>
        <v>700</v>
      </c>
      <c r="AG42" s="5" t="s">
        <v>44</v>
      </c>
      <c r="AH42" s="18">
        <f t="shared" si="5"/>
        <v>25</v>
      </c>
      <c r="AI42" s="22">
        <v>44</v>
      </c>
      <c r="AJ42" s="18">
        <f t="shared" si="14"/>
        <v>1100</v>
      </c>
      <c r="AK42" s="2">
        <f t="shared" si="15"/>
        <v>1000</v>
      </c>
      <c r="AL42" s="2">
        <v>72</v>
      </c>
      <c r="AM42" s="2">
        <f t="shared" si="16"/>
        <v>6000</v>
      </c>
      <c r="AN42" s="2">
        <f t="shared" si="17"/>
        <v>40</v>
      </c>
      <c r="AO42" s="2">
        <v>14</v>
      </c>
      <c r="AP42" s="2">
        <f t="shared" si="6"/>
        <v>560</v>
      </c>
      <c r="AQ42" s="21">
        <f t="shared" si="18"/>
        <v>23160</v>
      </c>
      <c r="AR42" s="23" t="e">
        <f t="shared" ca="1" si="19"/>
        <v>#NAME?</v>
      </c>
      <c r="AS42" s="70">
        <v>25511082501346</v>
      </c>
    </row>
    <row r="43" spans="1:45" ht="21" customHeight="1" x14ac:dyDescent="0.3">
      <c r="A43" s="5">
        <v>31</v>
      </c>
      <c r="B43" s="5" t="s">
        <v>117</v>
      </c>
      <c r="C43" s="70">
        <v>25512152400816</v>
      </c>
      <c r="D43" s="5" t="s">
        <v>10</v>
      </c>
      <c r="E43" s="5" t="s">
        <v>84</v>
      </c>
      <c r="F43" s="5" t="s">
        <v>11</v>
      </c>
      <c r="G43" s="75" t="s">
        <v>172</v>
      </c>
      <c r="H43" s="6">
        <v>44687</v>
      </c>
      <c r="I43" s="6">
        <v>42588</v>
      </c>
      <c r="J43" s="6">
        <v>43695</v>
      </c>
      <c r="K43" s="32">
        <f t="shared" si="7"/>
        <v>42966.8</v>
      </c>
      <c r="L43" s="5">
        <v>563</v>
      </c>
      <c r="M43" s="5">
        <v>400</v>
      </c>
      <c r="N43" s="5">
        <f t="shared" si="8"/>
        <v>163</v>
      </c>
      <c r="O43" s="17">
        <f t="shared" si="0"/>
        <v>81.5</v>
      </c>
      <c r="P43" s="19">
        <v>72</v>
      </c>
      <c r="Q43" s="17">
        <f t="shared" si="9"/>
        <v>5868</v>
      </c>
      <c r="R43" s="17">
        <f t="shared" si="1"/>
        <v>40.75</v>
      </c>
      <c r="S43" s="19">
        <v>72</v>
      </c>
      <c r="T43" s="17">
        <f t="shared" si="10"/>
        <v>2934</v>
      </c>
      <c r="U43" s="5" t="s">
        <v>37</v>
      </c>
      <c r="V43" s="18">
        <f t="shared" si="2"/>
        <v>203.75</v>
      </c>
      <c r="W43" s="22">
        <v>28</v>
      </c>
      <c r="X43" s="18">
        <f t="shared" si="11"/>
        <v>5705</v>
      </c>
      <c r="Y43" s="5" t="s">
        <v>39</v>
      </c>
      <c r="Z43" s="18">
        <f t="shared" si="3"/>
        <v>285.25</v>
      </c>
      <c r="AA43" s="22">
        <v>44</v>
      </c>
      <c r="AB43" s="18">
        <f t="shared" si="12"/>
        <v>12551</v>
      </c>
      <c r="AC43" s="5" t="s">
        <v>41</v>
      </c>
      <c r="AD43" s="18">
        <f t="shared" si="4"/>
        <v>122.25</v>
      </c>
      <c r="AE43" s="22">
        <v>28</v>
      </c>
      <c r="AF43" s="18">
        <f t="shared" si="13"/>
        <v>3423</v>
      </c>
      <c r="AG43" s="5" t="s">
        <v>45</v>
      </c>
      <c r="AH43" s="18">
        <f t="shared" si="5"/>
        <v>40.75</v>
      </c>
      <c r="AI43" s="22">
        <v>44</v>
      </c>
      <c r="AJ43" s="18">
        <f t="shared" si="14"/>
        <v>1793</v>
      </c>
      <c r="AK43" s="2">
        <f t="shared" si="15"/>
        <v>1630</v>
      </c>
      <c r="AL43" s="2">
        <v>72</v>
      </c>
      <c r="AM43" s="2">
        <f t="shared" si="16"/>
        <v>9780</v>
      </c>
      <c r="AN43" s="2">
        <f t="shared" si="17"/>
        <v>65.2</v>
      </c>
      <c r="AO43" s="2">
        <v>14</v>
      </c>
      <c r="AP43" s="2">
        <f t="shared" si="6"/>
        <v>912.80000000000007</v>
      </c>
      <c r="AQ43" s="21">
        <f t="shared" si="18"/>
        <v>42966.8</v>
      </c>
      <c r="AR43" s="23" t="e">
        <f t="shared" ca="1" si="19"/>
        <v>#NAME?</v>
      </c>
      <c r="AS43" s="70">
        <v>25512152400816</v>
      </c>
    </row>
    <row r="44" spans="1:45" ht="21" customHeight="1" x14ac:dyDescent="0.3">
      <c r="A44" s="5">
        <v>32</v>
      </c>
      <c r="B44" s="5" t="s">
        <v>118</v>
      </c>
      <c r="C44" s="70" t="s">
        <v>86</v>
      </c>
      <c r="D44" s="5" t="s">
        <v>10</v>
      </c>
      <c r="E44" s="5" t="s">
        <v>198</v>
      </c>
      <c r="F44" s="5" t="s">
        <v>11</v>
      </c>
      <c r="G44" s="75" t="s">
        <v>173</v>
      </c>
      <c r="H44" s="6">
        <v>44687</v>
      </c>
      <c r="I44" s="6">
        <v>42588</v>
      </c>
      <c r="J44" s="6">
        <v>43695</v>
      </c>
      <c r="K44" s="32">
        <f t="shared" si="7"/>
        <v>25211</v>
      </c>
      <c r="L44" s="5">
        <v>450</v>
      </c>
      <c r="M44" s="5">
        <v>365</v>
      </c>
      <c r="N44" s="5">
        <f t="shared" si="8"/>
        <v>85</v>
      </c>
      <c r="O44" s="17">
        <f t="shared" ref="O44:O73" si="20">N44*50/100</f>
        <v>42.5</v>
      </c>
      <c r="P44" s="19">
        <v>72</v>
      </c>
      <c r="Q44" s="17">
        <f t="shared" si="9"/>
        <v>3060</v>
      </c>
      <c r="R44" s="17">
        <f t="shared" ref="R44:R73" si="21">N44*25/100</f>
        <v>21.25</v>
      </c>
      <c r="S44" s="19">
        <v>72</v>
      </c>
      <c r="T44" s="17">
        <f t="shared" si="10"/>
        <v>1530</v>
      </c>
      <c r="U44" s="5" t="s">
        <v>38</v>
      </c>
      <c r="V44" s="18">
        <f t="shared" ref="V44:V73" si="22">IF(U44="بدل اعتماد معلم ( 50 % )",N44*100/100,IF(U44="بدل اعتماد معلم أول ( 125 %  )",N44*125/100,IF(U44="بدل اعتماد معلم أول  أ  (  150  %  )",N44*150/100,IF(U44="بدل اعتماد معلم خبير  ( 175 %  )",N44*175/100,IF(U44="بدل اعتماد كبير معلمين  ( 200  %  )",N44*200/100)))))</f>
        <v>127.5</v>
      </c>
      <c r="W44" s="22">
        <v>28</v>
      </c>
      <c r="X44" s="18">
        <f t="shared" si="11"/>
        <v>3570</v>
      </c>
      <c r="Y44" s="5" t="s">
        <v>40</v>
      </c>
      <c r="Z44" s="18">
        <f t="shared" ref="Z44:Z73" si="23">IF(Y44="بدل اعتماد معلم ( 50 % )",N44*100/100,IF(Y44="بدل اعتماد معلم أول ( 125 %  )",N44*125/100,IF(Y44="بدل اعتماد معلم أول  أ  (  150  %  )",N44*150/100,IF(Y44="بدل اعتماد معلم خبير  ( 175 %  )",N44*175/100,IF(Y44="بدل اعتماد كبير معلمين  ( 200  %  )",N44*200/100)))))</f>
        <v>170</v>
      </c>
      <c r="AA44" s="22">
        <v>44</v>
      </c>
      <c r="AB44" s="18">
        <f t="shared" si="12"/>
        <v>7480</v>
      </c>
      <c r="AC44" s="5" t="s">
        <v>42</v>
      </c>
      <c r="AD44" s="18">
        <f t="shared" ref="AD44:AD73" si="24">IF(AC44="حافز اداء  معلم  (  75 %  )",N44*75/100,IF(AC44="حافز اداء  معلم أول ( 50  %  )",N44*50/100,IF(AC44="حافز اداء  معلم أول  أ  (  25 %  )",N44*25/100,IF(AC44="حافز اداء معلم خبير  (  25  %  )",N44*25/100,IF(AC44="حافز اداء  كبير معلمين  (  25  %  )",N44*25/100)))))</f>
        <v>42.5</v>
      </c>
      <c r="AE44" s="22">
        <v>28</v>
      </c>
      <c r="AF44" s="18">
        <f t="shared" si="13"/>
        <v>1190</v>
      </c>
      <c r="AG44" s="5" t="s">
        <v>41</v>
      </c>
      <c r="AH44" s="18">
        <f t="shared" ref="AH44:AH73" si="25">IF(AG44="حافز اداء  معلم  (  75 %  )",N44*75/100,IF(AG44="حافز اداء  معلم أول ( 50  %  )",N44*50/100,IF(AG44="حافز اداء  معلم أول  أ  (  25 %  )",N44*25/100,IF(AG44="حافز اداء معلم خبير  (  25  %  )",N44*25/100,IF(AG44="حافز اداء  كبير معلمين  (  25  %  )",N44*25/100)))))</f>
        <v>63.75</v>
      </c>
      <c r="AI44" s="22">
        <v>44</v>
      </c>
      <c r="AJ44" s="18">
        <f t="shared" si="14"/>
        <v>2805</v>
      </c>
      <c r="AK44" s="2">
        <f t="shared" si="15"/>
        <v>850</v>
      </c>
      <c r="AL44" s="2">
        <v>72</v>
      </c>
      <c r="AM44" s="2">
        <f t="shared" si="16"/>
        <v>5100</v>
      </c>
      <c r="AN44" s="2">
        <f t="shared" si="17"/>
        <v>34</v>
      </c>
      <c r="AO44" s="2">
        <v>14</v>
      </c>
      <c r="AP44" s="2">
        <f t="shared" si="6"/>
        <v>476</v>
      </c>
      <c r="AQ44" s="21">
        <f t="shared" si="18"/>
        <v>25211</v>
      </c>
      <c r="AR44" s="23" t="e">
        <f t="shared" ca="1" si="19"/>
        <v>#NAME?</v>
      </c>
      <c r="AS44" s="70" t="s">
        <v>86</v>
      </c>
    </row>
    <row r="45" spans="1:45" ht="21" customHeight="1" x14ac:dyDescent="0.3">
      <c r="A45" s="5">
        <v>33</v>
      </c>
      <c r="B45" s="5" t="s">
        <v>119</v>
      </c>
      <c r="C45" s="74">
        <v>25802162601273</v>
      </c>
      <c r="D45" s="5" t="s">
        <v>10</v>
      </c>
      <c r="E45" s="5" t="s">
        <v>84</v>
      </c>
      <c r="F45" s="5" t="s">
        <v>11</v>
      </c>
      <c r="G45" s="75" t="s">
        <v>174</v>
      </c>
      <c r="H45" s="6">
        <v>44687</v>
      </c>
      <c r="I45" s="6">
        <v>42588</v>
      </c>
      <c r="J45" s="6">
        <v>43695</v>
      </c>
      <c r="K45" s="32">
        <f t="shared" si="7"/>
        <v>35586</v>
      </c>
      <c r="L45" s="5">
        <v>555</v>
      </c>
      <c r="M45" s="5">
        <v>420</v>
      </c>
      <c r="N45" s="5">
        <f t="shared" si="8"/>
        <v>135</v>
      </c>
      <c r="O45" s="17">
        <f t="shared" si="20"/>
        <v>67.5</v>
      </c>
      <c r="P45" s="19">
        <v>72</v>
      </c>
      <c r="Q45" s="17">
        <f t="shared" si="9"/>
        <v>4860</v>
      </c>
      <c r="R45" s="17">
        <f t="shared" si="21"/>
        <v>33.75</v>
      </c>
      <c r="S45" s="19">
        <v>72</v>
      </c>
      <c r="T45" s="17">
        <f t="shared" si="10"/>
        <v>2430</v>
      </c>
      <c r="U45" s="5" t="s">
        <v>39</v>
      </c>
      <c r="V45" s="18">
        <f t="shared" si="22"/>
        <v>236.25</v>
      </c>
      <c r="W45" s="22">
        <v>28</v>
      </c>
      <c r="X45" s="18">
        <f t="shared" si="11"/>
        <v>6615</v>
      </c>
      <c r="Y45" s="5" t="s">
        <v>38</v>
      </c>
      <c r="Z45" s="18">
        <f t="shared" si="23"/>
        <v>202.5</v>
      </c>
      <c r="AA45" s="22">
        <v>44</v>
      </c>
      <c r="AB45" s="18">
        <f t="shared" si="12"/>
        <v>8910</v>
      </c>
      <c r="AC45" s="5" t="s">
        <v>43</v>
      </c>
      <c r="AD45" s="18">
        <f t="shared" si="24"/>
        <v>33.75</v>
      </c>
      <c r="AE45" s="22">
        <v>28</v>
      </c>
      <c r="AF45" s="18">
        <f t="shared" si="13"/>
        <v>945</v>
      </c>
      <c r="AG45" s="5" t="s">
        <v>42</v>
      </c>
      <c r="AH45" s="18">
        <f t="shared" si="25"/>
        <v>67.5</v>
      </c>
      <c r="AI45" s="22">
        <v>44</v>
      </c>
      <c r="AJ45" s="18">
        <f t="shared" si="14"/>
        <v>2970</v>
      </c>
      <c r="AK45" s="2">
        <f t="shared" si="15"/>
        <v>1350</v>
      </c>
      <c r="AL45" s="2">
        <v>72</v>
      </c>
      <c r="AM45" s="2">
        <f t="shared" si="16"/>
        <v>8100</v>
      </c>
      <c r="AN45" s="2">
        <f t="shared" si="17"/>
        <v>54</v>
      </c>
      <c r="AO45" s="2">
        <v>14</v>
      </c>
      <c r="AP45" s="2">
        <f t="shared" si="6"/>
        <v>756</v>
      </c>
      <c r="AQ45" s="21">
        <f t="shared" si="18"/>
        <v>35586</v>
      </c>
      <c r="AR45" s="23" t="e">
        <f t="shared" ca="1" si="19"/>
        <v>#NAME?</v>
      </c>
      <c r="AS45" s="74">
        <v>25802162601273</v>
      </c>
    </row>
    <row r="46" spans="1:45" ht="21" customHeight="1" x14ac:dyDescent="0.3">
      <c r="A46" s="5">
        <v>34</v>
      </c>
      <c r="B46" s="5" t="s">
        <v>120</v>
      </c>
      <c r="C46" s="70" t="s">
        <v>85</v>
      </c>
      <c r="D46" s="5" t="s">
        <v>10</v>
      </c>
      <c r="E46" s="5" t="s">
        <v>198</v>
      </c>
      <c r="F46" s="5" t="s">
        <v>11</v>
      </c>
      <c r="G46" s="75" t="s">
        <v>175</v>
      </c>
      <c r="H46" s="6">
        <v>44687</v>
      </c>
      <c r="I46" s="6">
        <v>42588</v>
      </c>
      <c r="J46" s="6">
        <v>43695</v>
      </c>
      <c r="K46" s="32">
        <f t="shared" si="7"/>
        <v>73656</v>
      </c>
      <c r="L46" s="5">
        <v>568</v>
      </c>
      <c r="M46" s="5">
        <v>258</v>
      </c>
      <c r="N46" s="5">
        <f t="shared" si="8"/>
        <v>310</v>
      </c>
      <c r="O46" s="17">
        <f t="shared" si="20"/>
        <v>155</v>
      </c>
      <c r="P46" s="19">
        <v>72</v>
      </c>
      <c r="Q46" s="17">
        <f t="shared" si="9"/>
        <v>11160</v>
      </c>
      <c r="R46" s="17">
        <f t="shared" si="21"/>
        <v>77.5</v>
      </c>
      <c r="S46" s="19">
        <v>72</v>
      </c>
      <c r="T46" s="17">
        <f t="shared" si="10"/>
        <v>5580</v>
      </c>
      <c r="U46" s="5" t="s">
        <v>40</v>
      </c>
      <c r="V46" s="18">
        <f t="shared" si="22"/>
        <v>620</v>
      </c>
      <c r="W46" s="22">
        <v>28</v>
      </c>
      <c r="X46" s="18">
        <f t="shared" si="11"/>
        <v>17360</v>
      </c>
      <c r="Y46" s="5" t="s">
        <v>36</v>
      </c>
      <c r="Z46" s="18">
        <f t="shared" si="23"/>
        <v>310</v>
      </c>
      <c r="AA46" s="22">
        <v>44</v>
      </c>
      <c r="AB46" s="18">
        <f t="shared" si="12"/>
        <v>13640</v>
      </c>
      <c r="AC46" s="5" t="s">
        <v>44</v>
      </c>
      <c r="AD46" s="18">
        <f t="shared" si="24"/>
        <v>77.5</v>
      </c>
      <c r="AE46" s="22">
        <v>28</v>
      </c>
      <c r="AF46" s="18">
        <f t="shared" si="13"/>
        <v>2170</v>
      </c>
      <c r="AG46" s="5" t="s">
        <v>43</v>
      </c>
      <c r="AH46" s="18">
        <f t="shared" si="25"/>
        <v>77.5</v>
      </c>
      <c r="AI46" s="22">
        <v>44</v>
      </c>
      <c r="AJ46" s="18">
        <f t="shared" si="14"/>
        <v>3410</v>
      </c>
      <c r="AK46" s="2">
        <f t="shared" si="15"/>
        <v>3100</v>
      </c>
      <c r="AL46" s="2">
        <v>72</v>
      </c>
      <c r="AM46" s="2">
        <f t="shared" si="16"/>
        <v>18600</v>
      </c>
      <c r="AN46" s="2">
        <f t="shared" si="17"/>
        <v>124</v>
      </c>
      <c r="AO46" s="2">
        <v>14</v>
      </c>
      <c r="AP46" s="2">
        <f t="shared" si="6"/>
        <v>1736</v>
      </c>
      <c r="AQ46" s="21">
        <f t="shared" si="18"/>
        <v>73656</v>
      </c>
      <c r="AR46" s="23" t="e">
        <f t="shared" ca="1" si="19"/>
        <v>#NAME?</v>
      </c>
      <c r="AS46" s="70" t="s">
        <v>85</v>
      </c>
    </row>
    <row r="47" spans="1:45" ht="21" customHeight="1" x14ac:dyDescent="0.3">
      <c r="A47" s="5">
        <v>35</v>
      </c>
      <c r="B47" s="5" t="s">
        <v>121</v>
      </c>
      <c r="C47" s="70">
        <v>25602242500052</v>
      </c>
      <c r="D47" s="5" t="s">
        <v>10</v>
      </c>
      <c r="E47" s="5" t="s">
        <v>84</v>
      </c>
      <c r="F47" s="5" t="s">
        <v>11</v>
      </c>
      <c r="G47" s="75" t="s">
        <v>176</v>
      </c>
      <c r="H47" s="6">
        <v>44687</v>
      </c>
      <c r="I47" s="6">
        <v>42588</v>
      </c>
      <c r="J47" s="6">
        <v>43695</v>
      </c>
      <c r="K47" s="32">
        <f t="shared" si="7"/>
        <v>34017</v>
      </c>
      <c r="L47" s="5">
        <v>425</v>
      </c>
      <c r="M47" s="5">
        <v>280</v>
      </c>
      <c r="N47" s="5">
        <f t="shared" si="8"/>
        <v>145</v>
      </c>
      <c r="O47" s="17">
        <f t="shared" si="20"/>
        <v>72.5</v>
      </c>
      <c r="P47" s="19">
        <v>72</v>
      </c>
      <c r="Q47" s="17">
        <f t="shared" si="9"/>
        <v>5220</v>
      </c>
      <c r="R47" s="17">
        <f t="shared" si="21"/>
        <v>36.25</v>
      </c>
      <c r="S47" s="19">
        <v>72</v>
      </c>
      <c r="T47" s="17">
        <f t="shared" si="10"/>
        <v>2610</v>
      </c>
      <c r="U47" s="5" t="s">
        <v>38</v>
      </c>
      <c r="V47" s="18">
        <f t="shared" si="22"/>
        <v>217.5</v>
      </c>
      <c r="W47" s="22">
        <v>28</v>
      </c>
      <c r="X47" s="18">
        <f t="shared" si="11"/>
        <v>6090</v>
      </c>
      <c r="Y47" s="5" t="s">
        <v>37</v>
      </c>
      <c r="Z47" s="18">
        <f t="shared" si="23"/>
        <v>181.25</v>
      </c>
      <c r="AA47" s="22">
        <v>44</v>
      </c>
      <c r="AB47" s="18">
        <f t="shared" si="12"/>
        <v>7975</v>
      </c>
      <c r="AC47" s="5" t="s">
        <v>45</v>
      </c>
      <c r="AD47" s="18">
        <f t="shared" si="24"/>
        <v>36.25</v>
      </c>
      <c r="AE47" s="22">
        <v>28</v>
      </c>
      <c r="AF47" s="18">
        <f t="shared" si="13"/>
        <v>1015</v>
      </c>
      <c r="AG47" s="5" t="s">
        <v>44</v>
      </c>
      <c r="AH47" s="18">
        <f t="shared" si="25"/>
        <v>36.25</v>
      </c>
      <c r="AI47" s="22">
        <v>44</v>
      </c>
      <c r="AJ47" s="18">
        <f t="shared" si="14"/>
        <v>1595</v>
      </c>
      <c r="AK47" s="2">
        <f t="shared" si="15"/>
        <v>1450</v>
      </c>
      <c r="AL47" s="2">
        <v>72</v>
      </c>
      <c r="AM47" s="2">
        <f t="shared" si="16"/>
        <v>8700</v>
      </c>
      <c r="AN47" s="2">
        <f t="shared" si="17"/>
        <v>58</v>
      </c>
      <c r="AO47" s="2">
        <v>14</v>
      </c>
      <c r="AP47" s="2">
        <f t="shared" si="6"/>
        <v>812</v>
      </c>
      <c r="AQ47" s="21">
        <f t="shared" si="18"/>
        <v>34017</v>
      </c>
      <c r="AR47" s="23" t="e">
        <f t="shared" ca="1" si="19"/>
        <v>#NAME?</v>
      </c>
      <c r="AS47" s="70">
        <v>25602242500052</v>
      </c>
    </row>
    <row r="48" spans="1:45" ht="21" customHeight="1" x14ac:dyDescent="0.3">
      <c r="A48" s="5">
        <v>36</v>
      </c>
      <c r="B48" s="5" t="s">
        <v>122</v>
      </c>
      <c r="C48" s="70">
        <v>25609142500964</v>
      </c>
      <c r="D48" s="5" t="s">
        <v>10</v>
      </c>
      <c r="E48" s="5" t="s">
        <v>199</v>
      </c>
      <c r="F48" s="5" t="s">
        <v>11</v>
      </c>
      <c r="G48" s="75" t="s">
        <v>177</v>
      </c>
      <c r="H48" s="6">
        <v>44687</v>
      </c>
      <c r="I48" s="6">
        <v>42588</v>
      </c>
      <c r="J48" s="6">
        <v>43695</v>
      </c>
      <c r="K48" s="32">
        <f t="shared" si="7"/>
        <v>3438.4</v>
      </c>
      <c r="L48" s="5">
        <v>236</v>
      </c>
      <c r="M48" s="5">
        <v>222</v>
      </c>
      <c r="N48" s="5">
        <f t="shared" si="8"/>
        <v>14</v>
      </c>
      <c r="O48" s="17">
        <f t="shared" si="20"/>
        <v>7</v>
      </c>
      <c r="P48" s="19">
        <v>72</v>
      </c>
      <c r="Q48" s="17">
        <f t="shared" si="9"/>
        <v>504</v>
      </c>
      <c r="R48" s="17">
        <f t="shared" si="21"/>
        <v>3.5</v>
      </c>
      <c r="S48" s="19">
        <v>72</v>
      </c>
      <c r="T48" s="17">
        <f t="shared" si="10"/>
        <v>252</v>
      </c>
      <c r="U48" s="5" t="s">
        <v>36</v>
      </c>
      <c r="V48" s="18">
        <f t="shared" si="22"/>
        <v>14</v>
      </c>
      <c r="W48" s="22">
        <v>28</v>
      </c>
      <c r="X48" s="18">
        <f t="shared" si="11"/>
        <v>392</v>
      </c>
      <c r="Y48" s="5" t="s">
        <v>38</v>
      </c>
      <c r="Z48" s="18">
        <f t="shared" si="23"/>
        <v>21</v>
      </c>
      <c r="AA48" s="22">
        <v>44</v>
      </c>
      <c r="AB48" s="18">
        <f t="shared" si="12"/>
        <v>924</v>
      </c>
      <c r="AC48" s="5" t="s">
        <v>41</v>
      </c>
      <c r="AD48" s="18">
        <f t="shared" si="24"/>
        <v>10.5</v>
      </c>
      <c r="AE48" s="22">
        <v>28</v>
      </c>
      <c r="AF48" s="18">
        <f t="shared" si="13"/>
        <v>294</v>
      </c>
      <c r="AG48" s="5" t="s">
        <v>45</v>
      </c>
      <c r="AH48" s="18">
        <f t="shared" si="25"/>
        <v>3.5</v>
      </c>
      <c r="AI48" s="22">
        <v>44</v>
      </c>
      <c r="AJ48" s="18">
        <f t="shared" si="14"/>
        <v>154</v>
      </c>
      <c r="AK48" s="2">
        <f t="shared" si="15"/>
        <v>140</v>
      </c>
      <c r="AL48" s="2">
        <v>72</v>
      </c>
      <c r="AM48" s="2">
        <f t="shared" si="16"/>
        <v>840</v>
      </c>
      <c r="AN48" s="2">
        <f t="shared" si="17"/>
        <v>5.6</v>
      </c>
      <c r="AO48" s="2">
        <v>14</v>
      </c>
      <c r="AP48" s="2">
        <f t="shared" si="6"/>
        <v>78.399999999999991</v>
      </c>
      <c r="AQ48" s="21">
        <f t="shared" si="18"/>
        <v>3438.4</v>
      </c>
      <c r="AR48" s="23" t="e">
        <f t="shared" ca="1" si="19"/>
        <v>#NAME?</v>
      </c>
      <c r="AS48" s="70">
        <v>25609142500964</v>
      </c>
    </row>
    <row r="49" spans="1:45" ht="21" customHeight="1" x14ac:dyDescent="0.3">
      <c r="A49" s="5">
        <v>37</v>
      </c>
      <c r="B49" s="5" t="s">
        <v>123</v>
      </c>
      <c r="C49" s="70">
        <v>25610182501252</v>
      </c>
      <c r="D49" s="5" t="s">
        <v>10</v>
      </c>
      <c r="E49" s="5" t="s">
        <v>84</v>
      </c>
      <c r="F49" s="5" t="s">
        <v>11</v>
      </c>
      <c r="G49" s="75" t="s">
        <v>178</v>
      </c>
      <c r="H49" s="6">
        <v>44687</v>
      </c>
      <c r="I49" s="6">
        <v>42588</v>
      </c>
      <c r="J49" s="6">
        <v>43695</v>
      </c>
      <c r="K49" s="32">
        <f t="shared" si="7"/>
        <v>58522.762000000002</v>
      </c>
      <c r="L49" s="5">
        <v>486.07</v>
      </c>
      <c r="M49" s="5">
        <v>258</v>
      </c>
      <c r="N49" s="5">
        <f t="shared" si="8"/>
        <v>228.07</v>
      </c>
      <c r="O49" s="17">
        <f t="shared" si="20"/>
        <v>114.035</v>
      </c>
      <c r="P49" s="19">
        <v>72</v>
      </c>
      <c r="Q49" s="17">
        <f t="shared" si="9"/>
        <v>8210.52</v>
      </c>
      <c r="R49" s="17">
        <f t="shared" si="21"/>
        <v>57.017499999999998</v>
      </c>
      <c r="S49" s="19">
        <v>72</v>
      </c>
      <c r="T49" s="17">
        <f t="shared" si="10"/>
        <v>4105.26</v>
      </c>
      <c r="U49" s="5" t="s">
        <v>37</v>
      </c>
      <c r="V49" s="18">
        <f t="shared" si="22"/>
        <v>285.08749999999998</v>
      </c>
      <c r="W49" s="22">
        <v>28</v>
      </c>
      <c r="X49" s="18">
        <f t="shared" si="11"/>
        <v>7982.4499999999989</v>
      </c>
      <c r="Y49" s="5" t="s">
        <v>39</v>
      </c>
      <c r="Z49" s="18">
        <f t="shared" si="23"/>
        <v>399.1225</v>
      </c>
      <c r="AA49" s="22">
        <v>44</v>
      </c>
      <c r="AB49" s="18">
        <f t="shared" si="12"/>
        <v>17561.39</v>
      </c>
      <c r="AC49" s="5" t="s">
        <v>42</v>
      </c>
      <c r="AD49" s="18">
        <f t="shared" si="24"/>
        <v>114.035</v>
      </c>
      <c r="AE49" s="22">
        <v>28</v>
      </c>
      <c r="AF49" s="18">
        <f t="shared" si="13"/>
        <v>3192.98</v>
      </c>
      <c r="AG49" s="5" t="s">
        <v>45</v>
      </c>
      <c r="AH49" s="18">
        <f t="shared" si="25"/>
        <v>57.017499999999998</v>
      </c>
      <c r="AI49" s="22">
        <v>44</v>
      </c>
      <c r="AJ49" s="18">
        <f t="shared" si="14"/>
        <v>2508.77</v>
      </c>
      <c r="AK49" s="2">
        <f t="shared" si="15"/>
        <v>2280.6999999999998</v>
      </c>
      <c r="AL49" s="2">
        <v>72</v>
      </c>
      <c r="AM49" s="2">
        <f t="shared" si="16"/>
        <v>13684.199999999999</v>
      </c>
      <c r="AN49" s="2">
        <f t="shared" si="17"/>
        <v>91.227999999999994</v>
      </c>
      <c r="AO49" s="2">
        <v>14</v>
      </c>
      <c r="AP49" s="2">
        <f t="shared" si="6"/>
        <v>1277.192</v>
      </c>
      <c r="AQ49" s="21">
        <f t="shared" si="18"/>
        <v>58522.762000000002</v>
      </c>
      <c r="AR49" s="23" t="e">
        <f t="shared" ca="1" si="19"/>
        <v>#NAME?</v>
      </c>
      <c r="AS49" s="70">
        <v>25610182501252</v>
      </c>
    </row>
    <row r="50" spans="1:45" ht="21" customHeight="1" x14ac:dyDescent="0.3">
      <c r="A50" s="5">
        <v>38</v>
      </c>
      <c r="B50" s="5" t="s">
        <v>124</v>
      </c>
      <c r="C50" s="70">
        <v>25808132501396</v>
      </c>
      <c r="D50" s="5" t="s">
        <v>10</v>
      </c>
      <c r="E50" s="5" t="s">
        <v>198</v>
      </c>
      <c r="F50" s="5" t="s">
        <v>11</v>
      </c>
      <c r="G50" s="75" t="s">
        <v>179</v>
      </c>
      <c r="H50" s="6">
        <v>44687</v>
      </c>
      <c r="I50" s="6">
        <v>42588</v>
      </c>
      <c r="J50" s="6">
        <v>43695</v>
      </c>
      <c r="K50" s="32">
        <f t="shared" si="7"/>
        <v>43440</v>
      </c>
      <c r="L50" s="5">
        <v>500</v>
      </c>
      <c r="M50" s="5">
        <v>350</v>
      </c>
      <c r="N50" s="5">
        <f t="shared" si="8"/>
        <v>150</v>
      </c>
      <c r="O50" s="17">
        <f t="shared" si="20"/>
        <v>75</v>
      </c>
      <c r="P50" s="19">
        <v>72</v>
      </c>
      <c r="Q50" s="17">
        <f t="shared" si="9"/>
        <v>5400</v>
      </c>
      <c r="R50" s="17">
        <f t="shared" si="21"/>
        <v>37.5</v>
      </c>
      <c r="S50" s="19">
        <v>72</v>
      </c>
      <c r="T50" s="17">
        <f t="shared" si="10"/>
        <v>2700</v>
      </c>
      <c r="U50" s="5" t="s">
        <v>38</v>
      </c>
      <c r="V50" s="18">
        <f t="shared" si="22"/>
        <v>225</v>
      </c>
      <c r="W50" s="22">
        <v>28</v>
      </c>
      <c r="X50" s="18">
        <f t="shared" si="11"/>
        <v>6300</v>
      </c>
      <c r="Y50" s="5" t="s">
        <v>40</v>
      </c>
      <c r="Z50" s="18">
        <f t="shared" si="23"/>
        <v>300</v>
      </c>
      <c r="AA50" s="22">
        <v>44</v>
      </c>
      <c r="AB50" s="18">
        <f t="shared" si="12"/>
        <v>13200</v>
      </c>
      <c r="AC50" s="5" t="s">
        <v>43</v>
      </c>
      <c r="AD50" s="18">
        <f t="shared" si="24"/>
        <v>37.5</v>
      </c>
      <c r="AE50" s="22">
        <v>28</v>
      </c>
      <c r="AF50" s="18">
        <f t="shared" si="13"/>
        <v>1050</v>
      </c>
      <c r="AG50" s="5" t="s">
        <v>41</v>
      </c>
      <c r="AH50" s="18">
        <f t="shared" si="25"/>
        <v>112.5</v>
      </c>
      <c r="AI50" s="22">
        <v>44</v>
      </c>
      <c r="AJ50" s="18">
        <f t="shared" si="14"/>
        <v>4950</v>
      </c>
      <c r="AK50" s="2">
        <f t="shared" si="15"/>
        <v>1500</v>
      </c>
      <c r="AL50" s="2">
        <v>72</v>
      </c>
      <c r="AM50" s="2">
        <f t="shared" si="16"/>
        <v>9000</v>
      </c>
      <c r="AN50" s="2">
        <f t="shared" si="17"/>
        <v>60</v>
      </c>
      <c r="AO50" s="2">
        <v>14</v>
      </c>
      <c r="AP50" s="2">
        <f t="shared" si="6"/>
        <v>840</v>
      </c>
      <c r="AQ50" s="21">
        <f t="shared" si="18"/>
        <v>43440</v>
      </c>
      <c r="AR50" s="23" t="e">
        <f t="shared" ca="1" si="19"/>
        <v>#NAME?</v>
      </c>
      <c r="AS50" s="70">
        <v>25808132501396</v>
      </c>
    </row>
    <row r="51" spans="1:45" ht="21" customHeight="1" x14ac:dyDescent="0.3">
      <c r="A51" s="5">
        <v>39</v>
      </c>
      <c r="B51" s="5" t="s">
        <v>125</v>
      </c>
      <c r="C51" s="70">
        <v>25706262500033</v>
      </c>
      <c r="D51" s="5" t="s">
        <v>10</v>
      </c>
      <c r="E51" s="5" t="s">
        <v>84</v>
      </c>
      <c r="F51" s="5" t="s">
        <v>11</v>
      </c>
      <c r="G51" s="75" t="s">
        <v>180</v>
      </c>
      <c r="H51" s="6">
        <v>44687</v>
      </c>
      <c r="I51" s="6">
        <v>42588</v>
      </c>
      <c r="J51" s="6">
        <v>43695</v>
      </c>
      <c r="K51" s="32">
        <f t="shared" si="7"/>
        <v>46870.400000000001</v>
      </c>
      <c r="L51" s="5">
        <v>450</v>
      </c>
      <c r="M51" s="5">
        <v>256</v>
      </c>
      <c r="N51" s="5">
        <f t="shared" si="8"/>
        <v>194</v>
      </c>
      <c r="O51" s="17">
        <f t="shared" si="20"/>
        <v>97</v>
      </c>
      <c r="P51" s="19">
        <v>72</v>
      </c>
      <c r="Q51" s="17">
        <f t="shared" si="9"/>
        <v>6984</v>
      </c>
      <c r="R51" s="17">
        <f t="shared" si="21"/>
        <v>48.5</v>
      </c>
      <c r="S51" s="19">
        <v>72</v>
      </c>
      <c r="T51" s="17">
        <f t="shared" si="10"/>
        <v>3492</v>
      </c>
      <c r="U51" s="5" t="s">
        <v>39</v>
      </c>
      <c r="V51" s="18">
        <f t="shared" si="22"/>
        <v>339.5</v>
      </c>
      <c r="W51" s="22">
        <v>28</v>
      </c>
      <c r="X51" s="18">
        <f t="shared" si="11"/>
        <v>9506</v>
      </c>
      <c r="Y51" s="5" t="s">
        <v>36</v>
      </c>
      <c r="Z51" s="18">
        <f t="shared" si="23"/>
        <v>194</v>
      </c>
      <c r="AA51" s="22">
        <v>44</v>
      </c>
      <c r="AB51" s="18">
        <f t="shared" si="12"/>
        <v>8536</v>
      </c>
      <c r="AC51" s="5" t="s">
        <v>44</v>
      </c>
      <c r="AD51" s="18">
        <f t="shared" si="24"/>
        <v>48.5</v>
      </c>
      <c r="AE51" s="22">
        <v>28</v>
      </c>
      <c r="AF51" s="18">
        <f t="shared" si="13"/>
        <v>1358</v>
      </c>
      <c r="AG51" s="5" t="s">
        <v>42</v>
      </c>
      <c r="AH51" s="18">
        <f t="shared" si="25"/>
        <v>97</v>
      </c>
      <c r="AI51" s="22">
        <v>44</v>
      </c>
      <c r="AJ51" s="18">
        <f t="shared" si="14"/>
        <v>4268</v>
      </c>
      <c r="AK51" s="2">
        <f t="shared" si="15"/>
        <v>1940</v>
      </c>
      <c r="AL51" s="2">
        <v>72</v>
      </c>
      <c r="AM51" s="2">
        <f t="shared" si="16"/>
        <v>11640</v>
      </c>
      <c r="AN51" s="2">
        <f t="shared" si="17"/>
        <v>77.599999999999994</v>
      </c>
      <c r="AO51" s="2">
        <v>14</v>
      </c>
      <c r="AP51" s="2">
        <f t="shared" si="6"/>
        <v>1086.3999999999999</v>
      </c>
      <c r="AQ51" s="21">
        <f t="shared" si="18"/>
        <v>46870.400000000001</v>
      </c>
      <c r="AR51" s="23" t="e">
        <f t="shared" ca="1" si="19"/>
        <v>#NAME?</v>
      </c>
      <c r="AS51" s="70">
        <v>25706262500033</v>
      </c>
    </row>
    <row r="52" spans="1:45" ht="21" customHeight="1" x14ac:dyDescent="0.3">
      <c r="A52" s="5">
        <v>40</v>
      </c>
      <c r="B52" s="5" t="s">
        <v>126</v>
      </c>
      <c r="C52" s="70">
        <v>25707062500725</v>
      </c>
      <c r="D52" s="5" t="s">
        <v>10</v>
      </c>
      <c r="E52" s="5" t="s">
        <v>84</v>
      </c>
      <c r="F52" s="5" t="s">
        <v>11</v>
      </c>
      <c r="G52" s="75" t="s">
        <v>181</v>
      </c>
      <c r="H52" s="6">
        <v>44687</v>
      </c>
      <c r="I52" s="6">
        <v>42588</v>
      </c>
      <c r="J52" s="6">
        <v>43695</v>
      </c>
      <c r="K52" s="32">
        <f t="shared" si="7"/>
        <v>5469.2</v>
      </c>
      <c r="L52" s="5">
        <v>258</v>
      </c>
      <c r="M52" s="5">
        <v>236</v>
      </c>
      <c r="N52" s="5">
        <f t="shared" si="8"/>
        <v>22</v>
      </c>
      <c r="O52" s="17">
        <f t="shared" si="20"/>
        <v>11</v>
      </c>
      <c r="P52" s="19">
        <v>72</v>
      </c>
      <c r="Q52" s="17">
        <f t="shared" si="9"/>
        <v>792</v>
      </c>
      <c r="R52" s="17">
        <f t="shared" si="21"/>
        <v>5.5</v>
      </c>
      <c r="S52" s="19">
        <v>72</v>
      </c>
      <c r="T52" s="17">
        <f t="shared" si="10"/>
        <v>396</v>
      </c>
      <c r="U52" s="5" t="s">
        <v>40</v>
      </c>
      <c r="V52" s="18">
        <f t="shared" si="22"/>
        <v>44</v>
      </c>
      <c r="W52" s="22">
        <v>28</v>
      </c>
      <c r="X52" s="18">
        <f t="shared" si="11"/>
        <v>1232</v>
      </c>
      <c r="Y52" s="5" t="s">
        <v>37</v>
      </c>
      <c r="Z52" s="18">
        <f t="shared" si="23"/>
        <v>27.5</v>
      </c>
      <c r="AA52" s="22">
        <v>44</v>
      </c>
      <c r="AB52" s="18">
        <f t="shared" si="12"/>
        <v>1210</v>
      </c>
      <c r="AC52" s="5" t="s">
        <v>45</v>
      </c>
      <c r="AD52" s="18">
        <f t="shared" si="24"/>
        <v>5.5</v>
      </c>
      <c r="AE52" s="22">
        <v>28</v>
      </c>
      <c r="AF52" s="18">
        <f t="shared" si="13"/>
        <v>154</v>
      </c>
      <c r="AG52" s="5" t="s">
        <v>43</v>
      </c>
      <c r="AH52" s="18">
        <f t="shared" si="25"/>
        <v>5.5</v>
      </c>
      <c r="AI52" s="22">
        <v>44</v>
      </c>
      <c r="AJ52" s="18">
        <f t="shared" si="14"/>
        <v>242</v>
      </c>
      <c r="AK52" s="2">
        <f t="shared" si="15"/>
        <v>220</v>
      </c>
      <c r="AL52" s="2">
        <v>72</v>
      </c>
      <c r="AM52" s="2">
        <f t="shared" si="16"/>
        <v>1320</v>
      </c>
      <c r="AN52" s="2">
        <f t="shared" si="17"/>
        <v>8.8000000000000007</v>
      </c>
      <c r="AO52" s="2">
        <v>14</v>
      </c>
      <c r="AP52" s="2">
        <f t="shared" si="6"/>
        <v>123.20000000000002</v>
      </c>
      <c r="AQ52" s="21">
        <f t="shared" si="18"/>
        <v>5469.2</v>
      </c>
      <c r="AR52" s="23" t="e">
        <f t="shared" ca="1" si="19"/>
        <v>#NAME?</v>
      </c>
      <c r="AS52" s="70">
        <v>25707062500725</v>
      </c>
    </row>
    <row r="53" spans="1:45" ht="21" customHeight="1" x14ac:dyDescent="0.3">
      <c r="A53" s="5">
        <v>41</v>
      </c>
      <c r="B53" s="5" t="s">
        <v>127</v>
      </c>
      <c r="C53" s="70">
        <v>25708232500058</v>
      </c>
      <c r="D53" s="5" t="s">
        <v>10</v>
      </c>
      <c r="E53" s="5" t="s">
        <v>198</v>
      </c>
      <c r="F53" s="5" t="s">
        <v>11</v>
      </c>
      <c r="G53" s="75" t="s">
        <v>182</v>
      </c>
      <c r="H53" s="6">
        <v>44687</v>
      </c>
      <c r="I53" s="6">
        <v>42588</v>
      </c>
      <c r="J53" s="6">
        <v>43695</v>
      </c>
      <c r="K53" s="32">
        <f t="shared" si="7"/>
        <v>63610.400000000001</v>
      </c>
      <c r="L53" s="5">
        <v>659</v>
      </c>
      <c r="M53" s="5">
        <v>400</v>
      </c>
      <c r="N53" s="5">
        <f t="shared" si="8"/>
        <v>259</v>
      </c>
      <c r="O53" s="17">
        <f t="shared" si="20"/>
        <v>129.5</v>
      </c>
      <c r="P53" s="19">
        <v>72</v>
      </c>
      <c r="Q53" s="17">
        <f t="shared" si="9"/>
        <v>9324</v>
      </c>
      <c r="R53" s="17">
        <f t="shared" si="21"/>
        <v>64.75</v>
      </c>
      <c r="S53" s="19">
        <v>72</v>
      </c>
      <c r="T53" s="17">
        <f t="shared" si="10"/>
        <v>4662</v>
      </c>
      <c r="U53" s="5" t="s">
        <v>36</v>
      </c>
      <c r="V53" s="18">
        <f t="shared" si="22"/>
        <v>259</v>
      </c>
      <c r="W53" s="22">
        <v>28</v>
      </c>
      <c r="X53" s="18">
        <f t="shared" si="11"/>
        <v>7252</v>
      </c>
      <c r="Y53" s="5" t="s">
        <v>38</v>
      </c>
      <c r="Z53" s="18">
        <f t="shared" si="23"/>
        <v>388.5</v>
      </c>
      <c r="AA53" s="22">
        <v>44</v>
      </c>
      <c r="AB53" s="18">
        <f t="shared" si="12"/>
        <v>17094</v>
      </c>
      <c r="AC53" s="5" t="s">
        <v>41</v>
      </c>
      <c r="AD53" s="18">
        <f t="shared" si="24"/>
        <v>194.25</v>
      </c>
      <c r="AE53" s="22">
        <v>28</v>
      </c>
      <c r="AF53" s="18">
        <f t="shared" si="13"/>
        <v>5439</v>
      </c>
      <c r="AG53" s="5" t="s">
        <v>44</v>
      </c>
      <c r="AH53" s="18">
        <f t="shared" si="25"/>
        <v>64.75</v>
      </c>
      <c r="AI53" s="22">
        <v>44</v>
      </c>
      <c r="AJ53" s="18">
        <f t="shared" si="14"/>
        <v>2849</v>
      </c>
      <c r="AK53" s="2">
        <f t="shared" si="15"/>
        <v>2590</v>
      </c>
      <c r="AL53" s="2">
        <v>72</v>
      </c>
      <c r="AM53" s="2">
        <f t="shared" si="16"/>
        <v>15540</v>
      </c>
      <c r="AN53" s="2">
        <f t="shared" si="17"/>
        <v>103.6</v>
      </c>
      <c r="AO53" s="2">
        <v>14</v>
      </c>
      <c r="AP53" s="2">
        <f t="shared" si="6"/>
        <v>1450.3999999999999</v>
      </c>
      <c r="AQ53" s="21">
        <f t="shared" si="18"/>
        <v>63610.400000000001</v>
      </c>
      <c r="AR53" s="23" t="e">
        <f t="shared" ca="1" si="19"/>
        <v>#NAME?</v>
      </c>
      <c r="AS53" s="70">
        <v>25708232500058</v>
      </c>
    </row>
    <row r="54" spans="1:45" ht="21" customHeight="1" x14ac:dyDescent="0.3">
      <c r="A54" s="5">
        <v>42</v>
      </c>
      <c r="B54" s="5" t="s">
        <v>128</v>
      </c>
      <c r="C54" s="70">
        <v>28803042501531</v>
      </c>
      <c r="D54" s="5" t="s">
        <v>10</v>
      </c>
      <c r="E54" s="5" t="s">
        <v>84</v>
      </c>
      <c r="F54" s="5" t="s">
        <v>11</v>
      </c>
      <c r="G54" s="75" t="s">
        <v>183</v>
      </c>
      <c r="H54" s="6">
        <v>44687</v>
      </c>
      <c r="I54" s="6">
        <v>42588</v>
      </c>
      <c r="J54" s="6">
        <v>43695</v>
      </c>
      <c r="K54" s="32">
        <f t="shared" si="7"/>
        <v>7826</v>
      </c>
      <c r="L54" s="5">
        <v>400</v>
      </c>
      <c r="M54" s="5">
        <v>365</v>
      </c>
      <c r="N54" s="5">
        <f t="shared" si="8"/>
        <v>35</v>
      </c>
      <c r="O54" s="17">
        <f t="shared" si="20"/>
        <v>17.5</v>
      </c>
      <c r="P54" s="19">
        <v>72</v>
      </c>
      <c r="Q54" s="17">
        <f t="shared" si="9"/>
        <v>1260</v>
      </c>
      <c r="R54" s="17">
        <f t="shared" si="21"/>
        <v>8.75</v>
      </c>
      <c r="S54" s="19">
        <v>72</v>
      </c>
      <c r="T54" s="17">
        <f t="shared" si="10"/>
        <v>630</v>
      </c>
      <c r="U54" s="5" t="s">
        <v>37</v>
      </c>
      <c r="V54" s="18">
        <f t="shared" si="22"/>
        <v>43.75</v>
      </c>
      <c r="W54" s="22">
        <v>28</v>
      </c>
      <c r="X54" s="18">
        <f t="shared" si="11"/>
        <v>1225</v>
      </c>
      <c r="Y54" s="5" t="s">
        <v>36</v>
      </c>
      <c r="Z54" s="18">
        <f t="shared" si="23"/>
        <v>35</v>
      </c>
      <c r="AA54" s="22">
        <v>44</v>
      </c>
      <c r="AB54" s="18">
        <f t="shared" si="12"/>
        <v>1540</v>
      </c>
      <c r="AC54" s="5" t="s">
        <v>42</v>
      </c>
      <c r="AD54" s="18">
        <f t="shared" si="24"/>
        <v>17.5</v>
      </c>
      <c r="AE54" s="22">
        <v>28</v>
      </c>
      <c r="AF54" s="18">
        <f t="shared" si="13"/>
        <v>490</v>
      </c>
      <c r="AG54" s="5" t="s">
        <v>45</v>
      </c>
      <c r="AH54" s="18">
        <f t="shared" si="25"/>
        <v>8.75</v>
      </c>
      <c r="AI54" s="22">
        <v>44</v>
      </c>
      <c r="AJ54" s="18">
        <f t="shared" si="14"/>
        <v>385</v>
      </c>
      <c r="AK54" s="2">
        <f t="shared" si="15"/>
        <v>350</v>
      </c>
      <c r="AL54" s="2">
        <v>72</v>
      </c>
      <c r="AM54" s="2">
        <f t="shared" si="16"/>
        <v>2100</v>
      </c>
      <c r="AN54" s="2">
        <f t="shared" si="17"/>
        <v>14</v>
      </c>
      <c r="AO54" s="2">
        <v>14</v>
      </c>
      <c r="AP54" s="2">
        <f t="shared" si="6"/>
        <v>196</v>
      </c>
      <c r="AQ54" s="21">
        <f t="shared" si="18"/>
        <v>7826</v>
      </c>
      <c r="AR54" s="23" t="e">
        <f t="shared" ca="1" si="19"/>
        <v>#NAME?</v>
      </c>
      <c r="AS54" s="70">
        <v>28803042501531</v>
      </c>
    </row>
    <row r="55" spans="1:45" ht="21" customHeight="1" x14ac:dyDescent="0.3">
      <c r="A55" s="5">
        <v>43</v>
      </c>
      <c r="B55" s="5" t="s">
        <v>129</v>
      </c>
      <c r="C55" s="70">
        <v>25901242500093</v>
      </c>
      <c r="D55" s="5" t="s">
        <v>10</v>
      </c>
      <c r="E55" s="5" t="s">
        <v>199</v>
      </c>
      <c r="F55" s="5" t="s">
        <v>11</v>
      </c>
      <c r="G55" s="75" t="s">
        <v>184</v>
      </c>
      <c r="H55" s="6">
        <v>44687</v>
      </c>
      <c r="I55" s="6">
        <v>42588</v>
      </c>
      <c r="J55" s="6">
        <v>43695</v>
      </c>
      <c r="K55" s="32">
        <f t="shared" si="7"/>
        <v>55425.599999999999</v>
      </c>
      <c r="L55" s="5">
        <v>452</v>
      </c>
      <c r="M55" s="5">
        <v>236</v>
      </c>
      <c r="N55" s="5">
        <f t="shared" si="8"/>
        <v>216</v>
      </c>
      <c r="O55" s="17">
        <f t="shared" si="20"/>
        <v>108</v>
      </c>
      <c r="P55" s="19">
        <v>72</v>
      </c>
      <c r="Q55" s="17">
        <f t="shared" si="9"/>
        <v>7776</v>
      </c>
      <c r="R55" s="17">
        <f t="shared" si="21"/>
        <v>54</v>
      </c>
      <c r="S55" s="19">
        <v>72</v>
      </c>
      <c r="T55" s="17">
        <f t="shared" si="10"/>
        <v>3888</v>
      </c>
      <c r="U55" s="5" t="s">
        <v>38</v>
      </c>
      <c r="V55" s="18">
        <f t="shared" si="22"/>
        <v>324</v>
      </c>
      <c r="W55" s="22">
        <v>28</v>
      </c>
      <c r="X55" s="18">
        <f t="shared" si="11"/>
        <v>9072</v>
      </c>
      <c r="Y55" s="5" t="s">
        <v>37</v>
      </c>
      <c r="Z55" s="18">
        <f t="shared" si="23"/>
        <v>270</v>
      </c>
      <c r="AA55" s="22">
        <v>44</v>
      </c>
      <c r="AB55" s="18">
        <f t="shared" si="12"/>
        <v>11880</v>
      </c>
      <c r="AC55" s="5" t="s">
        <v>43</v>
      </c>
      <c r="AD55" s="18">
        <f t="shared" si="24"/>
        <v>54</v>
      </c>
      <c r="AE55" s="22">
        <v>28</v>
      </c>
      <c r="AF55" s="18">
        <f t="shared" si="13"/>
        <v>1512</v>
      </c>
      <c r="AG55" s="5" t="s">
        <v>41</v>
      </c>
      <c r="AH55" s="18">
        <f t="shared" si="25"/>
        <v>162</v>
      </c>
      <c r="AI55" s="22">
        <v>44</v>
      </c>
      <c r="AJ55" s="18">
        <f t="shared" si="14"/>
        <v>7128</v>
      </c>
      <c r="AK55" s="2">
        <f t="shared" si="15"/>
        <v>2160</v>
      </c>
      <c r="AL55" s="2">
        <v>72</v>
      </c>
      <c r="AM55" s="2">
        <f t="shared" si="16"/>
        <v>12960</v>
      </c>
      <c r="AN55" s="2">
        <f t="shared" si="17"/>
        <v>86.4</v>
      </c>
      <c r="AO55" s="2">
        <v>14</v>
      </c>
      <c r="AP55" s="2">
        <f t="shared" si="6"/>
        <v>1209.6000000000001</v>
      </c>
      <c r="AQ55" s="21">
        <f t="shared" si="18"/>
        <v>55425.599999999999</v>
      </c>
      <c r="AR55" s="23" t="e">
        <f t="shared" ca="1" si="19"/>
        <v>#NAME?</v>
      </c>
      <c r="AS55" s="70">
        <v>25901242500093</v>
      </c>
    </row>
    <row r="56" spans="1:45" ht="21" customHeight="1" x14ac:dyDescent="0.3">
      <c r="A56" s="5">
        <v>44</v>
      </c>
      <c r="B56" s="5" t="s">
        <v>130</v>
      </c>
      <c r="C56" s="70">
        <v>25903182500385</v>
      </c>
      <c r="D56" s="5" t="s">
        <v>10</v>
      </c>
      <c r="E56" s="5" t="s">
        <v>84</v>
      </c>
      <c r="F56" s="5" t="s">
        <v>11</v>
      </c>
      <c r="G56" s="75" t="s">
        <v>185</v>
      </c>
      <c r="H56" s="6">
        <v>44687</v>
      </c>
      <c r="I56" s="6">
        <v>42588</v>
      </c>
      <c r="J56" s="6">
        <v>43695</v>
      </c>
      <c r="K56" s="32">
        <f t="shared" si="7"/>
        <v>95827</v>
      </c>
      <c r="L56" s="5">
        <v>653</v>
      </c>
      <c r="M56" s="5">
        <v>258</v>
      </c>
      <c r="N56" s="5">
        <f t="shared" si="8"/>
        <v>395</v>
      </c>
      <c r="O56" s="17">
        <f t="shared" si="20"/>
        <v>197.5</v>
      </c>
      <c r="P56" s="19">
        <v>72</v>
      </c>
      <c r="Q56" s="17">
        <f t="shared" si="9"/>
        <v>14220</v>
      </c>
      <c r="R56" s="17">
        <f t="shared" si="21"/>
        <v>98.75</v>
      </c>
      <c r="S56" s="19">
        <v>72</v>
      </c>
      <c r="T56" s="17">
        <f t="shared" si="10"/>
        <v>7110</v>
      </c>
      <c r="U56" s="5" t="s">
        <v>36</v>
      </c>
      <c r="V56" s="18">
        <f t="shared" si="22"/>
        <v>395</v>
      </c>
      <c r="W56" s="22">
        <v>28</v>
      </c>
      <c r="X56" s="18">
        <f t="shared" si="11"/>
        <v>11060</v>
      </c>
      <c r="Y56" s="5" t="s">
        <v>38</v>
      </c>
      <c r="Z56" s="18">
        <f t="shared" si="23"/>
        <v>592.5</v>
      </c>
      <c r="AA56" s="22">
        <v>44</v>
      </c>
      <c r="AB56" s="18">
        <f t="shared" si="12"/>
        <v>26070</v>
      </c>
      <c r="AC56" s="5" t="s">
        <v>44</v>
      </c>
      <c r="AD56" s="18">
        <f t="shared" si="24"/>
        <v>98.75</v>
      </c>
      <c r="AE56" s="22">
        <v>28</v>
      </c>
      <c r="AF56" s="18">
        <f t="shared" si="13"/>
        <v>2765</v>
      </c>
      <c r="AG56" s="5" t="s">
        <v>42</v>
      </c>
      <c r="AH56" s="18">
        <f t="shared" si="25"/>
        <v>197.5</v>
      </c>
      <c r="AI56" s="22">
        <v>44</v>
      </c>
      <c r="AJ56" s="18">
        <f t="shared" si="14"/>
        <v>8690</v>
      </c>
      <c r="AK56" s="2">
        <f t="shared" si="15"/>
        <v>3950</v>
      </c>
      <c r="AL56" s="2">
        <v>72</v>
      </c>
      <c r="AM56" s="2">
        <f t="shared" si="16"/>
        <v>23700</v>
      </c>
      <c r="AN56" s="2">
        <f t="shared" si="17"/>
        <v>158</v>
      </c>
      <c r="AO56" s="2">
        <v>14</v>
      </c>
      <c r="AP56" s="2">
        <f t="shared" si="6"/>
        <v>2212</v>
      </c>
      <c r="AQ56" s="21">
        <f t="shared" si="18"/>
        <v>95827</v>
      </c>
      <c r="AR56" s="23" t="e">
        <f t="shared" ca="1" si="19"/>
        <v>#NAME?</v>
      </c>
      <c r="AS56" s="70">
        <v>25903182500385</v>
      </c>
    </row>
    <row r="57" spans="1:45" ht="21" customHeight="1" x14ac:dyDescent="0.3">
      <c r="A57" s="5">
        <v>45</v>
      </c>
      <c r="B57" s="5" t="s">
        <v>131</v>
      </c>
      <c r="C57" s="70">
        <v>25906172501099</v>
      </c>
      <c r="D57" s="5" t="s">
        <v>10</v>
      </c>
      <c r="E57" s="5" t="s">
        <v>198</v>
      </c>
      <c r="F57" s="5" t="s">
        <v>11</v>
      </c>
      <c r="G57" s="75" t="s">
        <v>186</v>
      </c>
      <c r="H57" s="6">
        <v>44687</v>
      </c>
      <c r="I57" s="6">
        <v>42588</v>
      </c>
      <c r="J57" s="6">
        <v>43695</v>
      </c>
      <c r="K57" s="32">
        <f t="shared" si="7"/>
        <v>24960</v>
      </c>
      <c r="L57" s="5">
        <v>450</v>
      </c>
      <c r="M57" s="5">
        <v>350</v>
      </c>
      <c r="N57" s="5">
        <f t="shared" si="8"/>
        <v>100</v>
      </c>
      <c r="O57" s="17">
        <f t="shared" si="20"/>
        <v>50</v>
      </c>
      <c r="P57" s="19">
        <v>72</v>
      </c>
      <c r="Q57" s="17">
        <f t="shared" si="9"/>
        <v>3600</v>
      </c>
      <c r="R57" s="17">
        <f t="shared" si="21"/>
        <v>25</v>
      </c>
      <c r="S57" s="19">
        <v>72</v>
      </c>
      <c r="T57" s="17">
        <f t="shared" si="10"/>
        <v>1800</v>
      </c>
      <c r="U57" s="5" t="s">
        <v>37</v>
      </c>
      <c r="V57" s="18">
        <f t="shared" si="22"/>
        <v>125</v>
      </c>
      <c r="W57" s="22">
        <v>28</v>
      </c>
      <c r="X57" s="18">
        <f t="shared" si="11"/>
        <v>3500</v>
      </c>
      <c r="Y57" s="5" t="s">
        <v>39</v>
      </c>
      <c r="Z57" s="18">
        <f t="shared" si="23"/>
        <v>175</v>
      </c>
      <c r="AA57" s="22">
        <v>44</v>
      </c>
      <c r="AB57" s="18">
        <f t="shared" si="12"/>
        <v>7700</v>
      </c>
      <c r="AC57" s="5" t="s">
        <v>45</v>
      </c>
      <c r="AD57" s="18">
        <f t="shared" si="24"/>
        <v>25</v>
      </c>
      <c r="AE57" s="22">
        <v>28</v>
      </c>
      <c r="AF57" s="18">
        <f t="shared" si="13"/>
        <v>700</v>
      </c>
      <c r="AG57" s="5" t="s">
        <v>43</v>
      </c>
      <c r="AH57" s="18">
        <f t="shared" si="25"/>
        <v>25</v>
      </c>
      <c r="AI57" s="22">
        <v>44</v>
      </c>
      <c r="AJ57" s="18">
        <f t="shared" si="14"/>
        <v>1100</v>
      </c>
      <c r="AK57" s="2">
        <f t="shared" si="15"/>
        <v>1000</v>
      </c>
      <c r="AL57" s="2">
        <v>72</v>
      </c>
      <c r="AM57" s="2">
        <f t="shared" si="16"/>
        <v>6000</v>
      </c>
      <c r="AN57" s="2">
        <f t="shared" si="17"/>
        <v>40</v>
      </c>
      <c r="AO57" s="2">
        <v>14</v>
      </c>
      <c r="AP57" s="2">
        <f t="shared" si="6"/>
        <v>560</v>
      </c>
      <c r="AQ57" s="21">
        <f t="shared" si="18"/>
        <v>24960</v>
      </c>
      <c r="AR57" s="23" t="e">
        <f t="shared" ca="1" si="19"/>
        <v>#NAME?</v>
      </c>
      <c r="AS57" s="70">
        <v>25906172501099</v>
      </c>
    </row>
    <row r="58" spans="1:45" x14ac:dyDescent="0.3">
      <c r="A58" s="40" t="s">
        <v>22</v>
      </c>
      <c r="B58" s="40"/>
      <c r="C58" s="40"/>
      <c r="D58" s="40"/>
      <c r="E58" s="40"/>
      <c r="F58" s="40"/>
      <c r="G58" s="40"/>
      <c r="H58" s="40"/>
      <c r="I58" s="40"/>
      <c r="J58" s="40"/>
      <c r="K58" s="32"/>
      <c r="L58" s="5"/>
      <c r="M58" s="5"/>
      <c r="N58" s="5"/>
      <c r="O58" s="17"/>
      <c r="P58" s="19"/>
      <c r="Q58" s="17"/>
      <c r="R58" s="17"/>
      <c r="S58" s="19"/>
      <c r="T58" s="17"/>
      <c r="U58" s="5"/>
      <c r="V58" s="18"/>
      <c r="W58" s="22"/>
      <c r="X58" s="18"/>
      <c r="Y58" s="5"/>
      <c r="Z58" s="18"/>
      <c r="AA58" s="22"/>
      <c r="AB58" s="18"/>
      <c r="AC58" s="5"/>
      <c r="AD58" s="18"/>
      <c r="AE58" s="22"/>
      <c r="AF58" s="18"/>
      <c r="AG58" s="5"/>
      <c r="AH58" s="18"/>
      <c r="AI58" s="22"/>
      <c r="AJ58" s="18"/>
      <c r="AQ58" s="21"/>
      <c r="AR58" s="23"/>
    </row>
    <row r="59" spans="1:45" ht="21" customHeight="1" x14ac:dyDescent="0.3">
      <c r="A59" s="5">
        <v>46</v>
      </c>
      <c r="B59" s="5" t="s">
        <v>132</v>
      </c>
      <c r="C59" s="70">
        <v>25907182500551</v>
      </c>
      <c r="D59" s="5" t="s">
        <v>10</v>
      </c>
      <c r="E59" s="5" t="s">
        <v>84</v>
      </c>
      <c r="F59" s="5" t="s">
        <v>11</v>
      </c>
      <c r="G59" s="75" t="s">
        <v>187</v>
      </c>
      <c r="H59" s="6">
        <v>44687</v>
      </c>
      <c r="I59" s="6">
        <v>42588</v>
      </c>
      <c r="J59" s="6">
        <v>43695</v>
      </c>
      <c r="K59" s="32">
        <f t="shared" si="7"/>
        <v>45619.199999999997</v>
      </c>
      <c r="L59" s="5">
        <v>420</v>
      </c>
      <c r="M59" s="5">
        <v>258</v>
      </c>
      <c r="N59" s="5">
        <f t="shared" si="8"/>
        <v>162</v>
      </c>
      <c r="O59" s="17">
        <f t="shared" si="20"/>
        <v>81</v>
      </c>
      <c r="P59" s="19">
        <v>72</v>
      </c>
      <c r="Q59" s="17">
        <f t="shared" si="9"/>
        <v>5832</v>
      </c>
      <c r="R59" s="17">
        <f t="shared" si="21"/>
        <v>40.5</v>
      </c>
      <c r="S59" s="19">
        <v>72</v>
      </c>
      <c r="T59" s="17">
        <f t="shared" si="10"/>
        <v>2916</v>
      </c>
      <c r="U59" s="5" t="s">
        <v>39</v>
      </c>
      <c r="V59" s="18">
        <f t="shared" si="22"/>
        <v>283.5</v>
      </c>
      <c r="W59" s="22">
        <v>28</v>
      </c>
      <c r="X59" s="18">
        <f t="shared" si="11"/>
        <v>7938</v>
      </c>
      <c r="Y59" s="5" t="s">
        <v>38</v>
      </c>
      <c r="Z59" s="18">
        <f t="shared" si="23"/>
        <v>243</v>
      </c>
      <c r="AA59" s="22">
        <v>44</v>
      </c>
      <c r="AB59" s="18">
        <f t="shared" si="12"/>
        <v>10692</v>
      </c>
      <c r="AC59" s="5" t="s">
        <v>42</v>
      </c>
      <c r="AD59" s="18">
        <f t="shared" si="24"/>
        <v>81</v>
      </c>
      <c r="AE59" s="22">
        <v>28</v>
      </c>
      <c r="AF59" s="18">
        <f t="shared" si="13"/>
        <v>2268</v>
      </c>
      <c r="AG59" s="5" t="s">
        <v>41</v>
      </c>
      <c r="AH59" s="18">
        <f t="shared" si="25"/>
        <v>121.5</v>
      </c>
      <c r="AI59" s="22">
        <v>44</v>
      </c>
      <c r="AJ59" s="18">
        <f t="shared" si="14"/>
        <v>5346</v>
      </c>
      <c r="AK59" s="2">
        <f t="shared" si="15"/>
        <v>1620</v>
      </c>
      <c r="AL59" s="2">
        <v>72</v>
      </c>
      <c r="AM59" s="2">
        <f t="shared" si="16"/>
        <v>9720</v>
      </c>
      <c r="AN59" s="2">
        <f t="shared" si="17"/>
        <v>64.8</v>
      </c>
      <c r="AO59" s="2">
        <v>14</v>
      </c>
      <c r="AP59" s="2">
        <f t="shared" si="6"/>
        <v>907.19999999999993</v>
      </c>
      <c r="AQ59" s="21">
        <f t="shared" si="18"/>
        <v>45619.199999999997</v>
      </c>
      <c r="AR59" s="23" t="e">
        <f t="shared" ca="1" si="19"/>
        <v>#NAME?</v>
      </c>
      <c r="AS59" s="70">
        <v>25907182500551</v>
      </c>
    </row>
    <row r="60" spans="1:45" ht="21" customHeight="1" x14ac:dyDescent="0.3">
      <c r="A60" s="5">
        <v>47</v>
      </c>
      <c r="B60" s="5" t="s">
        <v>133</v>
      </c>
      <c r="C60" s="70">
        <v>25908222500041</v>
      </c>
      <c r="D60" s="5" t="s">
        <v>10</v>
      </c>
      <c r="E60" s="5" t="s">
        <v>198</v>
      </c>
      <c r="F60" s="5" t="s">
        <v>11</v>
      </c>
      <c r="G60" s="75" t="s">
        <v>188</v>
      </c>
      <c r="H60" s="6">
        <v>44687</v>
      </c>
      <c r="I60" s="6">
        <v>42588</v>
      </c>
      <c r="J60" s="6">
        <v>43695</v>
      </c>
      <c r="K60" s="32">
        <f t="shared" si="7"/>
        <v>23284.799999999999</v>
      </c>
      <c r="L60" s="5">
        <v>450</v>
      </c>
      <c r="M60" s="5">
        <v>352</v>
      </c>
      <c r="N60" s="5">
        <f t="shared" si="8"/>
        <v>98</v>
      </c>
      <c r="O60" s="17">
        <f t="shared" si="20"/>
        <v>49</v>
      </c>
      <c r="P60" s="19">
        <v>72</v>
      </c>
      <c r="Q60" s="17">
        <f t="shared" si="9"/>
        <v>3528</v>
      </c>
      <c r="R60" s="17">
        <f t="shared" si="21"/>
        <v>24.5</v>
      </c>
      <c r="S60" s="19">
        <v>72</v>
      </c>
      <c r="T60" s="17">
        <f t="shared" si="10"/>
        <v>1764</v>
      </c>
      <c r="U60" s="5" t="s">
        <v>40</v>
      </c>
      <c r="V60" s="18">
        <f t="shared" si="22"/>
        <v>196</v>
      </c>
      <c r="W60" s="22">
        <v>28</v>
      </c>
      <c r="X60" s="18">
        <f t="shared" si="11"/>
        <v>5488</v>
      </c>
      <c r="Y60" s="5" t="s">
        <v>36</v>
      </c>
      <c r="Z60" s="18">
        <f t="shared" si="23"/>
        <v>98</v>
      </c>
      <c r="AA60" s="22">
        <v>44</v>
      </c>
      <c r="AB60" s="18">
        <f t="shared" si="12"/>
        <v>4312</v>
      </c>
      <c r="AC60" s="5" t="s">
        <v>43</v>
      </c>
      <c r="AD60" s="18">
        <f t="shared" si="24"/>
        <v>24.5</v>
      </c>
      <c r="AE60" s="22">
        <v>28</v>
      </c>
      <c r="AF60" s="18">
        <f t="shared" si="13"/>
        <v>686</v>
      </c>
      <c r="AG60" s="5" t="s">
        <v>43</v>
      </c>
      <c r="AH60" s="18">
        <f t="shared" si="25"/>
        <v>24.5</v>
      </c>
      <c r="AI60" s="22">
        <v>44</v>
      </c>
      <c r="AJ60" s="18">
        <f t="shared" si="14"/>
        <v>1078</v>
      </c>
      <c r="AK60" s="2">
        <f t="shared" si="15"/>
        <v>980</v>
      </c>
      <c r="AL60" s="2">
        <v>72</v>
      </c>
      <c r="AM60" s="2">
        <f t="shared" si="16"/>
        <v>5880</v>
      </c>
      <c r="AN60" s="2">
        <f t="shared" si="17"/>
        <v>39.200000000000003</v>
      </c>
      <c r="AO60" s="2">
        <v>14</v>
      </c>
      <c r="AP60" s="2">
        <f t="shared" si="6"/>
        <v>548.80000000000007</v>
      </c>
      <c r="AQ60" s="21">
        <f t="shared" si="18"/>
        <v>23284.799999999999</v>
      </c>
      <c r="AR60" s="23" t="e">
        <f t="shared" ca="1" si="19"/>
        <v>#NAME?</v>
      </c>
      <c r="AS60" s="70">
        <v>25908222500041</v>
      </c>
    </row>
    <row r="61" spans="1:45" ht="21" customHeight="1" x14ac:dyDescent="0.3">
      <c r="A61" s="5">
        <v>48</v>
      </c>
      <c r="B61" s="5" t="s">
        <v>134</v>
      </c>
      <c r="C61" s="70">
        <v>25909052800601</v>
      </c>
      <c r="D61" s="5" t="s">
        <v>10</v>
      </c>
      <c r="E61" s="5" t="s">
        <v>84</v>
      </c>
      <c r="F61" s="5" t="s">
        <v>11</v>
      </c>
      <c r="G61" s="75" t="s">
        <v>189</v>
      </c>
      <c r="H61" s="6">
        <v>44687</v>
      </c>
      <c r="I61" s="6">
        <v>42588</v>
      </c>
      <c r="J61" s="6">
        <v>43695</v>
      </c>
      <c r="K61" s="32">
        <f t="shared" si="7"/>
        <v>33547.800000000003</v>
      </c>
      <c r="L61" s="5">
        <v>568</v>
      </c>
      <c r="M61" s="5">
        <v>425</v>
      </c>
      <c r="N61" s="5">
        <f t="shared" si="8"/>
        <v>143</v>
      </c>
      <c r="O61" s="17">
        <f t="shared" si="20"/>
        <v>71.5</v>
      </c>
      <c r="P61" s="19">
        <v>72</v>
      </c>
      <c r="Q61" s="17">
        <f t="shared" si="9"/>
        <v>5148</v>
      </c>
      <c r="R61" s="17">
        <f t="shared" si="21"/>
        <v>35.75</v>
      </c>
      <c r="S61" s="19">
        <v>72</v>
      </c>
      <c r="T61" s="17">
        <f t="shared" si="10"/>
        <v>2574</v>
      </c>
      <c r="U61" s="5" t="s">
        <v>38</v>
      </c>
      <c r="V61" s="18">
        <f t="shared" si="22"/>
        <v>214.5</v>
      </c>
      <c r="W61" s="22">
        <v>28</v>
      </c>
      <c r="X61" s="18">
        <f t="shared" si="11"/>
        <v>6006</v>
      </c>
      <c r="Y61" s="5" t="s">
        <v>37</v>
      </c>
      <c r="Z61" s="18">
        <f t="shared" si="23"/>
        <v>178.75</v>
      </c>
      <c r="AA61" s="22">
        <v>44</v>
      </c>
      <c r="AB61" s="18">
        <f t="shared" si="12"/>
        <v>7865</v>
      </c>
      <c r="AC61" s="5" t="s">
        <v>44</v>
      </c>
      <c r="AD61" s="18">
        <f t="shared" si="24"/>
        <v>35.75</v>
      </c>
      <c r="AE61" s="22">
        <v>28</v>
      </c>
      <c r="AF61" s="18">
        <f t="shared" si="13"/>
        <v>1001</v>
      </c>
      <c r="AG61" s="5" t="s">
        <v>44</v>
      </c>
      <c r="AH61" s="18">
        <f t="shared" si="25"/>
        <v>35.75</v>
      </c>
      <c r="AI61" s="22">
        <v>44</v>
      </c>
      <c r="AJ61" s="18">
        <f t="shared" si="14"/>
        <v>1573</v>
      </c>
      <c r="AK61" s="2">
        <f t="shared" si="15"/>
        <v>1430</v>
      </c>
      <c r="AL61" s="2">
        <v>72</v>
      </c>
      <c r="AM61" s="2">
        <f t="shared" si="16"/>
        <v>8580</v>
      </c>
      <c r="AN61" s="2">
        <f t="shared" si="17"/>
        <v>57.2</v>
      </c>
      <c r="AO61" s="2">
        <v>14</v>
      </c>
      <c r="AP61" s="2">
        <f t="shared" si="6"/>
        <v>800.80000000000007</v>
      </c>
      <c r="AQ61" s="21">
        <f t="shared" si="18"/>
        <v>33547.800000000003</v>
      </c>
      <c r="AR61" s="23" t="e">
        <f t="shared" ca="1" si="19"/>
        <v>#NAME?</v>
      </c>
      <c r="AS61" s="70">
        <v>25909052800601</v>
      </c>
    </row>
    <row r="62" spans="1:45" ht="21" customHeight="1" x14ac:dyDescent="0.3">
      <c r="A62" s="5">
        <v>49</v>
      </c>
      <c r="B62" s="5" t="s">
        <v>135</v>
      </c>
      <c r="C62" s="70">
        <v>25909302500072</v>
      </c>
      <c r="D62" s="5" t="s">
        <v>10</v>
      </c>
      <c r="E62" s="5" t="s">
        <v>199</v>
      </c>
      <c r="F62" s="5" t="s">
        <v>11</v>
      </c>
      <c r="G62" s="75" t="s">
        <v>190</v>
      </c>
      <c r="H62" s="6">
        <v>44687</v>
      </c>
      <c r="I62" s="6">
        <v>42588</v>
      </c>
      <c r="J62" s="6">
        <v>43695</v>
      </c>
      <c r="K62" s="32">
        <f t="shared" si="7"/>
        <v>43772.4</v>
      </c>
      <c r="L62" s="5">
        <v>425</v>
      </c>
      <c r="M62" s="5">
        <v>236</v>
      </c>
      <c r="N62" s="5">
        <f t="shared" si="8"/>
        <v>189</v>
      </c>
      <c r="O62" s="17">
        <f t="shared" si="20"/>
        <v>94.5</v>
      </c>
      <c r="P62" s="19">
        <v>72</v>
      </c>
      <c r="Q62" s="17">
        <f t="shared" si="9"/>
        <v>6804</v>
      </c>
      <c r="R62" s="17">
        <f t="shared" si="21"/>
        <v>47.25</v>
      </c>
      <c r="S62" s="19">
        <v>72</v>
      </c>
      <c r="T62" s="17">
        <f t="shared" si="10"/>
        <v>3402</v>
      </c>
      <c r="U62" s="5" t="s">
        <v>36</v>
      </c>
      <c r="V62" s="18">
        <f t="shared" si="22"/>
        <v>189</v>
      </c>
      <c r="W62" s="22">
        <v>28</v>
      </c>
      <c r="X62" s="18">
        <f t="shared" si="11"/>
        <v>5292</v>
      </c>
      <c r="Y62" s="5" t="s">
        <v>38</v>
      </c>
      <c r="Z62" s="18">
        <f t="shared" si="23"/>
        <v>283.5</v>
      </c>
      <c r="AA62" s="22">
        <v>44</v>
      </c>
      <c r="AB62" s="18">
        <f t="shared" si="12"/>
        <v>12474</v>
      </c>
      <c r="AC62" s="5" t="s">
        <v>45</v>
      </c>
      <c r="AD62" s="18">
        <f t="shared" si="24"/>
        <v>47.25</v>
      </c>
      <c r="AE62" s="22">
        <v>28</v>
      </c>
      <c r="AF62" s="18">
        <f t="shared" si="13"/>
        <v>1323</v>
      </c>
      <c r="AG62" s="5" t="s">
        <v>45</v>
      </c>
      <c r="AH62" s="18">
        <f t="shared" si="25"/>
        <v>47.25</v>
      </c>
      <c r="AI62" s="22">
        <v>44</v>
      </c>
      <c r="AJ62" s="18">
        <f t="shared" si="14"/>
        <v>2079</v>
      </c>
      <c r="AK62" s="2">
        <f t="shared" si="15"/>
        <v>1890</v>
      </c>
      <c r="AL62" s="2">
        <v>72</v>
      </c>
      <c r="AM62" s="2">
        <f t="shared" si="16"/>
        <v>11340</v>
      </c>
      <c r="AN62" s="2">
        <f t="shared" si="17"/>
        <v>75.599999999999994</v>
      </c>
      <c r="AO62" s="2">
        <v>14</v>
      </c>
      <c r="AP62" s="2">
        <f t="shared" si="6"/>
        <v>1058.3999999999999</v>
      </c>
      <c r="AQ62" s="21">
        <f t="shared" si="18"/>
        <v>43772.4</v>
      </c>
      <c r="AR62" s="23" t="e">
        <f t="shared" ca="1" si="19"/>
        <v>#NAME?</v>
      </c>
      <c r="AS62" s="70">
        <v>25909302500072</v>
      </c>
    </row>
    <row r="63" spans="1:45" ht="21" customHeight="1" x14ac:dyDescent="0.3">
      <c r="A63" s="5">
        <v>50</v>
      </c>
      <c r="B63" s="5" t="s">
        <v>136</v>
      </c>
      <c r="C63" s="70">
        <v>26005012500254</v>
      </c>
      <c r="D63" s="5" t="s">
        <v>10</v>
      </c>
      <c r="E63" s="5" t="s">
        <v>84</v>
      </c>
      <c r="F63" s="5" t="s">
        <v>11</v>
      </c>
      <c r="G63" s="75" t="s">
        <v>191</v>
      </c>
      <c r="H63" s="6">
        <v>44687</v>
      </c>
      <c r="I63" s="6">
        <v>42588</v>
      </c>
      <c r="J63" s="6">
        <v>43695</v>
      </c>
      <c r="K63" s="32">
        <f t="shared" si="7"/>
        <v>22963.200000000001</v>
      </c>
      <c r="L63" s="5">
        <v>450</v>
      </c>
      <c r="M63" s="5">
        <v>358</v>
      </c>
      <c r="N63" s="5">
        <f t="shared" si="8"/>
        <v>92</v>
      </c>
      <c r="O63" s="17">
        <f t="shared" si="20"/>
        <v>46</v>
      </c>
      <c r="P63" s="19">
        <v>72</v>
      </c>
      <c r="Q63" s="17">
        <f t="shared" si="9"/>
        <v>3312</v>
      </c>
      <c r="R63" s="17">
        <f t="shared" si="21"/>
        <v>23</v>
      </c>
      <c r="S63" s="19">
        <v>72</v>
      </c>
      <c r="T63" s="17">
        <f t="shared" si="10"/>
        <v>1656</v>
      </c>
      <c r="U63" s="5" t="s">
        <v>37</v>
      </c>
      <c r="V63" s="18">
        <f t="shared" si="22"/>
        <v>115</v>
      </c>
      <c r="W63" s="22">
        <v>28</v>
      </c>
      <c r="X63" s="18">
        <f t="shared" si="11"/>
        <v>3220</v>
      </c>
      <c r="Y63" s="5" t="s">
        <v>39</v>
      </c>
      <c r="Z63" s="18">
        <f t="shared" si="23"/>
        <v>161</v>
      </c>
      <c r="AA63" s="22">
        <v>44</v>
      </c>
      <c r="AB63" s="18">
        <f t="shared" si="12"/>
        <v>7084</v>
      </c>
      <c r="AC63" s="5" t="s">
        <v>45</v>
      </c>
      <c r="AD63" s="18">
        <f t="shared" si="24"/>
        <v>23</v>
      </c>
      <c r="AE63" s="22">
        <v>28</v>
      </c>
      <c r="AF63" s="18">
        <f t="shared" si="13"/>
        <v>644</v>
      </c>
      <c r="AG63" s="5" t="s">
        <v>45</v>
      </c>
      <c r="AH63" s="18">
        <f t="shared" si="25"/>
        <v>23</v>
      </c>
      <c r="AI63" s="22">
        <v>44</v>
      </c>
      <c r="AJ63" s="18">
        <f t="shared" si="14"/>
        <v>1012</v>
      </c>
      <c r="AK63" s="2">
        <f t="shared" si="15"/>
        <v>920</v>
      </c>
      <c r="AL63" s="2">
        <v>72</v>
      </c>
      <c r="AM63" s="2">
        <f t="shared" si="16"/>
        <v>5520</v>
      </c>
      <c r="AN63" s="2">
        <f t="shared" si="17"/>
        <v>36.799999999999997</v>
      </c>
      <c r="AO63" s="2">
        <v>14</v>
      </c>
      <c r="AP63" s="2">
        <f t="shared" si="6"/>
        <v>515.19999999999993</v>
      </c>
      <c r="AQ63" s="21">
        <f t="shared" si="18"/>
        <v>22963.200000000001</v>
      </c>
      <c r="AR63" s="23" t="e">
        <f t="shared" ca="1" si="19"/>
        <v>#NAME?</v>
      </c>
      <c r="AS63" s="70">
        <v>26005012500254</v>
      </c>
    </row>
    <row r="64" spans="1:45" ht="21" customHeight="1" x14ac:dyDescent="0.3">
      <c r="A64" s="5">
        <v>51</v>
      </c>
      <c r="B64" s="5" t="s">
        <v>137</v>
      </c>
      <c r="C64" s="74">
        <v>26009052500091</v>
      </c>
      <c r="D64" s="5" t="s">
        <v>10</v>
      </c>
      <c r="E64" s="5" t="s">
        <v>198</v>
      </c>
      <c r="F64" s="5" t="s">
        <v>11</v>
      </c>
      <c r="G64" s="75" t="s">
        <v>192</v>
      </c>
      <c r="H64" s="6">
        <v>44687</v>
      </c>
      <c r="I64" s="6">
        <v>42588</v>
      </c>
      <c r="J64" s="6">
        <v>43695</v>
      </c>
      <c r="K64" s="32">
        <f t="shared" si="7"/>
        <v>49183.199999999997</v>
      </c>
      <c r="L64" s="5">
        <v>520</v>
      </c>
      <c r="M64" s="5">
        <v>358</v>
      </c>
      <c r="N64" s="5">
        <f t="shared" si="8"/>
        <v>162</v>
      </c>
      <c r="O64" s="17">
        <f t="shared" si="20"/>
        <v>81</v>
      </c>
      <c r="P64" s="19">
        <v>72</v>
      </c>
      <c r="Q64" s="17">
        <f t="shared" si="9"/>
        <v>5832</v>
      </c>
      <c r="R64" s="17">
        <f t="shared" si="21"/>
        <v>40.5</v>
      </c>
      <c r="S64" s="19">
        <v>72</v>
      </c>
      <c r="T64" s="17">
        <f t="shared" si="10"/>
        <v>2916</v>
      </c>
      <c r="U64" s="5" t="s">
        <v>38</v>
      </c>
      <c r="V64" s="18">
        <f t="shared" si="22"/>
        <v>243</v>
      </c>
      <c r="W64" s="22">
        <v>28</v>
      </c>
      <c r="X64" s="18">
        <f t="shared" si="11"/>
        <v>6804</v>
      </c>
      <c r="Y64" s="5" t="s">
        <v>40</v>
      </c>
      <c r="Z64" s="18">
        <f t="shared" si="23"/>
        <v>324</v>
      </c>
      <c r="AA64" s="22">
        <v>44</v>
      </c>
      <c r="AB64" s="18">
        <f t="shared" si="12"/>
        <v>14256</v>
      </c>
      <c r="AC64" s="5" t="s">
        <v>41</v>
      </c>
      <c r="AD64" s="18">
        <f t="shared" si="24"/>
        <v>121.5</v>
      </c>
      <c r="AE64" s="22">
        <v>28</v>
      </c>
      <c r="AF64" s="18">
        <f t="shared" si="13"/>
        <v>3402</v>
      </c>
      <c r="AG64" s="5" t="s">
        <v>41</v>
      </c>
      <c r="AH64" s="18">
        <f t="shared" si="25"/>
        <v>121.5</v>
      </c>
      <c r="AI64" s="22">
        <v>44</v>
      </c>
      <c r="AJ64" s="18">
        <f t="shared" si="14"/>
        <v>5346</v>
      </c>
      <c r="AK64" s="2">
        <f t="shared" si="15"/>
        <v>1620</v>
      </c>
      <c r="AL64" s="2">
        <v>72</v>
      </c>
      <c r="AM64" s="2">
        <f t="shared" si="16"/>
        <v>9720</v>
      </c>
      <c r="AN64" s="2">
        <f t="shared" si="17"/>
        <v>64.8</v>
      </c>
      <c r="AO64" s="2">
        <v>14</v>
      </c>
      <c r="AP64" s="2">
        <f t="shared" si="6"/>
        <v>907.19999999999993</v>
      </c>
      <c r="AQ64" s="21">
        <f t="shared" si="18"/>
        <v>49183.199999999997</v>
      </c>
      <c r="AR64" s="23" t="e">
        <f t="shared" ca="1" si="19"/>
        <v>#NAME?</v>
      </c>
      <c r="AS64" s="74">
        <v>26009052500091</v>
      </c>
    </row>
    <row r="65" spans="1:45" ht="21" customHeight="1" x14ac:dyDescent="0.3">
      <c r="A65" s="5">
        <v>52</v>
      </c>
      <c r="B65" s="5" t="s">
        <v>138</v>
      </c>
      <c r="C65" s="70">
        <v>26009232500081</v>
      </c>
      <c r="D65" s="5" t="s">
        <v>10</v>
      </c>
      <c r="E65" s="5" t="s">
        <v>84</v>
      </c>
      <c r="F65" s="5" t="s">
        <v>11</v>
      </c>
      <c r="G65" s="75" t="s">
        <v>193</v>
      </c>
      <c r="H65" s="6">
        <v>44687</v>
      </c>
      <c r="I65" s="6">
        <v>42588</v>
      </c>
      <c r="J65" s="6">
        <v>43695</v>
      </c>
      <c r="K65" s="32">
        <f t="shared" si="7"/>
        <v>70085.399999999994</v>
      </c>
      <c r="L65" s="5">
        <v>659</v>
      </c>
      <c r="M65" s="5">
        <v>400</v>
      </c>
      <c r="N65" s="5">
        <f t="shared" si="8"/>
        <v>259</v>
      </c>
      <c r="O65" s="17">
        <f t="shared" si="20"/>
        <v>129.5</v>
      </c>
      <c r="P65" s="19">
        <v>72</v>
      </c>
      <c r="Q65" s="17">
        <f t="shared" si="9"/>
        <v>9324</v>
      </c>
      <c r="R65" s="17">
        <f t="shared" si="21"/>
        <v>64.75</v>
      </c>
      <c r="S65" s="19">
        <v>72</v>
      </c>
      <c r="T65" s="17">
        <f t="shared" si="10"/>
        <v>4662</v>
      </c>
      <c r="U65" s="5" t="s">
        <v>39</v>
      </c>
      <c r="V65" s="18">
        <f t="shared" si="22"/>
        <v>453.25</v>
      </c>
      <c r="W65" s="22">
        <v>28</v>
      </c>
      <c r="X65" s="18">
        <f t="shared" si="11"/>
        <v>12691</v>
      </c>
      <c r="Y65" s="5" t="s">
        <v>38</v>
      </c>
      <c r="Z65" s="18">
        <f t="shared" si="23"/>
        <v>388.5</v>
      </c>
      <c r="AA65" s="22">
        <v>44</v>
      </c>
      <c r="AB65" s="18">
        <f t="shared" si="12"/>
        <v>17094</v>
      </c>
      <c r="AC65" s="5" t="s">
        <v>42</v>
      </c>
      <c r="AD65" s="18">
        <f t="shared" si="24"/>
        <v>129.5</v>
      </c>
      <c r="AE65" s="22">
        <v>28</v>
      </c>
      <c r="AF65" s="18">
        <f t="shared" si="13"/>
        <v>3626</v>
      </c>
      <c r="AG65" s="5" t="s">
        <v>42</v>
      </c>
      <c r="AH65" s="18">
        <f t="shared" si="25"/>
        <v>129.5</v>
      </c>
      <c r="AI65" s="22">
        <v>44</v>
      </c>
      <c r="AJ65" s="18">
        <f t="shared" si="14"/>
        <v>5698</v>
      </c>
      <c r="AK65" s="2">
        <f t="shared" si="15"/>
        <v>2590</v>
      </c>
      <c r="AL65" s="2">
        <v>72</v>
      </c>
      <c r="AM65" s="2">
        <f t="shared" si="16"/>
        <v>15540</v>
      </c>
      <c r="AN65" s="2">
        <f t="shared" si="17"/>
        <v>103.6</v>
      </c>
      <c r="AO65" s="2">
        <v>14</v>
      </c>
      <c r="AP65" s="2">
        <f t="shared" si="6"/>
        <v>1450.3999999999999</v>
      </c>
      <c r="AQ65" s="21">
        <f t="shared" si="18"/>
        <v>70085.399999999994</v>
      </c>
      <c r="AR65" s="23" t="e">
        <f t="shared" ca="1" si="19"/>
        <v>#NAME?</v>
      </c>
      <c r="AS65" s="70">
        <v>26009232500081</v>
      </c>
    </row>
    <row r="66" spans="1:45" ht="21" customHeight="1" x14ac:dyDescent="0.3">
      <c r="A66" s="5">
        <v>53</v>
      </c>
      <c r="B66" s="5" t="s">
        <v>139</v>
      </c>
      <c r="C66" s="70">
        <v>26011282501295</v>
      </c>
      <c r="D66" s="5" t="s">
        <v>10</v>
      </c>
      <c r="E66" s="5" t="s">
        <v>199</v>
      </c>
      <c r="F66" s="5" t="s">
        <v>11</v>
      </c>
      <c r="G66" s="75" t="s">
        <v>194</v>
      </c>
      <c r="H66" s="6">
        <v>44687</v>
      </c>
      <c r="I66" s="6">
        <v>42588</v>
      </c>
      <c r="J66" s="6">
        <v>43695</v>
      </c>
      <c r="K66" s="32">
        <f t="shared" si="7"/>
        <v>8316</v>
      </c>
      <c r="L66" s="5">
        <v>400</v>
      </c>
      <c r="M66" s="5">
        <v>365</v>
      </c>
      <c r="N66" s="5">
        <f t="shared" si="8"/>
        <v>35</v>
      </c>
      <c r="O66" s="17">
        <f t="shared" si="20"/>
        <v>17.5</v>
      </c>
      <c r="P66" s="19">
        <v>72</v>
      </c>
      <c r="Q66" s="17">
        <f t="shared" si="9"/>
        <v>1260</v>
      </c>
      <c r="R66" s="17">
        <f t="shared" si="21"/>
        <v>8.75</v>
      </c>
      <c r="S66" s="19">
        <v>72</v>
      </c>
      <c r="T66" s="17">
        <f t="shared" si="10"/>
        <v>630</v>
      </c>
      <c r="U66" s="5" t="s">
        <v>40</v>
      </c>
      <c r="V66" s="18">
        <f t="shared" si="22"/>
        <v>70</v>
      </c>
      <c r="W66" s="22">
        <v>28</v>
      </c>
      <c r="X66" s="18">
        <f t="shared" si="11"/>
        <v>1960</v>
      </c>
      <c r="Y66" s="5" t="s">
        <v>36</v>
      </c>
      <c r="Z66" s="18">
        <f t="shared" si="23"/>
        <v>35</v>
      </c>
      <c r="AA66" s="22">
        <v>44</v>
      </c>
      <c r="AB66" s="18">
        <f t="shared" si="12"/>
        <v>1540</v>
      </c>
      <c r="AC66" s="5" t="s">
        <v>43</v>
      </c>
      <c r="AD66" s="18">
        <f t="shared" si="24"/>
        <v>8.75</v>
      </c>
      <c r="AE66" s="22">
        <v>28</v>
      </c>
      <c r="AF66" s="18">
        <f t="shared" si="13"/>
        <v>245</v>
      </c>
      <c r="AG66" s="5" t="s">
        <v>43</v>
      </c>
      <c r="AH66" s="18">
        <f t="shared" si="25"/>
        <v>8.75</v>
      </c>
      <c r="AI66" s="22">
        <v>44</v>
      </c>
      <c r="AJ66" s="18">
        <f t="shared" si="14"/>
        <v>385</v>
      </c>
      <c r="AK66" s="2">
        <f t="shared" si="15"/>
        <v>350</v>
      </c>
      <c r="AL66" s="2">
        <v>72</v>
      </c>
      <c r="AM66" s="2">
        <f t="shared" si="16"/>
        <v>2100</v>
      </c>
      <c r="AN66" s="2">
        <f t="shared" si="17"/>
        <v>14</v>
      </c>
      <c r="AO66" s="2">
        <v>14</v>
      </c>
      <c r="AP66" s="2">
        <f t="shared" si="6"/>
        <v>196</v>
      </c>
      <c r="AQ66" s="21">
        <f t="shared" si="18"/>
        <v>8316</v>
      </c>
      <c r="AR66" s="23" t="e">
        <f t="shared" ca="1" si="19"/>
        <v>#NAME?</v>
      </c>
      <c r="AS66" s="70">
        <v>26011282501295</v>
      </c>
    </row>
    <row r="67" spans="1:45" ht="21" customHeight="1" x14ac:dyDescent="0.3">
      <c r="A67" s="5">
        <v>54</v>
      </c>
      <c r="B67" s="5" t="s">
        <v>140</v>
      </c>
      <c r="C67" s="70">
        <v>26109282500108</v>
      </c>
      <c r="D67" s="5" t="s">
        <v>10</v>
      </c>
      <c r="E67" s="5" t="s">
        <v>84</v>
      </c>
      <c r="F67" s="5" t="s">
        <v>11</v>
      </c>
      <c r="G67" s="75" t="s">
        <v>195</v>
      </c>
      <c r="H67" s="6">
        <v>44687</v>
      </c>
      <c r="I67" s="6">
        <v>42588</v>
      </c>
      <c r="J67" s="6">
        <v>43695</v>
      </c>
      <c r="K67" s="32">
        <f t="shared" si="7"/>
        <v>50673.599999999999</v>
      </c>
      <c r="L67" s="5">
        <v>452</v>
      </c>
      <c r="M67" s="5">
        <v>236</v>
      </c>
      <c r="N67" s="5">
        <f t="shared" si="8"/>
        <v>216</v>
      </c>
      <c r="O67" s="17">
        <f t="shared" si="20"/>
        <v>108</v>
      </c>
      <c r="P67" s="19">
        <v>72</v>
      </c>
      <c r="Q67" s="17">
        <f t="shared" si="9"/>
        <v>7776</v>
      </c>
      <c r="R67" s="17">
        <f t="shared" si="21"/>
        <v>54</v>
      </c>
      <c r="S67" s="19">
        <v>72</v>
      </c>
      <c r="T67" s="17">
        <f t="shared" si="10"/>
        <v>3888</v>
      </c>
      <c r="U67" s="5" t="s">
        <v>38</v>
      </c>
      <c r="V67" s="18">
        <f t="shared" si="22"/>
        <v>324</v>
      </c>
      <c r="W67" s="22">
        <v>28</v>
      </c>
      <c r="X67" s="18">
        <f t="shared" si="11"/>
        <v>9072</v>
      </c>
      <c r="Y67" s="5" t="s">
        <v>37</v>
      </c>
      <c r="Z67" s="18">
        <f t="shared" si="23"/>
        <v>270</v>
      </c>
      <c r="AA67" s="22">
        <v>44</v>
      </c>
      <c r="AB67" s="18">
        <f t="shared" si="12"/>
        <v>11880</v>
      </c>
      <c r="AC67" s="5" t="s">
        <v>44</v>
      </c>
      <c r="AD67" s="18">
        <f t="shared" si="24"/>
        <v>54</v>
      </c>
      <c r="AE67" s="22">
        <v>28</v>
      </c>
      <c r="AF67" s="18">
        <f t="shared" si="13"/>
        <v>1512</v>
      </c>
      <c r="AG67" s="5" t="s">
        <v>44</v>
      </c>
      <c r="AH67" s="18">
        <f t="shared" si="25"/>
        <v>54</v>
      </c>
      <c r="AI67" s="22">
        <v>44</v>
      </c>
      <c r="AJ67" s="18">
        <f t="shared" si="14"/>
        <v>2376</v>
      </c>
      <c r="AK67" s="2">
        <f t="shared" si="15"/>
        <v>2160</v>
      </c>
      <c r="AL67" s="2">
        <v>72</v>
      </c>
      <c r="AM67" s="2">
        <f t="shared" si="16"/>
        <v>12960</v>
      </c>
      <c r="AN67" s="2">
        <f t="shared" si="17"/>
        <v>86.4</v>
      </c>
      <c r="AO67" s="2">
        <v>14</v>
      </c>
      <c r="AP67" s="2">
        <f t="shared" si="6"/>
        <v>1209.6000000000001</v>
      </c>
      <c r="AQ67" s="21">
        <f t="shared" si="18"/>
        <v>50673.599999999999</v>
      </c>
      <c r="AR67" s="23" t="e">
        <f t="shared" ca="1" si="19"/>
        <v>#NAME?</v>
      </c>
      <c r="AS67" s="70">
        <v>26109282500108</v>
      </c>
    </row>
    <row r="68" spans="1:45" ht="21" customHeight="1" x14ac:dyDescent="0.3">
      <c r="A68" s="5">
        <v>55</v>
      </c>
      <c r="B68" s="5" t="s">
        <v>141</v>
      </c>
      <c r="C68" s="70">
        <v>26203162502333</v>
      </c>
      <c r="D68" s="5" t="s">
        <v>10</v>
      </c>
      <c r="E68" s="5" t="s">
        <v>198</v>
      </c>
      <c r="F68" s="5" t="s">
        <v>11</v>
      </c>
      <c r="G68" s="75" t="s">
        <v>196</v>
      </c>
      <c r="H68" s="6">
        <v>44687</v>
      </c>
      <c r="I68" s="6">
        <v>42588</v>
      </c>
      <c r="J68" s="6">
        <v>43695</v>
      </c>
      <c r="K68" s="32">
        <f t="shared" si="7"/>
        <v>91482</v>
      </c>
      <c r="L68" s="5">
        <v>653</v>
      </c>
      <c r="M68" s="5">
        <v>258</v>
      </c>
      <c r="N68" s="5">
        <f t="shared" si="8"/>
        <v>395</v>
      </c>
      <c r="O68" s="17">
        <f t="shared" si="20"/>
        <v>197.5</v>
      </c>
      <c r="P68" s="19">
        <v>72</v>
      </c>
      <c r="Q68" s="17">
        <f t="shared" si="9"/>
        <v>14220</v>
      </c>
      <c r="R68" s="17">
        <f t="shared" si="21"/>
        <v>98.75</v>
      </c>
      <c r="S68" s="19">
        <v>72</v>
      </c>
      <c r="T68" s="17">
        <f t="shared" si="10"/>
        <v>7110</v>
      </c>
      <c r="U68" s="5" t="s">
        <v>36</v>
      </c>
      <c r="V68" s="18">
        <f t="shared" si="22"/>
        <v>395</v>
      </c>
      <c r="W68" s="22">
        <v>28</v>
      </c>
      <c r="X68" s="18">
        <f t="shared" si="11"/>
        <v>11060</v>
      </c>
      <c r="Y68" s="5" t="s">
        <v>38</v>
      </c>
      <c r="Z68" s="18">
        <f t="shared" si="23"/>
        <v>592.5</v>
      </c>
      <c r="AA68" s="22">
        <v>44</v>
      </c>
      <c r="AB68" s="18">
        <f t="shared" si="12"/>
        <v>26070</v>
      </c>
      <c r="AC68" s="5" t="s">
        <v>45</v>
      </c>
      <c r="AD68" s="18">
        <f t="shared" si="24"/>
        <v>98.75</v>
      </c>
      <c r="AE68" s="22">
        <v>28</v>
      </c>
      <c r="AF68" s="18">
        <f t="shared" si="13"/>
        <v>2765</v>
      </c>
      <c r="AG68" s="5" t="s">
        <v>45</v>
      </c>
      <c r="AH68" s="18">
        <f t="shared" si="25"/>
        <v>98.75</v>
      </c>
      <c r="AI68" s="22">
        <v>44</v>
      </c>
      <c r="AJ68" s="18">
        <f t="shared" si="14"/>
        <v>4345</v>
      </c>
      <c r="AK68" s="2">
        <f t="shared" si="15"/>
        <v>3950</v>
      </c>
      <c r="AL68" s="2">
        <v>72</v>
      </c>
      <c r="AM68" s="2">
        <f t="shared" si="16"/>
        <v>23700</v>
      </c>
      <c r="AN68" s="2">
        <f t="shared" si="17"/>
        <v>158</v>
      </c>
      <c r="AO68" s="2">
        <v>14</v>
      </c>
      <c r="AP68" s="2">
        <f t="shared" si="6"/>
        <v>2212</v>
      </c>
      <c r="AQ68" s="21">
        <f t="shared" si="18"/>
        <v>91482</v>
      </c>
      <c r="AR68" s="23" t="e">
        <f t="shared" ca="1" si="19"/>
        <v>#NAME?</v>
      </c>
      <c r="AS68" s="70">
        <v>26203162502333</v>
      </c>
    </row>
    <row r="69" spans="1:45" s="9" customFormat="1" ht="21.95" customHeight="1" x14ac:dyDescent="0.3">
      <c r="B69" s="42" t="s">
        <v>25</v>
      </c>
      <c r="C69" s="42"/>
      <c r="D69" s="42"/>
      <c r="E69" s="42"/>
      <c r="F69" s="42"/>
      <c r="G69" s="42"/>
      <c r="H69" s="42"/>
      <c r="I69" s="42"/>
      <c r="J69" s="42"/>
      <c r="K69" s="42"/>
      <c r="L69" s="5"/>
      <c r="M69" s="5"/>
      <c r="N69" s="5"/>
      <c r="O69" s="17"/>
      <c r="P69" s="19"/>
      <c r="Q69" s="17"/>
      <c r="R69" s="17"/>
      <c r="S69" s="19"/>
      <c r="T69" s="17"/>
      <c r="U69" s="5"/>
      <c r="V69" s="18"/>
      <c r="W69" s="22"/>
      <c r="X69" s="18"/>
      <c r="Y69" s="5"/>
      <c r="Z69" s="18"/>
      <c r="AA69" s="22"/>
      <c r="AB69" s="18"/>
      <c r="AC69" s="5"/>
      <c r="AD69" s="18"/>
      <c r="AE69" s="22"/>
      <c r="AF69" s="18"/>
      <c r="AG69" s="5"/>
      <c r="AH69" s="18"/>
      <c r="AI69" s="22"/>
      <c r="AJ69" s="18"/>
      <c r="AK69" s="2"/>
      <c r="AL69" s="2"/>
      <c r="AM69" s="2"/>
      <c r="AN69" s="2"/>
      <c r="AO69" s="2"/>
      <c r="AP69" s="2"/>
      <c r="AQ69" s="21"/>
      <c r="AR69" s="23"/>
    </row>
    <row r="70" spans="1:45" s="9" customFormat="1" ht="21.95" customHeight="1" x14ac:dyDescent="0.3">
      <c r="B70" s="42" t="s">
        <v>24</v>
      </c>
      <c r="C70" s="42"/>
      <c r="D70" s="42"/>
      <c r="E70" s="42"/>
      <c r="F70" s="42"/>
      <c r="G70" s="42"/>
      <c r="H70" s="42"/>
      <c r="I70" s="42"/>
      <c r="J70" s="42"/>
      <c r="K70" s="42"/>
      <c r="L70" s="5"/>
      <c r="M70" s="5"/>
      <c r="N70" s="5"/>
      <c r="O70" s="17"/>
      <c r="P70" s="19"/>
      <c r="Q70" s="17"/>
      <c r="R70" s="17"/>
      <c r="S70" s="19"/>
      <c r="T70" s="17"/>
      <c r="U70" s="5"/>
      <c r="V70" s="18"/>
      <c r="W70" s="22"/>
      <c r="X70" s="18"/>
      <c r="Y70" s="5"/>
      <c r="Z70" s="18"/>
      <c r="AA70" s="22"/>
      <c r="AB70" s="18"/>
      <c r="AC70" s="5"/>
      <c r="AD70" s="18"/>
      <c r="AE70" s="22"/>
      <c r="AF70" s="18"/>
      <c r="AG70" s="5"/>
      <c r="AH70" s="18"/>
      <c r="AI70" s="22"/>
      <c r="AJ70" s="18"/>
      <c r="AK70" s="2"/>
      <c r="AL70" s="2"/>
      <c r="AM70" s="2"/>
      <c r="AN70" s="2"/>
      <c r="AO70" s="2"/>
      <c r="AP70" s="2"/>
      <c r="AQ70" s="21"/>
      <c r="AR70" s="23"/>
    </row>
    <row r="71" spans="1:45" s="9" customFormat="1" ht="21.95" customHeight="1" x14ac:dyDescent="0.3">
      <c r="B71" s="43" t="s">
        <v>26</v>
      </c>
      <c r="C71" s="43"/>
      <c r="D71" s="43"/>
      <c r="E71" s="43"/>
      <c r="F71" s="43"/>
      <c r="G71" s="43"/>
      <c r="H71" s="43"/>
      <c r="I71" s="43"/>
      <c r="J71" s="43"/>
      <c r="K71" s="43"/>
      <c r="L71" s="5"/>
      <c r="M71" s="5"/>
      <c r="N71" s="5"/>
      <c r="O71" s="17"/>
      <c r="P71" s="19"/>
      <c r="Q71" s="17"/>
      <c r="R71" s="17"/>
      <c r="S71" s="19"/>
      <c r="T71" s="17"/>
      <c r="U71" s="5"/>
      <c r="V71" s="18"/>
      <c r="W71" s="22"/>
      <c r="X71" s="18"/>
      <c r="Y71" s="5"/>
      <c r="Z71" s="18"/>
      <c r="AA71" s="22"/>
      <c r="AB71" s="18"/>
      <c r="AC71" s="5"/>
      <c r="AD71" s="18"/>
      <c r="AE71" s="22"/>
      <c r="AF71" s="18"/>
      <c r="AG71" s="5"/>
      <c r="AH71" s="18"/>
      <c r="AI71" s="22"/>
      <c r="AJ71" s="18"/>
      <c r="AK71" s="2"/>
      <c r="AL71" s="2"/>
      <c r="AM71" s="2"/>
      <c r="AN71" s="2"/>
      <c r="AO71" s="2"/>
      <c r="AP71" s="2"/>
      <c r="AQ71" s="21"/>
      <c r="AR71" s="23"/>
    </row>
    <row r="72" spans="1:45" s="9" customFormat="1" ht="21.95" customHeight="1" x14ac:dyDescent="0.3">
      <c r="B72" s="43" t="s">
        <v>27</v>
      </c>
      <c r="C72" s="43"/>
      <c r="D72" s="43"/>
      <c r="E72" s="43"/>
      <c r="F72" s="43"/>
      <c r="G72" s="43"/>
      <c r="H72" s="43"/>
      <c r="I72" s="43"/>
      <c r="J72" s="43"/>
      <c r="K72" s="43"/>
      <c r="L72" s="5"/>
      <c r="M72" s="5"/>
      <c r="N72" s="5"/>
      <c r="O72" s="17"/>
      <c r="P72" s="19"/>
      <c r="Q72" s="17"/>
      <c r="R72" s="17"/>
      <c r="S72" s="19"/>
      <c r="T72" s="17"/>
      <c r="U72" s="5"/>
      <c r="V72" s="18"/>
      <c r="W72" s="22"/>
      <c r="X72" s="18"/>
      <c r="Y72" s="5"/>
      <c r="Z72" s="18"/>
      <c r="AA72" s="22"/>
      <c r="AB72" s="18"/>
      <c r="AC72" s="5"/>
      <c r="AD72" s="18"/>
      <c r="AE72" s="22"/>
      <c r="AF72" s="18"/>
      <c r="AG72" s="5"/>
      <c r="AH72" s="18"/>
      <c r="AI72" s="22"/>
      <c r="AJ72" s="18"/>
      <c r="AK72" s="2"/>
      <c r="AL72" s="2"/>
      <c r="AM72" s="2"/>
      <c r="AN72" s="2"/>
      <c r="AO72" s="2"/>
      <c r="AP72" s="2"/>
      <c r="AQ72" s="21"/>
      <c r="AR72" s="23"/>
    </row>
    <row r="73" spans="1:45" s="9" customFormat="1" ht="21.95" customHeight="1" x14ac:dyDescent="0.3">
      <c r="C73" s="10"/>
      <c r="I73" s="11"/>
      <c r="J73" s="11"/>
      <c r="L73" s="5"/>
      <c r="M73" s="5"/>
      <c r="N73" s="5"/>
      <c r="O73" s="17"/>
      <c r="P73" s="19"/>
      <c r="Q73" s="17"/>
      <c r="R73" s="17"/>
      <c r="S73" s="19"/>
      <c r="T73" s="17"/>
      <c r="U73" s="5"/>
      <c r="V73" s="18"/>
      <c r="W73" s="22"/>
      <c r="X73" s="18"/>
      <c r="Y73" s="5"/>
      <c r="Z73" s="18"/>
      <c r="AA73" s="22"/>
      <c r="AB73" s="18"/>
      <c r="AC73" s="5"/>
      <c r="AD73" s="18"/>
      <c r="AE73" s="22"/>
      <c r="AF73" s="18"/>
      <c r="AG73" s="5"/>
      <c r="AH73" s="18"/>
      <c r="AI73" s="22"/>
      <c r="AJ73" s="18"/>
      <c r="AK73" s="2"/>
      <c r="AL73" s="2"/>
      <c r="AM73" s="2"/>
      <c r="AN73" s="2"/>
      <c r="AO73" s="2"/>
      <c r="AP73" s="2"/>
      <c r="AQ73" s="21"/>
      <c r="AR73" s="23"/>
    </row>
    <row r="74" spans="1:45" x14ac:dyDescent="0.3">
      <c r="AC74" s="5"/>
    </row>
    <row r="75" spans="1:45" x14ac:dyDescent="0.3">
      <c r="AC75" s="5"/>
    </row>
    <row r="76" spans="1:45" x14ac:dyDescent="0.3">
      <c r="AC76" s="5"/>
    </row>
    <row r="77" spans="1:45" x14ac:dyDescent="0.3">
      <c r="AC77" s="5"/>
    </row>
    <row r="78" spans="1:45" x14ac:dyDescent="0.3">
      <c r="AC78" s="5"/>
    </row>
    <row r="79" spans="1:45" x14ac:dyDescent="0.3">
      <c r="AC79" s="5"/>
    </row>
    <row r="80" spans="1:45" x14ac:dyDescent="0.3">
      <c r="AC80" s="5"/>
    </row>
    <row r="81" spans="29:29" x14ac:dyDescent="0.3">
      <c r="AC81" s="5"/>
    </row>
    <row r="82" spans="29:29" x14ac:dyDescent="0.3">
      <c r="AC82" s="5"/>
    </row>
  </sheetData>
  <mergeCells count="55">
    <mergeCell ref="AR9:AR11"/>
    <mergeCell ref="AS9:AS11"/>
    <mergeCell ref="AC9:AC11"/>
    <mergeCell ref="AG9:AG11"/>
    <mergeCell ref="U9:U11"/>
    <mergeCell ref="Y9:Y11"/>
    <mergeCell ref="L10:M10"/>
    <mergeCell ref="V9:V11"/>
    <mergeCell ref="Z9:Z11"/>
    <mergeCell ref="AD9:AD11"/>
    <mergeCell ref="O9:O11"/>
    <mergeCell ref="N9:N11"/>
    <mergeCell ref="AB9:AB10"/>
    <mergeCell ref="AE9:AE10"/>
    <mergeCell ref="AF9:AF10"/>
    <mergeCell ref="B70:K70"/>
    <mergeCell ref="B71:K71"/>
    <mergeCell ref="B72:K72"/>
    <mergeCell ref="D2:I3"/>
    <mergeCell ref="B69:K69"/>
    <mergeCell ref="B5:K5"/>
    <mergeCell ref="B6:K6"/>
    <mergeCell ref="B7:K7"/>
    <mergeCell ref="B8:K8"/>
    <mergeCell ref="H10:H11"/>
    <mergeCell ref="K10:K11"/>
    <mergeCell ref="I10:J10"/>
    <mergeCell ref="B10:B11"/>
    <mergeCell ref="A30:J30"/>
    <mergeCell ref="A58:J58"/>
    <mergeCell ref="A10:A11"/>
    <mergeCell ref="W9:W10"/>
    <mergeCell ref="X9:X10"/>
    <mergeCell ref="AA9:AA10"/>
    <mergeCell ref="C10:C11"/>
    <mergeCell ref="D10:D11"/>
    <mergeCell ref="F10:F11"/>
    <mergeCell ref="G10:G11"/>
    <mergeCell ref="A9:K9"/>
    <mergeCell ref="L9:M9"/>
    <mergeCell ref="R9:R11"/>
    <mergeCell ref="P9:P10"/>
    <mergeCell ref="Q9:Q10"/>
    <mergeCell ref="S9:S10"/>
    <mergeCell ref="T9:T10"/>
    <mergeCell ref="AH9:AH11"/>
    <mergeCell ref="AK9:AK11"/>
    <mergeCell ref="AN9:AN11"/>
    <mergeCell ref="AL9:AL10"/>
    <mergeCell ref="AM9:AM10"/>
    <mergeCell ref="AO9:AO10"/>
    <mergeCell ref="AP9:AP10"/>
    <mergeCell ref="AQ9:AQ11"/>
    <mergeCell ref="AI9:AI10"/>
    <mergeCell ref="AJ9:AJ10"/>
  </mergeCells>
  <printOptions horizontalCentered="1"/>
  <pageMargins left="0.31496062992125984" right="0.31496062992125984" top="0.55118110236220474" bottom="0.55118110236220474" header="0.11811023622047245" footer="0.11811023622047245"/>
  <pageSetup paperSize="9" scale="89" orientation="landscape" r:id="rId1"/>
  <headerFooter>
    <oddHeader>&amp;Lصفحة رقم  &amp;P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ورقة2!$A$1:$A$5</xm:f>
          </x14:formula1>
          <xm:sqref>U12:U73 Y12:Y73</xm:sqref>
        </x14:dataValidation>
        <x14:dataValidation type="list" allowBlank="1" showInputMessage="1" showErrorMessage="1">
          <x14:formula1>
            <xm:f>ورقة2!$B$1:$B$5</xm:f>
          </x14:formula1>
          <xm:sqref>AC12:AC82 AG12:AG73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rightToLeft="1" workbookViewId="0">
      <selection sqref="A1:A5"/>
    </sheetView>
  </sheetViews>
  <sheetFormatPr defaultRowHeight="14.25" x14ac:dyDescent="0.2"/>
  <cols>
    <col min="1" max="1" width="27.625" customWidth="1"/>
    <col min="2" max="2" width="23.75" bestFit="1" customWidth="1"/>
  </cols>
  <sheetData>
    <row r="1" spans="1:2" x14ac:dyDescent="0.2">
      <c r="A1" t="s">
        <v>36</v>
      </c>
      <c r="B1" t="s">
        <v>41</v>
      </c>
    </row>
    <row r="2" spans="1:2" ht="22.5" customHeight="1" x14ac:dyDescent="0.2">
      <c r="A2" t="s">
        <v>37</v>
      </c>
      <c r="B2" t="s">
        <v>42</v>
      </c>
    </row>
    <row r="3" spans="1:2" ht="22.5" customHeight="1" x14ac:dyDescent="0.2">
      <c r="A3" t="s">
        <v>38</v>
      </c>
      <c r="B3" t="s">
        <v>43</v>
      </c>
    </row>
    <row r="4" spans="1:2" ht="22.5" customHeight="1" x14ac:dyDescent="0.2">
      <c r="A4" t="s">
        <v>39</v>
      </c>
      <c r="B4" t="s">
        <v>44</v>
      </c>
    </row>
    <row r="5" spans="1:2" ht="22.5" customHeight="1" x14ac:dyDescent="0.2">
      <c r="A5" t="s">
        <v>40</v>
      </c>
      <c r="B5" t="s">
        <v>45</v>
      </c>
    </row>
    <row r="6" spans="1:2" ht="22.5" customHeight="1" x14ac:dyDescent="0.2"/>
    <row r="7" spans="1:2" ht="22.5" customHeight="1" x14ac:dyDescent="0.2"/>
    <row r="8" spans="1:2" ht="22.5" customHeight="1" x14ac:dyDescent="0.2"/>
  </sheetData>
  <sheetProtection password="8E72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rightToLeft="1" tabSelected="1" topLeftCell="A13" workbookViewId="0">
      <selection activeCell="B22" sqref="B22:C22"/>
    </sheetView>
  </sheetViews>
  <sheetFormatPr defaultRowHeight="14.25" x14ac:dyDescent="0.2"/>
  <cols>
    <col min="1" max="1" width="2.25" customWidth="1"/>
    <col min="2" max="2" width="19.625" customWidth="1"/>
    <col min="3" max="3" width="17.875" customWidth="1"/>
    <col min="5" max="5" width="10.375" customWidth="1"/>
    <col min="6" max="6" width="16" customWidth="1"/>
    <col min="7" max="7" width="11.875" customWidth="1"/>
  </cols>
  <sheetData>
    <row r="1" spans="1:8" s="25" customFormat="1" ht="18.75" customHeight="1" x14ac:dyDescent="0.3">
      <c r="A1" s="24"/>
      <c r="B1" s="54" t="s">
        <v>15</v>
      </c>
      <c r="C1" s="54"/>
    </row>
    <row r="2" spans="1:8" s="25" customFormat="1" ht="18.75" customHeight="1" x14ac:dyDescent="0.3">
      <c r="A2" s="24"/>
      <c r="B2" s="54" t="s">
        <v>16</v>
      </c>
      <c r="C2" s="54"/>
    </row>
    <row r="3" spans="1:8" s="25" customFormat="1" ht="18.75" customHeight="1" x14ac:dyDescent="0.3">
      <c r="A3" s="24"/>
      <c r="B3" s="54" t="s">
        <v>17</v>
      </c>
      <c r="C3" s="54"/>
    </row>
    <row r="4" spans="1:8" s="25" customFormat="1" ht="18.75" customHeight="1" x14ac:dyDescent="0.3">
      <c r="A4" s="24"/>
      <c r="B4" s="54" t="s">
        <v>18</v>
      </c>
      <c r="C4" s="54"/>
    </row>
    <row r="5" spans="1:8" s="25" customFormat="1" ht="21.95" customHeight="1" x14ac:dyDescent="0.3">
      <c r="B5" s="66" t="s">
        <v>52</v>
      </c>
      <c r="C5" s="66"/>
      <c r="D5" s="66"/>
      <c r="E5" s="66"/>
      <c r="F5" s="66"/>
      <c r="G5" s="66"/>
      <c r="H5" s="26"/>
    </row>
    <row r="6" spans="1:8" s="25" customFormat="1" ht="17.25" customHeight="1" x14ac:dyDescent="0.3">
      <c r="C6" s="51" t="s">
        <v>53</v>
      </c>
      <c r="D6" s="51"/>
      <c r="E6" s="51"/>
    </row>
    <row r="7" spans="1:8" s="2" customFormat="1" ht="21.95" customHeight="1" x14ac:dyDescent="0.3">
      <c r="B7" s="2" t="s">
        <v>54</v>
      </c>
      <c r="C7" s="78" t="s">
        <v>200</v>
      </c>
      <c r="D7" s="45" t="s">
        <v>55</v>
      </c>
      <c r="E7" s="45"/>
      <c r="F7" s="68" t="s">
        <v>201</v>
      </c>
      <c r="G7" s="68"/>
    </row>
    <row r="8" spans="1:8" s="2" customFormat="1" ht="21.95" customHeight="1" x14ac:dyDescent="0.3">
      <c r="B8" s="45" t="s">
        <v>56</v>
      </c>
      <c r="C8" s="45"/>
      <c r="D8" s="45" t="s">
        <v>57</v>
      </c>
      <c r="E8" s="45"/>
      <c r="F8" s="77" t="s">
        <v>202</v>
      </c>
      <c r="G8" s="77"/>
    </row>
    <row r="9" spans="1:8" s="2" customFormat="1" ht="21.95" customHeight="1" x14ac:dyDescent="0.3">
      <c r="B9" s="69" t="s">
        <v>58</v>
      </c>
      <c r="C9" s="68" t="s">
        <v>203</v>
      </c>
      <c r="D9" s="68"/>
      <c r="E9" s="68"/>
      <c r="F9" s="68"/>
      <c r="G9" s="68"/>
    </row>
    <row r="10" spans="1:8" s="2" customFormat="1" ht="21.95" customHeight="1" x14ac:dyDescent="0.3">
      <c r="B10" s="45" t="s">
        <v>59</v>
      </c>
      <c r="C10" s="45"/>
      <c r="D10" s="45"/>
      <c r="E10" s="45"/>
      <c r="F10" s="45"/>
      <c r="G10" s="45"/>
    </row>
    <row r="11" spans="1:8" s="2" customFormat="1" ht="21.95" customHeight="1" x14ac:dyDescent="0.3">
      <c r="B11" s="45" t="s">
        <v>60</v>
      </c>
      <c r="C11" s="45"/>
      <c r="D11" s="45"/>
      <c r="E11" s="45"/>
      <c r="F11" s="45"/>
      <c r="G11" s="45"/>
    </row>
    <row r="12" spans="1:8" s="2" customFormat="1" ht="21.95" customHeight="1" x14ac:dyDescent="0.3">
      <c r="B12" s="45" t="s">
        <v>61</v>
      </c>
      <c r="C12" s="45"/>
      <c r="D12" s="45"/>
      <c r="E12" s="45"/>
      <c r="F12" s="45"/>
      <c r="G12" s="45"/>
    </row>
    <row r="13" spans="1:8" s="2" customFormat="1" ht="21.95" customHeight="1" thickBot="1" x14ac:dyDescent="0.35">
      <c r="B13" s="69" t="s">
        <v>62</v>
      </c>
      <c r="C13" s="78" t="s">
        <v>204</v>
      </c>
      <c r="D13" s="69" t="s">
        <v>63</v>
      </c>
      <c r="E13" s="79" t="s">
        <v>205</v>
      </c>
      <c r="F13" s="79"/>
      <c r="G13" s="79"/>
    </row>
    <row r="14" spans="1:8" s="25" customFormat="1" ht="19.5" customHeight="1" x14ac:dyDescent="0.3">
      <c r="B14" s="27" t="s">
        <v>64</v>
      </c>
      <c r="C14" s="27" t="s">
        <v>64</v>
      </c>
      <c r="D14" s="60" t="s">
        <v>34</v>
      </c>
      <c r="E14" s="61"/>
      <c r="F14" s="60" t="s">
        <v>65</v>
      </c>
      <c r="G14" s="61"/>
    </row>
    <row r="15" spans="1:8" s="25" customFormat="1" ht="17.25" customHeight="1" thickBot="1" x14ac:dyDescent="0.35">
      <c r="B15" s="28">
        <v>42551</v>
      </c>
      <c r="C15" s="29">
        <v>42185</v>
      </c>
      <c r="D15" s="62"/>
      <c r="E15" s="63"/>
      <c r="F15" s="62"/>
      <c r="G15" s="63"/>
    </row>
    <row r="16" spans="1:8" s="25" customFormat="1" ht="19.5" customHeight="1" thickBot="1" x14ac:dyDescent="0.35">
      <c r="B16" s="80" t="s">
        <v>206</v>
      </c>
      <c r="C16" s="80" t="s">
        <v>207</v>
      </c>
      <c r="D16" s="81" t="s">
        <v>208</v>
      </c>
      <c r="E16" s="82"/>
      <c r="F16" s="64"/>
      <c r="G16" s="65"/>
    </row>
    <row r="17" spans="2:9" s="25" customFormat="1" ht="6" customHeight="1" x14ac:dyDescent="0.3"/>
    <row r="18" spans="2:9" s="25" customFormat="1" ht="20.25" customHeight="1" x14ac:dyDescent="0.3">
      <c r="B18" s="56" t="s">
        <v>66</v>
      </c>
      <c r="C18" s="57"/>
      <c r="D18" s="14" t="s">
        <v>67</v>
      </c>
      <c r="E18" s="14" t="s">
        <v>48</v>
      </c>
      <c r="F18" s="14" t="s">
        <v>69</v>
      </c>
      <c r="G18" s="5" t="s">
        <v>65</v>
      </c>
      <c r="H18" s="2"/>
      <c r="I18" s="2"/>
    </row>
    <row r="19" spans="2:9" s="25" customFormat="1" ht="20.25" customHeight="1" x14ac:dyDescent="0.3">
      <c r="B19" s="58"/>
      <c r="C19" s="59"/>
      <c r="D19" s="14" t="s">
        <v>68</v>
      </c>
      <c r="E19" s="14" t="s">
        <v>49</v>
      </c>
      <c r="F19" s="14" t="s">
        <v>49</v>
      </c>
      <c r="G19" s="5"/>
      <c r="H19" s="2"/>
      <c r="I19" s="2"/>
    </row>
    <row r="20" spans="2:9" s="25" customFormat="1" ht="21" customHeight="1" x14ac:dyDescent="0.3">
      <c r="B20" s="41" t="s">
        <v>70</v>
      </c>
      <c r="C20" s="41"/>
      <c r="D20" s="83" t="s">
        <v>209</v>
      </c>
      <c r="E20" s="15">
        <v>72</v>
      </c>
      <c r="F20" s="83" t="s">
        <v>221</v>
      </c>
      <c r="G20" s="5"/>
      <c r="H20" s="2"/>
      <c r="I20" s="2"/>
    </row>
    <row r="21" spans="2:9" s="25" customFormat="1" ht="21" customHeight="1" x14ac:dyDescent="0.3">
      <c r="B21" s="41" t="s">
        <v>47</v>
      </c>
      <c r="C21" s="41"/>
      <c r="D21" s="83" t="s">
        <v>210</v>
      </c>
      <c r="E21" s="15">
        <v>72</v>
      </c>
      <c r="F21" s="83" t="s">
        <v>222</v>
      </c>
      <c r="G21" s="5"/>
      <c r="H21" s="2"/>
      <c r="I21" s="2"/>
    </row>
    <row r="22" spans="2:9" s="25" customFormat="1" ht="21" customHeight="1" x14ac:dyDescent="0.3">
      <c r="B22" s="67" t="s">
        <v>217</v>
      </c>
      <c r="C22" s="67"/>
      <c r="D22" s="83" t="s">
        <v>211</v>
      </c>
      <c r="E22" s="15">
        <v>28</v>
      </c>
      <c r="F22" s="83" t="s">
        <v>223</v>
      </c>
      <c r="G22" s="5"/>
      <c r="H22" s="2"/>
      <c r="I22" s="2"/>
    </row>
    <row r="23" spans="2:9" s="25" customFormat="1" ht="21" customHeight="1" x14ac:dyDescent="0.3">
      <c r="B23" s="67" t="s">
        <v>218</v>
      </c>
      <c r="C23" s="67"/>
      <c r="D23" s="83" t="s">
        <v>212</v>
      </c>
      <c r="E23" s="15">
        <v>44</v>
      </c>
      <c r="F23" s="83" t="s">
        <v>224</v>
      </c>
      <c r="G23" s="5"/>
      <c r="H23" s="2"/>
      <c r="I23" s="2"/>
    </row>
    <row r="24" spans="2:9" s="25" customFormat="1" ht="21" customHeight="1" x14ac:dyDescent="0.3">
      <c r="B24" s="67" t="s">
        <v>219</v>
      </c>
      <c r="C24" s="67"/>
      <c r="D24" s="83" t="s">
        <v>213</v>
      </c>
      <c r="E24" s="15">
        <v>28</v>
      </c>
      <c r="F24" s="83" t="s">
        <v>225</v>
      </c>
      <c r="G24" s="5"/>
      <c r="H24" s="2"/>
      <c r="I24" s="2"/>
    </row>
    <row r="25" spans="2:9" s="25" customFormat="1" ht="21" customHeight="1" x14ac:dyDescent="0.3">
      <c r="B25" s="67" t="s">
        <v>220</v>
      </c>
      <c r="C25" s="67"/>
      <c r="D25" s="83" t="s">
        <v>214</v>
      </c>
      <c r="E25" s="15">
        <v>44</v>
      </c>
      <c r="F25" s="83" t="s">
        <v>226</v>
      </c>
      <c r="G25" s="5"/>
      <c r="H25" s="2"/>
      <c r="I25" s="2"/>
    </row>
    <row r="26" spans="2:9" s="25" customFormat="1" ht="21" customHeight="1" x14ac:dyDescent="0.3">
      <c r="B26" s="41" t="s">
        <v>71</v>
      </c>
      <c r="C26" s="41"/>
      <c r="D26" s="83" t="s">
        <v>215</v>
      </c>
      <c r="E26" s="15">
        <v>72</v>
      </c>
      <c r="F26" s="83" t="s">
        <v>227</v>
      </c>
      <c r="G26" s="5"/>
      <c r="H26" s="2"/>
      <c r="I26" s="2"/>
    </row>
    <row r="27" spans="2:9" s="25" customFormat="1" ht="21" customHeight="1" x14ac:dyDescent="0.3">
      <c r="B27" s="41" t="s">
        <v>33</v>
      </c>
      <c r="C27" s="41"/>
      <c r="D27" s="83" t="s">
        <v>216</v>
      </c>
      <c r="E27" s="15">
        <v>14</v>
      </c>
      <c r="F27" s="83" t="s">
        <v>228</v>
      </c>
      <c r="G27" s="5"/>
      <c r="H27" s="2"/>
      <c r="I27" s="2"/>
    </row>
    <row r="28" spans="2:9" s="25" customFormat="1" ht="21" customHeight="1" x14ac:dyDescent="0.3">
      <c r="B28" s="55" t="s">
        <v>51</v>
      </c>
      <c r="C28" s="55"/>
      <c r="D28" s="55"/>
      <c r="E28" s="55"/>
      <c r="F28" s="84" t="s">
        <v>229</v>
      </c>
      <c r="G28" s="30"/>
    </row>
    <row r="29" spans="2:9" s="25" customFormat="1" ht="21" customHeight="1" x14ac:dyDescent="0.3">
      <c r="B29" s="53" t="s">
        <v>72</v>
      </c>
      <c r="C29" s="53"/>
      <c r="E29" s="53"/>
      <c r="F29" s="53"/>
      <c r="G29" s="53"/>
    </row>
    <row r="30" spans="2:9" s="25" customFormat="1" ht="21" customHeight="1" x14ac:dyDescent="0.3">
      <c r="B30" s="51" t="s">
        <v>73</v>
      </c>
      <c r="C30" s="51"/>
      <c r="D30" s="51"/>
      <c r="E30" s="51"/>
      <c r="F30" s="51"/>
      <c r="G30" s="51"/>
    </row>
    <row r="31" spans="2:9" s="25" customFormat="1" ht="21" customHeight="1" x14ac:dyDescent="0.3">
      <c r="B31" s="50" t="s">
        <v>74</v>
      </c>
      <c r="C31" s="50"/>
      <c r="D31" s="50"/>
      <c r="E31" s="50"/>
      <c r="F31" s="50"/>
      <c r="G31" s="50"/>
    </row>
    <row r="32" spans="2:9" s="25" customFormat="1" ht="21" customHeight="1" x14ac:dyDescent="0.3">
      <c r="B32" s="50" t="s">
        <v>75</v>
      </c>
      <c r="C32" s="50"/>
      <c r="D32" s="50"/>
      <c r="E32" s="50"/>
      <c r="F32" s="50"/>
      <c r="G32" s="50"/>
    </row>
    <row r="33" spans="2:7" s="25" customFormat="1" ht="21" customHeight="1" x14ac:dyDescent="0.3">
      <c r="B33" s="50" t="s">
        <v>76</v>
      </c>
      <c r="C33" s="50"/>
      <c r="D33" s="50"/>
      <c r="E33" s="50"/>
      <c r="F33" s="50"/>
      <c r="G33" s="50"/>
    </row>
    <row r="34" spans="2:7" s="25" customFormat="1" ht="21" customHeight="1" x14ac:dyDescent="0.3">
      <c r="B34" s="50" t="s">
        <v>77</v>
      </c>
      <c r="C34" s="50"/>
      <c r="D34" s="50"/>
      <c r="E34" s="50"/>
      <c r="F34" s="50"/>
      <c r="G34" s="50"/>
    </row>
    <row r="35" spans="2:7" s="25" customFormat="1" ht="21" customHeight="1" x14ac:dyDescent="0.3">
      <c r="B35" s="25" t="s">
        <v>78</v>
      </c>
    </row>
    <row r="36" spans="2:7" s="25" customFormat="1" ht="21" customHeight="1" x14ac:dyDescent="0.3">
      <c r="B36" s="51" t="s">
        <v>79</v>
      </c>
      <c r="C36" s="51"/>
      <c r="D36" s="51"/>
      <c r="E36" s="51"/>
      <c r="F36" s="51"/>
      <c r="G36" s="51"/>
    </row>
    <row r="37" spans="2:7" s="2" customFormat="1" ht="21" customHeight="1" x14ac:dyDescent="0.3">
      <c r="B37" s="31" t="s">
        <v>80</v>
      </c>
      <c r="C37" s="31" t="s">
        <v>81</v>
      </c>
      <c r="D37" s="31"/>
      <c r="E37" s="52" t="s">
        <v>82</v>
      </c>
      <c r="F37" s="52"/>
      <c r="G37" s="2" t="s">
        <v>83</v>
      </c>
    </row>
    <row r="38" spans="2:7" s="25" customFormat="1" ht="21" customHeight="1" x14ac:dyDescent="0.3"/>
    <row r="39" spans="2:7" s="25" customFormat="1" ht="21.95" customHeight="1" x14ac:dyDescent="0.3"/>
    <row r="40" spans="2:7" s="25" customFormat="1" ht="21.95" customHeight="1" x14ac:dyDescent="0.3"/>
    <row r="41" spans="2:7" s="25" customFormat="1" ht="21.95" customHeight="1" x14ac:dyDescent="0.3"/>
    <row r="42" spans="2:7" s="25" customFormat="1" ht="21.95" customHeight="1" x14ac:dyDescent="0.3"/>
    <row r="43" spans="2:7" s="25" customFormat="1" ht="21.95" customHeight="1" x14ac:dyDescent="0.3"/>
    <row r="44" spans="2:7" s="25" customFormat="1" ht="21.95" customHeight="1" x14ac:dyDescent="0.3"/>
    <row r="45" spans="2:7" s="25" customFormat="1" ht="21.95" customHeight="1" x14ac:dyDescent="0.3"/>
    <row r="46" spans="2:7" s="25" customFormat="1" ht="21.95" customHeight="1" x14ac:dyDescent="0.3"/>
    <row r="47" spans="2:7" s="25" customFormat="1" ht="21.95" customHeight="1" x14ac:dyDescent="0.3"/>
    <row r="48" spans="2:7" s="25" customFormat="1" ht="21.95" customHeight="1" x14ac:dyDescent="0.3"/>
    <row r="49" s="25" customFormat="1" ht="21.95" customHeight="1" x14ac:dyDescent="0.3"/>
    <row r="50" s="25" customFormat="1" ht="21.95" customHeight="1" x14ac:dyDescent="0.3"/>
    <row r="51" s="25" customFormat="1" ht="21.95" customHeight="1" x14ac:dyDescent="0.3"/>
    <row r="52" s="25" customFormat="1" ht="21.95" customHeight="1" x14ac:dyDescent="0.3"/>
    <row r="53" s="25" customFormat="1" ht="21.95" customHeight="1" x14ac:dyDescent="0.3"/>
    <row r="54" s="25" customFormat="1" ht="21.95" customHeight="1" x14ac:dyDescent="0.3"/>
    <row r="55" s="25" customFormat="1" ht="21.95" customHeight="1" x14ac:dyDescent="0.3"/>
    <row r="56" s="25" customFormat="1" ht="21.95" customHeight="1" x14ac:dyDescent="0.3"/>
    <row r="57" s="25" customFormat="1" ht="21.95" customHeight="1" x14ac:dyDescent="0.3"/>
    <row r="58" s="25" customFormat="1" ht="21.95" customHeight="1" x14ac:dyDescent="0.3"/>
    <row r="59" s="25" customFormat="1" ht="21.95" customHeight="1" x14ac:dyDescent="0.3"/>
    <row r="60" s="25" customFormat="1" ht="21.95" customHeight="1" x14ac:dyDescent="0.3"/>
    <row r="61" s="25" customFormat="1" ht="21.95" customHeight="1" x14ac:dyDescent="0.3"/>
    <row r="62" s="25" customFormat="1" ht="21.95" customHeight="1" x14ac:dyDescent="0.3"/>
    <row r="63" s="25" customFormat="1" ht="21.95" customHeight="1" x14ac:dyDescent="0.3"/>
    <row r="64" s="25" customFormat="1" ht="21.95" customHeight="1" x14ac:dyDescent="0.3"/>
    <row r="65" s="25" customFormat="1" ht="21.95" customHeight="1" x14ac:dyDescent="0.3"/>
    <row r="66" s="25" customFormat="1" ht="21.95" customHeight="1" x14ac:dyDescent="0.3"/>
    <row r="67" s="25" customFormat="1" ht="21.95" customHeight="1" x14ac:dyDescent="0.3"/>
    <row r="68" s="25" customFormat="1" ht="21.95" customHeight="1" x14ac:dyDescent="0.3"/>
    <row r="69" s="25" customFormat="1" ht="21.95" customHeight="1" x14ac:dyDescent="0.3"/>
    <row r="70" s="25" customFormat="1" ht="21.95" customHeight="1" x14ac:dyDescent="0.3"/>
    <row r="71" s="25" customFormat="1" ht="21.95" customHeight="1" x14ac:dyDescent="0.3"/>
    <row r="72" s="25" customFormat="1" ht="21.95" customHeight="1" x14ac:dyDescent="0.3"/>
    <row r="73" s="25" customFormat="1" ht="21.95" customHeight="1" x14ac:dyDescent="0.3"/>
    <row r="74" s="25" customFormat="1" ht="21.95" customHeight="1" x14ac:dyDescent="0.3"/>
    <row r="75" s="25" customFormat="1" ht="21.95" customHeight="1" x14ac:dyDescent="0.3"/>
    <row r="76" s="25" customFormat="1" ht="21.95" customHeight="1" x14ac:dyDescent="0.3"/>
    <row r="77" s="25" customFormat="1" ht="21.95" customHeight="1" x14ac:dyDescent="0.3"/>
    <row r="78" s="25" customFormat="1" ht="21.95" customHeight="1" x14ac:dyDescent="0.3"/>
    <row r="79" s="25" customFormat="1" ht="21.95" customHeight="1" x14ac:dyDescent="0.3"/>
  </sheetData>
  <mergeCells count="39">
    <mergeCell ref="D16:E16"/>
    <mergeCell ref="F16:G16"/>
    <mergeCell ref="C9:G9"/>
    <mergeCell ref="E13:G13"/>
    <mergeCell ref="B5:G5"/>
    <mergeCell ref="C6:E6"/>
    <mergeCell ref="D7:E7"/>
    <mergeCell ref="B8:C8"/>
    <mergeCell ref="D8:E8"/>
    <mergeCell ref="B28:E28"/>
    <mergeCell ref="B24:C24"/>
    <mergeCell ref="B25:C25"/>
    <mergeCell ref="B26:C26"/>
    <mergeCell ref="F7:G7"/>
    <mergeCell ref="F8:G8"/>
    <mergeCell ref="B10:G10"/>
    <mergeCell ref="B11:G11"/>
    <mergeCell ref="B12:G12"/>
    <mergeCell ref="B18:C19"/>
    <mergeCell ref="B20:C20"/>
    <mergeCell ref="B21:C21"/>
    <mergeCell ref="B22:C22"/>
    <mergeCell ref="B23:C23"/>
    <mergeCell ref="D14:E15"/>
    <mergeCell ref="F14:G15"/>
    <mergeCell ref="B1:C1"/>
    <mergeCell ref="B2:C2"/>
    <mergeCell ref="B3:C3"/>
    <mergeCell ref="B4:C4"/>
    <mergeCell ref="B27:C27"/>
    <mergeCell ref="B34:G34"/>
    <mergeCell ref="B36:G36"/>
    <mergeCell ref="E37:F37"/>
    <mergeCell ref="B29:C29"/>
    <mergeCell ref="E29:G29"/>
    <mergeCell ref="B30:G30"/>
    <mergeCell ref="B31:G31"/>
    <mergeCell ref="B32:G32"/>
    <mergeCell ref="B33:G33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الشيت الرئيسي</vt:lpstr>
      <vt:lpstr>ورقة2</vt:lpstr>
      <vt:lpstr>ورقة3</vt:lpstr>
      <vt:lpstr>'الشيت الرئيسي'!Print_Area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2022-03-24T22:32:06Z</dcterms:modified>
</cp:coreProperties>
</file>