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/>
  <xr:revisionPtr revIDLastSave="0" documentId="13_ncr:1000001_{9586208A-9802-CC41-976A-679DDE583927}" xr6:coauthVersionLast="46" xr6:coauthVersionMax="46" xr10:uidLastSave="{00000000-0000-0000-0000-000000000000}"/>
  <bookViews>
    <workbookView xWindow="0" yWindow="0" windowWidth="22260" windowHeight="12645" xr2:uid="{00000000-000D-0000-FFFF-FFFF00000000}"/>
  </bookViews>
  <sheets>
    <sheet name="الملخص" sheetId="4" r:id="rId1"/>
    <sheet name="الاعمال" sheetId="3" r:id="rId2"/>
  </sheets>
  <definedNames>
    <definedName name="_xlnm.Print_Area" localSheetId="0">الملخص!$A$1:$Q$23</definedName>
    <definedName name="_xlnm.Print_Titles" localSheetId="0">الملخص!$1:$4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4" l="1"/>
  <c r="E9" i="4"/>
  <c r="F9" i="4"/>
  <c r="G9" i="4"/>
  <c r="H9" i="4"/>
  <c r="I9" i="4"/>
  <c r="J9" i="4"/>
  <c r="K9" i="4"/>
  <c r="L9" i="4"/>
  <c r="M9" i="4"/>
  <c r="N9" i="4"/>
  <c r="O9" i="4"/>
  <c r="P9" i="4"/>
  <c r="C9" i="4"/>
  <c r="D8" i="4"/>
  <c r="E8" i="4"/>
  <c r="F8" i="4"/>
  <c r="G8" i="4"/>
  <c r="H8" i="4"/>
  <c r="I8" i="4"/>
  <c r="J8" i="4"/>
  <c r="K8" i="4"/>
  <c r="L8" i="4"/>
  <c r="M8" i="4"/>
  <c r="N8" i="4"/>
  <c r="O8" i="4"/>
  <c r="P8" i="4"/>
  <c r="C8" i="4"/>
  <c r="D7" i="4"/>
  <c r="E7" i="4"/>
  <c r="F7" i="4"/>
  <c r="G7" i="4"/>
  <c r="H7" i="4"/>
  <c r="I7" i="4"/>
  <c r="J7" i="4"/>
  <c r="K7" i="4"/>
  <c r="L7" i="4"/>
  <c r="M7" i="4"/>
  <c r="N7" i="4"/>
  <c r="O7" i="4"/>
  <c r="P7" i="4"/>
  <c r="C7" i="4"/>
  <c r="D6" i="4"/>
  <c r="E6" i="4"/>
  <c r="F6" i="4"/>
  <c r="G6" i="4"/>
  <c r="H6" i="4"/>
  <c r="I6" i="4"/>
  <c r="J6" i="4"/>
  <c r="K6" i="4"/>
  <c r="L6" i="4"/>
  <c r="M6" i="4"/>
  <c r="N6" i="4"/>
  <c r="O6" i="4"/>
  <c r="P6" i="4"/>
  <c r="C6" i="4"/>
  <c r="D5" i="4"/>
  <c r="E5" i="4"/>
  <c r="F5" i="4"/>
  <c r="G5" i="4"/>
  <c r="H5" i="4"/>
  <c r="I5" i="4"/>
  <c r="J5" i="4"/>
  <c r="K5" i="4"/>
  <c r="L5" i="4"/>
  <c r="M5" i="4"/>
  <c r="N5" i="4"/>
  <c r="O5" i="4"/>
  <c r="P5" i="4"/>
  <c r="C5" i="4"/>
  <c r="Q8" i="4"/>
  <c r="Q9" i="4"/>
  <c r="Q17" i="3"/>
  <c r="Q6" i="3"/>
  <c r="Q7" i="3"/>
  <c r="Q8" i="3"/>
  <c r="Q9" i="3"/>
  <c r="Q10" i="3"/>
  <c r="Q11" i="3"/>
  <c r="Q12" i="3"/>
  <c r="Q13" i="3"/>
  <c r="Q14" i="3"/>
  <c r="Q15" i="3"/>
  <c r="Q16" i="3"/>
  <c r="Q18" i="3"/>
  <c r="Q19" i="3"/>
  <c r="Q20" i="3"/>
  <c r="Q21" i="3"/>
  <c r="Q22" i="3"/>
  <c r="Q23" i="3"/>
  <c r="Q24" i="3"/>
  <c r="Q5" i="3"/>
  <c r="Q6" i="4"/>
  <c r="Q7" i="4"/>
  <c r="Q5" i="4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C24" i="3"/>
  <c r="P22" i="3"/>
  <c r="O22" i="3"/>
  <c r="N22" i="3"/>
  <c r="M22" i="3"/>
  <c r="K22" i="3"/>
  <c r="J22" i="3"/>
  <c r="I22" i="3"/>
  <c r="H22" i="3"/>
  <c r="G22" i="3"/>
  <c r="D22" i="3"/>
  <c r="C22" i="3"/>
  <c r="F20" i="3"/>
  <c r="F19" i="3"/>
  <c r="F22" i="3"/>
  <c r="L19" i="3"/>
  <c r="L22" i="3"/>
  <c r="E19" i="3"/>
  <c r="E22" i="3"/>
  <c r="P17" i="3"/>
  <c r="O17" i="3"/>
  <c r="N17" i="3"/>
  <c r="M17" i="3"/>
  <c r="L17" i="3"/>
  <c r="J17" i="3"/>
  <c r="I17" i="3"/>
  <c r="H17" i="3"/>
  <c r="G17" i="3"/>
  <c r="F17" i="3"/>
  <c r="D17" i="3"/>
  <c r="C17" i="3"/>
  <c r="K12" i="3"/>
  <c r="K17" i="3"/>
  <c r="E12" i="3"/>
  <c r="E17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</calcChain>
</file>

<file path=xl/sharedStrings.xml><?xml version="1.0" encoding="utf-8"?>
<sst xmlns="http://schemas.openxmlformats.org/spreadsheetml/2006/main" count="63" uniqueCount="27">
  <si>
    <t>البند</t>
  </si>
  <si>
    <t>بيان الاعمال</t>
  </si>
  <si>
    <t>المباني</t>
  </si>
  <si>
    <t>الاجمالي</t>
  </si>
  <si>
    <t>نسبة التأمينات</t>
  </si>
  <si>
    <t>الأجور التقديرية</t>
  </si>
  <si>
    <t>اعمال الحفر والردم</t>
  </si>
  <si>
    <t>اعمال الخرسانات العادية</t>
  </si>
  <si>
    <t>اعمال الخرسانات المسلحه</t>
  </si>
  <si>
    <t>اعمال المباني</t>
  </si>
  <si>
    <t>م</t>
  </si>
  <si>
    <t>المبنى</t>
  </si>
  <si>
    <t>اعمال الستائر</t>
  </si>
  <si>
    <t>مبنى 1</t>
  </si>
  <si>
    <t>مبنى 2</t>
  </si>
  <si>
    <t>مبنى 3</t>
  </si>
  <si>
    <t>مبنى 4</t>
  </si>
  <si>
    <t>مبنى 5</t>
  </si>
  <si>
    <t>مبنى 6</t>
  </si>
  <si>
    <t>مبنى 7</t>
  </si>
  <si>
    <t>مبنى 8</t>
  </si>
  <si>
    <t>مبنى 9</t>
  </si>
  <si>
    <t>مبنى 10</t>
  </si>
  <si>
    <t>مبنى 11</t>
  </si>
  <si>
    <t>مبنى 12</t>
  </si>
  <si>
    <t>مبنى 13</t>
  </si>
  <si>
    <t>مبنى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</si>
</sst>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sz val="7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b/>
      <sz val="28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36"/>
      <color theme="1"/>
      <name val="Arial"/>
      <family val="2"/>
      <scheme val="minor"/>
    </font>
    <font>
      <b/>
      <sz val="3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 readingOrder="2"/>
    </xf>
    <xf numFmtId="0" fontId="0" fillId="2" borderId="0" xfId="0" applyFill="1" applyAlignment="1">
      <alignment horizontal="center" vertical="center" wrapText="1" readingOrder="2"/>
    </xf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 readingOrder="2"/>
    </xf>
    <xf numFmtId="0" fontId="2" fillId="2" borderId="0" xfId="0" applyFont="1" applyFill="1" applyAlignment="1">
      <alignment horizontal="center" vertical="center" wrapText="1" readingOrder="2"/>
    </xf>
    <xf numFmtId="0" fontId="2" fillId="0" borderId="0" xfId="0" applyFont="1"/>
    <xf numFmtId="0" fontId="5" fillId="0" borderId="0" xfId="0" applyFont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 readingOrder="2"/>
    </xf>
    <xf numFmtId="3" fontId="6" fillId="2" borderId="1" xfId="0" applyNumberFormat="1" applyFont="1" applyFill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wrapText="1" readingOrder="2"/>
    </xf>
    <xf numFmtId="3" fontId="3" fillId="4" borderId="1" xfId="0" applyNumberFormat="1" applyFont="1" applyFill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 readingOrder="2"/>
    </xf>
    <xf numFmtId="0" fontId="0" fillId="2" borderId="0" xfId="0" applyFill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0" fillId="5" borderId="5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9" fontId="4" fillId="3" borderId="1" xfId="0" applyNumberFormat="1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 wrapText="1" readingOrder="2"/>
    </xf>
    <xf numFmtId="0" fontId="4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 readingOrder="2"/>
    </xf>
    <xf numFmtId="0" fontId="4" fillId="3" borderId="3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11"/>
  <sheetViews>
    <sheetView rightToLeft="1" tabSelected="1" view="pageBreakPreview" topLeftCell="M1" zoomScale="55" zoomScaleNormal="85" zoomScaleSheetLayoutView="55" workbookViewId="0">
      <pane ySplit="4" topLeftCell="M11" activePane="bottomLeft" state="frozen"/>
      <selection activeCell="B1" sqref="B1"/>
      <selection pane="bottomLeft" activeCell="N11" sqref="N11:O11"/>
    </sheetView>
  </sheetViews>
  <sheetFormatPr defaultColWidth="9.19140625" defaultRowHeight="43.5" x14ac:dyDescent="0.15"/>
  <cols>
    <col min="1" max="1" width="18.265625" style="26" bestFit="1" customWidth="1"/>
    <col min="2" max="2" width="42.90625" style="27" customWidth="1"/>
    <col min="3" max="3" width="21.94140625" style="21" bestFit="1" customWidth="1"/>
    <col min="4" max="4" width="24.88671875" style="21" bestFit="1" customWidth="1"/>
    <col min="5" max="5" width="25.8671875" style="21" bestFit="1" customWidth="1"/>
    <col min="6" max="6" width="28.68359375" style="21" bestFit="1" customWidth="1"/>
    <col min="7" max="7" width="38.00390625" style="21" bestFit="1" customWidth="1"/>
    <col min="8" max="8" width="23.66015625" style="21" bestFit="1" customWidth="1"/>
    <col min="9" max="9" width="23.4140625" style="21" bestFit="1" customWidth="1"/>
    <col min="10" max="10" width="19" style="21" customWidth="1"/>
    <col min="11" max="11" width="22.6796875" style="21" bestFit="1" customWidth="1"/>
    <col min="12" max="12" width="32.9765625" style="21" bestFit="1" customWidth="1"/>
    <col min="13" max="13" width="34.44921875" style="21" bestFit="1" customWidth="1"/>
    <col min="14" max="14" width="23.046875" style="21" customWidth="1"/>
    <col min="15" max="15" width="21.94140625" style="21" bestFit="1" customWidth="1"/>
    <col min="16" max="16" width="27.3359375" style="21" customWidth="1"/>
    <col min="17" max="18" width="24.76171875" style="21" customWidth="1"/>
    <col min="19" max="16384" width="9.19140625" style="21"/>
  </cols>
  <sheetData>
    <row r="3" spans="1:18" ht="62.25" customHeight="1" x14ac:dyDescent="0.15">
      <c r="A3" s="34" t="s">
        <v>10</v>
      </c>
      <c r="B3" s="35" t="s">
        <v>1</v>
      </c>
      <c r="C3" s="36" t="s">
        <v>11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 t="s">
        <v>3</v>
      </c>
    </row>
    <row r="4" spans="1:18" ht="99.75" customHeight="1" x14ac:dyDescent="0.3">
      <c r="A4" s="34"/>
      <c r="B4" s="35"/>
      <c r="C4" s="22" t="s">
        <v>13</v>
      </c>
      <c r="D4" s="22" t="s">
        <v>14</v>
      </c>
      <c r="E4" s="22" t="s">
        <v>15</v>
      </c>
      <c r="F4" s="22" t="s">
        <v>16</v>
      </c>
      <c r="G4" s="22" t="s">
        <v>17</v>
      </c>
      <c r="H4" s="22" t="s">
        <v>18</v>
      </c>
      <c r="I4" s="22" t="s">
        <v>19</v>
      </c>
      <c r="J4" s="22" t="s">
        <v>20</v>
      </c>
      <c r="K4" s="22" t="s">
        <v>21</v>
      </c>
      <c r="L4" s="22" t="s">
        <v>22</v>
      </c>
      <c r="M4" s="22" t="s">
        <v>23</v>
      </c>
      <c r="N4" s="22" t="s">
        <v>24</v>
      </c>
      <c r="O4" s="22" t="s">
        <v>25</v>
      </c>
      <c r="P4" s="22" t="s">
        <v>26</v>
      </c>
      <c r="Q4" s="36"/>
      <c r="R4" s="29"/>
    </row>
    <row r="5" spans="1:18" ht="60" customHeight="1" x14ac:dyDescent="0.15">
      <c r="A5" s="23">
        <v>1</v>
      </c>
      <c r="B5" s="24" t="s">
        <v>6</v>
      </c>
      <c r="C5" s="25">
        <f ca="1">SUMIF(الاعمال!$B$5:C$24,$B$5,الاعمال!C$5:C$24)</f>
        <v>1313505</v>
      </c>
      <c r="D5" s="25">
        <f ca="1">SUMIF(الاعمال!$B$5:D$24,$B$5,الاعمال!D$5:D$24)</f>
        <v>3149370</v>
      </c>
      <c r="E5" s="25">
        <f ca="1">SUMIF(الاعمال!$B$5:E$24,$B$5,الاعمال!E$5:E$24)</f>
        <v>773010</v>
      </c>
      <c r="F5" s="25">
        <f ca="1">SUMIF(الاعمال!$B$5:F$24,$B$5,الاعمال!F$5:F$24)</f>
        <v>1258540</v>
      </c>
      <c r="G5" s="25">
        <f ca="1">SUMIF(الاعمال!$B$5:G$24,$B$5,الاعمال!G$5:G$24)</f>
        <v>1405350</v>
      </c>
      <c r="H5" s="25">
        <f ca="1">SUMIF(الاعمال!$B$5:H$24,$B$5,الاعمال!H$5:H$24)</f>
        <v>1495850</v>
      </c>
      <c r="I5" s="25">
        <f ca="1">SUMIF(الاعمال!$B$5:I$24,$B$5,الاعمال!I$5:I$24)</f>
        <v>359950</v>
      </c>
      <c r="J5" s="25">
        <f ca="1">SUMIF(الاعمال!$B$5:J$24,$B$5,الاعمال!J$5:J$24)</f>
        <v>1195075</v>
      </c>
      <c r="K5" s="25">
        <f ca="1">SUMIF(الاعمال!$B$5:K$24,$B$5,الاعمال!K$5:K$24)</f>
        <v>365612</v>
      </c>
      <c r="L5" s="25">
        <f ca="1">SUMIF(الاعمال!$B$5:L$24,$B$5,الاعمال!L$5:L$24)</f>
        <v>231995</v>
      </c>
      <c r="M5" s="25">
        <f ca="1">SUMIF(الاعمال!$B$5:M$24,$B$5,الاعمال!M$5:M$24)</f>
        <v>413060</v>
      </c>
      <c r="N5" s="25">
        <f ca="1">SUMIF(الاعمال!$B$5:N$24,$B$5,الاعمال!N$5:N$24)</f>
        <v>27910</v>
      </c>
      <c r="O5" s="25">
        <f ca="1">SUMIF(الاعمال!$B$5:O$24,$B$5,الاعمال!O$5:O$24)</f>
        <v>175370</v>
      </c>
      <c r="P5" s="25">
        <f ca="1">SUMIF(الاعمال!$B$5:P$24,$B$5,الاعمال!P$5:P$24)</f>
        <v>2289450</v>
      </c>
      <c r="Q5" s="25">
        <f ca="1">SUM(C5:P5)</f>
        <v>14454047</v>
      </c>
      <c r="R5" s="25"/>
    </row>
    <row r="6" spans="1:18" ht="60" customHeight="1" x14ac:dyDescent="0.15">
      <c r="A6" s="23">
        <v>2</v>
      </c>
      <c r="B6" s="24" t="s">
        <v>7</v>
      </c>
      <c r="C6" s="25">
        <f ca="1">SUMIF(الاعمال!$B$5:C$24,$B$6,الاعمال!C$5:C$24)</f>
        <v>971110</v>
      </c>
      <c r="D6" s="25">
        <f ca="1">SUMIF(الاعمال!$B$5:D$24,$B$6,الاعمال!D$5:D$24)</f>
        <v>1056400</v>
      </c>
      <c r="E6" s="25">
        <f ca="1">SUMIF(الاعمال!$B$5:E$24,$B$6,الاعمال!E$5:E$24)</f>
        <v>591480</v>
      </c>
      <c r="F6" s="25">
        <f ca="1">SUMIF(الاعمال!$B$5:F$24,$B$6,الاعمال!F$5:F$24)</f>
        <v>673800</v>
      </c>
      <c r="G6" s="25">
        <f ca="1">SUMIF(الاعمال!$B$5:G$24,$B$6,الاعمال!G$5:G$24)</f>
        <v>777140</v>
      </c>
      <c r="H6" s="25">
        <f ca="1">SUMIF(الاعمال!$B$5:H$24,$B$6,الاعمال!H$5:H$24)</f>
        <v>778310</v>
      </c>
      <c r="I6" s="25">
        <f ca="1">SUMIF(الاعمال!$B$5:I$24,$B$6,الاعمال!I$5:I$24)</f>
        <v>229990</v>
      </c>
      <c r="J6" s="25">
        <f ca="1">SUMIF(الاعمال!$B$5:J$24,$B$6,الاعمال!J$5:J$24)</f>
        <v>367185</v>
      </c>
      <c r="K6" s="25">
        <f ca="1">SUMIF(الاعمال!$B$5:K$24,$B$6,الاعمال!K$5:K$24)</f>
        <v>274090</v>
      </c>
      <c r="L6" s="25">
        <f ca="1">SUMIF(الاعمال!$B$5:L$24,$B$6,الاعمال!L$5:L$24)</f>
        <v>146450</v>
      </c>
      <c r="M6" s="25">
        <f ca="1">SUMIF(الاعمال!$B$5:M$24,$B$6,الاعمال!M$5:M$24)</f>
        <v>176970</v>
      </c>
      <c r="N6" s="25">
        <f ca="1">SUMIF(الاعمال!$B$5:N$24,$B$6,الاعمال!N$5:N$24)</f>
        <v>10904</v>
      </c>
      <c r="O6" s="25">
        <f ca="1">SUMIF(الاعمال!$B$5:O$24,$B$6,الاعمال!O$5:O$24)</f>
        <v>88254</v>
      </c>
      <c r="P6" s="25">
        <f ca="1">SUMIF(الاعمال!$B$5:P$24,$B$6,الاعمال!P$5:P$24)</f>
        <v>344220</v>
      </c>
      <c r="Q6" s="25">
        <f t="shared" ref="Q6:Q9" ca="1" si="0">SUM(C6:P6)</f>
        <v>6486303</v>
      </c>
      <c r="R6" s="25"/>
    </row>
    <row r="7" spans="1:18" ht="60" customHeight="1" x14ac:dyDescent="0.15">
      <c r="A7" s="23">
        <v>3</v>
      </c>
      <c r="B7" s="24" t="s">
        <v>8</v>
      </c>
      <c r="C7" s="25">
        <f ca="1">SUMIF(الاعمال!$B$5:C$24,$B$7,الاعمال!C$5:C$24)</f>
        <v>5958380</v>
      </c>
      <c r="D7" s="25">
        <f ca="1">SUMIF(الاعمال!$B$5:D$24,$B$7,الاعمال!D$5:D$24)</f>
        <v>7204940</v>
      </c>
      <c r="E7" s="25">
        <f ca="1">SUMIF(الاعمال!$B$5:E$24,$B$7,الاعمال!E$5:E$24)</f>
        <v>2053925</v>
      </c>
      <c r="F7" s="25">
        <f ca="1">SUMIF(الاعمال!$B$5:F$24,$B$7,الاعمال!F$5:F$24)</f>
        <v>4446490</v>
      </c>
      <c r="G7" s="25">
        <f ca="1">SUMIF(الاعمال!$B$5:G$24,$B$7,الاعمال!G$5:G$24)</f>
        <v>4201960</v>
      </c>
      <c r="H7" s="25">
        <f ca="1">SUMIF(الاعمال!$B$5:H$24,$B$7,الاعمال!H$5:H$24)</f>
        <v>4389969</v>
      </c>
      <c r="I7" s="25">
        <f ca="1">SUMIF(الاعمال!$B$5:I$24,$B$7,الاعمال!I$5:I$24)</f>
        <v>1098408</v>
      </c>
      <c r="J7" s="25">
        <f ca="1">SUMIF(الاعمال!$B$5:J$24,$B$7,الاعمال!J$5:J$24)</f>
        <v>1620645</v>
      </c>
      <c r="K7" s="25">
        <f ca="1">SUMIF(الاعمال!$B$5:K$24,$B$7,الاعمال!K$5:K$24)</f>
        <v>897141</v>
      </c>
      <c r="L7" s="25">
        <f ca="1">SUMIF(الاعمال!$B$5:L$24,$B$7,الاعمال!L$5:L$24)</f>
        <v>569143</v>
      </c>
      <c r="M7" s="25">
        <f ca="1">SUMIF(الاعمال!$B$5:M$24,$B$7,الاعمال!M$5:M$24)</f>
        <v>1273138</v>
      </c>
      <c r="N7" s="25">
        <f ca="1">SUMIF(الاعمال!$B$5:N$24,$B$7,الاعمال!N$5:N$24)</f>
        <v>228337</v>
      </c>
      <c r="O7" s="25">
        <f ca="1">SUMIF(الاعمال!$B$5:O$24,$B$7,الاعمال!O$5:O$24)</f>
        <v>264982</v>
      </c>
      <c r="P7" s="25">
        <f ca="1">SUMIF(الاعمال!$B$5:P$24,$B$7,الاعمال!P$5:P$24)</f>
        <v>3209645</v>
      </c>
      <c r="Q7" s="25">
        <f t="shared" ca="1" si="0"/>
        <v>37417103</v>
      </c>
      <c r="R7" s="25"/>
    </row>
    <row r="8" spans="1:18" ht="60" customHeight="1" x14ac:dyDescent="0.15">
      <c r="A8" s="23">
        <v>4</v>
      </c>
      <c r="B8" s="24" t="s">
        <v>9</v>
      </c>
      <c r="C8" s="25">
        <f ca="1">SUMIF(الاعمال!$B$5:C$24,$B$8,الاعمال!C$5:C$24)</f>
        <v>0</v>
      </c>
      <c r="D8" s="25">
        <f ca="1">SUMIF(الاعمال!$B$5:D$24,$B$8,الاعمال!D$5:D$24)</f>
        <v>0</v>
      </c>
      <c r="E8" s="25">
        <f ca="1">SUMIF(الاعمال!$B$5:E$24,$B$8,الاعمال!E$5:E$24)</f>
        <v>0</v>
      </c>
      <c r="F8" s="25">
        <f ca="1">SUMIF(الاعمال!$B$5:F$24,$B$8,الاعمال!F$5:F$24)</f>
        <v>0</v>
      </c>
      <c r="G8" s="25">
        <f ca="1">SUMIF(الاعمال!$B$5:G$24,$B$8,الاعمال!G$5:G$24)</f>
        <v>0</v>
      </c>
      <c r="H8" s="25">
        <f ca="1">SUMIF(الاعمال!$B$5:H$24,$B$8,الاعمال!H$5:H$24)</f>
        <v>0</v>
      </c>
      <c r="I8" s="25">
        <f ca="1">SUMIF(الاعمال!$B$5:I$24,$B$8,الاعمال!I$5:I$24)</f>
        <v>0</v>
      </c>
      <c r="J8" s="25">
        <f ca="1">SUMIF(الاعمال!$B$5:J$24,$B$8,الاعمال!J$5:J$24)</f>
        <v>0</v>
      </c>
      <c r="K8" s="25">
        <f ca="1">SUMIF(الاعمال!$B$5:K$24,$B$8,الاعمال!K$5:K$24)</f>
        <v>0</v>
      </c>
      <c r="L8" s="25">
        <f ca="1">SUMIF(الاعمال!$B$5:L$24,$B$8,الاعمال!L$5:L$24)</f>
        <v>0</v>
      </c>
      <c r="M8" s="25">
        <f ca="1">SUMIF(الاعمال!$B$5:M$24,$B$8,الاعمال!M$5:M$24)</f>
        <v>0</v>
      </c>
      <c r="N8" s="25">
        <f ca="1">SUMIF(الاعمال!$B$5:N$24,$B$8,الاعمال!N$5:N$24)</f>
        <v>0</v>
      </c>
      <c r="O8" s="25">
        <f ca="1">SUMIF(الاعمال!$B$5:O$24,$B$8,الاعمال!O$5:O$24)</f>
        <v>0</v>
      </c>
      <c r="P8" s="25">
        <f ca="1">SUMIF(الاعمال!$B$5:P$24,$B$8,الاعمال!P$5:P$24)</f>
        <v>0</v>
      </c>
      <c r="Q8" s="25">
        <f t="shared" ca="1" si="0"/>
        <v>0</v>
      </c>
      <c r="R8" s="25"/>
    </row>
    <row r="9" spans="1:18" x14ac:dyDescent="0.15">
      <c r="A9" s="23">
        <v>5</v>
      </c>
      <c r="B9" s="24" t="s">
        <v>12</v>
      </c>
      <c r="C9" s="25">
        <f ca="1">SUMIF(الاعمال!$B$5:C$24,$B$9,الاعمال!C$5:C$24)</f>
        <v>0</v>
      </c>
      <c r="D9" s="25">
        <f ca="1">SUMIF(الاعمال!$B$5:D$24,$B$9,الاعمال!D$5:D$24)</f>
        <v>0</v>
      </c>
      <c r="E9" s="25">
        <f ca="1">SUMIF(الاعمال!$B$5:E$24,$B$9,الاعمال!E$5:E$24)</f>
        <v>0</v>
      </c>
      <c r="F9" s="25">
        <f ca="1">SUMIF(الاعمال!$B$5:F$24,$B$9,الاعمال!F$5:F$24)</f>
        <v>0</v>
      </c>
      <c r="G9" s="25">
        <f ca="1">SUMIF(الاعمال!$B$5:G$24,$B$9,الاعمال!G$5:G$24)</f>
        <v>0</v>
      </c>
      <c r="H9" s="25">
        <f ca="1">SUMIF(الاعمال!$B$5:H$24,$B$9,الاعمال!H$5:H$24)</f>
        <v>50000</v>
      </c>
      <c r="I9" s="25">
        <f ca="1">SUMIF(الاعمال!$B$5:I$24,$B$9,الاعمال!I$5:I$24)</f>
        <v>0</v>
      </c>
      <c r="J9" s="25">
        <f ca="1">SUMIF(الاعمال!$B$5:J$24,$B$9,الاعمال!J$5:J$24)</f>
        <v>0</v>
      </c>
      <c r="K9" s="25">
        <f ca="1">SUMIF(الاعمال!$B$5:K$24,$B$9,الاعمال!K$5:K$24)</f>
        <v>0</v>
      </c>
      <c r="L9" s="25">
        <f ca="1">SUMIF(الاعمال!$B$5:L$24,$B$9,الاعمال!L$5:L$24)</f>
        <v>0</v>
      </c>
      <c r="M9" s="25">
        <f ca="1">SUMIF(الاعمال!$B$5:M$24,$B$9,الاعمال!M$5:M$24)</f>
        <v>0</v>
      </c>
      <c r="N9" s="25">
        <f ca="1">SUMIF(الاعمال!$B$5:N$24,$B$9,الاعمال!N$5:N$24)</f>
        <v>0</v>
      </c>
      <c r="O9" s="25">
        <f ca="1">SUMIF(الاعمال!$B$5:O$24,$B$9,الاعمال!O$5:O$24)</f>
        <v>0</v>
      </c>
      <c r="P9" s="25">
        <f ca="1">SUMIF(الاعمال!$B$5:P$24,$B$9,الاعمال!P$5:P$24)</f>
        <v>0</v>
      </c>
      <c r="Q9" s="25">
        <f t="shared" ca="1" si="0"/>
        <v>50000</v>
      </c>
    </row>
    <row r="10" spans="1:18" x14ac:dyDescent="0.15">
      <c r="A10" s="26">
        <v>6</v>
      </c>
    </row>
    <row r="11" spans="1:18" x14ac:dyDescent="0.15">
      <c r="A11" s="26">
        <v>7</v>
      </c>
    </row>
  </sheetData>
  <mergeCells count="4">
    <mergeCell ref="A3:A4"/>
    <mergeCell ref="B3:B4"/>
    <mergeCell ref="C3:P3"/>
    <mergeCell ref="Q3:Q4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4"/>
  <sheetViews>
    <sheetView rightToLeft="1" topLeftCell="C1" zoomScale="40" zoomScaleNormal="40" workbookViewId="0">
      <pane ySplit="4" topLeftCell="C19" activePane="bottomLeft" state="frozen"/>
      <selection activeCell="B1" sqref="B1"/>
      <selection pane="bottomLeft" activeCell="Q17" sqref="Q17"/>
    </sheetView>
  </sheetViews>
  <sheetFormatPr defaultColWidth="9.19140625" defaultRowHeight="30" x14ac:dyDescent="0.15"/>
  <cols>
    <col min="1" max="1" width="13.23828125" style="4" customWidth="1"/>
    <col min="2" max="2" width="66.4453125" style="18" customWidth="1"/>
    <col min="3" max="3" width="40.453125" style="19" bestFit="1" customWidth="1"/>
    <col min="4" max="4" width="39.10546875" style="19" customWidth="1"/>
    <col min="5" max="5" width="40.82421875" style="19" bestFit="1" customWidth="1"/>
    <col min="6" max="9" width="33.7109375" style="19" customWidth="1"/>
    <col min="10" max="10" width="31.13671875" style="19" customWidth="1"/>
    <col min="11" max="11" width="33.7109375" style="19" customWidth="1"/>
    <col min="12" max="12" width="27.703125" style="20" customWidth="1"/>
    <col min="13" max="13" width="33.7109375" style="19" customWidth="1"/>
    <col min="14" max="14" width="23.4140625" style="19" customWidth="1"/>
    <col min="15" max="15" width="26.234375" style="19" customWidth="1"/>
    <col min="16" max="16" width="30.27734375" style="19" customWidth="1"/>
    <col min="17" max="17" width="19.98046875" style="4" customWidth="1"/>
    <col min="18" max="18" width="20.47265625" style="4" customWidth="1"/>
    <col min="19" max="19" width="22.5546875" style="4" customWidth="1"/>
    <col min="20" max="20" width="9.19140625" style="4"/>
    <col min="21" max="21" width="17.65234375" style="4" customWidth="1"/>
    <col min="22" max="24" width="9.19140625" style="4"/>
    <col min="25" max="25" width="11.03125" style="4" bestFit="1" customWidth="1"/>
    <col min="26" max="16384" width="9.19140625" style="4"/>
  </cols>
  <sheetData>
    <row r="1" spans="1:19" x14ac:dyDescent="0.15">
      <c r="A1"/>
      <c r="B1" s="1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2"/>
      <c r="P1" s="2"/>
      <c r="Q1"/>
      <c r="R1"/>
      <c r="S1"/>
    </row>
    <row r="2" spans="1:19" ht="89.25" x14ac:dyDescent="1.05">
      <c r="A2"/>
      <c r="B2" s="5"/>
      <c r="C2" s="6"/>
      <c r="D2" s="6"/>
      <c r="E2" s="6"/>
      <c r="F2" s="6"/>
      <c r="G2" s="6"/>
      <c r="H2" s="6"/>
      <c r="I2" s="6"/>
      <c r="J2" s="6"/>
      <c r="K2" s="6"/>
      <c r="L2" s="7"/>
      <c r="M2" s="6"/>
      <c r="N2" s="6"/>
      <c r="O2" s="6"/>
      <c r="P2" s="6"/>
      <c r="Q2" s="8"/>
      <c r="R2" s="8"/>
      <c r="S2" s="8"/>
    </row>
    <row r="3" spans="1:19" s="9" customFormat="1" ht="42.75" customHeight="1" x14ac:dyDescent="0.15">
      <c r="A3" s="40" t="s">
        <v>0</v>
      </c>
      <c r="B3" s="38" t="s">
        <v>1</v>
      </c>
      <c r="C3" s="41" t="s">
        <v>2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38" t="s">
        <v>3</v>
      </c>
      <c r="R3" s="37" t="s">
        <v>4</v>
      </c>
      <c r="S3" s="38" t="s">
        <v>5</v>
      </c>
    </row>
    <row r="4" spans="1:19" s="9" customFormat="1" ht="111.75" customHeight="1" x14ac:dyDescent="0.35">
      <c r="A4" s="40"/>
      <c r="B4" s="38"/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0" t="s">
        <v>20</v>
      </c>
      <c r="K4" s="10" t="s">
        <v>21</v>
      </c>
      <c r="L4" s="10" t="s">
        <v>22</v>
      </c>
      <c r="M4" s="10" t="s">
        <v>23</v>
      </c>
      <c r="N4" s="10" t="s">
        <v>24</v>
      </c>
      <c r="O4" s="10" t="s">
        <v>25</v>
      </c>
      <c r="P4" s="10" t="s">
        <v>26</v>
      </c>
      <c r="Q4" s="38"/>
      <c r="R4" s="37"/>
      <c r="S4" s="38"/>
    </row>
    <row r="5" spans="1:19" s="14" customFormat="1" ht="33" x14ac:dyDescent="0.4">
      <c r="A5" s="11">
        <v>1</v>
      </c>
      <c r="B5" s="31" t="s">
        <v>6</v>
      </c>
      <c r="C5" s="12">
        <v>550830</v>
      </c>
      <c r="D5" s="12">
        <v>1315800</v>
      </c>
      <c r="E5" s="12">
        <v>314760</v>
      </c>
      <c r="F5" s="12">
        <v>636400</v>
      </c>
      <c r="G5" s="12">
        <v>735300</v>
      </c>
      <c r="H5" s="12">
        <v>756800</v>
      </c>
      <c r="I5" s="12">
        <v>146200</v>
      </c>
      <c r="J5" s="12">
        <v>481600</v>
      </c>
      <c r="K5" s="12">
        <v>150501</v>
      </c>
      <c r="L5" s="13">
        <v>95030</v>
      </c>
      <c r="M5" s="12">
        <v>168560</v>
      </c>
      <c r="N5" s="12">
        <v>1060</v>
      </c>
      <c r="O5" s="12">
        <v>70520</v>
      </c>
      <c r="P5" s="12">
        <v>809260</v>
      </c>
      <c r="Q5" s="30">
        <f>SUM(C5:P5)</f>
        <v>6232621</v>
      </c>
      <c r="R5" s="11"/>
      <c r="S5" s="11"/>
    </row>
    <row r="6" spans="1:19" s="14" customFormat="1" ht="33" x14ac:dyDescent="0.4">
      <c r="A6" s="11">
        <v>2</v>
      </c>
      <c r="B6" s="31" t="s">
        <v>6</v>
      </c>
      <c r="C6" s="12">
        <v>330000</v>
      </c>
      <c r="D6" s="12">
        <v>479250</v>
      </c>
      <c r="E6" s="12">
        <v>211200</v>
      </c>
      <c r="F6" s="12">
        <v>365640</v>
      </c>
      <c r="G6" s="12">
        <v>396000</v>
      </c>
      <c r="H6" s="12">
        <v>290250</v>
      </c>
      <c r="I6" s="12">
        <v>99000</v>
      </c>
      <c r="J6" s="12">
        <v>337500</v>
      </c>
      <c r="K6" s="12">
        <v>99000</v>
      </c>
      <c r="L6" s="13">
        <v>62040</v>
      </c>
      <c r="M6" s="12">
        <v>112200</v>
      </c>
      <c r="N6" s="12">
        <v>6600</v>
      </c>
      <c r="O6" s="12">
        <v>49500</v>
      </c>
      <c r="P6" s="12">
        <v>555060</v>
      </c>
      <c r="Q6" s="30">
        <f t="shared" ref="Q6:Q24" si="0">SUM(C6:P6)</f>
        <v>3393240</v>
      </c>
      <c r="R6" s="11"/>
      <c r="S6" s="11"/>
    </row>
    <row r="7" spans="1:19" s="14" customFormat="1" ht="33" x14ac:dyDescent="0.4">
      <c r="A7" s="11">
        <v>3</v>
      </c>
      <c r="B7" s="31" t="s">
        <v>6</v>
      </c>
      <c r="C7" s="12">
        <v>432675</v>
      </c>
      <c r="D7" s="12">
        <v>1354320</v>
      </c>
      <c r="E7" s="12">
        <v>247050</v>
      </c>
      <c r="F7" s="12">
        <v>256500</v>
      </c>
      <c r="G7" s="12">
        <v>274050</v>
      </c>
      <c r="H7" s="12">
        <v>448800</v>
      </c>
      <c r="I7" s="12">
        <v>114750</v>
      </c>
      <c r="J7" s="12">
        <v>375975</v>
      </c>
      <c r="K7" s="12">
        <v>116111</v>
      </c>
      <c r="L7" s="13">
        <v>74925</v>
      </c>
      <c r="M7" s="12">
        <v>132300</v>
      </c>
      <c r="N7" s="12">
        <v>20250</v>
      </c>
      <c r="O7" s="12">
        <v>55350</v>
      </c>
      <c r="P7" s="12">
        <v>635850</v>
      </c>
      <c r="Q7" s="30">
        <f t="shared" si="0"/>
        <v>4538906</v>
      </c>
      <c r="R7" s="11"/>
      <c r="S7" s="11"/>
    </row>
    <row r="8" spans="1:19" s="14" customFormat="1" ht="35.25" x14ac:dyDescent="0.4">
      <c r="A8" s="11"/>
      <c r="B8" s="31" t="s">
        <v>6</v>
      </c>
      <c r="C8" s="12"/>
      <c r="D8" s="12"/>
      <c r="E8" s="12"/>
      <c r="F8" s="12"/>
      <c r="G8" s="12"/>
      <c r="H8" s="12"/>
      <c r="I8" s="12"/>
      <c r="J8" s="12"/>
      <c r="K8" s="12"/>
      <c r="L8" s="13"/>
      <c r="M8" s="12"/>
      <c r="N8" s="12"/>
      <c r="O8" s="12"/>
      <c r="P8" s="12">
        <v>116960</v>
      </c>
      <c r="Q8" s="30">
        <f t="shared" si="0"/>
        <v>116960</v>
      </c>
      <c r="R8" s="11"/>
      <c r="S8" s="11"/>
    </row>
    <row r="9" spans="1:19" s="14" customFormat="1" ht="35.25" x14ac:dyDescent="0.4">
      <c r="A9" s="11"/>
      <c r="B9" s="31" t="s">
        <v>6</v>
      </c>
      <c r="C9" s="12"/>
      <c r="D9" s="12"/>
      <c r="E9" s="12"/>
      <c r="F9" s="12"/>
      <c r="G9" s="12"/>
      <c r="H9" s="12"/>
      <c r="I9" s="12"/>
      <c r="J9" s="12"/>
      <c r="K9" s="12"/>
      <c r="L9" s="13"/>
      <c r="M9" s="12"/>
      <c r="N9" s="12"/>
      <c r="O9" s="12"/>
      <c r="P9" s="12">
        <v>80520</v>
      </c>
      <c r="Q9" s="30">
        <f t="shared" si="0"/>
        <v>80520</v>
      </c>
      <c r="R9" s="11"/>
      <c r="S9" s="11"/>
    </row>
    <row r="10" spans="1:19" s="14" customFormat="1" ht="35.25" x14ac:dyDescent="0.4">
      <c r="A10" s="11"/>
      <c r="B10" s="31" t="s">
        <v>6</v>
      </c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12"/>
      <c r="N10" s="12"/>
      <c r="O10" s="12"/>
      <c r="P10" s="12">
        <v>91800</v>
      </c>
      <c r="Q10" s="30">
        <f t="shared" si="0"/>
        <v>91800</v>
      </c>
      <c r="R10" s="11"/>
      <c r="S10" s="11"/>
    </row>
    <row r="11" spans="1:19" s="14" customFormat="1" ht="33" x14ac:dyDescent="0.4">
      <c r="A11" s="39" t="s">
        <v>3</v>
      </c>
      <c r="B11" s="39"/>
      <c r="C11" s="15">
        <f>SUM(C5:C10)</f>
        <v>1313505</v>
      </c>
      <c r="D11" s="15">
        <f t="shared" ref="D11:P11" si="1">SUM(D5:D10)</f>
        <v>3149370</v>
      </c>
      <c r="E11" s="15">
        <f t="shared" si="1"/>
        <v>773010</v>
      </c>
      <c r="F11" s="15">
        <f t="shared" si="1"/>
        <v>1258540</v>
      </c>
      <c r="G11" s="15">
        <f t="shared" si="1"/>
        <v>1405350</v>
      </c>
      <c r="H11" s="15">
        <f t="shared" si="1"/>
        <v>1495850</v>
      </c>
      <c r="I11" s="15">
        <f t="shared" si="1"/>
        <v>359950</v>
      </c>
      <c r="J11" s="15">
        <f t="shared" si="1"/>
        <v>1195075</v>
      </c>
      <c r="K11" s="15">
        <f t="shared" si="1"/>
        <v>365612</v>
      </c>
      <c r="L11" s="15">
        <f t="shared" si="1"/>
        <v>231995</v>
      </c>
      <c r="M11" s="15">
        <f t="shared" si="1"/>
        <v>413060</v>
      </c>
      <c r="N11" s="15">
        <f t="shared" si="1"/>
        <v>27910</v>
      </c>
      <c r="O11" s="15">
        <f t="shared" si="1"/>
        <v>175370</v>
      </c>
      <c r="P11" s="15">
        <f t="shared" si="1"/>
        <v>2289450</v>
      </c>
      <c r="Q11" s="30">
        <f t="shared" si="0"/>
        <v>14454047</v>
      </c>
      <c r="R11" s="16"/>
      <c r="S11" s="16"/>
    </row>
    <row r="12" spans="1:19" s="14" customFormat="1" ht="33" x14ac:dyDescent="0.4">
      <c r="A12" s="11">
        <v>4</v>
      </c>
      <c r="B12" s="32" t="s">
        <v>7</v>
      </c>
      <c r="C12" s="12">
        <v>422530</v>
      </c>
      <c r="D12" s="12">
        <v>872320</v>
      </c>
      <c r="E12" s="12">
        <f>120*1363</f>
        <v>163560</v>
      </c>
      <c r="F12" s="12">
        <v>292500</v>
      </c>
      <c r="G12" s="12">
        <v>354380</v>
      </c>
      <c r="H12" s="12">
        <v>395270</v>
      </c>
      <c r="I12" s="12">
        <v>68150</v>
      </c>
      <c r="J12" s="12">
        <v>156745</v>
      </c>
      <c r="K12" s="12">
        <f>70*1363</f>
        <v>95410</v>
      </c>
      <c r="L12" s="13">
        <v>40890</v>
      </c>
      <c r="M12" s="12">
        <v>95410</v>
      </c>
      <c r="N12" s="12">
        <v>10904</v>
      </c>
      <c r="O12" s="12">
        <v>24534</v>
      </c>
      <c r="P12" s="12">
        <v>299860</v>
      </c>
      <c r="Q12" s="30">
        <f t="shared" si="0"/>
        <v>3292463</v>
      </c>
      <c r="R12" s="11"/>
      <c r="S12" s="11"/>
    </row>
    <row r="13" spans="1:19" s="14" customFormat="1" ht="35.25" x14ac:dyDescent="0.4">
      <c r="A13" s="11">
        <v>5</v>
      </c>
      <c r="B13" s="32" t="s">
        <v>7</v>
      </c>
      <c r="C13" s="12">
        <v>209000</v>
      </c>
      <c r="D13" s="12">
        <v>81510</v>
      </c>
      <c r="E13" s="12">
        <v>171380</v>
      </c>
      <c r="F13" s="12">
        <v>219450</v>
      </c>
      <c r="G13" s="12">
        <v>184965</v>
      </c>
      <c r="H13" s="12">
        <v>41040</v>
      </c>
      <c r="I13" s="12">
        <v>73150</v>
      </c>
      <c r="J13" s="12">
        <v>86735</v>
      </c>
      <c r="K13" s="12">
        <v>78375</v>
      </c>
      <c r="L13" s="13">
        <v>36575</v>
      </c>
      <c r="M13" s="12">
        <v>33440</v>
      </c>
      <c r="N13" s="12"/>
      <c r="O13" s="12">
        <v>28215</v>
      </c>
      <c r="P13" s="12">
        <v>15675</v>
      </c>
      <c r="Q13" s="30">
        <f t="shared" si="0"/>
        <v>1259510</v>
      </c>
      <c r="R13" s="11"/>
      <c r="S13" s="11"/>
    </row>
    <row r="14" spans="1:19" s="14" customFormat="1" ht="35.25" x14ac:dyDescent="0.4">
      <c r="A14" s="11">
        <v>6</v>
      </c>
      <c r="B14" s="32" t="s">
        <v>7</v>
      </c>
      <c r="C14" s="12">
        <v>256700</v>
      </c>
      <c r="D14" s="12">
        <v>58890</v>
      </c>
      <c r="E14" s="12">
        <v>123820</v>
      </c>
      <c r="F14" s="12">
        <v>158550</v>
      </c>
      <c r="G14" s="12">
        <v>133635</v>
      </c>
      <c r="H14" s="12">
        <v>198550</v>
      </c>
      <c r="I14" s="12">
        <v>52850</v>
      </c>
      <c r="J14" s="12">
        <v>62665</v>
      </c>
      <c r="K14" s="12">
        <v>56625</v>
      </c>
      <c r="L14" s="13">
        <v>26425</v>
      </c>
      <c r="M14" s="12">
        <v>30200</v>
      </c>
      <c r="N14" s="12"/>
      <c r="O14" s="12">
        <v>20385</v>
      </c>
      <c r="P14" s="12">
        <v>11325</v>
      </c>
      <c r="Q14" s="30">
        <f t="shared" si="0"/>
        <v>1190620</v>
      </c>
      <c r="R14" s="11"/>
      <c r="S14" s="11"/>
    </row>
    <row r="15" spans="1:19" s="14" customFormat="1" ht="35.25" x14ac:dyDescent="0.4">
      <c r="A15" s="11">
        <v>7</v>
      </c>
      <c r="B15" s="32" t="s">
        <v>7</v>
      </c>
      <c r="C15" s="12">
        <v>82880</v>
      </c>
      <c r="D15" s="12">
        <v>43680</v>
      </c>
      <c r="E15" s="12">
        <v>132720</v>
      </c>
      <c r="F15" s="12">
        <v>3300</v>
      </c>
      <c r="G15" s="12">
        <v>104160</v>
      </c>
      <c r="H15" s="12">
        <v>143450</v>
      </c>
      <c r="I15" s="12">
        <v>35840</v>
      </c>
      <c r="J15" s="12">
        <v>61040</v>
      </c>
      <c r="K15" s="12">
        <v>43680</v>
      </c>
      <c r="L15" s="13">
        <v>42560</v>
      </c>
      <c r="M15" s="12">
        <v>17920</v>
      </c>
      <c r="N15" s="12"/>
      <c r="O15" s="12">
        <v>15120</v>
      </c>
      <c r="P15" s="12">
        <v>17360</v>
      </c>
      <c r="Q15" s="30">
        <f t="shared" si="0"/>
        <v>743710</v>
      </c>
      <c r="R15" s="11"/>
      <c r="S15" s="11"/>
    </row>
    <row r="16" spans="1:19" s="14" customFormat="1" ht="35.25" x14ac:dyDescent="0.35">
      <c r="A16" s="11"/>
      <c r="B16" s="32" t="s">
        <v>7</v>
      </c>
      <c r="C16" s="12"/>
      <c r="D16" s="12"/>
      <c r="E16" s="12"/>
      <c r="G16" s="12"/>
      <c r="I16" s="12"/>
      <c r="J16" s="12"/>
      <c r="K16" s="12"/>
      <c r="L16" s="13"/>
      <c r="M16" s="12"/>
      <c r="N16" s="12"/>
      <c r="O16" s="12"/>
      <c r="P16" s="12"/>
      <c r="Q16" s="30">
        <f t="shared" si="0"/>
        <v>0</v>
      </c>
      <c r="R16" s="11"/>
      <c r="S16" s="11"/>
    </row>
    <row r="17" spans="1:19" s="14" customFormat="1" ht="33" x14ac:dyDescent="0.4">
      <c r="A17" s="39" t="s">
        <v>3</v>
      </c>
      <c r="B17" s="39"/>
      <c r="C17" s="15">
        <f>SUM(C12:C16)</f>
        <v>971110</v>
      </c>
      <c r="D17" s="15">
        <f>SUM(D12:D16)</f>
        <v>1056400</v>
      </c>
      <c r="E17" s="15">
        <f>SUM(E12:E16)</f>
        <v>591480</v>
      </c>
      <c r="F17" s="15">
        <f>SUM(F12:F16)</f>
        <v>673800</v>
      </c>
      <c r="G17" s="15">
        <f>SUM(G12:G16)</f>
        <v>777140</v>
      </c>
      <c r="H17" s="15">
        <f>SUM(H12:H16)</f>
        <v>778310</v>
      </c>
      <c r="I17" s="15">
        <f>SUM(I12:I16)</f>
        <v>229990</v>
      </c>
      <c r="J17" s="15">
        <f>SUM(J12:J16)</f>
        <v>367185</v>
      </c>
      <c r="K17" s="15">
        <f>SUM(K12:K16)</f>
        <v>274090</v>
      </c>
      <c r="L17" s="15">
        <f>SUM(L12:L16)</f>
        <v>146450</v>
      </c>
      <c r="M17" s="15">
        <f>SUM(M12:M16)</f>
        <v>176970</v>
      </c>
      <c r="N17" s="15">
        <f>SUM(N12:N16)</f>
        <v>10904</v>
      </c>
      <c r="O17" s="15">
        <f>SUM(O12:O16)</f>
        <v>88254</v>
      </c>
      <c r="P17" s="15">
        <f>SUM(P12:P16)</f>
        <v>344220</v>
      </c>
      <c r="Q17" s="30">
        <f>SUM(C17:P17)</f>
        <v>6486303</v>
      </c>
      <c r="R17" s="16"/>
      <c r="S17" s="16"/>
    </row>
    <row r="18" spans="1:19" s="14" customFormat="1" ht="33" x14ac:dyDescent="0.4">
      <c r="A18" s="11">
        <v>8</v>
      </c>
      <c r="B18" s="32" t="s">
        <v>8</v>
      </c>
      <c r="C18" s="12">
        <v>1405170</v>
      </c>
      <c r="D18" s="12">
        <v>2983500</v>
      </c>
      <c r="E18" s="12">
        <v>627725</v>
      </c>
      <c r="F18" s="12">
        <v>964440</v>
      </c>
      <c r="G18" s="12">
        <v>1098915</v>
      </c>
      <c r="H18" s="12">
        <v>1404000</v>
      </c>
      <c r="I18" s="12">
        <v>245700</v>
      </c>
      <c r="J18" s="12">
        <v>596700</v>
      </c>
      <c r="K18" s="12">
        <v>245700</v>
      </c>
      <c r="L18" s="13">
        <v>180150</v>
      </c>
      <c r="M18" s="12">
        <v>360300</v>
      </c>
      <c r="N18" s="12">
        <v>55920</v>
      </c>
      <c r="O18" s="12">
        <v>70200</v>
      </c>
      <c r="P18" s="12">
        <v>990825</v>
      </c>
      <c r="Q18" s="30">
        <f t="shared" si="0"/>
        <v>11229245</v>
      </c>
      <c r="R18" s="11"/>
      <c r="S18" s="11"/>
    </row>
    <row r="19" spans="1:19" s="14" customFormat="1" ht="33" x14ac:dyDescent="0.4">
      <c r="A19" s="11">
        <v>9</v>
      </c>
      <c r="B19" s="32" t="s">
        <v>8</v>
      </c>
      <c r="C19" s="12">
        <v>4171985</v>
      </c>
      <c r="D19" s="12">
        <v>2504880</v>
      </c>
      <c r="E19" s="12">
        <f>280*4565</f>
        <v>1278200</v>
      </c>
      <c r="F19" s="12">
        <f>715*4550</f>
        <v>3253250</v>
      </c>
      <c r="G19" s="12">
        <v>2944425</v>
      </c>
      <c r="H19" s="12">
        <v>2795625</v>
      </c>
      <c r="I19" s="12">
        <v>805140</v>
      </c>
      <c r="J19" s="12">
        <v>849870</v>
      </c>
      <c r="K19" s="12">
        <v>603855</v>
      </c>
      <c r="L19" s="13">
        <f>80*4565</f>
        <v>365200</v>
      </c>
      <c r="M19" s="12">
        <v>684750</v>
      </c>
      <c r="N19" s="12">
        <v>156555</v>
      </c>
      <c r="O19" s="12">
        <v>178920</v>
      </c>
      <c r="P19" s="12">
        <v>2022240</v>
      </c>
      <c r="Q19" s="30">
        <f t="shared" si="0"/>
        <v>22614895</v>
      </c>
      <c r="R19" s="11"/>
      <c r="S19" s="11"/>
    </row>
    <row r="20" spans="1:19" s="14" customFormat="1" ht="33" x14ac:dyDescent="0.4">
      <c r="A20" s="11">
        <v>10</v>
      </c>
      <c r="B20" s="33" t="s">
        <v>8</v>
      </c>
      <c r="C20" s="12">
        <v>83145</v>
      </c>
      <c r="D20" s="12">
        <v>1586560</v>
      </c>
      <c r="E20" s="12">
        <v>10800</v>
      </c>
      <c r="F20" s="12">
        <f>140*1372</f>
        <v>192080</v>
      </c>
      <c r="G20" s="12">
        <v>158620</v>
      </c>
      <c r="H20" s="12">
        <v>190344</v>
      </c>
      <c r="I20" s="12">
        <v>47568</v>
      </c>
      <c r="J20" s="12">
        <v>174075</v>
      </c>
      <c r="K20" s="12">
        <v>47586</v>
      </c>
      <c r="L20" s="13">
        <v>23793</v>
      </c>
      <c r="M20" s="12">
        <v>164640</v>
      </c>
      <c r="N20" s="12">
        <v>15862</v>
      </c>
      <c r="O20" s="12">
        <v>15862</v>
      </c>
      <c r="P20" s="12">
        <v>37960</v>
      </c>
      <c r="Q20" s="30">
        <f t="shared" si="0"/>
        <v>2748895</v>
      </c>
      <c r="R20" s="11"/>
      <c r="S20" s="11"/>
    </row>
    <row r="21" spans="1:19" s="14" customFormat="1" ht="35.25" x14ac:dyDescent="0.4">
      <c r="A21" s="11">
        <v>11</v>
      </c>
      <c r="B21" s="32" t="s">
        <v>8</v>
      </c>
      <c r="C21" s="12">
        <v>298080</v>
      </c>
      <c r="D21" s="12">
        <v>130000</v>
      </c>
      <c r="E21" s="12">
        <v>137200</v>
      </c>
      <c r="F21" s="12">
        <v>36720</v>
      </c>
      <c r="G21" s="12"/>
      <c r="H21" s="12"/>
      <c r="I21" s="12"/>
      <c r="J21" s="12"/>
      <c r="K21" s="12"/>
      <c r="L21" s="13"/>
      <c r="M21" s="12">
        <v>63448</v>
      </c>
      <c r="N21" s="12"/>
      <c r="O21" s="12"/>
      <c r="P21" s="12">
        <v>158620</v>
      </c>
      <c r="Q21" s="30">
        <f t="shared" si="0"/>
        <v>824068</v>
      </c>
      <c r="R21" s="11"/>
      <c r="S21" s="11"/>
    </row>
    <row r="22" spans="1:19" s="14" customFormat="1" ht="33" x14ac:dyDescent="0.4">
      <c r="A22" s="39" t="s">
        <v>3</v>
      </c>
      <c r="B22" s="39"/>
      <c r="C22" s="15">
        <f>SUM(C18:C21)</f>
        <v>5958380</v>
      </c>
      <c r="D22" s="15">
        <f>SUM(D18:D21)</f>
        <v>7204940</v>
      </c>
      <c r="E22" s="15">
        <f>SUM(E18:E21)</f>
        <v>2053925</v>
      </c>
      <c r="F22" s="15">
        <f>SUM(F18:F21)</f>
        <v>4446490</v>
      </c>
      <c r="G22" s="15">
        <f>SUM(G18:G21)</f>
        <v>4201960</v>
      </c>
      <c r="H22" s="15">
        <f>SUM(H18:H21)</f>
        <v>4389969</v>
      </c>
      <c r="I22" s="15">
        <f>SUM(I18:I21)</f>
        <v>1098408</v>
      </c>
      <c r="J22" s="15">
        <f>SUM(J18:J21)</f>
        <v>1620645</v>
      </c>
      <c r="K22" s="15">
        <f>SUM(K18:K21)</f>
        <v>897141</v>
      </c>
      <c r="L22" s="15">
        <f>SUM(L18:L21)</f>
        <v>569143</v>
      </c>
      <c r="M22" s="15">
        <f>SUM(M18:M21)</f>
        <v>1273138</v>
      </c>
      <c r="N22" s="15">
        <f>SUM(N18:N21)</f>
        <v>228337</v>
      </c>
      <c r="O22" s="15">
        <f>SUM(O18:O21)</f>
        <v>264982</v>
      </c>
      <c r="P22" s="15">
        <f>SUM(P18:P21)</f>
        <v>3209645</v>
      </c>
      <c r="Q22" s="30">
        <f t="shared" si="0"/>
        <v>37417103</v>
      </c>
      <c r="R22" s="16"/>
      <c r="S22" s="16"/>
    </row>
    <row r="23" spans="1:19" ht="35.25" x14ac:dyDescent="0.4">
      <c r="A23" s="28"/>
      <c r="B23" s="17" t="s">
        <v>12</v>
      </c>
      <c r="C23" s="12"/>
      <c r="D23" s="12"/>
      <c r="E23" s="12"/>
      <c r="F23" s="12"/>
      <c r="G23" s="12"/>
      <c r="H23" s="12">
        <v>50000</v>
      </c>
      <c r="I23" s="12"/>
      <c r="J23" s="12"/>
      <c r="K23" s="12"/>
      <c r="L23" s="13"/>
      <c r="M23" s="12"/>
      <c r="N23" s="12"/>
      <c r="O23" s="12"/>
      <c r="P23" s="12"/>
      <c r="Q23" s="30">
        <f t="shared" si="0"/>
        <v>50000</v>
      </c>
      <c r="R23" s="12"/>
      <c r="S23" s="12"/>
    </row>
    <row r="24" spans="1:19" ht="35.25" x14ac:dyDescent="0.4">
      <c r="A24" s="28"/>
      <c r="B24" s="15" t="s">
        <v>3</v>
      </c>
      <c r="C24" s="15">
        <f>SUM(C23)</f>
        <v>0</v>
      </c>
      <c r="D24" s="15">
        <f t="shared" ref="D24:P24" si="2">SUM(D23)</f>
        <v>0</v>
      </c>
      <c r="E24" s="15">
        <f t="shared" si="2"/>
        <v>0</v>
      </c>
      <c r="F24" s="15">
        <f t="shared" si="2"/>
        <v>0</v>
      </c>
      <c r="G24" s="15">
        <f t="shared" si="2"/>
        <v>0</v>
      </c>
      <c r="H24" s="15">
        <f t="shared" si="2"/>
        <v>50000</v>
      </c>
      <c r="I24" s="15">
        <f t="shared" si="2"/>
        <v>0</v>
      </c>
      <c r="J24" s="15">
        <f t="shared" si="2"/>
        <v>0</v>
      </c>
      <c r="K24" s="15">
        <f t="shared" si="2"/>
        <v>0</v>
      </c>
      <c r="L24" s="15">
        <f t="shared" si="2"/>
        <v>0</v>
      </c>
      <c r="M24" s="15">
        <f t="shared" si="2"/>
        <v>0</v>
      </c>
      <c r="N24" s="15">
        <f t="shared" si="2"/>
        <v>0</v>
      </c>
      <c r="O24" s="15">
        <f t="shared" si="2"/>
        <v>0</v>
      </c>
      <c r="P24" s="15">
        <f t="shared" si="2"/>
        <v>0</v>
      </c>
      <c r="Q24" s="30">
        <f t="shared" si="0"/>
        <v>50000</v>
      </c>
      <c r="R24" s="15"/>
      <c r="S24" s="15"/>
    </row>
  </sheetData>
  <mergeCells count="9">
    <mergeCell ref="R3:R4"/>
    <mergeCell ref="S3:S4"/>
    <mergeCell ref="A22:B22"/>
    <mergeCell ref="A3:A4"/>
    <mergeCell ref="B3:B4"/>
    <mergeCell ref="C3:P3"/>
    <mergeCell ref="Q3:Q4"/>
    <mergeCell ref="A11:B11"/>
    <mergeCell ref="A17:B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2</vt:i4>
      </vt:variant>
    </vt:vector>
  </HeadingPairs>
  <TitlesOfParts>
    <vt:vector size="4" baseType="lpstr">
      <vt:lpstr>الملخص</vt:lpstr>
      <vt:lpstr>الاعمال</vt:lpstr>
      <vt:lpstr>الملخص!Print_Area</vt:lpstr>
      <vt:lpstr>الملخص!Print_Titles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2022-04-12T14:49:20Z</dcterms:modified>
</cp:coreProperties>
</file>