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حمود\Downloads\"/>
    </mc:Choice>
  </mc:AlternateContent>
  <bookViews>
    <workbookView xWindow="0" yWindow="0" windowWidth="25200" windowHeight="12690" firstSheet="1" activeTab="2"/>
  </bookViews>
  <sheets>
    <sheet name="ورقة1" sheetId="1" r:id="rId1"/>
    <sheet name="سجل المراجعة" sheetId="2" r:id="rId2"/>
    <sheet name="ورقة3" sheetId="3" r:id="rId3"/>
  </sheets>
  <calcPr calcId="162913" calcMode="manual" iterate="1"/>
</workbook>
</file>

<file path=xl/calcChain.xml><?xml version="1.0" encoding="utf-8"?>
<calcChain xmlns="http://schemas.openxmlformats.org/spreadsheetml/2006/main">
  <c r="J15" i="3" l="1"/>
  <c r="I13" i="3"/>
  <c r="L13" i="3"/>
  <c r="L7" i="3"/>
  <c r="L8" i="3"/>
  <c r="I9" i="3"/>
  <c r="I8" i="3"/>
  <c r="I7" i="3"/>
  <c r="I6" i="3"/>
  <c r="L6" i="3"/>
  <c r="H4" i="3"/>
  <c r="C18" i="3" l="1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3" i="3"/>
  <c r="C6" i="2" l="1"/>
  <c r="CJ7" i="2" l="1"/>
  <c r="CJ8" i="2"/>
  <c r="CJ9" i="2"/>
  <c r="CJ10" i="2"/>
  <c r="CJ11" i="2"/>
  <c r="CJ12" i="2"/>
  <c r="CJ13" i="2"/>
  <c r="CJ14" i="2"/>
  <c r="CJ15" i="2"/>
  <c r="CJ16" i="2"/>
  <c r="CJ17" i="2"/>
  <c r="CJ18" i="2"/>
  <c r="CJ19" i="2"/>
  <c r="CJ20" i="2"/>
  <c r="CJ21" i="2"/>
  <c r="CJ22" i="2"/>
  <c r="CJ23" i="2"/>
  <c r="CJ24" i="2"/>
  <c r="CJ25" i="2"/>
  <c r="CJ26" i="2"/>
  <c r="CJ27" i="2"/>
  <c r="CJ28" i="2"/>
  <c r="CJ29" i="2"/>
  <c r="CJ30" i="2"/>
  <c r="CJ31" i="2"/>
  <c r="CJ32" i="2"/>
  <c r="CJ33" i="2"/>
  <c r="CJ34" i="2"/>
  <c r="CJ35" i="2"/>
  <c r="CJ36" i="2"/>
  <c r="CJ37" i="2"/>
  <c r="CJ38" i="2"/>
  <c r="CJ39" i="2"/>
  <c r="CJ40" i="2"/>
  <c r="CJ41" i="2"/>
  <c r="CJ42" i="2"/>
  <c r="CJ43" i="2"/>
  <c r="CJ44" i="2"/>
  <c r="CJ45" i="2"/>
  <c r="CJ46" i="2"/>
  <c r="CJ47" i="2"/>
  <c r="CJ48" i="2"/>
  <c r="CJ49" i="2"/>
  <c r="CJ50" i="2"/>
  <c r="CJ51" i="2"/>
  <c r="CJ52" i="2"/>
  <c r="CJ53" i="2"/>
  <c r="CI7" i="2"/>
  <c r="CI8" i="2"/>
  <c r="CI9" i="2"/>
  <c r="CI10" i="2"/>
  <c r="CI11" i="2"/>
  <c r="CI12" i="2"/>
  <c r="CI13" i="2"/>
  <c r="CI14" i="2"/>
  <c r="CI15" i="2"/>
  <c r="CI16" i="2"/>
  <c r="CI17" i="2"/>
  <c r="CI18" i="2"/>
  <c r="CI19" i="2"/>
  <c r="CI20" i="2"/>
  <c r="CI21" i="2"/>
  <c r="CI22" i="2"/>
  <c r="CI23" i="2"/>
  <c r="CI24" i="2"/>
  <c r="CI25" i="2"/>
  <c r="CI26" i="2"/>
  <c r="CI27" i="2"/>
  <c r="CI28" i="2"/>
  <c r="CI29" i="2"/>
  <c r="CI30" i="2"/>
  <c r="CI31" i="2"/>
  <c r="CI32" i="2"/>
  <c r="CI33" i="2"/>
  <c r="CI34" i="2"/>
  <c r="CI35" i="2"/>
  <c r="CI36" i="2"/>
  <c r="CI37" i="2"/>
  <c r="CI38" i="2"/>
  <c r="CI39" i="2"/>
  <c r="CI40" i="2"/>
  <c r="CI41" i="2"/>
  <c r="CI42" i="2"/>
  <c r="CI43" i="2"/>
  <c r="CI44" i="2"/>
  <c r="CI45" i="2"/>
  <c r="CI46" i="2"/>
  <c r="CI47" i="2"/>
  <c r="CI48" i="2"/>
  <c r="CI49" i="2"/>
  <c r="CI50" i="2"/>
  <c r="CI51" i="2"/>
  <c r="CI52" i="2"/>
  <c r="CI53" i="2"/>
  <c r="CH7" i="2"/>
  <c r="CH8" i="2"/>
  <c r="CH9" i="2"/>
  <c r="CH10" i="2"/>
  <c r="CH11" i="2"/>
  <c r="CH12" i="2"/>
  <c r="CH13" i="2"/>
  <c r="CH14" i="2"/>
  <c r="CH15" i="2"/>
  <c r="CH16" i="2"/>
  <c r="CH17" i="2"/>
  <c r="CH18" i="2"/>
  <c r="CH19" i="2"/>
  <c r="CH20" i="2"/>
  <c r="CH21" i="2"/>
  <c r="CH22" i="2"/>
  <c r="CH23" i="2"/>
  <c r="CH24" i="2"/>
  <c r="CH25" i="2"/>
  <c r="CH26" i="2"/>
  <c r="CH27" i="2"/>
  <c r="CH28" i="2"/>
  <c r="CH29" i="2"/>
  <c r="CH30" i="2"/>
  <c r="CH31" i="2"/>
  <c r="CH32" i="2"/>
  <c r="CH33" i="2"/>
  <c r="CH34" i="2"/>
  <c r="CH35" i="2"/>
  <c r="CH36" i="2"/>
  <c r="CH37" i="2"/>
  <c r="CH38" i="2"/>
  <c r="CH39" i="2"/>
  <c r="CH40" i="2"/>
  <c r="CH41" i="2"/>
  <c r="CH42" i="2"/>
  <c r="CH43" i="2"/>
  <c r="CH44" i="2"/>
  <c r="CH45" i="2"/>
  <c r="CH46" i="2"/>
  <c r="CH47" i="2"/>
  <c r="CH48" i="2"/>
  <c r="CH49" i="2"/>
  <c r="CH50" i="2"/>
  <c r="CH51" i="2"/>
  <c r="CH52" i="2"/>
  <c r="CH53" i="2"/>
  <c r="CG7" i="2"/>
  <c r="CG8" i="2"/>
  <c r="CG9" i="2"/>
  <c r="CG10" i="2"/>
  <c r="CG11" i="2"/>
  <c r="CG12" i="2"/>
  <c r="CG13" i="2"/>
  <c r="CG14" i="2"/>
  <c r="CG15" i="2"/>
  <c r="CG16" i="2"/>
  <c r="CG17" i="2"/>
  <c r="CG18" i="2"/>
  <c r="CG19" i="2"/>
  <c r="CG20" i="2"/>
  <c r="CG21" i="2"/>
  <c r="CG22" i="2"/>
  <c r="CG23" i="2"/>
  <c r="CG24" i="2"/>
  <c r="CG25" i="2"/>
  <c r="CG26" i="2"/>
  <c r="CG27" i="2"/>
  <c r="CG28" i="2"/>
  <c r="CG29" i="2"/>
  <c r="CG30" i="2"/>
  <c r="CG31" i="2"/>
  <c r="CG32" i="2"/>
  <c r="CG33" i="2"/>
  <c r="CG34" i="2"/>
  <c r="CG35" i="2"/>
  <c r="CG36" i="2"/>
  <c r="CG37" i="2"/>
  <c r="CG38" i="2"/>
  <c r="CG39" i="2"/>
  <c r="CG40" i="2"/>
  <c r="CG41" i="2"/>
  <c r="CG42" i="2"/>
  <c r="CG43" i="2"/>
  <c r="CG44" i="2"/>
  <c r="CG45" i="2"/>
  <c r="CG46" i="2"/>
  <c r="CG47" i="2"/>
  <c r="CG48" i="2"/>
  <c r="CG49" i="2"/>
  <c r="CG50" i="2"/>
  <c r="CG51" i="2"/>
  <c r="CG52" i="2"/>
  <c r="CG53" i="2"/>
  <c r="CF7" i="2"/>
  <c r="CF8" i="2"/>
  <c r="CF9" i="2"/>
  <c r="CF10" i="2"/>
  <c r="CF11" i="2"/>
  <c r="CF12" i="2"/>
  <c r="CF13" i="2"/>
  <c r="CF14" i="2"/>
  <c r="CF15" i="2"/>
  <c r="CF16" i="2"/>
  <c r="CF17" i="2"/>
  <c r="CF18" i="2"/>
  <c r="CF19" i="2"/>
  <c r="CF20" i="2"/>
  <c r="CF21" i="2"/>
  <c r="CF22" i="2"/>
  <c r="CF23" i="2"/>
  <c r="CF24" i="2"/>
  <c r="CF25" i="2"/>
  <c r="CF26" i="2"/>
  <c r="CF27" i="2"/>
  <c r="CF28" i="2"/>
  <c r="CF29" i="2"/>
  <c r="CF30" i="2"/>
  <c r="CF31" i="2"/>
  <c r="CF32" i="2"/>
  <c r="CF33" i="2"/>
  <c r="CF34" i="2"/>
  <c r="CF35" i="2"/>
  <c r="CF36" i="2"/>
  <c r="CF37" i="2"/>
  <c r="CF38" i="2"/>
  <c r="CF39" i="2"/>
  <c r="CF40" i="2"/>
  <c r="CF41" i="2"/>
  <c r="CF42" i="2"/>
  <c r="CF43" i="2"/>
  <c r="CF44" i="2"/>
  <c r="CF45" i="2"/>
  <c r="CF46" i="2"/>
  <c r="CF47" i="2"/>
  <c r="CF48" i="2"/>
  <c r="CF49" i="2"/>
  <c r="CF50" i="2"/>
  <c r="CF51" i="2"/>
  <c r="CF52" i="2"/>
  <c r="CF53" i="2"/>
  <c r="CG6" i="2"/>
  <c r="CH6" i="2" l="1"/>
  <c r="CI6" i="2" s="1"/>
  <c r="CJ6" i="2" s="1"/>
  <c r="CF6" i="2"/>
  <c r="BF7" i="2" l="1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35" i="2"/>
  <c r="BF36" i="2"/>
  <c r="BF37" i="2"/>
  <c r="BF38" i="2"/>
  <c r="BF39" i="2"/>
  <c r="BF40" i="2"/>
  <c r="BF41" i="2"/>
  <c r="BF42" i="2"/>
  <c r="BF43" i="2"/>
  <c r="BF44" i="2"/>
  <c r="BF45" i="2"/>
  <c r="BF46" i="2"/>
  <c r="BF47" i="2"/>
  <c r="BF48" i="2"/>
  <c r="BF49" i="2"/>
  <c r="BF50" i="2"/>
  <c r="BF51" i="2"/>
  <c r="BF52" i="2"/>
  <c r="BF6" i="2"/>
  <c r="BG7" i="2"/>
  <c r="BG8" i="2"/>
  <c r="BG9" i="2"/>
  <c r="BG10" i="2"/>
  <c r="BG11" i="2"/>
  <c r="BG12" i="2"/>
  <c r="BG13" i="2"/>
  <c r="BG14" i="2"/>
  <c r="BG15" i="2"/>
  <c r="BG16" i="2"/>
  <c r="BG17" i="2"/>
  <c r="BG18" i="2"/>
  <c r="BG19" i="2"/>
  <c r="BG20" i="2"/>
  <c r="BG21" i="2"/>
  <c r="BG22" i="2"/>
  <c r="BG23" i="2"/>
  <c r="BG24" i="2"/>
  <c r="BG25" i="2"/>
  <c r="BG26" i="2"/>
  <c r="BG27" i="2"/>
  <c r="BG28" i="2"/>
  <c r="BG29" i="2"/>
  <c r="BG30" i="2"/>
  <c r="BG31" i="2"/>
  <c r="BG32" i="2"/>
  <c r="BG33" i="2"/>
  <c r="BG34" i="2"/>
  <c r="BG35" i="2"/>
  <c r="BG36" i="2"/>
  <c r="BG37" i="2"/>
  <c r="BG38" i="2"/>
  <c r="BG39" i="2"/>
  <c r="BG40" i="2"/>
  <c r="BG41" i="2"/>
  <c r="BG42" i="2"/>
  <c r="BG43" i="2"/>
  <c r="BG44" i="2"/>
  <c r="BG45" i="2"/>
  <c r="BG46" i="2"/>
  <c r="BG47" i="2"/>
  <c r="BG48" i="2"/>
  <c r="BG49" i="2"/>
  <c r="BG50" i="2"/>
  <c r="BG51" i="2"/>
  <c r="BG52" i="2"/>
  <c r="BG6" i="2"/>
  <c r="AA46" i="2"/>
  <c r="AA47" i="2"/>
  <c r="AA48" i="2"/>
  <c r="AA49" i="2"/>
  <c r="AA50" i="2"/>
  <c r="AA51" i="2"/>
  <c r="AA52" i="2"/>
  <c r="AA7" i="2"/>
  <c r="AA8" i="2"/>
  <c r="AA9" i="2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6" i="2"/>
  <c r="R8" i="2"/>
  <c r="L46" i="2"/>
  <c r="L47" i="2"/>
  <c r="L48" i="2"/>
  <c r="L49" i="2"/>
  <c r="L50" i="2"/>
  <c r="L51" i="2"/>
  <c r="L52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6" i="2"/>
  <c r="BW46" i="2"/>
  <c r="BW47" i="2"/>
  <c r="BW48" i="2"/>
  <c r="BW52" i="2"/>
  <c r="BW53" i="2"/>
  <c r="CB46" i="2" l="1"/>
  <c r="CB47" i="2"/>
  <c r="CB48" i="2"/>
  <c r="BT7" i="2" l="1"/>
  <c r="BT8" i="2"/>
  <c r="BT9" i="2"/>
  <c r="BT10" i="2"/>
  <c r="BT11" i="2"/>
  <c r="BT12" i="2"/>
  <c r="BT13" i="2"/>
  <c r="BT14" i="2"/>
  <c r="BT15" i="2"/>
  <c r="BT16" i="2"/>
  <c r="BT17" i="2"/>
  <c r="BT18" i="2"/>
  <c r="BT19" i="2"/>
  <c r="BT20" i="2"/>
  <c r="BT21" i="2"/>
  <c r="BT22" i="2"/>
  <c r="BT23" i="2"/>
  <c r="BT24" i="2"/>
  <c r="BT25" i="2"/>
  <c r="BT26" i="2"/>
  <c r="BT27" i="2"/>
  <c r="BT28" i="2"/>
  <c r="BT29" i="2"/>
  <c r="BT30" i="2"/>
  <c r="BT31" i="2"/>
  <c r="BT32" i="2"/>
  <c r="BT33" i="2"/>
  <c r="BT34" i="2"/>
  <c r="BT35" i="2"/>
  <c r="BT36" i="2"/>
  <c r="BT37" i="2"/>
  <c r="BT38" i="2"/>
  <c r="BT39" i="2"/>
  <c r="BT40" i="2"/>
  <c r="BT41" i="2"/>
  <c r="BT42" i="2"/>
  <c r="BT43" i="2"/>
  <c r="BT44" i="2"/>
  <c r="BT45" i="2"/>
  <c r="BT49" i="2"/>
  <c r="BT50" i="2"/>
  <c r="BT51" i="2"/>
  <c r="BT53" i="2"/>
  <c r="BT6" i="2"/>
  <c r="Q7" i="2" l="1"/>
  <c r="Q8" i="2"/>
  <c r="AK8" i="2" s="1"/>
  <c r="Q9" i="2"/>
  <c r="AK9" i="2" s="1"/>
  <c r="Q10" i="2"/>
  <c r="AK10" i="2" s="1"/>
  <c r="Q11" i="2"/>
  <c r="AK11" i="2" s="1"/>
  <c r="Q12" i="2"/>
  <c r="AK12" i="2" s="1"/>
  <c r="Q13" i="2"/>
  <c r="AK13" i="2" s="1"/>
  <c r="Q14" i="2"/>
  <c r="AK14" i="2" s="1"/>
  <c r="Q15" i="2"/>
  <c r="AK15" i="2" s="1"/>
  <c r="Q16" i="2"/>
  <c r="AK16" i="2" s="1"/>
  <c r="Q17" i="2"/>
  <c r="AK17" i="2" s="1"/>
  <c r="Q18" i="2"/>
  <c r="AK18" i="2" s="1"/>
  <c r="Q19" i="2"/>
  <c r="AK19" i="2" s="1"/>
  <c r="Q20" i="2"/>
  <c r="AK20" i="2" s="1"/>
  <c r="Q21" i="2"/>
  <c r="AK21" i="2" s="1"/>
  <c r="Q22" i="2"/>
  <c r="AK22" i="2" s="1"/>
  <c r="Q23" i="2"/>
  <c r="AK23" i="2" s="1"/>
  <c r="Q24" i="2"/>
  <c r="AK24" i="2" s="1"/>
  <c r="Q25" i="2"/>
  <c r="AK25" i="2" s="1"/>
  <c r="Q26" i="2"/>
  <c r="AK26" i="2" s="1"/>
  <c r="Q27" i="2"/>
  <c r="Q28" i="2"/>
  <c r="AK28" i="2" s="1"/>
  <c r="Q29" i="2"/>
  <c r="AK29" i="2" s="1"/>
  <c r="Q30" i="2"/>
  <c r="AK30" i="2" s="1"/>
  <c r="Q31" i="2"/>
  <c r="AK31" i="2" s="1"/>
  <c r="Q32" i="2"/>
  <c r="AK32" i="2" s="1"/>
  <c r="Q33" i="2"/>
  <c r="AK33" i="2" s="1"/>
  <c r="Q34" i="2"/>
  <c r="AK34" i="2" s="1"/>
  <c r="Q35" i="2"/>
  <c r="AK35" i="2" s="1"/>
  <c r="Q36" i="2"/>
  <c r="AK36" i="2" s="1"/>
  <c r="Q37" i="2"/>
  <c r="AK37" i="2" s="1"/>
  <c r="Q38" i="2"/>
  <c r="AK38" i="2" s="1"/>
  <c r="Q39" i="2"/>
  <c r="AK39" i="2" s="1"/>
  <c r="Q40" i="2"/>
  <c r="AK40" i="2" s="1"/>
  <c r="Q41" i="2"/>
  <c r="Q42" i="2"/>
  <c r="AK42" i="2" s="1"/>
  <c r="Q43" i="2"/>
  <c r="AK43" i="2" s="1"/>
  <c r="Q44" i="2"/>
  <c r="AK44" i="2" s="1"/>
  <c r="Q45" i="2"/>
  <c r="AK45" i="2" s="1"/>
  <c r="Q49" i="2"/>
  <c r="Q50" i="2"/>
  <c r="AK50" i="2" s="1"/>
  <c r="Q51" i="2"/>
  <c r="AK51" i="2" s="1"/>
  <c r="Q6" i="2"/>
  <c r="AK6" i="2" s="1"/>
  <c r="BR53" i="2"/>
  <c r="BP53" i="2"/>
  <c r="AK53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R25" i="2"/>
  <c r="BR26" i="2"/>
  <c r="BR27" i="2"/>
  <c r="BR28" i="2"/>
  <c r="BR29" i="2"/>
  <c r="BR30" i="2"/>
  <c r="BR31" i="2"/>
  <c r="BR32" i="2"/>
  <c r="BR33" i="2"/>
  <c r="BR34" i="2"/>
  <c r="BR35" i="2"/>
  <c r="BR36" i="2"/>
  <c r="BR37" i="2"/>
  <c r="BR38" i="2"/>
  <c r="BR39" i="2"/>
  <c r="BR40" i="2"/>
  <c r="BR41" i="2"/>
  <c r="BR42" i="2"/>
  <c r="BR43" i="2"/>
  <c r="BR44" i="2"/>
  <c r="BR45" i="2"/>
  <c r="BR49" i="2"/>
  <c r="BR50" i="2"/>
  <c r="BR51" i="2"/>
  <c r="BR6" i="2"/>
  <c r="BP7" i="2"/>
  <c r="BP8" i="2"/>
  <c r="BP9" i="2"/>
  <c r="BP10" i="2"/>
  <c r="BP11" i="2"/>
  <c r="BP12" i="2"/>
  <c r="BP13" i="2"/>
  <c r="BP14" i="2"/>
  <c r="BP15" i="2"/>
  <c r="BP16" i="2"/>
  <c r="BP17" i="2"/>
  <c r="BP18" i="2"/>
  <c r="BP19" i="2"/>
  <c r="BP20" i="2"/>
  <c r="BP21" i="2"/>
  <c r="BP22" i="2"/>
  <c r="BP23" i="2"/>
  <c r="BP24" i="2"/>
  <c r="BP25" i="2"/>
  <c r="BP26" i="2"/>
  <c r="BP27" i="2"/>
  <c r="BP28" i="2"/>
  <c r="BP29" i="2"/>
  <c r="BP30" i="2"/>
  <c r="BP31" i="2"/>
  <c r="BP32" i="2"/>
  <c r="BP33" i="2"/>
  <c r="BP34" i="2"/>
  <c r="BP35" i="2"/>
  <c r="BP36" i="2"/>
  <c r="BP37" i="2"/>
  <c r="BP38" i="2"/>
  <c r="BP39" i="2"/>
  <c r="BP40" i="2"/>
  <c r="BP41" i="2"/>
  <c r="BP42" i="2"/>
  <c r="BP43" i="2"/>
  <c r="BP44" i="2"/>
  <c r="BP45" i="2"/>
  <c r="BP49" i="2"/>
  <c r="BP50" i="2"/>
  <c r="BP51" i="2"/>
  <c r="BP6" i="2"/>
  <c r="AK7" i="2"/>
  <c r="AK27" i="2"/>
  <c r="AK41" i="2"/>
  <c r="AK49" i="2"/>
  <c r="BA9" i="1"/>
  <c r="BB9" i="1"/>
  <c r="BA10" i="1"/>
  <c r="BA11" i="1"/>
  <c r="BB11" i="1"/>
  <c r="BA12" i="1"/>
  <c r="BA13" i="1"/>
  <c r="BB13" i="1"/>
  <c r="BA14" i="1"/>
  <c r="BA15" i="1"/>
  <c r="BA16" i="1"/>
  <c r="BA17" i="1"/>
  <c r="BA18" i="1"/>
  <c r="BA19" i="1"/>
  <c r="BA8" i="1"/>
  <c r="AZ12" i="1"/>
  <c r="AZ18" i="1"/>
  <c r="AY9" i="1"/>
  <c r="AY10" i="1"/>
  <c r="AY11" i="1"/>
  <c r="AY12" i="1"/>
  <c r="AY13" i="1"/>
  <c r="AY14" i="1"/>
  <c r="AY15" i="1"/>
  <c r="AY16" i="1"/>
  <c r="AY17" i="1"/>
  <c r="AZ17" i="1"/>
  <c r="AY18" i="1"/>
  <c r="AY19" i="1"/>
  <c r="AZ19" i="1"/>
  <c r="AY8" i="1"/>
  <c r="M9" i="1"/>
  <c r="AD9" i="1"/>
  <c r="AZ9" i="1"/>
  <c r="M10" i="1"/>
  <c r="BB10" i="1"/>
  <c r="AD10" i="1"/>
  <c r="AZ10" i="1"/>
  <c r="M11" i="1"/>
  <c r="AD11" i="1"/>
  <c r="AZ11" i="1"/>
  <c r="M12" i="1"/>
  <c r="BB12" i="1"/>
  <c r="AD12" i="1"/>
  <c r="M13" i="1"/>
  <c r="AD13" i="1"/>
  <c r="AZ13" i="1"/>
  <c r="M14" i="1"/>
  <c r="BB14" i="1"/>
  <c r="BC14" i="1"/>
  <c r="BM6" i="1"/>
  <c r="AD14" i="1"/>
  <c r="AZ14" i="1"/>
  <c r="BL6" i="1"/>
  <c r="BT6" i="1"/>
  <c r="M15" i="1"/>
  <c r="AD15" i="1"/>
  <c r="AZ15" i="1"/>
  <c r="M16" i="1"/>
  <c r="AD16" i="1"/>
  <c r="AZ16" i="1"/>
  <c r="M17" i="1"/>
  <c r="M18" i="1"/>
  <c r="M19" i="1"/>
  <c r="M8" i="1"/>
  <c r="BB8" i="1"/>
  <c r="AD8" i="1"/>
  <c r="AZ8" i="1"/>
  <c r="BW51" i="2" l="1"/>
  <c r="BU24" i="2"/>
  <c r="BW24" i="2"/>
  <c r="BU20" i="2"/>
  <c r="BW20" i="2" s="1"/>
  <c r="BU16" i="2"/>
  <c r="BW16" i="2"/>
  <c r="BU7" i="2"/>
  <c r="BW7" i="2" s="1"/>
  <c r="BU6" i="2"/>
  <c r="BW6" i="2" s="1"/>
  <c r="BQ31" i="2"/>
  <c r="BQ25" i="2"/>
  <c r="BQ11" i="2"/>
  <c r="BQ9" i="2"/>
  <c r="BQ38" i="2"/>
  <c r="BQ36" i="2"/>
  <c r="BQ34" i="2"/>
  <c r="BQ30" i="2"/>
  <c r="BQ28" i="2"/>
  <c r="BQ26" i="2"/>
  <c r="BQ53" i="2"/>
  <c r="BQ41" i="2"/>
  <c r="BQ37" i="2"/>
  <c r="BQ27" i="2"/>
  <c r="BQ51" i="2"/>
  <c r="BQ43" i="2"/>
  <c r="BQ39" i="2"/>
  <c r="BQ35" i="2"/>
  <c r="BQ29" i="2"/>
  <c r="BQ17" i="2"/>
  <c r="BQ33" i="2"/>
  <c r="BQ21" i="2"/>
  <c r="BQ6" i="2"/>
  <c r="BQ49" i="2"/>
  <c r="BQ45" i="2"/>
  <c r="BQ7" i="2"/>
  <c r="BQ15" i="2"/>
  <c r="BQ13" i="2"/>
  <c r="BU51" i="2"/>
  <c r="BU49" i="2"/>
  <c r="BW49" i="2" s="1"/>
  <c r="BU45" i="2"/>
  <c r="BW45" i="2" s="1"/>
  <c r="BU43" i="2"/>
  <c r="BU41" i="2"/>
  <c r="BW41" i="2" s="1"/>
  <c r="BU39" i="2"/>
  <c r="BW39" i="2" s="1"/>
  <c r="BU37" i="2"/>
  <c r="BU35" i="2"/>
  <c r="BU33" i="2"/>
  <c r="BU31" i="2"/>
  <c r="BU29" i="2"/>
  <c r="BU27" i="2"/>
  <c r="BW27" i="2" s="1"/>
  <c r="BU25" i="2"/>
  <c r="BW25" i="2" s="1"/>
  <c r="BU23" i="2"/>
  <c r="BW23" i="2" s="1"/>
  <c r="BU21" i="2"/>
  <c r="BW21" i="2" s="1"/>
  <c r="BU19" i="2"/>
  <c r="BW19" i="2" s="1"/>
  <c r="BU17" i="2"/>
  <c r="BW17" i="2" s="1"/>
  <c r="BU15" i="2"/>
  <c r="BW15" i="2" s="1"/>
  <c r="BU13" i="2"/>
  <c r="BW13" i="2" s="1"/>
  <c r="BU11" i="2"/>
  <c r="BU9" i="2"/>
  <c r="BW9" i="2" s="1"/>
  <c r="BU53" i="2"/>
  <c r="BQ50" i="2"/>
  <c r="BQ40" i="2"/>
  <c r="BQ32" i="2"/>
  <c r="BU50" i="2"/>
  <c r="BW50" i="2" s="1"/>
  <c r="BU44" i="2"/>
  <c r="BW44" i="2" s="1"/>
  <c r="BU42" i="2"/>
  <c r="BW42" i="2" s="1"/>
  <c r="BU40" i="2"/>
  <c r="BW40" i="2" s="1"/>
  <c r="BU38" i="2"/>
  <c r="BU36" i="2"/>
  <c r="BW36" i="2" s="1"/>
  <c r="BU34" i="2"/>
  <c r="BW34" i="2" s="1"/>
  <c r="BU32" i="2"/>
  <c r="BU30" i="2"/>
  <c r="BU28" i="2"/>
  <c r="BW28" i="2" s="1"/>
  <c r="BU26" i="2"/>
  <c r="BU22" i="2"/>
  <c r="BW22" i="2" s="1"/>
  <c r="BU18" i="2"/>
  <c r="BW18" i="2" s="1"/>
  <c r="BU14" i="2"/>
  <c r="BW14" i="2" s="1"/>
  <c r="BU12" i="2"/>
  <c r="BW12" i="2" s="1"/>
  <c r="BU10" i="2"/>
  <c r="BW10" i="2" s="1"/>
  <c r="BU8" i="2"/>
  <c r="BW8" i="2" s="1"/>
  <c r="BQ24" i="2"/>
  <c r="BQ23" i="2"/>
  <c r="BQ20" i="2"/>
  <c r="BQ19" i="2"/>
  <c r="BQ16" i="2"/>
  <c r="BQ12" i="2"/>
  <c r="BQ8" i="2"/>
  <c r="BQ44" i="2"/>
  <c r="BQ10" i="2"/>
  <c r="BQ42" i="2"/>
  <c r="BQ22" i="2"/>
  <c r="BQ18" i="2"/>
  <c r="BQ14" i="2"/>
  <c r="BX53" i="2" l="1"/>
  <c r="BX51" i="2"/>
  <c r="BZ44" i="2"/>
  <c r="BZ12" i="2"/>
  <c r="CB12" i="2" s="1"/>
  <c r="BZ19" i="2"/>
  <c r="CB19" i="2" s="1"/>
  <c r="BZ23" i="2"/>
  <c r="CB23" i="2" s="1"/>
  <c r="BX30" i="2"/>
  <c r="BZ40" i="2"/>
  <c r="CB40" i="2" s="1"/>
  <c r="BX31" i="2"/>
  <c r="BX43" i="2"/>
  <c r="BZ13" i="2"/>
  <c r="CB13" i="2" s="1"/>
  <c r="BZ7" i="2"/>
  <c r="CB7" i="2" s="1"/>
  <c r="BZ21" i="2"/>
  <c r="BZ17" i="2"/>
  <c r="CB17" i="2" s="1"/>
  <c r="BZ41" i="2"/>
  <c r="BW11" i="2"/>
  <c r="BX11" i="2" s="1"/>
  <c r="BW31" i="2"/>
  <c r="BW35" i="2"/>
  <c r="BX35" i="2" s="1"/>
  <c r="BW43" i="2"/>
  <c r="BW26" i="2"/>
  <c r="BX26" i="2" s="1"/>
  <c r="BW30" i="2"/>
  <c r="BW38" i="2"/>
  <c r="BX38" i="2" s="1"/>
  <c r="BZ14" i="2"/>
  <c r="BZ22" i="2"/>
  <c r="CB22" i="2" s="1"/>
  <c r="BZ10" i="2"/>
  <c r="BX32" i="2"/>
  <c r="BX33" i="2"/>
  <c r="BW29" i="2"/>
  <c r="BX29" i="2" s="1"/>
  <c r="BW33" i="2"/>
  <c r="BW37" i="2"/>
  <c r="BX37" i="2" s="1"/>
  <c r="BW32" i="2"/>
  <c r="BX36" i="2"/>
  <c r="BX9" i="2"/>
  <c r="BX25" i="2"/>
  <c r="BZ43" i="2"/>
  <c r="CB43" i="2" s="1"/>
  <c r="BZ27" i="2"/>
  <c r="CB27" i="2" s="1"/>
  <c r="BZ38" i="2"/>
  <c r="BZ31" i="2"/>
  <c r="CB31" i="2" s="1"/>
  <c r="BZ18" i="2"/>
  <c r="CB18" i="2" s="1"/>
  <c r="BZ42" i="2"/>
  <c r="CB42" i="2" s="1"/>
  <c r="BZ8" i="2"/>
  <c r="CB8" i="2" s="1"/>
  <c r="BZ32" i="2"/>
  <c r="CB32" i="2" s="1"/>
  <c r="BX17" i="2"/>
  <c r="BX41" i="2"/>
  <c r="BZ15" i="2"/>
  <c r="CB15" i="2" s="1"/>
  <c r="BZ45" i="2"/>
  <c r="CB45" i="2" s="1"/>
  <c r="BZ6" i="2"/>
  <c r="CB6" i="2" s="1"/>
  <c r="BZ33" i="2"/>
  <c r="CB33" i="2" s="1"/>
  <c r="BZ39" i="2"/>
  <c r="CB39" i="2" s="1"/>
  <c r="BZ30" i="2"/>
  <c r="CB30" i="2" s="1"/>
  <c r="BZ36" i="2"/>
  <c r="CB36" i="2" s="1"/>
  <c r="BZ9" i="2"/>
  <c r="CB9" i="2" s="1"/>
  <c r="BZ25" i="2"/>
  <c r="CB25" i="2" s="1"/>
  <c r="CB44" i="2"/>
  <c r="BX6" i="2"/>
  <c r="CB10" i="2"/>
  <c r="BX7" i="2"/>
  <c r="BZ49" i="2"/>
  <c r="CB49" i="2" s="1"/>
  <c r="CB21" i="2"/>
  <c r="BX15" i="2"/>
  <c r="BX50" i="2"/>
  <c r="BX27" i="2"/>
  <c r="BX39" i="2"/>
  <c r="BX12" i="2"/>
  <c r="BZ50" i="2"/>
  <c r="CB50" i="2" s="1"/>
  <c r="BX40" i="2"/>
  <c r="BX28" i="2"/>
  <c r="BX34" i="2"/>
  <c r="BX19" i="2"/>
  <c r="BX23" i="2"/>
  <c r="BX21" i="2"/>
  <c r="BX49" i="2"/>
  <c r="BX18" i="2"/>
  <c r="BX42" i="2"/>
  <c r="BX44" i="2"/>
  <c r="BX13" i="2"/>
  <c r="BX45" i="2"/>
  <c r="BX8" i="2"/>
  <c r="BX10" i="2"/>
  <c r="BX14" i="2"/>
  <c r="BX22" i="2"/>
  <c r="BZ51" i="2"/>
  <c r="CB51" i="2" s="1"/>
  <c r="CB41" i="2"/>
  <c r="BX16" i="2"/>
  <c r="BX24" i="2"/>
  <c r="BX20" i="2"/>
  <c r="CB14" i="2"/>
  <c r="BZ53" i="2"/>
  <c r="CB53" i="2" s="1"/>
  <c r="CB38" i="2" l="1"/>
  <c r="BZ26" i="2"/>
  <c r="CB26" i="2" s="1"/>
  <c r="BZ37" i="2"/>
  <c r="CB37" i="2" s="1"/>
  <c r="BZ29" i="2"/>
  <c r="CB29" i="2" s="1"/>
  <c r="BZ11" i="2"/>
  <c r="CB11" i="2" s="1"/>
  <c r="BZ35" i="2"/>
  <c r="CB35" i="2" s="1"/>
  <c r="BZ20" i="2"/>
  <c r="CB20" i="2" s="1"/>
  <c r="BZ28" i="2"/>
  <c r="CB28" i="2" s="1"/>
  <c r="BZ24" i="2"/>
  <c r="CB24" i="2" s="1"/>
  <c r="BZ16" i="2"/>
  <c r="CB16" i="2" s="1"/>
  <c r="BZ34" i="2"/>
  <c r="CB34" i="2" s="1"/>
</calcChain>
</file>

<file path=xl/sharedStrings.xml><?xml version="1.0" encoding="utf-8"?>
<sst xmlns="http://schemas.openxmlformats.org/spreadsheetml/2006/main" count="2782" uniqueCount="163">
  <si>
    <t>الشهر</t>
  </si>
  <si>
    <t>غياب</t>
  </si>
  <si>
    <t>مرضي</t>
  </si>
  <si>
    <t>إصابة</t>
  </si>
  <si>
    <t>إيقاف</t>
  </si>
  <si>
    <t>الأجر الأساسي</t>
  </si>
  <si>
    <t>بدل تمثيل</t>
  </si>
  <si>
    <t>بدل تفرغ</t>
  </si>
  <si>
    <t>عمولة انتاج</t>
  </si>
  <si>
    <t>معونة مرضي وإصابة</t>
  </si>
  <si>
    <t>بدل مخاطر</t>
  </si>
  <si>
    <t>بدل إقامة</t>
  </si>
  <si>
    <t>إجتماعية</t>
  </si>
  <si>
    <t>بدل نقدي</t>
  </si>
  <si>
    <t>فرق بدل نقدي</t>
  </si>
  <si>
    <t>المنحة</t>
  </si>
  <si>
    <t>بدل تباع</t>
  </si>
  <si>
    <t>مصاريف صياتة</t>
  </si>
  <si>
    <t>بدل مظهر</t>
  </si>
  <si>
    <t>بدل انتقال</t>
  </si>
  <si>
    <t>جملة المستحق</t>
  </si>
  <si>
    <t>تأمينات أساسية</t>
  </si>
  <si>
    <t>تأمينات متغيرة</t>
  </si>
  <si>
    <t xml:space="preserve">كسب عمل </t>
  </si>
  <si>
    <t>مدة سابقة</t>
  </si>
  <si>
    <t>اشتراكات أجازة خاصة</t>
  </si>
  <si>
    <t>إعانة وفاة</t>
  </si>
  <si>
    <t>نقابة</t>
  </si>
  <si>
    <t>نشاط رياضي</t>
  </si>
  <si>
    <t>الصندوق التأميني</t>
  </si>
  <si>
    <t>غياب حصة الشركة أساسي / متغير</t>
  </si>
  <si>
    <t>فاقد إنتاج</t>
  </si>
  <si>
    <t>تلفيات</t>
  </si>
  <si>
    <t>عجوزات</t>
  </si>
  <si>
    <t>مخالفات مرور</t>
  </si>
  <si>
    <t>فاقد سولار</t>
  </si>
  <si>
    <t>عهد</t>
  </si>
  <si>
    <t>جملة المستقطع</t>
  </si>
  <si>
    <t>الصافي المستحق</t>
  </si>
  <si>
    <t>ملاحظات</t>
  </si>
  <si>
    <t>علاوات خاصة واجتماعية</t>
  </si>
  <si>
    <t>المستحق</t>
  </si>
  <si>
    <t>المستقطع</t>
  </si>
  <si>
    <t>الإسم</t>
  </si>
  <si>
    <t>الإسم /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</si>
  <si>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</si>
  <si>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</si>
  <si>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</si>
  <si>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</si>
  <si>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</si>
  <si>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</si>
  <si>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</si>
  <si>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</si>
  <si>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</si>
  <si>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</si>
  <si>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</si>
  <si>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</si>
  <si>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الجملة</t>
  </si>
  <si>
    <t>مسلسل</t>
  </si>
  <si>
    <t>الرقم الكودي</t>
  </si>
  <si>
    <t>المرتب</t>
  </si>
  <si>
    <t>الحافز</t>
  </si>
  <si>
    <t>المكافأة</t>
  </si>
  <si>
    <t>الإجمالي</t>
  </si>
  <si>
    <t>الإجمالي العام</t>
  </si>
  <si>
    <t>عصام سليمان محمد</t>
  </si>
  <si>
    <t>مجموع ع.سابقة</t>
  </si>
  <si>
    <t>إيجار سكن</t>
  </si>
  <si>
    <t>غياب بدل انتقال</t>
  </si>
  <si>
    <t>ضريبة كسب عمل</t>
  </si>
  <si>
    <t>صافي الحافز</t>
  </si>
  <si>
    <t>الاسم</t>
  </si>
  <si>
    <t>كود</t>
  </si>
  <si>
    <t>م. صياتة</t>
  </si>
  <si>
    <t>ن. رياضي</t>
  </si>
  <si>
    <t>ص. التأميني</t>
  </si>
  <si>
    <t>محمود السيد برسي</t>
  </si>
  <si>
    <t>أحمد محمد حسن</t>
  </si>
  <si>
    <t>محمد محمود صقر</t>
  </si>
  <si>
    <t>أحمد حسين حسن</t>
  </si>
  <si>
    <t>محمد حسن عبد الفتاح</t>
  </si>
  <si>
    <t>شعبان عبد اللطيف</t>
  </si>
  <si>
    <t>مكافأة</t>
  </si>
  <si>
    <t>مرتب وحافز</t>
  </si>
  <si>
    <t>إجمالي عأم + مكافأة</t>
  </si>
  <si>
    <t>إجازات عارضة+اعتيادي+سنوي</t>
  </si>
  <si>
    <t>نسبة الخصم للأجازات</t>
  </si>
  <si>
    <t>1%من إجمالي المرتب والحافز والمكافأة</t>
  </si>
  <si>
    <t>المخصوم بعد نسبة الأداء</t>
  </si>
  <si>
    <t>سهير محمد مدني</t>
  </si>
  <si>
    <t>سمير حلمي محمود</t>
  </si>
  <si>
    <t>ممدوح محمد عبد المجيد</t>
  </si>
  <si>
    <t>السعيد حسن الشورى</t>
  </si>
  <si>
    <t>خالد حسن سليمان</t>
  </si>
  <si>
    <t>رجب إبراهيم صالح</t>
  </si>
  <si>
    <t>شحاته عبد الله</t>
  </si>
  <si>
    <t>عبد الحي كمال محمد</t>
  </si>
  <si>
    <t>أحمد شحاته مصطفى</t>
  </si>
  <si>
    <t>أحمد شوقي حميدة</t>
  </si>
  <si>
    <t>عبد الناصر سيد هلال</t>
  </si>
  <si>
    <t>إبراهيم أحمد السيد</t>
  </si>
  <si>
    <t>إيهاب أحمد صالح</t>
  </si>
  <si>
    <t>أحمد حباشي بكر</t>
  </si>
  <si>
    <t>أحمد محمد بدوي</t>
  </si>
  <si>
    <t>محمد محمد نوفل</t>
  </si>
  <si>
    <t>عبد الباسط هريدي</t>
  </si>
  <si>
    <t>كمال عطية عبد الغني</t>
  </si>
  <si>
    <t>حسن إبراهيم محمد</t>
  </si>
  <si>
    <t>خالد عربي محمد</t>
  </si>
  <si>
    <t>عمرو شوقي عنتر</t>
  </si>
  <si>
    <t>سعيد محمد علي</t>
  </si>
  <si>
    <t>سامح سعيد إبراهيم</t>
  </si>
  <si>
    <t xml:space="preserve">جمال عبد الستار </t>
  </si>
  <si>
    <t>عصام محمد السيد</t>
  </si>
  <si>
    <t>مصطفي على مصطفى</t>
  </si>
  <si>
    <t>أحمد محمد حسن خاطر</t>
  </si>
  <si>
    <t>إبراهيم الحسيني إبراهيم</t>
  </si>
  <si>
    <t>خالد العوضي عبد الله</t>
  </si>
  <si>
    <t>عزت أحمد أبو زيد</t>
  </si>
  <si>
    <t>جمال خميس إسماعيل</t>
  </si>
  <si>
    <t>محمد خليل إبراهيم</t>
  </si>
  <si>
    <t>محمد محمود محمود شرارة</t>
  </si>
  <si>
    <t>أحمد محمود عبد الله</t>
  </si>
  <si>
    <t>المنطقة الجمركية</t>
  </si>
  <si>
    <t>أسامة فكري جلال</t>
  </si>
  <si>
    <t>محمد يحيى عبد العال</t>
  </si>
  <si>
    <t xml:space="preserve">فايز محمود أحمد </t>
  </si>
  <si>
    <t>تأمينات شاملة 1/1/2020</t>
  </si>
  <si>
    <t>علاوات خاصة</t>
  </si>
  <si>
    <t>صندوق إعاقة</t>
  </si>
  <si>
    <t>الـــــــــتـــــــــأثيرات</t>
  </si>
  <si>
    <t>عدد أيام الحضور</t>
  </si>
  <si>
    <t xml:space="preserve">غياب </t>
  </si>
  <si>
    <t>أجازات عارضة</t>
  </si>
  <si>
    <t>أجازات اعتيادي</t>
  </si>
  <si>
    <t>أجازات سنوية</t>
  </si>
  <si>
    <t>أيام الجمعة والسبت</t>
  </si>
  <si>
    <t>الــــــــــــــــــــمـــــــــــــــــــــســـــــــــــــــــتــــــــــــــــــــــــــــــــــــقــــــــــــــــــــــــــطـــــــــــــــــــــــــع</t>
  </si>
  <si>
    <t>أجازات مرضي</t>
  </si>
  <si>
    <t>خصم مبالغ من الحافز</t>
  </si>
  <si>
    <t>الــــــمــــــــســــــــتـــــــــحـــــــــــقـــــــــــــــــــات</t>
  </si>
  <si>
    <t>الــــحــافــــــــز</t>
  </si>
  <si>
    <t>إجمالي المستقطع</t>
  </si>
  <si>
    <t>صافي المستحق</t>
  </si>
  <si>
    <t>إجمالي المستحق</t>
  </si>
  <si>
    <t>علاوة استثنائية</t>
  </si>
  <si>
    <t>غياب بدل مخاطر</t>
  </si>
  <si>
    <t>صافي أيام عمل بدل مخاطر</t>
  </si>
  <si>
    <t>صافي أيام العمل بدل انتقال</t>
  </si>
  <si>
    <t>استخراج الضرائب شهريا خلال عام 2022</t>
  </si>
  <si>
    <t>الصافي</t>
  </si>
  <si>
    <t>الوعاء الضريبي</t>
  </si>
  <si>
    <t>الضريبة المستحقة</t>
  </si>
  <si>
    <t>إجمالي المستحق الضريبي</t>
  </si>
  <si>
    <t>إجمالي المستقطع الضريبي</t>
  </si>
  <si>
    <t>الأجر الأساسي 7/2021</t>
  </si>
  <si>
    <t>الرقم</t>
  </si>
  <si>
    <t>التأمينات</t>
  </si>
  <si>
    <t>كسب عمل</t>
  </si>
  <si>
    <t xml:space="preserve">بدل انتقال </t>
  </si>
  <si>
    <t>جزاءات</t>
  </si>
  <si>
    <t>علاوة</t>
  </si>
  <si>
    <t>صافي الأجر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</si>
</sst>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18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22"/>
      <color theme="0"/>
      <name val="Arial"/>
      <family val="2"/>
      <scheme val="minor"/>
    </font>
    <font>
      <sz val="14"/>
      <color theme="0"/>
      <name val="Arial"/>
      <family val="2"/>
      <charset val="178"/>
      <scheme val="minor"/>
    </font>
    <font>
      <sz val="16"/>
      <color theme="0"/>
      <name val="Arial"/>
      <family val="2"/>
      <charset val="178"/>
      <scheme val="minor"/>
    </font>
    <font>
      <b/>
      <sz val="20"/>
      <color theme="0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8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sz val="11"/>
      <color theme="0"/>
      <name val="Arial"/>
      <family val="2"/>
      <charset val="178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206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/>
      <top/>
      <bottom/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2" borderId="1" xfId="0" applyFont="1" applyFill="1" applyBorder="1"/>
    <xf numFmtId="0" fontId="0" fillId="0" borderId="2" xfId="0" applyBorder="1"/>
    <xf numFmtId="0" fontId="0" fillId="5" borderId="0" xfId="0" applyFill="1"/>
    <xf numFmtId="0" fontId="0" fillId="8" borderId="0" xfId="0" applyFill="1"/>
    <xf numFmtId="0" fontId="0" fillId="7" borderId="0" xfId="0" applyFill="1"/>
    <xf numFmtId="0" fontId="0" fillId="9" borderId="0" xfId="0" applyFill="1"/>
    <xf numFmtId="0" fontId="0" fillId="6" borderId="0" xfId="0" applyFill="1"/>
    <xf numFmtId="0" fontId="10" fillId="12" borderId="2" xfId="0" applyFont="1" applyFill="1" applyBorder="1"/>
    <xf numFmtId="0" fontId="10" fillId="12" borderId="1" xfId="0" applyFont="1" applyFill="1" applyBorder="1"/>
    <xf numFmtId="2" fontId="9" fillId="10" borderId="2" xfId="0" applyNumberFormat="1" applyFont="1" applyFill="1" applyBorder="1" applyAlignment="1">
      <alignment horizontal="center"/>
    </xf>
    <xf numFmtId="0" fontId="9" fillId="10" borderId="2" xfId="0" applyFont="1" applyFill="1" applyBorder="1"/>
    <xf numFmtId="2" fontId="9" fillId="10" borderId="2" xfId="0" applyNumberFormat="1" applyFont="1" applyFill="1" applyBorder="1"/>
    <xf numFmtId="2" fontId="9" fillId="10" borderId="1" xfId="0" applyNumberFormat="1" applyFont="1" applyFill="1" applyBorder="1" applyAlignment="1">
      <alignment horizontal="center"/>
    </xf>
    <xf numFmtId="0" fontId="9" fillId="10" borderId="1" xfId="0" applyFont="1" applyFill="1" applyBorder="1"/>
    <xf numFmtId="2" fontId="9" fillId="10" borderId="1" xfId="0" applyNumberFormat="1" applyFont="1" applyFill="1" applyBorder="1"/>
    <xf numFmtId="0" fontId="1" fillId="13" borderId="2" xfId="0" applyFont="1" applyFill="1" applyBorder="1"/>
    <xf numFmtId="2" fontId="5" fillId="13" borderId="3" xfId="0" applyNumberFormat="1" applyFont="1" applyFill="1" applyBorder="1" applyAlignment="1">
      <alignment horizontal="center" vertical="center"/>
    </xf>
    <xf numFmtId="0" fontId="1" fillId="13" borderId="3" xfId="0" applyFont="1" applyFill="1" applyBorder="1"/>
    <xf numFmtId="0" fontId="1" fillId="13" borderId="2" xfId="0" applyFont="1" applyFill="1" applyBorder="1" applyAlignment="1">
      <alignment horizontal="center"/>
    </xf>
    <xf numFmtId="2" fontId="1" fillId="13" borderId="2" xfId="0" applyNumberFormat="1" applyFont="1" applyFill="1" applyBorder="1" applyAlignment="1">
      <alignment horizontal="right"/>
    </xf>
    <xf numFmtId="0" fontId="1" fillId="13" borderId="1" xfId="0" applyFont="1" applyFill="1" applyBorder="1"/>
    <xf numFmtId="2" fontId="6" fillId="13" borderId="4" xfId="0" applyNumberFormat="1" applyFont="1" applyFill="1" applyBorder="1"/>
    <xf numFmtId="0" fontId="1" fillId="13" borderId="4" xfId="0" applyFont="1" applyFill="1" applyBorder="1"/>
    <xf numFmtId="0" fontId="1" fillId="13" borderId="1" xfId="0" applyFont="1" applyFill="1" applyBorder="1" applyAlignment="1">
      <alignment horizontal="center"/>
    </xf>
    <xf numFmtId="2" fontId="1" fillId="13" borderId="1" xfId="0" applyNumberFormat="1" applyFont="1" applyFill="1" applyBorder="1" applyAlignment="1">
      <alignment horizontal="right"/>
    </xf>
    <xf numFmtId="0" fontId="2" fillId="13" borderId="4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4" fillId="2" borderId="1" xfId="0" applyFont="1" applyFill="1" applyBorder="1"/>
    <xf numFmtId="0" fontId="12" fillId="2" borderId="1" xfId="0" applyFont="1" applyFill="1" applyBorder="1"/>
    <xf numFmtId="2" fontId="1" fillId="4" borderId="2" xfId="0" applyNumberFormat="1" applyFont="1" applyFill="1" applyBorder="1"/>
    <xf numFmtId="2" fontId="1" fillId="4" borderId="1" xfId="0" applyNumberFormat="1" applyFont="1" applyFill="1" applyBorder="1"/>
    <xf numFmtId="0" fontId="1" fillId="14" borderId="2" xfId="0" applyFont="1" applyFill="1" applyBorder="1"/>
    <xf numFmtId="0" fontId="1" fillId="14" borderId="2" xfId="0" applyFont="1" applyFill="1" applyBorder="1" applyAlignment="1">
      <alignment horizontal="center" vertical="center"/>
    </xf>
    <xf numFmtId="0" fontId="1" fillId="14" borderId="1" xfId="0" applyFont="1" applyFill="1" applyBorder="1"/>
    <xf numFmtId="2" fontId="1" fillId="14" borderId="2" xfId="0" applyNumberFormat="1" applyFont="1" applyFill="1" applyBorder="1"/>
    <xf numFmtId="0" fontId="1" fillId="4" borderId="2" xfId="0" applyFont="1" applyFill="1" applyBorder="1"/>
    <xf numFmtId="2" fontId="1" fillId="4" borderId="5" xfId="0" applyNumberFormat="1" applyFont="1" applyFill="1" applyBorder="1"/>
    <xf numFmtId="0" fontId="8" fillId="4" borderId="0" xfId="0" applyFont="1" applyFill="1" applyAlignment="1">
      <alignment vertical="center"/>
    </xf>
    <xf numFmtId="2" fontId="1" fillId="2" borderId="2" xfId="0" applyNumberFormat="1" applyFont="1" applyFill="1" applyBorder="1"/>
    <xf numFmtId="2" fontId="1" fillId="2" borderId="1" xfId="0" applyNumberFormat="1" applyFont="1" applyFill="1" applyBorder="1"/>
    <xf numFmtId="2" fontId="1" fillId="15" borderId="5" xfId="0" applyNumberFormat="1" applyFont="1" applyFill="1" applyBorder="1"/>
    <xf numFmtId="0" fontId="13" fillId="2" borderId="1" xfId="0" applyFont="1" applyFill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 vertical="center" wrapText="1"/>
    </xf>
    <xf numFmtId="0" fontId="13" fillId="13" borderId="8" xfId="0" applyFont="1" applyFill="1" applyBorder="1" applyAlignment="1">
      <alignment horizontal="center" vertical="center" wrapText="1"/>
    </xf>
    <xf numFmtId="0" fontId="13" fillId="13" borderId="6" xfId="0" applyFont="1" applyFill="1" applyBorder="1" applyAlignment="1">
      <alignment horizontal="center" vertical="center" wrapText="1"/>
    </xf>
    <xf numFmtId="0" fontId="14" fillId="12" borderId="6" xfId="0" applyFont="1" applyFill="1" applyBorder="1" applyAlignment="1">
      <alignment horizontal="center" vertical="center" wrapText="1"/>
    </xf>
    <xf numFmtId="0" fontId="14" fillId="10" borderId="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14" borderId="6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1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9" fontId="13" fillId="13" borderId="6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/>
    <xf numFmtId="0" fontId="15" fillId="16" borderId="1" xfId="0" applyFont="1" applyFill="1" applyBorder="1" applyAlignment="1">
      <alignment horizontal="center" vertical="center" wrapText="1"/>
    </xf>
    <xf numFmtId="2" fontId="16" fillId="16" borderId="1" xfId="0" applyNumberFormat="1" applyFont="1" applyFill="1" applyBorder="1" applyAlignment="1">
      <alignment vertical="center"/>
    </xf>
    <xf numFmtId="0" fontId="16" fillId="16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12" borderId="0" xfId="0" applyFont="1" applyFill="1" applyAlignment="1">
      <alignment horizontal="center" vertical="center"/>
    </xf>
    <xf numFmtId="0" fontId="11" fillId="10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center" vertical="center"/>
    </xf>
    <xf numFmtId="0" fontId="7" fillId="14" borderId="0" xfId="0" applyFont="1" applyFill="1" applyAlignment="1">
      <alignment horizontal="center" vertical="center"/>
    </xf>
    <xf numFmtId="0" fontId="15" fillId="16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17" fillId="17" borderId="6" xfId="0" applyFont="1" applyFill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4" borderId="0" xfId="0" applyFill="1" applyBorder="1"/>
    <xf numFmtId="0" fontId="0" fillId="0" borderId="0" xfId="0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0" fillId="4" borderId="16" xfId="0" applyFill="1" applyBorder="1"/>
    <xf numFmtId="0" fontId="0" fillId="0" borderId="1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BT1010"/>
  <sheetViews>
    <sheetView rightToLeft="1" topLeftCell="V1" workbookViewId="0">
      <selection activeCell="C3" sqref="C3:BD1010"/>
    </sheetView>
  </sheetViews>
  <sheetFormatPr defaultRowHeight="14.25" x14ac:dyDescent="0.2"/>
  <cols>
    <col min="3" max="40" width="14.625" customWidth="1"/>
    <col min="41" max="41" width="22.5" customWidth="1"/>
    <col min="42" max="42" width="13.25" customWidth="1"/>
    <col min="43" max="55" width="14.625" customWidth="1"/>
    <col min="56" max="56" width="12.75" customWidth="1"/>
    <col min="63" max="63" width="27.125" customWidth="1"/>
    <col min="64" max="64" width="13" customWidth="1"/>
    <col min="65" max="65" width="12.625" customWidth="1"/>
    <col min="66" max="66" width="13.25" customWidth="1"/>
    <col min="67" max="67" width="12.75" customWidth="1"/>
    <col min="68" max="68" width="13.125" customWidth="1"/>
    <col min="69" max="69" width="12.875" customWidth="1"/>
    <col min="70" max="70" width="11.625" customWidth="1"/>
    <col min="71" max="71" width="12" customWidth="1"/>
    <col min="72" max="72" width="18.25" customWidth="1"/>
  </cols>
  <sheetData>
    <row r="3" spans="3:72" x14ac:dyDescent="0.2">
      <c r="C3" s="73" t="s">
        <v>65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</row>
    <row r="4" spans="3:72" x14ac:dyDescent="0.2"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</row>
    <row r="5" spans="3:72" ht="23.25" x14ac:dyDescent="0.2">
      <c r="C5" s="72" t="s">
        <v>41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 t="s">
        <v>42</v>
      </c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I5" s="2" t="s">
        <v>58</v>
      </c>
      <c r="BJ5" s="2" t="s">
        <v>59</v>
      </c>
      <c r="BK5" s="2" t="s">
        <v>43</v>
      </c>
      <c r="BL5" s="2" t="s">
        <v>60</v>
      </c>
      <c r="BM5" s="2" t="s">
        <v>61</v>
      </c>
      <c r="BN5" s="2" t="s">
        <v>62</v>
      </c>
      <c r="BO5" s="2"/>
      <c r="BP5" s="2"/>
      <c r="BQ5" s="2"/>
      <c r="BR5" s="2"/>
      <c r="BS5" s="2"/>
      <c r="BT5" s="2" t="s">
        <v>63</v>
      </c>
    </row>
    <row r="6" spans="3:72" x14ac:dyDescent="0.2">
      <c r="C6" s="69" t="s">
        <v>0</v>
      </c>
      <c r="D6" s="69" t="s">
        <v>1</v>
      </c>
      <c r="E6" s="69" t="s">
        <v>2</v>
      </c>
      <c r="F6" s="69" t="s">
        <v>3</v>
      </c>
      <c r="G6" s="69" t="s">
        <v>4</v>
      </c>
      <c r="H6" s="69" t="s">
        <v>5</v>
      </c>
      <c r="I6" s="69" t="s">
        <v>6</v>
      </c>
      <c r="J6" s="69" t="s">
        <v>7</v>
      </c>
      <c r="K6" s="69" t="s">
        <v>8</v>
      </c>
      <c r="L6" s="69" t="s">
        <v>9</v>
      </c>
      <c r="M6" s="69" t="s">
        <v>10</v>
      </c>
      <c r="N6" s="69" t="s">
        <v>11</v>
      </c>
      <c r="O6" s="4"/>
      <c r="P6" s="69" t="s">
        <v>40</v>
      </c>
      <c r="Q6" s="69"/>
      <c r="R6" s="69"/>
      <c r="S6" s="69"/>
      <c r="T6" s="69"/>
      <c r="U6" s="69"/>
      <c r="V6" s="69"/>
      <c r="W6" s="69" t="s">
        <v>13</v>
      </c>
      <c r="X6" s="69" t="s">
        <v>14</v>
      </c>
      <c r="Y6" s="69" t="s">
        <v>15</v>
      </c>
      <c r="Z6" s="69" t="s">
        <v>16</v>
      </c>
      <c r="AA6" s="69" t="s">
        <v>17</v>
      </c>
      <c r="AB6" s="69" t="s">
        <v>18</v>
      </c>
      <c r="AC6" s="69" t="s">
        <v>19</v>
      </c>
      <c r="AD6" s="69" t="s">
        <v>20</v>
      </c>
      <c r="AE6" s="69" t="s">
        <v>21</v>
      </c>
      <c r="AF6" s="69" t="s">
        <v>22</v>
      </c>
      <c r="AG6" s="69" t="s">
        <v>23</v>
      </c>
      <c r="AH6" s="69" t="s">
        <v>24</v>
      </c>
      <c r="AI6" s="69" t="s">
        <v>25</v>
      </c>
      <c r="AJ6" s="69" t="s">
        <v>26</v>
      </c>
      <c r="AK6" s="69" t="s">
        <v>27</v>
      </c>
      <c r="AL6" s="69" t="s">
        <v>28</v>
      </c>
      <c r="AM6" s="69" t="s">
        <v>29</v>
      </c>
      <c r="AN6" s="69" t="s">
        <v>1</v>
      </c>
      <c r="AO6" s="69" t="s">
        <v>30</v>
      </c>
      <c r="AP6" s="70" t="s">
        <v>68</v>
      </c>
      <c r="AQ6" s="69" t="s">
        <v>31</v>
      </c>
      <c r="AR6" s="69" t="s">
        <v>32</v>
      </c>
      <c r="AS6" s="69" t="s">
        <v>33</v>
      </c>
      <c r="AT6" s="69" t="s">
        <v>34</v>
      </c>
      <c r="AU6" s="69" t="s">
        <v>35</v>
      </c>
      <c r="AV6" s="69" t="s">
        <v>67</v>
      </c>
      <c r="AW6" s="69" t="s">
        <v>36</v>
      </c>
      <c r="AX6" s="69"/>
      <c r="AY6" s="69" t="s">
        <v>37</v>
      </c>
      <c r="AZ6" s="69" t="s">
        <v>38</v>
      </c>
      <c r="BA6" s="70" t="s">
        <v>61</v>
      </c>
      <c r="BB6" s="70" t="s">
        <v>69</v>
      </c>
      <c r="BC6" s="70" t="s">
        <v>70</v>
      </c>
      <c r="BD6" s="70" t="s">
        <v>39</v>
      </c>
      <c r="BI6" s="2">
        <v>1</v>
      </c>
      <c r="BJ6" s="2">
        <v>202</v>
      </c>
      <c r="BK6" s="2" t="s">
        <v>65</v>
      </c>
      <c r="BL6" s="2">
        <f>$AZ$14</f>
        <v>1819.31</v>
      </c>
      <c r="BM6" s="2">
        <f>$BC$14</f>
        <v>1792.9170000000001</v>
      </c>
      <c r="BN6" s="2"/>
      <c r="BO6" s="2"/>
      <c r="BP6" s="2"/>
      <c r="BQ6" s="2"/>
      <c r="BR6" s="2"/>
      <c r="BS6" s="2"/>
      <c r="BT6" s="2">
        <f>SUM(BL6:BS6)</f>
        <v>3612.2269999999999</v>
      </c>
    </row>
    <row r="7" spans="3:72" x14ac:dyDescent="0.2"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4" t="s">
        <v>66</v>
      </c>
      <c r="P7" s="3">
        <v>2013</v>
      </c>
      <c r="Q7" s="3">
        <v>2014</v>
      </c>
      <c r="R7" s="3">
        <v>2015</v>
      </c>
      <c r="S7" s="3">
        <v>2016</v>
      </c>
      <c r="T7" s="3"/>
      <c r="U7" s="3"/>
      <c r="V7" s="3" t="s">
        <v>12</v>
      </c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71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71"/>
      <c r="BB7" s="71"/>
      <c r="BC7" s="71"/>
      <c r="BD7" s="71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</row>
    <row r="8" spans="3:72" ht="15.95" customHeight="1" x14ac:dyDescent="0.2">
      <c r="C8" s="2" t="s">
        <v>45</v>
      </c>
      <c r="D8" s="1"/>
      <c r="E8" s="1"/>
      <c r="F8" s="1"/>
      <c r="G8" s="1"/>
      <c r="H8" s="1"/>
      <c r="I8" s="1"/>
      <c r="J8" s="1"/>
      <c r="K8" s="1"/>
      <c r="L8" s="1"/>
      <c r="M8" s="1">
        <f>H8*15%</f>
        <v>0</v>
      </c>
      <c r="N8" s="1"/>
      <c r="O8" s="1"/>
      <c r="P8" s="1">
        <v>86.39</v>
      </c>
      <c r="Q8" s="1">
        <v>92.44</v>
      </c>
      <c r="R8" s="1">
        <v>103.27</v>
      </c>
      <c r="S8" s="1">
        <v>120</v>
      </c>
      <c r="T8" s="1"/>
      <c r="U8" s="1"/>
      <c r="V8" s="1">
        <v>10</v>
      </c>
      <c r="W8" s="1"/>
      <c r="X8" s="1"/>
      <c r="Y8" s="1">
        <v>10</v>
      </c>
      <c r="Z8" s="1"/>
      <c r="AA8" s="1"/>
      <c r="AB8" s="1"/>
      <c r="AC8" s="1"/>
      <c r="AD8" s="1">
        <f>(SUM(D8:AC8))-O8</f>
        <v>422.09999999999997</v>
      </c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>
        <f>SUM(AE8:AX8)</f>
        <v>0</v>
      </c>
      <c r="AZ8" s="1">
        <f>AD8-AY8</f>
        <v>422.09999999999997</v>
      </c>
      <c r="BA8" s="1">
        <f>H8*120%</f>
        <v>0</v>
      </c>
      <c r="BB8" s="1">
        <f t="shared" ref="BB8:BB13" si="0">((H8+M8+I8+J8+N8+BA8)-(1125+AE8+AF8+AM8+O8))*10%</f>
        <v>-112.5</v>
      </c>
      <c r="BC8" s="1"/>
      <c r="BD8" s="1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</row>
    <row r="9" spans="3:72" ht="15.95" customHeight="1" x14ac:dyDescent="0.2">
      <c r="C9" s="2" t="s">
        <v>46</v>
      </c>
      <c r="D9" s="1"/>
      <c r="E9" s="1"/>
      <c r="F9" s="1"/>
      <c r="G9" s="1"/>
      <c r="H9" s="1"/>
      <c r="I9" s="1"/>
      <c r="J9" s="1"/>
      <c r="K9" s="1"/>
      <c r="L9" s="1"/>
      <c r="M9" s="1">
        <f t="shared" ref="M9:M19" si="1">H9*15%</f>
        <v>0</v>
      </c>
      <c r="N9" s="1"/>
      <c r="O9" s="1"/>
      <c r="P9" s="1">
        <v>86.39</v>
      </c>
      <c r="Q9" s="1">
        <v>92.44</v>
      </c>
      <c r="R9" s="1">
        <v>103.27</v>
      </c>
      <c r="S9" s="1">
        <v>120</v>
      </c>
      <c r="T9" s="1"/>
      <c r="U9" s="1"/>
      <c r="V9" s="1">
        <v>10</v>
      </c>
      <c r="W9" s="1"/>
      <c r="X9" s="1"/>
      <c r="Y9" s="1">
        <v>10</v>
      </c>
      <c r="Z9" s="1"/>
      <c r="AA9" s="1"/>
      <c r="AB9" s="1"/>
      <c r="AC9" s="1"/>
      <c r="AD9" s="1">
        <f t="shared" ref="AD9:AD16" si="2">(SUM(D9:AC9))-O9</f>
        <v>422.09999999999997</v>
      </c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>
        <f t="shared" ref="AY9:AY19" si="3">SUM(AE9:AX9)</f>
        <v>0</v>
      </c>
      <c r="AZ9" s="1">
        <f t="shared" ref="AZ9:AZ19" si="4">AD9-AY9</f>
        <v>422.09999999999997</v>
      </c>
      <c r="BA9" s="1">
        <f t="shared" ref="BA9:BA19" si="5">H9*120%</f>
        <v>0</v>
      </c>
      <c r="BB9" s="1">
        <f t="shared" si="0"/>
        <v>-112.5</v>
      </c>
      <c r="BC9" s="1"/>
      <c r="BD9" s="1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</row>
    <row r="10" spans="3:72" ht="15.95" customHeight="1" x14ac:dyDescent="0.2">
      <c r="C10" s="2" t="s">
        <v>47</v>
      </c>
      <c r="D10" s="1"/>
      <c r="E10" s="1"/>
      <c r="F10" s="1"/>
      <c r="G10" s="1"/>
      <c r="H10" s="1"/>
      <c r="I10" s="1"/>
      <c r="J10" s="1"/>
      <c r="K10" s="1"/>
      <c r="L10" s="1"/>
      <c r="M10" s="1">
        <f t="shared" si="1"/>
        <v>0</v>
      </c>
      <c r="N10" s="1"/>
      <c r="O10" s="1"/>
      <c r="P10" s="1">
        <v>86.39</v>
      </c>
      <c r="Q10" s="1">
        <v>92.44</v>
      </c>
      <c r="R10" s="1">
        <v>103.27</v>
      </c>
      <c r="S10" s="1">
        <v>120</v>
      </c>
      <c r="T10" s="1"/>
      <c r="U10" s="1"/>
      <c r="V10" s="1">
        <v>10</v>
      </c>
      <c r="W10" s="1"/>
      <c r="X10" s="1"/>
      <c r="Y10" s="1">
        <v>10</v>
      </c>
      <c r="Z10" s="1"/>
      <c r="AA10" s="1"/>
      <c r="AB10" s="1"/>
      <c r="AC10" s="1"/>
      <c r="AD10" s="1">
        <f t="shared" si="2"/>
        <v>422.09999999999997</v>
      </c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>
        <f t="shared" si="3"/>
        <v>0</v>
      </c>
      <c r="AZ10" s="1">
        <f t="shared" si="4"/>
        <v>422.09999999999997</v>
      </c>
      <c r="BA10" s="1">
        <f t="shared" si="5"/>
        <v>0</v>
      </c>
      <c r="BB10" s="1">
        <f t="shared" si="0"/>
        <v>-112.5</v>
      </c>
      <c r="BC10" s="1"/>
      <c r="BD10" s="1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</row>
    <row r="11" spans="3:72" ht="15.95" customHeight="1" x14ac:dyDescent="0.2">
      <c r="C11" s="2" t="s">
        <v>48</v>
      </c>
      <c r="D11" s="1"/>
      <c r="E11" s="1"/>
      <c r="F11" s="1"/>
      <c r="G11" s="1"/>
      <c r="H11" s="1"/>
      <c r="I11" s="1"/>
      <c r="J11" s="1"/>
      <c r="K11" s="1"/>
      <c r="L11" s="1"/>
      <c r="M11" s="1">
        <f t="shared" si="1"/>
        <v>0</v>
      </c>
      <c r="N11" s="1"/>
      <c r="O11" s="1"/>
      <c r="P11" s="1">
        <v>86.39</v>
      </c>
      <c r="Q11" s="1">
        <v>92.44</v>
      </c>
      <c r="R11" s="1">
        <v>103.27</v>
      </c>
      <c r="S11" s="1">
        <v>120</v>
      </c>
      <c r="T11" s="1"/>
      <c r="U11" s="1"/>
      <c r="V11" s="1">
        <v>10</v>
      </c>
      <c r="W11" s="1"/>
      <c r="X11" s="1"/>
      <c r="Y11" s="1">
        <v>10</v>
      </c>
      <c r="Z11" s="1"/>
      <c r="AA11" s="1"/>
      <c r="AB11" s="1"/>
      <c r="AC11" s="1"/>
      <c r="AD11" s="1">
        <f t="shared" si="2"/>
        <v>422.09999999999997</v>
      </c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>
        <f t="shared" si="3"/>
        <v>0</v>
      </c>
      <c r="AZ11" s="1">
        <f t="shared" si="4"/>
        <v>422.09999999999997</v>
      </c>
      <c r="BA11" s="1">
        <f t="shared" si="5"/>
        <v>0</v>
      </c>
      <c r="BB11" s="1">
        <f t="shared" si="0"/>
        <v>-112.5</v>
      </c>
      <c r="BC11" s="1"/>
      <c r="BD11" s="1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</row>
    <row r="12" spans="3:72" ht="15.95" customHeight="1" x14ac:dyDescent="0.2">
      <c r="C12" s="2" t="s">
        <v>49</v>
      </c>
      <c r="D12" s="1"/>
      <c r="E12" s="1"/>
      <c r="F12" s="1"/>
      <c r="G12" s="1"/>
      <c r="H12" s="1"/>
      <c r="I12" s="1"/>
      <c r="J12" s="1"/>
      <c r="K12" s="1"/>
      <c r="L12" s="1"/>
      <c r="M12" s="1">
        <f t="shared" si="1"/>
        <v>0</v>
      </c>
      <c r="N12" s="1"/>
      <c r="O12" s="1"/>
      <c r="P12" s="1">
        <v>86.39</v>
      </c>
      <c r="Q12" s="1">
        <v>92.44</v>
      </c>
      <c r="R12" s="1">
        <v>103.27</v>
      </c>
      <c r="S12" s="1">
        <v>120</v>
      </c>
      <c r="T12" s="1"/>
      <c r="U12" s="1"/>
      <c r="V12" s="1">
        <v>10</v>
      </c>
      <c r="W12" s="1"/>
      <c r="X12" s="1"/>
      <c r="Y12" s="1">
        <v>10</v>
      </c>
      <c r="Z12" s="1"/>
      <c r="AA12" s="1"/>
      <c r="AB12" s="1"/>
      <c r="AC12" s="1"/>
      <c r="AD12" s="1">
        <f t="shared" si="2"/>
        <v>422.09999999999997</v>
      </c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>
        <f t="shared" si="3"/>
        <v>0</v>
      </c>
      <c r="AZ12" s="1">
        <f t="shared" si="4"/>
        <v>422.09999999999997</v>
      </c>
      <c r="BA12" s="1">
        <f t="shared" si="5"/>
        <v>0</v>
      </c>
      <c r="BB12" s="1">
        <f t="shared" si="0"/>
        <v>-112.5</v>
      </c>
      <c r="BC12" s="1"/>
      <c r="BD12" s="1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</row>
    <row r="13" spans="3:72" ht="15.95" customHeight="1" x14ac:dyDescent="0.2">
      <c r="C13" s="2" t="s">
        <v>50</v>
      </c>
      <c r="D13" s="1"/>
      <c r="E13" s="1"/>
      <c r="F13" s="1"/>
      <c r="G13" s="1"/>
      <c r="H13" s="1"/>
      <c r="I13" s="1"/>
      <c r="J13" s="1"/>
      <c r="K13" s="1"/>
      <c r="L13" s="1"/>
      <c r="M13" s="1">
        <f t="shared" si="1"/>
        <v>0</v>
      </c>
      <c r="N13" s="1"/>
      <c r="O13" s="1"/>
      <c r="P13" s="1">
        <v>86.39</v>
      </c>
      <c r="Q13" s="1">
        <v>92.44</v>
      </c>
      <c r="R13" s="1">
        <v>103.27</v>
      </c>
      <c r="S13" s="1">
        <v>120</v>
      </c>
      <c r="T13" s="1"/>
      <c r="U13" s="1"/>
      <c r="V13" s="1">
        <v>10</v>
      </c>
      <c r="W13" s="1"/>
      <c r="X13" s="1"/>
      <c r="Y13" s="1">
        <v>10</v>
      </c>
      <c r="Z13" s="1"/>
      <c r="AA13" s="1"/>
      <c r="AB13" s="1"/>
      <c r="AC13" s="1"/>
      <c r="AD13" s="1">
        <f t="shared" si="2"/>
        <v>422.09999999999997</v>
      </c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>
        <f t="shared" si="3"/>
        <v>0</v>
      </c>
      <c r="AZ13" s="1">
        <f t="shared" si="4"/>
        <v>422.09999999999997</v>
      </c>
      <c r="BA13" s="1">
        <f t="shared" si="5"/>
        <v>0</v>
      </c>
      <c r="BB13" s="1">
        <f t="shared" si="0"/>
        <v>-112.5</v>
      </c>
      <c r="BC13" s="1"/>
      <c r="BD13" s="1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</row>
    <row r="14" spans="3:72" ht="15.95" customHeight="1" x14ac:dyDescent="0.2">
      <c r="C14" s="2" t="s">
        <v>51</v>
      </c>
      <c r="D14" s="1"/>
      <c r="E14" s="1"/>
      <c r="F14" s="1"/>
      <c r="G14" s="1"/>
      <c r="H14" s="1">
        <v>1616.2</v>
      </c>
      <c r="I14" s="1"/>
      <c r="J14" s="1"/>
      <c r="K14" s="1"/>
      <c r="L14" s="1"/>
      <c r="M14" s="1">
        <f t="shared" si="1"/>
        <v>242.43</v>
      </c>
      <c r="N14" s="1"/>
      <c r="O14" s="1">
        <v>716.3</v>
      </c>
      <c r="P14" s="1">
        <v>86.39</v>
      </c>
      <c r="Q14" s="1">
        <v>92.44</v>
      </c>
      <c r="R14" s="1">
        <v>103.27</v>
      </c>
      <c r="S14" s="1">
        <v>120</v>
      </c>
      <c r="T14" s="1"/>
      <c r="U14" s="1"/>
      <c r="V14" s="1">
        <v>10</v>
      </c>
      <c r="W14" s="1"/>
      <c r="X14" s="1"/>
      <c r="Y14" s="1">
        <v>10</v>
      </c>
      <c r="Z14" s="1"/>
      <c r="AA14" s="1"/>
      <c r="AB14" s="1"/>
      <c r="AC14" s="1">
        <v>96.64</v>
      </c>
      <c r="AD14" s="1">
        <f t="shared" si="2"/>
        <v>2377.37</v>
      </c>
      <c r="AE14" s="1">
        <v>191.8</v>
      </c>
      <c r="AF14" s="1">
        <v>267.3</v>
      </c>
      <c r="AG14" s="1"/>
      <c r="AH14" s="1"/>
      <c r="AI14" s="1">
        <v>5.45</v>
      </c>
      <c r="AJ14" s="1">
        <v>0.5</v>
      </c>
      <c r="AK14" s="1">
        <v>3</v>
      </c>
      <c r="AL14" s="1">
        <v>0.25</v>
      </c>
      <c r="AM14" s="1">
        <v>26.99</v>
      </c>
      <c r="AN14" s="1"/>
      <c r="AO14" s="1"/>
      <c r="AP14" s="1">
        <v>33.270000000000003</v>
      </c>
      <c r="AQ14" s="1"/>
      <c r="AR14" s="1"/>
      <c r="AS14" s="1"/>
      <c r="AT14" s="1"/>
      <c r="AU14" s="1"/>
      <c r="AV14" s="1">
        <v>29.5</v>
      </c>
      <c r="AW14" s="1"/>
      <c r="AX14" s="1"/>
      <c r="AY14" s="1">
        <f t="shared" si="3"/>
        <v>558.06000000000006</v>
      </c>
      <c r="AZ14" s="1">
        <f t="shared" si="4"/>
        <v>1819.31</v>
      </c>
      <c r="BA14" s="1">
        <f t="shared" si="5"/>
        <v>1939.44</v>
      </c>
      <c r="BB14" s="1">
        <f>((H14+M14+I14+J14+N14+BA14)-(1125+AE14+AF14+AM14+AI14+O14))*10%</f>
        <v>146.523</v>
      </c>
      <c r="BC14" s="1">
        <f>BA14-BB14</f>
        <v>1792.9170000000001</v>
      </c>
      <c r="BD14" s="1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</row>
    <row r="15" spans="3:72" ht="15.95" customHeight="1" x14ac:dyDescent="0.2">
      <c r="C15" s="2" t="s">
        <v>52</v>
      </c>
      <c r="D15" s="1"/>
      <c r="E15" s="1"/>
      <c r="F15" s="1"/>
      <c r="G15" s="1"/>
      <c r="H15" s="1">
        <v>1616.2</v>
      </c>
      <c r="I15" s="1"/>
      <c r="J15" s="1"/>
      <c r="K15" s="1"/>
      <c r="L15" s="1"/>
      <c r="M15" s="1">
        <f t="shared" si="1"/>
        <v>242.43</v>
      </c>
      <c r="N15" s="1"/>
      <c r="O15" s="1"/>
      <c r="P15" s="1">
        <v>86.39</v>
      </c>
      <c r="Q15" s="1">
        <v>92.44</v>
      </c>
      <c r="R15" s="1">
        <v>103.27</v>
      </c>
      <c r="S15" s="1">
        <v>120</v>
      </c>
      <c r="T15" s="1"/>
      <c r="U15" s="1"/>
      <c r="V15" s="1">
        <v>10</v>
      </c>
      <c r="W15" s="1"/>
      <c r="X15" s="1"/>
      <c r="Y15" s="1">
        <v>10</v>
      </c>
      <c r="Z15" s="1"/>
      <c r="AA15" s="1"/>
      <c r="AB15" s="1"/>
      <c r="AC15" s="1"/>
      <c r="AD15" s="1">
        <f t="shared" si="2"/>
        <v>2280.7300000000005</v>
      </c>
      <c r="AE15" s="1">
        <v>191.8</v>
      </c>
      <c r="AF15" s="1">
        <v>267.3</v>
      </c>
      <c r="AG15" s="1"/>
      <c r="AH15" s="1"/>
      <c r="AI15" s="1">
        <v>5.45</v>
      </c>
      <c r="AJ15" s="1">
        <v>0.5</v>
      </c>
      <c r="AK15" s="1">
        <v>3</v>
      </c>
      <c r="AL15" s="1">
        <v>0.25</v>
      </c>
      <c r="AM15" s="1">
        <v>26.99</v>
      </c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>
        <f t="shared" si="3"/>
        <v>495.29</v>
      </c>
      <c r="AZ15" s="1">
        <f t="shared" si="4"/>
        <v>1785.4400000000005</v>
      </c>
      <c r="BA15" s="1">
        <f t="shared" si="5"/>
        <v>1939.44</v>
      </c>
      <c r="BB15" s="1"/>
      <c r="BC15" s="1"/>
      <c r="BD15" s="1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</row>
    <row r="16" spans="3:72" ht="15.95" customHeight="1" x14ac:dyDescent="0.2">
      <c r="C16" s="2" t="s">
        <v>53</v>
      </c>
      <c r="D16" s="1"/>
      <c r="E16" s="1"/>
      <c r="F16" s="1"/>
      <c r="G16" s="1"/>
      <c r="H16" s="1">
        <v>1616.2</v>
      </c>
      <c r="I16" s="1"/>
      <c r="J16" s="1"/>
      <c r="K16" s="1"/>
      <c r="L16" s="1"/>
      <c r="M16" s="1">
        <f t="shared" si="1"/>
        <v>242.43</v>
      </c>
      <c r="N16" s="1"/>
      <c r="O16" s="1"/>
      <c r="P16" s="1">
        <v>86.39</v>
      </c>
      <c r="Q16" s="1">
        <v>92.44</v>
      </c>
      <c r="R16" s="1">
        <v>103.27</v>
      </c>
      <c r="S16" s="1">
        <v>120</v>
      </c>
      <c r="T16" s="1"/>
      <c r="U16" s="1"/>
      <c r="V16" s="1">
        <v>10</v>
      </c>
      <c r="W16" s="1"/>
      <c r="X16" s="1"/>
      <c r="Y16" s="1">
        <v>10</v>
      </c>
      <c r="Z16" s="1"/>
      <c r="AA16" s="1"/>
      <c r="AB16" s="1"/>
      <c r="AC16" s="1"/>
      <c r="AD16" s="1">
        <f t="shared" si="2"/>
        <v>2280.7300000000005</v>
      </c>
      <c r="AE16" s="1">
        <v>191.8</v>
      </c>
      <c r="AF16" s="1">
        <v>267.3</v>
      </c>
      <c r="AG16" s="1"/>
      <c r="AH16" s="1"/>
      <c r="AI16" s="1">
        <v>5.45</v>
      </c>
      <c r="AJ16" s="1">
        <v>0.5</v>
      </c>
      <c r="AK16" s="1">
        <v>3</v>
      </c>
      <c r="AL16" s="1">
        <v>0.25</v>
      </c>
      <c r="AM16" s="1">
        <v>26.99</v>
      </c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>
        <f t="shared" si="3"/>
        <v>495.29</v>
      </c>
      <c r="AZ16" s="1">
        <f t="shared" si="4"/>
        <v>1785.4400000000005</v>
      </c>
      <c r="BA16" s="1">
        <f t="shared" si="5"/>
        <v>1939.44</v>
      </c>
      <c r="BB16" s="1"/>
      <c r="BC16" s="1"/>
      <c r="BD16" s="1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</row>
    <row r="17" spans="3:72" ht="15.95" customHeight="1" x14ac:dyDescent="0.2">
      <c r="C17" s="2" t="s">
        <v>54</v>
      </c>
      <c r="D17" s="1"/>
      <c r="E17" s="1"/>
      <c r="F17" s="1"/>
      <c r="G17" s="1"/>
      <c r="H17" s="1"/>
      <c r="I17" s="1"/>
      <c r="J17" s="1"/>
      <c r="K17" s="1"/>
      <c r="L17" s="1"/>
      <c r="M17" s="1">
        <f t="shared" si="1"/>
        <v>0</v>
      </c>
      <c r="N17" s="1"/>
      <c r="O17" s="1"/>
      <c r="P17" s="1">
        <v>86.39</v>
      </c>
      <c r="Q17" s="1">
        <v>92.44</v>
      </c>
      <c r="R17" s="1">
        <v>103.27</v>
      </c>
      <c r="S17" s="1">
        <v>120</v>
      </c>
      <c r="T17" s="1"/>
      <c r="U17" s="1"/>
      <c r="V17" s="1">
        <v>10</v>
      </c>
      <c r="W17" s="1"/>
      <c r="X17" s="1"/>
      <c r="Y17" s="1">
        <v>10</v>
      </c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>
        <f t="shared" si="3"/>
        <v>0</v>
      </c>
      <c r="AZ17" s="1">
        <f t="shared" si="4"/>
        <v>0</v>
      </c>
      <c r="BA17" s="1">
        <f t="shared" si="5"/>
        <v>0</v>
      </c>
      <c r="BB17" s="1"/>
      <c r="BC17" s="1"/>
      <c r="BD17" s="1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</row>
    <row r="18" spans="3:72" ht="15.95" customHeight="1" x14ac:dyDescent="0.2">
      <c r="C18" s="2" t="s">
        <v>55</v>
      </c>
      <c r="D18" s="1"/>
      <c r="E18" s="1"/>
      <c r="F18" s="1"/>
      <c r="G18" s="1"/>
      <c r="H18" s="1"/>
      <c r="I18" s="1"/>
      <c r="J18" s="1"/>
      <c r="K18" s="1"/>
      <c r="L18" s="1"/>
      <c r="M18" s="1">
        <f t="shared" si="1"/>
        <v>0</v>
      </c>
      <c r="N18" s="1"/>
      <c r="O18" s="1"/>
      <c r="P18" s="1">
        <v>86.39</v>
      </c>
      <c r="Q18" s="1">
        <v>92.44</v>
      </c>
      <c r="R18" s="1">
        <v>103.27</v>
      </c>
      <c r="S18" s="1">
        <v>120</v>
      </c>
      <c r="T18" s="1"/>
      <c r="U18" s="1"/>
      <c r="V18" s="1">
        <v>10</v>
      </c>
      <c r="W18" s="1"/>
      <c r="X18" s="1"/>
      <c r="Y18" s="1">
        <v>10</v>
      </c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>
        <f t="shared" si="3"/>
        <v>0</v>
      </c>
      <c r="AZ18" s="1">
        <f t="shared" si="4"/>
        <v>0</v>
      </c>
      <c r="BA18" s="1">
        <f t="shared" si="5"/>
        <v>0</v>
      </c>
      <c r="BB18" s="1"/>
      <c r="BC18" s="1"/>
      <c r="BD18" s="1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</row>
    <row r="19" spans="3:72" ht="15.95" customHeight="1" x14ac:dyDescent="0.2">
      <c r="C19" s="2" t="s">
        <v>56</v>
      </c>
      <c r="D19" s="1"/>
      <c r="E19" s="1"/>
      <c r="F19" s="1"/>
      <c r="G19" s="1"/>
      <c r="H19" s="1"/>
      <c r="I19" s="1"/>
      <c r="J19" s="1"/>
      <c r="K19" s="1"/>
      <c r="L19" s="1"/>
      <c r="M19" s="1">
        <f t="shared" si="1"/>
        <v>0</v>
      </c>
      <c r="N19" s="1"/>
      <c r="O19" s="1"/>
      <c r="P19" s="1">
        <v>86.39</v>
      </c>
      <c r="Q19" s="1">
        <v>92.44</v>
      </c>
      <c r="R19" s="1">
        <v>103.27</v>
      </c>
      <c r="S19" s="1">
        <v>120</v>
      </c>
      <c r="T19" s="1"/>
      <c r="U19" s="1"/>
      <c r="V19" s="1">
        <v>10</v>
      </c>
      <c r="W19" s="1"/>
      <c r="X19" s="1"/>
      <c r="Y19" s="1">
        <v>10</v>
      </c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>
        <f t="shared" si="3"/>
        <v>0</v>
      </c>
      <c r="AZ19" s="1">
        <f t="shared" si="4"/>
        <v>0</v>
      </c>
      <c r="BA19" s="1">
        <f t="shared" si="5"/>
        <v>0</v>
      </c>
      <c r="BB19" s="1"/>
      <c r="BC19" s="1"/>
      <c r="BD19" s="1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</row>
    <row r="20" spans="3:72" ht="15.95" customHeight="1" x14ac:dyDescent="0.2">
      <c r="C20" s="2" t="s">
        <v>57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</row>
    <row r="21" spans="3:72" ht="15.95" customHeight="1" x14ac:dyDescent="0.2">
      <c r="C21" s="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</row>
    <row r="22" spans="3:72" ht="15.95" customHeight="1" x14ac:dyDescent="0.2">
      <c r="C22" s="2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</row>
    <row r="23" spans="3:72" x14ac:dyDescent="0.2"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</row>
    <row r="24" spans="3:72" x14ac:dyDescent="0.2"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</row>
    <row r="25" spans="3:72" x14ac:dyDescent="0.2"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</row>
    <row r="26" spans="3:72" x14ac:dyDescent="0.2"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</row>
    <row r="27" spans="3:72" x14ac:dyDescent="0.2">
      <c r="C27" s="73" t="s">
        <v>44</v>
      </c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</row>
    <row r="28" spans="3:72" x14ac:dyDescent="0.2"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</row>
    <row r="29" spans="3:72" ht="23.25" x14ac:dyDescent="0.2">
      <c r="C29" s="72" t="s">
        <v>41</v>
      </c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 t="s">
        <v>42</v>
      </c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</row>
    <row r="30" spans="3:72" x14ac:dyDescent="0.2">
      <c r="C30" s="69" t="s">
        <v>0</v>
      </c>
      <c r="D30" s="69" t="s">
        <v>1</v>
      </c>
      <c r="E30" s="69" t="s">
        <v>2</v>
      </c>
      <c r="F30" s="69" t="s">
        <v>3</v>
      </c>
      <c r="G30" s="69" t="s">
        <v>4</v>
      </c>
      <c r="H30" s="69" t="s">
        <v>5</v>
      </c>
      <c r="I30" s="69" t="s">
        <v>6</v>
      </c>
      <c r="J30" s="69" t="s">
        <v>7</v>
      </c>
      <c r="K30" s="69" t="s">
        <v>8</v>
      </c>
      <c r="L30" s="69" t="s">
        <v>9</v>
      </c>
      <c r="M30" s="69" t="s">
        <v>10</v>
      </c>
      <c r="N30" s="69" t="s">
        <v>11</v>
      </c>
      <c r="O30" s="4"/>
      <c r="P30" s="69" t="s">
        <v>40</v>
      </c>
      <c r="Q30" s="69"/>
      <c r="R30" s="69"/>
      <c r="S30" s="69"/>
      <c r="T30" s="69"/>
      <c r="U30" s="69"/>
      <c r="V30" s="69"/>
      <c r="W30" s="69" t="s">
        <v>13</v>
      </c>
      <c r="X30" s="69" t="s">
        <v>14</v>
      </c>
      <c r="Y30" s="69" t="s">
        <v>15</v>
      </c>
      <c r="Z30" s="69" t="s">
        <v>16</v>
      </c>
      <c r="AA30" s="69" t="s">
        <v>17</v>
      </c>
      <c r="AB30" s="69" t="s">
        <v>18</v>
      </c>
      <c r="AC30" s="69" t="s">
        <v>19</v>
      </c>
      <c r="AD30" s="69" t="s">
        <v>20</v>
      </c>
      <c r="AE30" s="69" t="s">
        <v>21</v>
      </c>
      <c r="AF30" s="69" t="s">
        <v>22</v>
      </c>
      <c r="AG30" s="69" t="s">
        <v>23</v>
      </c>
      <c r="AH30" s="69" t="s">
        <v>24</v>
      </c>
      <c r="AI30" s="69" t="s">
        <v>25</v>
      </c>
      <c r="AJ30" s="69" t="s">
        <v>26</v>
      </c>
      <c r="AK30" s="69" t="s">
        <v>27</v>
      </c>
      <c r="AL30" s="69" t="s">
        <v>28</v>
      </c>
      <c r="AM30" s="69" t="s">
        <v>29</v>
      </c>
      <c r="AN30" s="69" t="s">
        <v>1</v>
      </c>
      <c r="AO30" s="69" t="s">
        <v>30</v>
      </c>
      <c r="AP30" s="5"/>
      <c r="AQ30" s="69" t="s">
        <v>31</v>
      </c>
      <c r="AR30" s="69" t="s">
        <v>32</v>
      </c>
      <c r="AS30" s="69" t="s">
        <v>33</v>
      </c>
      <c r="AT30" s="69" t="s">
        <v>34</v>
      </c>
      <c r="AU30" s="69" t="s">
        <v>35</v>
      </c>
      <c r="AV30" s="69" t="s">
        <v>36</v>
      </c>
      <c r="AW30" s="69"/>
      <c r="AX30" s="69"/>
      <c r="AY30" s="69" t="s">
        <v>37</v>
      </c>
      <c r="AZ30" s="69" t="s">
        <v>38</v>
      </c>
      <c r="BA30" s="5"/>
      <c r="BB30" s="5"/>
      <c r="BC30" s="5"/>
      <c r="BD30" s="69" t="s">
        <v>39</v>
      </c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</row>
    <row r="31" spans="3:72" x14ac:dyDescent="0.2"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4"/>
      <c r="P31" s="3">
        <v>2013</v>
      </c>
      <c r="Q31" s="3">
        <v>2014</v>
      </c>
      <c r="R31" s="3">
        <v>2015</v>
      </c>
      <c r="S31" s="3">
        <v>2016</v>
      </c>
      <c r="T31" s="3"/>
      <c r="U31" s="3"/>
      <c r="V31" s="3" t="s">
        <v>12</v>
      </c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5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5"/>
      <c r="BB31" s="5"/>
      <c r="BC31" s="5"/>
      <c r="BD31" s="69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</row>
    <row r="32" spans="3:72" x14ac:dyDescent="0.2">
      <c r="C32" s="2" t="s">
        <v>45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</row>
    <row r="33" spans="3:72" x14ac:dyDescent="0.2">
      <c r="C33" s="2" t="s">
        <v>46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</row>
    <row r="34" spans="3:72" x14ac:dyDescent="0.2">
      <c r="C34" s="2" t="s">
        <v>47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</row>
    <row r="35" spans="3:72" x14ac:dyDescent="0.2">
      <c r="C35" s="2" t="s">
        <v>48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</row>
    <row r="36" spans="3:72" x14ac:dyDescent="0.2">
      <c r="C36" s="2" t="s">
        <v>49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</row>
    <row r="37" spans="3:72" x14ac:dyDescent="0.2">
      <c r="C37" s="2" t="s">
        <v>50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</row>
    <row r="38" spans="3:72" x14ac:dyDescent="0.2">
      <c r="C38" s="2" t="s">
        <v>51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</row>
    <row r="39" spans="3:72" x14ac:dyDescent="0.2">
      <c r="C39" s="2" t="s">
        <v>52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</row>
    <row r="40" spans="3:72" x14ac:dyDescent="0.2">
      <c r="C40" s="2" t="s">
        <v>53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</row>
    <row r="41" spans="3:72" x14ac:dyDescent="0.2">
      <c r="C41" s="2" t="s">
        <v>54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</row>
    <row r="42" spans="3:72" x14ac:dyDescent="0.2">
      <c r="C42" s="2" t="s">
        <v>55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</row>
    <row r="43" spans="3:72" x14ac:dyDescent="0.2">
      <c r="C43" s="2" t="s">
        <v>56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</row>
    <row r="44" spans="3:72" x14ac:dyDescent="0.2">
      <c r="C44" s="2" t="s">
        <v>57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</row>
    <row r="45" spans="3:72" x14ac:dyDescent="0.2">
      <c r="C45" s="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</row>
    <row r="46" spans="3:72" x14ac:dyDescent="0.2">
      <c r="C46" s="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</row>
    <row r="47" spans="3:72" x14ac:dyDescent="0.2"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</row>
    <row r="48" spans="3:72" x14ac:dyDescent="0.2"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</row>
    <row r="49" spans="3:72" x14ac:dyDescent="0.2"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</row>
    <row r="50" spans="3:72" x14ac:dyDescent="0.2">
      <c r="C50" s="73" t="s">
        <v>44</v>
      </c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</row>
    <row r="51" spans="3:72" x14ac:dyDescent="0.2"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</row>
    <row r="52" spans="3:72" ht="23.25" x14ac:dyDescent="0.2">
      <c r="C52" s="72" t="s">
        <v>41</v>
      </c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 t="s">
        <v>42</v>
      </c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</row>
    <row r="53" spans="3:72" x14ac:dyDescent="0.2">
      <c r="C53" s="69" t="s">
        <v>0</v>
      </c>
      <c r="D53" s="69" t="s">
        <v>1</v>
      </c>
      <c r="E53" s="69" t="s">
        <v>2</v>
      </c>
      <c r="F53" s="69" t="s">
        <v>3</v>
      </c>
      <c r="G53" s="69" t="s">
        <v>4</v>
      </c>
      <c r="H53" s="69" t="s">
        <v>5</v>
      </c>
      <c r="I53" s="69" t="s">
        <v>6</v>
      </c>
      <c r="J53" s="69" t="s">
        <v>7</v>
      </c>
      <c r="K53" s="69" t="s">
        <v>8</v>
      </c>
      <c r="L53" s="69" t="s">
        <v>9</v>
      </c>
      <c r="M53" s="69" t="s">
        <v>10</v>
      </c>
      <c r="N53" s="69" t="s">
        <v>11</v>
      </c>
      <c r="O53" s="4"/>
      <c r="P53" s="69" t="s">
        <v>40</v>
      </c>
      <c r="Q53" s="69"/>
      <c r="R53" s="69"/>
      <c r="S53" s="69"/>
      <c r="T53" s="69"/>
      <c r="U53" s="69"/>
      <c r="V53" s="69"/>
      <c r="W53" s="69" t="s">
        <v>13</v>
      </c>
      <c r="X53" s="69" t="s">
        <v>14</v>
      </c>
      <c r="Y53" s="69" t="s">
        <v>15</v>
      </c>
      <c r="Z53" s="69" t="s">
        <v>16</v>
      </c>
      <c r="AA53" s="69" t="s">
        <v>17</v>
      </c>
      <c r="AB53" s="69" t="s">
        <v>18</v>
      </c>
      <c r="AC53" s="69" t="s">
        <v>19</v>
      </c>
      <c r="AD53" s="69" t="s">
        <v>20</v>
      </c>
      <c r="AE53" s="69" t="s">
        <v>21</v>
      </c>
      <c r="AF53" s="69" t="s">
        <v>22</v>
      </c>
      <c r="AG53" s="69" t="s">
        <v>23</v>
      </c>
      <c r="AH53" s="69" t="s">
        <v>24</v>
      </c>
      <c r="AI53" s="69" t="s">
        <v>25</v>
      </c>
      <c r="AJ53" s="69" t="s">
        <v>26</v>
      </c>
      <c r="AK53" s="69" t="s">
        <v>27</v>
      </c>
      <c r="AL53" s="69" t="s">
        <v>28</v>
      </c>
      <c r="AM53" s="69" t="s">
        <v>29</v>
      </c>
      <c r="AN53" s="69" t="s">
        <v>1</v>
      </c>
      <c r="AO53" s="69" t="s">
        <v>30</v>
      </c>
      <c r="AP53" s="5"/>
      <c r="AQ53" s="69" t="s">
        <v>31</v>
      </c>
      <c r="AR53" s="69" t="s">
        <v>32</v>
      </c>
      <c r="AS53" s="69" t="s">
        <v>33</v>
      </c>
      <c r="AT53" s="69" t="s">
        <v>34</v>
      </c>
      <c r="AU53" s="69" t="s">
        <v>35</v>
      </c>
      <c r="AV53" s="69" t="s">
        <v>36</v>
      </c>
      <c r="AW53" s="69"/>
      <c r="AX53" s="69"/>
      <c r="AY53" s="69" t="s">
        <v>37</v>
      </c>
      <c r="AZ53" s="69" t="s">
        <v>38</v>
      </c>
      <c r="BA53" s="5"/>
      <c r="BB53" s="5"/>
      <c r="BC53" s="5"/>
      <c r="BD53" s="69" t="s">
        <v>39</v>
      </c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</row>
    <row r="54" spans="3:72" x14ac:dyDescent="0.2"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4"/>
      <c r="P54" s="3">
        <v>2013</v>
      </c>
      <c r="Q54" s="3">
        <v>2014</v>
      </c>
      <c r="R54" s="3">
        <v>2015</v>
      </c>
      <c r="S54" s="3">
        <v>2016</v>
      </c>
      <c r="T54" s="3"/>
      <c r="U54" s="3"/>
      <c r="V54" s="3" t="s">
        <v>12</v>
      </c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5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5"/>
      <c r="BB54" s="5"/>
      <c r="BC54" s="5"/>
      <c r="BD54" s="69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</row>
    <row r="55" spans="3:72" x14ac:dyDescent="0.2">
      <c r="C55" s="2" t="s">
        <v>45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</row>
    <row r="56" spans="3:72" x14ac:dyDescent="0.2">
      <c r="C56" s="2" t="s">
        <v>46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</row>
    <row r="57" spans="3:72" x14ac:dyDescent="0.2">
      <c r="C57" s="2" t="s">
        <v>47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</row>
    <row r="58" spans="3:72" x14ac:dyDescent="0.2">
      <c r="C58" s="2" t="s">
        <v>48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</row>
    <row r="59" spans="3:72" x14ac:dyDescent="0.2">
      <c r="C59" s="2" t="s">
        <v>49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</row>
    <row r="60" spans="3:72" x14ac:dyDescent="0.2">
      <c r="C60" s="2" t="s">
        <v>50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</row>
    <row r="61" spans="3:72" x14ac:dyDescent="0.2">
      <c r="C61" s="2" t="s">
        <v>51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</row>
    <row r="62" spans="3:72" x14ac:dyDescent="0.2">
      <c r="C62" s="2" t="s">
        <v>52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</row>
    <row r="63" spans="3:72" x14ac:dyDescent="0.2">
      <c r="C63" s="2" t="s">
        <v>53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</row>
    <row r="64" spans="3:72" x14ac:dyDescent="0.2">
      <c r="C64" s="2" t="s">
        <v>54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</row>
    <row r="65" spans="3:72" x14ac:dyDescent="0.2">
      <c r="C65" s="2" t="s">
        <v>55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</row>
    <row r="66" spans="3:72" x14ac:dyDescent="0.2">
      <c r="C66" s="2" t="s">
        <v>56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</row>
    <row r="67" spans="3:72" x14ac:dyDescent="0.2">
      <c r="C67" s="2" t="s">
        <v>57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</row>
    <row r="68" spans="3:72" x14ac:dyDescent="0.2">
      <c r="C68" s="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I68" s="2"/>
      <c r="BJ68" s="2"/>
      <c r="BK68" s="2" t="s">
        <v>64</v>
      </c>
      <c r="BL68" s="2"/>
      <c r="BM68" s="2"/>
      <c r="BN68" s="2"/>
      <c r="BO68" s="2"/>
      <c r="BP68" s="2"/>
      <c r="BQ68" s="2"/>
      <c r="BR68" s="2"/>
      <c r="BS68" s="2"/>
      <c r="BT68" s="2"/>
    </row>
    <row r="69" spans="3:72" x14ac:dyDescent="0.2">
      <c r="C69" s="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</row>
    <row r="73" spans="3:72" x14ac:dyDescent="0.2">
      <c r="C73" s="73" t="s">
        <v>44</v>
      </c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3"/>
      <c r="AN73" s="73"/>
      <c r="AO73" s="73"/>
      <c r="AP73" s="73"/>
      <c r="AQ73" s="73"/>
      <c r="AR73" s="73"/>
      <c r="AS73" s="73"/>
      <c r="AT73" s="73"/>
      <c r="AU73" s="73"/>
      <c r="AV73" s="73"/>
      <c r="AW73" s="73"/>
      <c r="AX73" s="73"/>
      <c r="AY73" s="73"/>
      <c r="AZ73" s="73"/>
      <c r="BA73" s="73"/>
      <c r="BB73" s="73"/>
      <c r="BC73" s="73"/>
      <c r="BD73" s="73"/>
    </row>
    <row r="74" spans="3:72" x14ac:dyDescent="0.2"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3"/>
      <c r="AT74" s="73"/>
      <c r="AU74" s="73"/>
      <c r="AV74" s="73"/>
      <c r="AW74" s="73"/>
      <c r="AX74" s="73"/>
      <c r="AY74" s="73"/>
      <c r="AZ74" s="73"/>
      <c r="BA74" s="73"/>
      <c r="BB74" s="73"/>
      <c r="BC74" s="73"/>
      <c r="BD74" s="73"/>
    </row>
    <row r="75" spans="3:72" ht="23.25" x14ac:dyDescent="0.2">
      <c r="C75" s="72" t="s">
        <v>41</v>
      </c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 t="s">
        <v>42</v>
      </c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/>
    </row>
    <row r="76" spans="3:72" x14ac:dyDescent="0.2">
      <c r="C76" s="69" t="s">
        <v>0</v>
      </c>
      <c r="D76" s="69" t="s">
        <v>1</v>
      </c>
      <c r="E76" s="69" t="s">
        <v>2</v>
      </c>
      <c r="F76" s="69" t="s">
        <v>3</v>
      </c>
      <c r="G76" s="69" t="s">
        <v>4</v>
      </c>
      <c r="H76" s="69" t="s">
        <v>5</v>
      </c>
      <c r="I76" s="69" t="s">
        <v>6</v>
      </c>
      <c r="J76" s="69" t="s">
        <v>7</v>
      </c>
      <c r="K76" s="69" t="s">
        <v>8</v>
      </c>
      <c r="L76" s="69" t="s">
        <v>9</v>
      </c>
      <c r="M76" s="69" t="s">
        <v>10</v>
      </c>
      <c r="N76" s="69" t="s">
        <v>11</v>
      </c>
      <c r="O76" s="4"/>
      <c r="P76" s="69" t="s">
        <v>40</v>
      </c>
      <c r="Q76" s="69"/>
      <c r="R76" s="69"/>
      <c r="S76" s="69"/>
      <c r="T76" s="69"/>
      <c r="U76" s="69"/>
      <c r="V76" s="69"/>
      <c r="W76" s="69" t="s">
        <v>13</v>
      </c>
      <c r="X76" s="69" t="s">
        <v>14</v>
      </c>
      <c r="Y76" s="69" t="s">
        <v>15</v>
      </c>
      <c r="Z76" s="69" t="s">
        <v>16</v>
      </c>
      <c r="AA76" s="69" t="s">
        <v>17</v>
      </c>
      <c r="AB76" s="69" t="s">
        <v>18</v>
      </c>
      <c r="AC76" s="69" t="s">
        <v>19</v>
      </c>
      <c r="AD76" s="69" t="s">
        <v>20</v>
      </c>
      <c r="AE76" s="69" t="s">
        <v>21</v>
      </c>
      <c r="AF76" s="69" t="s">
        <v>22</v>
      </c>
      <c r="AG76" s="69" t="s">
        <v>23</v>
      </c>
      <c r="AH76" s="69" t="s">
        <v>24</v>
      </c>
      <c r="AI76" s="69" t="s">
        <v>25</v>
      </c>
      <c r="AJ76" s="69" t="s">
        <v>26</v>
      </c>
      <c r="AK76" s="69" t="s">
        <v>27</v>
      </c>
      <c r="AL76" s="69" t="s">
        <v>28</v>
      </c>
      <c r="AM76" s="69" t="s">
        <v>29</v>
      </c>
      <c r="AN76" s="69" t="s">
        <v>1</v>
      </c>
      <c r="AO76" s="69" t="s">
        <v>30</v>
      </c>
      <c r="AP76" s="5"/>
      <c r="AQ76" s="69" t="s">
        <v>31</v>
      </c>
      <c r="AR76" s="69" t="s">
        <v>32</v>
      </c>
      <c r="AS76" s="69" t="s">
        <v>33</v>
      </c>
      <c r="AT76" s="69" t="s">
        <v>34</v>
      </c>
      <c r="AU76" s="69" t="s">
        <v>35</v>
      </c>
      <c r="AV76" s="69" t="s">
        <v>36</v>
      </c>
      <c r="AW76" s="69"/>
      <c r="AX76" s="69"/>
      <c r="AY76" s="69" t="s">
        <v>37</v>
      </c>
      <c r="AZ76" s="69" t="s">
        <v>38</v>
      </c>
      <c r="BA76" s="5"/>
      <c r="BB76" s="5"/>
      <c r="BC76" s="5"/>
      <c r="BD76" s="69" t="s">
        <v>39</v>
      </c>
    </row>
    <row r="77" spans="3:72" x14ac:dyDescent="0.2"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4"/>
      <c r="P77" s="3">
        <v>2013</v>
      </c>
      <c r="Q77" s="3">
        <v>2014</v>
      </c>
      <c r="R77" s="3">
        <v>2015</v>
      </c>
      <c r="S77" s="3">
        <v>2016</v>
      </c>
      <c r="T77" s="3"/>
      <c r="U77" s="3"/>
      <c r="V77" s="3" t="s">
        <v>12</v>
      </c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5"/>
      <c r="AQ77" s="69"/>
      <c r="AR77" s="69"/>
      <c r="AS77" s="69"/>
      <c r="AT77" s="69"/>
      <c r="AU77" s="69"/>
      <c r="AV77" s="69"/>
      <c r="AW77" s="69"/>
      <c r="AX77" s="69"/>
      <c r="AY77" s="69"/>
      <c r="AZ77" s="69"/>
      <c r="BA77" s="5"/>
      <c r="BB77" s="5"/>
      <c r="BC77" s="5"/>
      <c r="BD77" s="69"/>
    </row>
    <row r="78" spans="3:72" x14ac:dyDescent="0.2">
      <c r="C78" s="2" t="s">
        <v>45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</row>
    <row r="79" spans="3:72" x14ac:dyDescent="0.2">
      <c r="C79" s="2" t="s">
        <v>46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</row>
    <row r="80" spans="3:72" x14ac:dyDescent="0.2">
      <c r="C80" s="2" t="s">
        <v>47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</row>
    <row r="81" spans="3:56" x14ac:dyDescent="0.2">
      <c r="C81" s="2" t="s">
        <v>48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</row>
    <row r="82" spans="3:56" x14ac:dyDescent="0.2">
      <c r="C82" s="2" t="s">
        <v>49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</row>
    <row r="83" spans="3:56" x14ac:dyDescent="0.2">
      <c r="C83" s="2" t="s">
        <v>50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</row>
    <row r="84" spans="3:56" x14ac:dyDescent="0.2">
      <c r="C84" s="2" t="s">
        <v>51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</row>
    <row r="85" spans="3:56" x14ac:dyDescent="0.2">
      <c r="C85" s="2" t="s">
        <v>52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</row>
    <row r="86" spans="3:56" x14ac:dyDescent="0.2">
      <c r="C86" s="2" t="s">
        <v>53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</row>
    <row r="87" spans="3:56" x14ac:dyDescent="0.2">
      <c r="C87" s="2" t="s">
        <v>54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</row>
    <row r="88" spans="3:56" x14ac:dyDescent="0.2">
      <c r="C88" s="2" t="s">
        <v>55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</row>
    <row r="89" spans="3:56" x14ac:dyDescent="0.2">
      <c r="C89" s="2" t="s">
        <v>56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</row>
    <row r="90" spans="3:56" x14ac:dyDescent="0.2">
      <c r="C90" s="2" t="s">
        <v>57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</row>
    <row r="91" spans="3:56" x14ac:dyDescent="0.2"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</row>
    <row r="92" spans="3:56" x14ac:dyDescent="0.2"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</row>
    <row r="96" spans="3:56" x14ac:dyDescent="0.2">
      <c r="C96" s="73" t="s">
        <v>44</v>
      </c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3"/>
      <c r="AQ96" s="73"/>
      <c r="AR96" s="73"/>
      <c r="AS96" s="73"/>
      <c r="AT96" s="73"/>
      <c r="AU96" s="73"/>
      <c r="AV96" s="73"/>
      <c r="AW96" s="73"/>
      <c r="AX96" s="73"/>
      <c r="AY96" s="73"/>
      <c r="AZ96" s="73"/>
      <c r="BA96" s="73"/>
      <c r="BB96" s="73"/>
      <c r="BC96" s="73"/>
      <c r="BD96" s="73"/>
    </row>
    <row r="97" spans="3:56" x14ac:dyDescent="0.2"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3"/>
      <c r="AR97" s="73"/>
      <c r="AS97" s="73"/>
      <c r="AT97" s="73"/>
      <c r="AU97" s="73"/>
      <c r="AV97" s="73"/>
      <c r="AW97" s="73"/>
      <c r="AX97" s="73"/>
      <c r="AY97" s="73"/>
      <c r="AZ97" s="73"/>
      <c r="BA97" s="73"/>
      <c r="BB97" s="73"/>
      <c r="BC97" s="73"/>
      <c r="BD97" s="73"/>
    </row>
    <row r="98" spans="3:56" ht="23.25" x14ac:dyDescent="0.2">
      <c r="C98" s="72" t="s">
        <v>41</v>
      </c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 t="s">
        <v>42</v>
      </c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</row>
    <row r="99" spans="3:56" x14ac:dyDescent="0.2">
      <c r="C99" s="69" t="s">
        <v>0</v>
      </c>
      <c r="D99" s="69" t="s">
        <v>1</v>
      </c>
      <c r="E99" s="69" t="s">
        <v>2</v>
      </c>
      <c r="F99" s="69" t="s">
        <v>3</v>
      </c>
      <c r="G99" s="69" t="s">
        <v>4</v>
      </c>
      <c r="H99" s="69" t="s">
        <v>5</v>
      </c>
      <c r="I99" s="69" t="s">
        <v>6</v>
      </c>
      <c r="J99" s="69" t="s">
        <v>7</v>
      </c>
      <c r="K99" s="69" t="s">
        <v>8</v>
      </c>
      <c r="L99" s="69" t="s">
        <v>9</v>
      </c>
      <c r="M99" s="69" t="s">
        <v>10</v>
      </c>
      <c r="N99" s="69" t="s">
        <v>11</v>
      </c>
      <c r="O99" s="4"/>
      <c r="P99" s="69" t="s">
        <v>40</v>
      </c>
      <c r="Q99" s="69"/>
      <c r="R99" s="69"/>
      <c r="S99" s="69"/>
      <c r="T99" s="69"/>
      <c r="U99" s="69"/>
      <c r="V99" s="69"/>
      <c r="W99" s="69" t="s">
        <v>13</v>
      </c>
      <c r="X99" s="69" t="s">
        <v>14</v>
      </c>
      <c r="Y99" s="69" t="s">
        <v>15</v>
      </c>
      <c r="Z99" s="69" t="s">
        <v>16</v>
      </c>
      <c r="AA99" s="69" t="s">
        <v>17</v>
      </c>
      <c r="AB99" s="69" t="s">
        <v>18</v>
      </c>
      <c r="AC99" s="69" t="s">
        <v>19</v>
      </c>
      <c r="AD99" s="69" t="s">
        <v>20</v>
      </c>
      <c r="AE99" s="69" t="s">
        <v>21</v>
      </c>
      <c r="AF99" s="69" t="s">
        <v>22</v>
      </c>
      <c r="AG99" s="69" t="s">
        <v>23</v>
      </c>
      <c r="AH99" s="69" t="s">
        <v>24</v>
      </c>
      <c r="AI99" s="69" t="s">
        <v>25</v>
      </c>
      <c r="AJ99" s="69" t="s">
        <v>26</v>
      </c>
      <c r="AK99" s="69" t="s">
        <v>27</v>
      </c>
      <c r="AL99" s="69" t="s">
        <v>28</v>
      </c>
      <c r="AM99" s="69" t="s">
        <v>29</v>
      </c>
      <c r="AN99" s="69" t="s">
        <v>1</v>
      </c>
      <c r="AO99" s="69" t="s">
        <v>30</v>
      </c>
      <c r="AP99" s="5"/>
      <c r="AQ99" s="69" t="s">
        <v>31</v>
      </c>
      <c r="AR99" s="69" t="s">
        <v>32</v>
      </c>
      <c r="AS99" s="69" t="s">
        <v>33</v>
      </c>
      <c r="AT99" s="69" t="s">
        <v>34</v>
      </c>
      <c r="AU99" s="69" t="s">
        <v>35</v>
      </c>
      <c r="AV99" s="69" t="s">
        <v>36</v>
      </c>
      <c r="AW99" s="69"/>
      <c r="AX99" s="69"/>
      <c r="AY99" s="69" t="s">
        <v>37</v>
      </c>
      <c r="AZ99" s="69" t="s">
        <v>38</v>
      </c>
      <c r="BA99" s="5"/>
      <c r="BB99" s="5"/>
      <c r="BC99" s="5"/>
      <c r="BD99" s="69" t="s">
        <v>39</v>
      </c>
    </row>
    <row r="100" spans="3:56" x14ac:dyDescent="0.2"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4"/>
      <c r="P100" s="3">
        <v>2013</v>
      </c>
      <c r="Q100" s="3">
        <v>2014</v>
      </c>
      <c r="R100" s="3">
        <v>2015</v>
      </c>
      <c r="S100" s="3">
        <v>2016</v>
      </c>
      <c r="T100" s="3"/>
      <c r="U100" s="3"/>
      <c r="V100" s="3" t="s">
        <v>12</v>
      </c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5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5"/>
      <c r="BB100" s="5"/>
      <c r="BC100" s="5"/>
      <c r="BD100" s="69"/>
    </row>
    <row r="101" spans="3:56" x14ac:dyDescent="0.2">
      <c r="C101" s="2" t="s">
        <v>45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</row>
    <row r="102" spans="3:56" x14ac:dyDescent="0.2">
      <c r="C102" s="2" t="s">
        <v>46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</row>
    <row r="103" spans="3:56" x14ac:dyDescent="0.2">
      <c r="C103" s="2" t="s">
        <v>47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</row>
    <row r="104" spans="3:56" x14ac:dyDescent="0.2">
      <c r="C104" s="2" t="s">
        <v>48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</row>
    <row r="105" spans="3:56" x14ac:dyDescent="0.2">
      <c r="C105" s="2" t="s">
        <v>49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</row>
    <row r="106" spans="3:56" x14ac:dyDescent="0.2">
      <c r="C106" s="2" t="s">
        <v>50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</row>
    <row r="107" spans="3:56" x14ac:dyDescent="0.2">
      <c r="C107" s="2" t="s">
        <v>51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</row>
    <row r="108" spans="3:56" x14ac:dyDescent="0.2">
      <c r="C108" s="2" t="s">
        <v>52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</row>
    <row r="109" spans="3:56" x14ac:dyDescent="0.2">
      <c r="C109" s="2" t="s">
        <v>53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</row>
    <row r="110" spans="3:56" x14ac:dyDescent="0.2">
      <c r="C110" s="2" t="s">
        <v>54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</row>
    <row r="111" spans="3:56" x14ac:dyDescent="0.2">
      <c r="C111" s="2" t="s">
        <v>55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</row>
    <row r="112" spans="3:56" x14ac:dyDescent="0.2">
      <c r="C112" s="2" t="s">
        <v>56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</row>
    <row r="113" spans="3:56" x14ac:dyDescent="0.2">
      <c r="C113" s="2" t="s">
        <v>57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</row>
    <row r="114" spans="3:56" x14ac:dyDescent="0.2"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</row>
    <row r="115" spans="3:56" x14ac:dyDescent="0.2"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</row>
    <row r="119" spans="3:56" x14ac:dyDescent="0.2">
      <c r="C119" s="73" t="s">
        <v>44</v>
      </c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3"/>
      <c r="AU119" s="73"/>
      <c r="AV119" s="73"/>
      <c r="AW119" s="73"/>
      <c r="AX119" s="73"/>
      <c r="AY119" s="73"/>
      <c r="AZ119" s="73"/>
      <c r="BA119" s="73"/>
      <c r="BB119" s="73"/>
      <c r="BC119" s="73"/>
      <c r="BD119" s="73"/>
    </row>
    <row r="120" spans="3:56" x14ac:dyDescent="0.2"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3"/>
      <c r="AU120" s="73"/>
      <c r="AV120" s="73"/>
      <c r="AW120" s="73"/>
      <c r="AX120" s="73"/>
      <c r="AY120" s="73"/>
      <c r="AZ120" s="73"/>
      <c r="BA120" s="73"/>
      <c r="BB120" s="73"/>
      <c r="BC120" s="73"/>
      <c r="BD120" s="73"/>
    </row>
    <row r="121" spans="3:56" ht="23.25" x14ac:dyDescent="0.2">
      <c r="C121" s="72" t="s">
        <v>41</v>
      </c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  <c r="AC121" s="72"/>
      <c r="AD121" s="72"/>
      <c r="AE121" s="72" t="s">
        <v>42</v>
      </c>
      <c r="AF121" s="72"/>
      <c r="AG121" s="72"/>
      <c r="AH121" s="72"/>
      <c r="AI121" s="72"/>
      <c r="AJ121" s="72"/>
      <c r="AK121" s="72"/>
      <c r="AL121" s="72"/>
      <c r="AM121" s="72"/>
      <c r="AN121" s="72"/>
      <c r="AO121" s="72"/>
      <c r="AP121" s="72"/>
      <c r="AQ121" s="72"/>
      <c r="AR121" s="72"/>
      <c r="AS121" s="72"/>
      <c r="AT121" s="72"/>
      <c r="AU121" s="72"/>
      <c r="AV121" s="72"/>
      <c r="AW121" s="72"/>
      <c r="AX121" s="72"/>
      <c r="AY121" s="72"/>
      <c r="AZ121" s="72"/>
      <c r="BA121" s="72"/>
      <c r="BB121" s="72"/>
      <c r="BC121" s="72"/>
      <c r="BD121" s="72"/>
    </row>
    <row r="122" spans="3:56" x14ac:dyDescent="0.2">
      <c r="C122" s="69" t="s">
        <v>0</v>
      </c>
      <c r="D122" s="69" t="s">
        <v>1</v>
      </c>
      <c r="E122" s="69" t="s">
        <v>2</v>
      </c>
      <c r="F122" s="69" t="s">
        <v>3</v>
      </c>
      <c r="G122" s="69" t="s">
        <v>4</v>
      </c>
      <c r="H122" s="69" t="s">
        <v>5</v>
      </c>
      <c r="I122" s="69" t="s">
        <v>6</v>
      </c>
      <c r="J122" s="69" t="s">
        <v>7</v>
      </c>
      <c r="K122" s="69" t="s">
        <v>8</v>
      </c>
      <c r="L122" s="69" t="s">
        <v>9</v>
      </c>
      <c r="M122" s="69" t="s">
        <v>10</v>
      </c>
      <c r="N122" s="69" t="s">
        <v>11</v>
      </c>
      <c r="O122" s="4"/>
      <c r="P122" s="69" t="s">
        <v>40</v>
      </c>
      <c r="Q122" s="69"/>
      <c r="R122" s="69"/>
      <c r="S122" s="69"/>
      <c r="T122" s="69"/>
      <c r="U122" s="69"/>
      <c r="V122" s="69"/>
      <c r="W122" s="69" t="s">
        <v>13</v>
      </c>
      <c r="X122" s="69" t="s">
        <v>14</v>
      </c>
      <c r="Y122" s="69" t="s">
        <v>15</v>
      </c>
      <c r="Z122" s="69" t="s">
        <v>16</v>
      </c>
      <c r="AA122" s="69" t="s">
        <v>17</v>
      </c>
      <c r="AB122" s="69" t="s">
        <v>18</v>
      </c>
      <c r="AC122" s="69" t="s">
        <v>19</v>
      </c>
      <c r="AD122" s="69" t="s">
        <v>20</v>
      </c>
      <c r="AE122" s="69" t="s">
        <v>21</v>
      </c>
      <c r="AF122" s="69" t="s">
        <v>22</v>
      </c>
      <c r="AG122" s="69" t="s">
        <v>23</v>
      </c>
      <c r="AH122" s="69" t="s">
        <v>24</v>
      </c>
      <c r="AI122" s="69" t="s">
        <v>25</v>
      </c>
      <c r="AJ122" s="69" t="s">
        <v>26</v>
      </c>
      <c r="AK122" s="69" t="s">
        <v>27</v>
      </c>
      <c r="AL122" s="69" t="s">
        <v>28</v>
      </c>
      <c r="AM122" s="69" t="s">
        <v>29</v>
      </c>
      <c r="AN122" s="69" t="s">
        <v>1</v>
      </c>
      <c r="AO122" s="69" t="s">
        <v>30</v>
      </c>
      <c r="AP122" s="5"/>
      <c r="AQ122" s="69" t="s">
        <v>31</v>
      </c>
      <c r="AR122" s="69" t="s">
        <v>32</v>
      </c>
      <c r="AS122" s="69" t="s">
        <v>33</v>
      </c>
      <c r="AT122" s="69" t="s">
        <v>34</v>
      </c>
      <c r="AU122" s="69" t="s">
        <v>35</v>
      </c>
      <c r="AV122" s="69" t="s">
        <v>36</v>
      </c>
      <c r="AW122" s="69"/>
      <c r="AX122" s="69"/>
      <c r="AY122" s="69" t="s">
        <v>37</v>
      </c>
      <c r="AZ122" s="69" t="s">
        <v>38</v>
      </c>
      <c r="BA122" s="5"/>
      <c r="BB122" s="5"/>
      <c r="BC122" s="5"/>
      <c r="BD122" s="69" t="s">
        <v>39</v>
      </c>
    </row>
    <row r="123" spans="3:56" x14ac:dyDescent="0.2"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4"/>
      <c r="P123" s="3">
        <v>2013</v>
      </c>
      <c r="Q123" s="3">
        <v>2014</v>
      </c>
      <c r="R123" s="3">
        <v>2015</v>
      </c>
      <c r="S123" s="3">
        <v>2016</v>
      </c>
      <c r="T123" s="3"/>
      <c r="U123" s="3"/>
      <c r="V123" s="3" t="s">
        <v>12</v>
      </c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5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5"/>
      <c r="BB123" s="5"/>
      <c r="BC123" s="5"/>
      <c r="BD123" s="69"/>
    </row>
    <row r="124" spans="3:56" x14ac:dyDescent="0.2">
      <c r="C124" s="2" t="s">
        <v>45</v>
      </c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</row>
    <row r="125" spans="3:56" x14ac:dyDescent="0.2">
      <c r="C125" s="2" t="s">
        <v>46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</row>
    <row r="126" spans="3:56" x14ac:dyDescent="0.2">
      <c r="C126" s="2" t="s">
        <v>47</v>
      </c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</row>
    <row r="127" spans="3:56" x14ac:dyDescent="0.2">
      <c r="C127" s="2" t="s">
        <v>48</v>
      </c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</row>
    <row r="128" spans="3:56" x14ac:dyDescent="0.2">
      <c r="C128" s="2" t="s">
        <v>49</v>
      </c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</row>
    <row r="129" spans="3:56" x14ac:dyDescent="0.2">
      <c r="C129" s="2" t="s">
        <v>50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</row>
    <row r="130" spans="3:56" x14ac:dyDescent="0.2">
      <c r="C130" s="2" t="s">
        <v>51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</row>
    <row r="131" spans="3:56" x14ac:dyDescent="0.2">
      <c r="C131" s="2" t="s">
        <v>52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</row>
    <row r="132" spans="3:56" x14ac:dyDescent="0.2">
      <c r="C132" s="2" t="s">
        <v>53</v>
      </c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</row>
    <row r="133" spans="3:56" x14ac:dyDescent="0.2">
      <c r="C133" s="2" t="s">
        <v>54</v>
      </c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</row>
    <row r="134" spans="3:56" x14ac:dyDescent="0.2">
      <c r="C134" s="2" t="s">
        <v>55</v>
      </c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</row>
    <row r="135" spans="3:56" x14ac:dyDescent="0.2">
      <c r="C135" s="2" t="s">
        <v>56</v>
      </c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</row>
    <row r="136" spans="3:56" x14ac:dyDescent="0.2">
      <c r="C136" s="2" t="s">
        <v>57</v>
      </c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</row>
    <row r="137" spans="3:56" x14ac:dyDescent="0.2"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</row>
    <row r="138" spans="3:56" x14ac:dyDescent="0.2"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</row>
    <row r="142" spans="3:56" x14ac:dyDescent="0.2">
      <c r="C142" s="73" t="s">
        <v>44</v>
      </c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  <c r="AJ142" s="73"/>
      <c r="AK142" s="73"/>
      <c r="AL142" s="73"/>
      <c r="AM142" s="73"/>
      <c r="AN142" s="73"/>
      <c r="AO142" s="73"/>
      <c r="AP142" s="73"/>
      <c r="AQ142" s="73"/>
      <c r="AR142" s="73"/>
      <c r="AS142" s="73"/>
      <c r="AT142" s="73"/>
      <c r="AU142" s="73"/>
      <c r="AV142" s="73"/>
      <c r="AW142" s="73"/>
      <c r="AX142" s="73"/>
      <c r="AY142" s="73"/>
      <c r="AZ142" s="73"/>
      <c r="BA142" s="73"/>
      <c r="BB142" s="73"/>
      <c r="BC142" s="73"/>
      <c r="BD142" s="73"/>
    </row>
    <row r="143" spans="3:56" x14ac:dyDescent="0.2"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  <c r="AJ143" s="73"/>
      <c r="AK143" s="73"/>
      <c r="AL143" s="73"/>
      <c r="AM143" s="73"/>
      <c r="AN143" s="73"/>
      <c r="AO143" s="73"/>
      <c r="AP143" s="73"/>
      <c r="AQ143" s="73"/>
      <c r="AR143" s="73"/>
      <c r="AS143" s="73"/>
      <c r="AT143" s="73"/>
      <c r="AU143" s="73"/>
      <c r="AV143" s="73"/>
      <c r="AW143" s="73"/>
      <c r="AX143" s="73"/>
      <c r="AY143" s="73"/>
      <c r="AZ143" s="73"/>
      <c r="BA143" s="73"/>
      <c r="BB143" s="73"/>
      <c r="BC143" s="73"/>
      <c r="BD143" s="73"/>
    </row>
    <row r="144" spans="3:56" ht="23.25" x14ac:dyDescent="0.2">
      <c r="C144" s="72" t="s">
        <v>41</v>
      </c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  <c r="AA144" s="72"/>
      <c r="AB144" s="72"/>
      <c r="AC144" s="72"/>
      <c r="AD144" s="72"/>
      <c r="AE144" s="72" t="s">
        <v>42</v>
      </c>
      <c r="AF144" s="72"/>
      <c r="AG144" s="72"/>
      <c r="AH144" s="72"/>
      <c r="AI144" s="72"/>
      <c r="AJ144" s="72"/>
      <c r="AK144" s="72"/>
      <c r="AL144" s="72"/>
      <c r="AM144" s="72"/>
      <c r="AN144" s="72"/>
      <c r="AO144" s="72"/>
      <c r="AP144" s="72"/>
      <c r="AQ144" s="72"/>
      <c r="AR144" s="72"/>
      <c r="AS144" s="72"/>
      <c r="AT144" s="72"/>
      <c r="AU144" s="72"/>
      <c r="AV144" s="72"/>
      <c r="AW144" s="72"/>
      <c r="AX144" s="72"/>
      <c r="AY144" s="72"/>
      <c r="AZ144" s="72"/>
      <c r="BA144" s="72"/>
      <c r="BB144" s="72"/>
      <c r="BC144" s="72"/>
      <c r="BD144" s="72"/>
    </row>
    <row r="145" spans="3:56" x14ac:dyDescent="0.2">
      <c r="C145" s="69" t="s">
        <v>0</v>
      </c>
      <c r="D145" s="69" t="s">
        <v>1</v>
      </c>
      <c r="E145" s="69" t="s">
        <v>2</v>
      </c>
      <c r="F145" s="69" t="s">
        <v>3</v>
      </c>
      <c r="G145" s="69" t="s">
        <v>4</v>
      </c>
      <c r="H145" s="69" t="s">
        <v>5</v>
      </c>
      <c r="I145" s="69" t="s">
        <v>6</v>
      </c>
      <c r="J145" s="69" t="s">
        <v>7</v>
      </c>
      <c r="K145" s="69" t="s">
        <v>8</v>
      </c>
      <c r="L145" s="69" t="s">
        <v>9</v>
      </c>
      <c r="M145" s="69" t="s">
        <v>10</v>
      </c>
      <c r="N145" s="69" t="s">
        <v>11</v>
      </c>
      <c r="O145" s="4"/>
      <c r="P145" s="69" t="s">
        <v>40</v>
      </c>
      <c r="Q145" s="69"/>
      <c r="R145" s="69"/>
      <c r="S145" s="69"/>
      <c r="T145" s="69"/>
      <c r="U145" s="69"/>
      <c r="V145" s="69"/>
      <c r="W145" s="69" t="s">
        <v>13</v>
      </c>
      <c r="X145" s="69" t="s">
        <v>14</v>
      </c>
      <c r="Y145" s="69" t="s">
        <v>15</v>
      </c>
      <c r="Z145" s="69" t="s">
        <v>16</v>
      </c>
      <c r="AA145" s="69" t="s">
        <v>17</v>
      </c>
      <c r="AB145" s="69" t="s">
        <v>18</v>
      </c>
      <c r="AC145" s="69" t="s">
        <v>19</v>
      </c>
      <c r="AD145" s="69" t="s">
        <v>20</v>
      </c>
      <c r="AE145" s="69" t="s">
        <v>21</v>
      </c>
      <c r="AF145" s="69" t="s">
        <v>22</v>
      </c>
      <c r="AG145" s="69" t="s">
        <v>23</v>
      </c>
      <c r="AH145" s="69" t="s">
        <v>24</v>
      </c>
      <c r="AI145" s="69" t="s">
        <v>25</v>
      </c>
      <c r="AJ145" s="69" t="s">
        <v>26</v>
      </c>
      <c r="AK145" s="69" t="s">
        <v>27</v>
      </c>
      <c r="AL145" s="69" t="s">
        <v>28</v>
      </c>
      <c r="AM145" s="69" t="s">
        <v>29</v>
      </c>
      <c r="AN145" s="69" t="s">
        <v>1</v>
      </c>
      <c r="AO145" s="69" t="s">
        <v>30</v>
      </c>
      <c r="AP145" s="5"/>
      <c r="AQ145" s="69" t="s">
        <v>31</v>
      </c>
      <c r="AR145" s="69" t="s">
        <v>32</v>
      </c>
      <c r="AS145" s="69" t="s">
        <v>33</v>
      </c>
      <c r="AT145" s="69" t="s">
        <v>34</v>
      </c>
      <c r="AU145" s="69" t="s">
        <v>35</v>
      </c>
      <c r="AV145" s="69" t="s">
        <v>36</v>
      </c>
      <c r="AW145" s="69"/>
      <c r="AX145" s="69"/>
      <c r="AY145" s="69" t="s">
        <v>37</v>
      </c>
      <c r="AZ145" s="69" t="s">
        <v>38</v>
      </c>
      <c r="BA145" s="5"/>
      <c r="BB145" s="5"/>
      <c r="BC145" s="5"/>
      <c r="BD145" s="69" t="s">
        <v>39</v>
      </c>
    </row>
    <row r="146" spans="3:56" x14ac:dyDescent="0.2"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4"/>
      <c r="P146" s="3">
        <v>2013</v>
      </c>
      <c r="Q146" s="3">
        <v>2014</v>
      </c>
      <c r="R146" s="3">
        <v>2015</v>
      </c>
      <c r="S146" s="3">
        <v>2016</v>
      </c>
      <c r="T146" s="3"/>
      <c r="U146" s="3"/>
      <c r="V146" s="3" t="s">
        <v>12</v>
      </c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  <c r="AH146" s="69"/>
      <c r="AI146" s="69"/>
      <c r="AJ146" s="69"/>
      <c r="AK146" s="69"/>
      <c r="AL146" s="69"/>
      <c r="AM146" s="69"/>
      <c r="AN146" s="69"/>
      <c r="AO146" s="69"/>
      <c r="AP146" s="5"/>
      <c r="AQ146" s="69"/>
      <c r="AR146" s="69"/>
      <c r="AS146" s="69"/>
      <c r="AT146" s="69"/>
      <c r="AU146" s="69"/>
      <c r="AV146" s="69"/>
      <c r="AW146" s="69"/>
      <c r="AX146" s="69"/>
      <c r="AY146" s="69"/>
      <c r="AZ146" s="69"/>
      <c r="BA146" s="5"/>
      <c r="BB146" s="5"/>
      <c r="BC146" s="5"/>
      <c r="BD146" s="69"/>
    </row>
    <row r="147" spans="3:56" x14ac:dyDescent="0.2">
      <c r="C147" s="2" t="s">
        <v>45</v>
      </c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</row>
    <row r="148" spans="3:56" x14ac:dyDescent="0.2">
      <c r="C148" s="2" t="s">
        <v>46</v>
      </c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</row>
    <row r="149" spans="3:56" x14ac:dyDescent="0.2">
      <c r="C149" s="2" t="s">
        <v>47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</row>
    <row r="150" spans="3:56" x14ac:dyDescent="0.2">
      <c r="C150" s="2" t="s">
        <v>48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</row>
    <row r="151" spans="3:56" x14ac:dyDescent="0.2">
      <c r="C151" s="2" t="s">
        <v>49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</row>
    <row r="152" spans="3:56" x14ac:dyDescent="0.2">
      <c r="C152" s="2" t="s">
        <v>50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</row>
    <row r="153" spans="3:56" x14ac:dyDescent="0.2">
      <c r="C153" s="2" t="s">
        <v>51</v>
      </c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</row>
    <row r="154" spans="3:56" x14ac:dyDescent="0.2">
      <c r="C154" s="2" t="s">
        <v>52</v>
      </c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</row>
    <row r="155" spans="3:56" x14ac:dyDescent="0.2">
      <c r="C155" s="2" t="s">
        <v>53</v>
      </c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</row>
    <row r="156" spans="3:56" x14ac:dyDescent="0.2">
      <c r="C156" s="2" t="s">
        <v>54</v>
      </c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</row>
    <row r="157" spans="3:56" x14ac:dyDescent="0.2">
      <c r="C157" s="2" t="s">
        <v>55</v>
      </c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</row>
    <row r="158" spans="3:56" x14ac:dyDescent="0.2">
      <c r="C158" s="2" t="s">
        <v>56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</row>
    <row r="159" spans="3:56" x14ac:dyDescent="0.2">
      <c r="C159" s="2" t="s">
        <v>57</v>
      </c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</row>
    <row r="160" spans="3:56" x14ac:dyDescent="0.2"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</row>
    <row r="161" spans="3:56" x14ac:dyDescent="0.2"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</row>
    <row r="165" spans="3:56" x14ac:dyDescent="0.2">
      <c r="C165" s="73" t="s">
        <v>44</v>
      </c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  <c r="AJ165" s="73"/>
      <c r="AK165" s="73"/>
      <c r="AL165" s="73"/>
      <c r="AM165" s="73"/>
      <c r="AN165" s="73"/>
      <c r="AO165" s="73"/>
      <c r="AP165" s="73"/>
      <c r="AQ165" s="73"/>
      <c r="AR165" s="73"/>
      <c r="AS165" s="73"/>
      <c r="AT165" s="73"/>
      <c r="AU165" s="73"/>
      <c r="AV165" s="73"/>
      <c r="AW165" s="73"/>
      <c r="AX165" s="73"/>
      <c r="AY165" s="73"/>
      <c r="AZ165" s="73"/>
      <c r="BA165" s="73"/>
      <c r="BB165" s="73"/>
      <c r="BC165" s="73"/>
      <c r="BD165" s="73"/>
    </row>
    <row r="166" spans="3:56" x14ac:dyDescent="0.2"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  <c r="AJ166" s="73"/>
      <c r="AK166" s="73"/>
      <c r="AL166" s="73"/>
      <c r="AM166" s="73"/>
      <c r="AN166" s="73"/>
      <c r="AO166" s="73"/>
      <c r="AP166" s="73"/>
      <c r="AQ166" s="73"/>
      <c r="AR166" s="73"/>
      <c r="AS166" s="73"/>
      <c r="AT166" s="73"/>
      <c r="AU166" s="73"/>
      <c r="AV166" s="73"/>
      <c r="AW166" s="73"/>
      <c r="AX166" s="73"/>
      <c r="AY166" s="73"/>
      <c r="AZ166" s="73"/>
      <c r="BA166" s="73"/>
      <c r="BB166" s="73"/>
      <c r="BC166" s="73"/>
      <c r="BD166" s="73"/>
    </row>
    <row r="167" spans="3:56" ht="23.25" x14ac:dyDescent="0.2">
      <c r="C167" s="72" t="s">
        <v>41</v>
      </c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  <c r="AA167" s="72"/>
      <c r="AB167" s="72"/>
      <c r="AC167" s="72"/>
      <c r="AD167" s="72"/>
      <c r="AE167" s="72" t="s">
        <v>42</v>
      </c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</row>
    <row r="168" spans="3:56" x14ac:dyDescent="0.2">
      <c r="C168" s="69" t="s">
        <v>0</v>
      </c>
      <c r="D168" s="69" t="s">
        <v>1</v>
      </c>
      <c r="E168" s="69" t="s">
        <v>2</v>
      </c>
      <c r="F168" s="69" t="s">
        <v>3</v>
      </c>
      <c r="G168" s="69" t="s">
        <v>4</v>
      </c>
      <c r="H168" s="69" t="s">
        <v>5</v>
      </c>
      <c r="I168" s="69" t="s">
        <v>6</v>
      </c>
      <c r="J168" s="69" t="s">
        <v>7</v>
      </c>
      <c r="K168" s="69" t="s">
        <v>8</v>
      </c>
      <c r="L168" s="69" t="s">
        <v>9</v>
      </c>
      <c r="M168" s="69" t="s">
        <v>10</v>
      </c>
      <c r="N168" s="69" t="s">
        <v>11</v>
      </c>
      <c r="O168" s="4"/>
      <c r="P168" s="69" t="s">
        <v>40</v>
      </c>
      <c r="Q168" s="69"/>
      <c r="R168" s="69"/>
      <c r="S168" s="69"/>
      <c r="T168" s="69"/>
      <c r="U168" s="69"/>
      <c r="V168" s="69"/>
      <c r="W168" s="69" t="s">
        <v>13</v>
      </c>
      <c r="X168" s="69" t="s">
        <v>14</v>
      </c>
      <c r="Y168" s="69" t="s">
        <v>15</v>
      </c>
      <c r="Z168" s="69" t="s">
        <v>16</v>
      </c>
      <c r="AA168" s="69" t="s">
        <v>17</v>
      </c>
      <c r="AB168" s="69" t="s">
        <v>18</v>
      </c>
      <c r="AC168" s="69" t="s">
        <v>19</v>
      </c>
      <c r="AD168" s="69" t="s">
        <v>20</v>
      </c>
      <c r="AE168" s="69" t="s">
        <v>21</v>
      </c>
      <c r="AF168" s="69" t="s">
        <v>22</v>
      </c>
      <c r="AG168" s="69" t="s">
        <v>23</v>
      </c>
      <c r="AH168" s="69" t="s">
        <v>24</v>
      </c>
      <c r="AI168" s="69" t="s">
        <v>25</v>
      </c>
      <c r="AJ168" s="69" t="s">
        <v>26</v>
      </c>
      <c r="AK168" s="69" t="s">
        <v>27</v>
      </c>
      <c r="AL168" s="69" t="s">
        <v>28</v>
      </c>
      <c r="AM168" s="69" t="s">
        <v>29</v>
      </c>
      <c r="AN168" s="69" t="s">
        <v>1</v>
      </c>
      <c r="AO168" s="69" t="s">
        <v>30</v>
      </c>
      <c r="AP168" s="5"/>
      <c r="AQ168" s="69" t="s">
        <v>31</v>
      </c>
      <c r="AR168" s="69" t="s">
        <v>32</v>
      </c>
      <c r="AS168" s="69" t="s">
        <v>33</v>
      </c>
      <c r="AT168" s="69" t="s">
        <v>34</v>
      </c>
      <c r="AU168" s="69" t="s">
        <v>35</v>
      </c>
      <c r="AV168" s="69" t="s">
        <v>36</v>
      </c>
      <c r="AW168" s="69"/>
      <c r="AX168" s="69"/>
      <c r="AY168" s="69" t="s">
        <v>37</v>
      </c>
      <c r="AZ168" s="69" t="s">
        <v>38</v>
      </c>
      <c r="BA168" s="5"/>
      <c r="BB168" s="5"/>
      <c r="BC168" s="5"/>
      <c r="BD168" s="69" t="s">
        <v>39</v>
      </c>
    </row>
    <row r="169" spans="3:56" x14ac:dyDescent="0.2"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4"/>
      <c r="P169" s="3">
        <v>2013</v>
      </c>
      <c r="Q169" s="3">
        <v>2014</v>
      </c>
      <c r="R169" s="3">
        <v>2015</v>
      </c>
      <c r="S169" s="3">
        <v>2016</v>
      </c>
      <c r="T169" s="3"/>
      <c r="U169" s="3"/>
      <c r="V169" s="3" t="s">
        <v>12</v>
      </c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5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5"/>
      <c r="BB169" s="5"/>
      <c r="BC169" s="5"/>
      <c r="BD169" s="69"/>
    </row>
    <row r="170" spans="3:56" x14ac:dyDescent="0.2">
      <c r="C170" s="2" t="s">
        <v>45</v>
      </c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</row>
    <row r="171" spans="3:56" x14ac:dyDescent="0.2">
      <c r="C171" s="2" t="s">
        <v>46</v>
      </c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</row>
    <row r="172" spans="3:56" x14ac:dyDescent="0.2">
      <c r="C172" s="2" t="s">
        <v>47</v>
      </c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</row>
    <row r="173" spans="3:56" x14ac:dyDescent="0.2">
      <c r="C173" s="2" t="s">
        <v>48</v>
      </c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</row>
    <row r="174" spans="3:56" x14ac:dyDescent="0.2">
      <c r="C174" s="2" t="s">
        <v>49</v>
      </c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</row>
    <row r="175" spans="3:56" x14ac:dyDescent="0.2">
      <c r="C175" s="2" t="s">
        <v>50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</row>
    <row r="176" spans="3:56" x14ac:dyDescent="0.2">
      <c r="C176" s="2" t="s">
        <v>51</v>
      </c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</row>
    <row r="177" spans="3:56" x14ac:dyDescent="0.2">
      <c r="C177" s="2" t="s">
        <v>52</v>
      </c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</row>
    <row r="178" spans="3:56" x14ac:dyDescent="0.2">
      <c r="C178" s="2" t="s">
        <v>53</v>
      </c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</row>
    <row r="179" spans="3:56" x14ac:dyDescent="0.2">
      <c r="C179" s="2" t="s">
        <v>54</v>
      </c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</row>
    <row r="180" spans="3:56" x14ac:dyDescent="0.2">
      <c r="C180" s="2" t="s">
        <v>55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</row>
    <row r="181" spans="3:56" x14ac:dyDescent="0.2">
      <c r="C181" s="2" t="s">
        <v>56</v>
      </c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</row>
    <row r="182" spans="3:56" x14ac:dyDescent="0.2">
      <c r="C182" s="2" t="s">
        <v>57</v>
      </c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</row>
    <row r="183" spans="3:56" x14ac:dyDescent="0.2"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</row>
    <row r="184" spans="3:56" x14ac:dyDescent="0.2"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</row>
    <row r="188" spans="3:56" x14ac:dyDescent="0.2">
      <c r="C188" s="73" t="s">
        <v>44</v>
      </c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  <c r="AJ188" s="73"/>
      <c r="AK188" s="73"/>
      <c r="AL188" s="73"/>
      <c r="AM188" s="73"/>
      <c r="AN188" s="73"/>
      <c r="AO188" s="73"/>
      <c r="AP188" s="73"/>
      <c r="AQ188" s="73"/>
      <c r="AR188" s="73"/>
      <c r="AS188" s="73"/>
      <c r="AT188" s="73"/>
      <c r="AU188" s="73"/>
      <c r="AV188" s="73"/>
      <c r="AW188" s="73"/>
      <c r="AX188" s="73"/>
      <c r="AY188" s="73"/>
      <c r="AZ188" s="73"/>
      <c r="BA188" s="73"/>
      <c r="BB188" s="73"/>
      <c r="BC188" s="73"/>
      <c r="BD188" s="73"/>
    </row>
    <row r="189" spans="3:56" x14ac:dyDescent="0.2"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  <c r="AJ189" s="73"/>
      <c r="AK189" s="73"/>
      <c r="AL189" s="73"/>
      <c r="AM189" s="73"/>
      <c r="AN189" s="73"/>
      <c r="AO189" s="73"/>
      <c r="AP189" s="73"/>
      <c r="AQ189" s="73"/>
      <c r="AR189" s="73"/>
      <c r="AS189" s="73"/>
      <c r="AT189" s="73"/>
      <c r="AU189" s="73"/>
      <c r="AV189" s="73"/>
      <c r="AW189" s="73"/>
      <c r="AX189" s="73"/>
      <c r="AY189" s="73"/>
      <c r="AZ189" s="73"/>
      <c r="BA189" s="73"/>
      <c r="BB189" s="73"/>
      <c r="BC189" s="73"/>
      <c r="BD189" s="73"/>
    </row>
    <row r="190" spans="3:56" ht="23.25" x14ac:dyDescent="0.2">
      <c r="C190" s="72" t="s">
        <v>41</v>
      </c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  <c r="AA190" s="72"/>
      <c r="AB190" s="72"/>
      <c r="AC190" s="72"/>
      <c r="AD190" s="72"/>
      <c r="AE190" s="72" t="s">
        <v>42</v>
      </c>
      <c r="AF190" s="72"/>
      <c r="AG190" s="72"/>
      <c r="AH190" s="72"/>
      <c r="AI190" s="72"/>
      <c r="AJ190" s="72"/>
      <c r="AK190" s="72"/>
      <c r="AL190" s="72"/>
      <c r="AM190" s="72"/>
      <c r="AN190" s="72"/>
      <c r="AO190" s="72"/>
      <c r="AP190" s="72"/>
      <c r="AQ190" s="72"/>
      <c r="AR190" s="72"/>
      <c r="AS190" s="72"/>
      <c r="AT190" s="72"/>
      <c r="AU190" s="72"/>
      <c r="AV190" s="72"/>
      <c r="AW190" s="72"/>
      <c r="AX190" s="72"/>
      <c r="AY190" s="72"/>
      <c r="AZ190" s="72"/>
      <c r="BA190" s="72"/>
      <c r="BB190" s="72"/>
      <c r="BC190" s="72"/>
      <c r="BD190" s="72"/>
    </row>
    <row r="191" spans="3:56" x14ac:dyDescent="0.2">
      <c r="C191" s="69" t="s">
        <v>0</v>
      </c>
      <c r="D191" s="69" t="s">
        <v>1</v>
      </c>
      <c r="E191" s="69" t="s">
        <v>2</v>
      </c>
      <c r="F191" s="69" t="s">
        <v>3</v>
      </c>
      <c r="G191" s="69" t="s">
        <v>4</v>
      </c>
      <c r="H191" s="69" t="s">
        <v>5</v>
      </c>
      <c r="I191" s="69" t="s">
        <v>6</v>
      </c>
      <c r="J191" s="69" t="s">
        <v>7</v>
      </c>
      <c r="K191" s="69" t="s">
        <v>8</v>
      </c>
      <c r="L191" s="69" t="s">
        <v>9</v>
      </c>
      <c r="M191" s="69" t="s">
        <v>10</v>
      </c>
      <c r="N191" s="69" t="s">
        <v>11</v>
      </c>
      <c r="O191" s="4"/>
      <c r="P191" s="69" t="s">
        <v>40</v>
      </c>
      <c r="Q191" s="69"/>
      <c r="R191" s="69"/>
      <c r="S191" s="69"/>
      <c r="T191" s="69"/>
      <c r="U191" s="69"/>
      <c r="V191" s="69"/>
      <c r="W191" s="69" t="s">
        <v>13</v>
      </c>
      <c r="X191" s="69" t="s">
        <v>14</v>
      </c>
      <c r="Y191" s="69" t="s">
        <v>15</v>
      </c>
      <c r="Z191" s="69" t="s">
        <v>16</v>
      </c>
      <c r="AA191" s="69" t="s">
        <v>17</v>
      </c>
      <c r="AB191" s="69" t="s">
        <v>18</v>
      </c>
      <c r="AC191" s="69" t="s">
        <v>19</v>
      </c>
      <c r="AD191" s="69" t="s">
        <v>20</v>
      </c>
      <c r="AE191" s="69" t="s">
        <v>21</v>
      </c>
      <c r="AF191" s="69" t="s">
        <v>22</v>
      </c>
      <c r="AG191" s="69" t="s">
        <v>23</v>
      </c>
      <c r="AH191" s="69" t="s">
        <v>24</v>
      </c>
      <c r="AI191" s="69" t="s">
        <v>25</v>
      </c>
      <c r="AJ191" s="69" t="s">
        <v>26</v>
      </c>
      <c r="AK191" s="69" t="s">
        <v>27</v>
      </c>
      <c r="AL191" s="69" t="s">
        <v>28</v>
      </c>
      <c r="AM191" s="69" t="s">
        <v>29</v>
      </c>
      <c r="AN191" s="69" t="s">
        <v>1</v>
      </c>
      <c r="AO191" s="69" t="s">
        <v>30</v>
      </c>
      <c r="AP191" s="5"/>
      <c r="AQ191" s="69" t="s">
        <v>31</v>
      </c>
      <c r="AR191" s="69" t="s">
        <v>32</v>
      </c>
      <c r="AS191" s="69" t="s">
        <v>33</v>
      </c>
      <c r="AT191" s="69" t="s">
        <v>34</v>
      </c>
      <c r="AU191" s="69" t="s">
        <v>35</v>
      </c>
      <c r="AV191" s="69" t="s">
        <v>36</v>
      </c>
      <c r="AW191" s="69"/>
      <c r="AX191" s="69"/>
      <c r="AY191" s="69" t="s">
        <v>37</v>
      </c>
      <c r="AZ191" s="69" t="s">
        <v>38</v>
      </c>
      <c r="BA191" s="5"/>
      <c r="BB191" s="5"/>
      <c r="BC191" s="5"/>
      <c r="BD191" s="69" t="s">
        <v>39</v>
      </c>
    </row>
    <row r="192" spans="3:56" x14ac:dyDescent="0.2"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4"/>
      <c r="P192" s="3">
        <v>2013</v>
      </c>
      <c r="Q192" s="3">
        <v>2014</v>
      </c>
      <c r="R192" s="3">
        <v>2015</v>
      </c>
      <c r="S192" s="3">
        <v>2016</v>
      </c>
      <c r="T192" s="3"/>
      <c r="U192" s="3"/>
      <c r="V192" s="3" t="s">
        <v>12</v>
      </c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5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5"/>
      <c r="BB192" s="5"/>
      <c r="BC192" s="5"/>
      <c r="BD192" s="69"/>
    </row>
    <row r="193" spans="3:56" x14ac:dyDescent="0.2">
      <c r="C193" s="2" t="s">
        <v>45</v>
      </c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</row>
    <row r="194" spans="3:56" x14ac:dyDescent="0.2">
      <c r="C194" s="2" t="s">
        <v>46</v>
      </c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</row>
    <row r="195" spans="3:56" x14ac:dyDescent="0.2">
      <c r="C195" s="2" t="s">
        <v>47</v>
      </c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</row>
    <row r="196" spans="3:56" x14ac:dyDescent="0.2">
      <c r="C196" s="2" t="s">
        <v>48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</row>
    <row r="197" spans="3:56" x14ac:dyDescent="0.2">
      <c r="C197" s="2" t="s">
        <v>49</v>
      </c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</row>
    <row r="198" spans="3:56" x14ac:dyDescent="0.2">
      <c r="C198" s="2" t="s">
        <v>50</v>
      </c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</row>
    <row r="199" spans="3:56" x14ac:dyDescent="0.2">
      <c r="C199" s="2" t="s">
        <v>51</v>
      </c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</row>
    <row r="200" spans="3:56" x14ac:dyDescent="0.2">
      <c r="C200" s="2" t="s">
        <v>52</v>
      </c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</row>
    <row r="201" spans="3:56" x14ac:dyDescent="0.2">
      <c r="C201" s="2" t="s">
        <v>53</v>
      </c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</row>
    <row r="202" spans="3:56" x14ac:dyDescent="0.2">
      <c r="C202" s="2" t="s">
        <v>54</v>
      </c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</row>
    <row r="203" spans="3:56" x14ac:dyDescent="0.2">
      <c r="C203" s="2" t="s">
        <v>55</v>
      </c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</row>
    <row r="204" spans="3:56" x14ac:dyDescent="0.2">
      <c r="C204" s="2" t="s">
        <v>56</v>
      </c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</row>
    <row r="205" spans="3:56" x14ac:dyDescent="0.2">
      <c r="C205" s="2" t="s">
        <v>57</v>
      </c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</row>
    <row r="206" spans="3:56" x14ac:dyDescent="0.2"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</row>
    <row r="207" spans="3:56" x14ac:dyDescent="0.2"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</row>
    <row r="211" spans="3:56" x14ac:dyDescent="0.2">
      <c r="C211" s="73" t="s">
        <v>44</v>
      </c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  <c r="AJ211" s="73"/>
      <c r="AK211" s="73"/>
      <c r="AL211" s="73"/>
      <c r="AM211" s="73"/>
      <c r="AN211" s="73"/>
      <c r="AO211" s="73"/>
      <c r="AP211" s="73"/>
      <c r="AQ211" s="73"/>
      <c r="AR211" s="73"/>
      <c r="AS211" s="73"/>
      <c r="AT211" s="73"/>
      <c r="AU211" s="73"/>
      <c r="AV211" s="73"/>
      <c r="AW211" s="73"/>
      <c r="AX211" s="73"/>
      <c r="AY211" s="73"/>
      <c r="AZ211" s="73"/>
      <c r="BA211" s="73"/>
      <c r="BB211" s="73"/>
      <c r="BC211" s="73"/>
      <c r="BD211" s="73"/>
    </row>
    <row r="212" spans="3:56" x14ac:dyDescent="0.2"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  <c r="AJ212" s="73"/>
      <c r="AK212" s="73"/>
      <c r="AL212" s="73"/>
      <c r="AM212" s="73"/>
      <c r="AN212" s="73"/>
      <c r="AO212" s="73"/>
      <c r="AP212" s="73"/>
      <c r="AQ212" s="73"/>
      <c r="AR212" s="73"/>
      <c r="AS212" s="73"/>
      <c r="AT212" s="73"/>
      <c r="AU212" s="73"/>
      <c r="AV212" s="73"/>
      <c r="AW212" s="73"/>
      <c r="AX212" s="73"/>
      <c r="AY212" s="73"/>
      <c r="AZ212" s="73"/>
      <c r="BA212" s="73"/>
      <c r="BB212" s="73"/>
      <c r="BC212" s="73"/>
      <c r="BD212" s="73"/>
    </row>
    <row r="213" spans="3:56" ht="23.25" x14ac:dyDescent="0.2">
      <c r="C213" s="72" t="s">
        <v>41</v>
      </c>
      <c r="D213" s="72"/>
      <c r="E213" s="72"/>
      <c r="F213" s="72"/>
      <c r="G213" s="72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/>
      <c r="T213" s="72"/>
      <c r="U213" s="72"/>
      <c r="V213" s="72"/>
      <c r="W213" s="72"/>
      <c r="X213" s="72"/>
      <c r="Y213" s="72"/>
      <c r="Z213" s="72"/>
      <c r="AA213" s="72"/>
      <c r="AB213" s="72"/>
      <c r="AC213" s="72"/>
      <c r="AD213" s="72"/>
      <c r="AE213" s="72" t="s">
        <v>42</v>
      </c>
      <c r="AF213" s="72"/>
      <c r="AG213" s="72"/>
      <c r="AH213" s="72"/>
      <c r="AI213" s="72"/>
      <c r="AJ213" s="72"/>
      <c r="AK213" s="72"/>
      <c r="AL213" s="72"/>
      <c r="AM213" s="72"/>
      <c r="AN213" s="72"/>
      <c r="AO213" s="72"/>
      <c r="AP213" s="72"/>
      <c r="AQ213" s="72"/>
      <c r="AR213" s="72"/>
      <c r="AS213" s="72"/>
      <c r="AT213" s="72"/>
      <c r="AU213" s="72"/>
      <c r="AV213" s="72"/>
      <c r="AW213" s="72"/>
      <c r="AX213" s="72"/>
      <c r="AY213" s="72"/>
      <c r="AZ213" s="72"/>
      <c r="BA213" s="72"/>
      <c r="BB213" s="72"/>
      <c r="BC213" s="72"/>
      <c r="BD213" s="72"/>
    </row>
    <row r="214" spans="3:56" x14ac:dyDescent="0.2">
      <c r="C214" s="69" t="s">
        <v>0</v>
      </c>
      <c r="D214" s="69" t="s">
        <v>1</v>
      </c>
      <c r="E214" s="69" t="s">
        <v>2</v>
      </c>
      <c r="F214" s="69" t="s">
        <v>3</v>
      </c>
      <c r="G214" s="69" t="s">
        <v>4</v>
      </c>
      <c r="H214" s="69" t="s">
        <v>5</v>
      </c>
      <c r="I214" s="69" t="s">
        <v>6</v>
      </c>
      <c r="J214" s="69" t="s">
        <v>7</v>
      </c>
      <c r="K214" s="69" t="s">
        <v>8</v>
      </c>
      <c r="L214" s="69" t="s">
        <v>9</v>
      </c>
      <c r="M214" s="69" t="s">
        <v>10</v>
      </c>
      <c r="N214" s="69" t="s">
        <v>11</v>
      </c>
      <c r="O214" s="4"/>
      <c r="P214" s="69" t="s">
        <v>40</v>
      </c>
      <c r="Q214" s="69"/>
      <c r="R214" s="69"/>
      <c r="S214" s="69"/>
      <c r="T214" s="69"/>
      <c r="U214" s="69"/>
      <c r="V214" s="69"/>
      <c r="W214" s="69" t="s">
        <v>13</v>
      </c>
      <c r="X214" s="69" t="s">
        <v>14</v>
      </c>
      <c r="Y214" s="69" t="s">
        <v>15</v>
      </c>
      <c r="Z214" s="69" t="s">
        <v>16</v>
      </c>
      <c r="AA214" s="69" t="s">
        <v>17</v>
      </c>
      <c r="AB214" s="69" t="s">
        <v>18</v>
      </c>
      <c r="AC214" s="69" t="s">
        <v>19</v>
      </c>
      <c r="AD214" s="69" t="s">
        <v>20</v>
      </c>
      <c r="AE214" s="69" t="s">
        <v>21</v>
      </c>
      <c r="AF214" s="69" t="s">
        <v>22</v>
      </c>
      <c r="AG214" s="69" t="s">
        <v>23</v>
      </c>
      <c r="AH214" s="69" t="s">
        <v>24</v>
      </c>
      <c r="AI214" s="69" t="s">
        <v>25</v>
      </c>
      <c r="AJ214" s="69" t="s">
        <v>26</v>
      </c>
      <c r="AK214" s="69" t="s">
        <v>27</v>
      </c>
      <c r="AL214" s="69" t="s">
        <v>28</v>
      </c>
      <c r="AM214" s="69" t="s">
        <v>29</v>
      </c>
      <c r="AN214" s="69" t="s">
        <v>1</v>
      </c>
      <c r="AO214" s="69" t="s">
        <v>30</v>
      </c>
      <c r="AP214" s="5"/>
      <c r="AQ214" s="69" t="s">
        <v>31</v>
      </c>
      <c r="AR214" s="69" t="s">
        <v>32</v>
      </c>
      <c r="AS214" s="69" t="s">
        <v>33</v>
      </c>
      <c r="AT214" s="69" t="s">
        <v>34</v>
      </c>
      <c r="AU214" s="69" t="s">
        <v>35</v>
      </c>
      <c r="AV214" s="69" t="s">
        <v>36</v>
      </c>
      <c r="AW214" s="69"/>
      <c r="AX214" s="69"/>
      <c r="AY214" s="69" t="s">
        <v>37</v>
      </c>
      <c r="AZ214" s="69" t="s">
        <v>38</v>
      </c>
      <c r="BA214" s="5"/>
      <c r="BB214" s="5"/>
      <c r="BC214" s="5"/>
      <c r="BD214" s="69" t="s">
        <v>39</v>
      </c>
    </row>
    <row r="215" spans="3:56" x14ac:dyDescent="0.2">
      <c r="C215" s="69"/>
      <c r="D215" s="69"/>
      <c r="E215" s="69"/>
      <c r="F215" s="69"/>
      <c r="G215" s="69"/>
      <c r="H215" s="69"/>
      <c r="I215" s="69"/>
      <c r="J215" s="69"/>
      <c r="K215" s="69"/>
      <c r="L215" s="69"/>
      <c r="M215" s="69"/>
      <c r="N215" s="69"/>
      <c r="O215" s="4"/>
      <c r="P215" s="3">
        <v>2013</v>
      </c>
      <c r="Q215" s="3">
        <v>2014</v>
      </c>
      <c r="R215" s="3">
        <v>2015</v>
      </c>
      <c r="S215" s="3">
        <v>2016</v>
      </c>
      <c r="T215" s="3"/>
      <c r="U215" s="3"/>
      <c r="V215" s="3" t="s">
        <v>12</v>
      </c>
      <c r="W215" s="69"/>
      <c r="X215" s="69"/>
      <c r="Y215" s="69"/>
      <c r="Z215" s="69"/>
      <c r="AA215" s="69"/>
      <c r="AB215" s="69"/>
      <c r="AC215" s="69"/>
      <c r="AD215" s="69"/>
      <c r="AE215" s="69"/>
      <c r="AF215" s="69"/>
      <c r="AG215" s="69"/>
      <c r="AH215" s="69"/>
      <c r="AI215" s="69"/>
      <c r="AJ215" s="69"/>
      <c r="AK215" s="69"/>
      <c r="AL215" s="69"/>
      <c r="AM215" s="69"/>
      <c r="AN215" s="69"/>
      <c r="AO215" s="69"/>
      <c r="AP215" s="5"/>
      <c r="AQ215" s="69"/>
      <c r="AR215" s="69"/>
      <c r="AS215" s="69"/>
      <c r="AT215" s="69"/>
      <c r="AU215" s="69"/>
      <c r="AV215" s="69"/>
      <c r="AW215" s="69"/>
      <c r="AX215" s="69"/>
      <c r="AY215" s="69"/>
      <c r="AZ215" s="69"/>
      <c r="BA215" s="5"/>
      <c r="BB215" s="5"/>
      <c r="BC215" s="5"/>
      <c r="BD215" s="69"/>
    </row>
    <row r="216" spans="3:56" x14ac:dyDescent="0.2">
      <c r="C216" s="2" t="s">
        <v>45</v>
      </c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</row>
    <row r="217" spans="3:56" x14ac:dyDescent="0.2">
      <c r="C217" s="2" t="s">
        <v>46</v>
      </c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</row>
    <row r="218" spans="3:56" x14ac:dyDescent="0.2">
      <c r="C218" s="2" t="s">
        <v>47</v>
      </c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</row>
    <row r="219" spans="3:56" x14ac:dyDescent="0.2">
      <c r="C219" s="2" t="s">
        <v>48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</row>
    <row r="220" spans="3:56" x14ac:dyDescent="0.2">
      <c r="C220" s="2" t="s">
        <v>49</v>
      </c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</row>
    <row r="221" spans="3:56" x14ac:dyDescent="0.2">
      <c r="C221" s="2" t="s">
        <v>50</v>
      </c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</row>
    <row r="222" spans="3:56" x14ac:dyDescent="0.2">
      <c r="C222" s="2" t="s">
        <v>51</v>
      </c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</row>
    <row r="223" spans="3:56" x14ac:dyDescent="0.2">
      <c r="C223" s="2" t="s">
        <v>52</v>
      </c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</row>
    <row r="224" spans="3:56" x14ac:dyDescent="0.2">
      <c r="C224" s="2" t="s">
        <v>53</v>
      </c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</row>
    <row r="225" spans="3:56" x14ac:dyDescent="0.2">
      <c r="C225" s="2" t="s">
        <v>54</v>
      </c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</row>
    <row r="226" spans="3:56" x14ac:dyDescent="0.2">
      <c r="C226" s="2" t="s">
        <v>55</v>
      </c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</row>
    <row r="227" spans="3:56" x14ac:dyDescent="0.2">
      <c r="C227" s="2" t="s">
        <v>56</v>
      </c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</row>
    <row r="228" spans="3:56" x14ac:dyDescent="0.2">
      <c r="C228" s="2" t="s">
        <v>57</v>
      </c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</row>
    <row r="229" spans="3:56" x14ac:dyDescent="0.2">
      <c r="C229" s="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</row>
    <row r="230" spans="3:56" x14ac:dyDescent="0.2">
      <c r="C230" s="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</row>
    <row r="234" spans="3:56" x14ac:dyDescent="0.2">
      <c r="C234" s="73" t="s">
        <v>44</v>
      </c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  <c r="AJ234" s="73"/>
      <c r="AK234" s="73"/>
      <c r="AL234" s="73"/>
      <c r="AM234" s="73"/>
      <c r="AN234" s="73"/>
      <c r="AO234" s="73"/>
      <c r="AP234" s="73"/>
      <c r="AQ234" s="73"/>
      <c r="AR234" s="73"/>
      <c r="AS234" s="73"/>
      <c r="AT234" s="73"/>
      <c r="AU234" s="73"/>
      <c r="AV234" s="73"/>
      <c r="AW234" s="73"/>
      <c r="AX234" s="73"/>
      <c r="AY234" s="73"/>
      <c r="AZ234" s="73"/>
      <c r="BA234" s="73"/>
      <c r="BB234" s="73"/>
      <c r="BC234" s="73"/>
      <c r="BD234" s="73"/>
    </row>
    <row r="235" spans="3:56" x14ac:dyDescent="0.2"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  <c r="AJ235" s="73"/>
      <c r="AK235" s="73"/>
      <c r="AL235" s="73"/>
      <c r="AM235" s="73"/>
      <c r="AN235" s="73"/>
      <c r="AO235" s="73"/>
      <c r="AP235" s="73"/>
      <c r="AQ235" s="73"/>
      <c r="AR235" s="73"/>
      <c r="AS235" s="73"/>
      <c r="AT235" s="73"/>
      <c r="AU235" s="73"/>
      <c r="AV235" s="73"/>
      <c r="AW235" s="73"/>
      <c r="AX235" s="73"/>
      <c r="AY235" s="73"/>
      <c r="AZ235" s="73"/>
      <c r="BA235" s="73"/>
      <c r="BB235" s="73"/>
      <c r="BC235" s="73"/>
      <c r="BD235" s="73"/>
    </row>
    <row r="236" spans="3:56" ht="23.25" x14ac:dyDescent="0.2">
      <c r="C236" s="72" t="s">
        <v>41</v>
      </c>
      <c r="D236" s="72"/>
      <c r="E236" s="72"/>
      <c r="F236" s="72"/>
      <c r="G236" s="72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72"/>
      <c r="Z236" s="72"/>
      <c r="AA236" s="72"/>
      <c r="AB236" s="72"/>
      <c r="AC236" s="72"/>
      <c r="AD236" s="72"/>
      <c r="AE236" s="72" t="s">
        <v>42</v>
      </c>
      <c r="AF236" s="72"/>
      <c r="AG236" s="72"/>
      <c r="AH236" s="72"/>
      <c r="AI236" s="72"/>
      <c r="AJ236" s="72"/>
      <c r="AK236" s="72"/>
      <c r="AL236" s="72"/>
      <c r="AM236" s="72"/>
      <c r="AN236" s="72"/>
      <c r="AO236" s="72"/>
      <c r="AP236" s="72"/>
      <c r="AQ236" s="72"/>
      <c r="AR236" s="72"/>
      <c r="AS236" s="72"/>
      <c r="AT236" s="72"/>
      <c r="AU236" s="72"/>
      <c r="AV236" s="72"/>
      <c r="AW236" s="72"/>
      <c r="AX236" s="72"/>
      <c r="AY236" s="72"/>
      <c r="AZ236" s="72"/>
      <c r="BA236" s="72"/>
      <c r="BB236" s="72"/>
      <c r="BC236" s="72"/>
      <c r="BD236" s="72"/>
    </row>
    <row r="237" spans="3:56" x14ac:dyDescent="0.2">
      <c r="C237" s="69" t="s">
        <v>0</v>
      </c>
      <c r="D237" s="69" t="s">
        <v>1</v>
      </c>
      <c r="E237" s="69" t="s">
        <v>2</v>
      </c>
      <c r="F237" s="69" t="s">
        <v>3</v>
      </c>
      <c r="G237" s="69" t="s">
        <v>4</v>
      </c>
      <c r="H237" s="69" t="s">
        <v>5</v>
      </c>
      <c r="I237" s="69" t="s">
        <v>6</v>
      </c>
      <c r="J237" s="69" t="s">
        <v>7</v>
      </c>
      <c r="K237" s="69" t="s">
        <v>8</v>
      </c>
      <c r="L237" s="69" t="s">
        <v>9</v>
      </c>
      <c r="M237" s="69" t="s">
        <v>10</v>
      </c>
      <c r="N237" s="69" t="s">
        <v>11</v>
      </c>
      <c r="O237" s="4"/>
      <c r="P237" s="69" t="s">
        <v>40</v>
      </c>
      <c r="Q237" s="69"/>
      <c r="R237" s="69"/>
      <c r="S237" s="69"/>
      <c r="T237" s="69"/>
      <c r="U237" s="69"/>
      <c r="V237" s="69"/>
      <c r="W237" s="69" t="s">
        <v>13</v>
      </c>
      <c r="X237" s="69" t="s">
        <v>14</v>
      </c>
      <c r="Y237" s="69" t="s">
        <v>15</v>
      </c>
      <c r="Z237" s="69" t="s">
        <v>16</v>
      </c>
      <c r="AA237" s="69" t="s">
        <v>17</v>
      </c>
      <c r="AB237" s="69" t="s">
        <v>18</v>
      </c>
      <c r="AC237" s="69" t="s">
        <v>19</v>
      </c>
      <c r="AD237" s="69" t="s">
        <v>20</v>
      </c>
      <c r="AE237" s="69" t="s">
        <v>21</v>
      </c>
      <c r="AF237" s="69" t="s">
        <v>22</v>
      </c>
      <c r="AG237" s="69" t="s">
        <v>23</v>
      </c>
      <c r="AH237" s="69" t="s">
        <v>24</v>
      </c>
      <c r="AI237" s="69" t="s">
        <v>25</v>
      </c>
      <c r="AJ237" s="69" t="s">
        <v>26</v>
      </c>
      <c r="AK237" s="69" t="s">
        <v>27</v>
      </c>
      <c r="AL237" s="69" t="s">
        <v>28</v>
      </c>
      <c r="AM237" s="69" t="s">
        <v>29</v>
      </c>
      <c r="AN237" s="69" t="s">
        <v>1</v>
      </c>
      <c r="AO237" s="69" t="s">
        <v>30</v>
      </c>
      <c r="AP237" s="5"/>
      <c r="AQ237" s="69" t="s">
        <v>31</v>
      </c>
      <c r="AR237" s="69" t="s">
        <v>32</v>
      </c>
      <c r="AS237" s="69" t="s">
        <v>33</v>
      </c>
      <c r="AT237" s="69" t="s">
        <v>34</v>
      </c>
      <c r="AU237" s="69" t="s">
        <v>35</v>
      </c>
      <c r="AV237" s="69" t="s">
        <v>36</v>
      </c>
      <c r="AW237" s="69"/>
      <c r="AX237" s="69"/>
      <c r="AY237" s="69" t="s">
        <v>37</v>
      </c>
      <c r="AZ237" s="69" t="s">
        <v>38</v>
      </c>
      <c r="BA237" s="5"/>
      <c r="BB237" s="5"/>
      <c r="BC237" s="5"/>
      <c r="BD237" s="69" t="s">
        <v>39</v>
      </c>
    </row>
    <row r="238" spans="3:56" x14ac:dyDescent="0.2">
      <c r="C238" s="69"/>
      <c r="D238" s="69"/>
      <c r="E238" s="69"/>
      <c r="F238" s="69"/>
      <c r="G238" s="69"/>
      <c r="H238" s="69"/>
      <c r="I238" s="69"/>
      <c r="J238" s="69"/>
      <c r="K238" s="69"/>
      <c r="L238" s="69"/>
      <c r="M238" s="69"/>
      <c r="N238" s="69"/>
      <c r="O238" s="4"/>
      <c r="P238" s="3">
        <v>2013</v>
      </c>
      <c r="Q238" s="3">
        <v>2014</v>
      </c>
      <c r="R238" s="3">
        <v>2015</v>
      </c>
      <c r="S238" s="3">
        <v>2016</v>
      </c>
      <c r="T238" s="3"/>
      <c r="U238" s="3"/>
      <c r="V238" s="3" t="s">
        <v>12</v>
      </c>
      <c r="W238" s="69"/>
      <c r="X238" s="69"/>
      <c r="Y238" s="69"/>
      <c r="Z238" s="69"/>
      <c r="AA238" s="69"/>
      <c r="AB238" s="69"/>
      <c r="AC238" s="69"/>
      <c r="AD238" s="69"/>
      <c r="AE238" s="69"/>
      <c r="AF238" s="69"/>
      <c r="AG238" s="69"/>
      <c r="AH238" s="69"/>
      <c r="AI238" s="69"/>
      <c r="AJ238" s="69"/>
      <c r="AK238" s="69"/>
      <c r="AL238" s="69"/>
      <c r="AM238" s="69"/>
      <c r="AN238" s="69"/>
      <c r="AO238" s="69"/>
      <c r="AP238" s="5"/>
      <c r="AQ238" s="69"/>
      <c r="AR238" s="69"/>
      <c r="AS238" s="69"/>
      <c r="AT238" s="69"/>
      <c r="AU238" s="69"/>
      <c r="AV238" s="69"/>
      <c r="AW238" s="69"/>
      <c r="AX238" s="69"/>
      <c r="AY238" s="69"/>
      <c r="AZ238" s="69"/>
      <c r="BA238" s="5"/>
      <c r="BB238" s="5"/>
      <c r="BC238" s="5"/>
      <c r="BD238" s="69"/>
    </row>
    <row r="239" spans="3:56" x14ac:dyDescent="0.2">
      <c r="C239" s="2" t="s">
        <v>45</v>
      </c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</row>
    <row r="240" spans="3:56" x14ac:dyDescent="0.2">
      <c r="C240" s="2" t="s">
        <v>46</v>
      </c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</row>
    <row r="241" spans="3:56" x14ac:dyDescent="0.2">
      <c r="C241" s="2" t="s">
        <v>47</v>
      </c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</row>
    <row r="242" spans="3:56" x14ac:dyDescent="0.2">
      <c r="C242" s="2" t="s">
        <v>48</v>
      </c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</row>
    <row r="243" spans="3:56" x14ac:dyDescent="0.2">
      <c r="C243" s="2" t="s">
        <v>49</v>
      </c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</row>
    <row r="244" spans="3:56" x14ac:dyDescent="0.2">
      <c r="C244" s="2" t="s">
        <v>50</v>
      </c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</row>
    <row r="245" spans="3:56" x14ac:dyDescent="0.2">
      <c r="C245" s="2" t="s">
        <v>51</v>
      </c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</row>
    <row r="246" spans="3:56" x14ac:dyDescent="0.2">
      <c r="C246" s="2" t="s">
        <v>52</v>
      </c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</row>
    <row r="247" spans="3:56" x14ac:dyDescent="0.2">
      <c r="C247" s="2" t="s">
        <v>53</v>
      </c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</row>
    <row r="248" spans="3:56" x14ac:dyDescent="0.2">
      <c r="C248" s="2" t="s">
        <v>54</v>
      </c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</row>
    <row r="249" spans="3:56" x14ac:dyDescent="0.2">
      <c r="C249" s="2" t="s">
        <v>55</v>
      </c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</row>
    <row r="250" spans="3:56" x14ac:dyDescent="0.2">
      <c r="C250" s="2" t="s">
        <v>56</v>
      </c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</row>
    <row r="251" spans="3:56" x14ac:dyDescent="0.2">
      <c r="C251" s="2" t="s">
        <v>57</v>
      </c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</row>
    <row r="252" spans="3:56" x14ac:dyDescent="0.2">
      <c r="C252" s="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</row>
    <row r="253" spans="3:56" x14ac:dyDescent="0.2">
      <c r="C253" s="2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</row>
    <row r="256" spans="3:56" x14ac:dyDescent="0.2">
      <c r="C256" s="73" t="s">
        <v>44</v>
      </c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  <c r="AJ256" s="73"/>
      <c r="AK256" s="73"/>
      <c r="AL256" s="73"/>
      <c r="AM256" s="73"/>
      <c r="AN256" s="73"/>
      <c r="AO256" s="73"/>
      <c r="AP256" s="73"/>
      <c r="AQ256" s="73"/>
      <c r="AR256" s="73"/>
      <c r="AS256" s="73"/>
      <c r="AT256" s="73"/>
      <c r="AU256" s="73"/>
      <c r="AV256" s="73"/>
      <c r="AW256" s="73"/>
      <c r="AX256" s="73"/>
      <c r="AY256" s="73"/>
      <c r="AZ256" s="73"/>
      <c r="BA256" s="73"/>
      <c r="BB256" s="73"/>
      <c r="BC256" s="73"/>
      <c r="BD256" s="73"/>
    </row>
    <row r="257" spans="3:56" x14ac:dyDescent="0.2">
      <c r="C257" s="73"/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  <c r="AJ257" s="73"/>
      <c r="AK257" s="73"/>
      <c r="AL257" s="73"/>
      <c r="AM257" s="73"/>
      <c r="AN257" s="73"/>
      <c r="AO257" s="73"/>
      <c r="AP257" s="73"/>
      <c r="AQ257" s="73"/>
      <c r="AR257" s="73"/>
      <c r="AS257" s="73"/>
      <c r="AT257" s="73"/>
      <c r="AU257" s="73"/>
      <c r="AV257" s="73"/>
      <c r="AW257" s="73"/>
      <c r="AX257" s="73"/>
      <c r="AY257" s="73"/>
      <c r="AZ257" s="73"/>
      <c r="BA257" s="73"/>
      <c r="BB257" s="73"/>
      <c r="BC257" s="73"/>
      <c r="BD257" s="73"/>
    </row>
    <row r="258" spans="3:56" ht="23.25" x14ac:dyDescent="0.2">
      <c r="C258" s="72" t="s">
        <v>41</v>
      </c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  <c r="Z258" s="72"/>
      <c r="AA258" s="72"/>
      <c r="AB258" s="72"/>
      <c r="AC258" s="72"/>
      <c r="AD258" s="72"/>
      <c r="AE258" s="72" t="s">
        <v>42</v>
      </c>
      <c r="AF258" s="72"/>
      <c r="AG258" s="72"/>
      <c r="AH258" s="72"/>
      <c r="AI258" s="72"/>
      <c r="AJ258" s="72"/>
      <c r="AK258" s="72"/>
      <c r="AL258" s="72"/>
      <c r="AM258" s="72"/>
      <c r="AN258" s="72"/>
      <c r="AO258" s="72"/>
      <c r="AP258" s="72"/>
      <c r="AQ258" s="72"/>
      <c r="AR258" s="72"/>
      <c r="AS258" s="72"/>
      <c r="AT258" s="72"/>
      <c r="AU258" s="72"/>
      <c r="AV258" s="72"/>
      <c r="AW258" s="72"/>
      <c r="AX258" s="72"/>
      <c r="AY258" s="72"/>
      <c r="AZ258" s="72"/>
      <c r="BA258" s="72"/>
      <c r="BB258" s="72"/>
      <c r="BC258" s="72"/>
      <c r="BD258" s="72"/>
    </row>
    <row r="259" spans="3:56" x14ac:dyDescent="0.2">
      <c r="C259" s="69" t="s">
        <v>0</v>
      </c>
      <c r="D259" s="69" t="s">
        <v>1</v>
      </c>
      <c r="E259" s="69" t="s">
        <v>2</v>
      </c>
      <c r="F259" s="69" t="s">
        <v>3</v>
      </c>
      <c r="G259" s="69" t="s">
        <v>4</v>
      </c>
      <c r="H259" s="69" t="s">
        <v>5</v>
      </c>
      <c r="I259" s="69" t="s">
        <v>6</v>
      </c>
      <c r="J259" s="69" t="s">
        <v>7</v>
      </c>
      <c r="K259" s="69" t="s">
        <v>8</v>
      </c>
      <c r="L259" s="69" t="s">
        <v>9</v>
      </c>
      <c r="M259" s="69" t="s">
        <v>10</v>
      </c>
      <c r="N259" s="69" t="s">
        <v>11</v>
      </c>
      <c r="O259" s="4"/>
      <c r="P259" s="69" t="s">
        <v>40</v>
      </c>
      <c r="Q259" s="69"/>
      <c r="R259" s="69"/>
      <c r="S259" s="69"/>
      <c r="T259" s="69"/>
      <c r="U259" s="69"/>
      <c r="V259" s="69"/>
      <c r="W259" s="69" t="s">
        <v>13</v>
      </c>
      <c r="X259" s="69" t="s">
        <v>14</v>
      </c>
      <c r="Y259" s="69" t="s">
        <v>15</v>
      </c>
      <c r="Z259" s="69" t="s">
        <v>16</v>
      </c>
      <c r="AA259" s="69" t="s">
        <v>17</v>
      </c>
      <c r="AB259" s="69" t="s">
        <v>18</v>
      </c>
      <c r="AC259" s="69" t="s">
        <v>19</v>
      </c>
      <c r="AD259" s="69" t="s">
        <v>20</v>
      </c>
      <c r="AE259" s="69" t="s">
        <v>21</v>
      </c>
      <c r="AF259" s="69" t="s">
        <v>22</v>
      </c>
      <c r="AG259" s="69" t="s">
        <v>23</v>
      </c>
      <c r="AH259" s="69" t="s">
        <v>24</v>
      </c>
      <c r="AI259" s="69" t="s">
        <v>25</v>
      </c>
      <c r="AJ259" s="69" t="s">
        <v>26</v>
      </c>
      <c r="AK259" s="69" t="s">
        <v>27</v>
      </c>
      <c r="AL259" s="69" t="s">
        <v>28</v>
      </c>
      <c r="AM259" s="69" t="s">
        <v>29</v>
      </c>
      <c r="AN259" s="69" t="s">
        <v>1</v>
      </c>
      <c r="AO259" s="69" t="s">
        <v>30</v>
      </c>
      <c r="AP259" s="5"/>
      <c r="AQ259" s="69" t="s">
        <v>31</v>
      </c>
      <c r="AR259" s="69" t="s">
        <v>32</v>
      </c>
      <c r="AS259" s="69" t="s">
        <v>33</v>
      </c>
      <c r="AT259" s="69" t="s">
        <v>34</v>
      </c>
      <c r="AU259" s="69" t="s">
        <v>35</v>
      </c>
      <c r="AV259" s="69" t="s">
        <v>36</v>
      </c>
      <c r="AW259" s="69"/>
      <c r="AX259" s="69"/>
      <c r="AY259" s="69" t="s">
        <v>37</v>
      </c>
      <c r="AZ259" s="69" t="s">
        <v>38</v>
      </c>
      <c r="BA259" s="5"/>
      <c r="BB259" s="5"/>
      <c r="BC259" s="5"/>
      <c r="BD259" s="69" t="s">
        <v>39</v>
      </c>
    </row>
    <row r="260" spans="3:56" x14ac:dyDescent="0.2"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4"/>
      <c r="P260" s="3">
        <v>2013</v>
      </c>
      <c r="Q260" s="3">
        <v>2014</v>
      </c>
      <c r="R260" s="3">
        <v>2015</v>
      </c>
      <c r="S260" s="3">
        <v>2016</v>
      </c>
      <c r="T260" s="3"/>
      <c r="U260" s="3"/>
      <c r="V260" s="3" t="s">
        <v>12</v>
      </c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5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5"/>
      <c r="BB260" s="5"/>
      <c r="BC260" s="5"/>
      <c r="BD260" s="69"/>
    </row>
    <row r="261" spans="3:56" x14ac:dyDescent="0.2">
      <c r="C261" s="2" t="s">
        <v>45</v>
      </c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</row>
    <row r="262" spans="3:56" x14ac:dyDescent="0.2">
      <c r="C262" s="2" t="s">
        <v>46</v>
      </c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</row>
    <row r="263" spans="3:56" x14ac:dyDescent="0.2">
      <c r="C263" s="2" t="s">
        <v>47</v>
      </c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</row>
    <row r="264" spans="3:56" x14ac:dyDescent="0.2">
      <c r="C264" s="2" t="s">
        <v>48</v>
      </c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</row>
    <row r="265" spans="3:56" x14ac:dyDescent="0.2">
      <c r="C265" s="2" t="s">
        <v>49</v>
      </c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</row>
    <row r="266" spans="3:56" x14ac:dyDescent="0.2">
      <c r="C266" s="2" t="s">
        <v>50</v>
      </c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</row>
    <row r="267" spans="3:56" x14ac:dyDescent="0.2">
      <c r="C267" s="2" t="s">
        <v>51</v>
      </c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</row>
    <row r="268" spans="3:56" x14ac:dyDescent="0.2">
      <c r="C268" s="2" t="s">
        <v>52</v>
      </c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</row>
    <row r="269" spans="3:56" x14ac:dyDescent="0.2">
      <c r="C269" s="2" t="s">
        <v>53</v>
      </c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</row>
    <row r="270" spans="3:56" x14ac:dyDescent="0.2">
      <c r="C270" s="2" t="s">
        <v>54</v>
      </c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</row>
    <row r="271" spans="3:56" x14ac:dyDescent="0.2">
      <c r="C271" s="2" t="s">
        <v>55</v>
      </c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</row>
    <row r="272" spans="3:56" x14ac:dyDescent="0.2">
      <c r="C272" s="2" t="s">
        <v>56</v>
      </c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</row>
    <row r="273" spans="3:56" x14ac:dyDescent="0.2">
      <c r="C273" s="2" t="s">
        <v>57</v>
      </c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</row>
    <row r="274" spans="3:56" x14ac:dyDescent="0.2">
      <c r="C274" s="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</row>
    <row r="275" spans="3:56" x14ac:dyDescent="0.2">
      <c r="C275" s="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</row>
    <row r="279" spans="3:56" x14ac:dyDescent="0.2">
      <c r="C279" s="73" t="s">
        <v>44</v>
      </c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  <c r="AJ279" s="73"/>
      <c r="AK279" s="73"/>
      <c r="AL279" s="73"/>
      <c r="AM279" s="73"/>
      <c r="AN279" s="73"/>
      <c r="AO279" s="73"/>
      <c r="AP279" s="73"/>
      <c r="AQ279" s="73"/>
      <c r="AR279" s="73"/>
      <c r="AS279" s="73"/>
      <c r="AT279" s="73"/>
      <c r="AU279" s="73"/>
      <c r="AV279" s="73"/>
      <c r="AW279" s="73"/>
      <c r="AX279" s="73"/>
      <c r="AY279" s="73"/>
      <c r="AZ279" s="73"/>
      <c r="BA279" s="73"/>
      <c r="BB279" s="73"/>
      <c r="BC279" s="73"/>
      <c r="BD279" s="73"/>
    </row>
    <row r="280" spans="3:56" x14ac:dyDescent="0.2">
      <c r="C280" s="73"/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  <c r="AJ280" s="73"/>
      <c r="AK280" s="73"/>
      <c r="AL280" s="73"/>
      <c r="AM280" s="73"/>
      <c r="AN280" s="73"/>
      <c r="AO280" s="73"/>
      <c r="AP280" s="73"/>
      <c r="AQ280" s="73"/>
      <c r="AR280" s="73"/>
      <c r="AS280" s="73"/>
      <c r="AT280" s="73"/>
      <c r="AU280" s="73"/>
      <c r="AV280" s="73"/>
      <c r="AW280" s="73"/>
      <c r="AX280" s="73"/>
      <c r="AY280" s="73"/>
      <c r="AZ280" s="73"/>
      <c r="BA280" s="73"/>
      <c r="BB280" s="73"/>
      <c r="BC280" s="73"/>
      <c r="BD280" s="73"/>
    </row>
    <row r="281" spans="3:56" ht="23.25" x14ac:dyDescent="0.2">
      <c r="C281" s="72" t="s">
        <v>41</v>
      </c>
      <c r="D281" s="72"/>
      <c r="E281" s="72"/>
      <c r="F281" s="72"/>
      <c r="G281" s="72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  <c r="X281" s="72"/>
      <c r="Y281" s="72"/>
      <c r="Z281" s="72"/>
      <c r="AA281" s="72"/>
      <c r="AB281" s="72"/>
      <c r="AC281" s="72"/>
      <c r="AD281" s="72"/>
      <c r="AE281" s="72" t="s">
        <v>42</v>
      </c>
      <c r="AF281" s="72"/>
      <c r="AG281" s="72"/>
      <c r="AH281" s="72"/>
      <c r="AI281" s="72"/>
      <c r="AJ281" s="72"/>
      <c r="AK281" s="72"/>
      <c r="AL281" s="72"/>
      <c r="AM281" s="72"/>
      <c r="AN281" s="72"/>
      <c r="AO281" s="72"/>
      <c r="AP281" s="72"/>
      <c r="AQ281" s="72"/>
      <c r="AR281" s="72"/>
      <c r="AS281" s="72"/>
      <c r="AT281" s="72"/>
      <c r="AU281" s="72"/>
      <c r="AV281" s="72"/>
      <c r="AW281" s="72"/>
      <c r="AX281" s="72"/>
      <c r="AY281" s="72"/>
      <c r="AZ281" s="72"/>
      <c r="BA281" s="72"/>
      <c r="BB281" s="72"/>
      <c r="BC281" s="72"/>
      <c r="BD281" s="72"/>
    </row>
    <row r="282" spans="3:56" x14ac:dyDescent="0.2">
      <c r="C282" s="69" t="s">
        <v>0</v>
      </c>
      <c r="D282" s="69" t="s">
        <v>1</v>
      </c>
      <c r="E282" s="69" t="s">
        <v>2</v>
      </c>
      <c r="F282" s="69" t="s">
        <v>3</v>
      </c>
      <c r="G282" s="69" t="s">
        <v>4</v>
      </c>
      <c r="H282" s="69" t="s">
        <v>5</v>
      </c>
      <c r="I282" s="69" t="s">
        <v>6</v>
      </c>
      <c r="J282" s="69" t="s">
        <v>7</v>
      </c>
      <c r="K282" s="69" t="s">
        <v>8</v>
      </c>
      <c r="L282" s="69" t="s">
        <v>9</v>
      </c>
      <c r="M282" s="69" t="s">
        <v>10</v>
      </c>
      <c r="N282" s="69" t="s">
        <v>11</v>
      </c>
      <c r="O282" s="4"/>
      <c r="P282" s="69" t="s">
        <v>40</v>
      </c>
      <c r="Q282" s="69"/>
      <c r="R282" s="69"/>
      <c r="S282" s="69"/>
      <c r="T282" s="69"/>
      <c r="U282" s="69"/>
      <c r="V282" s="69"/>
      <c r="W282" s="69" t="s">
        <v>13</v>
      </c>
      <c r="X282" s="69" t="s">
        <v>14</v>
      </c>
      <c r="Y282" s="69" t="s">
        <v>15</v>
      </c>
      <c r="Z282" s="69" t="s">
        <v>16</v>
      </c>
      <c r="AA282" s="69" t="s">
        <v>17</v>
      </c>
      <c r="AB282" s="69" t="s">
        <v>18</v>
      </c>
      <c r="AC282" s="69" t="s">
        <v>19</v>
      </c>
      <c r="AD282" s="69" t="s">
        <v>20</v>
      </c>
      <c r="AE282" s="69" t="s">
        <v>21</v>
      </c>
      <c r="AF282" s="69" t="s">
        <v>22</v>
      </c>
      <c r="AG282" s="69" t="s">
        <v>23</v>
      </c>
      <c r="AH282" s="69" t="s">
        <v>24</v>
      </c>
      <c r="AI282" s="69" t="s">
        <v>25</v>
      </c>
      <c r="AJ282" s="69" t="s">
        <v>26</v>
      </c>
      <c r="AK282" s="69" t="s">
        <v>27</v>
      </c>
      <c r="AL282" s="69" t="s">
        <v>28</v>
      </c>
      <c r="AM282" s="69" t="s">
        <v>29</v>
      </c>
      <c r="AN282" s="69" t="s">
        <v>1</v>
      </c>
      <c r="AO282" s="69" t="s">
        <v>30</v>
      </c>
      <c r="AP282" s="5"/>
      <c r="AQ282" s="69" t="s">
        <v>31</v>
      </c>
      <c r="AR282" s="69" t="s">
        <v>32</v>
      </c>
      <c r="AS282" s="69" t="s">
        <v>33</v>
      </c>
      <c r="AT282" s="69" t="s">
        <v>34</v>
      </c>
      <c r="AU282" s="69" t="s">
        <v>35</v>
      </c>
      <c r="AV282" s="69" t="s">
        <v>36</v>
      </c>
      <c r="AW282" s="69"/>
      <c r="AX282" s="69"/>
      <c r="AY282" s="69" t="s">
        <v>37</v>
      </c>
      <c r="AZ282" s="69" t="s">
        <v>38</v>
      </c>
      <c r="BA282" s="5"/>
      <c r="BB282" s="5"/>
      <c r="BC282" s="5"/>
      <c r="BD282" s="69" t="s">
        <v>39</v>
      </c>
    </row>
    <row r="283" spans="3:56" x14ac:dyDescent="0.2"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4"/>
      <c r="P283" s="3">
        <v>2013</v>
      </c>
      <c r="Q283" s="3">
        <v>2014</v>
      </c>
      <c r="R283" s="3">
        <v>2015</v>
      </c>
      <c r="S283" s="3">
        <v>2016</v>
      </c>
      <c r="T283" s="3"/>
      <c r="U283" s="3"/>
      <c r="V283" s="3" t="s">
        <v>12</v>
      </c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5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5"/>
      <c r="BB283" s="5"/>
      <c r="BC283" s="5"/>
      <c r="BD283" s="69"/>
    </row>
    <row r="284" spans="3:56" x14ac:dyDescent="0.2">
      <c r="C284" s="2" t="s">
        <v>45</v>
      </c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</row>
    <row r="285" spans="3:56" x14ac:dyDescent="0.2">
      <c r="C285" s="2" t="s">
        <v>46</v>
      </c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</row>
    <row r="286" spans="3:56" x14ac:dyDescent="0.2">
      <c r="C286" s="2" t="s">
        <v>47</v>
      </c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</row>
    <row r="287" spans="3:56" x14ac:dyDescent="0.2">
      <c r="C287" s="2" t="s">
        <v>48</v>
      </c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</row>
    <row r="288" spans="3:56" x14ac:dyDescent="0.2">
      <c r="C288" s="2" t="s">
        <v>49</v>
      </c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</row>
    <row r="289" spans="3:56" x14ac:dyDescent="0.2">
      <c r="C289" s="2" t="s">
        <v>50</v>
      </c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</row>
    <row r="290" spans="3:56" x14ac:dyDescent="0.2">
      <c r="C290" s="2" t="s">
        <v>51</v>
      </c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</row>
    <row r="291" spans="3:56" x14ac:dyDescent="0.2">
      <c r="C291" s="2" t="s">
        <v>52</v>
      </c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</row>
    <row r="292" spans="3:56" x14ac:dyDescent="0.2">
      <c r="C292" s="2" t="s">
        <v>53</v>
      </c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</row>
    <row r="293" spans="3:56" x14ac:dyDescent="0.2">
      <c r="C293" s="2" t="s">
        <v>54</v>
      </c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</row>
    <row r="294" spans="3:56" x14ac:dyDescent="0.2">
      <c r="C294" s="2" t="s">
        <v>55</v>
      </c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</row>
    <row r="295" spans="3:56" x14ac:dyDescent="0.2">
      <c r="C295" s="2" t="s">
        <v>56</v>
      </c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</row>
    <row r="296" spans="3:56" x14ac:dyDescent="0.2">
      <c r="C296" s="2" t="s">
        <v>57</v>
      </c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</row>
    <row r="297" spans="3:56" x14ac:dyDescent="0.2">
      <c r="C297" s="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</row>
    <row r="298" spans="3:56" x14ac:dyDescent="0.2">
      <c r="C298" s="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</row>
    <row r="302" spans="3:56" x14ac:dyDescent="0.2">
      <c r="C302" s="73" t="s">
        <v>44</v>
      </c>
      <c r="D302" s="73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  <c r="AJ302" s="73"/>
      <c r="AK302" s="73"/>
      <c r="AL302" s="73"/>
      <c r="AM302" s="73"/>
      <c r="AN302" s="73"/>
      <c r="AO302" s="73"/>
      <c r="AP302" s="73"/>
      <c r="AQ302" s="73"/>
      <c r="AR302" s="73"/>
      <c r="AS302" s="73"/>
      <c r="AT302" s="73"/>
      <c r="AU302" s="73"/>
      <c r="AV302" s="73"/>
      <c r="AW302" s="73"/>
      <c r="AX302" s="73"/>
      <c r="AY302" s="73"/>
      <c r="AZ302" s="73"/>
      <c r="BA302" s="73"/>
      <c r="BB302" s="73"/>
      <c r="BC302" s="73"/>
      <c r="BD302" s="73"/>
    </row>
    <row r="303" spans="3:56" x14ac:dyDescent="0.2">
      <c r="C303" s="73"/>
      <c r="D303" s="73"/>
      <c r="E303" s="73"/>
      <c r="F303" s="73"/>
      <c r="G303" s="73"/>
      <c r="H303" s="73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  <c r="AJ303" s="73"/>
      <c r="AK303" s="73"/>
      <c r="AL303" s="73"/>
      <c r="AM303" s="73"/>
      <c r="AN303" s="73"/>
      <c r="AO303" s="73"/>
      <c r="AP303" s="73"/>
      <c r="AQ303" s="73"/>
      <c r="AR303" s="73"/>
      <c r="AS303" s="73"/>
      <c r="AT303" s="73"/>
      <c r="AU303" s="73"/>
      <c r="AV303" s="73"/>
      <c r="AW303" s="73"/>
      <c r="AX303" s="73"/>
      <c r="AY303" s="73"/>
      <c r="AZ303" s="73"/>
      <c r="BA303" s="73"/>
      <c r="BB303" s="73"/>
      <c r="BC303" s="73"/>
      <c r="BD303" s="73"/>
    </row>
    <row r="304" spans="3:56" ht="23.25" x14ac:dyDescent="0.2">
      <c r="C304" s="72" t="s">
        <v>41</v>
      </c>
      <c r="D304" s="72"/>
      <c r="E304" s="72"/>
      <c r="F304" s="72"/>
      <c r="G304" s="72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72"/>
      <c r="Z304" s="72"/>
      <c r="AA304" s="72"/>
      <c r="AB304" s="72"/>
      <c r="AC304" s="72"/>
      <c r="AD304" s="72"/>
      <c r="AE304" s="72" t="s">
        <v>42</v>
      </c>
      <c r="AF304" s="72"/>
      <c r="AG304" s="72"/>
      <c r="AH304" s="72"/>
      <c r="AI304" s="72"/>
      <c r="AJ304" s="72"/>
      <c r="AK304" s="72"/>
      <c r="AL304" s="72"/>
      <c r="AM304" s="72"/>
      <c r="AN304" s="72"/>
      <c r="AO304" s="72"/>
      <c r="AP304" s="72"/>
      <c r="AQ304" s="72"/>
      <c r="AR304" s="72"/>
      <c r="AS304" s="72"/>
      <c r="AT304" s="72"/>
      <c r="AU304" s="72"/>
      <c r="AV304" s="72"/>
      <c r="AW304" s="72"/>
      <c r="AX304" s="72"/>
      <c r="AY304" s="72"/>
      <c r="AZ304" s="72"/>
      <c r="BA304" s="72"/>
      <c r="BB304" s="72"/>
      <c r="BC304" s="72"/>
      <c r="BD304" s="72"/>
    </row>
    <row r="305" spans="3:56" x14ac:dyDescent="0.2">
      <c r="C305" s="69" t="s">
        <v>0</v>
      </c>
      <c r="D305" s="69" t="s">
        <v>1</v>
      </c>
      <c r="E305" s="69" t="s">
        <v>2</v>
      </c>
      <c r="F305" s="69" t="s">
        <v>3</v>
      </c>
      <c r="G305" s="69" t="s">
        <v>4</v>
      </c>
      <c r="H305" s="69" t="s">
        <v>5</v>
      </c>
      <c r="I305" s="69" t="s">
        <v>6</v>
      </c>
      <c r="J305" s="69" t="s">
        <v>7</v>
      </c>
      <c r="K305" s="69" t="s">
        <v>8</v>
      </c>
      <c r="L305" s="69" t="s">
        <v>9</v>
      </c>
      <c r="M305" s="69" t="s">
        <v>10</v>
      </c>
      <c r="N305" s="69" t="s">
        <v>11</v>
      </c>
      <c r="O305" s="4"/>
      <c r="P305" s="69" t="s">
        <v>40</v>
      </c>
      <c r="Q305" s="69"/>
      <c r="R305" s="69"/>
      <c r="S305" s="69"/>
      <c r="T305" s="69"/>
      <c r="U305" s="69"/>
      <c r="V305" s="69"/>
      <c r="W305" s="69" t="s">
        <v>13</v>
      </c>
      <c r="X305" s="69" t="s">
        <v>14</v>
      </c>
      <c r="Y305" s="69" t="s">
        <v>15</v>
      </c>
      <c r="Z305" s="69" t="s">
        <v>16</v>
      </c>
      <c r="AA305" s="69" t="s">
        <v>17</v>
      </c>
      <c r="AB305" s="69" t="s">
        <v>18</v>
      </c>
      <c r="AC305" s="69" t="s">
        <v>19</v>
      </c>
      <c r="AD305" s="69" t="s">
        <v>20</v>
      </c>
      <c r="AE305" s="69" t="s">
        <v>21</v>
      </c>
      <c r="AF305" s="69" t="s">
        <v>22</v>
      </c>
      <c r="AG305" s="69" t="s">
        <v>23</v>
      </c>
      <c r="AH305" s="69" t="s">
        <v>24</v>
      </c>
      <c r="AI305" s="69" t="s">
        <v>25</v>
      </c>
      <c r="AJ305" s="69" t="s">
        <v>26</v>
      </c>
      <c r="AK305" s="69" t="s">
        <v>27</v>
      </c>
      <c r="AL305" s="69" t="s">
        <v>28</v>
      </c>
      <c r="AM305" s="69" t="s">
        <v>29</v>
      </c>
      <c r="AN305" s="69" t="s">
        <v>1</v>
      </c>
      <c r="AO305" s="69" t="s">
        <v>30</v>
      </c>
      <c r="AP305" s="5"/>
      <c r="AQ305" s="69" t="s">
        <v>31</v>
      </c>
      <c r="AR305" s="69" t="s">
        <v>32</v>
      </c>
      <c r="AS305" s="69" t="s">
        <v>33</v>
      </c>
      <c r="AT305" s="69" t="s">
        <v>34</v>
      </c>
      <c r="AU305" s="69" t="s">
        <v>35</v>
      </c>
      <c r="AV305" s="69" t="s">
        <v>36</v>
      </c>
      <c r="AW305" s="69"/>
      <c r="AX305" s="69"/>
      <c r="AY305" s="69" t="s">
        <v>37</v>
      </c>
      <c r="AZ305" s="69" t="s">
        <v>38</v>
      </c>
      <c r="BA305" s="5"/>
      <c r="BB305" s="5"/>
      <c r="BC305" s="5"/>
      <c r="BD305" s="69" t="s">
        <v>39</v>
      </c>
    </row>
    <row r="306" spans="3:56" x14ac:dyDescent="0.2"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4"/>
      <c r="P306" s="3">
        <v>2013</v>
      </c>
      <c r="Q306" s="3">
        <v>2014</v>
      </c>
      <c r="R306" s="3">
        <v>2015</v>
      </c>
      <c r="S306" s="3">
        <v>2016</v>
      </c>
      <c r="T306" s="3"/>
      <c r="U306" s="3"/>
      <c r="V306" s="3" t="s">
        <v>12</v>
      </c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5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5"/>
      <c r="BB306" s="5"/>
      <c r="BC306" s="5"/>
      <c r="BD306" s="69"/>
    </row>
    <row r="307" spans="3:56" x14ac:dyDescent="0.2">
      <c r="C307" s="2" t="s">
        <v>45</v>
      </c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</row>
    <row r="308" spans="3:56" x14ac:dyDescent="0.2">
      <c r="C308" s="2" t="s">
        <v>46</v>
      </c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</row>
    <row r="309" spans="3:56" x14ac:dyDescent="0.2">
      <c r="C309" s="2" t="s">
        <v>47</v>
      </c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</row>
    <row r="310" spans="3:56" x14ac:dyDescent="0.2">
      <c r="C310" s="2" t="s">
        <v>48</v>
      </c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</row>
    <row r="311" spans="3:56" x14ac:dyDescent="0.2">
      <c r="C311" s="2" t="s">
        <v>49</v>
      </c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</row>
    <row r="312" spans="3:56" x14ac:dyDescent="0.2">
      <c r="C312" s="2" t="s">
        <v>50</v>
      </c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</row>
    <row r="313" spans="3:56" x14ac:dyDescent="0.2">
      <c r="C313" s="2" t="s">
        <v>51</v>
      </c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</row>
    <row r="314" spans="3:56" x14ac:dyDescent="0.2">
      <c r="C314" s="2" t="s">
        <v>52</v>
      </c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</row>
    <row r="315" spans="3:56" x14ac:dyDescent="0.2">
      <c r="C315" s="2" t="s">
        <v>53</v>
      </c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</row>
    <row r="316" spans="3:56" x14ac:dyDescent="0.2">
      <c r="C316" s="2" t="s">
        <v>54</v>
      </c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</row>
    <row r="317" spans="3:56" x14ac:dyDescent="0.2">
      <c r="C317" s="2" t="s">
        <v>55</v>
      </c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</row>
    <row r="318" spans="3:56" x14ac:dyDescent="0.2">
      <c r="C318" s="2" t="s">
        <v>56</v>
      </c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</row>
    <row r="319" spans="3:56" x14ac:dyDescent="0.2">
      <c r="C319" s="2" t="s">
        <v>57</v>
      </c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</row>
    <row r="320" spans="3:56" x14ac:dyDescent="0.2">
      <c r="C320" s="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</row>
    <row r="321" spans="3:56" x14ac:dyDescent="0.2">
      <c r="C321" s="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</row>
    <row r="325" spans="3:56" x14ac:dyDescent="0.2">
      <c r="C325" s="73" t="s">
        <v>44</v>
      </c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  <c r="AJ325" s="73"/>
      <c r="AK325" s="73"/>
      <c r="AL325" s="73"/>
      <c r="AM325" s="73"/>
      <c r="AN325" s="73"/>
      <c r="AO325" s="73"/>
      <c r="AP325" s="73"/>
      <c r="AQ325" s="73"/>
      <c r="AR325" s="73"/>
      <c r="AS325" s="73"/>
      <c r="AT325" s="73"/>
      <c r="AU325" s="73"/>
      <c r="AV325" s="73"/>
      <c r="AW325" s="73"/>
      <c r="AX325" s="73"/>
      <c r="AY325" s="73"/>
      <c r="AZ325" s="73"/>
      <c r="BA325" s="73"/>
      <c r="BB325" s="73"/>
      <c r="BC325" s="73"/>
      <c r="BD325" s="73"/>
    </row>
    <row r="326" spans="3:56" x14ac:dyDescent="0.2">
      <c r="C326" s="73"/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  <c r="AJ326" s="73"/>
      <c r="AK326" s="73"/>
      <c r="AL326" s="73"/>
      <c r="AM326" s="73"/>
      <c r="AN326" s="73"/>
      <c r="AO326" s="73"/>
      <c r="AP326" s="73"/>
      <c r="AQ326" s="73"/>
      <c r="AR326" s="73"/>
      <c r="AS326" s="73"/>
      <c r="AT326" s="73"/>
      <c r="AU326" s="73"/>
      <c r="AV326" s="73"/>
      <c r="AW326" s="73"/>
      <c r="AX326" s="73"/>
      <c r="AY326" s="73"/>
      <c r="AZ326" s="73"/>
      <c r="BA326" s="73"/>
      <c r="BB326" s="73"/>
      <c r="BC326" s="73"/>
      <c r="BD326" s="73"/>
    </row>
    <row r="327" spans="3:56" ht="23.25" x14ac:dyDescent="0.2">
      <c r="C327" s="72" t="s">
        <v>41</v>
      </c>
      <c r="D327" s="72"/>
      <c r="E327" s="72"/>
      <c r="F327" s="72"/>
      <c r="G327" s="72"/>
      <c r="H327" s="72"/>
      <c r="I327" s="72"/>
      <c r="J327" s="72"/>
      <c r="K327" s="72"/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72"/>
      <c r="Z327" s="72"/>
      <c r="AA327" s="72"/>
      <c r="AB327" s="72"/>
      <c r="AC327" s="72"/>
      <c r="AD327" s="72"/>
      <c r="AE327" s="72" t="s">
        <v>42</v>
      </c>
      <c r="AF327" s="72"/>
      <c r="AG327" s="72"/>
      <c r="AH327" s="72"/>
      <c r="AI327" s="72"/>
      <c r="AJ327" s="72"/>
      <c r="AK327" s="72"/>
      <c r="AL327" s="72"/>
      <c r="AM327" s="72"/>
      <c r="AN327" s="72"/>
      <c r="AO327" s="72"/>
      <c r="AP327" s="72"/>
      <c r="AQ327" s="72"/>
      <c r="AR327" s="72"/>
      <c r="AS327" s="72"/>
      <c r="AT327" s="72"/>
      <c r="AU327" s="72"/>
      <c r="AV327" s="72"/>
      <c r="AW327" s="72"/>
      <c r="AX327" s="72"/>
      <c r="AY327" s="72"/>
      <c r="AZ327" s="72"/>
      <c r="BA327" s="72"/>
      <c r="BB327" s="72"/>
      <c r="BC327" s="72"/>
      <c r="BD327" s="72"/>
    </row>
    <row r="328" spans="3:56" x14ac:dyDescent="0.2">
      <c r="C328" s="69" t="s">
        <v>0</v>
      </c>
      <c r="D328" s="69" t="s">
        <v>1</v>
      </c>
      <c r="E328" s="69" t="s">
        <v>2</v>
      </c>
      <c r="F328" s="69" t="s">
        <v>3</v>
      </c>
      <c r="G328" s="69" t="s">
        <v>4</v>
      </c>
      <c r="H328" s="69" t="s">
        <v>5</v>
      </c>
      <c r="I328" s="69" t="s">
        <v>6</v>
      </c>
      <c r="J328" s="69" t="s">
        <v>7</v>
      </c>
      <c r="K328" s="69" t="s">
        <v>8</v>
      </c>
      <c r="L328" s="69" t="s">
        <v>9</v>
      </c>
      <c r="M328" s="69" t="s">
        <v>10</v>
      </c>
      <c r="N328" s="69" t="s">
        <v>11</v>
      </c>
      <c r="O328" s="4"/>
      <c r="P328" s="69" t="s">
        <v>40</v>
      </c>
      <c r="Q328" s="69"/>
      <c r="R328" s="69"/>
      <c r="S328" s="69"/>
      <c r="T328" s="69"/>
      <c r="U328" s="69"/>
      <c r="V328" s="69"/>
      <c r="W328" s="69" t="s">
        <v>13</v>
      </c>
      <c r="X328" s="69" t="s">
        <v>14</v>
      </c>
      <c r="Y328" s="69" t="s">
        <v>15</v>
      </c>
      <c r="Z328" s="69" t="s">
        <v>16</v>
      </c>
      <c r="AA328" s="69" t="s">
        <v>17</v>
      </c>
      <c r="AB328" s="69" t="s">
        <v>18</v>
      </c>
      <c r="AC328" s="69" t="s">
        <v>19</v>
      </c>
      <c r="AD328" s="69" t="s">
        <v>20</v>
      </c>
      <c r="AE328" s="69" t="s">
        <v>21</v>
      </c>
      <c r="AF328" s="69" t="s">
        <v>22</v>
      </c>
      <c r="AG328" s="69" t="s">
        <v>23</v>
      </c>
      <c r="AH328" s="69" t="s">
        <v>24</v>
      </c>
      <c r="AI328" s="69" t="s">
        <v>25</v>
      </c>
      <c r="AJ328" s="69" t="s">
        <v>26</v>
      </c>
      <c r="AK328" s="69" t="s">
        <v>27</v>
      </c>
      <c r="AL328" s="69" t="s">
        <v>28</v>
      </c>
      <c r="AM328" s="69" t="s">
        <v>29</v>
      </c>
      <c r="AN328" s="69" t="s">
        <v>1</v>
      </c>
      <c r="AO328" s="69" t="s">
        <v>30</v>
      </c>
      <c r="AP328" s="5"/>
      <c r="AQ328" s="69" t="s">
        <v>31</v>
      </c>
      <c r="AR328" s="69" t="s">
        <v>32</v>
      </c>
      <c r="AS328" s="69" t="s">
        <v>33</v>
      </c>
      <c r="AT328" s="69" t="s">
        <v>34</v>
      </c>
      <c r="AU328" s="69" t="s">
        <v>35</v>
      </c>
      <c r="AV328" s="69" t="s">
        <v>36</v>
      </c>
      <c r="AW328" s="69"/>
      <c r="AX328" s="69"/>
      <c r="AY328" s="69" t="s">
        <v>37</v>
      </c>
      <c r="AZ328" s="69" t="s">
        <v>38</v>
      </c>
      <c r="BA328" s="5"/>
      <c r="BB328" s="5"/>
      <c r="BC328" s="5"/>
      <c r="BD328" s="69" t="s">
        <v>39</v>
      </c>
    </row>
    <row r="329" spans="3:56" x14ac:dyDescent="0.2">
      <c r="C329" s="69"/>
      <c r="D329" s="69"/>
      <c r="E329" s="69"/>
      <c r="F329" s="69"/>
      <c r="G329" s="69"/>
      <c r="H329" s="69"/>
      <c r="I329" s="69"/>
      <c r="J329" s="69"/>
      <c r="K329" s="69"/>
      <c r="L329" s="69"/>
      <c r="M329" s="69"/>
      <c r="N329" s="69"/>
      <c r="O329" s="4"/>
      <c r="P329" s="3">
        <v>2013</v>
      </c>
      <c r="Q329" s="3">
        <v>2014</v>
      </c>
      <c r="R329" s="3">
        <v>2015</v>
      </c>
      <c r="S329" s="3">
        <v>2016</v>
      </c>
      <c r="T329" s="3"/>
      <c r="U329" s="3"/>
      <c r="V329" s="3" t="s">
        <v>12</v>
      </c>
      <c r="W329" s="69"/>
      <c r="X329" s="69"/>
      <c r="Y329" s="69"/>
      <c r="Z329" s="69"/>
      <c r="AA329" s="69"/>
      <c r="AB329" s="69"/>
      <c r="AC329" s="69"/>
      <c r="AD329" s="69"/>
      <c r="AE329" s="69"/>
      <c r="AF329" s="69"/>
      <c r="AG329" s="69"/>
      <c r="AH329" s="69"/>
      <c r="AI329" s="69"/>
      <c r="AJ329" s="69"/>
      <c r="AK329" s="69"/>
      <c r="AL329" s="69"/>
      <c r="AM329" s="69"/>
      <c r="AN329" s="69"/>
      <c r="AO329" s="69"/>
      <c r="AP329" s="5"/>
      <c r="AQ329" s="69"/>
      <c r="AR329" s="69"/>
      <c r="AS329" s="69"/>
      <c r="AT329" s="69"/>
      <c r="AU329" s="69"/>
      <c r="AV329" s="69"/>
      <c r="AW329" s="69"/>
      <c r="AX329" s="69"/>
      <c r="AY329" s="69"/>
      <c r="AZ329" s="69"/>
      <c r="BA329" s="5"/>
      <c r="BB329" s="5"/>
      <c r="BC329" s="5"/>
      <c r="BD329" s="69"/>
    </row>
    <row r="330" spans="3:56" x14ac:dyDescent="0.2">
      <c r="C330" s="2" t="s">
        <v>45</v>
      </c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</row>
    <row r="331" spans="3:56" x14ac:dyDescent="0.2">
      <c r="C331" s="2" t="s">
        <v>46</v>
      </c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</row>
    <row r="332" spans="3:56" x14ac:dyDescent="0.2">
      <c r="C332" s="2" t="s">
        <v>47</v>
      </c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</row>
    <row r="333" spans="3:56" x14ac:dyDescent="0.2">
      <c r="C333" s="2" t="s">
        <v>48</v>
      </c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</row>
    <row r="334" spans="3:56" x14ac:dyDescent="0.2">
      <c r="C334" s="2" t="s">
        <v>49</v>
      </c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</row>
    <row r="335" spans="3:56" x14ac:dyDescent="0.2">
      <c r="C335" s="2" t="s">
        <v>50</v>
      </c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</row>
    <row r="336" spans="3:56" x14ac:dyDescent="0.2">
      <c r="C336" s="2" t="s">
        <v>51</v>
      </c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</row>
    <row r="337" spans="3:56" x14ac:dyDescent="0.2">
      <c r="C337" s="2" t="s">
        <v>52</v>
      </c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</row>
    <row r="338" spans="3:56" x14ac:dyDescent="0.2">
      <c r="C338" s="2" t="s">
        <v>53</v>
      </c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</row>
    <row r="339" spans="3:56" x14ac:dyDescent="0.2">
      <c r="C339" s="2" t="s">
        <v>54</v>
      </c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</row>
    <row r="340" spans="3:56" x14ac:dyDescent="0.2">
      <c r="C340" s="2" t="s">
        <v>55</v>
      </c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</row>
    <row r="341" spans="3:56" x14ac:dyDescent="0.2">
      <c r="C341" s="2" t="s">
        <v>56</v>
      </c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</row>
    <row r="342" spans="3:56" x14ac:dyDescent="0.2">
      <c r="C342" s="2" t="s">
        <v>57</v>
      </c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</row>
    <row r="343" spans="3:56" x14ac:dyDescent="0.2">
      <c r="C343" s="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</row>
    <row r="344" spans="3:56" x14ac:dyDescent="0.2">
      <c r="C344" s="2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</row>
    <row r="348" spans="3:56" x14ac:dyDescent="0.2">
      <c r="C348" s="73" t="s">
        <v>44</v>
      </c>
      <c r="D348" s="73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  <c r="AJ348" s="73"/>
      <c r="AK348" s="73"/>
      <c r="AL348" s="73"/>
      <c r="AM348" s="73"/>
      <c r="AN348" s="73"/>
      <c r="AO348" s="73"/>
      <c r="AP348" s="73"/>
      <c r="AQ348" s="73"/>
      <c r="AR348" s="73"/>
      <c r="AS348" s="73"/>
      <c r="AT348" s="73"/>
      <c r="AU348" s="73"/>
      <c r="AV348" s="73"/>
      <c r="AW348" s="73"/>
      <c r="AX348" s="73"/>
      <c r="AY348" s="73"/>
      <c r="AZ348" s="73"/>
      <c r="BA348" s="73"/>
      <c r="BB348" s="73"/>
      <c r="BC348" s="73"/>
      <c r="BD348" s="73"/>
    </row>
    <row r="349" spans="3:56" x14ac:dyDescent="0.2">
      <c r="C349" s="73"/>
      <c r="D349" s="73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  <c r="AJ349" s="73"/>
      <c r="AK349" s="73"/>
      <c r="AL349" s="73"/>
      <c r="AM349" s="73"/>
      <c r="AN349" s="73"/>
      <c r="AO349" s="73"/>
      <c r="AP349" s="73"/>
      <c r="AQ349" s="73"/>
      <c r="AR349" s="73"/>
      <c r="AS349" s="73"/>
      <c r="AT349" s="73"/>
      <c r="AU349" s="73"/>
      <c r="AV349" s="73"/>
      <c r="AW349" s="73"/>
      <c r="AX349" s="73"/>
      <c r="AY349" s="73"/>
      <c r="AZ349" s="73"/>
      <c r="BA349" s="73"/>
      <c r="BB349" s="73"/>
      <c r="BC349" s="73"/>
      <c r="BD349" s="73"/>
    </row>
    <row r="350" spans="3:56" ht="23.25" x14ac:dyDescent="0.2">
      <c r="C350" s="72" t="s">
        <v>41</v>
      </c>
      <c r="D350" s="72"/>
      <c r="E350" s="72"/>
      <c r="F350" s="72"/>
      <c r="G350" s="72"/>
      <c r="H350" s="72"/>
      <c r="I350" s="72"/>
      <c r="J350" s="72"/>
      <c r="K350" s="72"/>
      <c r="L350" s="72"/>
      <c r="M350" s="72"/>
      <c r="N350" s="72"/>
      <c r="O350" s="72"/>
      <c r="P350" s="72"/>
      <c r="Q350" s="72"/>
      <c r="R350" s="72"/>
      <c r="S350" s="72"/>
      <c r="T350" s="72"/>
      <c r="U350" s="72"/>
      <c r="V350" s="72"/>
      <c r="W350" s="72"/>
      <c r="X350" s="72"/>
      <c r="Y350" s="72"/>
      <c r="Z350" s="72"/>
      <c r="AA350" s="72"/>
      <c r="AB350" s="72"/>
      <c r="AC350" s="72"/>
      <c r="AD350" s="72"/>
      <c r="AE350" s="72" t="s">
        <v>42</v>
      </c>
      <c r="AF350" s="72"/>
      <c r="AG350" s="72"/>
      <c r="AH350" s="72"/>
      <c r="AI350" s="72"/>
      <c r="AJ350" s="72"/>
      <c r="AK350" s="72"/>
      <c r="AL350" s="72"/>
      <c r="AM350" s="72"/>
      <c r="AN350" s="72"/>
      <c r="AO350" s="72"/>
      <c r="AP350" s="72"/>
      <c r="AQ350" s="72"/>
      <c r="AR350" s="72"/>
      <c r="AS350" s="72"/>
      <c r="AT350" s="72"/>
      <c r="AU350" s="72"/>
      <c r="AV350" s="72"/>
      <c r="AW350" s="72"/>
      <c r="AX350" s="72"/>
      <c r="AY350" s="72"/>
      <c r="AZ350" s="72"/>
      <c r="BA350" s="72"/>
      <c r="BB350" s="72"/>
      <c r="BC350" s="72"/>
      <c r="BD350" s="72"/>
    </row>
    <row r="351" spans="3:56" x14ac:dyDescent="0.2">
      <c r="C351" s="69" t="s">
        <v>0</v>
      </c>
      <c r="D351" s="69" t="s">
        <v>1</v>
      </c>
      <c r="E351" s="69" t="s">
        <v>2</v>
      </c>
      <c r="F351" s="69" t="s">
        <v>3</v>
      </c>
      <c r="G351" s="69" t="s">
        <v>4</v>
      </c>
      <c r="H351" s="69" t="s">
        <v>5</v>
      </c>
      <c r="I351" s="69" t="s">
        <v>6</v>
      </c>
      <c r="J351" s="69" t="s">
        <v>7</v>
      </c>
      <c r="K351" s="69" t="s">
        <v>8</v>
      </c>
      <c r="L351" s="69" t="s">
        <v>9</v>
      </c>
      <c r="M351" s="69" t="s">
        <v>10</v>
      </c>
      <c r="N351" s="69" t="s">
        <v>11</v>
      </c>
      <c r="O351" s="4"/>
      <c r="P351" s="69" t="s">
        <v>40</v>
      </c>
      <c r="Q351" s="69"/>
      <c r="R351" s="69"/>
      <c r="S351" s="69"/>
      <c r="T351" s="69"/>
      <c r="U351" s="69"/>
      <c r="V351" s="69"/>
      <c r="W351" s="69" t="s">
        <v>13</v>
      </c>
      <c r="X351" s="69" t="s">
        <v>14</v>
      </c>
      <c r="Y351" s="69" t="s">
        <v>15</v>
      </c>
      <c r="Z351" s="69" t="s">
        <v>16</v>
      </c>
      <c r="AA351" s="69" t="s">
        <v>17</v>
      </c>
      <c r="AB351" s="69" t="s">
        <v>18</v>
      </c>
      <c r="AC351" s="69" t="s">
        <v>19</v>
      </c>
      <c r="AD351" s="69" t="s">
        <v>20</v>
      </c>
      <c r="AE351" s="69" t="s">
        <v>21</v>
      </c>
      <c r="AF351" s="69" t="s">
        <v>22</v>
      </c>
      <c r="AG351" s="69" t="s">
        <v>23</v>
      </c>
      <c r="AH351" s="69" t="s">
        <v>24</v>
      </c>
      <c r="AI351" s="69" t="s">
        <v>25</v>
      </c>
      <c r="AJ351" s="69" t="s">
        <v>26</v>
      </c>
      <c r="AK351" s="69" t="s">
        <v>27</v>
      </c>
      <c r="AL351" s="69" t="s">
        <v>28</v>
      </c>
      <c r="AM351" s="69" t="s">
        <v>29</v>
      </c>
      <c r="AN351" s="69" t="s">
        <v>1</v>
      </c>
      <c r="AO351" s="69" t="s">
        <v>30</v>
      </c>
      <c r="AP351" s="5"/>
      <c r="AQ351" s="69" t="s">
        <v>31</v>
      </c>
      <c r="AR351" s="69" t="s">
        <v>32</v>
      </c>
      <c r="AS351" s="69" t="s">
        <v>33</v>
      </c>
      <c r="AT351" s="69" t="s">
        <v>34</v>
      </c>
      <c r="AU351" s="69" t="s">
        <v>35</v>
      </c>
      <c r="AV351" s="69" t="s">
        <v>36</v>
      </c>
      <c r="AW351" s="69"/>
      <c r="AX351" s="69"/>
      <c r="AY351" s="69" t="s">
        <v>37</v>
      </c>
      <c r="AZ351" s="69" t="s">
        <v>38</v>
      </c>
      <c r="BA351" s="5"/>
      <c r="BB351" s="5"/>
      <c r="BC351" s="5"/>
      <c r="BD351" s="69" t="s">
        <v>39</v>
      </c>
    </row>
    <row r="352" spans="3:56" x14ac:dyDescent="0.2">
      <c r="C352" s="69"/>
      <c r="D352" s="69"/>
      <c r="E352" s="69"/>
      <c r="F352" s="69"/>
      <c r="G352" s="69"/>
      <c r="H352" s="69"/>
      <c r="I352" s="69"/>
      <c r="J352" s="69"/>
      <c r="K352" s="69"/>
      <c r="L352" s="69"/>
      <c r="M352" s="69"/>
      <c r="N352" s="69"/>
      <c r="O352" s="4"/>
      <c r="P352" s="3">
        <v>2013</v>
      </c>
      <c r="Q352" s="3">
        <v>2014</v>
      </c>
      <c r="R352" s="3">
        <v>2015</v>
      </c>
      <c r="S352" s="3">
        <v>2016</v>
      </c>
      <c r="T352" s="3"/>
      <c r="U352" s="3"/>
      <c r="V352" s="3" t="s">
        <v>12</v>
      </c>
      <c r="W352" s="69"/>
      <c r="X352" s="69"/>
      <c r="Y352" s="69"/>
      <c r="Z352" s="69"/>
      <c r="AA352" s="69"/>
      <c r="AB352" s="69"/>
      <c r="AC352" s="69"/>
      <c r="AD352" s="69"/>
      <c r="AE352" s="69"/>
      <c r="AF352" s="69"/>
      <c r="AG352" s="69"/>
      <c r="AH352" s="69"/>
      <c r="AI352" s="69"/>
      <c r="AJ352" s="69"/>
      <c r="AK352" s="69"/>
      <c r="AL352" s="69"/>
      <c r="AM352" s="69"/>
      <c r="AN352" s="69"/>
      <c r="AO352" s="69"/>
      <c r="AP352" s="5"/>
      <c r="AQ352" s="69"/>
      <c r="AR352" s="69"/>
      <c r="AS352" s="69"/>
      <c r="AT352" s="69"/>
      <c r="AU352" s="69"/>
      <c r="AV352" s="69"/>
      <c r="AW352" s="69"/>
      <c r="AX352" s="69"/>
      <c r="AY352" s="69"/>
      <c r="AZ352" s="69"/>
      <c r="BA352" s="5"/>
      <c r="BB352" s="5"/>
      <c r="BC352" s="5"/>
      <c r="BD352" s="69"/>
    </row>
    <row r="353" spans="3:56" x14ac:dyDescent="0.2">
      <c r="C353" s="2" t="s">
        <v>45</v>
      </c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</row>
    <row r="354" spans="3:56" x14ac:dyDescent="0.2">
      <c r="C354" s="2" t="s">
        <v>46</v>
      </c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</row>
    <row r="355" spans="3:56" x14ac:dyDescent="0.2">
      <c r="C355" s="2" t="s">
        <v>47</v>
      </c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</row>
    <row r="356" spans="3:56" x14ac:dyDescent="0.2">
      <c r="C356" s="2" t="s">
        <v>48</v>
      </c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</row>
    <row r="357" spans="3:56" x14ac:dyDescent="0.2">
      <c r="C357" s="2" t="s">
        <v>49</v>
      </c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</row>
    <row r="358" spans="3:56" x14ac:dyDescent="0.2">
      <c r="C358" s="2" t="s">
        <v>50</v>
      </c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</row>
    <row r="359" spans="3:56" x14ac:dyDescent="0.2">
      <c r="C359" s="2" t="s">
        <v>51</v>
      </c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</row>
    <row r="360" spans="3:56" x14ac:dyDescent="0.2">
      <c r="C360" s="2" t="s">
        <v>52</v>
      </c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</row>
    <row r="361" spans="3:56" x14ac:dyDescent="0.2">
      <c r="C361" s="2" t="s">
        <v>53</v>
      </c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</row>
    <row r="362" spans="3:56" x14ac:dyDescent="0.2">
      <c r="C362" s="2" t="s">
        <v>54</v>
      </c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</row>
    <row r="363" spans="3:56" x14ac:dyDescent="0.2">
      <c r="C363" s="2" t="s">
        <v>55</v>
      </c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</row>
    <row r="364" spans="3:56" x14ac:dyDescent="0.2">
      <c r="C364" s="2" t="s">
        <v>56</v>
      </c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</row>
    <row r="365" spans="3:56" x14ac:dyDescent="0.2">
      <c r="C365" s="2" t="s">
        <v>57</v>
      </c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</row>
    <row r="366" spans="3:56" x14ac:dyDescent="0.2">
      <c r="C366" s="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</row>
    <row r="367" spans="3:56" x14ac:dyDescent="0.2">
      <c r="C367" s="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</row>
    <row r="370" spans="3:56" x14ac:dyDescent="0.2">
      <c r="C370" s="73" t="s">
        <v>44</v>
      </c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X370" s="73"/>
      <c r="Y370" s="73"/>
      <c r="Z370" s="73"/>
      <c r="AA370" s="73"/>
      <c r="AB370" s="73"/>
      <c r="AC370" s="73"/>
      <c r="AD370" s="73"/>
      <c r="AE370" s="73"/>
      <c r="AF370" s="73"/>
      <c r="AG370" s="73"/>
      <c r="AH370" s="73"/>
      <c r="AI370" s="73"/>
      <c r="AJ370" s="73"/>
      <c r="AK370" s="73"/>
      <c r="AL370" s="73"/>
      <c r="AM370" s="73"/>
      <c r="AN370" s="73"/>
      <c r="AO370" s="73"/>
      <c r="AP370" s="73"/>
      <c r="AQ370" s="73"/>
      <c r="AR370" s="73"/>
      <c r="AS370" s="73"/>
      <c r="AT370" s="73"/>
      <c r="AU370" s="73"/>
      <c r="AV370" s="73"/>
      <c r="AW370" s="73"/>
      <c r="AX370" s="73"/>
      <c r="AY370" s="73"/>
      <c r="AZ370" s="73"/>
      <c r="BA370" s="73"/>
      <c r="BB370" s="73"/>
      <c r="BC370" s="73"/>
      <c r="BD370" s="73"/>
    </row>
    <row r="371" spans="3:56" x14ac:dyDescent="0.2">
      <c r="C371" s="73"/>
      <c r="D371" s="73"/>
      <c r="E371" s="73"/>
      <c r="F371" s="73"/>
      <c r="G371" s="73"/>
      <c r="H371" s="73"/>
      <c r="I371" s="73"/>
      <c r="J371" s="73"/>
      <c r="K371" s="73"/>
      <c r="L371" s="73"/>
      <c r="M371" s="73"/>
      <c r="N371" s="73"/>
      <c r="O371" s="73"/>
      <c r="P371" s="73"/>
      <c r="Q371" s="73"/>
      <c r="R371" s="73"/>
      <c r="S371" s="73"/>
      <c r="T371" s="73"/>
      <c r="U371" s="73"/>
      <c r="V371" s="73"/>
      <c r="W371" s="73"/>
      <c r="X371" s="73"/>
      <c r="Y371" s="73"/>
      <c r="Z371" s="73"/>
      <c r="AA371" s="73"/>
      <c r="AB371" s="73"/>
      <c r="AC371" s="73"/>
      <c r="AD371" s="73"/>
      <c r="AE371" s="73"/>
      <c r="AF371" s="73"/>
      <c r="AG371" s="73"/>
      <c r="AH371" s="73"/>
      <c r="AI371" s="73"/>
      <c r="AJ371" s="73"/>
      <c r="AK371" s="73"/>
      <c r="AL371" s="73"/>
      <c r="AM371" s="73"/>
      <c r="AN371" s="73"/>
      <c r="AO371" s="73"/>
      <c r="AP371" s="73"/>
      <c r="AQ371" s="73"/>
      <c r="AR371" s="73"/>
      <c r="AS371" s="73"/>
      <c r="AT371" s="73"/>
      <c r="AU371" s="73"/>
      <c r="AV371" s="73"/>
      <c r="AW371" s="73"/>
      <c r="AX371" s="73"/>
      <c r="AY371" s="73"/>
      <c r="AZ371" s="73"/>
      <c r="BA371" s="73"/>
      <c r="BB371" s="73"/>
      <c r="BC371" s="73"/>
      <c r="BD371" s="73"/>
    </row>
    <row r="372" spans="3:56" ht="23.25" x14ac:dyDescent="0.2">
      <c r="C372" s="72" t="s">
        <v>41</v>
      </c>
      <c r="D372" s="72"/>
      <c r="E372" s="72"/>
      <c r="F372" s="72"/>
      <c r="G372" s="72"/>
      <c r="H372" s="72"/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72"/>
      <c r="Z372" s="72"/>
      <c r="AA372" s="72"/>
      <c r="AB372" s="72"/>
      <c r="AC372" s="72"/>
      <c r="AD372" s="72"/>
      <c r="AE372" s="72" t="s">
        <v>42</v>
      </c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</row>
    <row r="373" spans="3:56" x14ac:dyDescent="0.2">
      <c r="C373" s="69" t="s">
        <v>0</v>
      </c>
      <c r="D373" s="69" t="s">
        <v>1</v>
      </c>
      <c r="E373" s="69" t="s">
        <v>2</v>
      </c>
      <c r="F373" s="69" t="s">
        <v>3</v>
      </c>
      <c r="G373" s="69" t="s">
        <v>4</v>
      </c>
      <c r="H373" s="69" t="s">
        <v>5</v>
      </c>
      <c r="I373" s="69" t="s">
        <v>6</v>
      </c>
      <c r="J373" s="69" t="s">
        <v>7</v>
      </c>
      <c r="K373" s="69" t="s">
        <v>8</v>
      </c>
      <c r="L373" s="69" t="s">
        <v>9</v>
      </c>
      <c r="M373" s="69" t="s">
        <v>10</v>
      </c>
      <c r="N373" s="69" t="s">
        <v>11</v>
      </c>
      <c r="O373" s="4"/>
      <c r="P373" s="69" t="s">
        <v>40</v>
      </c>
      <c r="Q373" s="69"/>
      <c r="R373" s="69"/>
      <c r="S373" s="69"/>
      <c r="T373" s="69"/>
      <c r="U373" s="69"/>
      <c r="V373" s="69"/>
      <c r="W373" s="69" t="s">
        <v>13</v>
      </c>
      <c r="X373" s="69" t="s">
        <v>14</v>
      </c>
      <c r="Y373" s="69" t="s">
        <v>15</v>
      </c>
      <c r="Z373" s="69" t="s">
        <v>16</v>
      </c>
      <c r="AA373" s="69" t="s">
        <v>17</v>
      </c>
      <c r="AB373" s="69" t="s">
        <v>18</v>
      </c>
      <c r="AC373" s="69" t="s">
        <v>19</v>
      </c>
      <c r="AD373" s="69" t="s">
        <v>20</v>
      </c>
      <c r="AE373" s="69" t="s">
        <v>21</v>
      </c>
      <c r="AF373" s="69" t="s">
        <v>22</v>
      </c>
      <c r="AG373" s="69" t="s">
        <v>23</v>
      </c>
      <c r="AH373" s="69" t="s">
        <v>24</v>
      </c>
      <c r="AI373" s="69" t="s">
        <v>25</v>
      </c>
      <c r="AJ373" s="69" t="s">
        <v>26</v>
      </c>
      <c r="AK373" s="69" t="s">
        <v>27</v>
      </c>
      <c r="AL373" s="69" t="s">
        <v>28</v>
      </c>
      <c r="AM373" s="69" t="s">
        <v>29</v>
      </c>
      <c r="AN373" s="69" t="s">
        <v>1</v>
      </c>
      <c r="AO373" s="69" t="s">
        <v>30</v>
      </c>
      <c r="AP373" s="5"/>
      <c r="AQ373" s="69" t="s">
        <v>31</v>
      </c>
      <c r="AR373" s="69" t="s">
        <v>32</v>
      </c>
      <c r="AS373" s="69" t="s">
        <v>33</v>
      </c>
      <c r="AT373" s="69" t="s">
        <v>34</v>
      </c>
      <c r="AU373" s="69" t="s">
        <v>35</v>
      </c>
      <c r="AV373" s="69" t="s">
        <v>36</v>
      </c>
      <c r="AW373" s="69"/>
      <c r="AX373" s="69"/>
      <c r="AY373" s="69" t="s">
        <v>37</v>
      </c>
      <c r="AZ373" s="69" t="s">
        <v>38</v>
      </c>
      <c r="BA373" s="5"/>
      <c r="BB373" s="5"/>
      <c r="BC373" s="5"/>
      <c r="BD373" s="69" t="s">
        <v>39</v>
      </c>
    </row>
    <row r="374" spans="3:56" x14ac:dyDescent="0.2"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4"/>
      <c r="P374" s="3">
        <v>2013</v>
      </c>
      <c r="Q374" s="3">
        <v>2014</v>
      </c>
      <c r="R374" s="3">
        <v>2015</v>
      </c>
      <c r="S374" s="3">
        <v>2016</v>
      </c>
      <c r="T374" s="3"/>
      <c r="U374" s="3"/>
      <c r="V374" s="3" t="s">
        <v>12</v>
      </c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5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5"/>
      <c r="BB374" s="5"/>
      <c r="BC374" s="5"/>
      <c r="BD374" s="69"/>
    </row>
    <row r="375" spans="3:56" x14ac:dyDescent="0.2">
      <c r="C375" s="2" t="s">
        <v>45</v>
      </c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</row>
    <row r="376" spans="3:56" x14ac:dyDescent="0.2">
      <c r="C376" s="2" t="s">
        <v>46</v>
      </c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</row>
    <row r="377" spans="3:56" x14ac:dyDescent="0.2">
      <c r="C377" s="2" t="s">
        <v>47</v>
      </c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</row>
    <row r="378" spans="3:56" x14ac:dyDescent="0.2">
      <c r="C378" s="2" t="s">
        <v>48</v>
      </c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</row>
    <row r="379" spans="3:56" x14ac:dyDescent="0.2">
      <c r="C379" s="2" t="s">
        <v>49</v>
      </c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</row>
    <row r="380" spans="3:56" x14ac:dyDescent="0.2">
      <c r="C380" s="2" t="s">
        <v>50</v>
      </c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</row>
    <row r="381" spans="3:56" x14ac:dyDescent="0.2">
      <c r="C381" s="2" t="s">
        <v>51</v>
      </c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</row>
    <row r="382" spans="3:56" x14ac:dyDescent="0.2">
      <c r="C382" s="2" t="s">
        <v>52</v>
      </c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</row>
    <row r="383" spans="3:56" x14ac:dyDescent="0.2">
      <c r="C383" s="2" t="s">
        <v>53</v>
      </c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</row>
    <row r="384" spans="3:56" x14ac:dyDescent="0.2">
      <c r="C384" s="2" t="s">
        <v>54</v>
      </c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</row>
    <row r="385" spans="3:56" x14ac:dyDescent="0.2">
      <c r="C385" s="2" t="s">
        <v>55</v>
      </c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</row>
    <row r="386" spans="3:56" x14ac:dyDescent="0.2">
      <c r="C386" s="2" t="s">
        <v>56</v>
      </c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</row>
    <row r="387" spans="3:56" x14ac:dyDescent="0.2">
      <c r="C387" s="2" t="s">
        <v>57</v>
      </c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</row>
    <row r="388" spans="3:56" x14ac:dyDescent="0.2">
      <c r="C388" s="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</row>
    <row r="389" spans="3:56" x14ac:dyDescent="0.2">
      <c r="C389" s="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</row>
    <row r="392" spans="3:56" x14ac:dyDescent="0.2">
      <c r="C392" s="73" t="s">
        <v>44</v>
      </c>
      <c r="D392" s="73"/>
      <c r="E392" s="73"/>
      <c r="F392" s="73"/>
      <c r="G392" s="73"/>
      <c r="H392" s="73"/>
      <c r="I392" s="73"/>
      <c r="J392" s="73"/>
      <c r="K392" s="73"/>
      <c r="L392" s="73"/>
      <c r="M392" s="73"/>
      <c r="N392" s="73"/>
      <c r="O392" s="73"/>
      <c r="P392" s="73"/>
      <c r="Q392" s="73"/>
      <c r="R392" s="73"/>
      <c r="S392" s="73"/>
      <c r="T392" s="73"/>
      <c r="U392" s="73"/>
      <c r="V392" s="73"/>
      <c r="W392" s="73"/>
      <c r="X392" s="73"/>
      <c r="Y392" s="73"/>
      <c r="Z392" s="73"/>
      <c r="AA392" s="73"/>
      <c r="AB392" s="73"/>
      <c r="AC392" s="73"/>
      <c r="AD392" s="73"/>
      <c r="AE392" s="73"/>
      <c r="AF392" s="73"/>
      <c r="AG392" s="73"/>
      <c r="AH392" s="73"/>
      <c r="AI392" s="73"/>
      <c r="AJ392" s="73"/>
      <c r="AK392" s="73"/>
      <c r="AL392" s="73"/>
      <c r="AM392" s="73"/>
      <c r="AN392" s="73"/>
      <c r="AO392" s="73"/>
      <c r="AP392" s="73"/>
      <c r="AQ392" s="73"/>
      <c r="AR392" s="73"/>
      <c r="AS392" s="73"/>
      <c r="AT392" s="73"/>
      <c r="AU392" s="73"/>
      <c r="AV392" s="73"/>
      <c r="AW392" s="73"/>
      <c r="AX392" s="73"/>
      <c r="AY392" s="73"/>
      <c r="AZ392" s="73"/>
      <c r="BA392" s="73"/>
      <c r="BB392" s="73"/>
      <c r="BC392" s="73"/>
      <c r="BD392" s="73"/>
    </row>
    <row r="393" spans="3:56" x14ac:dyDescent="0.2"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  <c r="Q393" s="73"/>
      <c r="R393" s="73"/>
      <c r="S393" s="73"/>
      <c r="T393" s="73"/>
      <c r="U393" s="73"/>
      <c r="V393" s="73"/>
      <c r="W393" s="73"/>
      <c r="X393" s="73"/>
      <c r="Y393" s="73"/>
      <c r="Z393" s="73"/>
      <c r="AA393" s="73"/>
      <c r="AB393" s="73"/>
      <c r="AC393" s="73"/>
      <c r="AD393" s="73"/>
      <c r="AE393" s="73"/>
      <c r="AF393" s="73"/>
      <c r="AG393" s="73"/>
      <c r="AH393" s="73"/>
      <c r="AI393" s="73"/>
      <c r="AJ393" s="73"/>
      <c r="AK393" s="73"/>
      <c r="AL393" s="73"/>
      <c r="AM393" s="73"/>
      <c r="AN393" s="73"/>
      <c r="AO393" s="73"/>
      <c r="AP393" s="73"/>
      <c r="AQ393" s="73"/>
      <c r="AR393" s="73"/>
      <c r="AS393" s="73"/>
      <c r="AT393" s="73"/>
      <c r="AU393" s="73"/>
      <c r="AV393" s="73"/>
      <c r="AW393" s="73"/>
      <c r="AX393" s="73"/>
      <c r="AY393" s="73"/>
      <c r="AZ393" s="73"/>
      <c r="BA393" s="73"/>
      <c r="BB393" s="73"/>
      <c r="BC393" s="73"/>
      <c r="BD393" s="73"/>
    </row>
    <row r="394" spans="3:56" ht="23.25" x14ac:dyDescent="0.2">
      <c r="C394" s="72" t="s">
        <v>41</v>
      </c>
      <c r="D394" s="72"/>
      <c r="E394" s="72"/>
      <c r="F394" s="72"/>
      <c r="G394" s="72"/>
      <c r="H394" s="72"/>
      <c r="I394" s="72"/>
      <c r="J394" s="72"/>
      <c r="K394" s="72"/>
      <c r="L394" s="72"/>
      <c r="M394" s="72"/>
      <c r="N394" s="72"/>
      <c r="O394" s="72"/>
      <c r="P394" s="72"/>
      <c r="Q394" s="72"/>
      <c r="R394" s="72"/>
      <c r="S394" s="72"/>
      <c r="T394" s="72"/>
      <c r="U394" s="72"/>
      <c r="V394" s="72"/>
      <c r="W394" s="72"/>
      <c r="X394" s="72"/>
      <c r="Y394" s="72"/>
      <c r="Z394" s="72"/>
      <c r="AA394" s="72"/>
      <c r="AB394" s="72"/>
      <c r="AC394" s="72"/>
      <c r="AD394" s="72"/>
      <c r="AE394" s="72" t="s">
        <v>42</v>
      </c>
      <c r="AF394" s="72"/>
      <c r="AG394" s="72"/>
      <c r="AH394" s="72"/>
      <c r="AI394" s="72"/>
      <c r="AJ394" s="72"/>
      <c r="AK394" s="72"/>
      <c r="AL394" s="72"/>
      <c r="AM394" s="72"/>
      <c r="AN394" s="72"/>
      <c r="AO394" s="72"/>
      <c r="AP394" s="72"/>
      <c r="AQ394" s="72"/>
      <c r="AR394" s="72"/>
      <c r="AS394" s="72"/>
      <c r="AT394" s="72"/>
      <c r="AU394" s="72"/>
      <c r="AV394" s="72"/>
      <c r="AW394" s="72"/>
      <c r="AX394" s="72"/>
      <c r="AY394" s="72"/>
      <c r="AZ394" s="72"/>
      <c r="BA394" s="72"/>
      <c r="BB394" s="72"/>
      <c r="BC394" s="72"/>
      <c r="BD394" s="72"/>
    </row>
    <row r="395" spans="3:56" x14ac:dyDescent="0.2">
      <c r="C395" s="69" t="s">
        <v>0</v>
      </c>
      <c r="D395" s="69" t="s">
        <v>1</v>
      </c>
      <c r="E395" s="69" t="s">
        <v>2</v>
      </c>
      <c r="F395" s="69" t="s">
        <v>3</v>
      </c>
      <c r="G395" s="69" t="s">
        <v>4</v>
      </c>
      <c r="H395" s="69" t="s">
        <v>5</v>
      </c>
      <c r="I395" s="69" t="s">
        <v>6</v>
      </c>
      <c r="J395" s="69" t="s">
        <v>7</v>
      </c>
      <c r="K395" s="69" t="s">
        <v>8</v>
      </c>
      <c r="L395" s="69" t="s">
        <v>9</v>
      </c>
      <c r="M395" s="69" t="s">
        <v>10</v>
      </c>
      <c r="N395" s="69" t="s">
        <v>11</v>
      </c>
      <c r="O395" s="4"/>
      <c r="P395" s="69" t="s">
        <v>40</v>
      </c>
      <c r="Q395" s="69"/>
      <c r="R395" s="69"/>
      <c r="S395" s="69"/>
      <c r="T395" s="69"/>
      <c r="U395" s="69"/>
      <c r="V395" s="69"/>
      <c r="W395" s="69" t="s">
        <v>13</v>
      </c>
      <c r="X395" s="69" t="s">
        <v>14</v>
      </c>
      <c r="Y395" s="69" t="s">
        <v>15</v>
      </c>
      <c r="Z395" s="69" t="s">
        <v>16</v>
      </c>
      <c r="AA395" s="69" t="s">
        <v>17</v>
      </c>
      <c r="AB395" s="69" t="s">
        <v>18</v>
      </c>
      <c r="AC395" s="69" t="s">
        <v>19</v>
      </c>
      <c r="AD395" s="69" t="s">
        <v>20</v>
      </c>
      <c r="AE395" s="69" t="s">
        <v>21</v>
      </c>
      <c r="AF395" s="69" t="s">
        <v>22</v>
      </c>
      <c r="AG395" s="69" t="s">
        <v>23</v>
      </c>
      <c r="AH395" s="69" t="s">
        <v>24</v>
      </c>
      <c r="AI395" s="69" t="s">
        <v>25</v>
      </c>
      <c r="AJ395" s="69" t="s">
        <v>26</v>
      </c>
      <c r="AK395" s="69" t="s">
        <v>27</v>
      </c>
      <c r="AL395" s="69" t="s">
        <v>28</v>
      </c>
      <c r="AM395" s="69" t="s">
        <v>29</v>
      </c>
      <c r="AN395" s="69" t="s">
        <v>1</v>
      </c>
      <c r="AO395" s="69" t="s">
        <v>30</v>
      </c>
      <c r="AP395" s="5"/>
      <c r="AQ395" s="69" t="s">
        <v>31</v>
      </c>
      <c r="AR395" s="69" t="s">
        <v>32</v>
      </c>
      <c r="AS395" s="69" t="s">
        <v>33</v>
      </c>
      <c r="AT395" s="69" t="s">
        <v>34</v>
      </c>
      <c r="AU395" s="69" t="s">
        <v>35</v>
      </c>
      <c r="AV395" s="69" t="s">
        <v>36</v>
      </c>
      <c r="AW395" s="69"/>
      <c r="AX395" s="69"/>
      <c r="AY395" s="69" t="s">
        <v>37</v>
      </c>
      <c r="AZ395" s="69" t="s">
        <v>38</v>
      </c>
      <c r="BA395" s="5"/>
      <c r="BB395" s="5"/>
      <c r="BC395" s="5"/>
      <c r="BD395" s="69" t="s">
        <v>39</v>
      </c>
    </row>
    <row r="396" spans="3:56" x14ac:dyDescent="0.2">
      <c r="C396" s="69"/>
      <c r="D396" s="69"/>
      <c r="E396" s="69"/>
      <c r="F396" s="69"/>
      <c r="G396" s="69"/>
      <c r="H396" s="69"/>
      <c r="I396" s="69"/>
      <c r="J396" s="69"/>
      <c r="K396" s="69"/>
      <c r="L396" s="69"/>
      <c r="M396" s="69"/>
      <c r="N396" s="69"/>
      <c r="O396" s="4"/>
      <c r="P396" s="3">
        <v>2013</v>
      </c>
      <c r="Q396" s="3">
        <v>2014</v>
      </c>
      <c r="R396" s="3">
        <v>2015</v>
      </c>
      <c r="S396" s="3">
        <v>2016</v>
      </c>
      <c r="T396" s="3"/>
      <c r="U396" s="3"/>
      <c r="V396" s="3" t="s">
        <v>12</v>
      </c>
      <c r="W396" s="69"/>
      <c r="X396" s="69"/>
      <c r="Y396" s="69"/>
      <c r="Z396" s="69"/>
      <c r="AA396" s="69"/>
      <c r="AB396" s="69"/>
      <c r="AC396" s="69"/>
      <c r="AD396" s="69"/>
      <c r="AE396" s="69"/>
      <c r="AF396" s="69"/>
      <c r="AG396" s="69"/>
      <c r="AH396" s="69"/>
      <c r="AI396" s="69"/>
      <c r="AJ396" s="69"/>
      <c r="AK396" s="69"/>
      <c r="AL396" s="69"/>
      <c r="AM396" s="69"/>
      <c r="AN396" s="69"/>
      <c r="AO396" s="69"/>
      <c r="AP396" s="5"/>
      <c r="AQ396" s="69"/>
      <c r="AR396" s="69"/>
      <c r="AS396" s="69"/>
      <c r="AT396" s="69"/>
      <c r="AU396" s="69"/>
      <c r="AV396" s="69"/>
      <c r="AW396" s="69"/>
      <c r="AX396" s="69"/>
      <c r="AY396" s="69"/>
      <c r="AZ396" s="69"/>
      <c r="BA396" s="5"/>
      <c r="BB396" s="5"/>
      <c r="BC396" s="5"/>
      <c r="BD396" s="69"/>
    </row>
    <row r="397" spans="3:56" x14ac:dyDescent="0.2">
      <c r="C397" s="2" t="s">
        <v>45</v>
      </c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</row>
    <row r="398" spans="3:56" x14ac:dyDescent="0.2">
      <c r="C398" s="2" t="s">
        <v>46</v>
      </c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</row>
    <row r="399" spans="3:56" x14ac:dyDescent="0.2">
      <c r="C399" s="2" t="s">
        <v>47</v>
      </c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</row>
    <row r="400" spans="3:56" x14ac:dyDescent="0.2">
      <c r="C400" s="2" t="s">
        <v>48</v>
      </c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</row>
    <row r="401" spans="3:56" x14ac:dyDescent="0.2">
      <c r="C401" s="2" t="s">
        <v>49</v>
      </c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</row>
    <row r="402" spans="3:56" x14ac:dyDescent="0.2">
      <c r="C402" s="2" t="s">
        <v>50</v>
      </c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</row>
    <row r="403" spans="3:56" x14ac:dyDescent="0.2">
      <c r="C403" s="2" t="s">
        <v>51</v>
      </c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</row>
    <row r="404" spans="3:56" x14ac:dyDescent="0.2">
      <c r="C404" s="2" t="s">
        <v>52</v>
      </c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</row>
    <row r="405" spans="3:56" x14ac:dyDescent="0.2">
      <c r="C405" s="2" t="s">
        <v>53</v>
      </c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</row>
    <row r="406" spans="3:56" x14ac:dyDescent="0.2">
      <c r="C406" s="2" t="s">
        <v>54</v>
      </c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</row>
    <row r="407" spans="3:56" x14ac:dyDescent="0.2">
      <c r="C407" s="2" t="s">
        <v>55</v>
      </c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</row>
    <row r="408" spans="3:56" x14ac:dyDescent="0.2">
      <c r="C408" s="2" t="s">
        <v>56</v>
      </c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</row>
    <row r="409" spans="3:56" x14ac:dyDescent="0.2">
      <c r="C409" s="2" t="s">
        <v>57</v>
      </c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</row>
    <row r="410" spans="3:56" x14ac:dyDescent="0.2">
      <c r="C410" s="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</row>
    <row r="411" spans="3:56" x14ac:dyDescent="0.2">
      <c r="C411" s="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</row>
    <row r="414" spans="3:56" x14ac:dyDescent="0.2">
      <c r="C414" s="73" t="s">
        <v>44</v>
      </c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  <c r="P414" s="73"/>
      <c r="Q414" s="73"/>
      <c r="R414" s="73"/>
      <c r="S414" s="73"/>
      <c r="T414" s="73"/>
      <c r="U414" s="73"/>
      <c r="V414" s="73"/>
      <c r="W414" s="73"/>
      <c r="X414" s="73"/>
      <c r="Y414" s="73"/>
      <c r="Z414" s="73"/>
      <c r="AA414" s="73"/>
      <c r="AB414" s="73"/>
      <c r="AC414" s="73"/>
      <c r="AD414" s="73"/>
      <c r="AE414" s="73"/>
      <c r="AF414" s="73"/>
      <c r="AG414" s="73"/>
      <c r="AH414" s="73"/>
      <c r="AI414" s="73"/>
      <c r="AJ414" s="73"/>
      <c r="AK414" s="73"/>
      <c r="AL414" s="73"/>
      <c r="AM414" s="73"/>
      <c r="AN414" s="73"/>
      <c r="AO414" s="73"/>
      <c r="AP414" s="73"/>
      <c r="AQ414" s="73"/>
      <c r="AR414" s="73"/>
      <c r="AS414" s="73"/>
      <c r="AT414" s="73"/>
      <c r="AU414" s="73"/>
      <c r="AV414" s="73"/>
      <c r="AW414" s="73"/>
      <c r="AX414" s="73"/>
      <c r="AY414" s="73"/>
      <c r="AZ414" s="73"/>
      <c r="BA414" s="73"/>
      <c r="BB414" s="73"/>
      <c r="BC414" s="73"/>
      <c r="BD414" s="73"/>
    </row>
    <row r="415" spans="3:56" x14ac:dyDescent="0.2">
      <c r="C415" s="73"/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  <c r="P415" s="73"/>
      <c r="Q415" s="73"/>
      <c r="R415" s="73"/>
      <c r="S415" s="73"/>
      <c r="T415" s="73"/>
      <c r="U415" s="73"/>
      <c r="V415" s="73"/>
      <c r="W415" s="73"/>
      <c r="X415" s="73"/>
      <c r="Y415" s="73"/>
      <c r="Z415" s="73"/>
      <c r="AA415" s="73"/>
      <c r="AB415" s="73"/>
      <c r="AC415" s="73"/>
      <c r="AD415" s="73"/>
      <c r="AE415" s="73"/>
      <c r="AF415" s="73"/>
      <c r="AG415" s="73"/>
      <c r="AH415" s="73"/>
      <c r="AI415" s="73"/>
      <c r="AJ415" s="73"/>
      <c r="AK415" s="73"/>
      <c r="AL415" s="73"/>
      <c r="AM415" s="73"/>
      <c r="AN415" s="73"/>
      <c r="AO415" s="73"/>
      <c r="AP415" s="73"/>
      <c r="AQ415" s="73"/>
      <c r="AR415" s="73"/>
      <c r="AS415" s="73"/>
      <c r="AT415" s="73"/>
      <c r="AU415" s="73"/>
      <c r="AV415" s="73"/>
      <c r="AW415" s="73"/>
      <c r="AX415" s="73"/>
      <c r="AY415" s="73"/>
      <c r="AZ415" s="73"/>
      <c r="BA415" s="73"/>
      <c r="BB415" s="73"/>
      <c r="BC415" s="73"/>
      <c r="BD415" s="73"/>
    </row>
    <row r="416" spans="3:56" ht="23.25" x14ac:dyDescent="0.2">
      <c r="C416" s="72" t="s">
        <v>41</v>
      </c>
      <c r="D416" s="72"/>
      <c r="E416" s="72"/>
      <c r="F416" s="72"/>
      <c r="G416" s="72"/>
      <c r="H416" s="72"/>
      <c r="I416" s="72"/>
      <c r="J416" s="72"/>
      <c r="K416" s="72"/>
      <c r="L416" s="72"/>
      <c r="M416" s="72"/>
      <c r="N416" s="72"/>
      <c r="O416" s="72"/>
      <c r="P416" s="72"/>
      <c r="Q416" s="72"/>
      <c r="R416" s="72"/>
      <c r="S416" s="72"/>
      <c r="T416" s="72"/>
      <c r="U416" s="72"/>
      <c r="V416" s="72"/>
      <c r="W416" s="72"/>
      <c r="X416" s="72"/>
      <c r="Y416" s="72"/>
      <c r="Z416" s="72"/>
      <c r="AA416" s="72"/>
      <c r="AB416" s="72"/>
      <c r="AC416" s="72"/>
      <c r="AD416" s="72"/>
      <c r="AE416" s="72" t="s">
        <v>42</v>
      </c>
      <c r="AF416" s="72"/>
      <c r="AG416" s="72"/>
      <c r="AH416" s="72"/>
      <c r="AI416" s="72"/>
      <c r="AJ416" s="72"/>
      <c r="AK416" s="72"/>
      <c r="AL416" s="72"/>
      <c r="AM416" s="72"/>
      <c r="AN416" s="72"/>
      <c r="AO416" s="72"/>
      <c r="AP416" s="72"/>
      <c r="AQ416" s="72"/>
      <c r="AR416" s="72"/>
      <c r="AS416" s="72"/>
      <c r="AT416" s="72"/>
      <c r="AU416" s="72"/>
      <c r="AV416" s="72"/>
      <c r="AW416" s="72"/>
      <c r="AX416" s="72"/>
      <c r="AY416" s="72"/>
      <c r="AZ416" s="72"/>
      <c r="BA416" s="72"/>
      <c r="BB416" s="72"/>
      <c r="BC416" s="72"/>
      <c r="BD416" s="72"/>
    </row>
    <row r="417" spans="3:56" x14ac:dyDescent="0.2">
      <c r="C417" s="69" t="s">
        <v>0</v>
      </c>
      <c r="D417" s="69" t="s">
        <v>1</v>
      </c>
      <c r="E417" s="69" t="s">
        <v>2</v>
      </c>
      <c r="F417" s="69" t="s">
        <v>3</v>
      </c>
      <c r="G417" s="69" t="s">
        <v>4</v>
      </c>
      <c r="H417" s="69" t="s">
        <v>5</v>
      </c>
      <c r="I417" s="69" t="s">
        <v>6</v>
      </c>
      <c r="J417" s="69" t="s">
        <v>7</v>
      </c>
      <c r="K417" s="69" t="s">
        <v>8</v>
      </c>
      <c r="L417" s="69" t="s">
        <v>9</v>
      </c>
      <c r="M417" s="69" t="s">
        <v>10</v>
      </c>
      <c r="N417" s="69" t="s">
        <v>11</v>
      </c>
      <c r="O417" s="4"/>
      <c r="P417" s="69" t="s">
        <v>40</v>
      </c>
      <c r="Q417" s="69"/>
      <c r="R417" s="69"/>
      <c r="S417" s="69"/>
      <c r="T417" s="69"/>
      <c r="U417" s="69"/>
      <c r="V417" s="69"/>
      <c r="W417" s="69" t="s">
        <v>13</v>
      </c>
      <c r="X417" s="69" t="s">
        <v>14</v>
      </c>
      <c r="Y417" s="69" t="s">
        <v>15</v>
      </c>
      <c r="Z417" s="69" t="s">
        <v>16</v>
      </c>
      <c r="AA417" s="69" t="s">
        <v>17</v>
      </c>
      <c r="AB417" s="69" t="s">
        <v>18</v>
      </c>
      <c r="AC417" s="69" t="s">
        <v>19</v>
      </c>
      <c r="AD417" s="69" t="s">
        <v>20</v>
      </c>
      <c r="AE417" s="69" t="s">
        <v>21</v>
      </c>
      <c r="AF417" s="69" t="s">
        <v>22</v>
      </c>
      <c r="AG417" s="69" t="s">
        <v>23</v>
      </c>
      <c r="AH417" s="69" t="s">
        <v>24</v>
      </c>
      <c r="AI417" s="69" t="s">
        <v>25</v>
      </c>
      <c r="AJ417" s="69" t="s">
        <v>26</v>
      </c>
      <c r="AK417" s="69" t="s">
        <v>27</v>
      </c>
      <c r="AL417" s="69" t="s">
        <v>28</v>
      </c>
      <c r="AM417" s="69" t="s">
        <v>29</v>
      </c>
      <c r="AN417" s="69" t="s">
        <v>1</v>
      </c>
      <c r="AO417" s="69" t="s">
        <v>30</v>
      </c>
      <c r="AP417" s="5"/>
      <c r="AQ417" s="69" t="s">
        <v>31</v>
      </c>
      <c r="AR417" s="69" t="s">
        <v>32</v>
      </c>
      <c r="AS417" s="69" t="s">
        <v>33</v>
      </c>
      <c r="AT417" s="69" t="s">
        <v>34</v>
      </c>
      <c r="AU417" s="69" t="s">
        <v>35</v>
      </c>
      <c r="AV417" s="69" t="s">
        <v>36</v>
      </c>
      <c r="AW417" s="69"/>
      <c r="AX417" s="69"/>
      <c r="AY417" s="69" t="s">
        <v>37</v>
      </c>
      <c r="AZ417" s="69" t="s">
        <v>38</v>
      </c>
      <c r="BA417" s="5"/>
      <c r="BB417" s="5"/>
      <c r="BC417" s="5"/>
      <c r="BD417" s="69" t="s">
        <v>39</v>
      </c>
    </row>
    <row r="418" spans="3:56" x14ac:dyDescent="0.2"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4"/>
      <c r="P418" s="3">
        <v>2013</v>
      </c>
      <c r="Q418" s="3">
        <v>2014</v>
      </c>
      <c r="R418" s="3">
        <v>2015</v>
      </c>
      <c r="S418" s="3">
        <v>2016</v>
      </c>
      <c r="T418" s="3"/>
      <c r="U418" s="3"/>
      <c r="V418" s="3" t="s">
        <v>12</v>
      </c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5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5"/>
      <c r="BB418" s="5"/>
      <c r="BC418" s="5"/>
      <c r="BD418" s="69"/>
    </row>
    <row r="419" spans="3:56" x14ac:dyDescent="0.2">
      <c r="C419" s="2" t="s">
        <v>45</v>
      </c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</row>
    <row r="420" spans="3:56" x14ac:dyDescent="0.2">
      <c r="C420" s="2" t="s">
        <v>46</v>
      </c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</row>
    <row r="421" spans="3:56" x14ac:dyDescent="0.2">
      <c r="C421" s="2" t="s">
        <v>47</v>
      </c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</row>
    <row r="422" spans="3:56" x14ac:dyDescent="0.2">
      <c r="C422" s="2" t="s">
        <v>48</v>
      </c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</row>
    <row r="423" spans="3:56" x14ac:dyDescent="0.2">
      <c r="C423" s="2" t="s">
        <v>49</v>
      </c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</row>
    <row r="424" spans="3:56" x14ac:dyDescent="0.2">
      <c r="C424" s="2" t="s">
        <v>50</v>
      </c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</row>
    <row r="425" spans="3:56" x14ac:dyDescent="0.2">
      <c r="C425" s="2" t="s">
        <v>51</v>
      </c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</row>
    <row r="426" spans="3:56" x14ac:dyDescent="0.2">
      <c r="C426" s="2" t="s">
        <v>52</v>
      </c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</row>
    <row r="427" spans="3:56" x14ac:dyDescent="0.2">
      <c r="C427" s="2" t="s">
        <v>53</v>
      </c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</row>
    <row r="428" spans="3:56" x14ac:dyDescent="0.2">
      <c r="C428" s="2" t="s">
        <v>54</v>
      </c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</row>
    <row r="429" spans="3:56" x14ac:dyDescent="0.2">
      <c r="C429" s="2" t="s">
        <v>55</v>
      </c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</row>
    <row r="430" spans="3:56" x14ac:dyDescent="0.2">
      <c r="C430" s="2" t="s">
        <v>56</v>
      </c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</row>
    <row r="431" spans="3:56" x14ac:dyDescent="0.2">
      <c r="C431" s="2" t="s">
        <v>57</v>
      </c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</row>
    <row r="432" spans="3:56" x14ac:dyDescent="0.2">
      <c r="C432" s="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</row>
    <row r="433" spans="3:56" x14ac:dyDescent="0.2">
      <c r="C433" s="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</row>
    <row r="437" spans="3:56" x14ac:dyDescent="0.2">
      <c r="C437" s="73" t="s">
        <v>44</v>
      </c>
      <c r="D437" s="73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  <c r="P437" s="73"/>
      <c r="Q437" s="73"/>
      <c r="R437" s="73"/>
      <c r="S437" s="73"/>
      <c r="T437" s="73"/>
      <c r="U437" s="73"/>
      <c r="V437" s="73"/>
      <c r="W437" s="73"/>
      <c r="X437" s="73"/>
      <c r="Y437" s="73"/>
      <c r="Z437" s="73"/>
      <c r="AA437" s="73"/>
      <c r="AB437" s="73"/>
      <c r="AC437" s="73"/>
      <c r="AD437" s="73"/>
      <c r="AE437" s="73"/>
      <c r="AF437" s="73"/>
      <c r="AG437" s="73"/>
      <c r="AH437" s="73"/>
      <c r="AI437" s="73"/>
      <c r="AJ437" s="73"/>
      <c r="AK437" s="73"/>
      <c r="AL437" s="73"/>
      <c r="AM437" s="73"/>
      <c r="AN437" s="73"/>
      <c r="AO437" s="73"/>
      <c r="AP437" s="73"/>
      <c r="AQ437" s="73"/>
      <c r="AR437" s="73"/>
      <c r="AS437" s="73"/>
      <c r="AT437" s="73"/>
      <c r="AU437" s="73"/>
      <c r="AV437" s="73"/>
      <c r="AW437" s="73"/>
      <c r="AX437" s="73"/>
      <c r="AY437" s="73"/>
      <c r="AZ437" s="73"/>
      <c r="BA437" s="73"/>
      <c r="BB437" s="73"/>
      <c r="BC437" s="73"/>
      <c r="BD437" s="73"/>
    </row>
    <row r="438" spans="3:56" x14ac:dyDescent="0.2">
      <c r="C438" s="73"/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  <c r="P438" s="73"/>
      <c r="Q438" s="73"/>
      <c r="R438" s="73"/>
      <c r="S438" s="73"/>
      <c r="T438" s="73"/>
      <c r="U438" s="73"/>
      <c r="V438" s="73"/>
      <c r="W438" s="73"/>
      <c r="X438" s="73"/>
      <c r="Y438" s="73"/>
      <c r="Z438" s="73"/>
      <c r="AA438" s="73"/>
      <c r="AB438" s="73"/>
      <c r="AC438" s="73"/>
      <c r="AD438" s="73"/>
      <c r="AE438" s="73"/>
      <c r="AF438" s="73"/>
      <c r="AG438" s="73"/>
      <c r="AH438" s="73"/>
      <c r="AI438" s="73"/>
      <c r="AJ438" s="73"/>
      <c r="AK438" s="73"/>
      <c r="AL438" s="73"/>
      <c r="AM438" s="73"/>
      <c r="AN438" s="73"/>
      <c r="AO438" s="73"/>
      <c r="AP438" s="73"/>
      <c r="AQ438" s="73"/>
      <c r="AR438" s="73"/>
      <c r="AS438" s="73"/>
      <c r="AT438" s="73"/>
      <c r="AU438" s="73"/>
      <c r="AV438" s="73"/>
      <c r="AW438" s="73"/>
      <c r="AX438" s="73"/>
      <c r="AY438" s="73"/>
      <c r="AZ438" s="73"/>
      <c r="BA438" s="73"/>
      <c r="BB438" s="73"/>
      <c r="BC438" s="73"/>
      <c r="BD438" s="73"/>
    </row>
    <row r="439" spans="3:56" ht="23.25" x14ac:dyDescent="0.2">
      <c r="C439" s="72" t="s">
        <v>41</v>
      </c>
      <c r="D439" s="72"/>
      <c r="E439" s="72"/>
      <c r="F439" s="72"/>
      <c r="G439" s="72"/>
      <c r="H439" s="72"/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/>
      <c r="T439" s="72"/>
      <c r="U439" s="72"/>
      <c r="V439" s="72"/>
      <c r="W439" s="72"/>
      <c r="X439" s="72"/>
      <c r="Y439" s="72"/>
      <c r="Z439" s="72"/>
      <c r="AA439" s="72"/>
      <c r="AB439" s="72"/>
      <c r="AC439" s="72"/>
      <c r="AD439" s="72"/>
      <c r="AE439" s="72" t="s">
        <v>42</v>
      </c>
      <c r="AF439" s="72"/>
      <c r="AG439" s="72"/>
      <c r="AH439" s="72"/>
      <c r="AI439" s="72"/>
      <c r="AJ439" s="72"/>
      <c r="AK439" s="72"/>
      <c r="AL439" s="72"/>
      <c r="AM439" s="72"/>
      <c r="AN439" s="72"/>
      <c r="AO439" s="72"/>
      <c r="AP439" s="72"/>
      <c r="AQ439" s="72"/>
      <c r="AR439" s="72"/>
      <c r="AS439" s="72"/>
      <c r="AT439" s="72"/>
      <c r="AU439" s="72"/>
      <c r="AV439" s="72"/>
      <c r="AW439" s="72"/>
      <c r="AX439" s="72"/>
      <c r="AY439" s="72"/>
      <c r="AZ439" s="72"/>
      <c r="BA439" s="72"/>
      <c r="BB439" s="72"/>
      <c r="BC439" s="72"/>
      <c r="BD439" s="72"/>
    </row>
    <row r="440" spans="3:56" x14ac:dyDescent="0.2">
      <c r="C440" s="69" t="s">
        <v>0</v>
      </c>
      <c r="D440" s="69" t="s">
        <v>1</v>
      </c>
      <c r="E440" s="69" t="s">
        <v>2</v>
      </c>
      <c r="F440" s="69" t="s">
        <v>3</v>
      </c>
      <c r="G440" s="69" t="s">
        <v>4</v>
      </c>
      <c r="H440" s="69" t="s">
        <v>5</v>
      </c>
      <c r="I440" s="69" t="s">
        <v>6</v>
      </c>
      <c r="J440" s="69" t="s">
        <v>7</v>
      </c>
      <c r="K440" s="69" t="s">
        <v>8</v>
      </c>
      <c r="L440" s="69" t="s">
        <v>9</v>
      </c>
      <c r="M440" s="69" t="s">
        <v>10</v>
      </c>
      <c r="N440" s="69" t="s">
        <v>11</v>
      </c>
      <c r="O440" s="4"/>
      <c r="P440" s="69" t="s">
        <v>40</v>
      </c>
      <c r="Q440" s="69"/>
      <c r="R440" s="69"/>
      <c r="S440" s="69"/>
      <c r="T440" s="69"/>
      <c r="U440" s="69"/>
      <c r="V440" s="69"/>
      <c r="W440" s="69" t="s">
        <v>13</v>
      </c>
      <c r="X440" s="69" t="s">
        <v>14</v>
      </c>
      <c r="Y440" s="69" t="s">
        <v>15</v>
      </c>
      <c r="Z440" s="69" t="s">
        <v>16</v>
      </c>
      <c r="AA440" s="69" t="s">
        <v>17</v>
      </c>
      <c r="AB440" s="69" t="s">
        <v>18</v>
      </c>
      <c r="AC440" s="69" t="s">
        <v>19</v>
      </c>
      <c r="AD440" s="69" t="s">
        <v>20</v>
      </c>
      <c r="AE440" s="69" t="s">
        <v>21</v>
      </c>
      <c r="AF440" s="69" t="s">
        <v>22</v>
      </c>
      <c r="AG440" s="69" t="s">
        <v>23</v>
      </c>
      <c r="AH440" s="69" t="s">
        <v>24</v>
      </c>
      <c r="AI440" s="69" t="s">
        <v>25</v>
      </c>
      <c r="AJ440" s="69" t="s">
        <v>26</v>
      </c>
      <c r="AK440" s="69" t="s">
        <v>27</v>
      </c>
      <c r="AL440" s="69" t="s">
        <v>28</v>
      </c>
      <c r="AM440" s="69" t="s">
        <v>29</v>
      </c>
      <c r="AN440" s="69" t="s">
        <v>1</v>
      </c>
      <c r="AO440" s="69" t="s">
        <v>30</v>
      </c>
      <c r="AP440" s="5"/>
      <c r="AQ440" s="69" t="s">
        <v>31</v>
      </c>
      <c r="AR440" s="69" t="s">
        <v>32</v>
      </c>
      <c r="AS440" s="69" t="s">
        <v>33</v>
      </c>
      <c r="AT440" s="69" t="s">
        <v>34</v>
      </c>
      <c r="AU440" s="69" t="s">
        <v>35</v>
      </c>
      <c r="AV440" s="69" t="s">
        <v>36</v>
      </c>
      <c r="AW440" s="69"/>
      <c r="AX440" s="69"/>
      <c r="AY440" s="69" t="s">
        <v>37</v>
      </c>
      <c r="AZ440" s="69" t="s">
        <v>38</v>
      </c>
      <c r="BA440" s="5"/>
      <c r="BB440" s="5"/>
      <c r="BC440" s="5"/>
      <c r="BD440" s="69" t="s">
        <v>39</v>
      </c>
    </row>
    <row r="441" spans="3:56" x14ac:dyDescent="0.2"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4"/>
      <c r="P441" s="3">
        <v>2013</v>
      </c>
      <c r="Q441" s="3">
        <v>2014</v>
      </c>
      <c r="R441" s="3">
        <v>2015</v>
      </c>
      <c r="S441" s="3">
        <v>2016</v>
      </c>
      <c r="T441" s="3"/>
      <c r="U441" s="3"/>
      <c r="V441" s="3" t="s">
        <v>12</v>
      </c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5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5"/>
      <c r="BB441" s="5"/>
      <c r="BC441" s="5"/>
      <c r="BD441" s="69"/>
    </row>
    <row r="442" spans="3:56" x14ac:dyDescent="0.2">
      <c r="C442" s="2" t="s">
        <v>45</v>
      </c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</row>
    <row r="443" spans="3:56" x14ac:dyDescent="0.2">
      <c r="C443" s="2" t="s">
        <v>46</v>
      </c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</row>
    <row r="444" spans="3:56" x14ac:dyDescent="0.2">
      <c r="C444" s="2" t="s">
        <v>47</v>
      </c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</row>
    <row r="445" spans="3:56" x14ac:dyDescent="0.2">
      <c r="C445" s="2" t="s">
        <v>48</v>
      </c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</row>
    <row r="446" spans="3:56" x14ac:dyDescent="0.2">
      <c r="C446" s="2" t="s">
        <v>49</v>
      </c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</row>
    <row r="447" spans="3:56" x14ac:dyDescent="0.2">
      <c r="C447" s="2" t="s">
        <v>50</v>
      </c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</row>
    <row r="448" spans="3:56" x14ac:dyDescent="0.2">
      <c r="C448" s="2" t="s">
        <v>51</v>
      </c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</row>
    <row r="449" spans="3:56" x14ac:dyDescent="0.2">
      <c r="C449" s="2" t="s">
        <v>52</v>
      </c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</row>
    <row r="450" spans="3:56" x14ac:dyDescent="0.2">
      <c r="C450" s="2" t="s">
        <v>53</v>
      </c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</row>
    <row r="451" spans="3:56" x14ac:dyDescent="0.2">
      <c r="C451" s="2" t="s">
        <v>54</v>
      </c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</row>
    <row r="452" spans="3:56" x14ac:dyDescent="0.2">
      <c r="C452" s="2" t="s">
        <v>55</v>
      </c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</row>
    <row r="453" spans="3:56" x14ac:dyDescent="0.2">
      <c r="C453" s="2" t="s">
        <v>56</v>
      </c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</row>
    <row r="454" spans="3:56" x14ac:dyDescent="0.2">
      <c r="C454" s="2" t="s">
        <v>57</v>
      </c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</row>
    <row r="455" spans="3:56" x14ac:dyDescent="0.2">
      <c r="C455" s="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</row>
    <row r="456" spans="3:56" x14ac:dyDescent="0.2">
      <c r="C456" s="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</row>
    <row r="460" spans="3:56" x14ac:dyDescent="0.2">
      <c r="C460" s="73" t="s">
        <v>44</v>
      </c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  <c r="P460" s="73"/>
      <c r="Q460" s="73"/>
      <c r="R460" s="73"/>
      <c r="S460" s="73"/>
      <c r="T460" s="73"/>
      <c r="U460" s="73"/>
      <c r="V460" s="73"/>
      <c r="W460" s="73"/>
      <c r="X460" s="73"/>
      <c r="Y460" s="73"/>
      <c r="Z460" s="73"/>
      <c r="AA460" s="73"/>
      <c r="AB460" s="73"/>
      <c r="AC460" s="73"/>
      <c r="AD460" s="73"/>
      <c r="AE460" s="73"/>
      <c r="AF460" s="73"/>
      <c r="AG460" s="73"/>
      <c r="AH460" s="73"/>
      <c r="AI460" s="73"/>
      <c r="AJ460" s="73"/>
      <c r="AK460" s="73"/>
      <c r="AL460" s="73"/>
      <c r="AM460" s="73"/>
      <c r="AN460" s="73"/>
      <c r="AO460" s="73"/>
      <c r="AP460" s="73"/>
      <c r="AQ460" s="73"/>
      <c r="AR460" s="73"/>
      <c r="AS460" s="73"/>
      <c r="AT460" s="73"/>
      <c r="AU460" s="73"/>
      <c r="AV460" s="73"/>
      <c r="AW460" s="73"/>
      <c r="AX460" s="73"/>
      <c r="AY460" s="73"/>
      <c r="AZ460" s="73"/>
      <c r="BA460" s="73"/>
      <c r="BB460" s="73"/>
      <c r="BC460" s="73"/>
      <c r="BD460" s="73"/>
    </row>
    <row r="461" spans="3:56" x14ac:dyDescent="0.2">
      <c r="C461" s="73"/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  <c r="P461" s="73"/>
      <c r="Q461" s="73"/>
      <c r="R461" s="73"/>
      <c r="S461" s="73"/>
      <c r="T461" s="73"/>
      <c r="U461" s="73"/>
      <c r="V461" s="73"/>
      <c r="W461" s="73"/>
      <c r="X461" s="73"/>
      <c r="Y461" s="73"/>
      <c r="Z461" s="73"/>
      <c r="AA461" s="73"/>
      <c r="AB461" s="73"/>
      <c r="AC461" s="73"/>
      <c r="AD461" s="73"/>
      <c r="AE461" s="73"/>
      <c r="AF461" s="73"/>
      <c r="AG461" s="73"/>
      <c r="AH461" s="73"/>
      <c r="AI461" s="73"/>
      <c r="AJ461" s="73"/>
      <c r="AK461" s="73"/>
      <c r="AL461" s="73"/>
      <c r="AM461" s="73"/>
      <c r="AN461" s="73"/>
      <c r="AO461" s="73"/>
      <c r="AP461" s="73"/>
      <c r="AQ461" s="73"/>
      <c r="AR461" s="73"/>
      <c r="AS461" s="73"/>
      <c r="AT461" s="73"/>
      <c r="AU461" s="73"/>
      <c r="AV461" s="73"/>
      <c r="AW461" s="73"/>
      <c r="AX461" s="73"/>
      <c r="AY461" s="73"/>
      <c r="AZ461" s="73"/>
      <c r="BA461" s="73"/>
      <c r="BB461" s="73"/>
      <c r="BC461" s="73"/>
      <c r="BD461" s="73"/>
    </row>
    <row r="462" spans="3:56" ht="23.25" x14ac:dyDescent="0.2">
      <c r="C462" s="72" t="s">
        <v>41</v>
      </c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  <c r="Y462" s="72"/>
      <c r="Z462" s="72"/>
      <c r="AA462" s="72"/>
      <c r="AB462" s="72"/>
      <c r="AC462" s="72"/>
      <c r="AD462" s="72"/>
      <c r="AE462" s="72" t="s">
        <v>42</v>
      </c>
      <c r="AF462" s="72"/>
      <c r="AG462" s="72"/>
      <c r="AH462" s="72"/>
      <c r="AI462" s="72"/>
      <c r="AJ462" s="72"/>
      <c r="AK462" s="72"/>
      <c r="AL462" s="72"/>
      <c r="AM462" s="72"/>
      <c r="AN462" s="72"/>
      <c r="AO462" s="72"/>
      <c r="AP462" s="72"/>
      <c r="AQ462" s="72"/>
      <c r="AR462" s="72"/>
      <c r="AS462" s="72"/>
      <c r="AT462" s="72"/>
      <c r="AU462" s="72"/>
      <c r="AV462" s="72"/>
      <c r="AW462" s="72"/>
      <c r="AX462" s="72"/>
      <c r="AY462" s="72"/>
      <c r="AZ462" s="72"/>
      <c r="BA462" s="72"/>
      <c r="BB462" s="72"/>
      <c r="BC462" s="72"/>
      <c r="BD462" s="72"/>
    </row>
    <row r="463" spans="3:56" x14ac:dyDescent="0.2">
      <c r="C463" s="69" t="s">
        <v>0</v>
      </c>
      <c r="D463" s="69" t="s">
        <v>1</v>
      </c>
      <c r="E463" s="69" t="s">
        <v>2</v>
      </c>
      <c r="F463" s="69" t="s">
        <v>3</v>
      </c>
      <c r="G463" s="69" t="s">
        <v>4</v>
      </c>
      <c r="H463" s="69" t="s">
        <v>5</v>
      </c>
      <c r="I463" s="69" t="s">
        <v>6</v>
      </c>
      <c r="J463" s="69" t="s">
        <v>7</v>
      </c>
      <c r="K463" s="69" t="s">
        <v>8</v>
      </c>
      <c r="L463" s="69" t="s">
        <v>9</v>
      </c>
      <c r="M463" s="69" t="s">
        <v>10</v>
      </c>
      <c r="N463" s="69" t="s">
        <v>11</v>
      </c>
      <c r="O463" s="4"/>
      <c r="P463" s="69" t="s">
        <v>40</v>
      </c>
      <c r="Q463" s="69"/>
      <c r="R463" s="69"/>
      <c r="S463" s="69"/>
      <c r="T463" s="69"/>
      <c r="U463" s="69"/>
      <c r="V463" s="69"/>
      <c r="W463" s="69" t="s">
        <v>13</v>
      </c>
      <c r="X463" s="69" t="s">
        <v>14</v>
      </c>
      <c r="Y463" s="69" t="s">
        <v>15</v>
      </c>
      <c r="Z463" s="69" t="s">
        <v>16</v>
      </c>
      <c r="AA463" s="69" t="s">
        <v>17</v>
      </c>
      <c r="AB463" s="69" t="s">
        <v>18</v>
      </c>
      <c r="AC463" s="69" t="s">
        <v>19</v>
      </c>
      <c r="AD463" s="69" t="s">
        <v>20</v>
      </c>
      <c r="AE463" s="69" t="s">
        <v>21</v>
      </c>
      <c r="AF463" s="69" t="s">
        <v>22</v>
      </c>
      <c r="AG463" s="69" t="s">
        <v>23</v>
      </c>
      <c r="AH463" s="69" t="s">
        <v>24</v>
      </c>
      <c r="AI463" s="69" t="s">
        <v>25</v>
      </c>
      <c r="AJ463" s="69" t="s">
        <v>26</v>
      </c>
      <c r="AK463" s="69" t="s">
        <v>27</v>
      </c>
      <c r="AL463" s="69" t="s">
        <v>28</v>
      </c>
      <c r="AM463" s="69" t="s">
        <v>29</v>
      </c>
      <c r="AN463" s="69" t="s">
        <v>1</v>
      </c>
      <c r="AO463" s="69" t="s">
        <v>30</v>
      </c>
      <c r="AP463" s="5"/>
      <c r="AQ463" s="69" t="s">
        <v>31</v>
      </c>
      <c r="AR463" s="69" t="s">
        <v>32</v>
      </c>
      <c r="AS463" s="69" t="s">
        <v>33</v>
      </c>
      <c r="AT463" s="69" t="s">
        <v>34</v>
      </c>
      <c r="AU463" s="69" t="s">
        <v>35</v>
      </c>
      <c r="AV463" s="69" t="s">
        <v>36</v>
      </c>
      <c r="AW463" s="69"/>
      <c r="AX463" s="69"/>
      <c r="AY463" s="69" t="s">
        <v>37</v>
      </c>
      <c r="AZ463" s="69" t="s">
        <v>38</v>
      </c>
      <c r="BA463" s="5"/>
      <c r="BB463" s="5"/>
      <c r="BC463" s="5"/>
      <c r="BD463" s="69" t="s">
        <v>39</v>
      </c>
    </row>
    <row r="464" spans="3:56" x14ac:dyDescent="0.2">
      <c r="C464" s="69"/>
      <c r="D464" s="69"/>
      <c r="E464" s="69"/>
      <c r="F464" s="69"/>
      <c r="G464" s="69"/>
      <c r="H464" s="69"/>
      <c r="I464" s="69"/>
      <c r="J464" s="69"/>
      <c r="K464" s="69"/>
      <c r="L464" s="69"/>
      <c r="M464" s="69"/>
      <c r="N464" s="69"/>
      <c r="O464" s="4"/>
      <c r="P464" s="3">
        <v>2013</v>
      </c>
      <c r="Q464" s="3">
        <v>2014</v>
      </c>
      <c r="R464" s="3">
        <v>2015</v>
      </c>
      <c r="S464" s="3">
        <v>2016</v>
      </c>
      <c r="T464" s="3"/>
      <c r="U464" s="3"/>
      <c r="V464" s="3" t="s">
        <v>12</v>
      </c>
      <c r="W464" s="69"/>
      <c r="X464" s="69"/>
      <c r="Y464" s="69"/>
      <c r="Z464" s="69"/>
      <c r="AA464" s="69"/>
      <c r="AB464" s="69"/>
      <c r="AC464" s="69"/>
      <c r="AD464" s="69"/>
      <c r="AE464" s="69"/>
      <c r="AF464" s="69"/>
      <c r="AG464" s="69"/>
      <c r="AH464" s="69"/>
      <c r="AI464" s="69"/>
      <c r="AJ464" s="69"/>
      <c r="AK464" s="69"/>
      <c r="AL464" s="69"/>
      <c r="AM464" s="69"/>
      <c r="AN464" s="69"/>
      <c r="AO464" s="69"/>
      <c r="AP464" s="5"/>
      <c r="AQ464" s="69"/>
      <c r="AR464" s="69"/>
      <c r="AS464" s="69"/>
      <c r="AT464" s="69"/>
      <c r="AU464" s="69"/>
      <c r="AV464" s="69"/>
      <c r="AW464" s="69"/>
      <c r="AX464" s="69"/>
      <c r="AY464" s="69"/>
      <c r="AZ464" s="69"/>
      <c r="BA464" s="5"/>
      <c r="BB464" s="5"/>
      <c r="BC464" s="5"/>
      <c r="BD464" s="69"/>
    </row>
    <row r="465" spans="3:56" x14ac:dyDescent="0.2">
      <c r="C465" s="2" t="s">
        <v>45</v>
      </c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</row>
    <row r="466" spans="3:56" x14ac:dyDescent="0.2">
      <c r="C466" s="2" t="s">
        <v>46</v>
      </c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</row>
    <row r="467" spans="3:56" x14ac:dyDescent="0.2">
      <c r="C467" s="2" t="s">
        <v>47</v>
      </c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</row>
    <row r="468" spans="3:56" x14ac:dyDescent="0.2">
      <c r="C468" s="2" t="s">
        <v>48</v>
      </c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</row>
    <row r="469" spans="3:56" x14ac:dyDescent="0.2">
      <c r="C469" s="2" t="s">
        <v>49</v>
      </c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</row>
    <row r="470" spans="3:56" x14ac:dyDescent="0.2">
      <c r="C470" s="2" t="s">
        <v>50</v>
      </c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</row>
    <row r="471" spans="3:56" x14ac:dyDescent="0.2">
      <c r="C471" s="2" t="s">
        <v>51</v>
      </c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</row>
    <row r="472" spans="3:56" x14ac:dyDescent="0.2">
      <c r="C472" s="2" t="s">
        <v>52</v>
      </c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</row>
    <row r="473" spans="3:56" x14ac:dyDescent="0.2">
      <c r="C473" s="2" t="s">
        <v>53</v>
      </c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</row>
    <row r="474" spans="3:56" x14ac:dyDescent="0.2">
      <c r="C474" s="2" t="s">
        <v>54</v>
      </c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</row>
    <row r="475" spans="3:56" x14ac:dyDescent="0.2">
      <c r="C475" s="2" t="s">
        <v>55</v>
      </c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</row>
    <row r="476" spans="3:56" x14ac:dyDescent="0.2">
      <c r="C476" s="2" t="s">
        <v>56</v>
      </c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</row>
    <row r="477" spans="3:56" x14ac:dyDescent="0.2">
      <c r="C477" s="2" t="s">
        <v>57</v>
      </c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</row>
    <row r="478" spans="3:56" x14ac:dyDescent="0.2">
      <c r="C478" s="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</row>
    <row r="479" spans="3:56" x14ac:dyDescent="0.2">
      <c r="C479" s="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</row>
    <row r="482" spans="3:56" x14ac:dyDescent="0.2">
      <c r="C482" s="73" t="s">
        <v>44</v>
      </c>
      <c r="D482" s="73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  <c r="P482" s="73"/>
      <c r="Q482" s="73"/>
      <c r="R482" s="73"/>
      <c r="S482" s="73"/>
      <c r="T482" s="73"/>
      <c r="U482" s="73"/>
      <c r="V482" s="73"/>
      <c r="W482" s="73"/>
      <c r="X482" s="73"/>
      <c r="Y482" s="73"/>
      <c r="Z482" s="73"/>
      <c r="AA482" s="73"/>
      <c r="AB482" s="73"/>
      <c r="AC482" s="73"/>
      <c r="AD482" s="73"/>
      <c r="AE482" s="73"/>
      <c r="AF482" s="73"/>
      <c r="AG482" s="73"/>
      <c r="AH482" s="73"/>
      <c r="AI482" s="73"/>
      <c r="AJ482" s="73"/>
      <c r="AK482" s="73"/>
      <c r="AL482" s="73"/>
      <c r="AM482" s="73"/>
      <c r="AN482" s="73"/>
      <c r="AO482" s="73"/>
      <c r="AP482" s="73"/>
      <c r="AQ482" s="73"/>
      <c r="AR482" s="73"/>
      <c r="AS482" s="73"/>
      <c r="AT482" s="73"/>
      <c r="AU482" s="73"/>
      <c r="AV482" s="73"/>
      <c r="AW482" s="73"/>
      <c r="AX482" s="73"/>
      <c r="AY482" s="73"/>
      <c r="AZ482" s="73"/>
      <c r="BA482" s="73"/>
      <c r="BB482" s="73"/>
      <c r="BC482" s="73"/>
      <c r="BD482" s="73"/>
    </row>
    <row r="483" spans="3:56" x14ac:dyDescent="0.2"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  <c r="P483" s="73"/>
      <c r="Q483" s="73"/>
      <c r="R483" s="73"/>
      <c r="S483" s="73"/>
      <c r="T483" s="73"/>
      <c r="U483" s="73"/>
      <c r="V483" s="73"/>
      <c r="W483" s="73"/>
      <c r="X483" s="73"/>
      <c r="Y483" s="73"/>
      <c r="Z483" s="73"/>
      <c r="AA483" s="73"/>
      <c r="AB483" s="73"/>
      <c r="AC483" s="73"/>
      <c r="AD483" s="73"/>
      <c r="AE483" s="73"/>
      <c r="AF483" s="73"/>
      <c r="AG483" s="73"/>
      <c r="AH483" s="73"/>
      <c r="AI483" s="73"/>
      <c r="AJ483" s="73"/>
      <c r="AK483" s="73"/>
      <c r="AL483" s="73"/>
      <c r="AM483" s="73"/>
      <c r="AN483" s="73"/>
      <c r="AO483" s="73"/>
      <c r="AP483" s="73"/>
      <c r="AQ483" s="73"/>
      <c r="AR483" s="73"/>
      <c r="AS483" s="73"/>
      <c r="AT483" s="73"/>
      <c r="AU483" s="73"/>
      <c r="AV483" s="73"/>
      <c r="AW483" s="73"/>
      <c r="AX483" s="73"/>
      <c r="AY483" s="73"/>
      <c r="AZ483" s="73"/>
      <c r="BA483" s="73"/>
      <c r="BB483" s="73"/>
      <c r="BC483" s="73"/>
      <c r="BD483" s="73"/>
    </row>
    <row r="484" spans="3:56" ht="23.25" x14ac:dyDescent="0.2">
      <c r="C484" s="72" t="s">
        <v>41</v>
      </c>
      <c r="D484" s="72"/>
      <c r="E484" s="72"/>
      <c r="F484" s="72"/>
      <c r="G484" s="72"/>
      <c r="H484" s="72"/>
      <c r="I484" s="72"/>
      <c r="J484" s="72"/>
      <c r="K484" s="72"/>
      <c r="L484" s="72"/>
      <c r="M484" s="72"/>
      <c r="N484" s="72"/>
      <c r="O484" s="72"/>
      <c r="P484" s="72"/>
      <c r="Q484" s="72"/>
      <c r="R484" s="72"/>
      <c r="S484" s="72"/>
      <c r="T484" s="72"/>
      <c r="U484" s="72"/>
      <c r="V484" s="72"/>
      <c r="W484" s="72"/>
      <c r="X484" s="72"/>
      <c r="Y484" s="72"/>
      <c r="Z484" s="72"/>
      <c r="AA484" s="72"/>
      <c r="AB484" s="72"/>
      <c r="AC484" s="72"/>
      <c r="AD484" s="72"/>
      <c r="AE484" s="72" t="s">
        <v>42</v>
      </c>
      <c r="AF484" s="72"/>
      <c r="AG484" s="72"/>
      <c r="AH484" s="72"/>
      <c r="AI484" s="72"/>
      <c r="AJ484" s="72"/>
      <c r="AK484" s="72"/>
      <c r="AL484" s="72"/>
      <c r="AM484" s="72"/>
      <c r="AN484" s="72"/>
      <c r="AO484" s="72"/>
      <c r="AP484" s="72"/>
      <c r="AQ484" s="72"/>
      <c r="AR484" s="72"/>
      <c r="AS484" s="72"/>
      <c r="AT484" s="72"/>
      <c r="AU484" s="72"/>
      <c r="AV484" s="72"/>
      <c r="AW484" s="72"/>
      <c r="AX484" s="72"/>
      <c r="AY484" s="72"/>
      <c r="AZ484" s="72"/>
      <c r="BA484" s="72"/>
      <c r="BB484" s="72"/>
      <c r="BC484" s="72"/>
      <c r="BD484" s="72"/>
    </row>
    <row r="485" spans="3:56" x14ac:dyDescent="0.2">
      <c r="C485" s="69" t="s">
        <v>0</v>
      </c>
      <c r="D485" s="69" t="s">
        <v>1</v>
      </c>
      <c r="E485" s="69" t="s">
        <v>2</v>
      </c>
      <c r="F485" s="69" t="s">
        <v>3</v>
      </c>
      <c r="G485" s="69" t="s">
        <v>4</v>
      </c>
      <c r="H485" s="69" t="s">
        <v>5</v>
      </c>
      <c r="I485" s="69" t="s">
        <v>6</v>
      </c>
      <c r="J485" s="69" t="s">
        <v>7</v>
      </c>
      <c r="K485" s="69" t="s">
        <v>8</v>
      </c>
      <c r="L485" s="69" t="s">
        <v>9</v>
      </c>
      <c r="M485" s="69" t="s">
        <v>10</v>
      </c>
      <c r="N485" s="69" t="s">
        <v>11</v>
      </c>
      <c r="O485" s="4"/>
      <c r="P485" s="69" t="s">
        <v>40</v>
      </c>
      <c r="Q485" s="69"/>
      <c r="R485" s="69"/>
      <c r="S485" s="69"/>
      <c r="T485" s="69"/>
      <c r="U485" s="69"/>
      <c r="V485" s="69"/>
      <c r="W485" s="69" t="s">
        <v>13</v>
      </c>
      <c r="X485" s="69" t="s">
        <v>14</v>
      </c>
      <c r="Y485" s="69" t="s">
        <v>15</v>
      </c>
      <c r="Z485" s="69" t="s">
        <v>16</v>
      </c>
      <c r="AA485" s="69" t="s">
        <v>17</v>
      </c>
      <c r="AB485" s="69" t="s">
        <v>18</v>
      </c>
      <c r="AC485" s="69" t="s">
        <v>19</v>
      </c>
      <c r="AD485" s="69" t="s">
        <v>20</v>
      </c>
      <c r="AE485" s="69" t="s">
        <v>21</v>
      </c>
      <c r="AF485" s="69" t="s">
        <v>22</v>
      </c>
      <c r="AG485" s="69" t="s">
        <v>23</v>
      </c>
      <c r="AH485" s="69" t="s">
        <v>24</v>
      </c>
      <c r="AI485" s="69" t="s">
        <v>25</v>
      </c>
      <c r="AJ485" s="69" t="s">
        <v>26</v>
      </c>
      <c r="AK485" s="69" t="s">
        <v>27</v>
      </c>
      <c r="AL485" s="69" t="s">
        <v>28</v>
      </c>
      <c r="AM485" s="69" t="s">
        <v>29</v>
      </c>
      <c r="AN485" s="69" t="s">
        <v>1</v>
      </c>
      <c r="AO485" s="69" t="s">
        <v>30</v>
      </c>
      <c r="AP485" s="5"/>
      <c r="AQ485" s="69" t="s">
        <v>31</v>
      </c>
      <c r="AR485" s="69" t="s">
        <v>32</v>
      </c>
      <c r="AS485" s="69" t="s">
        <v>33</v>
      </c>
      <c r="AT485" s="69" t="s">
        <v>34</v>
      </c>
      <c r="AU485" s="69" t="s">
        <v>35</v>
      </c>
      <c r="AV485" s="69" t="s">
        <v>36</v>
      </c>
      <c r="AW485" s="69"/>
      <c r="AX485" s="69"/>
      <c r="AY485" s="69" t="s">
        <v>37</v>
      </c>
      <c r="AZ485" s="69" t="s">
        <v>38</v>
      </c>
      <c r="BA485" s="5"/>
      <c r="BB485" s="5"/>
      <c r="BC485" s="5"/>
      <c r="BD485" s="69" t="s">
        <v>39</v>
      </c>
    </row>
    <row r="486" spans="3:56" x14ac:dyDescent="0.2">
      <c r="C486" s="69"/>
      <c r="D486" s="69"/>
      <c r="E486" s="69"/>
      <c r="F486" s="69"/>
      <c r="G486" s="69"/>
      <c r="H486" s="69"/>
      <c r="I486" s="69"/>
      <c r="J486" s="69"/>
      <c r="K486" s="69"/>
      <c r="L486" s="69"/>
      <c r="M486" s="69"/>
      <c r="N486" s="69"/>
      <c r="O486" s="4"/>
      <c r="P486" s="3">
        <v>2013</v>
      </c>
      <c r="Q486" s="3">
        <v>2014</v>
      </c>
      <c r="R486" s="3">
        <v>2015</v>
      </c>
      <c r="S486" s="3">
        <v>2016</v>
      </c>
      <c r="T486" s="3"/>
      <c r="U486" s="3"/>
      <c r="V486" s="3" t="s">
        <v>12</v>
      </c>
      <c r="W486" s="69"/>
      <c r="X486" s="69"/>
      <c r="Y486" s="69"/>
      <c r="Z486" s="69"/>
      <c r="AA486" s="69"/>
      <c r="AB486" s="69"/>
      <c r="AC486" s="69"/>
      <c r="AD486" s="69"/>
      <c r="AE486" s="69"/>
      <c r="AF486" s="69"/>
      <c r="AG486" s="69"/>
      <c r="AH486" s="69"/>
      <c r="AI486" s="69"/>
      <c r="AJ486" s="69"/>
      <c r="AK486" s="69"/>
      <c r="AL486" s="69"/>
      <c r="AM486" s="69"/>
      <c r="AN486" s="69"/>
      <c r="AO486" s="69"/>
      <c r="AP486" s="5"/>
      <c r="AQ486" s="69"/>
      <c r="AR486" s="69"/>
      <c r="AS486" s="69"/>
      <c r="AT486" s="69"/>
      <c r="AU486" s="69"/>
      <c r="AV486" s="69"/>
      <c r="AW486" s="69"/>
      <c r="AX486" s="69"/>
      <c r="AY486" s="69"/>
      <c r="AZ486" s="69"/>
      <c r="BA486" s="5"/>
      <c r="BB486" s="5"/>
      <c r="BC486" s="5"/>
      <c r="BD486" s="69"/>
    </row>
    <row r="487" spans="3:56" x14ac:dyDescent="0.2">
      <c r="C487" s="2" t="s">
        <v>45</v>
      </c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</row>
    <row r="488" spans="3:56" x14ac:dyDescent="0.2">
      <c r="C488" s="2" t="s">
        <v>46</v>
      </c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</row>
    <row r="489" spans="3:56" x14ac:dyDescent="0.2">
      <c r="C489" s="2" t="s">
        <v>47</v>
      </c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</row>
    <row r="490" spans="3:56" x14ac:dyDescent="0.2">
      <c r="C490" s="2" t="s">
        <v>48</v>
      </c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</row>
    <row r="491" spans="3:56" x14ac:dyDescent="0.2">
      <c r="C491" s="2" t="s">
        <v>49</v>
      </c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</row>
    <row r="492" spans="3:56" x14ac:dyDescent="0.2">
      <c r="C492" s="2" t="s">
        <v>50</v>
      </c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</row>
    <row r="493" spans="3:56" x14ac:dyDescent="0.2">
      <c r="C493" s="2" t="s">
        <v>51</v>
      </c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</row>
    <row r="494" spans="3:56" x14ac:dyDescent="0.2">
      <c r="C494" s="2" t="s">
        <v>52</v>
      </c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</row>
    <row r="495" spans="3:56" x14ac:dyDescent="0.2">
      <c r="C495" s="2" t="s">
        <v>53</v>
      </c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</row>
    <row r="496" spans="3:56" x14ac:dyDescent="0.2">
      <c r="C496" s="2" t="s">
        <v>54</v>
      </c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</row>
    <row r="497" spans="3:56" x14ac:dyDescent="0.2">
      <c r="C497" s="2" t="s">
        <v>55</v>
      </c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</row>
    <row r="498" spans="3:56" x14ac:dyDescent="0.2">
      <c r="C498" s="2" t="s">
        <v>56</v>
      </c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</row>
    <row r="499" spans="3:56" x14ac:dyDescent="0.2">
      <c r="C499" s="2" t="s">
        <v>57</v>
      </c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</row>
    <row r="500" spans="3:56" x14ac:dyDescent="0.2">
      <c r="C500" s="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</row>
    <row r="501" spans="3:56" x14ac:dyDescent="0.2">
      <c r="C501" s="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</row>
    <row r="505" spans="3:56" x14ac:dyDescent="0.2">
      <c r="C505" s="73" t="s">
        <v>44</v>
      </c>
      <c r="D505" s="73"/>
      <c r="E505" s="73"/>
      <c r="F505" s="73"/>
      <c r="G505" s="73"/>
      <c r="H505" s="73"/>
      <c r="I505" s="73"/>
      <c r="J505" s="73"/>
      <c r="K505" s="73"/>
      <c r="L505" s="73"/>
      <c r="M505" s="73"/>
      <c r="N505" s="73"/>
      <c r="O505" s="73"/>
      <c r="P505" s="73"/>
      <c r="Q505" s="73"/>
      <c r="R505" s="73"/>
      <c r="S505" s="73"/>
      <c r="T505" s="73"/>
      <c r="U505" s="73"/>
      <c r="V505" s="73"/>
      <c r="W505" s="73"/>
      <c r="X505" s="73"/>
      <c r="Y505" s="73"/>
      <c r="Z505" s="73"/>
      <c r="AA505" s="73"/>
      <c r="AB505" s="73"/>
      <c r="AC505" s="73"/>
      <c r="AD505" s="73"/>
      <c r="AE505" s="73"/>
      <c r="AF505" s="73"/>
      <c r="AG505" s="73"/>
      <c r="AH505" s="73"/>
      <c r="AI505" s="73"/>
      <c r="AJ505" s="73"/>
      <c r="AK505" s="73"/>
      <c r="AL505" s="73"/>
      <c r="AM505" s="73"/>
      <c r="AN505" s="73"/>
      <c r="AO505" s="73"/>
      <c r="AP505" s="73"/>
      <c r="AQ505" s="73"/>
      <c r="AR505" s="73"/>
      <c r="AS505" s="73"/>
      <c r="AT505" s="73"/>
      <c r="AU505" s="73"/>
      <c r="AV505" s="73"/>
      <c r="AW505" s="73"/>
      <c r="AX505" s="73"/>
      <c r="AY505" s="73"/>
      <c r="AZ505" s="73"/>
      <c r="BA505" s="73"/>
      <c r="BB505" s="73"/>
      <c r="BC505" s="73"/>
      <c r="BD505" s="73"/>
    </row>
    <row r="506" spans="3:56" x14ac:dyDescent="0.2">
      <c r="C506" s="73"/>
      <c r="D506" s="73"/>
      <c r="E506" s="73"/>
      <c r="F506" s="73"/>
      <c r="G506" s="73"/>
      <c r="H506" s="73"/>
      <c r="I506" s="73"/>
      <c r="J506" s="73"/>
      <c r="K506" s="73"/>
      <c r="L506" s="73"/>
      <c r="M506" s="73"/>
      <c r="N506" s="73"/>
      <c r="O506" s="73"/>
      <c r="P506" s="73"/>
      <c r="Q506" s="73"/>
      <c r="R506" s="73"/>
      <c r="S506" s="73"/>
      <c r="T506" s="73"/>
      <c r="U506" s="73"/>
      <c r="V506" s="73"/>
      <c r="W506" s="73"/>
      <c r="X506" s="73"/>
      <c r="Y506" s="73"/>
      <c r="Z506" s="73"/>
      <c r="AA506" s="73"/>
      <c r="AB506" s="73"/>
      <c r="AC506" s="73"/>
      <c r="AD506" s="73"/>
      <c r="AE506" s="73"/>
      <c r="AF506" s="73"/>
      <c r="AG506" s="73"/>
      <c r="AH506" s="73"/>
      <c r="AI506" s="73"/>
      <c r="AJ506" s="73"/>
      <c r="AK506" s="73"/>
      <c r="AL506" s="73"/>
      <c r="AM506" s="73"/>
      <c r="AN506" s="73"/>
      <c r="AO506" s="73"/>
      <c r="AP506" s="73"/>
      <c r="AQ506" s="73"/>
      <c r="AR506" s="73"/>
      <c r="AS506" s="73"/>
      <c r="AT506" s="73"/>
      <c r="AU506" s="73"/>
      <c r="AV506" s="73"/>
      <c r="AW506" s="73"/>
      <c r="AX506" s="73"/>
      <c r="AY506" s="73"/>
      <c r="AZ506" s="73"/>
      <c r="BA506" s="73"/>
      <c r="BB506" s="73"/>
      <c r="BC506" s="73"/>
      <c r="BD506" s="73"/>
    </row>
    <row r="507" spans="3:56" ht="23.25" x14ac:dyDescent="0.2">
      <c r="C507" s="72" t="s">
        <v>41</v>
      </c>
      <c r="D507" s="72"/>
      <c r="E507" s="72"/>
      <c r="F507" s="72"/>
      <c r="G507" s="72"/>
      <c r="H507" s="72"/>
      <c r="I507" s="72"/>
      <c r="J507" s="72"/>
      <c r="K507" s="72"/>
      <c r="L507" s="72"/>
      <c r="M507" s="72"/>
      <c r="N507" s="72"/>
      <c r="O507" s="72"/>
      <c r="P507" s="72"/>
      <c r="Q507" s="72"/>
      <c r="R507" s="72"/>
      <c r="S507" s="72"/>
      <c r="T507" s="72"/>
      <c r="U507" s="72"/>
      <c r="V507" s="72"/>
      <c r="W507" s="72"/>
      <c r="X507" s="72"/>
      <c r="Y507" s="72"/>
      <c r="Z507" s="72"/>
      <c r="AA507" s="72"/>
      <c r="AB507" s="72"/>
      <c r="AC507" s="72"/>
      <c r="AD507" s="72"/>
      <c r="AE507" s="72" t="s">
        <v>42</v>
      </c>
      <c r="AF507" s="72"/>
      <c r="AG507" s="72"/>
      <c r="AH507" s="72"/>
      <c r="AI507" s="72"/>
      <c r="AJ507" s="72"/>
      <c r="AK507" s="72"/>
      <c r="AL507" s="72"/>
      <c r="AM507" s="72"/>
      <c r="AN507" s="72"/>
      <c r="AO507" s="72"/>
      <c r="AP507" s="72"/>
      <c r="AQ507" s="72"/>
      <c r="AR507" s="72"/>
      <c r="AS507" s="72"/>
      <c r="AT507" s="72"/>
      <c r="AU507" s="72"/>
      <c r="AV507" s="72"/>
      <c r="AW507" s="72"/>
      <c r="AX507" s="72"/>
      <c r="AY507" s="72"/>
      <c r="AZ507" s="72"/>
      <c r="BA507" s="72"/>
      <c r="BB507" s="72"/>
      <c r="BC507" s="72"/>
      <c r="BD507" s="72"/>
    </row>
    <row r="508" spans="3:56" x14ac:dyDescent="0.2">
      <c r="C508" s="69" t="s">
        <v>0</v>
      </c>
      <c r="D508" s="69" t="s">
        <v>1</v>
      </c>
      <c r="E508" s="69" t="s">
        <v>2</v>
      </c>
      <c r="F508" s="69" t="s">
        <v>3</v>
      </c>
      <c r="G508" s="69" t="s">
        <v>4</v>
      </c>
      <c r="H508" s="69" t="s">
        <v>5</v>
      </c>
      <c r="I508" s="69" t="s">
        <v>6</v>
      </c>
      <c r="J508" s="69" t="s">
        <v>7</v>
      </c>
      <c r="K508" s="69" t="s">
        <v>8</v>
      </c>
      <c r="L508" s="69" t="s">
        <v>9</v>
      </c>
      <c r="M508" s="69" t="s">
        <v>10</v>
      </c>
      <c r="N508" s="69" t="s">
        <v>11</v>
      </c>
      <c r="O508" s="4"/>
      <c r="P508" s="69" t="s">
        <v>40</v>
      </c>
      <c r="Q508" s="69"/>
      <c r="R508" s="69"/>
      <c r="S508" s="69"/>
      <c r="T508" s="69"/>
      <c r="U508" s="69"/>
      <c r="V508" s="69"/>
      <c r="W508" s="69" t="s">
        <v>13</v>
      </c>
      <c r="X508" s="69" t="s">
        <v>14</v>
      </c>
      <c r="Y508" s="69" t="s">
        <v>15</v>
      </c>
      <c r="Z508" s="69" t="s">
        <v>16</v>
      </c>
      <c r="AA508" s="69" t="s">
        <v>17</v>
      </c>
      <c r="AB508" s="69" t="s">
        <v>18</v>
      </c>
      <c r="AC508" s="69" t="s">
        <v>19</v>
      </c>
      <c r="AD508" s="69" t="s">
        <v>20</v>
      </c>
      <c r="AE508" s="69" t="s">
        <v>21</v>
      </c>
      <c r="AF508" s="69" t="s">
        <v>22</v>
      </c>
      <c r="AG508" s="69" t="s">
        <v>23</v>
      </c>
      <c r="AH508" s="69" t="s">
        <v>24</v>
      </c>
      <c r="AI508" s="69" t="s">
        <v>25</v>
      </c>
      <c r="AJ508" s="69" t="s">
        <v>26</v>
      </c>
      <c r="AK508" s="69" t="s">
        <v>27</v>
      </c>
      <c r="AL508" s="69" t="s">
        <v>28</v>
      </c>
      <c r="AM508" s="69" t="s">
        <v>29</v>
      </c>
      <c r="AN508" s="69" t="s">
        <v>1</v>
      </c>
      <c r="AO508" s="69" t="s">
        <v>30</v>
      </c>
      <c r="AP508" s="5"/>
      <c r="AQ508" s="69" t="s">
        <v>31</v>
      </c>
      <c r="AR508" s="69" t="s">
        <v>32</v>
      </c>
      <c r="AS508" s="69" t="s">
        <v>33</v>
      </c>
      <c r="AT508" s="69" t="s">
        <v>34</v>
      </c>
      <c r="AU508" s="69" t="s">
        <v>35</v>
      </c>
      <c r="AV508" s="69" t="s">
        <v>36</v>
      </c>
      <c r="AW508" s="69"/>
      <c r="AX508" s="69"/>
      <c r="AY508" s="69" t="s">
        <v>37</v>
      </c>
      <c r="AZ508" s="69" t="s">
        <v>38</v>
      </c>
      <c r="BA508" s="5"/>
      <c r="BB508" s="5"/>
      <c r="BC508" s="5"/>
      <c r="BD508" s="69" t="s">
        <v>39</v>
      </c>
    </row>
    <row r="509" spans="3:56" x14ac:dyDescent="0.2">
      <c r="C509" s="69"/>
      <c r="D509" s="69"/>
      <c r="E509" s="69"/>
      <c r="F509" s="69"/>
      <c r="G509" s="69"/>
      <c r="H509" s="69"/>
      <c r="I509" s="69"/>
      <c r="J509" s="69"/>
      <c r="K509" s="69"/>
      <c r="L509" s="69"/>
      <c r="M509" s="69"/>
      <c r="N509" s="69"/>
      <c r="O509" s="4"/>
      <c r="P509" s="3">
        <v>2013</v>
      </c>
      <c r="Q509" s="3">
        <v>2014</v>
      </c>
      <c r="R509" s="3">
        <v>2015</v>
      </c>
      <c r="S509" s="3">
        <v>2016</v>
      </c>
      <c r="T509" s="3"/>
      <c r="U509" s="3"/>
      <c r="V509" s="3" t="s">
        <v>12</v>
      </c>
      <c r="W509" s="69"/>
      <c r="X509" s="69"/>
      <c r="Y509" s="69"/>
      <c r="Z509" s="69"/>
      <c r="AA509" s="69"/>
      <c r="AB509" s="69"/>
      <c r="AC509" s="69"/>
      <c r="AD509" s="69"/>
      <c r="AE509" s="69"/>
      <c r="AF509" s="69"/>
      <c r="AG509" s="69"/>
      <c r="AH509" s="69"/>
      <c r="AI509" s="69"/>
      <c r="AJ509" s="69"/>
      <c r="AK509" s="69"/>
      <c r="AL509" s="69"/>
      <c r="AM509" s="69"/>
      <c r="AN509" s="69"/>
      <c r="AO509" s="69"/>
      <c r="AP509" s="5"/>
      <c r="AQ509" s="69"/>
      <c r="AR509" s="69"/>
      <c r="AS509" s="69"/>
      <c r="AT509" s="69"/>
      <c r="AU509" s="69"/>
      <c r="AV509" s="69"/>
      <c r="AW509" s="69"/>
      <c r="AX509" s="69"/>
      <c r="AY509" s="69"/>
      <c r="AZ509" s="69"/>
      <c r="BA509" s="5"/>
      <c r="BB509" s="5"/>
      <c r="BC509" s="5"/>
      <c r="BD509" s="69"/>
    </row>
    <row r="510" spans="3:56" x14ac:dyDescent="0.2">
      <c r="C510" s="2" t="s">
        <v>45</v>
      </c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</row>
    <row r="511" spans="3:56" x14ac:dyDescent="0.2">
      <c r="C511" s="2" t="s">
        <v>46</v>
      </c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</row>
    <row r="512" spans="3:56" x14ac:dyDescent="0.2">
      <c r="C512" s="2" t="s">
        <v>47</v>
      </c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</row>
    <row r="513" spans="3:56" x14ac:dyDescent="0.2">
      <c r="C513" s="2" t="s">
        <v>48</v>
      </c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</row>
    <row r="514" spans="3:56" x14ac:dyDescent="0.2">
      <c r="C514" s="2" t="s">
        <v>49</v>
      </c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</row>
    <row r="515" spans="3:56" x14ac:dyDescent="0.2">
      <c r="C515" s="2" t="s">
        <v>50</v>
      </c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</row>
    <row r="516" spans="3:56" x14ac:dyDescent="0.2">
      <c r="C516" s="2" t="s">
        <v>51</v>
      </c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</row>
    <row r="517" spans="3:56" x14ac:dyDescent="0.2">
      <c r="C517" s="2" t="s">
        <v>52</v>
      </c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</row>
    <row r="518" spans="3:56" x14ac:dyDescent="0.2">
      <c r="C518" s="2" t="s">
        <v>53</v>
      </c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</row>
    <row r="519" spans="3:56" x14ac:dyDescent="0.2">
      <c r="C519" s="2" t="s">
        <v>54</v>
      </c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</row>
    <row r="520" spans="3:56" x14ac:dyDescent="0.2">
      <c r="C520" s="2" t="s">
        <v>55</v>
      </c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</row>
    <row r="521" spans="3:56" x14ac:dyDescent="0.2">
      <c r="C521" s="2" t="s">
        <v>56</v>
      </c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</row>
    <row r="522" spans="3:56" x14ac:dyDescent="0.2">
      <c r="C522" s="2" t="s">
        <v>57</v>
      </c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</row>
    <row r="523" spans="3:56" x14ac:dyDescent="0.2">
      <c r="C523" s="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</row>
    <row r="524" spans="3:56" x14ac:dyDescent="0.2">
      <c r="C524" s="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</row>
    <row r="527" spans="3:56" x14ac:dyDescent="0.2">
      <c r="C527" s="73" t="s">
        <v>44</v>
      </c>
      <c r="D527" s="73"/>
      <c r="E527" s="73"/>
      <c r="F527" s="73"/>
      <c r="G527" s="73"/>
      <c r="H527" s="73"/>
      <c r="I527" s="73"/>
      <c r="J527" s="73"/>
      <c r="K527" s="73"/>
      <c r="L527" s="73"/>
      <c r="M527" s="73"/>
      <c r="N527" s="73"/>
      <c r="O527" s="73"/>
      <c r="P527" s="73"/>
      <c r="Q527" s="73"/>
      <c r="R527" s="73"/>
      <c r="S527" s="73"/>
      <c r="T527" s="73"/>
      <c r="U527" s="73"/>
      <c r="V527" s="73"/>
      <c r="W527" s="73"/>
      <c r="X527" s="73"/>
      <c r="Y527" s="73"/>
      <c r="Z527" s="73"/>
      <c r="AA527" s="73"/>
      <c r="AB527" s="73"/>
      <c r="AC527" s="73"/>
      <c r="AD527" s="73"/>
      <c r="AE527" s="73"/>
      <c r="AF527" s="73"/>
      <c r="AG527" s="73"/>
      <c r="AH527" s="73"/>
      <c r="AI527" s="73"/>
      <c r="AJ527" s="73"/>
      <c r="AK527" s="73"/>
      <c r="AL527" s="73"/>
      <c r="AM527" s="73"/>
      <c r="AN527" s="73"/>
      <c r="AO527" s="73"/>
      <c r="AP527" s="73"/>
      <c r="AQ527" s="73"/>
      <c r="AR527" s="73"/>
      <c r="AS527" s="73"/>
      <c r="AT527" s="73"/>
      <c r="AU527" s="73"/>
      <c r="AV527" s="73"/>
      <c r="AW527" s="73"/>
      <c r="AX527" s="73"/>
      <c r="AY527" s="73"/>
      <c r="AZ527" s="73"/>
      <c r="BA527" s="73"/>
      <c r="BB527" s="73"/>
      <c r="BC527" s="73"/>
      <c r="BD527" s="73"/>
    </row>
    <row r="528" spans="3:56" x14ac:dyDescent="0.2">
      <c r="C528" s="73"/>
      <c r="D528" s="73"/>
      <c r="E528" s="73"/>
      <c r="F528" s="73"/>
      <c r="G528" s="73"/>
      <c r="H528" s="73"/>
      <c r="I528" s="73"/>
      <c r="J528" s="73"/>
      <c r="K528" s="73"/>
      <c r="L528" s="73"/>
      <c r="M528" s="73"/>
      <c r="N528" s="73"/>
      <c r="O528" s="73"/>
      <c r="P528" s="73"/>
      <c r="Q528" s="73"/>
      <c r="R528" s="73"/>
      <c r="S528" s="73"/>
      <c r="T528" s="73"/>
      <c r="U528" s="73"/>
      <c r="V528" s="73"/>
      <c r="W528" s="73"/>
      <c r="X528" s="73"/>
      <c r="Y528" s="73"/>
      <c r="Z528" s="73"/>
      <c r="AA528" s="73"/>
      <c r="AB528" s="73"/>
      <c r="AC528" s="73"/>
      <c r="AD528" s="73"/>
      <c r="AE528" s="73"/>
      <c r="AF528" s="73"/>
      <c r="AG528" s="73"/>
      <c r="AH528" s="73"/>
      <c r="AI528" s="73"/>
      <c r="AJ528" s="73"/>
      <c r="AK528" s="73"/>
      <c r="AL528" s="73"/>
      <c r="AM528" s="73"/>
      <c r="AN528" s="73"/>
      <c r="AO528" s="73"/>
      <c r="AP528" s="73"/>
      <c r="AQ528" s="73"/>
      <c r="AR528" s="73"/>
      <c r="AS528" s="73"/>
      <c r="AT528" s="73"/>
      <c r="AU528" s="73"/>
      <c r="AV528" s="73"/>
      <c r="AW528" s="73"/>
      <c r="AX528" s="73"/>
      <c r="AY528" s="73"/>
      <c r="AZ528" s="73"/>
      <c r="BA528" s="73"/>
      <c r="BB528" s="73"/>
      <c r="BC528" s="73"/>
      <c r="BD528" s="73"/>
    </row>
    <row r="529" spans="3:56" ht="23.25" x14ac:dyDescent="0.2">
      <c r="C529" s="72" t="s">
        <v>41</v>
      </c>
      <c r="D529" s="72"/>
      <c r="E529" s="72"/>
      <c r="F529" s="72"/>
      <c r="G529" s="72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  <c r="W529" s="72"/>
      <c r="X529" s="72"/>
      <c r="Y529" s="72"/>
      <c r="Z529" s="72"/>
      <c r="AA529" s="72"/>
      <c r="AB529" s="72"/>
      <c r="AC529" s="72"/>
      <c r="AD529" s="72"/>
      <c r="AE529" s="72" t="s">
        <v>42</v>
      </c>
      <c r="AF529" s="72"/>
      <c r="AG529" s="72"/>
      <c r="AH529" s="72"/>
      <c r="AI529" s="72"/>
      <c r="AJ529" s="72"/>
      <c r="AK529" s="72"/>
      <c r="AL529" s="72"/>
      <c r="AM529" s="72"/>
      <c r="AN529" s="72"/>
      <c r="AO529" s="72"/>
      <c r="AP529" s="72"/>
      <c r="AQ529" s="72"/>
      <c r="AR529" s="72"/>
      <c r="AS529" s="72"/>
      <c r="AT529" s="72"/>
      <c r="AU529" s="72"/>
      <c r="AV529" s="72"/>
      <c r="AW529" s="72"/>
      <c r="AX529" s="72"/>
      <c r="AY529" s="72"/>
      <c r="AZ529" s="72"/>
      <c r="BA529" s="72"/>
      <c r="BB529" s="72"/>
      <c r="BC529" s="72"/>
      <c r="BD529" s="72"/>
    </row>
    <row r="530" spans="3:56" x14ac:dyDescent="0.2">
      <c r="C530" s="69" t="s">
        <v>0</v>
      </c>
      <c r="D530" s="69" t="s">
        <v>1</v>
      </c>
      <c r="E530" s="69" t="s">
        <v>2</v>
      </c>
      <c r="F530" s="69" t="s">
        <v>3</v>
      </c>
      <c r="G530" s="69" t="s">
        <v>4</v>
      </c>
      <c r="H530" s="69" t="s">
        <v>5</v>
      </c>
      <c r="I530" s="69" t="s">
        <v>6</v>
      </c>
      <c r="J530" s="69" t="s">
        <v>7</v>
      </c>
      <c r="K530" s="69" t="s">
        <v>8</v>
      </c>
      <c r="L530" s="69" t="s">
        <v>9</v>
      </c>
      <c r="M530" s="69" t="s">
        <v>10</v>
      </c>
      <c r="N530" s="69" t="s">
        <v>11</v>
      </c>
      <c r="O530" s="4"/>
      <c r="P530" s="69" t="s">
        <v>40</v>
      </c>
      <c r="Q530" s="69"/>
      <c r="R530" s="69"/>
      <c r="S530" s="69"/>
      <c r="T530" s="69"/>
      <c r="U530" s="69"/>
      <c r="V530" s="69"/>
      <c r="W530" s="69" t="s">
        <v>13</v>
      </c>
      <c r="X530" s="69" t="s">
        <v>14</v>
      </c>
      <c r="Y530" s="69" t="s">
        <v>15</v>
      </c>
      <c r="Z530" s="69" t="s">
        <v>16</v>
      </c>
      <c r="AA530" s="69" t="s">
        <v>17</v>
      </c>
      <c r="AB530" s="69" t="s">
        <v>18</v>
      </c>
      <c r="AC530" s="69" t="s">
        <v>19</v>
      </c>
      <c r="AD530" s="69" t="s">
        <v>20</v>
      </c>
      <c r="AE530" s="69" t="s">
        <v>21</v>
      </c>
      <c r="AF530" s="69" t="s">
        <v>22</v>
      </c>
      <c r="AG530" s="69" t="s">
        <v>23</v>
      </c>
      <c r="AH530" s="69" t="s">
        <v>24</v>
      </c>
      <c r="AI530" s="69" t="s">
        <v>25</v>
      </c>
      <c r="AJ530" s="69" t="s">
        <v>26</v>
      </c>
      <c r="AK530" s="69" t="s">
        <v>27</v>
      </c>
      <c r="AL530" s="69" t="s">
        <v>28</v>
      </c>
      <c r="AM530" s="69" t="s">
        <v>29</v>
      </c>
      <c r="AN530" s="69" t="s">
        <v>1</v>
      </c>
      <c r="AO530" s="69" t="s">
        <v>30</v>
      </c>
      <c r="AP530" s="5"/>
      <c r="AQ530" s="69" t="s">
        <v>31</v>
      </c>
      <c r="AR530" s="69" t="s">
        <v>32</v>
      </c>
      <c r="AS530" s="69" t="s">
        <v>33</v>
      </c>
      <c r="AT530" s="69" t="s">
        <v>34</v>
      </c>
      <c r="AU530" s="69" t="s">
        <v>35</v>
      </c>
      <c r="AV530" s="69" t="s">
        <v>36</v>
      </c>
      <c r="AW530" s="69"/>
      <c r="AX530" s="69"/>
      <c r="AY530" s="69" t="s">
        <v>37</v>
      </c>
      <c r="AZ530" s="69" t="s">
        <v>38</v>
      </c>
      <c r="BA530" s="5"/>
      <c r="BB530" s="5"/>
      <c r="BC530" s="5"/>
      <c r="BD530" s="69" t="s">
        <v>39</v>
      </c>
    </row>
    <row r="531" spans="3:56" x14ac:dyDescent="0.2"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4"/>
      <c r="P531" s="3">
        <v>2013</v>
      </c>
      <c r="Q531" s="3">
        <v>2014</v>
      </c>
      <c r="R531" s="3">
        <v>2015</v>
      </c>
      <c r="S531" s="3">
        <v>2016</v>
      </c>
      <c r="T531" s="3"/>
      <c r="U531" s="3"/>
      <c r="V531" s="3" t="s">
        <v>12</v>
      </c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5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5"/>
      <c r="BB531" s="5"/>
      <c r="BC531" s="5"/>
      <c r="BD531" s="69"/>
    </row>
    <row r="532" spans="3:56" x14ac:dyDescent="0.2">
      <c r="C532" s="2" t="s">
        <v>45</v>
      </c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</row>
    <row r="533" spans="3:56" x14ac:dyDescent="0.2">
      <c r="C533" s="2" t="s">
        <v>46</v>
      </c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</row>
    <row r="534" spans="3:56" x14ac:dyDescent="0.2">
      <c r="C534" s="2" t="s">
        <v>47</v>
      </c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</row>
    <row r="535" spans="3:56" x14ac:dyDescent="0.2">
      <c r="C535" s="2" t="s">
        <v>48</v>
      </c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</row>
    <row r="536" spans="3:56" x14ac:dyDescent="0.2">
      <c r="C536" s="2" t="s">
        <v>49</v>
      </c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</row>
    <row r="537" spans="3:56" x14ac:dyDescent="0.2">
      <c r="C537" s="2" t="s">
        <v>50</v>
      </c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</row>
    <row r="538" spans="3:56" x14ac:dyDescent="0.2">
      <c r="C538" s="2" t="s">
        <v>51</v>
      </c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</row>
    <row r="539" spans="3:56" x14ac:dyDescent="0.2">
      <c r="C539" s="2" t="s">
        <v>52</v>
      </c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</row>
    <row r="540" spans="3:56" x14ac:dyDescent="0.2">
      <c r="C540" s="2" t="s">
        <v>53</v>
      </c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</row>
    <row r="541" spans="3:56" x14ac:dyDescent="0.2">
      <c r="C541" s="2" t="s">
        <v>54</v>
      </c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</row>
    <row r="542" spans="3:56" x14ac:dyDescent="0.2">
      <c r="C542" s="2" t="s">
        <v>55</v>
      </c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</row>
    <row r="543" spans="3:56" x14ac:dyDescent="0.2">
      <c r="C543" s="2" t="s">
        <v>56</v>
      </c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</row>
    <row r="544" spans="3:56" x14ac:dyDescent="0.2">
      <c r="C544" s="2" t="s">
        <v>57</v>
      </c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</row>
    <row r="545" spans="3:56" x14ac:dyDescent="0.2">
      <c r="C545" s="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</row>
    <row r="546" spans="3:56" x14ac:dyDescent="0.2">
      <c r="C546" s="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</row>
    <row r="549" spans="3:56" x14ac:dyDescent="0.2">
      <c r="C549" s="73" t="s">
        <v>44</v>
      </c>
      <c r="D549" s="73"/>
      <c r="E549" s="73"/>
      <c r="F549" s="73"/>
      <c r="G549" s="73"/>
      <c r="H549" s="73"/>
      <c r="I549" s="73"/>
      <c r="J549" s="73"/>
      <c r="K549" s="73"/>
      <c r="L549" s="73"/>
      <c r="M549" s="73"/>
      <c r="N549" s="73"/>
      <c r="O549" s="73"/>
      <c r="P549" s="73"/>
      <c r="Q549" s="73"/>
      <c r="R549" s="73"/>
      <c r="S549" s="73"/>
      <c r="T549" s="73"/>
      <c r="U549" s="73"/>
      <c r="V549" s="73"/>
      <c r="W549" s="73"/>
      <c r="X549" s="73"/>
      <c r="Y549" s="73"/>
      <c r="Z549" s="73"/>
      <c r="AA549" s="73"/>
      <c r="AB549" s="73"/>
      <c r="AC549" s="73"/>
      <c r="AD549" s="73"/>
      <c r="AE549" s="73"/>
      <c r="AF549" s="73"/>
      <c r="AG549" s="73"/>
      <c r="AH549" s="73"/>
      <c r="AI549" s="73"/>
      <c r="AJ549" s="73"/>
      <c r="AK549" s="73"/>
      <c r="AL549" s="73"/>
      <c r="AM549" s="73"/>
      <c r="AN549" s="73"/>
      <c r="AO549" s="73"/>
      <c r="AP549" s="73"/>
      <c r="AQ549" s="73"/>
      <c r="AR549" s="73"/>
      <c r="AS549" s="73"/>
      <c r="AT549" s="73"/>
      <c r="AU549" s="73"/>
      <c r="AV549" s="73"/>
      <c r="AW549" s="73"/>
      <c r="AX549" s="73"/>
      <c r="AY549" s="73"/>
      <c r="AZ549" s="73"/>
      <c r="BA549" s="73"/>
      <c r="BB549" s="73"/>
      <c r="BC549" s="73"/>
      <c r="BD549" s="73"/>
    </row>
    <row r="550" spans="3:56" x14ac:dyDescent="0.2">
      <c r="C550" s="73"/>
      <c r="D550" s="73"/>
      <c r="E550" s="73"/>
      <c r="F550" s="73"/>
      <c r="G550" s="73"/>
      <c r="H550" s="73"/>
      <c r="I550" s="73"/>
      <c r="J550" s="73"/>
      <c r="K550" s="73"/>
      <c r="L550" s="73"/>
      <c r="M550" s="73"/>
      <c r="N550" s="73"/>
      <c r="O550" s="73"/>
      <c r="P550" s="73"/>
      <c r="Q550" s="73"/>
      <c r="R550" s="73"/>
      <c r="S550" s="73"/>
      <c r="T550" s="73"/>
      <c r="U550" s="73"/>
      <c r="V550" s="73"/>
      <c r="W550" s="73"/>
      <c r="X550" s="73"/>
      <c r="Y550" s="73"/>
      <c r="Z550" s="73"/>
      <c r="AA550" s="73"/>
      <c r="AB550" s="73"/>
      <c r="AC550" s="73"/>
      <c r="AD550" s="73"/>
      <c r="AE550" s="73"/>
      <c r="AF550" s="73"/>
      <c r="AG550" s="73"/>
      <c r="AH550" s="73"/>
      <c r="AI550" s="73"/>
      <c r="AJ550" s="73"/>
      <c r="AK550" s="73"/>
      <c r="AL550" s="73"/>
      <c r="AM550" s="73"/>
      <c r="AN550" s="73"/>
      <c r="AO550" s="73"/>
      <c r="AP550" s="73"/>
      <c r="AQ550" s="73"/>
      <c r="AR550" s="73"/>
      <c r="AS550" s="73"/>
      <c r="AT550" s="73"/>
      <c r="AU550" s="73"/>
      <c r="AV550" s="73"/>
      <c r="AW550" s="73"/>
      <c r="AX550" s="73"/>
      <c r="AY550" s="73"/>
      <c r="AZ550" s="73"/>
      <c r="BA550" s="73"/>
      <c r="BB550" s="73"/>
      <c r="BC550" s="73"/>
      <c r="BD550" s="73"/>
    </row>
    <row r="551" spans="3:56" ht="23.25" x14ac:dyDescent="0.2">
      <c r="C551" s="72" t="s">
        <v>41</v>
      </c>
      <c r="D551" s="72"/>
      <c r="E551" s="72"/>
      <c r="F551" s="72"/>
      <c r="G551" s="72"/>
      <c r="H551" s="72"/>
      <c r="I551" s="72"/>
      <c r="J551" s="72"/>
      <c r="K551" s="72"/>
      <c r="L551" s="72"/>
      <c r="M551" s="72"/>
      <c r="N551" s="72"/>
      <c r="O551" s="72"/>
      <c r="P551" s="72"/>
      <c r="Q551" s="72"/>
      <c r="R551" s="72"/>
      <c r="S551" s="72"/>
      <c r="T551" s="72"/>
      <c r="U551" s="72"/>
      <c r="V551" s="72"/>
      <c r="W551" s="72"/>
      <c r="X551" s="72"/>
      <c r="Y551" s="72"/>
      <c r="Z551" s="72"/>
      <c r="AA551" s="72"/>
      <c r="AB551" s="72"/>
      <c r="AC551" s="72"/>
      <c r="AD551" s="72"/>
      <c r="AE551" s="72" t="s">
        <v>42</v>
      </c>
      <c r="AF551" s="72"/>
      <c r="AG551" s="72"/>
      <c r="AH551" s="72"/>
      <c r="AI551" s="72"/>
      <c r="AJ551" s="72"/>
      <c r="AK551" s="72"/>
      <c r="AL551" s="72"/>
      <c r="AM551" s="72"/>
      <c r="AN551" s="72"/>
      <c r="AO551" s="72"/>
      <c r="AP551" s="72"/>
      <c r="AQ551" s="72"/>
      <c r="AR551" s="72"/>
      <c r="AS551" s="72"/>
      <c r="AT551" s="72"/>
      <c r="AU551" s="72"/>
      <c r="AV551" s="72"/>
      <c r="AW551" s="72"/>
      <c r="AX551" s="72"/>
      <c r="AY551" s="72"/>
      <c r="AZ551" s="72"/>
      <c r="BA551" s="72"/>
      <c r="BB551" s="72"/>
      <c r="BC551" s="72"/>
      <c r="BD551" s="72"/>
    </row>
    <row r="552" spans="3:56" x14ac:dyDescent="0.2">
      <c r="C552" s="69" t="s">
        <v>0</v>
      </c>
      <c r="D552" s="69" t="s">
        <v>1</v>
      </c>
      <c r="E552" s="69" t="s">
        <v>2</v>
      </c>
      <c r="F552" s="69" t="s">
        <v>3</v>
      </c>
      <c r="G552" s="69" t="s">
        <v>4</v>
      </c>
      <c r="H552" s="69" t="s">
        <v>5</v>
      </c>
      <c r="I552" s="69" t="s">
        <v>6</v>
      </c>
      <c r="J552" s="69" t="s">
        <v>7</v>
      </c>
      <c r="K552" s="69" t="s">
        <v>8</v>
      </c>
      <c r="L552" s="69" t="s">
        <v>9</v>
      </c>
      <c r="M552" s="69" t="s">
        <v>10</v>
      </c>
      <c r="N552" s="69" t="s">
        <v>11</v>
      </c>
      <c r="O552" s="4"/>
      <c r="P552" s="69" t="s">
        <v>40</v>
      </c>
      <c r="Q552" s="69"/>
      <c r="R552" s="69"/>
      <c r="S552" s="69"/>
      <c r="T552" s="69"/>
      <c r="U552" s="69"/>
      <c r="V552" s="69"/>
      <c r="W552" s="69" t="s">
        <v>13</v>
      </c>
      <c r="X552" s="69" t="s">
        <v>14</v>
      </c>
      <c r="Y552" s="69" t="s">
        <v>15</v>
      </c>
      <c r="Z552" s="69" t="s">
        <v>16</v>
      </c>
      <c r="AA552" s="69" t="s">
        <v>17</v>
      </c>
      <c r="AB552" s="69" t="s">
        <v>18</v>
      </c>
      <c r="AC552" s="69" t="s">
        <v>19</v>
      </c>
      <c r="AD552" s="69" t="s">
        <v>20</v>
      </c>
      <c r="AE552" s="69" t="s">
        <v>21</v>
      </c>
      <c r="AF552" s="69" t="s">
        <v>22</v>
      </c>
      <c r="AG552" s="69" t="s">
        <v>23</v>
      </c>
      <c r="AH552" s="69" t="s">
        <v>24</v>
      </c>
      <c r="AI552" s="69" t="s">
        <v>25</v>
      </c>
      <c r="AJ552" s="69" t="s">
        <v>26</v>
      </c>
      <c r="AK552" s="69" t="s">
        <v>27</v>
      </c>
      <c r="AL552" s="69" t="s">
        <v>28</v>
      </c>
      <c r="AM552" s="69" t="s">
        <v>29</v>
      </c>
      <c r="AN552" s="69" t="s">
        <v>1</v>
      </c>
      <c r="AO552" s="69" t="s">
        <v>30</v>
      </c>
      <c r="AP552" s="5"/>
      <c r="AQ552" s="69" t="s">
        <v>31</v>
      </c>
      <c r="AR552" s="69" t="s">
        <v>32</v>
      </c>
      <c r="AS552" s="69" t="s">
        <v>33</v>
      </c>
      <c r="AT552" s="69" t="s">
        <v>34</v>
      </c>
      <c r="AU552" s="69" t="s">
        <v>35</v>
      </c>
      <c r="AV552" s="69" t="s">
        <v>36</v>
      </c>
      <c r="AW552" s="69"/>
      <c r="AX552" s="69"/>
      <c r="AY552" s="69" t="s">
        <v>37</v>
      </c>
      <c r="AZ552" s="69" t="s">
        <v>38</v>
      </c>
      <c r="BA552" s="5"/>
      <c r="BB552" s="5"/>
      <c r="BC552" s="5"/>
      <c r="BD552" s="69" t="s">
        <v>39</v>
      </c>
    </row>
    <row r="553" spans="3:56" x14ac:dyDescent="0.2">
      <c r="C553" s="69"/>
      <c r="D553" s="69"/>
      <c r="E553" s="69"/>
      <c r="F553" s="69"/>
      <c r="G553" s="69"/>
      <c r="H553" s="69"/>
      <c r="I553" s="69"/>
      <c r="J553" s="69"/>
      <c r="K553" s="69"/>
      <c r="L553" s="69"/>
      <c r="M553" s="69"/>
      <c r="N553" s="69"/>
      <c r="O553" s="4"/>
      <c r="P553" s="3">
        <v>2013</v>
      </c>
      <c r="Q553" s="3">
        <v>2014</v>
      </c>
      <c r="R553" s="3">
        <v>2015</v>
      </c>
      <c r="S553" s="3">
        <v>2016</v>
      </c>
      <c r="T553" s="3"/>
      <c r="U553" s="3"/>
      <c r="V553" s="3" t="s">
        <v>12</v>
      </c>
      <c r="W553" s="69"/>
      <c r="X553" s="69"/>
      <c r="Y553" s="69"/>
      <c r="Z553" s="69"/>
      <c r="AA553" s="69"/>
      <c r="AB553" s="69"/>
      <c r="AC553" s="69"/>
      <c r="AD553" s="69"/>
      <c r="AE553" s="69"/>
      <c r="AF553" s="69"/>
      <c r="AG553" s="69"/>
      <c r="AH553" s="69"/>
      <c r="AI553" s="69"/>
      <c r="AJ553" s="69"/>
      <c r="AK553" s="69"/>
      <c r="AL553" s="69"/>
      <c r="AM553" s="69"/>
      <c r="AN553" s="69"/>
      <c r="AO553" s="69"/>
      <c r="AP553" s="5"/>
      <c r="AQ553" s="69"/>
      <c r="AR553" s="69"/>
      <c r="AS553" s="69"/>
      <c r="AT553" s="69"/>
      <c r="AU553" s="69"/>
      <c r="AV553" s="69"/>
      <c r="AW553" s="69"/>
      <c r="AX553" s="69"/>
      <c r="AY553" s="69"/>
      <c r="AZ553" s="69"/>
      <c r="BA553" s="5"/>
      <c r="BB553" s="5"/>
      <c r="BC553" s="5"/>
      <c r="BD553" s="69"/>
    </row>
    <row r="554" spans="3:56" x14ac:dyDescent="0.2">
      <c r="C554" s="2" t="s">
        <v>45</v>
      </c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</row>
    <row r="555" spans="3:56" x14ac:dyDescent="0.2">
      <c r="C555" s="2" t="s">
        <v>46</v>
      </c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</row>
    <row r="556" spans="3:56" x14ac:dyDescent="0.2">
      <c r="C556" s="2" t="s">
        <v>47</v>
      </c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</row>
    <row r="557" spans="3:56" x14ac:dyDescent="0.2">
      <c r="C557" s="2" t="s">
        <v>48</v>
      </c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</row>
    <row r="558" spans="3:56" x14ac:dyDescent="0.2">
      <c r="C558" s="2" t="s">
        <v>49</v>
      </c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</row>
    <row r="559" spans="3:56" x14ac:dyDescent="0.2">
      <c r="C559" s="2" t="s">
        <v>50</v>
      </c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</row>
    <row r="560" spans="3:56" x14ac:dyDescent="0.2">
      <c r="C560" s="2" t="s">
        <v>51</v>
      </c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</row>
    <row r="561" spans="3:56" x14ac:dyDescent="0.2">
      <c r="C561" s="2" t="s">
        <v>52</v>
      </c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</row>
    <row r="562" spans="3:56" x14ac:dyDescent="0.2">
      <c r="C562" s="2" t="s">
        <v>53</v>
      </c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</row>
    <row r="563" spans="3:56" x14ac:dyDescent="0.2">
      <c r="C563" s="2" t="s">
        <v>54</v>
      </c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</row>
    <row r="564" spans="3:56" x14ac:dyDescent="0.2">
      <c r="C564" s="2" t="s">
        <v>55</v>
      </c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</row>
    <row r="565" spans="3:56" x14ac:dyDescent="0.2">
      <c r="C565" s="2" t="s">
        <v>56</v>
      </c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</row>
    <row r="566" spans="3:56" x14ac:dyDescent="0.2">
      <c r="C566" s="2" t="s">
        <v>57</v>
      </c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</row>
    <row r="567" spans="3:56" x14ac:dyDescent="0.2">
      <c r="C567" s="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</row>
    <row r="568" spans="3:56" x14ac:dyDescent="0.2">
      <c r="C568" s="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</row>
    <row r="571" spans="3:56" x14ac:dyDescent="0.2">
      <c r="C571" s="73" t="s">
        <v>44</v>
      </c>
      <c r="D571" s="73"/>
      <c r="E571" s="73"/>
      <c r="F571" s="73"/>
      <c r="G571" s="73"/>
      <c r="H571" s="73"/>
      <c r="I571" s="73"/>
      <c r="J571" s="73"/>
      <c r="K571" s="73"/>
      <c r="L571" s="73"/>
      <c r="M571" s="73"/>
      <c r="N571" s="73"/>
      <c r="O571" s="73"/>
      <c r="P571" s="73"/>
      <c r="Q571" s="73"/>
      <c r="R571" s="73"/>
      <c r="S571" s="73"/>
      <c r="T571" s="73"/>
      <c r="U571" s="73"/>
      <c r="V571" s="73"/>
      <c r="W571" s="73"/>
      <c r="X571" s="73"/>
      <c r="Y571" s="73"/>
      <c r="Z571" s="73"/>
      <c r="AA571" s="73"/>
      <c r="AB571" s="73"/>
      <c r="AC571" s="73"/>
      <c r="AD571" s="73"/>
      <c r="AE571" s="73"/>
      <c r="AF571" s="73"/>
      <c r="AG571" s="73"/>
      <c r="AH571" s="73"/>
      <c r="AI571" s="73"/>
      <c r="AJ571" s="73"/>
      <c r="AK571" s="73"/>
      <c r="AL571" s="73"/>
      <c r="AM571" s="73"/>
      <c r="AN571" s="73"/>
      <c r="AO571" s="73"/>
      <c r="AP571" s="73"/>
      <c r="AQ571" s="73"/>
      <c r="AR571" s="73"/>
      <c r="AS571" s="73"/>
      <c r="AT571" s="73"/>
      <c r="AU571" s="73"/>
      <c r="AV571" s="73"/>
      <c r="AW571" s="73"/>
      <c r="AX571" s="73"/>
      <c r="AY571" s="73"/>
      <c r="AZ571" s="73"/>
      <c r="BA571" s="73"/>
      <c r="BB571" s="73"/>
      <c r="BC571" s="73"/>
      <c r="BD571" s="73"/>
    </row>
    <row r="572" spans="3:56" x14ac:dyDescent="0.2">
      <c r="C572" s="73"/>
      <c r="D572" s="73"/>
      <c r="E572" s="73"/>
      <c r="F572" s="73"/>
      <c r="G572" s="73"/>
      <c r="H572" s="73"/>
      <c r="I572" s="73"/>
      <c r="J572" s="73"/>
      <c r="K572" s="73"/>
      <c r="L572" s="73"/>
      <c r="M572" s="73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X572" s="73"/>
      <c r="Y572" s="73"/>
      <c r="Z572" s="73"/>
      <c r="AA572" s="73"/>
      <c r="AB572" s="73"/>
      <c r="AC572" s="73"/>
      <c r="AD572" s="73"/>
      <c r="AE572" s="73"/>
      <c r="AF572" s="73"/>
      <c r="AG572" s="73"/>
      <c r="AH572" s="73"/>
      <c r="AI572" s="73"/>
      <c r="AJ572" s="73"/>
      <c r="AK572" s="73"/>
      <c r="AL572" s="73"/>
      <c r="AM572" s="73"/>
      <c r="AN572" s="73"/>
      <c r="AO572" s="73"/>
      <c r="AP572" s="73"/>
      <c r="AQ572" s="73"/>
      <c r="AR572" s="73"/>
      <c r="AS572" s="73"/>
      <c r="AT572" s="73"/>
      <c r="AU572" s="73"/>
      <c r="AV572" s="73"/>
      <c r="AW572" s="73"/>
      <c r="AX572" s="73"/>
      <c r="AY572" s="73"/>
      <c r="AZ572" s="73"/>
      <c r="BA572" s="73"/>
      <c r="BB572" s="73"/>
      <c r="BC572" s="73"/>
      <c r="BD572" s="73"/>
    </row>
    <row r="573" spans="3:56" ht="23.25" x14ac:dyDescent="0.2">
      <c r="C573" s="72" t="s">
        <v>41</v>
      </c>
      <c r="D573" s="72"/>
      <c r="E573" s="72"/>
      <c r="F573" s="72"/>
      <c r="G573" s="72"/>
      <c r="H573" s="72"/>
      <c r="I573" s="72"/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  <c r="U573" s="72"/>
      <c r="V573" s="72"/>
      <c r="W573" s="72"/>
      <c r="X573" s="72"/>
      <c r="Y573" s="72"/>
      <c r="Z573" s="72"/>
      <c r="AA573" s="72"/>
      <c r="AB573" s="72"/>
      <c r="AC573" s="72"/>
      <c r="AD573" s="72"/>
      <c r="AE573" s="72" t="s">
        <v>42</v>
      </c>
      <c r="AF573" s="72"/>
      <c r="AG573" s="72"/>
      <c r="AH573" s="72"/>
      <c r="AI573" s="72"/>
      <c r="AJ573" s="72"/>
      <c r="AK573" s="72"/>
      <c r="AL573" s="72"/>
      <c r="AM573" s="72"/>
      <c r="AN573" s="72"/>
      <c r="AO573" s="72"/>
      <c r="AP573" s="72"/>
      <c r="AQ573" s="72"/>
      <c r="AR573" s="72"/>
      <c r="AS573" s="72"/>
      <c r="AT573" s="72"/>
      <c r="AU573" s="72"/>
      <c r="AV573" s="72"/>
      <c r="AW573" s="72"/>
      <c r="AX573" s="72"/>
      <c r="AY573" s="72"/>
      <c r="AZ573" s="72"/>
      <c r="BA573" s="72"/>
      <c r="BB573" s="72"/>
      <c r="BC573" s="72"/>
      <c r="BD573" s="72"/>
    </row>
    <row r="574" spans="3:56" x14ac:dyDescent="0.2">
      <c r="C574" s="69" t="s">
        <v>0</v>
      </c>
      <c r="D574" s="69" t="s">
        <v>1</v>
      </c>
      <c r="E574" s="69" t="s">
        <v>2</v>
      </c>
      <c r="F574" s="69" t="s">
        <v>3</v>
      </c>
      <c r="G574" s="69" t="s">
        <v>4</v>
      </c>
      <c r="H574" s="69" t="s">
        <v>5</v>
      </c>
      <c r="I574" s="69" t="s">
        <v>6</v>
      </c>
      <c r="J574" s="69" t="s">
        <v>7</v>
      </c>
      <c r="K574" s="69" t="s">
        <v>8</v>
      </c>
      <c r="L574" s="69" t="s">
        <v>9</v>
      </c>
      <c r="M574" s="69" t="s">
        <v>10</v>
      </c>
      <c r="N574" s="69" t="s">
        <v>11</v>
      </c>
      <c r="O574" s="4"/>
      <c r="P574" s="69" t="s">
        <v>40</v>
      </c>
      <c r="Q574" s="69"/>
      <c r="R574" s="69"/>
      <c r="S574" s="69"/>
      <c r="T574" s="69"/>
      <c r="U574" s="69"/>
      <c r="V574" s="69"/>
      <c r="W574" s="69" t="s">
        <v>13</v>
      </c>
      <c r="X574" s="69" t="s">
        <v>14</v>
      </c>
      <c r="Y574" s="69" t="s">
        <v>15</v>
      </c>
      <c r="Z574" s="69" t="s">
        <v>16</v>
      </c>
      <c r="AA574" s="69" t="s">
        <v>17</v>
      </c>
      <c r="AB574" s="69" t="s">
        <v>18</v>
      </c>
      <c r="AC574" s="69" t="s">
        <v>19</v>
      </c>
      <c r="AD574" s="69" t="s">
        <v>20</v>
      </c>
      <c r="AE574" s="69" t="s">
        <v>21</v>
      </c>
      <c r="AF574" s="69" t="s">
        <v>22</v>
      </c>
      <c r="AG574" s="69" t="s">
        <v>23</v>
      </c>
      <c r="AH574" s="69" t="s">
        <v>24</v>
      </c>
      <c r="AI574" s="69" t="s">
        <v>25</v>
      </c>
      <c r="AJ574" s="69" t="s">
        <v>26</v>
      </c>
      <c r="AK574" s="69" t="s">
        <v>27</v>
      </c>
      <c r="AL574" s="69" t="s">
        <v>28</v>
      </c>
      <c r="AM574" s="69" t="s">
        <v>29</v>
      </c>
      <c r="AN574" s="69" t="s">
        <v>1</v>
      </c>
      <c r="AO574" s="69" t="s">
        <v>30</v>
      </c>
      <c r="AP574" s="5"/>
      <c r="AQ574" s="69" t="s">
        <v>31</v>
      </c>
      <c r="AR574" s="69" t="s">
        <v>32</v>
      </c>
      <c r="AS574" s="69" t="s">
        <v>33</v>
      </c>
      <c r="AT574" s="69" t="s">
        <v>34</v>
      </c>
      <c r="AU574" s="69" t="s">
        <v>35</v>
      </c>
      <c r="AV574" s="69" t="s">
        <v>36</v>
      </c>
      <c r="AW574" s="69"/>
      <c r="AX574" s="69"/>
      <c r="AY574" s="69" t="s">
        <v>37</v>
      </c>
      <c r="AZ574" s="69" t="s">
        <v>38</v>
      </c>
      <c r="BA574" s="5"/>
      <c r="BB574" s="5"/>
      <c r="BC574" s="5"/>
      <c r="BD574" s="69" t="s">
        <v>39</v>
      </c>
    </row>
    <row r="575" spans="3:56" x14ac:dyDescent="0.2"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4"/>
      <c r="P575" s="3">
        <v>2013</v>
      </c>
      <c r="Q575" s="3">
        <v>2014</v>
      </c>
      <c r="R575" s="3">
        <v>2015</v>
      </c>
      <c r="S575" s="3">
        <v>2016</v>
      </c>
      <c r="T575" s="3"/>
      <c r="U575" s="3"/>
      <c r="V575" s="3" t="s">
        <v>12</v>
      </c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5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5"/>
      <c r="BB575" s="5"/>
      <c r="BC575" s="5"/>
      <c r="BD575" s="69"/>
    </row>
    <row r="576" spans="3:56" x14ac:dyDescent="0.2">
      <c r="C576" s="2" t="s">
        <v>45</v>
      </c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</row>
    <row r="577" spans="3:56" x14ac:dyDescent="0.2">
      <c r="C577" s="2" t="s">
        <v>46</v>
      </c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</row>
    <row r="578" spans="3:56" x14ac:dyDescent="0.2">
      <c r="C578" s="2" t="s">
        <v>47</v>
      </c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</row>
    <row r="579" spans="3:56" x14ac:dyDescent="0.2">
      <c r="C579" s="2" t="s">
        <v>48</v>
      </c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</row>
    <row r="580" spans="3:56" x14ac:dyDescent="0.2">
      <c r="C580" s="2" t="s">
        <v>49</v>
      </c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</row>
    <row r="581" spans="3:56" x14ac:dyDescent="0.2">
      <c r="C581" s="2" t="s">
        <v>50</v>
      </c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</row>
    <row r="582" spans="3:56" x14ac:dyDescent="0.2">
      <c r="C582" s="2" t="s">
        <v>51</v>
      </c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</row>
    <row r="583" spans="3:56" x14ac:dyDescent="0.2">
      <c r="C583" s="2" t="s">
        <v>52</v>
      </c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</row>
    <row r="584" spans="3:56" x14ac:dyDescent="0.2">
      <c r="C584" s="2" t="s">
        <v>53</v>
      </c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</row>
    <row r="585" spans="3:56" x14ac:dyDescent="0.2">
      <c r="C585" s="2" t="s">
        <v>54</v>
      </c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</row>
    <row r="586" spans="3:56" x14ac:dyDescent="0.2">
      <c r="C586" s="2" t="s">
        <v>55</v>
      </c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</row>
    <row r="587" spans="3:56" x14ac:dyDescent="0.2">
      <c r="C587" s="2" t="s">
        <v>56</v>
      </c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</row>
    <row r="588" spans="3:56" x14ac:dyDescent="0.2">
      <c r="C588" s="2" t="s">
        <v>57</v>
      </c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</row>
    <row r="589" spans="3:56" x14ac:dyDescent="0.2">
      <c r="C589" s="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</row>
    <row r="590" spans="3:56" x14ac:dyDescent="0.2">
      <c r="C590" s="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</row>
    <row r="593" spans="3:56" x14ac:dyDescent="0.2">
      <c r="C593" s="73" t="s">
        <v>44</v>
      </c>
      <c r="D593" s="73"/>
      <c r="E593" s="73"/>
      <c r="F593" s="73"/>
      <c r="G593" s="73"/>
      <c r="H593" s="73"/>
      <c r="I593" s="73"/>
      <c r="J593" s="73"/>
      <c r="K593" s="73"/>
      <c r="L593" s="73"/>
      <c r="M593" s="73"/>
      <c r="N593" s="73"/>
      <c r="O593" s="73"/>
      <c r="P593" s="73"/>
      <c r="Q593" s="73"/>
      <c r="R593" s="73"/>
      <c r="S593" s="73"/>
      <c r="T593" s="73"/>
      <c r="U593" s="73"/>
      <c r="V593" s="73"/>
      <c r="W593" s="73"/>
      <c r="X593" s="73"/>
      <c r="Y593" s="73"/>
      <c r="Z593" s="73"/>
      <c r="AA593" s="73"/>
      <c r="AB593" s="73"/>
      <c r="AC593" s="73"/>
      <c r="AD593" s="73"/>
      <c r="AE593" s="73"/>
      <c r="AF593" s="73"/>
      <c r="AG593" s="73"/>
      <c r="AH593" s="73"/>
      <c r="AI593" s="73"/>
      <c r="AJ593" s="73"/>
      <c r="AK593" s="73"/>
      <c r="AL593" s="73"/>
      <c r="AM593" s="73"/>
      <c r="AN593" s="73"/>
      <c r="AO593" s="73"/>
      <c r="AP593" s="73"/>
      <c r="AQ593" s="73"/>
      <c r="AR593" s="73"/>
      <c r="AS593" s="73"/>
      <c r="AT593" s="73"/>
      <c r="AU593" s="73"/>
      <c r="AV593" s="73"/>
      <c r="AW593" s="73"/>
      <c r="AX593" s="73"/>
      <c r="AY593" s="73"/>
      <c r="AZ593" s="73"/>
      <c r="BA593" s="73"/>
      <c r="BB593" s="73"/>
      <c r="BC593" s="73"/>
      <c r="BD593" s="73"/>
    </row>
    <row r="594" spans="3:56" x14ac:dyDescent="0.2">
      <c r="C594" s="73"/>
      <c r="D594" s="73"/>
      <c r="E594" s="73"/>
      <c r="F594" s="73"/>
      <c r="G594" s="73"/>
      <c r="H594" s="73"/>
      <c r="I594" s="73"/>
      <c r="J594" s="73"/>
      <c r="K594" s="73"/>
      <c r="L594" s="73"/>
      <c r="M594" s="73"/>
      <c r="N594" s="73"/>
      <c r="O594" s="73"/>
      <c r="P594" s="73"/>
      <c r="Q594" s="73"/>
      <c r="R594" s="73"/>
      <c r="S594" s="73"/>
      <c r="T594" s="73"/>
      <c r="U594" s="73"/>
      <c r="V594" s="73"/>
      <c r="W594" s="73"/>
      <c r="X594" s="73"/>
      <c r="Y594" s="73"/>
      <c r="Z594" s="73"/>
      <c r="AA594" s="73"/>
      <c r="AB594" s="73"/>
      <c r="AC594" s="73"/>
      <c r="AD594" s="73"/>
      <c r="AE594" s="73"/>
      <c r="AF594" s="73"/>
      <c r="AG594" s="73"/>
      <c r="AH594" s="73"/>
      <c r="AI594" s="73"/>
      <c r="AJ594" s="73"/>
      <c r="AK594" s="73"/>
      <c r="AL594" s="73"/>
      <c r="AM594" s="73"/>
      <c r="AN594" s="73"/>
      <c r="AO594" s="73"/>
      <c r="AP594" s="73"/>
      <c r="AQ594" s="73"/>
      <c r="AR594" s="73"/>
      <c r="AS594" s="73"/>
      <c r="AT594" s="73"/>
      <c r="AU594" s="73"/>
      <c r="AV594" s="73"/>
      <c r="AW594" s="73"/>
      <c r="AX594" s="73"/>
      <c r="AY594" s="73"/>
      <c r="AZ594" s="73"/>
      <c r="BA594" s="73"/>
      <c r="BB594" s="73"/>
      <c r="BC594" s="73"/>
      <c r="BD594" s="73"/>
    </row>
    <row r="595" spans="3:56" ht="23.25" x14ac:dyDescent="0.2">
      <c r="C595" s="72" t="s">
        <v>41</v>
      </c>
      <c r="D595" s="72"/>
      <c r="E595" s="72"/>
      <c r="F595" s="72"/>
      <c r="G595" s="72"/>
      <c r="H595" s="72"/>
      <c r="I595" s="72"/>
      <c r="J595" s="72"/>
      <c r="K595" s="72"/>
      <c r="L595" s="72"/>
      <c r="M595" s="72"/>
      <c r="N595" s="72"/>
      <c r="O595" s="72"/>
      <c r="P595" s="72"/>
      <c r="Q595" s="72"/>
      <c r="R595" s="72"/>
      <c r="S595" s="72"/>
      <c r="T595" s="72"/>
      <c r="U595" s="72"/>
      <c r="V595" s="72"/>
      <c r="W595" s="72"/>
      <c r="X595" s="72"/>
      <c r="Y595" s="72"/>
      <c r="Z595" s="72"/>
      <c r="AA595" s="72"/>
      <c r="AB595" s="72"/>
      <c r="AC595" s="72"/>
      <c r="AD595" s="72"/>
      <c r="AE595" s="72" t="s">
        <v>42</v>
      </c>
      <c r="AF595" s="72"/>
      <c r="AG595" s="72"/>
      <c r="AH595" s="72"/>
      <c r="AI595" s="72"/>
      <c r="AJ595" s="72"/>
      <c r="AK595" s="72"/>
      <c r="AL595" s="72"/>
      <c r="AM595" s="72"/>
      <c r="AN595" s="72"/>
      <c r="AO595" s="72"/>
      <c r="AP595" s="72"/>
      <c r="AQ595" s="72"/>
      <c r="AR595" s="72"/>
      <c r="AS595" s="72"/>
      <c r="AT595" s="72"/>
      <c r="AU595" s="72"/>
      <c r="AV595" s="72"/>
      <c r="AW595" s="72"/>
      <c r="AX595" s="72"/>
      <c r="AY595" s="72"/>
      <c r="AZ595" s="72"/>
      <c r="BA595" s="72"/>
      <c r="BB595" s="72"/>
      <c r="BC595" s="72"/>
      <c r="BD595" s="72"/>
    </row>
    <row r="596" spans="3:56" x14ac:dyDescent="0.2">
      <c r="C596" s="69" t="s">
        <v>0</v>
      </c>
      <c r="D596" s="69" t="s">
        <v>1</v>
      </c>
      <c r="E596" s="69" t="s">
        <v>2</v>
      </c>
      <c r="F596" s="69" t="s">
        <v>3</v>
      </c>
      <c r="G596" s="69" t="s">
        <v>4</v>
      </c>
      <c r="H596" s="69" t="s">
        <v>5</v>
      </c>
      <c r="I596" s="69" t="s">
        <v>6</v>
      </c>
      <c r="J596" s="69" t="s">
        <v>7</v>
      </c>
      <c r="K596" s="69" t="s">
        <v>8</v>
      </c>
      <c r="L596" s="69" t="s">
        <v>9</v>
      </c>
      <c r="M596" s="69" t="s">
        <v>10</v>
      </c>
      <c r="N596" s="69" t="s">
        <v>11</v>
      </c>
      <c r="O596" s="4"/>
      <c r="P596" s="69" t="s">
        <v>40</v>
      </c>
      <c r="Q596" s="69"/>
      <c r="R596" s="69"/>
      <c r="S596" s="69"/>
      <c r="T596" s="69"/>
      <c r="U596" s="69"/>
      <c r="V596" s="69"/>
      <c r="W596" s="69" t="s">
        <v>13</v>
      </c>
      <c r="X596" s="69" t="s">
        <v>14</v>
      </c>
      <c r="Y596" s="69" t="s">
        <v>15</v>
      </c>
      <c r="Z596" s="69" t="s">
        <v>16</v>
      </c>
      <c r="AA596" s="69" t="s">
        <v>17</v>
      </c>
      <c r="AB596" s="69" t="s">
        <v>18</v>
      </c>
      <c r="AC596" s="69" t="s">
        <v>19</v>
      </c>
      <c r="AD596" s="69" t="s">
        <v>20</v>
      </c>
      <c r="AE596" s="69" t="s">
        <v>21</v>
      </c>
      <c r="AF596" s="69" t="s">
        <v>22</v>
      </c>
      <c r="AG596" s="69" t="s">
        <v>23</v>
      </c>
      <c r="AH596" s="69" t="s">
        <v>24</v>
      </c>
      <c r="AI596" s="69" t="s">
        <v>25</v>
      </c>
      <c r="AJ596" s="69" t="s">
        <v>26</v>
      </c>
      <c r="AK596" s="69" t="s">
        <v>27</v>
      </c>
      <c r="AL596" s="69" t="s">
        <v>28</v>
      </c>
      <c r="AM596" s="69" t="s">
        <v>29</v>
      </c>
      <c r="AN596" s="69" t="s">
        <v>1</v>
      </c>
      <c r="AO596" s="69" t="s">
        <v>30</v>
      </c>
      <c r="AP596" s="5"/>
      <c r="AQ596" s="69" t="s">
        <v>31</v>
      </c>
      <c r="AR596" s="69" t="s">
        <v>32</v>
      </c>
      <c r="AS596" s="69" t="s">
        <v>33</v>
      </c>
      <c r="AT596" s="69" t="s">
        <v>34</v>
      </c>
      <c r="AU596" s="69" t="s">
        <v>35</v>
      </c>
      <c r="AV596" s="69" t="s">
        <v>36</v>
      </c>
      <c r="AW596" s="69"/>
      <c r="AX596" s="69"/>
      <c r="AY596" s="69" t="s">
        <v>37</v>
      </c>
      <c r="AZ596" s="69" t="s">
        <v>38</v>
      </c>
      <c r="BA596" s="5"/>
      <c r="BB596" s="5"/>
      <c r="BC596" s="5"/>
      <c r="BD596" s="69" t="s">
        <v>39</v>
      </c>
    </row>
    <row r="597" spans="3:56" x14ac:dyDescent="0.2"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4"/>
      <c r="P597" s="3">
        <v>2013</v>
      </c>
      <c r="Q597" s="3">
        <v>2014</v>
      </c>
      <c r="R597" s="3">
        <v>2015</v>
      </c>
      <c r="S597" s="3">
        <v>2016</v>
      </c>
      <c r="T597" s="3"/>
      <c r="U597" s="3"/>
      <c r="V597" s="3" t="s">
        <v>12</v>
      </c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5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5"/>
      <c r="BB597" s="5"/>
      <c r="BC597" s="5"/>
      <c r="BD597" s="69"/>
    </row>
    <row r="598" spans="3:56" x14ac:dyDescent="0.2">
      <c r="C598" s="2" t="s">
        <v>45</v>
      </c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</row>
    <row r="599" spans="3:56" x14ac:dyDescent="0.2">
      <c r="C599" s="2" t="s">
        <v>46</v>
      </c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</row>
    <row r="600" spans="3:56" x14ac:dyDescent="0.2">
      <c r="C600" s="2" t="s">
        <v>47</v>
      </c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</row>
    <row r="601" spans="3:56" x14ac:dyDescent="0.2">
      <c r="C601" s="2" t="s">
        <v>48</v>
      </c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</row>
    <row r="602" spans="3:56" x14ac:dyDescent="0.2">
      <c r="C602" s="2" t="s">
        <v>49</v>
      </c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</row>
    <row r="603" spans="3:56" x14ac:dyDescent="0.2">
      <c r="C603" s="2" t="s">
        <v>50</v>
      </c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</row>
    <row r="604" spans="3:56" x14ac:dyDescent="0.2">
      <c r="C604" s="2" t="s">
        <v>51</v>
      </c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</row>
    <row r="605" spans="3:56" x14ac:dyDescent="0.2">
      <c r="C605" s="2" t="s">
        <v>52</v>
      </c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</row>
    <row r="606" spans="3:56" x14ac:dyDescent="0.2">
      <c r="C606" s="2" t="s">
        <v>53</v>
      </c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</row>
    <row r="607" spans="3:56" x14ac:dyDescent="0.2">
      <c r="C607" s="2" t="s">
        <v>54</v>
      </c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</row>
    <row r="608" spans="3:56" x14ac:dyDescent="0.2">
      <c r="C608" s="2" t="s">
        <v>55</v>
      </c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</row>
    <row r="609" spans="3:56" x14ac:dyDescent="0.2">
      <c r="C609" s="2" t="s">
        <v>56</v>
      </c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</row>
    <row r="610" spans="3:56" x14ac:dyDescent="0.2">
      <c r="C610" s="2" t="s">
        <v>57</v>
      </c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</row>
    <row r="611" spans="3:56" x14ac:dyDescent="0.2">
      <c r="C611" s="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</row>
    <row r="612" spans="3:56" x14ac:dyDescent="0.2">
      <c r="C612" s="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</row>
    <row r="615" spans="3:56" x14ac:dyDescent="0.2">
      <c r="C615" s="73" t="s">
        <v>44</v>
      </c>
      <c r="D615" s="73"/>
      <c r="E615" s="73"/>
      <c r="F615" s="73"/>
      <c r="G615" s="73"/>
      <c r="H615" s="73"/>
      <c r="I615" s="73"/>
      <c r="J615" s="73"/>
      <c r="K615" s="73"/>
      <c r="L615" s="73"/>
      <c r="M615" s="73"/>
      <c r="N615" s="73"/>
      <c r="O615" s="73"/>
      <c r="P615" s="73"/>
      <c r="Q615" s="73"/>
      <c r="R615" s="73"/>
      <c r="S615" s="73"/>
      <c r="T615" s="73"/>
      <c r="U615" s="73"/>
      <c r="V615" s="73"/>
      <c r="W615" s="73"/>
      <c r="X615" s="73"/>
      <c r="Y615" s="73"/>
      <c r="Z615" s="73"/>
      <c r="AA615" s="73"/>
      <c r="AB615" s="73"/>
      <c r="AC615" s="73"/>
      <c r="AD615" s="73"/>
      <c r="AE615" s="73"/>
      <c r="AF615" s="73"/>
      <c r="AG615" s="73"/>
      <c r="AH615" s="73"/>
      <c r="AI615" s="73"/>
      <c r="AJ615" s="73"/>
      <c r="AK615" s="73"/>
      <c r="AL615" s="73"/>
      <c r="AM615" s="73"/>
      <c r="AN615" s="73"/>
      <c r="AO615" s="73"/>
      <c r="AP615" s="73"/>
      <c r="AQ615" s="73"/>
      <c r="AR615" s="73"/>
      <c r="AS615" s="73"/>
      <c r="AT615" s="73"/>
      <c r="AU615" s="73"/>
      <c r="AV615" s="73"/>
      <c r="AW615" s="73"/>
      <c r="AX615" s="73"/>
      <c r="AY615" s="73"/>
      <c r="AZ615" s="73"/>
      <c r="BA615" s="73"/>
      <c r="BB615" s="73"/>
      <c r="BC615" s="73"/>
      <c r="BD615" s="73"/>
    </row>
    <row r="616" spans="3:56" x14ac:dyDescent="0.2">
      <c r="C616" s="73"/>
      <c r="D616" s="73"/>
      <c r="E616" s="73"/>
      <c r="F616" s="73"/>
      <c r="G616" s="73"/>
      <c r="H616" s="73"/>
      <c r="I616" s="73"/>
      <c r="J616" s="73"/>
      <c r="K616" s="73"/>
      <c r="L616" s="73"/>
      <c r="M616" s="73"/>
      <c r="N616" s="73"/>
      <c r="O616" s="73"/>
      <c r="P616" s="73"/>
      <c r="Q616" s="73"/>
      <c r="R616" s="73"/>
      <c r="S616" s="73"/>
      <c r="T616" s="73"/>
      <c r="U616" s="73"/>
      <c r="V616" s="73"/>
      <c r="W616" s="73"/>
      <c r="X616" s="73"/>
      <c r="Y616" s="73"/>
      <c r="Z616" s="73"/>
      <c r="AA616" s="73"/>
      <c r="AB616" s="73"/>
      <c r="AC616" s="73"/>
      <c r="AD616" s="73"/>
      <c r="AE616" s="73"/>
      <c r="AF616" s="73"/>
      <c r="AG616" s="73"/>
      <c r="AH616" s="73"/>
      <c r="AI616" s="73"/>
      <c r="AJ616" s="73"/>
      <c r="AK616" s="73"/>
      <c r="AL616" s="73"/>
      <c r="AM616" s="73"/>
      <c r="AN616" s="73"/>
      <c r="AO616" s="73"/>
      <c r="AP616" s="73"/>
      <c r="AQ616" s="73"/>
      <c r="AR616" s="73"/>
      <c r="AS616" s="73"/>
      <c r="AT616" s="73"/>
      <c r="AU616" s="73"/>
      <c r="AV616" s="73"/>
      <c r="AW616" s="73"/>
      <c r="AX616" s="73"/>
      <c r="AY616" s="73"/>
      <c r="AZ616" s="73"/>
      <c r="BA616" s="73"/>
      <c r="BB616" s="73"/>
      <c r="BC616" s="73"/>
      <c r="BD616" s="73"/>
    </row>
    <row r="617" spans="3:56" ht="23.25" x14ac:dyDescent="0.2">
      <c r="C617" s="72" t="s">
        <v>41</v>
      </c>
      <c r="D617" s="72"/>
      <c r="E617" s="72"/>
      <c r="F617" s="72"/>
      <c r="G617" s="72"/>
      <c r="H617" s="72"/>
      <c r="I617" s="72"/>
      <c r="J617" s="72"/>
      <c r="K617" s="72"/>
      <c r="L617" s="72"/>
      <c r="M617" s="72"/>
      <c r="N617" s="72"/>
      <c r="O617" s="72"/>
      <c r="P617" s="72"/>
      <c r="Q617" s="72"/>
      <c r="R617" s="72"/>
      <c r="S617" s="72"/>
      <c r="T617" s="72"/>
      <c r="U617" s="72"/>
      <c r="V617" s="72"/>
      <c r="W617" s="72"/>
      <c r="X617" s="72"/>
      <c r="Y617" s="72"/>
      <c r="Z617" s="72"/>
      <c r="AA617" s="72"/>
      <c r="AB617" s="72"/>
      <c r="AC617" s="72"/>
      <c r="AD617" s="72"/>
      <c r="AE617" s="72" t="s">
        <v>42</v>
      </c>
      <c r="AF617" s="72"/>
      <c r="AG617" s="72"/>
      <c r="AH617" s="72"/>
      <c r="AI617" s="72"/>
      <c r="AJ617" s="72"/>
      <c r="AK617" s="72"/>
      <c r="AL617" s="72"/>
      <c r="AM617" s="72"/>
      <c r="AN617" s="72"/>
      <c r="AO617" s="72"/>
      <c r="AP617" s="72"/>
      <c r="AQ617" s="72"/>
      <c r="AR617" s="72"/>
      <c r="AS617" s="72"/>
      <c r="AT617" s="72"/>
      <c r="AU617" s="72"/>
      <c r="AV617" s="72"/>
      <c r="AW617" s="72"/>
      <c r="AX617" s="72"/>
      <c r="AY617" s="72"/>
      <c r="AZ617" s="72"/>
      <c r="BA617" s="72"/>
      <c r="BB617" s="72"/>
      <c r="BC617" s="72"/>
      <c r="BD617" s="72"/>
    </row>
    <row r="618" spans="3:56" x14ac:dyDescent="0.2">
      <c r="C618" s="69" t="s">
        <v>0</v>
      </c>
      <c r="D618" s="69" t="s">
        <v>1</v>
      </c>
      <c r="E618" s="69" t="s">
        <v>2</v>
      </c>
      <c r="F618" s="69" t="s">
        <v>3</v>
      </c>
      <c r="G618" s="69" t="s">
        <v>4</v>
      </c>
      <c r="H618" s="69" t="s">
        <v>5</v>
      </c>
      <c r="I618" s="69" t="s">
        <v>6</v>
      </c>
      <c r="J618" s="69" t="s">
        <v>7</v>
      </c>
      <c r="K618" s="69" t="s">
        <v>8</v>
      </c>
      <c r="L618" s="69" t="s">
        <v>9</v>
      </c>
      <c r="M618" s="69" t="s">
        <v>10</v>
      </c>
      <c r="N618" s="69" t="s">
        <v>11</v>
      </c>
      <c r="O618" s="4"/>
      <c r="P618" s="69" t="s">
        <v>40</v>
      </c>
      <c r="Q618" s="69"/>
      <c r="R618" s="69"/>
      <c r="S618" s="69"/>
      <c r="T618" s="69"/>
      <c r="U618" s="69"/>
      <c r="V618" s="69"/>
      <c r="W618" s="69" t="s">
        <v>13</v>
      </c>
      <c r="X618" s="69" t="s">
        <v>14</v>
      </c>
      <c r="Y618" s="69" t="s">
        <v>15</v>
      </c>
      <c r="Z618" s="69" t="s">
        <v>16</v>
      </c>
      <c r="AA618" s="69" t="s">
        <v>17</v>
      </c>
      <c r="AB618" s="69" t="s">
        <v>18</v>
      </c>
      <c r="AC618" s="69" t="s">
        <v>19</v>
      </c>
      <c r="AD618" s="69" t="s">
        <v>20</v>
      </c>
      <c r="AE618" s="69" t="s">
        <v>21</v>
      </c>
      <c r="AF618" s="69" t="s">
        <v>22</v>
      </c>
      <c r="AG618" s="69" t="s">
        <v>23</v>
      </c>
      <c r="AH618" s="69" t="s">
        <v>24</v>
      </c>
      <c r="AI618" s="69" t="s">
        <v>25</v>
      </c>
      <c r="AJ618" s="69" t="s">
        <v>26</v>
      </c>
      <c r="AK618" s="69" t="s">
        <v>27</v>
      </c>
      <c r="AL618" s="69" t="s">
        <v>28</v>
      </c>
      <c r="AM618" s="69" t="s">
        <v>29</v>
      </c>
      <c r="AN618" s="69" t="s">
        <v>1</v>
      </c>
      <c r="AO618" s="69" t="s">
        <v>30</v>
      </c>
      <c r="AP618" s="5"/>
      <c r="AQ618" s="69" t="s">
        <v>31</v>
      </c>
      <c r="AR618" s="69" t="s">
        <v>32</v>
      </c>
      <c r="AS618" s="69" t="s">
        <v>33</v>
      </c>
      <c r="AT618" s="69" t="s">
        <v>34</v>
      </c>
      <c r="AU618" s="69" t="s">
        <v>35</v>
      </c>
      <c r="AV618" s="69" t="s">
        <v>36</v>
      </c>
      <c r="AW618" s="69"/>
      <c r="AX618" s="69"/>
      <c r="AY618" s="69" t="s">
        <v>37</v>
      </c>
      <c r="AZ618" s="69" t="s">
        <v>38</v>
      </c>
      <c r="BA618" s="5"/>
      <c r="BB618" s="5"/>
      <c r="BC618" s="5"/>
      <c r="BD618" s="69" t="s">
        <v>39</v>
      </c>
    </row>
    <row r="619" spans="3:56" x14ac:dyDescent="0.2">
      <c r="C619" s="69"/>
      <c r="D619" s="69"/>
      <c r="E619" s="69"/>
      <c r="F619" s="69"/>
      <c r="G619" s="69"/>
      <c r="H619" s="69"/>
      <c r="I619" s="69"/>
      <c r="J619" s="69"/>
      <c r="K619" s="69"/>
      <c r="L619" s="69"/>
      <c r="M619" s="69"/>
      <c r="N619" s="69"/>
      <c r="O619" s="4"/>
      <c r="P619" s="3">
        <v>2013</v>
      </c>
      <c r="Q619" s="3">
        <v>2014</v>
      </c>
      <c r="R619" s="3">
        <v>2015</v>
      </c>
      <c r="S619" s="3">
        <v>2016</v>
      </c>
      <c r="T619" s="3"/>
      <c r="U619" s="3"/>
      <c r="V619" s="3" t="s">
        <v>12</v>
      </c>
      <c r="W619" s="69"/>
      <c r="X619" s="69"/>
      <c r="Y619" s="69"/>
      <c r="Z619" s="69"/>
      <c r="AA619" s="69"/>
      <c r="AB619" s="69"/>
      <c r="AC619" s="69"/>
      <c r="AD619" s="69"/>
      <c r="AE619" s="69"/>
      <c r="AF619" s="69"/>
      <c r="AG619" s="69"/>
      <c r="AH619" s="69"/>
      <c r="AI619" s="69"/>
      <c r="AJ619" s="69"/>
      <c r="AK619" s="69"/>
      <c r="AL619" s="69"/>
      <c r="AM619" s="69"/>
      <c r="AN619" s="69"/>
      <c r="AO619" s="69"/>
      <c r="AP619" s="5"/>
      <c r="AQ619" s="69"/>
      <c r="AR619" s="69"/>
      <c r="AS619" s="69"/>
      <c r="AT619" s="69"/>
      <c r="AU619" s="69"/>
      <c r="AV619" s="69"/>
      <c r="AW619" s="69"/>
      <c r="AX619" s="69"/>
      <c r="AY619" s="69"/>
      <c r="AZ619" s="69"/>
      <c r="BA619" s="5"/>
      <c r="BB619" s="5"/>
      <c r="BC619" s="5"/>
      <c r="BD619" s="69"/>
    </row>
    <row r="620" spans="3:56" x14ac:dyDescent="0.2">
      <c r="C620" s="2" t="s">
        <v>45</v>
      </c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</row>
    <row r="621" spans="3:56" x14ac:dyDescent="0.2">
      <c r="C621" s="2" t="s">
        <v>46</v>
      </c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</row>
    <row r="622" spans="3:56" x14ac:dyDescent="0.2">
      <c r="C622" s="2" t="s">
        <v>47</v>
      </c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</row>
    <row r="623" spans="3:56" x14ac:dyDescent="0.2">
      <c r="C623" s="2" t="s">
        <v>48</v>
      </c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</row>
    <row r="624" spans="3:56" x14ac:dyDescent="0.2">
      <c r="C624" s="2" t="s">
        <v>49</v>
      </c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</row>
    <row r="625" spans="3:56" x14ac:dyDescent="0.2">
      <c r="C625" s="2" t="s">
        <v>50</v>
      </c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</row>
    <row r="626" spans="3:56" x14ac:dyDescent="0.2">
      <c r="C626" s="2" t="s">
        <v>51</v>
      </c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</row>
    <row r="627" spans="3:56" x14ac:dyDescent="0.2">
      <c r="C627" s="2" t="s">
        <v>52</v>
      </c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</row>
    <row r="628" spans="3:56" x14ac:dyDescent="0.2">
      <c r="C628" s="2" t="s">
        <v>53</v>
      </c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</row>
    <row r="629" spans="3:56" x14ac:dyDescent="0.2">
      <c r="C629" s="2" t="s">
        <v>54</v>
      </c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</row>
    <row r="630" spans="3:56" x14ac:dyDescent="0.2">
      <c r="C630" s="2" t="s">
        <v>55</v>
      </c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</row>
    <row r="631" spans="3:56" x14ac:dyDescent="0.2">
      <c r="C631" s="2" t="s">
        <v>56</v>
      </c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</row>
    <row r="632" spans="3:56" x14ac:dyDescent="0.2">
      <c r="C632" s="2" t="s">
        <v>57</v>
      </c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</row>
    <row r="633" spans="3:56" x14ac:dyDescent="0.2">
      <c r="C633" s="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</row>
    <row r="634" spans="3:56" x14ac:dyDescent="0.2">
      <c r="C634" s="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</row>
    <row r="638" spans="3:56" x14ac:dyDescent="0.2">
      <c r="C638" s="73" t="s">
        <v>44</v>
      </c>
      <c r="D638" s="73"/>
      <c r="E638" s="73"/>
      <c r="F638" s="73"/>
      <c r="G638" s="73"/>
      <c r="H638" s="73"/>
      <c r="I638" s="73"/>
      <c r="J638" s="73"/>
      <c r="K638" s="73"/>
      <c r="L638" s="73"/>
      <c r="M638" s="73"/>
      <c r="N638" s="73"/>
      <c r="O638" s="73"/>
      <c r="P638" s="73"/>
      <c r="Q638" s="73"/>
      <c r="R638" s="73"/>
      <c r="S638" s="73"/>
      <c r="T638" s="73"/>
      <c r="U638" s="73"/>
      <c r="V638" s="73"/>
      <c r="W638" s="73"/>
      <c r="X638" s="73"/>
      <c r="Y638" s="73"/>
      <c r="Z638" s="73"/>
      <c r="AA638" s="73"/>
      <c r="AB638" s="73"/>
      <c r="AC638" s="73"/>
      <c r="AD638" s="73"/>
      <c r="AE638" s="73"/>
      <c r="AF638" s="73"/>
      <c r="AG638" s="73"/>
      <c r="AH638" s="73"/>
      <c r="AI638" s="73"/>
      <c r="AJ638" s="73"/>
      <c r="AK638" s="73"/>
      <c r="AL638" s="73"/>
      <c r="AM638" s="73"/>
      <c r="AN638" s="73"/>
      <c r="AO638" s="73"/>
      <c r="AP638" s="73"/>
      <c r="AQ638" s="73"/>
      <c r="AR638" s="73"/>
      <c r="AS638" s="73"/>
      <c r="AT638" s="73"/>
      <c r="AU638" s="73"/>
      <c r="AV638" s="73"/>
      <c r="AW638" s="73"/>
      <c r="AX638" s="73"/>
      <c r="AY638" s="73"/>
      <c r="AZ638" s="73"/>
      <c r="BA638" s="73"/>
      <c r="BB638" s="73"/>
      <c r="BC638" s="73"/>
      <c r="BD638" s="73"/>
    </row>
    <row r="639" spans="3:56" x14ac:dyDescent="0.2">
      <c r="C639" s="73"/>
      <c r="D639" s="73"/>
      <c r="E639" s="73"/>
      <c r="F639" s="73"/>
      <c r="G639" s="73"/>
      <c r="H639" s="73"/>
      <c r="I639" s="73"/>
      <c r="J639" s="73"/>
      <c r="K639" s="73"/>
      <c r="L639" s="73"/>
      <c r="M639" s="73"/>
      <c r="N639" s="73"/>
      <c r="O639" s="73"/>
      <c r="P639" s="73"/>
      <c r="Q639" s="73"/>
      <c r="R639" s="73"/>
      <c r="S639" s="73"/>
      <c r="T639" s="73"/>
      <c r="U639" s="73"/>
      <c r="V639" s="73"/>
      <c r="W639" s="73"/>
      <c r="X639" s="73"/>
      <c r="Y639" s="73"/>
      <c r="Z639" s="73"/>
      <c r="AA639" s="73"/>
      <c r="AB639" s="73"/>
      <c r="AC639" s="73"/>
      <c r="AD639" s="73"/>
      <c r="AE639" s="73"/>
      <c r="AF639" s="73"/>
      <c r="AG639" s="73"/>
      <c r="AH639" s="73"/>
      <c r="AI639" s="73"/>
      <c r="AJ639" s="73"/>
      <c r="AK639" s="73"/>
      <c r="AL639" s="73"/>
      <c r="AM639" s="73"/>
      <c r="AN639" s="73"/>
      <c r="AO639" s="73"/>
      <c r="AP639" s="73"/>
      <c r="AQ639" s="73"/>
      <c r="AR639" s="73"/>
      <c r="AS639" s="73"/>
      <c r="AT639" s="73"/>
      <c r="AU639" s="73"/>
      <c r="AV639" s="73"/>
      <c r="AW639" s="73"/>
      <c r="AX639" s="73"/>
      <c r="AY639" s="73"/>
      <c r="AZ639" s="73"/>
      <c r="BA639" s="73"/>
      <c r="BB639" s="73"/>
      <c r="BC639" s="73"/>
      <c r="BD639" s="73"/>
    </row>
    <row r="640" spans="3:56" ht="23.25" x14ac:dyDescent="0.2">
      <c r="C640" s="72" t="s">
        <v>41</v>
      </c>
      <c r="D640" s="72"/>
      <c r="E640" s="72"/>
      <c r="F640" s="72"/>
      <c r="G640" s="72"/>
      <c r="H640" s="72"/>
      <c r="I640" s="72"/>
      <c r="J640" s="72"/>
      <c r="K640" s="72"/>
      <c r="L640" s="72"/>
      <c r="M640" s="72"/>
      <c r="N640" s="72"/>
      <c r="O640" s="72"/>
      <c r="P640" s="72"/>
      <c r="Q640" s="72"/>
      <c r="R640" s="72"/>
      <c r="S640" s="72"/>
      <c r="T640" s="72"/>
      <c r="U640" s="72"/>
      <c r="V640" s="72"/>
      <c r="W640" s="72"/>
      <c r="X640" s="72"/>
      <c r="Y640" s="72"/>
      <c r="Z640" s="72"/>
      <c r="AA640" s="72"/>
      <c r="AB640" s="72"/>
      <c r="AC640" s="72"/>
      <c r="AD640" s="72"/>
      <c r="AE640" s="72" t="s">
        <v>42</v>
      </c>
      <c r="AF640" s="72"/>
      <c r="AG640" s="72"/>
      <c r="AH640" s="72"/>
      <c r="AI640" s="72"/>
      <c r="AJ640" s="72"/>
      <c r="AK640" s="72"/>
      <c r="AL640" s="72"/>
      <c r="AM640" s="72"/>
      <c r="AN640" s="72"/>
      <c r="AO640" s="72"/>
      <c r="AP640" s="72"/>
      <c r="AQ640" s="72"/>
      <c r="AR640" s="72"/>
      <c r="AS640" s="72"/>
      <c r="AT640" s="72"/>
      <c r="AU640" s="72"/>
      <c r="AV640" s="72"/>
      <c r="AW640" s="72"/>
      <c r="AX640" s="72"/>
      <c r="AY640" s="72"/>
      <c r="AZ640" s="72"/>
      <c r="BA640" s="72"/>
      <c r="BB640" s="72"/>
      <c r="BC640" s="72"/>
      <c r="BD640" s="72"/>
    </row>
    <row r="641" spans="3:56" x14ac:dyDescent="0.2">
      <c r="C641" s="69" t="s">
        <v>0</v>
      </c>
      <c r="D641" s="69" t="s">
        <v>1</v>
      </c>
      <c r="E641" s="69" t="s">
        <v>2</v>
      </c>
      <c r="F641" s="69" t="s">
        <v>3</v>
      </c>
      <c r="G641" s="69" t="s">
        <v>4</v>
      </c>
      <c r="H641" s="69" t="s">
        <v>5</v>
      </c>
      <c r="I641" s="69" t="s">
        <v>6</v>
      </c>
      <c r="J641" s="69" t="s">
        <v>7</v>
      </c>
      <c r="K641" s="69" t="s">
        <v>8</v>
      </c>
      <c r="L641" s="69" t="s">
        <v>9</v>
      </c>
      <c r="M641" s="69" t="s">
        <v>10</v>
      </c>
      <c r="N641" s="69" t="s">
        <v>11</v>
      </c>
      <c r="O641" s="4"/>
      <c r="P641" s="69" t="s">
        <v>40</v>
      </c>
      <c r="Q641" s="69"/>
      <c r="R641" s="69"/>
      <c r="S641" s="69"/>
      <c r="T641" s="69"/>
      <c r="U641" s="69"/>
      <c r="V641" s="69"/>
      <c r="W641" s="69" t="s">
        <v>13</v>
      </c>
      <c r="X641" s="69" t="s">
        <v>14</v>
      </c>
      <c r="Y641" s="69" t="s">
        <v>15</v>
      </c>
      <c r="Z641" s="69" t="s">
        <v>16</v>
      </c>
      <c r="AA641" s="69" t="s">
        <v>17</v>
      </c>
      <c r="AB641" s="69" t="s">
        <v>18</v>
      </c>
      <c r="AC641" s="69" t="s">
        <v>19</v>
      </c>
      <c r="AD641" s="69" t="s">
        <v>20</v>
      </c>
      <c r="AE641" s="69" t="s">
        <v>21</v>
      </c>
      <c r="AF641" s="69" t="s">
        <v>22</v>
      </c>
      <c r="AG641" s="69" t="s">
        <v>23</v>
      </c>
      <c r="AH641" s="69" t="s">
        <v>24</v>
      </c>
      <c r="AI641" s="69" t="s">
        <v>25</v>
      </c>
      <c r="AJ641" s="69" t="s">
        <v>26</v>
      </c>
      <c r="AK641" s="69" t="s">
        <v>27</v>
      </c>
      <c r="AL641" s="69" t="s">
        <v>28</v>
      </c>
      <c r="AM641" s="69" t="s">
        <v>29</v>
      </c>
      <c r="AN641" s="69" t="s">
        <v>1</v>
      </c>
      <c r="AO641" s="69" t="s">
        <v>30</v>
      </c>
      <c r="AP641" s="5"/>
      <c r="AQ641" s="69" t="s">
        <v>31</v>
      </c>
      <c r="AR641" s="69" t="s">
        <v>32</v>
      </c>
      <c r="AS641" s="69" t="s">
        <v>33</v>
      </c>
      <c r="AT641" s="69" t="s">
        <v>34</v>
      </c>
      <c r="AU641" s="69" t="s">
        <v>35</v>
      </c>
      <c r="AV641" s="69" t="s">
        <v>36</v>
      </c>
      <c r="AW641" s="69"/>
      <c r="AX641" s="69"/>
      <c r="AY641" s="69" t="s">
        <v>37</v>
      </c>
      <c r="AZ641" s="69" t="s">
        <v>38</v>
      </c>
      <c r="BA641" s="5"/>
      <c r="BB641" s="5"/>
      <c r="BC641" s="5"/>
      <c r="BD641" s="69" t="s">
        <v>39</v>
      </c>
    </row>
    <row r="642" spans="3:56" x14ac:dyDescent="0.2">
      <c r="C642" s="69"/>
      <c r="D642" s="69"/>
      <c r="E642" s="69"/>
      <c r="F642" s="69"/>
      <c r="G642" s="69"/>
      <c r="H642" s="69"/>
      <c r="I642" s="69"/>
      <c r="J642" s="69"/>
      <c r="K642" s="69"/>
      <c r="L642" s="69"/>
      <c r="M642" s="69"/>
      <c r="N642" s="69"/>
      <c r="O642" s="4"/>
      <c r="P642" s="3">
        <v>2013</v>
      </c>
      <c r="Q642" s="3">
        <v>2014</v>
      </c>
      <c r="R642" s="3">
        <v>2015</v>
      </c>
      <c r="S642" s="3">
        <v>2016</v>
      </c>
      <c r="T642" s="3"/>
      <c r="U642" s="3"/>
      <c r="V642" s="3" t="s">
        <v>12</v>
      </c>
      <c r="W642" s="69"/>
      <c r="X642" s="69"/>
      <c r="Y642" s="69"/>
      <c r="Z642" s="69"/>
      <c r="AA642" s="69"/>
      <c r="AB642" s="69"/>
      <c r="AC642" s="69"/>
      <c r="AD642" s="69"/>
      <c r="AE642" s="69"/>
      <c r="AF642" s="69"/>
      <c r="AG642" s="69"/>
      <c r="AH642" s="69"/>
      <c r="AI642" s="69"/>
      <c r="AJ642" s="69"/>
      <c r="AK642" s="69"/>
      <c r="AL642" s="69"/>
      <c r="AM642" s="69"/>
      <c r="AN642" s="69"/>
      <c r="AO642" s="69"/>
      <c r="AP642" s="5"/>
      <c r="AQ642" s="69"/>
      <c r="AR642" s="69"/>
      <c r="AS642" s="69"/>
      <c r="AT642" s="69"/>
      <c r="AU642" s="69"/>
      <c r="AV642" s="69"/>
      <c r="AW642" s="69"/>
      <c r="AX642" s="69"/>
      <c r="AY642" s="69"/>
      <c r="AZ642" s="69"/>
      <c r="BA642" s="5"/>
      <c r="BB642" s="5"/>
      <c r="BC642" s="5"/>
      <c r="BD642" s="69"/>
    </row>
    <row r="643" spans="3:56" x14ac:dyDescent="0.2">
      <c r="C643" s="2" t="s">
        <v>45</v>
      </c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</row>
    <row r="644" spans="3:56" x14ac:dyDescent="0.2">
      <c r="C644" s="2" t="s">
        <v>46</v>
      </c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</row>
    <row r="645" spans="3:56" x14ac:dyDescent="0.2">
      <c r="C645" s="2" t="s">
        <v>47</v>
      </c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</row>
    <row r="646" spans="3:56" x14ac:dyDescent="0.2">
      <c r="C646" s="2" t="s">
        <v>48</v>
      </c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</row>
    <row r="647" spans="3:56" x14ac:dyDescent="0.2">
      <c r="C647" s="2" t="s">
        <v>49</v>
      </c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</row>
    <row r="648" spans="3:56" x14ac:dyDescent="0.2">
      <c r="C648" s="2" t="s">
        <v>50</v>
      </c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</row>
    <row r="649" spans="3:56" x14ac:dyDescent="0.2">
      <c r="C649" s="2" t="s">
        <v>51</v>
      </c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</row>
    <row r="650" spans="3:56" x14ac:dyDescent="0.2">
      <c r="C650" s="2" t="s">
        <v>52</v>
      </c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</row>
    <row r="651" spans="3:56" x14ac:dyDescent="0.2">
      <c r="C651" s="2" t="s">
        <v>53</v>
      </c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</row>
    <row r="652" spans="3:56" x14ac:dyDescent="0.2">
      <c r="C652" s="2" t="s">
        <v>54</v>
      </c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</row>
    <row r="653" spans="3:56" x14ac:dyDescent="0.2">
      <c r="C653" s="2" t="s">
        <v>55</v>
      </c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</row>
    <row r="654" spans="3:56" x14ac:dyDescent="0.2">
      <c r="C654" s="2" t="s">
        <v>56</v>
      </c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</row>
    <row r="655" spans="3:56" x14ac:dyDescent="0.2">
      <c r="C655" s="2" t="s">
        <v>57</v>
      </c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</row>
    <row r="656" spans="3:56" x14ac:dyDescent="0.2">
      <c r="C656" s="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</row>
    <row r="657" spans="3:56" x14ac:dyDescent="0.2">
      <c r="C657" s="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</row>
    <row r="661" spans="3:56" x14ac:dyDescent="0.2">
      <c r="C661" s="73" t="s">
        <v>44</v>
      </c>
      <c r="D661" s="73"/>
      <c r="E661" s="73"/>
      <c r="F661" s="73"/>
      <c r="G661" s="73"/>
      <c r="H661" s="73"/>
      <c r="I661" s="73"/>
      <c r="J661" s="73"/>
      <c r="K661" s="73"/>
      <c r="L661" s="73"/>
      <c r="M661" s="73"/>
      <c r="N661" s="73"/>
      <c r="O661" s="73"/>
      <c r="P661" s="73"/>
      <c r="Q661" s="73"/>
      <c r="R661" s="73"/>
      <c r="S661" s="73"/>
      <c r="T661" s="73"/>
      <c r="U661" s="73"/>
      <c r="V661" s="73"/>
      <c r="W661" s="73"/>
      <c r="X661" s="73"/>
      <c r="Y661" s="73"/>
      <c r="Z661" s="73"/>
      <c r="AA661" s="73"/>
      <c r="AB661" s="73"/>
      <c r="AC661" s="73"/>
      <c r="AD661" s="73"/>
      <c r="AE661" s="73"/>
      <c r="AF661" s="73"/>
      <c r="AG661" s="73"/>
      <c r="AH661" s="73"/>
      <c r="AI661" s="73"/>
      <c r="AJ661" s="73"/>
      <c r="AK661" s="73"/>
      <c r="AL661" s="73"/>
      <c r="AM661" s="73"/>
      <c r="AN661" s="73"/>
      <c r="AO661" s="73"/>
      <c r="AP661" s="73"/>
      <c r="AQ661" s="73"/>
      <c r="AR661" s="73"/>
      <c r="AS661" s="73"/>
      <c r="AT661" s="73"/>
      <c r="AU661" s="73"/>
      <c r="AV661" s="73"/>
      <c r="AW661" s="73"/>
      <c r="AX661" s="73"/>
      <c r="AY661" s="73"/>
      <c r="AZ661" s="73"/>
      <c r="BA661" s="73"/>
      <c r="BB661" s="73"/>
      <c r="BC661" s="73"/>
      <c r="BD661" s="73"/>
    </row>
    <row r="662" spans="3:56" x14ac:dyDescent="0.2">
      <c r="C662" s="73"/>
      <c r="D662" s="73"/>
      <c r="E662" s="73"/>
      <c r="F662" s="73"/>
      <c r="G662" s="73"/>
      <c r="H662" s="73"/>
      <c r="I662" s="73"/>
      <c r="J662" s="73"/>
      <c r="K662" s="73"/>
      <c r="L662" s="73"/>
      <c r="M662" s="73"/>
      <c r="N662" s="73"/>
      <c r="O662" s="73"/>
      <c r="P662" s="73"/>
      <c r="Q662" s="73"/>
      <c r="R662" s="73"/>
      <c r="S662" s="73"/>
      <c r="T662" s="73"/>
      <c r="U662" s="73"/>
      <c r="V662" s="73"/>
      <c r="W662" s="73"/>
      <c r="X662" s="73"/>
      <c r="Y662" s="73"/>
      <c r="Z662" s="73"/>
      <c r="AA662" s="73"/>
      <c r="AB662" s="73"/>
      <c r="AC662" s="73"/>
      <c r="AD662" s="73"/>
      <c r="AE662" s="73"/>
      <c r="AF662" s="73"/>
      <c r="AG662" s="73"/>
      <c r="AH662" s="73"/>
      <c r="AI662" s="73"/>
      <c r="AJ662" s="73"/>
      <c r="AK662" s="73"/>
      <c r="AL662" s="73"/>
      <c r="AM662" s="73"/>
      <c r="AN662" s="73"/>
      <c r="AO662" s="73"/>
      <c r="AP662" s="73"/>
      <c r="AQ662" s="73"/>
      <c r="AR662" s="73"/>
      <c r="AS662" s="73"/>
      <c r="AT662" s="73"/>
      <c r="AU662" s="73"/>
      <c r="AV662" s="73"/>
      <c r="AW662" s="73"/>
      <c r="AX662" s="73"/>
      <c r="AY662" s="73"/>
      <c r="AZ662" s="73"/>
      <c r="BA662" s="73"/>
      <c r="BB662" s="73"/>
      <c r="BC662" s="73"/>
      <c r="BD662" s="73"/>
    </row>
    <row r="663" spans="3:56" ht="23.25" x14ac:dyDescent="0.2">
      <c r="C663" s="72" t="s">
        <v>41</v>
      </c>
      <c r="D663" s="72"/>
      <c r="E663" s="72"/>
      <c r="F663" s="72"/>
      <c r="G663" s="72"/>
      <c r="H663" s="72"/>
      <c r="I663" s="72"/>
      <c r="J663" s="72"/>
      <c r="K663" s="72"/>
      <c r="L663" s="72"/>
      <c r="M663" s="72"/>
      <c r="N663" s="72"/>
      <c r="O663" s="72"/>
      <c r="P663" s="72"/>
      <c r="Q663" s="72"/>
      <c r="R663" s="72"/>
      <c r="S663" s="72"/>
      <c r="T663" s="72"/>
      <c r="U663" s="72"/>
      <c r="V663" s="72"/>
      <c r="W663" s="72"/>
      <c r="X663" s="72"/>
      <c r="Y663" s="72"/>
      <c r="Z663" s="72"/>
      <c r="AA663" s="72"/>
      <c r="AB663" s="72"/>
      <c r="AC663" s="72"/>
      <c r="AD663" s="72"/>
      <c r="AE663" s="72" t="s">
        <v>42</v>
      </c>
      <c r="AF663" s="72"/>
      <c r="AG663" s="72"/>
      <c r="AH663" s="72"/>
      <c r="AI663" s="72"/>
      <c r="AJ663" s="72"/>
      <c r="AK663" s="72"/>
      <c r="AL663" s="72"/>
      <c r="AM663" s="72"/>
      <c r="AN663" s="72"/>
      <c r="AO663" s="72"/>
      <c r="AP663" s="72"/>
      <c r="AQ663" s="72"/>
      <c r="AR663" s="72"/>
      <c r="AS663" s="72"/>
      <c r="AT663" s="72"/>
      <c r="AU663" s="72"/>
      <c r="AV663" s="72"/>
      <c r="AW663" s="72"/>
      <c r="AX663" s="72"/>
      <c r="AY663" s="72"/>
      <c r="AZ663" s="72"/>
      <c r="BA663" s="72"/>
      <c r="BB663" s="72"/>
      <c r="BC663" s="72"/>
      <c r="BD663" s="72"/>
    </row>
    <row r="664" spans="3:56" x14ac:dyDescent="0.2">
      <c r="C664" s="69" t="s">
        <v>0</v>
      </c>
      <c r="D664" s="69" t="s">
        <v>1</v>
      </c>
      <c r="E664" s="69" t="s">
        <v>2</v>
      </c>
      <c r="F664" s="69" t="s">
        <v>3</v>
      </c>
      <c r="G664" s="69" t="s">
        <v>4</v>
      </c>
      <c r="H664" s="69" t="s">
        <v>5</v>
      </c>
      <c r="I664" s="69" t="s">
        <v>6</v>
      </c>
      <c r="J664" s="69" t="s">
        <v>7</v>
      </c>
      <c r="K664" s="69" t="s">
        <v>8</v>
      </c>
      <c r="L664" s="69" t="s">
        <v>9</v>
      </c>
      <c r="M664" s="69" t="s">
        <v>10</v>
      </c>
      <c r="N664" s="69" t="s">
        <v>11</v>
      </c>
      <c r="O664" s="4"/>
      <c r="P664" s="69" t="s">
        <v>40</v>
      </c>
      <c r="Q664" s="69"/>
      <c r="R664" s="69"/>
      <c r="S664" s="69"/>
      <c r="T664" s="69"/>
      <c r="U664" s="69"/>
      <c r="V664" s="69"/>
      <c r="W664" s="69" t="s">
        <v>13</v>
      </c>
      <c r="X664" s="69" t="s">
        <v>14</v>
      </c>
      <c r="Y664" s="69" t="s">
        <v>15</v>
      </c>
      <c r="Z664" s="69" t="s">
        <v>16</v>
      </c>
      <c r="AA664" s="69" t="s">
        <v>17</v>
      </c>
      <c r="AB664" s="69" t="s">
        <v>18</v>
      </c>
      <c r="AC664" s="69" t="s">
        <v>19</v>
      </c>
      <c r="AD664" s="69" t="s">
        <v>20</v>
      </c>
      <c r="AE664" s="69" t="s">
        <v>21</v>
      </c>
      <c r="AF664" s="69" t="s">
        <v>22</v>
      </c>
      <c r="AG664" s="69" t="s">
        <v>23</v>
      </c>
      <c r="AH664" s="69" t="s">
        <v>24</v>
      </c>
      <c r="AI664" s="69" t="s">
        <v>25</v>
      </c>
      <c r="AJ664" s="69" t="s">
        <v>26</v>
      </c>
      <c r="AK664" s="69" t="s">
        <v>27</v>
      </c>
      <c r="AL664" s="69" t="s">
        <v>28</v>
      </c>
      <c r="AM664" s="69" t="s">
        <v>29</v>
      </c>
      <c r="AN664" s="69" t="s">
        <v>1</v>
      </c>
      <c r="AO664" s="69" t="s">
        <v>30</v>
      </c>
      <c r="AP664" s="5"/>
      <c r="AQ664" s="69" t="s">
        <v>31</v>
      </c>
      <c r="AR664" s="69" t="s">
        <v>32</v>
      </c>
      <c r="AS664" s="69" t="s">
        <v>33</v>
      </c>
      <c r="AT664" s="69" t="s">
        <v>34</v>
      </c>
      <c r="AU664" s="69" t="s">
        <v>35</v>
      </c>
      <c r="AV664" s="69" t="s">
        <v>36</v>
      </c>
      <c r="AW664" s="69"/>
      <c r="AX664" s="69"/>
      <c r="AY664" s="69" t="s">
        <v>37</v>
      </c>
      <c r="AZ664" s="69" t="s">
        <v>38</v>
      </c>
      <c r="BA664" s="5"/>
      <c r="BB664" s="5"/>
      <c r="BC664" s="5"/>
      <c r="BD664" s="69" t="s">
        <v>39</v>
      </c>
    </row>
    <row r="665" spans="3:56" x14ac:dyDescent="0.2">
      <c r="C665" s="69"/>
      <c r="D665" s="69"/>
      <c r="E665" s="69"/>
      <c r="F665" s="69"/>
      <c r="G665" s="69"/>
      <c r="H665" s="69"/>
      <c r="I665" s="69"/>
      <c r="J665" s="69"/>
      <c r="K665" s="69"/>
      <c r="L665" s="69"/>
      <c r="M665" s="69"/>
      <c r="N665" s="69"/>
      <c r="O665" s="4"/>
      <c r="P665" s="3">
        <v>2013</v>
      </c>
      <c r="Q665" s="3">
        <v>2014</v>
      </c>
      <c r="R665" s="3">
        <v>2015</v>
      </c>
      <c r="S665" s="3">
        <v>2016</v>
      </c>
      <c r="T665" s="3"/>
      <c r="U665" s="3"/>
      <c r="V665" s="3" t="s">
        <v>12</v>
      </c>
      <c r="W665" s="69"/>
      <c r="X665" s="69"/>
      <c r="Y665" s="69"/>
      <c r="Z665" s="69"/>
      <c r="AA665" s="69"/>
      <c r="AB665" s="69"/>
      <c r="AC665" s="69"/>
      <c r="AD665" s="69"/>
      <c r="AE665" s="69"/>
      <c r="AF665" s="69"/>
      <c r="AG665" s="69"/>
      <c r="AH665" s="69"/>
      <c r="AI665" s="69"/>
      <c r="AJ665" s="69"/>
      <c r="AK665" s="69"/>
      <c r="AL665" s="69"/>
      <c r="AM665" s="69"/>
      <c r="AN665" s="69"/>
      <c r="AO665" s="69"/>
      <c r="AP665" s="5"/>
      <c r="AQ665" s="69"/>
      <c r="AR665" s="69"/>
      <c r="AS665" s="69"/>
      <c r="AT665" s="69"/>
      <c r="AU665" s="69"/>
      <c r="AV665" s="69"/>
      <c r="AW665" s="69"/>
      <c r="AX665" s="69"/>
      <c r="AY665" s="69"/>
      <c r="AZ665" s="69"/>
      <c r="BA665" s="5"/>
      <c r="BB665" s="5"/>
      <c r="BC665" s="5"/>
      <c r="BD665" s="69"/>
    </row>
    <row r="666" spans="3:56" x14ac:dyDescent="0.2">
      <c r="C666" s="2" t="s">
        <v>45</v>
      </c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</row>
    <row r="667" spans="3:56" x14ac:dyDescent="0.2">
      <c r="C667" s="2" t="s">
        <v>46</v>
      </c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</row>
    <row r="668" spans="3:56" x14ac:dyDescent="0.2">
      <c r="C668" s="2" t="s">
        <v>47</v>
      </c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</row>
    <row r="669" spans="3:56" x14ac:dyDescent="0.2">
      <c r="C669" s="2" t="s">
        <v>48</v>
      </c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</row>
    <row r="670" spans="3:56" x14ac:dyDescent="0.2">
      <c r="C670" s="2" t="s">
        <v>49</v>
      </c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</row>
    <row r="671" spans="3:56" x14ac:dyDescent="0.2">
      <c r="C671" s="2" t="s">
        <v>50</v>
      </c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</row>
    <row r="672" spans="3:56" x14ac:dyDescent="0.2">
      <c r="C672" s="2" t="s">
        <v>51</v>
      </c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</row>
    <row r="673" spans="3:56" x14ac:dyDescent="0.2">
      <c r="C673" s="2" t="s">
        <v>52</v>
      </c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</row>
    <row r="674" spans="3:56" x14ac:dyDescent="0.2">
      <c r="C674" s="2" t="s">
        <v>53</v>
      </c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</row>
    <row r="675" spans="3:56" x14ac:dyDescent="0.2">
      <c r="C675" s="2" t="s">
        <v>54</v>
      </c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</row>
    <row r="676" spans="3:56" x14ac:dyDescent="0.2">
      <c r="C676" s="2" t="s">
        <v>55</v>
      </c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</row>
    <row r="677" spans="3:56" x14ac:dyDescent="0.2">
      <c r="C677" s="2" t="s">
        <v>56</v>
      </c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</row>
    <row r="678" spans="3:56" x14ac:dyDescent="0.2">
      <c r="C678" s="2" t="s">
        <v>57</v>
      </c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</row>
    <row r="679" spans="3:56" x14ac:dyDescent="0.2">
      <c r="C679" s="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</row>
    <row r="680" spans="3:56" x14ac:dyDescent="0.2">
      <c r="C680" s="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</row>
    <row r="683" spans="3:56" x14ac:dyDescent="0.2">
      <c r="C683" s="73" t="s">
        <v>44</v>
      </c>
      <c r="D683" s="73"/>
      <c r="E683" s="73"/>
      <c r="F683" s="73"/>
      <c r="G683" s="73"/>
      <c r="H683" s="73"/>
      <c r="I683" s="73"/>
      <c r="J683" s="73"/>
      <c r="K683" s="73"/>
      <c r="L683" s="73"/>
      <c r="M683" s="73"/>
      <c r="N683" s="73"/>
      <c r="O683" s="73"/>
      <c r="P683" s="73"/>
      <c r="Q683" s="73"/>
      <c r="R683" s="73"/>
      <c r="S683" s="73"/>
      <c r="T683" s="73"/>
      <c r="U683" s="73"/>
      <c r="V683" s="73"/>
      <c r="W683" s="73"/>
      <c r="X683" s="73"/>
      <c r="Y683" s="73"/>
      <c r="Z683" s="73"/>
      <c r="AA683" s="73"/>
      <c r="AB683" s="73"/>
      <c r="AC683" s="73"/>
      <c r="AD683" s="73"/>
      <c r="AE683" s="73"/>
      <c r="AF683" s="73"/>
      <c r="AG683" s="73"/>
      <c r="AH683" s="73"/>
      <c r="AI683" s="73"/>
      <c r="AJ683" s="73"/>
      <c r="AK683" s="73"/>
      <c r="AL683" s="73"/>
      <c r="AM683" s="73"/>
      <c r="AN683" s="73"/>
      <c r="AO683" s="73"/>
      <c r="AP683" s="73"/>
      <c r="AQ683" s="73"/>
      <c r="AR683" s="73"/>
      <c r="AS683" s="73"/>
      <c r="AT683" s="73"/>
      <c r="AU683" s="73"/>
      <c r="AV683" s="73"/>
      <c r="AW683" s="73"/>
      <c r="AX683" s="73"/>
      <c r="AY683" s="73"/>
      <c r="AZ683" s="73"/>
      <c r="BA683" s="73"/>
      <c r="BB683" s="73"/>
      <c r="BC683" s="73"/>
      <c r="BD683" s="73"/>
    </row>
    <row r="684" spans="3:56" x14ac:dyDescent="0.2">
      <c r="C684" s="73"/>
      <c r="D684" s="73"/>
      <c r="E684" s="73"/>
      <c r="F684" s="73"/>
      <c r="G684" s="73"/>
      <c r="H684" s="73"/>
      <c r="I684" s="73"/>
      <c r="J684" s="73"/>
      <c r="K684" s="73"/>
      <c r="L684" s="73"/>
      <c r="M684" s="73"/>
      <c r="N684" s="73"/>
      <c r="O684" s="73"/>
      <c r="P684" s="73"/>
      <c r="Q684" s="73"/>
      <c r="R684" s="73"/>
      <c r="S684" s="73"/>
      <c r="T684" s="73"/>
      <c r="U684" s="73"/>
      <c r="V684" s="73"/>
      <c r="W684" s="73"/>
      <c r="X684" s="73"/>
      <c r="Y684" s="73"/>
      <c r="Z684" s="73"/>
      <c r="AA684" s="73"/>
      <c r="AB684" s="73"/>
      <c r="AC684" s="73"/>
      <c r="AD684" s="73"/>
      <c r="AE684" s="73"/>
      <c r="AF684" s="73"/>
      <c r="AG684" s="73"/>
      <c r="AH684" s="73"/>
      <c r="AI684" s="73"/>
      <c r="AJ684" s="73"/>
      <c r="AK684" s="73"/>
      <c r="AL684" s="73"/>
      <c r="AM684" s="73"/>
      <c r="AN684" s="73"/>
      <c r="AO684" s="73"/>
      <c r="AP684" s="73"/>
      <c r="AQ684" s="73"/>
      <c r="AR684" s="73"/>
      <c r="AS684" s="73"/>
      <c r="AT684" s="73"/>
      <c r="AU684" s="73"/>
      <c r="AV684" s="73"/>
      <c r="AW684" s="73"/>
      <c r="AX684" s="73"/>
      <c r="AY684" s="73"/>
      <c r="AZ684" s="73"/>
      <c r="BA684" s="73"/>
      <c r="BB684" s="73"/>
      <c r="BC684" s="73"/>
      <c r="BD684" s="73"/>
    </row>
    <row r="685" spans="3:56" ht="23.25" x14ac:dyDescent="0.2">
      <c r="C685" s="72" t="s">
        <v>41</v>
      </c>
      <c r="D685" s="72"/>
      <c r="E685" s="72"/>
      <c r="F685" s="72"/>
      <c r="G685" s="72"/>
      <c r="H685" s="72"/>
      <c r="I685" s="72"/>
      <c r="J685" s="72"/>
      <c r="K685" s="72"/>
      <c r="L685" s="72"/>
      <c r="M685" s="72"/>
      <c r="N685" s="72"/>
      <c r="O685" s="72"/>
      <c r="P685" s="72"/>
      <c r="Q685" s="72"/>
      <c r="R685" s="72"/>
      <c r="S685" s="72"/>
      <c r="T685" s="72"/>
      <c r="U685" s="72"/>
      <c r="V685" s="72"/>
      <c r="W685" s="72"/>
      <c r="X685" s="72"/>
      <c r="Y685" s="72"/>
      <c r="Z685" s="72"/>
      <c r="AA685" s="72"/>
      <c r="AB685" s="72"/>
      <c r="AC685" s="72"/>
      <c r="AD685" s="72"/>
      <c r="AE685" s="72" t="s">
        <v>42</v>
      </c>
      <c r="AF685" s="72"/>
      <c r="AG685" s="72"/>
      <c r="AH685" s="72"/>
      <c r="AI685" s="72"/>
      <c r="AJ685" s="72"/>
      <c r="AK685" s="72"/>
      <c r="AL685" s="72"/>
      <c r="AM685" s="72"/>
      <c r="AN685" s="72"/>
      <c r="AO685" s="72"/>
      <c r="AP685" s="72"/>
      <c r="AQ685" s="72"/>
      <c r="AR685" s="72"/>
      <c r="AS685" s="72"/>
      <c r="AT685" s="72"/>
      <c r="AU685" s="72"/>
      <c r="AV685" s="72"/>
      <c r="AW685" s="72"/>
      <c r="AX685" s="72"/>
      <c r="AY685" s="72"/>
      <c r="AZ685" s="72"/>
      <c r="BA685" s="72"/>
      <c r="BB685" s="72"/>
      <c r="BC685" s="72"/>
      <c r="BD685" s="72"/>
    </row>
    <row r="686" spans="3:56" x14ac:dyDescent="0.2">
      <c r="C686" s="69" t="s">
        <v>0</v>
      </c>
      <c r="D686" s="69" t="s">
        <v>1</v>
      </c>
      <c r="E686" s="69" t="s">
        <v>2</v>
      </c>
      <c r="F686" s="69" t="s">
        <v>3</v>
      </c>
      <c r="G686" s="69" t="s">
        <v>4</v>
      </c>
      <c r="H686" s="69" t="s">
        <v>5</v>
      </c>
      <c r="I686" s="69" t="s">
        <v>6</v>
      </c>
      <c r="J686" s="69" t="s">
        <v>7</v>
      </c>
      <c r="K686" s="69" t="s">
        <v>8</v>
      </c>
      <c r="L686" s="69" t="s">
        <v>9</v>
      </c>
      <c r="M686" s="69" t="s">
        <v>10</v>
      </c>
      <c r="N686" s="69" t="s">
        <v>11</v>
      </c>
      <c r="O686" s="4"/>
      <c r="P686" s="69" t="s">
        <v>40</v>
      </c>
      <c r="Q686" s="69"/>
      <c r="R686" s="69"/>
      <c r="S686" s="69"/>
      <c r="T686" s="69"/>
      <c r="U686" s="69"/>
      <c r="V686" s="69"/>
      <c r="W686" s="69" t="s">
        <v>13</v>
      </c>
      <c r="X686" s="69" t="s">
        <v>14</v>
      </c>
      <c r="Y686" s="69" t="s">
        <v>15</v>
      </c>
      <c r="Z686" s="69" t="s">
        <v>16</v>
      </c>
      <c r="AA686" s="69" t="s">
        <v>17</v>
      </c>
      <c r="AB686" s="69" t="s">
        <v>18</v>
      </c>
      <c r="AC686" s="69" t="s">
        <v>19</v>
      </c>
      <c r="AD686" s="69" t="s">
        <v>20</v>
      </c>
      <c r="AE686" s="69" t="s">
        <v>21</v>
      </c>
      <c r="AF686" s="69" t="s">
        <v>22</v>
      </c>
      <c r="AG686" s="69" t="s">
        <v>23</v>
      </c>
      <c r="AH686" s="69" t="s">
        <v>24</v>
      </c>
      <c r="AI686" s="69" t="s">
        <v>25</v>
      </c>
      <c r="AJ686" s="69" t="s">
        <v>26</v>
      </c>
      <c r="AK686" s="69" t="s">
        <v>27</v>
      </c>
      <c r="AL686" s="69" t="s">
        <v>28</v>
      </c>
      <c r="AM686" s="69" t="s">
        <v>29</v>
      </c>
      <c r="AN686" s="69" t="s">
        <v>1</v>
      </c>
      <c r="AO686" s="69" t="s">
        <v>30</v>
      </c>
      <c r="AP686" s="5"/>
      <c r="AQ686" s="69" t="s">
        <v>31</v>
      </c>
      <c r="AR686" s="69" t="s">
        <v>32</v>
      </c>
      <c r="AS686" s="69" t="s">
        <v>33</v>
      </c>
      <c r="AT686" s="69" t="s">
        <v>34</v>
      </c>
      <c r="AU686" s="69" t="s">
        <v>35</v>
      </c>
      <c r="AV686" s="69" t="s">
        <v>36</v>
      </c>
      <c r="AW686" s="69"/>
      <c r="AX686" s="69"/>
      <c r="AY686" s="69" t="s">
        <v>37</v>
      </c>
      <c r="AZ686" s="69" t="s">
        <v>38</v>
      </c>
      <c r="BA686" s="5"/>
      <c r="BB686" s="5"/>
      <c r="BC686" s="5"/>
      <c r="BD686" s="69" t="s">
        <v>39</v>
      </c>
    </row>
    <row r="687" spans="3:56" x14ac:dyDescent="0.2">
      <c r="C687" s="69"/>
      <c r="D687" s="69"/>
      <c r="E687" s="69"/>
      <c r="F687" s="69"/>
      <c r="G687" s="69"/>
      <c r="H687" s="69"/>
      <c r="I687" s="69"/>
      <c r="J687" s="69"/>
      <c r="K687" s="69"/>
      <c r="L687" s="69"/>
      <c r="M687" s="69"/>
      <c r="N687" s="69"/>
      <c r="O687" s="4"/>
      <c r="P687" s="3">
        <v>2013</v>
      </c>
      <c r="Q687" s="3">
        <v>2014</v>
      </c>
      <c r="R687" s="3">
        <v>2015</v>
      </c>
      <c r="S687" s="3">
        <v>2016</v>
      </c>
      <c r="T687" s="3"/>
      <c r="U687" s="3"/>
      <c r="V687" s="3" t="s">
        <v>12</v>
      </c>
      <c r="W687" s="69"/>
      <c r="X687" s="69"/>
      <c r="Y687" s="69"/>
      <c r="Z687" s="69"/>
      <c r="AA687" s="69"/>
      <c r="AB687" s="69"/>
      <c r="AC687" s="69"/>
      <c r="AD687" s="69"/>
      <c r="AE687" s="69"/>
      <c r="AF687" s="69"/>
      <c r="AG687" s="69"/>
      <c r="AH687" s="69"/>
      <c r="AI687" s="69"/>
      <c r="AJ687" s="69"/>
      <c r="AK687" s="69"/>
      <c r="AL687" s="69"/>
      <c r="AM687" s="69"/>
      <c r="AN687" s="69"/>
      <c r="AO687" s="69"/>
      <c r="AP687" s="5"/>
      <c r="AQ687" s="69"/>
      <c r="AR687" s="69"/>
      <c r="AS687" s="69"/>
      <c r="AT687" s="69"/>
      <c r="AU687" s="69"/>
      <c r="AV687" s="69"/>
      <c r="AW687" s="69"/>
      <c r="AX687" s="69"/>
      <c r="AY687" s="69"/>
      <c r="AZ687" s="69"/>
      <c r="BA687" s="5"/>
      <c r="BB687" s="5"/>
      <c r="BC687" s="5"/>
      <c r="BD687" s="69"/>
    </row>
    <row r="688" spans="3:56" x14ac:dyDescent="0.2">
      <c r="C688" s="2" t="s">
        <v>45</v>
      </c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</row>
    <row r="689" spans="3:56" x14ac:dyDescent="0.2">
      <c r="C689" s="2" t="s">
        <v>46</v>
      </c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</row>
    <row r="690" spans="3:56" x14ac:dyDescent="0.2">
      <c r="C690" s="2" t="s">
        <v>47</v>
      </c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</row>
    <row r="691" spans="3:56" x14ac:dyDescent="0.2">
      <c r="C691" s="2" t="s">
        <v>48</v>
      </c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</row>
    <row r="692" spans="3:56" x14ac:dyDescent="0.2">
      <c r="C692" s="2" t="s">
        <v>49</v>
      </c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</row>
    <row r="693" spans="3:56" x14ac:dyDescent="0.2">
      <c r="C693" s="2" t="s">
        <v>50</v>
      </c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</row>
    <row r="694" spans="3:56" x14ac:dyDescent="0.2">
      <c r="C694" s="2" t="s">
        <v>51</v>
      </c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</row>
    <row r="695" spans="3:56" x14ac:dyDescent="0.2">
      <c r="C695" s="2" t="s">
        <v>52</v>
      </c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</row>
    <row r="696" spans="3:56" x14ac:dyDescent="0.2">
      <c r="C696" s="2" t="s">
        <v>53</v>
      </c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</row>
    <row r="697" spans="3:56" x14ac:dyDescent="0.2">
      <c r="C697" s="2" t="s">
        <v>54</v>
      </c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</row>
    <row r="698" spans="3:56" x14ac:dyDescent="0.2">
      <c r="C698" s="2" t="s">
        <v>55</v>
      </c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</row>
    <row r="699" spans="3:56" x14ac:dyDescent="0.2">
      <c r="C699" s="2" t="s">
        <v>56</v>
      </c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</row>
    <row r="700" spans="3:56" x14ac:dyDescent="0.2">
      <c r="C700" s="2" t="s">
        <v>57</v>
      </c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</row>
    <row r="701" spans="3:56" x14ac:dyDescent="0.2">
      <c r="C701" s="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</row>
    <row r="702" spans="3:56" x14ac:dyDescent="0.2">
      <c r="C702" s="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</row>
    <row r="705" spans="3:56" x14ac:dyDescent="0.2">
      <c r="C705" s="73" t="s">
        <v>44</v>
      </c>
      <c r="D705" s="73"/>
      <c r="E705" s="73"/>
      <c r="F705" s="73"/>
      <c r="G705" s="73"/>
      <c r="H705" s="73"/>
      <c r="I705" s="73"/>
      <c r="J705" s="73"/>
      <c r="K705" s="73"/>
      <c r="L705" s="73"/>
      <c r="M705" s="73"/>
      <c r="N705" s="73"/>
      <c r="O705" s="73"/>
      <c r="P705" s="73"/>
      <c r="Q705" s="73"/>
      <c r="R705" s="73"/>
      <c r="S705" s="73"/>
      <c r="T705" s="73"/>
      <c r="U705" s="73"/>
      <c r="V705" s="73"/>
      <c r="W705" s="73"/>
      <c r="X705" s="73"/>
      <c r="Y705" s="73"/>
      <c r="Z705" s="73"/>
      <c r="AA705" s="73"/>
      <c r="AB705" s="73"/>
      <c r="AC705" s="73"/>
      <c r="AD705" s="73"/>
      <c r="AE705" s="73"/>
      <c r="AF705" s="73"/>
      <c r="AG705" s="73"/>
      <c r="AH705" s="73"/>
      <c r="AI705" s="73"/>
      <c r="AJ705" s="73"/>
      <c r="AK705" s="73"/>
      <c r="AL705" s="73"/>
      <c r="AM705" s="73"/>
      <c r="AN705" s="73"/>
      <c r="AO705" s="73"/>
      <c r="AP705" s="73"/>
      <c r="AQ705" s="73"/>
      <c r="AR705" s="73"/>
      <c r="AS705" s="73"/>
      <c r="AT705" s="73"/>
      <c r="AU705" s="73"/>
      <c r="AV705" s="73"/>
      <c r="AW705" s="73"/>
      <c r="AX705" s="73"/>
      <c r="AY705" s="73"/>
      <c r="AZ705" s="73"/>
      <c r="BA705" s="73"/>
      <c r="BB705" s="73"/>
      <c r="BC705" s="73"/>
      <c r="BD705" s="73"/>
    </row>
    <row r="706" spans="3:56" x14ac:dyDescent="0.2">
      <c r="C706" s="73"/>
      <c r="D706" s="73"/>
      <c r="E706" s="73"/>
      <c r="F706" s="73"/>
      <c r="G706" s="73"/>
      <c r="H706" s="73"/>
      <c r="I706" s="73"/>
      <c r="J706" s="73"/>
      <c r="K706" s="73"/>
      <c r="L706" s="73"/>
      <c r="M706" s="73"/>
      <c r="N706" s="73"/>
      <c r="O706" s="73"/>
      <c r="P706" s="73"/>
      <c r="Q706" s="73"/>
      <c r="R706" s="73"/>
      <c r="S706" s="73"/>
      <c r="T706" s="73"/>
      <c r="U706" s="73"/>
      <c r="V706" s="73"/>
      <c r="W706" s="73"/>
      <c r="X706" s="73"/>
      <c r="Y706" s="73"/>
      <c r="Z706" s="73"/>
      <c r="AA706" s="73"/>
      <c r="AB706" s="73"/>
      <c r="AC706" s="73"/>
      <c r="AD706" s="73"/>
      <c r="AE706" s="73"/>
      <c r="AF706" s="73"/>
      <c r="AG706" s="73"/>
      <c r="AH706" s="73"/>
      <c r="AI706" s="73"/>
      <c r="AJ706" s="73"/>
      <c r="AK706" s="73"/>
      <c r="AL706" s="73"/>
      <c r="AM706" s="73"/>
      <c r="AN706" s="73"/>
      <c r="AO706" s="73"/>
      <c r="AP706" s="73"/>
      <c r="AQ706" s="73"/>
      <c r="AR706" s="73"/>
      <c r="AS706" s="73"/>
      <c r="AT706" s="73"/>
      <c r="AU706" s="73"/>
      <c r="AV706" s="73"/>
      <c r="AW706" s="73"/>
      <c r="AX706" s="73"/>
      <c r="AY706" s="73"/>
      <c r="AZ706" s="73"/>
      <c r="BA706" s="73"/>
      <c r="BB706" s="73"/>
      <c r="BC706" s="73"/>
      <c r="BD706" s="73"/>
    </row>
    <row r="707" spans="3:56" ht="23.25" x14ac:dyDescent="0.2">
      <c r="C707" s="72" t="s">
        <v>41</v>
      </c>
      <c r="D707" s="72"/>
      <c r="E707" s="72"/>
      <c r="F707" s="72"/>
      <c r="G707" s="72"/>
      <c r="H707" s="72"/>
      <c r="I707" s="72"/>
      <c r="J707" s="72"/>
      <c r="K707" s="72"/>
      <c r="L707" s="72"/>
      <c r="M707" s="72"/>
      <c r="N707" s="72"/>
      <c r="O707" s="72"/>
      <c r="P707" s="72"/>
      <c r="Q707" s="72"/>
      <c r="R707" s="72"/>
      <c r="S707" s="72"/>
      <c r="T707" s="72"/>
      <c r="U707" s="72"/>
      <c r="V707" s="72"/>
      <c r="W707" s="72"/>
      <c r="X707" s="72"/>
      <c r="Y707" s="72"/>
      <c r="Z707" s="72"/>
      <c r="AA707" s="72"/>
      <c r="AB707" s="72"/>
      <c r="AC707" s="72"/>
      <c r="AD707" s="72"/>
      <c r="AE707" s="72" t="s">
        <v>42</v>
      </c>
      <c r="AF707" s="72"/>
      <c r="AG707" s="72"/>
      <c r="AH707" s="72"/>
      <c r="AI707" s="72"/>
      <c r="AJ707" s="72"/>
      <c r="AK707" s="72"/>
      <c r="AL707" s="72"/>
      <c r="AM707" s="72"/>
      <c r="AN707" s="72"/>
      <c r="AO707" s="72"/>
      <c r="AP707" s="72"/>
      <c r="AQ707" s="72"/>
      <c r="AR707" s="72"/>
      <c r="AS707" s="72"/>
      <c r="AT707" s="72"/>
      <c r="AU707" s="72"/>
      <c r="AV707" s="72"/>
      <c r="AW707" s="72"/>
      <c r="AX707" s="72"/>
      <c r="AY707" s="72"/>
      <c r="AZ707" s="72"/>
      <c r="BA707" s="72"/>
      <c r="BB707" s="72"/>
      <c r="BC707" s="72"/>
      <c r="BD707" s="72"/>
    </row>
    <row r="708" spans="3:56" x14ac:dyDescent="0.2">
      <c r="C708" s="69" t="s">
        <v>0</v>
      </c>
      <c r="D708" s="69" t="s">
        <v>1</v>
      </c>
      <c r="E708" s="69" t="s">
        <v>2</v>
      </c>
      <c r="F708" s="69" t="s">
        <v>3</v>
      </c>
      <c r="G708" s="69" t="s">
        <v>4</v>
      </c>
      <c r="H708" s="69" t="s">
        <v>5</v>
      </c>
      <c r="I708" s="69" t="s">
        <v>6</v>
      </c>
      <c r="J708" s="69" t="s">
        <v>7</v>
      </c>
      <c r="K708" s="69" t="s">
        <v>8</v>
      </c>
      <c r="L708" s="69" t="s">
        <v>9</v>
      </c>
      <c r="M708" s="69" t="s">
        <v>10</v>
      </c>
      <c r="N708" s="69" t="s">
        <v>11</v>
      </c>
      <c r="O708" s="4"/>
      <c r="P708" s="69" t="s">
        <v>40</v>
      </c>
      <c r="Q708" s="69"/>
      <c r="R708" s="69"/>
      <c r="S708" s="69"/>
      <c r="T708" s="69"/>
      <c r="U708" s="69"/>
      <c r="V708" s="69"/>
      <c r="W708" s="69" t="s">
        <v>13</v>
      </c>
      <c r="X708" s="69" t="s">
        <v>14</v>
      </c>
      <c r="Y708" s="69" t="s">
        <v>15</v>
      </c>
      <c r="Z708" s="69" t="s">
        <v>16</v>
      </c>
      <c r="AA708" s="69" t="s">
        <v>17</v>
      </c>
      <c r="AB708" s="69" t="s">
        <v>18</v>
      </c>
      <c r="AC708" s="69" t="s">
        <v>19</v>
      </c>
      <c r="AD708" s="69" t="s">
        <v>20</v>
      </c>
      <c r="AE708" s="69" t="s">
        <v>21</v>
      </c>
      <c r="AF708" s="69" t="s">
        <v>22</v>
      </c>
      <c r="AG708" s="69" t="s">
        <v>23</v>
      </c>
      <c r="AH708" s="69" t="s">
        <v>24</v>
      </c>
      <c r="AI708" s="69" t="s">
        <v>25</v>
      </c>
      <c r="AJ708" s="69" t="s">
        <v>26</v>
      </c>
      <c r="AK708" s="69" t="s">
        <v>27</v>
      </c>
      <c r="AL708" s="69" t="s">
        <v>28</v>
      </c>
      <c r="AM708" s="69" t="s">
        <v>29</v>
      </c>
      <c r="AN708" s="69" t="s">
        <v>1</v>
      </c>
      <c r="AO708" s="69" t="s">
        <v>30</v>
      </c>
      <c r="AP708" s="5"/>
      <c r="AQ708" s="69" t="s">
        <v>31</v>
      </c>
      <c r="AR708" s="69" t="s">
        <v>32</v>
      </c>
      <c r="AS708" s="69" t="s">
        <v>33</v>
      </c>
      <c r="AT708" s="69" t="s">
        <v>34</v>
      </c>
      <c r="AU708" s="69" t="s">
        <v>35</v>
      </c>
      <c r="AV708" s="69" t="s">
        <v>36</v>
      </c>
      <c r="AW708" s="69"/>
      <c r="AX708" s="69"/>
      <c r="AY708" s="69" t="s">
        <v>37</v>
      </c>
      <c r="AZ708" s="69" t="s">
        <v>38</v>
      </c>
      <c r="BA708" s="5"/>
      <c r="BB708" s="5"/>
      <c r="BC708" s="5"/>
      <c r="BD708" s="69" t="s">
        <v>39</v>
      </c>
    </row>
    <row r="709" spans="3:56" x14ac:dyDescent="0.2">
      <c r="C709" s="69"/>
      <c r="D709" s="69"/>
      <c r="E709" s="69"/>
      <c r="F709" s="69"/>
      <c r="G709" s="69"/>
      <c r="H709" s="69"/>
      <c r="I709" s="69"/>
      <c r="J709" s="69"/>
      <c r="K709" s="69"/>
      <c r="L709" s="69"/>
      <c r="M709" s="69"/>
      <c r="N709" s="69"/>
      <c r="O709" s="4"/>
      <c r="P709" s="3">
        <v>2013</v>
      </c>
      <c r="Q709" s="3">
        <v>2014</v>
      </c>
      <c r="R709" s="3">
        <v>2015</v>
      </c>
      <c r="S709" s="3">
        <v>2016</v>
      </c>
      <c r="T709" s="3"/>
      <c r="U709" s="3"/>
      <c r="V709" s="3" t="s">
        <v>12</v>
      </c>
      <c r="W709" s="69"/>
      <c r="X709" s="69"/>
      <c r="Y709" s="69"/>
      <c r="Z709" s="69"/>
      <c r="AA709" s="69"/>
      <c r="AB709" s="69"/>
      <c r="AC709" s="69"/>
      <c r="AD709" s="69"/>
      <c r="AE709" s="69"/>
      <c r="AF709" s="69"/>
      <c r="AG709" s="69"/>
      <c r="AH709" s="69"/>
      <c r="AI709" s="69"/>
      <c r="AJ709" s="69"/>
      <c r="AK709" s="69"/>
      <c r="AL709" s="69"/>
      <c r="AM709" s="69"/>
      <c r="AN709" s="69"/>
      <c r="AO709" s="69"/>
      <c r="AP709" s="5"/>
      <c r="AQ709" s="69"/>
      <c r="AR709" s="69"/>
      <c r="AS709" s="69"/>
      <c r="AT709" s="69"/>
      <c r="AU709" s="69"/>
      <c r="AV709" s="69"/>
      <c r="AW709" s="69"/>
      <c r="AX709" s="69"/>
      <c r="AY709" s="69"/>
      <c r="AZ709" s="69"/>
      <c r="BA709" s="5"/>
      <c r="BB709" s="5"/>
      <c r="BC709" s="5"/>
      <c r="BD709" s="69"/>
    </row>
    <row r="710" spans="3:56" x14ac:dyDescent="0.2">
      <c r="C710" s="2" t="s">
        <v>45</v>
      </c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</row>
    <row r="711" spans="3:56" x14ac:dyDescent="0.2">
      <c r="C711" s="2" t="s">
        <v>46</v>
      </c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</row>
    <row r="712" spans="3:56" x14ac:dyDescent="0.2">
      <c r="C712" s="2" t="s">
        <v>47</v>
      </c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</row>
    <row r="713" spans="3:56" x14ac:dyDescent="0.2">
      <c r="C713" s="2" t="s">
        <v>48</v>
      </c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</row>
    <row r="714" spans="3:56" x14ac:dyDescent="0.2">
      <c r="C714" s="2" t="s">
        <v>49</v>
      </c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</row>
    <row r="715" spans="3:56" x14ac:dyDescent="0.2">
      <c r="C715" s="2" t="s">
        <v>50</v>
      </c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</row>
    <row r="716" spans="3:56" x14ac:dyDescent="0.2">
      <c r="C716" s="2" t="s">
        <v>51</v>
      </c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</row>
    <row r="717" spans="3:56" x14ac:dyDescent="0.2">
      <c r="C717" s="2" t="s">
        <v>52</v>
      </c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</row>
    <row r="718" spans="3:56" x14ac:dyDescent="0.2">
      <c r="C718" s="2" t="s">
        <v>53</v>
      </c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</row>
    <row r="719" spans="3:56" x14ac:dyDescent="0.2">
      <c r="C719" s="2" t="s">
        <v>54</v>
      </c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</row>
    <row r="720" spans="3:56" x14ac:dyDescent="0.2">
      <c r="C720" s="2" t="s">
        <v>55</v>
      </c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</row>
    <row r="721" spans="3:56" x14ac:dyDescent="0.2">
      <c r="C721" s="2" t="s">
        <v>56</v>
      </c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</row>
    <row r="722" spans="3:56" x14ac:dyDescent="0.2">
      <c r="C722" s="2" t="s">
        <v>57</v>
      </c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</row>
    <row r="723" spans="3:56" x14ac:dyDescent="0.2">
      <c r="C723" s="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</row>
    <row r="724" spans="3:56" x14ac:dyDescent="0.2">
      <c r="C724" s="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</row>
    <row r="727" spans="3:56" x14ac:dyDescent="0.2">
      <c r="C727" s="73" t="s">
        <v>44</v>
      </c>
      <c r="D727" s="73"/>
      <c r="E727" s="73"/>
      <c r="F727" s="73"/>
      <c r="G727" s="73"/>
      <c r="H727" s="73"/>
      <c r="I727" s="73"/>
      <c r="J727" s="73"/>
      <c r="K727" s="73"/>
      <c r="L727" s="73"/>
      <c r="M727" s="73"/>
      <c r="N727" s="73"/>
      <c r="O727" s="73"/>
      <c r="P727" s="73"/>
      <c r="Q727" s="73"/>
      <c r="R727" s="73"/>
      <c r="S727" s="73"/>
      <c r="T727" s="73"/>
      <c r="U727" s="73"/>
      <c r="V727" s="73"/>
      <c r="W727" s="73"/>
      <c r="X727" s="73"/>
      <c r="Y727" s="73"/>
      <c r="Z727" s="73"/>
      <c r="AA727" s="73"/>
      <c r="AB727" s="73"/>
      <c r="AC727" s="73"/>
      <c r="AD727" s="73"/>
      <c r="AE727" s="73"/>
      <c r="AF727" s="73"/>
      <c r="AG727" s="73"/>
      <c r="AH727" s="73"/>
      <c r="AI727" s="73"/>
      <c r="AJ727" s="73"/>
      <c r="AK727" s="73"/>
      <c r="AL727" s="73"/>
      <c r="AM727" s="73"/>
      <c r="AN727" s="73"/>
      <c r="AO727" s="73"/>
      <c r="AP727" s="73"/>
      <c r="AQ727" s="73"/>
      <c r="AR727" s="73"/>
      <c r="AS727" s="73"/>
      <c r="AT727" s="73"/>
      <c r="AU727" s="73"/>
      <c r="AV727" s="73"/>
      <c r="AW727" s="73"/>
      <c r="AX727" s="73"/>
      <c r="AY727" s="73"/>
      <c r="AZ727" s="73"/>
      <c r="BA727" s="73"/>
      <c r="BB727" s="73"/>
      <c r="BC727" s="73"/>
      <c r="BD727" s="73"/>
    </row>
    <row r="728" spans="3:56" x14ac:dyDescent="0.2">
      <c r="C728" s="73"/>
      <c r="D728" s="73"/>
      <c r="E728" s="73"/>
      <c r="F728" s="73"/>
      <c r="G728" s="73"/>
      <c r="H728" s="73"/>
      <c r="I728" s="73"/>
      <c r="J728" s="73"/>
      <c r="K728" s="73"/>
      <c r="L728" s="73"/>
      <c r="M728" s="73"/>
      <c r="N728" s="73"/>
      <c r="O728" s="73"/>
      <c r="P728" s="73"/>
      <c r="Q728" s="73"/>
      <c r="R728" s="73"/>
      <c r="S728" s="73"/>
      <c r="T728" s="73"/>
      <c r="U728" s="73"/>
      <c r="V728" s="73"/>
      <c r="W728" s="73"/>
      <c r="X728" s="73"/>
      <c r="Y728" s="73"/>
      <c r="Z728" s="73"/>
      <c r="AA728" s="73"/>
      <c r="AB728" s="73"/>
      <c r="AC728" s="73"/>
      <c r="AD728" s="73"/>
      <c r="AE728" s="73"/>
      <c r="AF728" s="73"/>
      <c r="AG728" s="73"/>
      <c r="AH728" s="73"/>
      <c r="AI728" s="73"/>
      <c r="AJ728" s="73"/>
      <c r="AK728" s="73"/>
      <c r="AL728" s="73"/>
      <c r="AM728" s="73"/>
      <c r="AN728" s="73"/>
      <c r="AO728" s="73"/>
      <c r="AP728" s="73"/>
      <c r="AQ728" s="73"/>
      <c r="AR728" s="73"/>
      <c r="AS728" s="73"/>
      <c r="AT728" s="73"/>
      <c r="AU728" s="73"/>
      <c r="AV728" s="73"/>
      <c r="AW728" s="73"/>
      <c r="AX728" s="73"/>
      <c r="AY728" s="73"/>
      <c r="AZ728" s="73"/>
      <c r="BA728" s="73"/>
      <c r="BB728" s="73"/>
      <c r="BC728" s="73"/>
      <c r="BD728" s="73"/>
    </row>
    <row r="729" spans="3:56" ht="23.25" x14ac:dyDescent="0.2">
      <c r="C729" s="72" t="s">
        <v>41</v>
      </c>
      <c r="D729" s="72"/>
      <c r="E729" s="72"/>
      <c r="F729" s="72"/>
      <c r="G729" s="72"/>
      <c r="H729" s="72"/>
      <c r="I729" s="72"/>
      <c r="J729" s="72"/>
      <c r="K729" s="72"/>
      <c r="L729" s="72"/>
      <c r="M729" s="72"/>
      <c r="N729" s="72"/>
      <c r="O729" s="72"/>
      <c r="P729" s="72"/>
      <c r="Q729" s="72"/>
      <c r="R729" s="72"/>
      <c r="S729" s="72"/>
      <c r="T729" s="72"/>
      <c r="U729" s="72"/>
      <c r="V729" s="72"/>
      <c r="W729" s="72"/>
      <c r="X729" s="72"/>
      <c r="Y729" s="72"/>
      <c r="Z729" s="72"/>
      <c r="AA729" s="72"/>
      <c r="AB729" s="72"/>
      <c r="AC729" s="72"/>
      <c r="AD729" s="72"/>
      <c r="AE729" s="72" t="s">
        <v>42</v>
      </c>
      <c r="AF729" s="72"/>
      <c r="AG729" s="72"/>
      <c r="AH729" s="72"/>
      <c r="AI729" s="72"/>
      <c r="AJ729" s="72"/>
      <c r="AK729" s="72"/>
      <c r="AL729" s="72"/>
      <c r="AM729" s="72"/>
      <c r="AN729" s="72"/>
      <c r="AO729" s="72"/>
      <c r="AP729" s="72"/>
      <c r="AQ729" s="72"/>
      <c r="AR729" s="72"/>
      <c r="AS729" s="72"/>
      <c r="AT729" s="72"/>
      <c r="AU729" s="72"/>
      <c r="AV729" s="72"/>
      <c r="AW729" s="72"/>
      <c r="AX729" s="72"/>
      <c r="AY729" s="72"/>
      <c r="AZ729" s="72"/>
      <c r="BA729" s="72"/>
      <c r="BB729" s="72"/>
      <c r="BC729" s="72"/>
      <c r="BD729" s="72"/>
    </row>
    <row r="730" spans="3:56" x14ac:dyDescent="0.2">
      <c r="C730" s="69" t="s">
        <v>0</v>
      </c>
      <c r="D730" s="69" t="s">
        <v>1</v>
      </c>
      <c r="E730" s="69" t="s">
        <v>2</v>
      </c>
      <c r="F730" s="69" t="s">
        <v>3</v>
      </c>
      <c r="G730" s="69" t="s">
        <v>4</v>
      </c>
      <c r="H730" s="69" t="s">
        <v>5</v>
      </c>
      <c r="I730" s="69" t="s">
        <v>6</v>
      </c>
      <c r="J730" s="69" t="s">
        <v>7</v>
      </c>
      <c r="K730" s="69" t="s">
        <v>8</v>
      </c>
      <c r="L730" s="69" t="s">
        <v>9</v>
      </c>
      <c r="M730" s="69" t="s">
        <v>10</v>
      </c>
      <c r="N730" s="69" t="s">
        <v>11</v>
      </c>
      <c r="O730" s="4"/>
      <c r="P730" s="69" t="s">
        <v>40</v>
      </c>
      <c r="Q730" s="69"/>
      <c r="R730" s="69"/>
      <c r="S730" s="69"/>
      <c r="T730" s="69"/>
      <c r="U730" s="69"/>
      <c r="V730" s="69"/>
      <c r="W730" s="69" t="s">
        <v>13</v>
      </c>
      <c r="X730" s="69" t="s">
        <v>14</v>
      </c>
      <c r="Y730" s="69" t="s">
        <v>15</v>
      </c>
      <c r="Z730" s="69" t="s">
        <v>16</v>
      </c>
      <c r="AA730" s="69" t="s">
        <v>17</v>
      </c>
      <c r="AB730" s="69" t="s">
        <v>18</v>
      </c>
      <c r="AC730" s="69" t="s">
        <v>19</v>
      </c>
      <c r="AD730" s="69" t="s">
        <v>20</v>
      </c>
      <c r="AE730" s="69" t="s">
        <v>21</v>
      </c>
      <c r="AF730" s="69" t="s">
        <v>22</v>
      </c>
      <c r="AG730" s="69" t="s">
        <v>23</v>
      </c>
      <c r="AH730" s="69" t="s">
        <v>24</v>
      </c>
      <c r="AI730" s="69" t="s">
        <v>25</v>
      </c>
      <c r="AJ730" s="69" t="s">
        <v>26</v>
      </c>
      <c r="AK730" s="69" t="s">
        <v>27</v>
      </c>
      <c r="AL730" s="69" t="s">
        <v>28</v>
      </c>
      <c r="AM730" s="69" t="s">
        <v>29</v>
      </c>
      <c r="AN730" s="69" t="s">
        <v>1</v>
      </c>
      <c r="AO730" s="69" t="s">
        <v>30</v>
      </c>
      <c r="AP730" s="5"/>
      <c r="AQ730" s="69" t="s">
        <v>31</v>
      </c>
      <c r="AR730" s="69" t="s">
        <v>32</v>
      </c>
      <c r="AS730" s="69" t="s">
        <v>33</v>
      </c>
      <c r="AT730" s="69" t="s">
        <v>34</v>
      </c>
      <c r="AU730" s="69" t="s">
        <v>35</v>
      </c>
      <c r="AV730" s="69" t="s">
        <v>36</v>
      </c>
      <c r="AW730" s="69"/>
      <c r="AX730" s="69"/>
      <c r="AY730" s="69" t="s">
        <v>37</v>
      </c>
      <c r="AZ730" s="69" t="s">
        <v>38</v>
      </c>
      <c r="BA730" s="5"/>
      <c r="BB730" s="5"/>
      <c r="BC730" s="5"/>
      <c r="BD730" s="69" t="s">
        <v>39</v>
      </c>
    </row>
    <row r="731" spans="3:56" x14ac:dyDescent="0.2">
      <c r="C731" s="69"/>
      <c r="D731" s="69"/>
      <c r="E731" s="69"/>
      <c r="F731" s="69"/>
      <c r="G731" s="69"/>
      <c r="H731" s="69"/>
      <c r="I731" s="69"/>
      <c r="J731" s="69"/>
      <c r="K731" s="69"/>
      <c r="L731" s="69"/>
      <c r="M731" s="69"/>
      <c r="N731" s="69"/>
      <c r="O731" s="4"/>
      <c r="P731" s="3">
        <v>2013</v>
      </c>
      <c r="Q731" s="3">
        <v>2014</v>
      </c>
      <c r="R731" s="3">
        <v>2015</v>
      </c>
      <c r="S731" s="3">
        <v>2016</v>
      </c>
      <c r="T731" s="3"/>
      <c r="U731" s="3"/>
      <c r="V731" s="3" t="s">
        <v>12</v>
      </c>
      <c r="W731" s="69"/>
      <c r="X731" s="69"/>
      <c r="Y731" s="69"/>
      <c r="Z731" s="69"/>
      <c r="AA731" s="69"/>
      <c r="AB731" s="69"/>
      <c r="AC731" s="69"/>
      <c r="AD731" s="69"/>
      <c r="AE731" s="69"/>
      <c r="AF731" s="69"/>
      <c r="AG731" s="69"/>
      <c r="AH731" s="69"/>
      <c r="AI731" s="69"/>
      <c r="AJ731" s="69"/>
      <c r="AK731" s="69"/>
      <c r="AL731" s="69"/>
      <c r="AM731" s="69"/>
      <c r="AN731" s="69"/>
      <c r="AO731" s="69"/>
      <c r="AP731" s="5"/>
      <c r="AQ731" s="69"/>
      <c r="AR731" s="69"/>
      <c r="AS731" s="69"/>
      <c r="AT731" s="69"/>
      <c r="AU731" s="69"/>
      <c r="AV731" s="69"/>
      <c r="AW731" s="69"/>
      <c r="AX731" s="69"/>
      <c r="AY731" s="69"/>
      <c r="AZ731" s="69"/>
      <c r="BA731" s="5"/>
      <c r="BB731" s="5"/>
      <c r="BC731" s="5"/>
      <c r="BD731" s="69"/>
    </row>
    <row r="732" spans="3:56" x14ac:dyDescent="0.2">
      <c r="C732" s="2" t="s">
        <v>45</v>
      </c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</row>
    <row r="733" spans="3:56" x14ac:dyDescent="0.2">
      <c r="C733" s="2" t="s">
        <v>46</v>
      </c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</row>
    <row r="734" spans="3:56" x14ac:dyDescent="0.2">
      <c r="C734" s="2" t="s">
        <v>47</v>
      </c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</row>
    <row r="735" spans="3:56" x14ac:dyDescent="0.2">
      <c r="C735" s="2" t="s">
        <v>48</v>
      </c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</row>
    <row r="736" spans="3:56" x14ac:dyDescent="0.2">
      <c r="C736" s="2" t="s">
        <v>49</v>
      </c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</row>
    <row r="737" spans="3:56" x14ac:dyDescent="0.2">
      <c r="C737" s="2" t="s">
        <v>50</v>
      </c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</row>
    <row r="738" spans="3:56" x14ac:dyDescent="0.2">
      <c r="C738" s="2" t="s">
        <v>51</v>
      </c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</row>
    <row r="739" spans="3:56" x14ac:dyDescent="0.2">
      <c r="C739" s="2" t="s">
        <v>52</v>
      </c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</row>
    <row r="740" spans="3:56" x14ac:dyDescent="0.2">
      <c r="C740" s="2" t="s">
        <v>53</v>
      </c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</row>
    <row r="741" spans="3:56" x14ac:dyDescent="0.2">
      <c r="C741" s="2" t="s">
        <v>54</v>
      </c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</row>
    <row r="742" spans="3:56" x14ac:dyDescent="0.2">
      <c r="C742" s="2" t="s">
        <v>55</v>
      </c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</row>
    <row r="743" spans="3:56" x14ac:dyDescent="0.2">
      <c r="C743" s="2" t="s">
        <v>56</v>
      </c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</row>
    <row r="744" spans="3:56" x14ac:dyDescent="0.2">
      <c r="C744" s="2" t="s">
        <v>57</v>
      </c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</row>
    <row r="745" spans="3:56" x14ac:dyDescent="0.2">
      <c r="C745" s="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</row>
    <row r="746" spans="3:56" x14ac:dyDescent="0.2">
      <c r="C746" s="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</row>
    <row r="749" spans="3:56" x14ac:dyDescent="0.2">
      <c r="C749" s="73" t="s">
        <v>44</v>
      </c>
      <c r="D749" s="73"/>
      <c r="E749" s="73"/>
      <c r="F749" s="73"/>
      <c r="G749" s="73"/>
      <c r="H749" s="73"/>
      <c r="I749" s="73"/>
      <c r="J749" s="73"/>
      <c r="K749" s="73"/>
      <c r="L749" s="73"/>
      <c r="M749" s="73"/>
      <c r="N749" s="73"/>
      <c r="O749" s="73"/>
      <c r="P749" s="73"/>
      <c r="Q749" s="73"/>
      <c r="R749" s="73"/>
      <c r="S749" s="73"/>
      <c r="T749" s="73"/>
      <c r="U749" s="73"/>
      <c r="V749" s="73"/>
      <c r="W749" s="73"/>
      <c r="X749" s="73"/>
      <c r="Y749" s="73"/>
      <c r="Z749" s="73"/>
      <c r="AA749" s="73"/>
      <c r="AB749" s="73"/>
      <c r="AC749" s="73"/>
      <c r="AD749" s="73"/>
      <c r="AE749" s="73"/>
      <c r="AF749" s="73"/>
      <c r="AG749" s="73"/>
      <c r="AH749" s="73"/>
      <c r="AI749" s="73"/>
      <c r="AJ749" s="73"/>
      <c r="AK749" s="73"/>
      <c r="AL749" s="73"/>
      <c r="AM749" s="73"/>
      <c r="AN749" s="73"/>
      <c r="AO749" s="73"/>
      <c r="AP749" s="73"/>
      <c r="AQ749" s="73"/>
      <c r="AR749" s="73"/>
      <c r="AS749" s="73"/>
      <c r="AT749" s="73"/>
      <c r="AU749" s="73"/>
      <c r="AV749" s="73"/>
      <c r="AW749" s="73"/>
      <c r="AX749" s="73"/>
      <c r="AY749" s="73"/>
      <c r="AZ749" s="73"/>
      <c r="BA749" s="73"/>
      <c r="BB749" s="73"/>
      <c r="BC749" s="73"/>
      <c r="BD749" s="73"/>
    </row>
    <row r="750" spans="3:56" x14ac:dyDescent="0.2">
      <c r="C750" s="73"/>
      <c r="D750" s="73"/>
      <c r="E750" s="73"/>
      <c r="F750" s="73"/>
      <c r="G750" s="73"/>
      <c r="H750" s="73"/>
      <c r="I750" s="73"/>
      <c r="J750" s="73"/>
      <c r="K750" s="73"/>
      <c r="L750" s="73"/>
      <c r="M750" s="73"/>
      <c r="N750" s="73"/>
      <c r="O750" s="73"/>
      <c r="P750" s="73"/>
      <c r="Q750" s="73"/>
      <c r="R750" s="73"/>
      <c r="S750" s="73"/>
      <c r="T750" s="73"/>
      <c r="U750" s="73"/>
      <c r="V750" s="73"/>
      <c r="W750" s="73"/>
      <c r="X750" s="73"/>
      <c r="Y750" s="73"/>
      <c r="Z750" s="73"/>
      <c r="AA750" s="73"/>
      <c r="AB750" s="73"/>
      <c r="AC750" s="73"/>
      <c r="AD750" s="73"/>
      <c r="AE750" s="73"/>
      <c r="AF750" s="73"/>
      <c r="AG750" s="73"/>
      <c r="AH750" s="73"/>
      <c r="AI750" s="73"/>
      <c r="AJ750" s="73"/>
      <c r="AK750" s="73"/>
      <c r="AL750" s="73"/>
      <c r="AM750" s="73"/>
      <c r="AN750" s="73"/>
      <c r="AO750" s="73"/>
      <c r="AP750" s="73"/>
      <c r="AQ750" s="73"/>
      <c r="AR750" s="73"/>
      <c r="AS750" s="73"/>
      <c r="AT750" s="73"/>
      <c r="AU750" s="73"/>
      <c r="AV750" s="73"/>
      <c r="AW750" s="73"/>
      <c r="AX750" s="73"/>
      <c r="AY750" s="73"/>
      <c r="AZ750" s="73"/>
      <c r="BA750" s="73"/>
      <c r="BB750" s="73"/>
      <c r="BC750" s="73"/>
      <c r="BD750" s="73"/>
    </row>
    <row r="751" spans="3:56" ht="23.25" x14ac:dyDescent="0.2">
      <c r="C751" s="72" t="s">
        <v>41</v>
      </c>
      <c r="D751" s="72"/>
      <c r="E751" s="72"/>
      <c r="F751" s="72"/>
      <c r="G751" s="72"/>
      <c r="H751" s="72"/>
      <c r="I751" s="72"/>
      <c r="J751" s="72"/>
      <c r="K751" s="72"/>
      <c r="L751" s="72"/>
      <c r="M751" s="72"/>
      <c r="N751" s="72"/>
      <c r="O751" s="72"/>
      <c r="P751" s="72"/>
      <c r="Q751" s="72"/>
      <c r="R751" s="72"/>
      <c r="S751" s="72"/>
      <c r="T751" s="72"/>
      <c r="U751" s="72"/>
      <c r="V751" s="72"/>
      <c r="W751" s="72"/>
      <c r="X751" s="72"/>
      <c r="Y751" s="72"/>
      <c r="Z751" s="72"/>
      <c r="AA751" s="72"/>
      <c r="AB751" s="72"/>
      <c r="AC751" s="72"/>
      <c r="AD751" s="72"/>
      <c r="AE751" s="72" t="s">
        <v>42</v>
      </c>
      <c r="AF751" s="72"/>
      <c r="AG751" s="72"/>
      <c r="AH751" s="72"/>
      <c r="AI751" s="72"/>
      <c r="AJ751" s="72"/>
      <c r="AK751" s="72"/>
      <c r="AL751" s="72"/>
      <c r="AM751" s="72"/>
      <c r="AN751" s="72"/>
      <c r="AO751" s="72"/>
      <c r="AP751" s="72"/>
      <c r="AQ751" s="72"/>
      <c r="AR751" s="72"/>
      <c r="AS751" s="72"/>
      <c r="AT751" s="72"/>
      <c r="AU751" s="72"/>
      <c r="AV751" s="72"/>
      <c r="AW751" s="72"/>
      <c r="AX751" s="72"/>
      <c r="AY751" s="72"/>
      <c r="AZ751" s="72"/>
      <c r="BA751" s="72"/>
      <c r="BB751" s="72"/>
      <c r="BC751" s="72"/>
      <c r="BD751" s="72"/>
    </row>
    <row r="752" spans="3:56" x14ac:dyDescent="0.2">
      <c r="C752" s="69" t="s">
        <v>0</v>
      </c>
      <c r="D752" s="69" t="s">
        <v>1</v>
      </c>
      <c r="E752" s="69" t="s">
        <v>2</v>
      </c>
      <c r="F752" s="69" t="s">
        <v>3</v>
      </c>
      <c r="G752" s="69" t="s">
        <v>4</v>
      </c>
      <c r="H752" s="69" t="s">
        <v>5</v>
      </c>
      <c r="I752" s="69" t="s">
        <v>6</v>
      </c>
      <c r="J752" s="69" t="s">
        <v>7</v>
      </c>
      <c r="K752" s="69" t="s">
        <v>8</v>
      </c>
      <c r="L752" s="69" t="s">
        <v>9</v>
      </c>
      <c r="M752" s="69" t="s">
        <v>10</v>
      </c>
      <c r="N752" s="69" t="s">
        <v>11</v>
      </c>
      <c r="O752" s="4"/>
      <c r="P752" s="69" t="s">
        <v>40</v>
      </c>
      <c r="Q752" s="69"/>
      <c r="R752" s="69"/>
      <c r="S752" s="69"/>
      <c r="T752" s="69"/>
      <c r="U752" s="69"/>
      <c r="V752" s="69"/>
      <c r="W752" s="69" t="s">
        <v>13</v>
      </c>
      <c r="X752" s="69" t="s">
        <v>14</v>
      </c>
      <c r="Y752" s="69" t="s">
        <v>15</v>
      </c>
      <c r="Z752" s="69" t="s">
        <v>16</v>
      </c>
      <c r="AA752" s="69" t="s">
        <v>17</v>
      </c>
      <c r="AB752" s="69" t="s">
        <v>18</v>
      </c>
      <c r="AC752" s="69" t="s">
        <v>19</v>
      </c>
      <c r="AD752" s="69" t="s">
        <v>20</v>
      </c>
      <c r="AE752" s="69" t="s">
        <v>21</v>
      </c>
      <c r="AF752" s="69" t="s">
        <v>22</v>
      </c>
      <c r="AG752" s="69" t="s">
        <v>23</v>
      </c>
      <c r="AH752" s="69" t="s">
        <v>24</v>
      </c>
      <c r="AI752" s="69" t="s">
        <v>25</v>
      </c>
      <c r="AJ752" s="69" t="s">
        <v>26</v>
      </c>
      <c r="AK752" s="69" t="s">
        <v>27</v>
      </c>
      <c r="AL752" s="69" t="s">
        <v>28</v>
      </c>
      <c r="AM752" s="69" t="s">
        <v>29</v>
      </c>
      <c r="AN752" s="69" t="s">
        <v>1</v>
      </c>
      <c r="AO752" s="69" t="s">
        <v>30</v>
      </c>
      <c r="AP752" s="5"/>
      <c r="AQ752" s="69" t="s">
        <v>31</v>
      </c>
      <c r="AR752" s="69" t="s">
        <v>32</v>
      </c>
      <c r="AS752" s="69" t="s">
        <v>33</v>
      </c>
      <c r="AT752" s="69" t="s">
        <v>34</v>
      </c>
      <c r="AU752" s="69" t="s">
        <v>35</v>
      </c>
      <c r="AV752" s="69" t="s">
        <v>36</v>
      </c>
      <c r="AW752" s="69"/>
      <c r="AX752" s="69"/>
      <c r="AY752" s="69" t="s">
        <v>37</v>
      </c>
      <c r="AZ752" s="69" t="s">
        <v>38</v>
      </c>
      <c r="BA752" s="5"/>
      <c r="BB752" s="5"/>
      <c r="BC752" s="5"/>
      <c r="BD752" s="69" t="s">
        <v>39</v>
      </c>
    </row>
    <row r="753" spans="3:56" x14ac:dyDescent="0.2">
      <c r="C753" s="69"/>
      <c r="D753" s="69"/>
      <c r="E753" s="69"/>
      <c r="F753" s="69"/>
      <c r="G753" s="69"/>
      <c r="H753" s="69"/>
      <c r="I753" s="69"/>
      <c r="J753" s="69"/>
      <c r="K753" s="69"/>
      <c r="L753" s="69"/>
      <c r="M753" s="69"/>
      <c r="N753" s="69"/>
      <c r="O753" s="4"/>
      <c r="P753" s="3">
        <v>2013</v>
      </c>
      <c r="Q753" s="3">
        <v>2014</v>
      </c>
      <c r="R753" s="3">
        <v>2015</v>
      </c>
      <c r="S753" s="3">
        <v>2016</v>
      </c>
      <c r="T753" s="3"/>
      <c r="U753" s="3"/>
      <c r="V753" s="3" t="s">
        <v>12</v>
      </c>
      <c r="W753" s="69"/>
      <c r="X753" s="69"/>
      <c r="Y753" s="69"/>
      <c r="Z753" s="69"/>
      <c r="AA753" s="69"/>
      <c r="AB753" s="69"/>
      <c r="AC753" s="69"/>
      <c r="AD753" s="69"/>
      <c r="AE753" s="69"/>
      <c r="AF753" s="69"/>
      <c r="AG753" s="69"/>
      <c r="AH753" s="69"/>
      <c r="AI753" s="69"/>
      <c r="AJ753" s="69"/>
      <c r="AK753" s="69"/>
      <c r="AL753" s="69"/>
      <c r="AM753" s="69"/>
      <c r="AN753" s="69"/>
      <c r="AO753" s="69"/>
      <c r="AP753" s="5"/>
      <c r="AQ753" s="69"/>
      <c r="AR753" s="69"/>
      <c r="AS753" s="69"/>
      <c r="AT753" s="69"/>
      <c r="AU753" s="69"/>
      <c r="AV753" s="69"/>
      <c r="AW753" s="69"/>
      <c r="AX753" s="69"/>
      <c r="AY753" s="69"/>
      <c r="AZ753" s="69"/>
      <c r="BA753" s="5"/>
      <c r="BB753" s="5"/>
      <c r="BC753" s="5"/>
      <c r="BD753" s="69"/>
    </row>
    <row r="754" spans="3:56" x14ac:dyDescent="0.2">
      <c r="C754" s="2" t="s">
        <v>45</v>
      </c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</row>
    <row r="755" spans="3:56" x14ac:dyDescent="0.2">
      <c r="C755" s="2" t="s">
        <v>46</v>
      </c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</row>
    <row r="756" spans="3:56" x14ac:dyDescent="0.2">
      <c r="C756" s="2" t="s">
        <v>47</v>
      </c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</row>
    <row r="757" spans="3:56" x14ac:dyDescent="0.2">
      <c r="C757" s="2" t="s">
        <v>48</v>
      </c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</row>
    <row r="758" spans="3:56" x14ac:dyDescent="0.2">
      <c r="C758" s="2" t="s">
        <v>49</v>
      </c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</row>
    <row r="759" spans="3:56" x14ac:dyDescent="0.2">
      <c r="C759" s="2" t="s">
        <v>50</v>
      </c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</row>
    <row r="760" spans="3:56" x14ac:dyDescent="0.2">
      <c r="C760" s="2" t="s">
        <v>51</v>
      </c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</row>
    <row r="761" spans="3:56" x14ac:dyDescent="0.2">
      <c r="C761" s="2" t="s">
        <v>52</v>
      </c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</row>
    <row r="762" spans="3:56" x14ac:dyDescent="0.2">
      <c r="C762" s="2" t="s">
        <v>53</v>
      </c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</row>
    <row r="763" spans="3:56" x14ac:dyDescent="0.2">
      <c r="C763" s="2" t="s">
        <v>54</v>
      </c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</row>
    <row r="764" spans="3:56" x14ac:dyDescent="0.2">
      <c r="C764" s="2" t="s">
        <v>55</v>
      </c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</row>
    <row r="765" spans="3:56" x14ac:dyDescent="0.2">
      <c r="C765" s="2" t="s">
        <v>56</v>
      </c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</row>
    <row r="766" spans="3:56" x14ac:dyDescent="0.2">
      <c r="C766" s="2" t="s">
        <v>57</v>
      </c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</row>
    <row r="767" spans="3:56" x14ac:dyDescent="0.2">
      <c r="C767" s="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</row>
    <row r="768" spans="3:56" x14ac:dyDescent="0.2">
      <c r="C768" s="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</row>
    <row r="771" spans="3:56" x14ac:dyDescent="0.2">
      <c r="C771" s="73" t="s">
        <v>44</v>
      </c>
      <c r="D771" s="73"/>
      <c r="E771" s="73"/>
      <c r="F771" s="73"/>
      <c r="G771" s="73"/>
      <c r="H771" s="73"/>
      <c r="I771" s="73"/>
      <c r="J771" s="73"/>
      <c r="K771" s="73"/>
      <c r="L771" s="73"/>
      <c r="M771" s="73"/>
      <c r="N771" s="73"/>
      <c r="O771" s="73"/>
      <c r="P771" s="73"/>
      <c r="Q771" s="73"/>
      <c r="R771" s="73"/>
      <c r="S771" s="73"/>
      <c r="T771" s="73"/>
      <c r="U771" s="73"/>
      <c r="V771" s="73"/>
      <c r="W771" s="73"/>
      <c r="X771" s="73"/>
      <c r="Y771" s="73"/>
      <c r="Z771" s="73"/>
      <c r="AA771" s="73"/>
      <c r="AB771" s="73"/>
      <c r="AC771" s="73"/>
      <c r="AD771" s="73"/>
      <c r="AE771" s="73"/>
      <c r="AF771" s="73"/>
      <c r="AG771" s="73"/>
      <c r="AH771" s="73"/>
      <c r="AI771" s="73"/>
      <c r="AJ771" s="73"/>
      <c r="AK771" s="73"/>
      <c r="AL771" s="73"/>
      <c r="AM771" s="73"/>
      <c r="AN771" s="73"/>
      <c r="AO771" s="73"/>
      <c r="AP771" s="73"/>
      <c r="AQ771" s="73"/>
      <c r="AR771" s="73"/>
      <c r="AS771" s="73"/>
      <c r="AT771" s="73"/>
      <c r="AU771" s="73"/>
      <c r="AV771" s="73"/>
      <c r="AW771" s="73"/>
      <c r="AX771" s="73"/>
      <c r="AY771" s="73"/>
      <c r="AZ771" s="73"/>
      <c r="BA771" s="73"/>
      <c r="BB771" s="73"/>
      <c r="BC771" s="73"/>
      <c r="BD771" s="73"/>
    </row>
    <row r="772" spans="3:56" x14ac:dyDescent="0.2">
      <c r="C772" s="73"/>
      <c r="D772" s="73"/>
      <c r="E772" s="73"/>
      <c r="F772" s="73"/>
      <c r="G772" s="73"/>
      <c r="H772" s="73"/>
      <c r="I772" s="73"/>
      <c r="J772" s="73"/>
      <c r="K772" s="73"/>
      <c r="L772" s="73"/>
      <c r="M772" s="73"/>
      <c r="N772" s="73"/>
      <c r="O772" s="73"/>
      <c r="P772" s="73"/>
      <c r="Q772" s="73"/>
      <c r="R772" s="73"/>
      <c r="S772" s="73"/>
      <c r="T772" s="73"/>
      <c r="U772" s="73"/>
      <c r="V772" s="73"/>
      <c r="W772" s="73"/>
      <c r="X772" s="73"/>
      <c r="Y772" s="73"/>
      <c r="Z772" s="73"/>
      <c r="AA772" s="73"/>
      <c r="AB772" s="73"/>
      <c r="AC772" s="73"/>
      <c r="AD772" s="73"/>
      <c r="AE772" s="73"/>
      <c r="AF772" s="73"/>
      <c r="AG772" s="73"/>
      <c r="AH772" s="73"/>
      <c r="AI772" s="73"/>
      <c r="AJ772" s="73"/>
      <c r="AK772" s="73"/>
      <c r="AL772" s="73"/>
      <c r="AM772" s="73"/>
      <c r="AN772" s="73"/>
      <c r="AO772" s="73"/>
      <c r="AP772" s="73"/>
      <c r="AQ772" s="73"/>
      <c r="AR772" s="73"/>
      <c r="AS772" s="73"/>
      <c r="AT772" s="73"/>
      <c r="AU772" s="73"/>
      <c r="AV772" s="73"/>
      <c r="AW772" s="73"/>
      <c r="AX772" s="73"/>
      <c r="AY772" s="73"/>
      <c r="AZ772" s="73"/>
      <c r="BA772" s="73"/>
      <c r="BB772" s="73"/>
      <c r="BC772" s="73"/>
      <c r="BD772" s="73"/>
    </row>
    <row r="773" spans="3:56" ht="23.25" x14ac:dyDescent="0.2">
      <c r="C773" s="72" t="s">
        <v>41</v>
      </c>
      <c r="D773" s="72"/>
      <c r="E773" s="72"/>
      <c r="F773" s="72"/>
      <c r="G773" s="72"/>
      <c r="H773" s="72"/>
      <c r="I773" s="72"/>
      <c r="J773" s="72"/>
      <c r="K773" s="72"/>
      <c r="L773" s="72"/>
      <c r="M773" s="72"/>
      <c r="N773" s="72"/>
      <c r="O773" s="72"/>
      <c r="P773" s="72"/>
      <c r="Q773" s="72"/>
      <c r="R773" s="72"/>
      <c r="S773" s="72"/>
      <c r="T773" s="72"/>
      <c r="U773" s="72"/>
      <c r="V773" s="72"/>
      <c r="W773" s="72"/>
      <c r="X773" s="72"/>
      <c r="Y773" s="72"/>
      <c r="Z773" s="72"/>
      <c r="AA773" s="72"/>
      <c r="AB773" s="72"/>
      <c r="AC773" s="72"/>
      <c r="AD773" s="72"/>
      <c r="AE773" s="72" t="s">
        <v>42</v>
      </c>
      <c r="AF773" s="72"/>
      <c r="AG773" s="72"/>
      <c r="AH773" s="72"/>
      <c r="AI773" s="72"/>
      <c r="AJ773" s="72"/>
      <c r="AK773" s="72"/>
      <c r="AL773" s="72"/>
      <c r="AM773" s="72"/>
      <c r="AN773" s="72"/>
      <c r="AO773" s="72"/>
      <c r="AP773" s="72"/>
      <c r="AQ773" s="72"/>
      <c r="AR773" s="72"/>
      <c r="AS773" s="72"/>
      <c r="AT773" s="72"/>
      <c r="AU773" s="72"/>
      <c r="AV773" s="72"/>
      <c r="AW773" s="72"/>
      <c r="AX773" s="72"/>
      <c r="AY773" s="72"/>
      <c r="AZ773" s="72"/>
      <c r="BA773" s="72"/>
      <c r="BB773" s="72"/>
      <c r="BC773" s="72"/>
      <c r="BD773" s="72"/>
    </row>
    <row r="774" spans="3:56" x14ac:dyDescent="0.2">
      <c r="C774" s="69" t="s">
        <v>0</v>
      </c>
      <c r="D774" s="69" t="s">
        <v>1</v>
      </c>
      <c r="E774" s="69" t="s">
        <v>2</v>
      </c>
      <c r="F774" s="69" t="s">
        <v>3</v>
      </c>
      <c r="G774" s="69" t="s">
        <v>4</v>
      </c>
      <c r="H774" s="69" t="s">
        <v>5</v>
      </c>
      <c r="I774" s="69" t="s">
        <v>6</v>
      </c>
      <c r="J774" s="69" t="s">
        <v>7</v>
      </c>
      <c r="K774" s="69" t="s">
        <v>8</v>
      </c>
      <c r="L774" s="69" t="s">
        <v>9</v>
      </c>
      <c r="M774" s="69" t="s">
        <v>10</v>
      </c>
      <c r="N774" s="69" t="s">
        <v>11</v>
      </c>
      <c r="O774" s="4"/>
      <c r="P774" s="69" t="s">
        <v>40</v>
      </c>
      <c r="Q774" s="69"/>
      <c r="R774" s="69"/>
      <c r="S774" s="69"/>
      <c r="T774" s="69"/>
      <c r="U774" s="69"/>
      <c r="V774" s="69"/>
      <c r="W774" s="69" t="s">
        <v>13</v>
      </c>
      <c r="X774" s="69" t="s">
        <v>14</v>
      </c>
      <c r="Y774" s="69" t="s">
        <v>15</v>
      </c>
      <c r="Z774" s="69" t="s">
        <v>16</v>
      </c>
      <c r="AA774" s="69" t="s">
        <v>17</v>
      </c>
      <c r="AB774" s="69" t="s">
        <v>18</v>
      </c>
      <c r="AC774" s="69" t="s">
        <v>19</v>
      </c>
      <c r="AD774" s="69" t="s">
        <v>20</v>
      </c>
      <c r="AE774" s="69" t="s">
        <v>21</v>
      </c>
      <c r="AF774" s="69" t="s">
        <v>22</v>
      </c>
      <c r="AG774" s="69" t="s">
        <v>23</v>
      </c>
      <c r="AH774" s="69" t="s">
        <v>24</v>
      </c>
      <c r="AI774" s="69" t="s">
        <v>25</v>
      </c>
      <c r="AJ774" s="69" t="s">
        <v>26</v>
      </c>
      <c r="AK774" s="69" t="s">
        <v>27</v>
      </c>
      <c r="AL774" s="69" t="s">
        <v>28</v>
      </c>
      <c r="AM774" s="69" t="s">
        <v>29</v>
      </c>
      <c r="AN774" s="69" t="s">
        <v>1</v>
      </c>
      <c r="AO774" s="69" t="s">
        <v>30</v>
      </c>
      <c r="AP774" s="5"/>
      <c r="AQ774" s="69" t="s">
        <v>31</v>
      </c>
      <c r="AR774" s="69" t="s">
        <v>32</v>
      </c>
      <c r="AS774" s="69" t="s">
        <v>33</v>
      </c>
      <c r="AT774" s="69" t="s">
        <v>34</v>
      </c>
      <c r="AU774" s="69" t="s">
        <v>35</v>
      </c>
      <c r="AV774" s="69" t="s">
        <v>36</v>
      </c>
      <c r="AW774" s="69"/>
      <c r="AX774" s="69"/>
      <c r="AY774" s="69" t="s">
        <v>37</v>
      </c>
      <c r="AZ774" s="69" t="s">
        <v>38</v>
      </c>
      <c r="BA774" s="5"/>
      <c r="BB774" s="5"/>
      <c r="BC774" s="5"/>
      <c r="BD774" s="69" t="s">
        <v>39</v>
      </c>
    </row>
    <row r="775" spans="3:56" x14ac:dyDescent="0.2">
      <c r="C775" s="69"/>
      <c r="D775" s="69"/>
      <c r="E775" s="69"/>
      <c r="F775" s="69"/>
      <c r="G775" s="69"/>
      <c r="H775" s="69"/>
      <c r="I775" s="69"/>
      <c r="J775" s="69"/>
      <c r="K775" s="69"/>
      <c r="L775" s="69"/>
      <c r="M775" s="69"/>
      <c r="N775" s="69"/>
      <c r="O775" s="4"/>
      <c r="P775" s="3">
        <v>2013</v>
      </c>
      <c r="Q775" s="3">
        <v>2014</v>
      </c>
      <c r="R775" s="3">
        <v>2015</v>
      </c>
      <c r="S775" s="3">
        <v>2016</v>
      </c>
      <c r="T775" s="3"/>
      <c r="U775" s="3"/>
      <c r="V775" s="3" t="s">
        <v>12</v>
      </c>
      <c r="W775" s="69"/>
      <c r="X775" s="69"/>
      <c r="Y775" s="69"/>
      <c r="Z775" s="69"/>
      <c r="AA775" s="69"/>
      <c r="AB775" s="69"/>
      <c r="AC775" s="69"/>
      <c r="AD775" s="69"/>
      <c r="AE775" s="69"/>
      <c r="AF775" s="69"/>
      <c r="AG775" s="69"/>
      <c r="AH775" s="69"/>
      <c r="AI775" s="69"/>
      <c r="AJ775" s="69"/>
      <c r="AK775" s="69"/>
      <c r="AL775" s="69"/>
      <c r="AM775" s="69"/>
      <c r="AN775" s="69"/>
      <c r="AO775" s="69"/>
      <c r="AP775" s="5"/>
      <c r="AQ775" s="69"/>
      <c r="AR775" s="69"/>
      <c r="AS775" s="69"/>
      <c r="AT775" s="69"/>
      <c r="AU775" s="69"/>
      <c r="AV775" s="69"/>
      <c r="AW775" s="69"/>
      <c r="AX775" s="69"/>
      <c r="AY775" s="69"/>
      <c r="AZ775" s="69"/>
      <c r="BA775" s="5"/>
      <c r="BB775" s="5"/>
      <c r="BC775" s="5"/>
      <c r="BD775" s="69"/>
    </row>
    <row r="776" spans="3:56" x14ac:dyDescent="0.2">
      <c r="C776" s="2" t="s">
        <v>45</v>
      </c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</row>
    <row r="777" spans="3:56" x14ac:dyDescent="0.2">
      <c r="C777" s="2" t="s">
        <v>46</v>
      </c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</row>
    <row r="778" spans="3:56" x14ac:dyDescent="0.2">
      <c r="C778" s="2" t="s">
        <v>47</v>
      </c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</row>
    <row r="779" spans="3:56" x14ac:dyDescent="0.2">
      <c r="C779" s="2" t="s">
        <v>48</v>
      </c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</row>
    <row r="780" spans="3:56" x14ac:dyDescent="0.2">
      <c r="C780" s="2" t="s">
        <v>49</v>
      </c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</row>
    <row r="781" spans="3:56" x14ac:dyDescent="0.2">
      <c r="C781" s="2" t="s">
        <v>50</v>
      </c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</row>
    <row r="782" spans="3:56" x14ac:dyDescent="0.2">
      <c r="C782" s="2" t="s">
        <v>51</v>
      </c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</row>
    <row r="783" spans="3:56" x14ac:dyDescent="0.2">
      <c r="C783" s="2" t="s">
        <v>52</v>
      </c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</row>
    <row r="784" spans="3:56" x14ac:dyDescent="0.2">
      <c r="C784" s="2" t="s">
        <v>53</v>
      </c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</row>
    <row r="785" spans="3:56" x14ac:dyDescent="0.2">
      <c r="C785" s="2" t="s">
        <v>54</v>
      </c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</row>
    <row r="786" spans="3:56" x14ac:dyDescent="0.2">
      <c r="C786" s="2" t="s">
        <v>55</v>
      </c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</row>
    <row r="787" spans="3:56" x14ac:dyDescent="0.2">
      <c r="C787" s="2" t="s">
        <v>56</v>
      </c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</row>
    <row r="788" spans="3:56" x14ac:dyDescent="0.2">
      <c r="C788" s="2" t="s">
        <v>57</v>
      </c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</row>
    <row r="789" spans="3:56" x14ac:dyDescent="0.2">
      <c r="C789" s="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</row>
    <row r="790" spans="3:56" x14ac:dyDescent="0.2">
      <c r="C790" s="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</row>
    <row r="793" spans="3:56" x14ac:dyDescent="0.2">
      <c r="C793" s="73" t="s">
        <v>44</v>
      </c>
      <c r="D793" s="73"/>
      <c r="E793" s="73"/>
      <c r="F793" s="73"/>
      <c r="G793" s="73"/>
      <c r="H793" s="73"/>
      <c r="I793" s="73"/>
      <c r="J793" s="73"/>
      <c r="K793" s="73"/>
      <c r="L793" s="73"/>
      <c r="M793" s="73"/>
      <c r="N793" s="73"/>
      <c r="O793" s="73"/>
      <c r="P793" s="73"/>
      <c r="Q793" s="73"/>
      <c r="R793" s="73"/>
      <c r="S793" s="73"/>
      <c r="T793" s="73"/>
      <c r="U793" s="73"/>
      <c r="V793" s="73"/>
      <c r="W793" s="73"/>
      <c r="X793" s="73"/>
      <c r="Y793" s="73"/>
      <c r="Z793" s="73"/>
      <c r="AA793" s="73"/>
      <c r="AB793" s="73"/>
      <c r="AC793" s="73"/>
      <c r="AD793" s="73"/>
      <c r="AE793" s="73"/>
      <c r="AF793" s="73"/>
      <c r="AG793" s="73"/>
      <c r="AH793" s="73"/>
      <c r="AI793" s="73"/>
      <c r="AJ793" s="73"/>
      <c r="AK793" s="73"/>
      <c r="AL793" s="73"/>
      <c r="AM793" s="73"/>
      <c r="AN793" s="73"/>
      <c r="AO793" s="73"/>
      <c r="AP793" s="73"/>
      <c r="AQ793" s="73"/>
      <c r="AR793" s="73"/>
      <c r="AS793" s="73"/>
      <c r="AT793" s="73"/>
      <c r="AU793" s="73"/>
      <c r="AV793" s="73"/>
      <c r="AW793" s="73"/>
      <c r="AX793" s="73"/>
      <c r="AY793" s="73"/>
      <c r="AZ793" s="73"/>
      <c r="BA793" s="73"/>
      <c r="BB793" s="73"/>
      <c r="BC793" s="73"/>
      <c r="BD793" s="73"/>
    </row>
    <row r="794" spans="3:56" x14ac:dyDescent="0.2">
      <c r="C794" s="73"/>
      <c r="D794" s="73"/>
      <c r="E794" s="73"/>
      <c r="F794" s="73"/>
      <c r="G794" s="73"/>
      <c r="H794" s="73"/>
      <c r="I794" s="73"/>
      <c r="J794" s="73"/>
      <c r="K794" s="73"/>
      <c r="L794" s="73"/>
      <c r="M794" s="73"/>
      <c r="N794" s="73"/>
      <c r="O794" s="73"/>
      <c r="P794" s="73"/>
      <c r="Q794" s="73"/>
      <c r="R794" s="73"/>
      <c r="S794" s="73"/>
      <c r="T794" s="73"/>
      <c r="U794" s="73"/>
      <c r="V794" s="73"/>
      <c r="W794" s="73"/>
      <c r="X794" s="73"/>
      <c r="Y794" s="73"/>
      <c r="Z794" s="73"/>
      <c r="AA794" s="73"/>
      <c r="AB794" s="73"/>
      <c r="AC794" s="73"/>
      <c r="AD794" s="73"/>
      <c r="AE794" s="73"/>
      <c r="AF794" s="73"/>
      <c r="AG794" s="73"/>
      <c r="AH794" s="73"/>
      <c r="AI794" s="73"/>
      <c r="AJ794" s="73"/>
      <c r="AK794" s="73"/>
      <c r="AL794" s="73"/>
      <c r="AM794" s="73"/>
      <c r="AN794" s="73"/>
      <c r="AO794" s="73"/>
      <c r="AP794" s="73"/>
      <c r="AQ794" s="73"/>
      <c r="AR794" s="73"/>
      <c r="AS794" s="73"/>
      <c r="AT794" s="73"/>
      <c r="AU794" s="73"/>
      <c r="AV794" s="73"/>
      <c r="AW794" s="73"/>
      <c r="AX794" s="73"/>
      <c r="AY794" s="73"/>
      <c r="AZ794" s="73"/>
      <c r="BA794" s="73"/>
      <c r="BB794" s="73"/>
      <c r="BC794" s="73"/>
      <c r="BD794" s="73"/>
    </row>
    <row r="795" spans="3:56" ht="23.25" x14ac:dyDescent="0.2">
      <c r="C795" s="72" t="s">
        <v>41</v>
      </c>
      <c r="D795" s="72"/>
      <c r="E795" s="72"/>
      <c r="F795" s="72"/>
      <c r="G795" s="72"/>
      <c r="H795" s="72"/>
      <c r="I795" s="72"/>
      <c r="J795" s="72"/>
      <c r="K795" s="72"/>
      <c r="L795" s="72"/>
      <c r="M795" s="72"/>
      <c r="N795" s="72"/>
      <c r="O795" s="72"/>
      <c r="P795" s="72"/>
      <c r="Q795" s="72"/>
      <c r="R795" s="72"/>
      <c r="S795" s="72"/>
      <c r="T795" s="72"/>
      <c r="U795" s="72"/>
      <c r="V795" s="72"/>
      <c r="W795" s="72"/>
      <c r="X795" s="72"/>
      <c r="Y795" s="72"/>
      <c r="Z795" s="72"/>
      <c r="AA795" s="72"/>
      <c r="AB795" s="72"/>
      <c r="AC795" s="72"/>
      <c r="AD795" s="72"/>
      <c r="AE795" s="72" t="s">
        <v>42</v>
      </c>
      <c r="AF795" s="72"/>
      <c r="AG795" s="72"/>
      <c r="AH795" s="72"/>
      <c r="AI795" s="72"/>
      <c r="AJ795" s="72"/>
      <c r="AK795" s="72"/>
      <c r="AL795" s="72"/>
      <c r="AM795" s="72"/>
      <c r="AN795" s="72"/>
      <c r="AO795" s="72"/>
      <c r="AP795" s="72"/>
      <c r="AQ795" s="72"/>
      <c r="AR795" s="72"/>
      <c r="AS795" s="72"/>
      <c r="AT795" s="72"/>
      <c r="AU795" s="72"/>
      <c r="AV795" s="72"/>
      <c r="AW795" s="72"/>
      <c r="AX795" s="72"/>
      <c r="AY795" s="72"/>
      <c r="AZ795" s="72"/>
      <c r="BA795" s="72"/>
      <c r="BB795" s="72"/>
      <c r="BC795" s="72"/>
      <c r="BD795" s="72"/>
    </row>
    <row r="796" spans="3:56" x14ac:dyDescent="0.2">
      <c r="C796" s="69" t="s">
        <v>0</v>
      </c>
      <c r="D796" s="69" t="s">
        <v>1</v>
      </c>
      <c r="E796" s="69" t="s">
        <v>2</v>
      </c>
      <c r="F796" s="69" t="s">
        <v>3</v>
      </c>
      <c r="G796" s="69" t="s">
        <v>4</v>
      </c>
      <c r="H796" s="69" t="s">
        <v>5</v>
      </c>
      <c r="I796" s="69" t="s">
        <v>6</v>
      </c>
      <c r="J796" s="69" t="s">
        <v>7</v>
      </c>
      <c r="K796" s="69" t="s">
        <v>8</v>
      </c>
      <c r="L796" s="69" t="s">
        <v>9</v>
      </c>
      <c r="M796" s="69" t="s">
        <v>10</v>
      </c>
      <c r="N796" s="69" t="s">
        <v>11</v>
      </c>
      <c r="O796" s="4"/>
      <c r="P796" s="69" t="s">
        <v>40</v>
      </c>
      <c r="Q796" s="69"/>
      <c r="R796" s="69"/>
      <c r="S796" s="69"/>
      <c r="T796" s="69"/>
      <c r="U796" s="69"/>
      <c r="V796" s="69"/>
      <c r="W796" s="69" t="s">
        <v>13</v>
      </c>
      <c r="X796" s="69" t="s">
        <v>14</v>
      </c>
      <c r="Y796" s="69" t="s">
        <v>15</v>
      </c>
      <c r="Z796" s="69" t="s">
        <v>16</v>
      </c>
      <c r="AA796" s="69" t="s">
        <v>17</v>
      </c>
      <c r="AB796" s="69" t="s">
        <v>18</v>
      </c>
      <c r="AC796" s="69" t="s">
        <v>19</v>
      </c>
      <c r="AD796" s="69" t="s">
        <v>20</v>
      </c>
      <c r="AE796" s="69" t="s">
        <v>21</v>
      </c>
      <c r="AF796" s="69" t="s">
        <v>22</v>
      </c>
      <c r="AG796" s="69" t="s">
        <v>23</v>
      </c>
      <c r="AH796" s="69" t="s">
        <v>24</v>
      </c>
      <c r="AI796" s="69" t="s">
        <v>25</v>
      </c>
      <c r="AJ796" s="69" t="s">
        <v>26</v>
      </c>
      <c r="AK796" s="69" t="s">
        <v>27</v>
      </c>
      <c r="AL796" s="69" t="s">
        <v>28</v>
      </c>
      <c r="AM796" s="69" t="s">
        <v>29</v>
      </c>
      <c r="AN796" s="69" t="s">
        <v>1</v>
      </c>
      <c r="AO796" s="69" t="s">
        <v>30</v>
      </c>
      <c r="AP796" s="5"/>
      <c r="AQ796" s="69" t="s">
        <v>31</v>
      </c>
      <c r="AR796" s="69" t="s">
        <v>32</v>
      </c>
      <c r="AS796" s="69" t="s">
        <v>33</v>
      </c>
      <c r="AT796" s="69" t="s">
        <v>34</v>
      </c>
      <c r="AU796" s="69" t="s">
        <v>35</v>
      </c>
      <c r="AV796" s="69" t="s">
        <v>36</v>
      </c>
      <c r="AW796" s="69"/>
      <c r="AX796" s="69"/>
      <c r="AY796" s="69" t="s">
        <v>37</v>
      </c>
      <c r="AZ796" s="69" t="s">
        <v>38</v>
      </c>
      <c r="BA796" s="5"/>
      <c r="BB796" s="5"/>
      <c r="BC796" s="5"/>
      <c r="BD796" s="69" t="s">
        <v>39</v>
      </c>
    </row>
    <row r="797" spans="3:56" x14ac:dyDescent="0.2">
      <c r="C797" s="69"/>
      <c r="D797" s="69"/>
      <c r="E797" s="69"/>
      <c r="F797" s="69"/>
      <c r="G797" s="69"/>
      <c r="H797" s="69"/>
      <c r="I797" s="69"/>
      <c r="J797" s="69"/>
      <c r="K797" s="69"/>
      <c r="L797" s="69"/>
      <c r="M797" s="69"/>
      <c r="N797" s="69"/>
      <c r="O797" s="4"/>
      <c r="P797" s="3">
        <v>2013</v>
      </c>
      <c r="Q797" s="3">
        <v>2014</v>
      </c>
      <c r="R797" s="3">
        <v>2015</v>
      </c>
      <c r="S797" s="3">
        <v>2016</v>
      </c>
      <c r="T797" s="3"/>
      <c r="U797" s="3"/>
      <c r="V797" s="3" t="s">
        <v>12</v>
      </c>
      <c r="W797" s="69"/>
      <c r="X797" s="69"/>
      <c r="Y797" s="69"/>
      <c r="Z797" s="69"/>
      <c r="AA797" s="69"/>
      <c r="AB797" s="69"/>
      <c r="AC797" s="69"/>
      <c r="AD797" s="69"/>
      <c r="AE797" s="69"/>
      <c r="AF797" s="69"/>
      <c r="AG797" s="69"/>
      <c r="AH797" s="69"/>
      <c r="AI797" s="69"/>
      <c r="AJ797" s="69"/>
      <c r="AK797" s="69"/>
      <c r="AL797" s="69"/>
      <c r="AM797" s="69"/>
      <c r="AN797" s="69"/>
      <c r="AO797" s="69"/>
      <c r="AP797" s="5"/>
      <c r="AQ797" s="69"/>
      <c r="AR797" s="69"/>
      <c r="AS797" s="69"/>
      <c r="AT797" s="69"/>
      <c r="AU797" s="69"/>
      <c r="AV797" s="69"/>
      <c r="AW797" s="69"/>
      <c r="AX797" s="69"/>
      <c r="AY797" s="69"/>
      <c r="AZ797" s="69"/>
      <c r="BA797" s="5"/>
      <c r="BB797" s="5"/>
      <c r="BC797" s="5"/>
      <c r="BD797" s="69"/>
    </row>
    <row r="798" spans="3:56" x14ac:dyDescent="0.2">
      <c r="C798" s="2" t="s">
        <v>45</v>
      </c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</row>
    <row r="799" spans="3:56" x14ac:dyDescent="0.2">
      <c r="C799" s="2" t="s">
        <v>46</v>
      </c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</row>
    <row r="800" spans="3:56" x14ac:dyDescent="0.2">
      <c r="C800" s="2" t="s">
        <v>47</v>
      </c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</row>
    <row r="801" spans="3:56" x14ac:dyDescent="0.2">
      <c r="C801" s="2" t="s">
        <v>48</v>
      </c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</row>
    <row r="802" spans="3:56" x14ac:dyDescent="0.2">
      <c r="C802" s="2" t="s">
        <v>49</v>
      </c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</row>
    <row r="803" spans="3:56" x14ac:dyDescent="0.2">
      <c r="C803" s="2" t="s">
        <v>50</v>
      </c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</row>
    <row r="804" spans="3:56" x14ac:dyDescent="0.2">
      <c r="C804" s="2" t="s">
        <v>51</v>
      </c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</row>
    <row r="805" spans="3:56" x14ac:dyDescent="0.2">
      <c r="C805" s="2" t="s">
        <v>52</v>
      </c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</row>
    <row r="806" spans="3:56" x14ac:dyDescent="0.2">
      <c r="C806" s="2" t="s">
        <v>53</v>
      </c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</row>
    <row r="807" spans="3:56" x14ac:dyDescent="0.2">
      <c r="C807" s="2" t="s">
        <v>54</v>
      </c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</row>
    <row r="808" spans="3:56" x14ac:dyDescent="0.2">
      <c r="C808" s="2" t="s">
        <v>55</v>
      </c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</row>
    <row r="809" spans="3:56" x14ac:dyDescent="0.2">
      <c r="C809" s="2" t="s">
        <v>56</v>
      </c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</row>
    <row r="810" spans="3:56" x14ac:dyDescent="0.2">
      <c r="C810" s="2" t="s">
        <v>57</v>
      </c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</row>
    <row r="811" spans="3:56" x14ac:dyDescent="0.2">
      <c r="C811" s="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</row>
    <row r="812" spans="3:56" x14ac:dyDescent="0.2">
      <c r="C812" s="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</row>
    <row r="815" spans="3:56" x14ac:dyDescent="0.2">
      <c r="C815" s="73" t="s">
        <v>44</v>
      </c>
      <c r="D815" s="73"/>
      <c r="E815" s="73"/>
      <c r="F815" s="73"/>
      <c r="G815" s="73"/>
      <c r="H815" s="73"/>
      <c r="I815" s="73"/>
      <c r="J815" s="73"/>
      <c r="K815" s="73"/>
      <c r="L815" s="73"/>
      <c r="M815" s="73"/>
      <c r="N815" s="73"/>
      <c r="O815" s="73"/>
      <c r="P815" s="73"/>
      <c r="Q815" s="73"/>
      <c r="R815" s="73"/>
      <c r="S815" s="73"/>
      <c r="T815" s="73"/>
      <c r="U815" s="73"/>
      <c r="V815" s="73"/>
      <c r="W815" s="73"/>
      <c r="X815" s="73"/>
      <c r="Y815" s="73"/>
      <c r="Z815" s="73"/>
      <c r="AA815" s="73"/>
      <c r="AB815" s="73"/>
      <c r="AC815" s="73"/>
      <c r="AD815" s="73"/>
      <c r="AE815" s="73"/>
      <c r="AF815" s="73"/>
      <c r="AG815" s="73"/>
      <c r="AH815" s="73"/>
      <c r="AI815" s="73"/>
      <c r="AJ815" s="73"/>
      <c r="AK815" s="73"/>
      <c r="AL815" s="73"/>
      <c r="AM815" s="73"/>
      <c r="AN815" s="73"/>
      <c r="AO815" s="73"/>
      <c r="AP815" s="73"/>
      <c r="AQ815" s="73"/>
      <c r="AR815" s="73"/>
      <c r="AS815" s="73"/>
      <c r="AT815" s="73"/>
      <c r="AU815" s="73"/>
      <c r="AV815" s="73"/>
      <c r="AW815" s="73"/>
      <c r="AX815" s="73"/>
      <c r="AY815" s="73"/>
      <c r="AZ815" s="73"/>
      <c r="BA815" s="73"/>
      <c r="BB815" s="73"/>
      <c r="BC815" s="73"/>
      <c r="BD815" s="73"/>
    </row>
    <row r="816" spans="3:56" x14ac:dyDescent="0.2">
      <c r="C816" s="73"/>
      <c r="D816" s="73"/>
      <c r="E816" s="73"/>
      <c r="F816" s="73"/>
      <c r="G816" s="73"/>
      <c r="H816" s="73"/>
      <c r="I816" s="73"/>
      <c r="J816" s="73"/>
      <c r="K816" s="73"/>
      <c r="L816" s="73"/>
      <c r="M816" s="73"/>
      <c r="N816" s="73"/>
      <c r="O816" s="73"/>
      <c r="P816" s="73"/>
      <c r="Q816" s="73"/>
      <c r="R816" s="73"/>
      <c r="S816" s="73"/>
      <c r="T816" s="73"/>
      <c r="U816" s="73"/>
      <c r="V816" s="73"/>
      <c r="W816" s="73"/>
      <c r="X816" s="73"/>
      <c r="Y816" s="73"/>
      <c r="Z816" s="73"/>
      <c r="AA816" s="73"/>
      <c r="AB816" s="73"/>
      <c r="AC816" s="73"/>
      <c r="AD816" s="73"/>
      <c r="AE816" s="73"/>
      <c r="AF816" s="73"/>
      <c r="AG816" s="73"/>
      <c r="AH816" s="73"/>
      <c r="AI816" s="73"/>
      <c r="AJ816" s="73"/>
      <c r="AK816" s="73"/>
      <c r="AL816" s="73"/>
      <c r="AM816" s="73"/>
      <c r="AN816" s="73"/>
      <c r="AO816" s="73"/>
      <c r="AP816" s="73"/>
      <c r="AQ816" s="73"/>
      <c r="AR816" s="73"/>
      <c r="AS816" s="73"/>
      <c r="AT816" s="73"/>
      <c r="AU816" s="73"/>
      <c r="AV816" s="73"/>
      <c r="AW816" s="73"/>
      <c r="AX816" s="73"/>
      <c r="AY816" s="73"/>
      <c r="AZ816" s="73"/>
      <c r="BA816" s="73"/>
      <c r="BB816" s="73"/>
      <c r="BC816" s="73"/>
      <c r="BD816" s="73"/>
    </row>
    <row r="817" spans="3:56" ht="23.25" x14ac:dyDescent="0.2">
      <c r="C817" s="72" t="s">
        <v>41</v>
      </c>
      <c r="D817" s="72"/>
      <c r="E817" s="72"/>
      <c r="F817" s="72"/>
      <c r="G817" s="72"/>
      <c r="H817" s="72"/>
      <c r="I817" s="72"/>
      <c r="J817" s="72"/>
      <c r="K817" s="72"/>
      <c r="L817" s="72"/>
      <c r="M817" s="72"/>
      <c r="N817" s="72"/>
      <c r="O817" s="72"/>
      <c r="P817" s="72"/>
      <c r="Q817" s="72"/>
      <c r="R817" s="72"/>
      <c r="S817" s="72"/>
      <c r="T817" s="72"/>
      <c r="U817" s="72"/>
      <c r="V817" s="72"/>
      <c r="W817" s="72"/>
      <c r="X817" s="72"/>
      <c r="Y817" s="72"/>
      <c r="Z817" s="72"/>
      <c r="AA817" s="72"/>
      <c r="AB817" s="72"/>
      <c r="AC817" s="72"/>
      <c r="AD817" s="72"/>
      <c r="AE817" s="72" t="s">
        <v>42</v>
      </c>
      <c r="AF817" s="72"/>
      <c r="AG817" s="72"/>
      <c r="AH817" s="72"/>
      <c r="AI817" s="72"/>
      <c r="AJ817" s="72"/>
      <c r="AK817" s="72"/>
      <c r="AL817" s="72"/>
      <c r="AM817" s="72"/>
      <c r="AN817" s="72"/>
      <c r="AO817" s="72"/>
      <c r="AP817" s="72"/>
      <c r="AQ817" s="72"/>
      <c r="AR817" s="72"/>
      <c r="AS817" s="72"/>
      <c r="AT817" s="72"/>
      <c r="AU817" s="72"/>
      <c r="AV817" s="72"/>
      <c r="AW817" s="72"/>
      <c r="AX817" s="72"/>
      <c r="AY817" s="72"/>
      <c r="AZ817" s="72"/>
      <c r="BA817" s="72"/>
      <c r="BB817" s="72"/>
      <c r="BC817" s="72"/>
      <c r="BD817" s="72"/>
    </row>
    <row r="818" spans="3:56" x14ac:dyDescent="0.2">
      <c r="C818" s="69" t="s">
        <v>0</v>
      </c>
      <c r="D818" s="69" t="s">
        <v>1</v>
      </c>
      <c r="E818" s="69" t="s">
        <v>2</v>
      </c>
      <c r="F818" s="69" t="s">
        <v>3</v>
      </c>
      <c r="G818" s="69" t="s">
        <v>4</v>
      </c>
      <c r="H818" s="69" t="s">
        <v>5</v>
      </c>
      <c r="I818" s="69" t="s">
        <v>6</v>
      </c>
      <c r="J818" s="69" t="s">
        <v>7</v>
      </c>
      <c r="K818" s="69" t="s">
        <v>8</v>
      </c>
      <c r="L818" s="69" t="s">
        <v>9</v>
      </c>
      <c r="M818" s="69" t="s">
        <v>10</v>
      </c>
      <c r="N818" s="69" t="s">
        <v>11</v>
      </c>
      <c r="O818" s="4"/>
      <c r="P818" s="69" t="s">
        <v>40</v>
      </c>
      <c r="Q818" s="69"/>
      <c r="R818" s="69"/>
      <c r="S818" s="69"/>
      <c r="T818" s="69"/>
      <c r="U818" s="69"/>
      <c r="V818" s="69"/>
      <c r="W818" s="69" t="s">
        <v>13</v>
      </c>
      <c r="X818" s="69" t="s">
        <v>14</v>
      </c>
      <c r="Y818" s="69" t="s">
        <v>15</v>
      </c>
      <c r="Z818" s="69" t="s">
        <v>16</v>
      </c>
      <c r="AA818" s="69" t="s">
        <v>17</v>
      </c>
      <c r="AB818" s="69" t="s">
        <v>18</v>
      </c>
      <c r="AC818" s="69" t="s">
        <v>19</v>
      </c>
      <c r="AD818" s="69" t="s">
        <v>20</v>
      </c>
      <c r="AE818" s="69" t="s">
        <v>21</v>
      </c>
      <c r="AF818" s="69" t="s">
        <v>22</v>
      </c>
      <c r="AG818" s="69" t="s">
        <v>23</v>
      </c>
      <c r="AH818" s="69" t="s">
        <v>24</v>
      </c>
      <c r="AI818" s="69" t="s">
        <v>25</v>
      </c>
      <c r="AJ818" s="69" t="s">
        <v>26</v>
      </c>
      <c r="AK818" s="69" t="s">
        <v>27</v>
      </c>
      <c r="AL818" s="69" t="s">
        <v>28</v>
      </c>
      <c r="AM818" s="69" t="s">
        <v>29</v>
      </c>
      <c r="AN818" s="69" t="s">
        <v>1</v>
      </c>
      <c r="AO818" s="69" t="s">
        <v>30</v>
      </c>
      <c r="AP818" s="5"/>
      <c r="AQ818" s="69" t="s">
        <v>31</v>
      </c>
      <c r="AR818" s="69" t="s">
        <v>32</v>
      </c>
      <c r="AS818" s="69" t="s">
        <v>33</v>
      </c>
      <c r="AT818" s="69" t="s">
        <v>34</v>
      </c>
      <c r="AU818" s="69" t="s">
        <v>35</v>
      </c>
      <c r="AV818" s="69" t="s">
        <v>36</v>
      </c>
      <c r="AW818" s="69"/>
      <c r="AX818" s="69"/>
      <c r="AY818" s="69" t="s">
        <v>37</v>
      </c>
      <c r="AZ818" s="69" t="s">
        <v>38</v>
      </c>
      <c r="BA818" s="5"/>
      <c r="BB818" s="5"/>
      <c r="BC818" s="5"/>
      <c r="BD818" s="69" t="s">
        <v>39</v>
      </c>
    </row>
    <row r="819" spans="3:56" x14ac:dyDescent="0.2">
      <c r="C819" s="69"/>
      <c r="D819" s="69"/>
      <c r="E819" s="69"/>
      <c r="F819" s="69"/>
      <c r="G819" s="69"/>
      <c r="H819" s="69"/>
      <c r="I819" s="69"/>
      <c r="J819" s="69"/>
      <c r="K819" s="69"/>
      <c r="L819" s="69"/>
      <c r="M819" s="69"/>
      <c r="N819" s="69"/>
      <c r="O819" s="4"/>
      <c r="P819" s="3">
        <v>2013</v>
      </c>
      <c r="Q819" s="3">
        <v>2014</v>
      </c>
      <c r="R819" s="3">
        <v>2015</v>
      </c>
      <c r="S819" s="3">
        <v>2016</v>
      </c>
      <c r="T819" s="3"/>
      <c r="U819" s="3"/>
      <c r="V819" s="3" t="s">
        <v>12</v>
      </c>
      <c r="W819" s="69"/>
      <c r="X819" s="69"/>
      <c r="Y819" s="69"/>
      <c r="Z819" s="69"/>
      <c r="AA819" s="69"/>
      <c r="AB819" s="69"/>
      <c r="AC819" s="69"/>
      <c r="AD819" s="69"/>
      <c r="AE819" s="69"/>
      <c r="AF819" s="69"/>
      <c r="AG819" s="69"/>
      <c r="AH819" s="69"/>
      <c r="AI819" s="69"/>
      <c r="AJ819" s="69"/>
      <c r="AK819" s="69"/>
      <c r="AL819" s="69"/>
      <c r="AM819" s="69"/>
      <c r="AN819" s="69"/>
      <c r="AO819" s="69"/>
      <c r="AP819" s="5"/>
      <c r="AQ819" s="69"/>
      <c r="AR819" s="69"/>
      <c r="AS819" s="69"/>
      <c r="AT819" s="69"/>
      <c r="AU819" s="69"/>
      <c r="AV819" s="69"/>
      <c r="AW819" s="69"/>
      <c r="AX819" s="69"/>
      <c r="AY819" s="69"/>
      <c r="AZ819" s="69"/>
      <c r="BA819" s="5"/>
      <c r="BB819" s="5"/>
      <c r="BC819" s="5"/>
      <c r="BD819" s="69"/>
    </row>
    <row r="820" spans="3:56" x14ac:dyDescent="0.2">
      <c r="C820" s="2" t="s">
        <v>45</v>
      </c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</row>
    <row r="821" spans="3:56" x14ac:dyDescent="0.2">
      <c r="C821" s="2" t="s">
        <v>46</v>
      </c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</row>
    <row r="822" spans="3:56" x14ac:dyDescent="0.2">
      <c r="C822" s="2" t="s">
        <v>47</v>
      </c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</row>
    <row r="823" spans="3:56" x14ac:dyDescent="0.2">
      <c r="C823" s="2" t="s">
        <v>48</v>
      </c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</row>
    <row r="824" spans="3:56" x14ac:dyDescent="0.2">
      <c r="C824" s="2" t="s">
        <v>49</v>
      </c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</row>
    <row r="825" spans="3:56" x14ac:dyDescent="0.2">
      <c r="C825" s="2" t="s">
        <v>50</v>
      </c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</row>
    <row r="826" spans="3:56" x14ac:dyDescent="0.2">
      <c r="C826" s="2" t="s">
        <v>51</v>
      </c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</row>
    <row r="827" spans="3:56" x14ac:dyDescent="0.2">
      <c r="C827" s="2" t="s">
        <v>52</v>
      </c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</row>
    <row r="828" spans="3:56" x14ac:dyDescent="0.2">
      <c r="C828" s="2" t="s">
        <v>53</v>
      </c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</row>
    <row r="829" spans="3:56" x14ac:dyDescent="0.2">
      <c r="C829" s="2" t="s">
        <v>54</v>
      </c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</row>
    <row r="830" spans="3:56" x14ac:dyDescent="0.2">
      <c r="C830" s="2" t="s">
        <v>55</v>
      </c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</row>
    <row r="831" spans="3:56" x14ac:dyDescent="0.2">
      <c r="C831" s="2" t="s">
        <v>56</v>
      </c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</row>
    <row r="832" spans="3:56" x14ac:dyDescent="0.2">
      <c r="C832" s="2" t="s">
        <v>57</v>
      </c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</row>
    <row r="833" spans="3:56" x14ac:dyDescent="0.2">
      <c r="C833" s="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</row>
    <row r="834" spans="3:56" x14ac:dyDescent="0.2">
      <c r="C834" s="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</row>
    <row r="837" spans="3:56" x14ac:dyDescent="0.2">
      <c r="C837" s="73" t="s">
        <v>44</v>
      </c>
      <c r="D837" s="73"/>
      <c r="E837" s="73"/>
      <c r="F837" s="73"/>
      <c r="G837" s="73"/>
      <c r="H837" s="73"/>
      <c r="I837" s="73"/>
      <c r="J837" s="73"/>
      <c r="K837" s="73"/>
      <c r="L837" s="73"/>
      <c r="M837" s="73"/>
      <c r="N837" s="73"/>
      <c r="O837" s="73"/>
      <c r="P837" s="73"/>
      <c r="Q837" s="73"/>
      <c r="R837" s="73"/>
      <c r="S837" s="73"/>
      <c r="T837" s="73"/>
      <c r="U837" s="73"/>
      <c r="V837" s="73"/>
      <c r="W837" s="73"/>
      <c r="X837" s="73"/>
      <c r="Y837" s="73"/>
      <c r="Z837" s="73"/>
      <c r="AA837" s="73"/>
      <c r="AB837" s="73"/>
      <c r="AC837" s="73"/>
      <c r="AD837" s="73"/>
      <c r="AE837" s="73"/>
      <c r="AF837" s="73"/>
      <c r="AG837" s="73"/>
      <c r="AH837" s="73"/>
      <c r="AI837" s="73"/>
      <c r="AJ837" s="73"/>
      <c r="AK837" s="73"/>
      <c r="AL837" s="73"/>
      <c r="AM837" s="73"/>
      <c r="AN837" s="73"/>
      <c r="AO837" s="73"/>
      <c r="AP837" s="73"/>
      <c r="AQ837" s="73"/>
      <c r="AR837" s="73"/>
      <c r="AS837" s="73"/>
      <c r="AT837" s="73"/>
      <c r="AU837" s="73"/>
      <c r="AV837" s="73"/>
      <c r="AW837" s="73"/>
      <c r="AX837" s="73"/>
      <c r="AY837" s="73"/>
      <c r="AZ837" s="73"/>
      <c r="BA837" s="73"/>
      <c r="BB837" s="73"/>
      <c r="BC837" s="73"/>
      <c r="BD837" s="73"/>
    </row>
    <row r="838" spans="3:56" x14ac:dyDescent="0.2">
      <c r="C838" s="73"/>
      <c r="D838" s="73"/>
      <c r="E838" s="73"/>
      <c r="F838" s="73"/>
      <c r="G838" s="73"/>
      <c r="H838" s="73"/>
      <c r="I838" s="73"/>
      <c r="J838" s="73"/>
      <c r="K838" s="73"/>
      <c r="L838" s="73"/>
      <c r="M838" s="73"/>
      <c r="N838" s="73"/>
      <c r="O838" s="73"/>
      <c r="P838" s="73"/>
      <c r="Q838" s="73"/>
      <c r="R838" s="73"/>
      <c r="S838" s="73"/>
      <c r="T838" s="73"/>
      <c r="U838" s="73"/>
      <c r="V838" s="73"/>
      <c r="W838" s="73"/>
      <c r="X838" s="73"/>
      <c r="Y838" s="73"/>
      <c r="Z838" s="73"/>
      <c r="AA838" s="73"/>
      <c r="AB838" s="73"/>
      <c r="AC838" s="73"/>
      <c r="AD838" s="73"/>
      <c r="AE838" s="73"/>
      <c r="AF838" s="73"/>
      <c r="AG838" s="73"/>
      <c r="AH838" s="73"/>
      <c r="AI838" s="73"/>
      <c r="AJ838" s="73"/>
      <c r="AK838" s="73"/>
      <c r="AL838" s="73"/>
      <c r="AM838" s="73"/>
      <c r="AN838" s="73"/>
      <c r="AO838" s="73"/>
      <c r="AP838" s="73"/>
      <c r="AQ838" s="73"/>
      <c r="AR838" s="73"/>
      <c r="AS838" s="73"/>
      <c r="AT838" s="73"/>
      <c r="AU838" s="73"/>
      <c r="AV838" s="73"/>
      <c r="AW838" s="73"/>
      <c r="AX838" s="73"/>
      <c r="AY838" s="73"/>
      <c r="AZ838" s="73"/>
      <c r="BA838" s="73"/>
      <c r="BB838" s="73"/>
      <c r="BC838" s="73"/>
      <c r="BD838" s="73"/>
    </row>
    <row r="839" spans="3:56" ht="23.25" x14ac:dyDescent="0.2">
      <c r="C839" s="72" t="s">
        <v>41</v>
      </c>
      <c r="D839" s="72"/>
      <c r="E839" s="72"/>
      <c r="F839" s="72"/>
      <c r="G839" s="72"/>
      <c r="H839" s="72"/>
      <c r="I839" s="72"/>
      <c r="J839" s="72"/>
      <c r="K839" s="72"/>
      <c r="L839" s="72"/>
      <c r="M839" s="72"/>
      <c r="N839" s="72"/>
      <c r="O839" s="72"/>
      <c r="P839" s="72"/>
      <c r="Q839" s="72"/>
      <c r="R839" s="72"/>
      <c r="S839" s="72"/>
      <c r="T839" s="72"/>
      <c r="U839" s="72"/>
      <c r="V839" s="72"/>
      <c r="W839" s="72"/>
      <c r="X839" s="72"/>
      <c r="Y839" s="72"/>
      <c r="Z839" s="72"/>
      <c r="AA839" s="72"/>
      <c r="AB839" s="72"/>
      <c r="AC839" s="72"/>
      <c r="AD839" s="72"/>
      <c r="AE839" s="72" t="s">
        <v>42</v>
      </c>
      <c r="AF839" s="72"/>
      <c r="AG839" s="72"/>
      <c r="AH839" s="72"/>
      <c r="AI839" s="72"/>
      <c r="AJ839" s="72"/>
      <c r="AK839" s="72"/>
      <c r="AL839" s="72"/>
      <c r="AM839" s="72"/>
      <c r="AN839" s="72"/>
      <c r="AO839" s="72"/>
      <c r="AP839" s="72"/>
      <c r="AQ839" s="72"/>
      <c r="AR839" s="72"/>
      <c r="AS839" s="72"/>
      <c r="AT839" s="72"/>
      <c r="AU839" s="72"/>
      <c r="AV839" s="72"/>
      <c r="AW839" s="72"/>
      <c r="AX839" s="72"/>
      <c r="AY839" s="72"/>
      <c r="AZ839" s="72"/>
      <c r="BA839" s="72"/>
      <c r="BB839" s="72"/>
      <c r="BC839" s="72"/>
      <c r="BD839" s="72"/>
    </row>
    <row r="840" spans="3:56" x14ac:dyDescent="0.2">
      <c r="C840" s="69" t="s">
        <v>0</v>
      </c>
      <c r="D840" s="69" t="s">
        <v>1</v>
      </c>
      <c r="E840" s="69" t="s">
        <v>2</v>
      </c>
      <c r="F840" s="69" t="s">
        <v>3</v>
      </c>
      <c r="G840" s="69" t="s">
        <v>4</v>
      </c>
      <c r="H840" s="69" t="s">
        <v>5</v>
      </c>
      <c r="I840" s="69" t="s">
        <v>6</v>
      </c>
      <c r="J840" s="69" t="s">
        <v>7</v>
      </c>
      <c r="K840" s="69" t="s">
        <v>8</v>
      </c>
      <c r="L840" s="69" t="s">
        <v>9</v>
      </c>
      <c r="M840" s="69" t="s">
        <v>10</v>
      </c>
      <c r="N840" s="69" t="s">
        <v>11</v>
      </c>
      <c r="O840" s="4"/>
      <c r="P840" s="69" t="s">
        <v>40</v>
      </c>
      <c r="Q840" s="69"/>
      <c r="R840" s="69"/>
      <c r="S840" s="69"/>
      <c r="T840" s="69"/>
      <c r="U840" s="69"/>
      <c r="V840" s="69"/>
      <c r="W840" s="69" t="s">
        <v>13</v>
      </c>
      <c r="X840" s="69" t="s">
        <v>14</v>
      </c>
      <c r="Y840" s="69" t="s">
        <v>15</v>
      </c>
      <c r="Z840" s="69" t="s">
        <v>16</v>
      </c>
      <c r="AA840" s="69" t="s">
        <v>17</v>
      </c>
      <c r="AB840" s="69" t="s">
        <v>18</v>
      </c>
      <c r="AC840" s="69" t="s">
        <v>19</v>
      </c>
      <c r="AD840" s="69" t="s">
        <v>20</v>
      </c>
      <c r="AE840" s="69" t="s">
        <v>21</v>
      </c>
      <c r="AF840" s="69" t="s">
        <v>22</v>
      </c>
      <c r="AG840" s="69" t="s">
        <v>23</v>
      </c>
      <c r="AH840" s="69" t="s">
        <v>24</v>
      </c>
      <c r="AI840" s="69" t="s">
        <v>25</v>
      </c>
      <c r="AJ840" s="69" t="s">
        <v>26</v>
      </c>
      <c r="AK840" s="69" t="s">
        <v>27</v>
      </c>
      <c r="AL840" s="69" t="s">
        <v>28</v>
      </c>
      <c r="AM840" s="69" t="s">
        <v>29</v>
      </c>
      <c r="AN840" s="69" t="s">
        <v>1</v>
      </c>
      <c r="AO840" s="69" t="s">
        <v>30</v>
      </c>
      <c r="AP840" s="5"/>
      <c r="AQ840" s="69" t="s">
        <v>31</v>
      </c>
      <c r="AR840" s="69" t="s">
        <v>32</v>
      </c>
      <c r="AS840" s="69" t="s">
        <v>33</v>
      </c>
      <c r="AT840" s="69" t="s">
        <v>34</v>
      </c>
      <c r="AU840" s="69" t="s">
        <v>35</v>
      </c>
      <c r="AV840" s="69" t="s">
        <v>36</v>
      </c>
      <c r="AW840" s="69"/>
      <c r="AX840" s="69"/>
      <c r="AY840" s="69" t="s">
        <v>37</v>
      </c>
      <c r="AZ840" s="69" t="s">
        <v>38</v>
      </c>
      <c r="BA840" s="5"/>
      <c r="BB840" s="5"/>
      <c r="BC840" s="5"/>
      <c r="BD840" s="69" t="s">
        <v>39</v>
      </c>
    </row>
    <row r="841" spans="3:56" x14ac:dyDescent="0.2">
      <c r="C841" s="69"/>
      <c r="D841" s="69"/>
      <c r="E841" s="69"/>
      <c r="F841" s="69"/>
      <c r="G841" s="69"/>
      <c r="H841" s="69"/>
      <c r="I841" s="69"/>
      <c r="J841" s="69"/>
      <c r="K841" s="69"/>
      <c r="L841" s="69"/>
      <c r="M841" s="69"/>
      <c r="N841" s="69"/>
      <c r="O841" s="4"/>
      <c r="P841" s="3">
        <v>2013</v>
      </c>
      <c r="Q841" s="3">
        <v>2014</v>
      </c>
      <c r="R841" s="3">
        <v>2015</v>
      </c>
      <c r="S841" s="3">
        <v>2016</v>
      </c>
      <c r="T841" s="3"/>
      <c r="U841" s="3"/>
      <c r="V841" s="3" t="s">
        <v>12</v>
      </c>
      <c r="W841" s="69"/>
      <c r="X841" s="69"/>
      <c r="Y841" s="69"/>
      <c r="Z841" s="69"/>
      <c r="AA841" s="69"/>
      <c r="AB841" s="69"/>
      <c r="AC841" s="69"/>
      <c r="AD841" s="69"/>
      <c r="AE841" s="69"/>
      <c r="AF841" s="69"/>
      <c r="AG841" s="69"/>
      <c r="AH841" s="69"/>
      <c r="AI841" s="69"/>
      <c r="AJ841" s="69"/>
      <c r="AK841" s="69"/>
      <c r="AL841" s="69"/>
      <c r="AM841" s="69"/>
      <c r="AN841" s="69"/>
      <c r="AO841" s="69"/>
      <c r="AP841" s="5"/>
      <c r="AQ841" s="69"/>
      <c r="AR841" s="69"/>
      <c r="AS841" s="69"/>
      <c r="AT841" s="69"/>
      <c r="AU841" s="69"/>
      <c r="AV841" s="69"/>
      <c r="AW841" s="69"/>
      <c r="AX841" s="69"/>
      <c r="AY841" s="69"/>
      <c r="AZ841" s="69"/>
      <c r="BA841" s="5"/>
      <c r="BB841" s="5"/>
      <c r="BC841" s="5"/>
      <c r="BD841" s="69"/>
    </row>
    <row r="842" spans="3:56" x14ac:dyDescent="0.2">
      <c r="C842" s="2" t="s">
        <v>45</v>
      </c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</row>
    <row r="843" spans="3:56" x14ac:dyDescent="0.2">
      <c r="C843" s="2" t="s">
        <v>46</v>
      </c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</row>
    <row r="844" spans="3:56" x14ac:dyDescent="0.2">
      <c r="C844" s="2" t="s">
        <v>47</v>
      </c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</row>
    <row r="845" spans="3:56" x14ac:dyDescent="0.2">
      <c r="C845" s="2" t="s">
        <v>48</v>
      </c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</row>
    <row r="846" spans="3:56" x14ac:dyDescent="0.2">
      <c r="C846" s="2" t="s">
        <v>49</v>
      </c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</row>
    <row r="847" spans="3:56" x14ac:dyDescent="0.2">
      <c r="C847" s="2" t="s">
        <v>50</v>
      </c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</row>
    <row r="848" spans="3:56" x14ac:dyDescent="0.2">
      <c r="C848" s="2" t="s">
        <v>51</v>
      </c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</row>
    <row r="849" spans="3:56" x14ac:dyDescent="0.2">
      <c r="C849" s="2" t="s">
        <v>52</v>
      </c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</row>
    <row r="850" spans="3:56" x14ac:dyDescent="0.2">
      <c r="C850" s="2" t="s">
        <v>53</v>
      </c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</row>
    <row r="851" spans="3:56" x14ac:dyDescent="0.2">
      <c r="C851" s="2" t="s">
        <v>54</v>
      </c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</row>
    <row r="852" spans="3:56" x14ac:dyDescent="0.2">
      <c r="C852" s="2" t="s">
        <v>55</v>
      </c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</row>
    <row r="853" spans="3:56" x14ac:dyDescent="0.2">
      <c r="C853" s="2" t="s">
        <v>56</v>
      </c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</row>
    <row r="854" spans="3:56" x14ac:dyDescent="0.2">
      <c r="C854" s="2" t="s">
        <v>57</v>
      </c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</row>
    <row r="855" spans="3:56" x14ac:dyDescent="0.2">
      <c r="C855" s="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</row>
    <row r="856" spans="3:56" x14ac:dyDescent="0.2">
      <c r="C856" s="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</row>
    <row r="859" spans="3:56" x14ac:dyDescent="0.2">
      <c r="C859" s="73" t="s">
        <v>44</v>
      </c>
      <c r="D859" s="73"/>
      <c r="E859" s="73"/>
      <c r="F859" s="73"/>
      <c r="G859" s="73"/>
      <c r="H859" s="73"/>
      <c r="I859" s="73"/>
      <c r="J859" s="73"/>
      <c r="K859" s="73"/>
      <c r="L859" s="73"/>
      <c r="M859" s="73"/>
      <c r="N859" s="73"/>
      <c r="O859" s="73"/>
      <c r="P859" s="73"/>
      <c r="Q859" s="73"/>
      <c r="R859" s="73"/>
      <c r="S859" s="73"/>
      <c r="T859" s="73"/>
      <c r="U859" s="73"/>
      <c r="V859" s="73"/>
      <c r="W859" s="73"/>
      <c r="X859" s="73"/>
      <c r="Y859" s="73"/>
      <c r="Z859" s="73"/>
      <c r="AA859" s="73"/>
      <c r="AB859" s="73"/>
      <c r="AC859" s="73"/>
      <c r="AD859" s="73"/>
      <c r="AE859" s="73"/>
      <c r="AF859" s="73"/>
      <c r="AG859" s="73"/>
      <c r="AH859" s="73"/>
      <c r="AI859" s="73"/>
      <c r="AJ859" s="73"/>
      <c r="AK859" s="73"/>
      <c r="AL859" s="73"/>
      <c r="AM859" s="73"/>
      <c r="AN859" s="73"/>
      <c r="AO859" s="73"/>
      <c r="AP859" s="73"/>
      <c r="AQ859" s="73"/>
      <c r="AR859" s="73"/>
      <c r="AS859" s="73"/>
      <c r="AT859" s="73"/>
      <c r="AU859" s="73"/>
      <c r="AV859" s="73"/>
      <c r="AW859" s="73"/>
      <c r="AX859" s="73"/>
      <c r="AY859" s="73"/>
      <c r="AZ859" s="73"/>
      <c r="BA859" s="73"/>
      <c r="BB859" s="73"/>
      <c r="BC859" s="73"/>
      <c r="BD859" s="73"/>
    </row>
    <row r="860" spans="3:56" x14ac:dyDescent="0.2">
      <c r="C860" s="73"/>
      <c r="D860" s="73"/>
      <c r="E860" s="73"/>
      <c r="F860" s="73"/>
      <c r="G860" s="73"/>
      <c r="H860" s="73"/>
      <c r="I860" s="73"/>
      <c r="J860" s="73"/>
      <c r="K860" s="73"/>
      <c r="L860" s="73"/>
      <c r="M860" s="73"/>
      <c r="N860" s="73"/>
      <c r="O860" s="73"/>
      <c r="P860" s="73"/>
      <c r="Q860" s="73"/>
      <c r="R860" s="73"/>
      <c r="S860" s="73"/>
      <c r="T860" s="73"/>
      <c r="U860" s="73"/>
      <c r="V860" s="73"/>
      <c r="W860" s="73"/>
      <c r="X860" s="73"/>
      <c r="Y860" s="73"/>
      <c r="Z860" s="73"/>
      <c r="AA860" s="73"/>
      <c r="AB860" s="73"/>
      <c r="AC860" s="73"/>
      <c r="AD860" s="73"/>
      <c r="AE860" s="73"/>
      <c r="AF860" s="73"/>
      <c r="AG860" s="73"/>
      <c r="AH860" s="73"/>
      <c r="AI860" s="73"/>
      <c r="AJ860" s="73"/>
      <c r="AK860" s="73"/>
      <c r="AL860" s="73"/>
      <c r="AM860" s="73"/>
      <c r="AN860" s="73"/>
      <c r="AO860" s="73"/>
      <c r="AP860" s="73"/>
      <c r="AQ860" s="73"/>
      <c r="AR860" s="73"/>
      <c r="AS860" s="73"/>
      <c r="AT860" s="73"/>
      <c r="AU860" s="73"/>
      <c r="AV860" s="73"/>
      <c r="AW860" s="73"/>
      <c r="AX860" s="73"/>
      <c r="AY860" s="73"/>
      <c r="AZ860" s="73"/>
      <c r="BA860" s="73"/>
      <c r="BB860" s="73"/>
      <c r="BC860" s="73"/>
      <c r="BD860" s="73"/>
    </row>
    <row r="861" spans="3:56" ht="23.25" x14ac:dyDescent="0.2">
      <c r="C861" s="72" t="s">
        <v>41</v>
      </c>
      <c r="D861" s="72"/>
      <c r="E861" s="72"/>
      <c r="F861" s="72"/>
      <c r="G861" s="72"/>
      <c r="H861" s="72"/>
      <c r="I861" s="72"/>
      <c r="J861" s="72"/>
      <c r="K861" s="72"/>
      <c r="L861" s="72"/>
      <c r="M861" s="72"/>
      <c r="N861" s="72"/>
      <c r="O861" s="72"/>
      <c r="P861" s="72"/>
      <c r="Q861" s="72"/>
      <c r="R861" s="72"/>
      <c r="S861" s="72"/>
      <c r="T861" s="72"/>
      <c r="U861" s="72"/>
      <c r="V861" s="72"/>
      <c r="W861" s="72"/>
      <c r="X861" s="72"/>
      <c r="Y861" s="72"/>
      <c r="Z861" s="72"/>
      <c r="AA861" s="72"/>
      <c r="AB861" s="72"/>
      <c r="AC861" s="72"/>
      <c r="AD861" s="72"/>
      <c r="AE861" s="72" t="s">
        <v>42</v>
      </c>
      <c r="AF861" s="72"/>
      <c r="AG861" s="72"/>
      <c r="AH861" s="72"/>
      <c r="AI861" s="72"/>
      <c r="AJ861" s="72"/>
      <c r="AK861" s="72"/>
      <c r="AL861" s="72"/>
      <c r="AM861" s="72"/>
      <c r="AN861" s="72"/>
      <c r="AO861" s="72"/>
      <c r="AP861" s="72"/>
      <c r="AQ861" s="72"/>
      <c r="AR861" s="72"/>
      <c r="AS861" s="72"/>
      <c r="AT861" s="72"/>
      <c r="AU861" s="72"/>
      <c r="AV861" s="72"/>
      <c r="AW861" s="72"/>
      <c r="AX861" s="72"/>
      <c r="AY861" s="72"/>
      <c r="AZ861" s="72"/>
      <c r="BA861" s="72"/>
      <c r="BB861" s="72"/>
      <c r="BC861" s="72"/>
      <c r="BD861" s="72"/>
    </row>
    <row r="862" spans="3:56" x14ac:dyDescent="0.2">
      <c r="C862" s="69" t="s">
        <v>0</v>
      </c>
      <c r="D862" s="69" t="s">
        <v>1</v>
      </c>
      <c r="E862" s="69" t="s">
        <v>2</v>
      </c>
      <c r="F862" s="69" t="s">
        <v>3</v>
      </c>
      <c r="G862" s="69" t="s">
        <v>4</v>
      </c>
      <c r="H862" s="69" t="s">
        <v>5</v>
      </c>
      <c r="I862" s="69" t="s">
        <v>6</v>
      </c>
      <c r="J862" s="69" t="s">
        <v>7</v>
      </c>
      <c r="K862" s="69" t="s">
        <v>8</v>
      </c>
      <c r="L862" s="69" t="s">
        <v>9</v>
      </c>
      <c r="M862" s="69" t="s">
        <v>10</v>
      </c>
      <c r="N862" s="69" t="s">
        <v>11</v>
      </c>
      <c r="O862" s="4"/>
      <c r="P862" s="69" t="s">
        <v>40</v>
      </c>
      <c r="Q862" s="69"/>
      <c r="R862" s="69"/>
      <c r="S862" s="69"/>
      <c r="T862" s="69"/>
      <c r="U862" s="69"/>
      <c r="V862" s="69"/>
      <c r="W862" s="69" t="s">
        <v>13</v>
      </c>
      <c r="X862" s="69" t="s">
        <v>14</v>
      </c>
      <c r="Y862" s="69" t="s">
        <v>15</v>
      </c>
      <c r="Z862" s="69" t="s">
        <v>16</v>
      </c>
      <c r="AA862" s="69" t="s">
        <v>17</v>
      </c>
      <c r="AB862" s="69" t="s">
        <v>18</v>
      </c>
      <c r="AC862" s="69" t="s">
        <v>19</v>
      </c>
      <c r="AD862" s="69" t="s">
        <v>20</v>
      </c>
      <c r="AE862" s="69" t="s">
        <v>21</v>
      </c>
      <c r="AF862" s="69" t="s">
        <v>22</v>
      </c>
      <c r="AG862" s="69" t="s">
        <v>23</v>
      </c>
      <c r="AH862" s="69" t="s">
        <v>24</v>
      </c>
      <c r="AI862" s="69" t="s">
        <v>25</v>
      </c>
      <c r="AJ862" s="69" t="s">
        <v>26</v>
      </c>
      <c r="AK862" s="69" t="s">
        <v>27</v>
      </c>
      <c r="AL862" s="69" t="s">
        <v>28</v>
      </c>
      <c r="AM862" s="69" t="s">
        <v>29</v>
      </c>
      <c r="AN862" s="69" t="s">
        <v>1</v>
      </c>
      <c r="AO862" s="69" t="s">
        <v>30</v>
      </c>
      <c r="AP862" s="5"/>
      <c r="AQ862" s="69" t="s">
        <v>31</v>
      </c>
      <c r="AR862" s="69" t="s">
        <v>32</v>
      </c>
      <c r="AS862" s="69" t="s">
        <v>33</v>
      </c>
      <c r="AT862" s="69" t="s">
        <v>34</v>
      </c>
      <c r="AU862" s="69" t="s">
        <v>35</v>
      </c>
      <c r="AV862" s="69" t="s">
        <v>36</v>
      </c>
      <c r="AW862" s="69"/>
      <c r="AX862" s="69"/>
      <c r="AY862" s="69" t="s">
        <v>37</v>
      </c>
      <c r="AZ862" s="69" t="s">
        <v>38</v>
      </c>
      <c r="BA862" s="5"/>
      <c r="BB862" s="5"/>
      <c r="BC862" s="5"/>
      <c r="BD862" s="69" t="s">
        <v>39</v>
      </c>
    </row>
    <row r="863" spans="3:56" x14ac:dyDescent="0.2">
      <c r="C863" s="69"/>
      <c r="D863" s="69"/>
      <c r="E863" s="69"/>
      <c r="F863" s="69"/>
      <c r="G863" s="69"/>
      <c r="H863" s="69"/>
      <c r="I863" s="69"/>
      <c r="J863" s="69"/>
      <c r="K863" s="69"/>
      <c r="L863" s="69"/>
      <c r="M863" s="69"/>
      <c r="N863" s="69"/>
      <c r="O863" s="4"/>
      <c r="P863" s="3">
        <v>2013</v>
      </c>
      <c r="Q863" s="3">
        <v>2014</v>
      </c>
      <c r="R863" s="3">
        <v>2015</v>
      </c>
      <c r="S863" s="3">
        <v>2016</v>
      </c>
      <c r="T863" s="3"/>
      <c r="U863" s="3"/>
      <c r="V863" s="3" t="s">
        <v>12</v>
      </c>
      <c r="W863" s="69"/>
      <c r="X863" s="69"/>
      <c r="Y863" s="69"/>
      <c r="Z863" s="69"/>
      <c r="AA863" s="69"/>
      <c r="AB863" s="69"/>
      <c r="AC863" s="69"/>
      <c r="AD863" s="69"/>
      <c r="AE863" s="69"/>
      <c r="AF863" s="69"/>
      <c r="AG863" s="69"/>
      <c r="AH863" s="69"/>
      <c r="AI863" s="69"/>
      <c r="AJ863" s="69"/>
      <c r="AK863" s="69"/>
      <c r="AL863" s="69"/>
      <c r="AM863" s="69"/>
      <c r="AN863" s="69"/>
      <c r="AO863" s="69"/>
      <c r="AP863" s="5"/>
      <c r="AQ863" s="69"/>
      <c r="AR863" s="69"/>
      <c r="AS863" s="69"/>
      <c r="AT863" s="69"/>
      <c r="AU863" s="69"/>
      <c r="AV863" s="69"/>
      <c r="AW863" s="69"/>
      <c r="AX863" s="69"/>
      <c r="AY863" s="69"/>
      <c r="AZ863" s="69"/>
      <c r="BA863" s="5"/>
      <c r="BB863" s="5"/>
      <c r="BC863" s="5"/>
      <c r="BD863" s="69"/>
    </row>
    <row r="864" spans="3:56" x14ac:dyDescent="0.2">
      <c r="C864" s="2" t="s">
        <v>45</v>
      </c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</row>
    <row r="865" spans="3:56" x14ac:dyDescent="0.2">
      <c r="C865" s="2" t="s">
        <v>46</v>
      </c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</row>
    <row r="866" spans="3:56" x14ac:dyDescent="0.2">
      <c r="C866" s="2" t="s">
        <v>47</v>
      </c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</row>
    <row r="867" spans="3:56" x14ac:dyDescent="0.2">
      <c r="C867" s="2" t="s">
        <v>48</v>
      </c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</row>
    <row r="868" spans="3:56" x14ac:dyDescent="0.2">
      <c r="C868" s="2" t="s">
        <v>49</v>
      </c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</row>
    <row r="869" spans="3:56" x14ac:dyDescent="0.2">
      <c r="C869" s="2" t="s">
        <v>50</v>
      </c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</row>
    <row r="870" spans="3:56" x14ac:dyDescent="0.2">
      <c r="C870" s="2" t="s">
        <v>51</v>
      </c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</row>
    <row r="871" spans="3:56" x14ac:dyDescent="0.2">
      <c r="C871" s="2" t="s">
        <v>52</v>
      </c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</row>
    <row r="872" spans="3:56" x14ac:dyDescent="0.2">
      <c r="C872" s="2" t="s">
        <v>53</v>
      </c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</row>
    <row r="873" spans="3:56" x14ac:dyDescent="0.2">
      <c r="C873" s="2" t="s">
        <v>54</v>
      </c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</row>
    <row r="874" spans="3:56" x14ac:dyDescent="0.2">
      <c r="C874" s="2" t="s">
        <v>55</v>
      </c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</row>
    <row r="875" spans="3:56" x14ac:dyDescent="0.2">
      <c r="C875" s="2" t="s">
        <v>56</v>
      </c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</row>
    <row r="876" spans="3:56" x14ac:dyDescent="0.2">
      <c r="C876" s="2" t="s">
        <v>57</v>
      </c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</row>
    <row r="877" spans="3:56" x14ac:dyDescent="0.2">
      <c r="C877" s="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</row>
    <row r="878" spans="3:56" x14ac:dyDescent="0.2">
      <c r="C878" s="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</row>
    <row r="881" spans="3:56" x14ac:dyDescent="0.2">
      <c r="C881" s="73" t="s">
        <v>44</v>
      </c>
      <c r="D881" s="73"/>
      <c r="E881" s="73"/>
      <c r="F881" s="73"/>
      <c r="G881" s="73"/>
      <c r="H881" s="73"/>
      <c r="I881" s="73"/>
      <c r="J881" s="73"/>
      <c r="K881" s="73"/>
      <c r="L881" s="73"/>
      <c r="M881" s="73"/>
      <c r="N881" s="73"/>
      <c r="O881" s="73"/>
      <c r="P881" s="73"/>
      <c r="Q881" s="73"/>
      <c r="R881" s="73"/>
      <c r="S881" s="73"/>
      <c r="T881" s="73"/>
      <c r="U881" s="73"/>
      <c r="V881" s="73"/>
      <c r="W881" s="73"/>
      <c r="X881" s="73"/>
      <c r="Y881" s="73"/>
      <c r="Z881" s="73"/>
      <c r="AA881" s="73"/>
      <c r="AB881" s="73"/>
      <c r="AC881" s="73"/>
      <c r="AD881" s="73"/>
      <c r="AE881" s="73"/>
      <c r="AF881" s="73"/>
      <c r="AG881" s="73"/>
      <c r="AH881" s="73"/>
      <c r="AI881" s="73"/>
      <c r="AJ881" s="73"/>
      <c r="AK881" s="73"/>
      <c r="AL881" s="73"/>
      <c r="AM881" s="73"/>
      <c r="AN881" s="73"/>
      <c r="AO881" s="73"/>
      <c r="AP881" s="73"/>
      <c r="AQ881" s="73"/>
      <c r="AR881" s="73"/>
      <c r="AS881" s="73"/>
      <c r="AT881" s="73"/>
      <c r="AU881" s="73"/>
      <c r="AV881" s="73"/>
      <c r="AW881" s="73"/>
      <c r="AX881" s="73"/>
      <c r="AY881" s="73"/>
      <c r="AZ881" s="73"/>
      <c r="BA881" s="73"/>
      <c r="BB881" s="73"/>
      <c r="BC881" s="73"/>
      <c r="BD881" s="73"/>
    </row>
    <row r="882" spans="3:56" x14ac:dyDescent="0.2">
      <c r="C882" s="73"/>
      <c r="D882" s="73"/>
      <c r="E882" s="73"/>
      <c r="F882" s="73"/>
      <c r="G882" s="73"/>
      <c r="H882" s="73"/>
      <c r="I882" s="73"/>
      <c r="J882" s="73"/>
      <c r="K882" s="73"/>
      <c r="L882" s="73"/>
      <c r="M882" s="73"/>
      <c r="N882" s="73"/>
      <c r="O882" s="73"/>
      <c r="P882" s="73"/>
      <c r="Q882" s="73"/>
      <c r="R882" s="73"/>
      <c r="S882" s="73"/>
      <c r="T882" s="73"/>
      <c r="U882" s="73"/>
      <c r="V882" s="73"/>
      <c r="W882" s="73"/>
      <c r="X882" s="73"/>
      <c r="Y882" s="73"/>
      <c r="Z882" s="73"/>
      <c r="AA882" s="73"/>
      <c r="AB882" s="73"/>
      <c r="AC882" s="73"/>
      <c r="AD882" s="73"/>
      <c r="AE882" s="73"/>
      <c r="AF882" s="73"/>
      <c r="AG882" s="73"/>
      <c r="AH882" s="73"/>
      <c r="AI882" s="73"/>
      <c r="AJ882" s="73"/>
      <c r="AK882" s="73"/>
      <c r="AL882" s="73"/>
      <c r="AM882" s="73"/>
      <c r="AN882" s="73"/>
      <c r="AO882" s="73"/>
      <c r="AP882" s="73"/>
      <c r="AQ882" s="73"/>
      <c r="AR882" s="73"/>
      <c r="AS882" s="73"/>
      <c r="AT882" s="73"/>
      <c r="AU882" s="73"/>
      <c r="AV882" s="73"/>
      <c r="AW882" s="73"/>
      <c r="AX882" s="73"/>
      <c r="AY882" s="73"/>
      <c r="AZ882" s="73"/>
      <c r="BA882" s="73"/>
      <c r="BB882" s="73"/>
      <c r="BC882" s="73"/>
      <c r="BD882" s="73"/>
    </row>
    <row r="883" spans="3:56" ht="23.25" x14ac:dyDescent="0.2">
      <c r="C883" s="72" t="s">
        <v>41</v>
      </c>
      <c r="D883" s="72"/>
      <c r="E883" s="72"/>
      <c r="F883" s="72"/>
      <c r="G883" s="72"/>
      <c r="H883" s="72"/>
      <c r="I883" s="72"/>
      <c r="J883" s="72"/>
      <c r="K883" s="72"/>
      <c r="L883" s="72"/>
      <c r="M883" s="72"/>
      <c r="N883" s="72"/>
      <c r="O883" s="72"/>
      <c r="P883" s="72"/>
      <c r="Q883" s="72"/>
      <c r="R883" s="72"/>
      <c r="S883" s="72"/>
      <c r="T883" s="72"/>
      <c r="U883" s="72"/>
      <c r="V883" s="72"/>
      <c r="W883" s="72"/>
      <c r="X883" s="72"/>
      <c r="Y883" s="72"/>
      <c r="Z883" s="72"/>
      <c r="AA883" s="72"/>
      <c r="AB883" s="72"/>
      <c r="AC883" s="72"/>
      <c r="AD883" s="72"/>
      <c r="AE883" s="72" t="s">
        <v>42</v>
      </c>
      <c r="AF883" s="72"/>
      <c r="AG883" s="72"/>
      <c r="AH883" s="72"/>
      <c r="AI883" s="72"/>
      <c r="AJ883" s="72"/>
      <c r="AK883" s="72"/>
      <c r="AL883" s="72"/>
      <c r="AM883" s="72"/>
      <c r="AN883" s="72"/>
      <c r="AO883" s="72"/>
      <c r="AP883" s="72"/>
      <c r="AQ883" s="72"/>
      <c r="AR883" s="72"/>
      <c r="AS883" s="72"/>
      <c r="AT883" s="72"/>
      <c r="AU883" s="72"/>
      <c r="AV883" s="72"/>
      <c r="AW883" s="72"/>
      <c r="AX883" s="72"/>
      <c r="AY883" s="72"/>
      <c r="AZ883" s="72"/>
      <c r="BA883" s="72"/>
      <c r="BB883" s="72"/>
      <c r="BC883" s="72"/>
      <c r="BD883" s="72"/>
    </row>
    <row r="884" spans="3:56" x14ac:dyDescent="0.2">
      <c r="C884" s="69" t="s">
        <v>0</v>
      </c>
      <c r="D884" s="69" t="s">
        <v>1</v>
      </c>
      <c r="E884" s="69" t="s">
        <v>2</v>
      </c>
      <c r="F884" s="69" t="s">
        <v>3</v>
      </c>
      <c r="G884" s="69" t="s">
        <v>4</v>
      </c>
      <c r="H884" s="69" t="s">
        <v>5</v>
      </c>
      <c r="I884" s="69" t="s">
        <v>6</v>
      </c>
      <c r="J884" s="69" t="s">
        <v>7</v>
      </c>
      <c r="K884" s="69" t="s">
        <v>8</v>
      </c>
      <c r="L884" s="69" t="s">
        <v>9</v>
      </c>
      <c r="M884" s="69" t="s">
        <v>10</v>
      </c>
      <c r="N884" s="69" t="s">
        <v>11</v>
      </c>
      <c r="O884" s="4"/>
      <c r="P884" s="69" t="s">
        <v>40</v>
      </c>
      <c r="Q884" s="69"/>
      <c r="R884" s="69"/>
      <c r="S884" s="69"/>
      <c r="T884" s="69"/>
      <c r="U884" s="69"/>
      <c r="V884" s="69"/>
      <c r="W884" s="69" t="s">
        <v>13</v>
      </c>
      <c r="X884" s="69" t="s">
        <v>14</v>
      </c>
      <c r="Y884" s="69" t="s">
        <v>15</v>
      </c>
      <c r="Z884" s="69" t="s">
        <v>16</v>
      </c>
      <c r="AA884" s="69" t="s">
        <v>17</v>
      </c>
      <c r="AB884" s="69" t="s">
        <v>18</v>
      </c>
      <c r="AC884" s="69" t="s">
        <v>19</v>
      </c>
      <c r="AD884" s="69" t="s">
        <v>20</v>
      </c>
      <c r="AE884" s="69" t="s">
        <v>21</v>
      </c>
      <c r="AF884" s="69" t="s">
        <v>22</v>
      </c>
      <c r="AG884" s="69" t="s">
        <v>23</v>
      </c>
      <c r="AH884" s="69" t="s">
        <v>24</v>
      </c>
      <c r="AI884" s="69" t="s">
        <v>25</v>
      </c>
      <c r="AJ884" s="69" t="s">
        <v>26</v>
      </c>
      <c r="AK884" s="69" t="s">
        <v>27</v>
      </c>
      <c r="AL884" s="69" t="s">
        <v>28</v>
      </c>
      <c r="AM884" s="69" t="s">
        <v>29</v>
      </c>
      <c r="AN884" s="69" t="s">
        <v>1</v>
      </c>
      <c r="AO884" s="69" t="s">
        <v>30</v>
      </c>
      <c r="AP884" s="5"/>
      <c r="AQ884" s="69" t="s">
        <v>31</v>
      </c>
      <c r="AR884" s="69" t="s">
        <v>32</v>
      </c>
      <c r="AS884" s="69" t="s">
        <v>33</v>
      </c>
      <c r="AT884" s="69" t="s">
        <v>34</v>
      </c>
      <c r="AU884" s="69" t="s">
        <v>35</v>
      </c>
      <c r="AV884" s="69" t="s">
        <v>36</v>
      </c>
      <c r="AW884" s="69"/>
      <c r="AX884" s="69"/>
      <c r="AY884" s="69" t="s">
        <v>37</v>
      </c>
      <c r="AZ884" s="69" t="s">
        <v>38</v>
      </c>
      <c r="BA884" s="5"/>
      <c r="BB884" s="5"/>
      <c r="BC884" s="5"/>
      <c r="BD884" s="69" t="s">
        <v>39</v>
      </c>
    </row>
    <row r="885" spans="3:56" x14ac:dyDescent="0.2">
      <c r="C885" s="69"/>
      <c r="D885" s="69"/>
      <c r="E885" s="69"/>
      <c r="F885" s="69"/>
      <c r="G885" s="69"/>
      <c r="H885" s="69"/>
      <c r="I885" s="69"/>
      <c r="J885" s="69"/>
      <c r="K885" s="69"/>
      <c r="L885" s="69"/>
      <c r="M885" s="69"/>
      <c r="N885" s="69"/>
      <c r="O885" s="4"/>
      <c r="P885" s="3">
        <v>2013</v>
      </c>
      <c r="Q885" s="3">
        <v>2014</v>
      </c>
      <c r="R885" s="3">
        <v>2015</v>
      </c>
      <c r="S885" s="3">
        <v>2016</v>
      </c>
      <c r="T885" s="3"/>
      <c r="U885" s="3"/>
      <c r="V885" s="3" t="s">
        <v>12</v>
      </c>
      <c r="W885" s="69"/>
      <c r="X885" s="69"/>
      <c r="Y885" s="69"/>
      <c r="Z885" s="69"/>
      <c r="AA885" s="69"/>
      <c r="AB885" s="69"/>
      <c r="AC885" s="69"/>
      <c r="AD885" s="69"/>
      <c r="AE885" s="69"/>
      <c r="AF885" s="69"/>
      <c r="AG885" s="69"/>
      <c r="AH885" s="69"/>
      <c r="AI885" s="69"/>
      <c r="AJ885" s="69"/>
      <c r="AK885" s="69"/>
      <c r="AL885" s="69"/>
      <c r="AM885" s="69"/>
      <c r="AN885" s="69"/>
      <c r="AO885" s="69"/>
      <c r="AP885" s="5"/>
      <c r="AQ885" s="69"/>
      <c r="AR885" s="69"/>
      <c r="AS885" s="69"/>
      <c r="AT885" s="69"/>
      <c r="AU885" s="69"/>
      <c r="AV885" s="69"/>
      <c r="AW885" s="69"/>
      <c r="AX885" s="69"/>
      <c r="AY885" s="69"/>
      <c r="AZ885" s="69"/>
      <c r="BA885" s="5"/>
      <c r="BB885" s="5"/>
      <c r="BC885" s="5"/>
      <c r="BD885" s="69"/>
    </row>
    <row r="886" spans="3:56" x14ac:dyDescent="0.2">
      <c r="C886" s="2" t="s">
        <v>45</v>
      </c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</row>
    <row r="887" spans="3:56" x14ac:dyDescent="0.2">
      <c r="C887" s="2" t="s">
        <v>46</v>
      </c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</row>
    <row r="888" spans="3:56" x14ac:dyDescent="0.2">
      <c r="C888" s="2" t="s">
        <v>47</v>
      </c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</row>
    <row r="889" spans="3:56" x14ac:dyDescent="0.2">
      <c r="C889" s="2" t="s">
        <v>48</v>
      </c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</row>
    <row r="890" spans="3:56" x14ac:dyDescent="0.2">
      <c r="C890" s="2" t="s">
        <v>49</v>
      </c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</row>
    <row r="891" spans="3:56" x14ac:dyDescent="0.2">
      <c r="C891" s="2" t="s">
        <v>50</v>
      </c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</row>
    <row r="892" spans="3:56" x14ac:dyDescent="0.2">
      <c r="C892" s="2" t="s">
        <v>51</v>
      </c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</row>
    <row r="893" spans="3:56" x14ac:dyDescent="0.2">
      <c r="C893" s="2" t="s">
        <v>52</v>
      </c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</row>
    <row r="894" spans="3:56" x14ac:dyDescent="0.2">
      <c r="C894" s="2" t="s">
        <v>53</v>
      </c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</row>
    <row r="895" spans="3:56" x14ac:dyDescent="0.2">
      <c r="C895" s="2" t="s">
        <v>54</v>
      </c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</row>
    <row r="896" spans="3:56" x14ac:dyDescent="0.2">
      <c r="C896" s="2" t="s">
        <v>55</v>
      </c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</row>
    <row r="897" spans="3:56" x14ac:dyDescent="0.2">
      <c r="C897" s="2" t="s">
        <v>56</v>
      </c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</row>
    <row r="898" spans="3:56" x14ac:dyDescent="0.2">
      <c r="C898" s="2" t="s">
        <v>57</v>
      </c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</row>
    <row r="899" spans="3:56" x14ac:dyDescent="0.2">
      <c r="C899" s="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</row>
    <row r="900" spans="3:56" x14ac:dyDescent="0.2">
      <c r="C900" s="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</row>
    <row r="903" spans="3:56" x14ac:dyDescent="0.2">
      <c r="C903" s="73" t="s">
        <v>44</v>
      </c>
      <c r="D903" s="73"/>
      <c r="E903" s="73"/>
      <c r="F903" s="73"/>
      <c r="G903" s="73"/>
      <c r="H903" s="73"/>
      <c r="I903" s="73"/>
      <c r="J903" s="73"/>
      <c r="K903" s="73"/>
      <c r="L903" s="73"/>
      <c r="M903" s="73"/>
      <c r="N903" s="73"/>
      <c r="O903" s="73"/>
      <c r="P903" s="73"/>
      <c r="Q903" s="73"/>
      <c r="R903" s="73"/>
      <c r="S903" s="73"/>
      <c r="T903" s="73"/>
      <c r="U903" s="73"/>
      <c r="V903" s="73"/>
      <c r="W903" s="73"/>
      <c r="X903" s="73"/>
      <c r="Y903" s="73"/>
      <c r="Z903" s="73"/>
      <c r="AA903" s="73"/>
      <c r="AB903" s="73"/>
      <c r="AC903" s="73"/>
      <c r="AD903" s="73"/>
      <c r="AE903" s="73"/>
      <c r="AF903" s="73"/>
      <c r="AG903" s="73"/>
      <c r="AH903" s="73"/>
      <c r="AI903" s="73"/>
      <c r="AJ903" s="73"/>
      <c r="AK903" s="73"/>
      <c r="AL903" s="73"/>
      <c r="AM903" s="73"/>
      <c r="AN903" s="73"/>
      <c r="AO903" s="73"/>
      <c r="AP903" s="73"/>
      <c r="AQ903" s="73"/>
      <c r="AR903" s="73"/>
      <c r="AS903" s="73"/>
      <c r="AT903" s="73"/>
      <c r="AU903" s="73"/>
      <c r="AV903" s="73"/>
      <c r="AW903" s="73"/>
      <c r="AX903" s="73"/>
      <c r="AY903" s="73"/>
      <c r="AZ903" s="73"/>
      <c r="BA903" s="73"/>
      <c r="BB903" s="73"/>
      <c r="BC903" s="73"/>
      <c r="BD903" s="73"/>
    </row>
    <row r="904" spans="3:56" x14ac:dyDescent="0.2">
      <c r="C904" s="73"/>
      <c r="D904" s="73"/>
      <c r="E904" s="73"/>
      <c r="F904" s="73"/>
      <c r="G904" s="73"/>
      <c r="H904" s="73"/>
      <c r="I904" s="73"/>
      <c r="J904" s="73"/>
      <c r="K904" s="73"/>
      <c r="L904" s="73"/>
      <c r="M904" s="73"/>
      <c r="N904" s="73"/>
      <c r="O904" s="73"/>
      <c r="P904" s="73"/>
      <c r="Q904" s="73"/>
      <c r="R904" s="73"/>
      <c r="S904" s="73"/>
      <c r="T904" s="73"/>
      <c r="U904" s="73"/>
      <c r="V904" s="73"/>
      <c r="W904" s="73"/>
      <c r="X904" s="73"/>
      <c r="Y904" s="73"/>
      <c r="Z904" s="73"/>
      <c r="AA904" s="73"/>
      <c r="AB904" s="73"/>
      <c r="AC904" s="73"/>
      <c r="AD904" s="73"/>
      <c r="AE904" s="73"/>
      <c r="AF904" s="73"/>
      <c r="AG904" s="73"/>
      <c r="AH904" s="73"/>
      <c r="AI904" s="73"/>
      <c r="AJ904" s="73"/>
      <c r="AK904" s="73"/>
      <c r="AL904" s="73"/>
      <c r="AM904" s="73"/>
      <c r="AN904" s="73"/>
      <c r="AO904" s="73"/>
      <c r="AP904" s="73"/>
      <c r="AQ904" s="73"/>
      <c r="AR904" s="73"/>
      <c r="AS904" s="73"/>
      <c r="AT904" s="73"/>
      <c r="AU904" s="73"/>
      <c r="AV904" s="73"/>
      <c r="AW904" s="73"/>
      <c r="AX904" s="73"/>
      <c r="AY904" s="73"/>
      <c r="AZ904" s="73"/>
      <c r="BA904" s="73"/>
      <c r="BB904" s="73"/>
      <c r="BC904" s="73"/>
      <c r="BD904" s="73"/>
    </row>
    <row r="905" spans="3:56" ht="23.25" x14ac:dyDescent="0.2">
      <c r="C905" s="72" t="s">
        <v>41</v>
      </c>
      <c r="D905" s="72"/>
      <c r="E905" s="72"/>
      <c r="F905" s="72"/>
      <c r="G905" s="72"/>
      <c r="H905" s="72"/>
      <c r="I905" s="72"/>
      <c r="J905" s="72"/>
      <c r="K905" s="72"/>
      <c r="L905" s="72"/>
      <c r="M905" s="72"/>
      <c r="N905" s="72"/>
      <c r="O905" s="72"/>
      <c r="P905" s="72"/>
      <c r="Q905" s="72"/>
      <c r="R905" s="72"/>
      <c r="S905" s="72"/>
      <c r="T905" s="72"/>
      <c r="U905" s="72"/>
      <c r="V905" s="72"/>
      <c r="W905" s="72"/>
      <c r="X905" s="72"/>
      <c r="Y905" s="72"/>
      <c r="Z905" s="72"/>
      <c r="AA905" s="72"/>
      <c r="AB905" s="72"/>
      <c r="AC905" s="72"/>
      <c r="AD905" s="72"/>
      <c r="AE905" s="72" t="s">
        <v>42</v>
      </c>
      <c r="AF905" s="72"/>
      <c r="AG905" s="72"/>
      <c r="AH905" s="72"/>
      <c r="AI905" s="72"/>
      <c r="AJ905" s="72"/>
      <c r="AK905" s="72"/>
      <c r="AL905" s="72"/>
      <c r="AM905" s="72"/>
      <c r="AN905" s="72"/>
      <c r="AO905" s="72"/>
      <c r="AP905" s="72"/>
      <c r="AQ905" s="72"/>
      <c r="AR905" s="72"/>
      <c r="AS905" s="72"/>
      <c r="AT905" s="72"/>
      <c r="AU905" s="72"/>
      <c r="AV905" s="72"/>
      <c r="AW905" s="72"/>
      <c r="AX905" s="72"/>
      <c r="AY905" s="72"/>
      <c r="AZ905" s="72"/>
      <c r="BA905" s="72"/>
      <c r="BB905" s="72"/>
      <c r="BC905" s="72"/>
      <c r="BD905" s="72"/>
    </row>
    <row r="906" spans="3:56" x14ac:dyDescent="0.2">
      <c r="C906" s="69" t="s">
        <v>0</v>
      </c>
      <c r="D906" s="69" t="s">
        <v>1</v>
      </c>
      <c r="E906" s="69" t="s">
        <v>2</v>
      </c>
      <c r="F906" s="69" t="s">
        <v>3</v>
      </c>
      <c r="G906" s="69" t="s">
        <v>4</v>
      </c>
      <c r="H906" s="69" t="s">
        <v>5</v>
      </c>
      <c r="I906" s="69" t="s">
        <v>6</v>
      </c>
      <c r="J906" s="69" t="s">
        <v>7</v>
      </c>
      <c r="K906" s="69" t="s">
        <v>8</v>
      </c>
      <c r="L906" s="69" t="s">
        <v>9</v>
      </c>
      <c r="M906" s="69" t="s">
        <v>10</v>
      </c>
      <c r="N906" s="69" t="s">
        <v>11</v>
      </c>
      <c r="O906" s="4"/>
      <c r="P906" s="69" t="s">
        <v>40</v>
      </c>
      <c r="Q906" s="69"/>
      <c r="R906" s="69"/>
      <c r="S906" s="69"/>
      <c r="T906" s="69"/>
      <c r="U906" s="69"/>
      <c r="V906" s="69"/>
      <c r="W906" s="69" t="s">
        <v>13</v>
      </c>
      <c r="X906" s="69" t="s">
        <v>14</v>
      </c>
      <c r="Y906" s="69" t="s">
        <v>15</v>
      </c>
      <c r="Z906" s="69" t="s">
        <v>16</v>
      </c>
      <c r="AA906" s="69" t="s">
        <v>17</v>
      </c>
      <c r="AB906" s="69" t="s">
        <v>18</v>
      </c>
      <c r="AC906" s="69" t="s">
        <v>19</v>
      </c>
      <c r="AD906" s="69" t="s">
        <v>20</v>
      </c>
      <c r="AE906" s="69" t="s">
        <v>21</v>
      </c>
      <c r="AF906" s="69" t="s">
        <v>22</v>
      </c>
      <c r="AG906" s="69" t="s">
        <v>23</v>
      </c>
      <c r="AH906" s="69" t="s">
        <v>24</v>
      </c>
      <c r="AI906" s="69" t="s">
        <v>25</v>
      </c>
      <c r="AJ906" s="69" t="s">
        <v>26</v>
      </c>
      <c r="AK906" s="69" t="s">
        <v>27</v>
      </c>
      <c r="AL906" s="69" t="s">
        <v>28</v>
      </c>
      <c r="AM906" s="69" t="s">
        <v>29</v>
      </c>
      <c r="AN906" s="69" t="s">
        <v>1</v>
      </c>
      <c r="AO906" s="69" t="s">
        <v>30</v>
      </c>
      <c r="AP906" s="5"/>
      <c r="AQ906" s="69" t="s">
        <v>31</v>
      </c>
      <c r="AR906" s="69" t="s">
        <v>32</v>
      </c>
      <c r="AS906" s="69" t="s">
        <v>33</v>
      </c>
      <c r="AT906" s="69" t="s">
        <v>34</v>
      </c>
      <c r="AU906" s="69" t="s">
        <v>35</v>
      </c>
      <c r="AV906" s="69" t="s">
        <v>36</v>
      </c>
      <c r="AW906" s="69"/>
      <c r="AX906" s="69"/>
      <c r="AY906" s="69" t="s">
        <v>37</v>
      </c>
      <c r="AZ906" s="69" t="s">
        <v>38</v>
      </c>
      <c r="BA906" s="5"/>
      <c r="BB906" s="5"/>
      <c r="BC906" s="5"/>
      <c r="BD906" s="69" t="s">
        <v>39</v>
      </c>
    </row>
    <row r="907" spans="3:56" x14ac:dyDescent="0.2">
      <c r="C907" s="69"/>
      <c r="D907" s="69"/>
      <c r="E907" s="69"/>
      <c r="F907" s="69"/>
      <c r="G907" s="69"/>
      <c r="H907" s="69"/>
      <c r="I907" s="69"/>
      <c r="J907" s="69"/>
      <c r="K907" s="69"/>
      <c r="L907" s="69"/>
      <c r="M907" s="69"/>
      <c r="N907" s="69"/>
      <c r="O907" s="4"/>
      <c r="P907" s="3">
        <v>2013</v>
      </c>
      <c r="Q907" s="3">
        <v>2014</v>
      </c>
      <c r="R907" s="3">
        <v>2015</v>
      </c>
      <c r="S907" s="3">
        <v>2016</v>
      </c>
      <c r="T907" s="3"/>
      <c r="U907" s="3"/>
      <c r="V907" s="3" t="s">
        <v>12</v>
      </c>
      <c r="W907" s="69"/>
      <c r="X907" s="69"/>
      <c r="Y907" s="69"/>
      <c r="Z907" s="69"/>
      <c r="AA907" s="69"/>
      <c r="AB907" s="69"/>
      <c r="AC907" s="69"/>
      <c r="AD907" s="69"/>
      <c r="AE907" s="69"/>
      <c r="AF907" s="69"/>
      <c r="AG907" s="69"/>
      <c r="AH907" s="69"/>
      <c r="AI907" s="69"/>
      <c r="AJ907" s="69"/>
      <c r="AK907" s="69"/>
      <c r="AL907" s="69"/>
      <c r="AM907" s="69"/>
      <c r="AN907" s="69"/>
      <c r="AO907" s="69"/>
      <c r="AP907" s="5"/>
      <c r="AQ907" s="69"/>
      <c r="AR907" s="69"/>
      <c r="AS907" s="69"/>
      <c r="AT907" s="69"/>
      <c r="AU907" s="69"/>
      <c r="AV907" s="69"/>
      <c r="AW907" s="69"/>
      <c r="AX907" s="69"/>
      <c r="AY907" s="69"/>
      <c r="AZ907" s="69"/>
      <c r="BA907" s="5"/>
      <c r="BB907" s="5"/>
      <c r="BC907" s="5"/>
      <c r="BD907" s="69"/>
    </row>
    <row r="908" spans="3:56" x14ac:dyDescent="0.2">
      <c r="C908" s="2" t="s">
        <v>45</v>
      </c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</row>
    <row r="909" spans="3:56" x14ac:dyDescent="0.2">
      <c r="C909" s="2" t="s">
        <v>46</v>
      </c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</row>
    <row r="910" spans="3:56" x14ac:dyDescent="0.2">
      <c r="C910" s="2" t="s">
        <v>47</v>
      </c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</row>
    <row r="911" spans="3:56" x14ac:dyDescent="0.2">
      <c r="C911" s="2" t="s">
        <v>48</v>
      </c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</row>
    <row r="912" spans="3:56" x14ac:dyDescent="0.2">
      <c r="C912" s="2" t="s">
        <v>49</v>
      </c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</row>
    <row r="913" spans="3:56" x14ac:dyDescent="0.2">
      <c r="C913" s="2" t="s">
        <v>50</v>
      </c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</row>
    <row r="914" spans="3:56" x14ac:dyDescent="0.2">
      <c r="C914" s="2" t="s">
        <v>51</v>
      </c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</row>
    <row r="915" spans="3:56" x14ac:dyDescent="0.2">
      <c r="C915" s="2" t="s">
        <v>52</v>
      </c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</row>
    <row r="916" spans="3:56" x14ac:dyDescent="0.2">
      <c r="C916" s="2" t="s">
        <v>53</v>
      </c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</row>
    <row r="917" spans="3:56" x14ac:dyDescent="0.2">
      <c r="C917" s="2" t="s">
        <v>54</v>
      </c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</row>
    <row r="918" spans="3:56" x14ac:dyDescent="0.2">
      <c r="C918" s="2" t="s">
        <v>55</v>
      </c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</row>
    <row r="919" spans="3:56" x14ac:dyDescent="0.2">
      <c r="C919" s="2" t="s">
        <v>56</v>
      </c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</row>
    <row r="920" spans="3:56" x14ac:dyDescent="0.2">
      <c r="C920" s="2" t="s">
        <v>57</v>
      </c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</row>
    <row r="921" spans="3:56" x14ac:dyDescent="0.2">
      <c r="C921" s="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</row>
    <row r="922" spans="3:56" x14ac:dyDescent="0.2">
      <c r="C922" s="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</row>
    <row r="925" spans="3:56" x14ac:dyDescent="0.2">
      <c r="C925" s="73" t="s">
        <v>44</v>
      </c>
      <c r="D925" s="73"/>
      <c r="E925" s="73"/>
      <c r="F925" s="73"/>
      <c r="G925" s="73"/>
      <c r="H925" s="73"/>
      <c r="I925" s="73"/>
      <c r="J925" s="73"/>
      <c r="K925" s="73"/>
      <c r="L925" s="73"/>
      <c r="M925" s="73"/>
      <c r="N925" s="73"/>
      <c r="O925" s="73"/>
      <c r="P925" s="73"/>
      <c r="Q925" s="73"/>
      <c r="R925" s="73"/>
      <c r="S925" s="73"/>
      <c r="T925" s="73"/>
      <c r="U925" s="73"/>
      <c r="V925" s="73"/>
      <c r="W925" s="73"/>
      <c r="X925" s="73"/>
      <c r="Y925" s="73"/>
      <c r="Z925" s="73"/>
      <c r="AA925" s="73"/>
      <c r="AB925" s="73"/>
      <c r="AC925" s="73"/>
      <c r="AD925" s="73"/>
      <c r="AE925" s="73"/>
      <c r="AF925" s="73"/>
      <c r="AG925" s="73"/>
      <c r="AH925" s="73"/>
      <c r="AI925" s="73"/>
      <c r="AJ925" s="73"/>
      <c r="AK925" s="73"/>
      <c r="AL925" s="73"/>
      <c r="AM925" s="73"/>
      <c r="AN925" s="73"/>
      <c r="AO925" s="73"/>
      <c r="AP925" s="73"/>
      <c r="AQ925" s="73"/>
      <c r="AR925" s="73"/>
      <c r="AS925" s="73"/>
      <c r="AT925" s="73"/>
      <c r="AU925" s="73"/>
      <c r="AV925" s="73"/>
      <c r="AW925" s="73"/>
      <c r="AX925" s="73"/>
      <c r="AY925" s="73"/>
      <c r="AZ925" s="73"/>
      <c r="BA925" s="73"/>
      <c r="BB925" s="73"/>
      <c r="BC925" s="73"/>
      <c r="BD925" s="73"/>
    </row>
    <row r="926" spans="3:56" x14ac:dyDescent="0.2">
      <c r="C926" s="73"/>
      <c r="D926" s="73"/>
      <c r="E926" s="73"/>
      <c r="F926" s="73"/>
      <c r="G926" s="73"/>
      <c r="H926" s="73"/>
      <c r="I926" s="73"/>
      <c r="J926" s="73"/>
      <c r="K926" s="73"/>
      <c r="L926" s="73"/>
      <c r="M926" s="73"/>
      <c r="N926" s="73"/>
      <c r="O926" s="73"/>
      <c r="P926" s="73"/>
      <c r="Q926" s="73"/>
      <c r="R926" s="73"/>
      <c r="S926" s="73"/>
      <c r="T926" s="73"/>
      <c r="U926" s="73"/>
      <c r="V926" s="73"/>
      <c r="W926" s="73"/>
      <c r="X926" s="73"/>
      <c r="Y926" s="73"/>
      <c r="Z926" s="73"/>
      <c r="AA926" s="73"/>
      <c r="AB926" s="73"/>
      <c r="AC926" s="73"/>
      <c r="AD926" s="73"/>
      <c r="AE926" s="73"/>
      <c r="AF926" s="73"/>
      <c r="AG926" s="73"/>
      <c r="AH926" s="73"/>
      <c r="AI926" s="73"/>
      <c r="AJ926" s="73"/>
      <c r="AK926" s="73"/>
      <c r="AL926" s="73"/>
      <c r="AM926" s="73"/>
      <c r="AN926" s="73"/>
      <c r="AO926" s="73"/>
      <c r="AP926" s="73"/>
      <c r="AQ926" s="73"/>
      <c r="AR926" s="73"/>
      <c r="AS926" s="73"/>
      <c r="AT926" s="73"/>
      <c r="AU926" s="73"/>
      <c r="AV926" s="73"/>
      <c r="AW926" s="73"/>
      <c r="AX926" s="73"/>
      <c r="AY926" s="73"/>
      <c r="AZ926" s="73"/>
      <c r="BA926" s="73"/>
      <c r="BB926" s="73"/>
      <c r="BC926" s="73"/>
      <c r="BD926" s="73"/>
    </row>
    <row r="927" spans="3:56" ht="23.25" x14ac:dyDescent="0.2">
      <c r="C927" s="72" t="s">
        <v>41</v>
      </c>
      <c r="D927" s="72"/>
      <c r="E927" s="72"/>
      <c r="F927" s="72"/>
      <c r="G927" s="72"/>
      <c r="H927" s="72"/>
      <c r="I927" s="72"/>
      <c r="J927" s="72"/>
      <c r="K927" s="72"/>
      <c r="L927" s="72"/>
      <c r="M927" s="72"/>
      <c r="N927" s="72"/>
      <c r="O927" s="72"/>
      <c r="P927" s="72"/>
      <c r="Q927" s="72"/>
      <c r="R927" s="72"/>
      <c r="S927" s="72"/>
      <c r="T927" s="72"/>
      <c r="U927" s="72"/>
      <c r="V927" s="72"/>
      <c r="W927" s="72"/>
      <c r="X927" s="72"/>
      <c r="Y927" s="72"/>
      <c r="Z927" s="72"/>
      <c r="AA927" s="72"/>
      <c r="AB927" s="72"/>
      <c r="AC927" s="72"/>
      <c r="AD927" s="72"/>
      <c r="AE927" s="72" t="s">
        <v>42</v>
      </c>
      <c r="AF927" s="72"/>
      <c r="AG927" s="72"/>
      <c r="AH927" s="72"/>
      <c r="AI927" s="72"/>
      <c r="AJ927" s="72"/>
      <c r="AK927" s="72"/>
      <c r="AL927" s="72"/>
      <c r="AM927" s="72"/>
      <c r="AN927" s="72"/>
      <c r="AO927" s="72"/>
      <c r="AP927" s="72"/>
      <c r="AQ927" s="72"/>
      <c r="AR927" s="72"/>
      <c r="AS927" s="72"/>
      <c r="AT927" s="72"/>
      <c r="AU927" s="72"/>
      <c r="AV927" s="72"/>
      <c r="AW927" s="72"/>
      <c r="AX927" s="72"/>
      <c r="AY927" s="72"/>
      <c r="AZ927" s="72"/>
      <c r="BA927" s="72"/>
      <c r="BB927" s="72"/>
      <c r="BC927" s="72"/>
      <c r="BD927" s="72"/>
    </row>
    <row r="928" spans="3:56" x14ac:dyDescent="0.2">
      <c r="C928" s="69" t="s">
        <v>0</v>
      </c>
      <c r="D928" s="69" t="s">
        <v>1</v>
      </c>
      <c r="E928" s="69" t="s">
        <v>2</v>
      </c>
      <c r="F928" s="69" t="s">
        <v>3</v>
      </c>
      <c r="G928" s="69" t="s">
        <v>4</v>
      </c>
      <c r="H928" s="69" t="s">
        <v>5</v>
      </c>
      <c r="I928" s="69" t="s">
        <v>6</v>
      </c>
      <c r="J928" s="69" t="s">
        <v>7</v>
      </c>
      <c r="K928" s="69" t="s">
        <v>8</v>
      </c>
      <c r="L928" s="69" t="s">
        <v>9</v>
      </c>
      <c r="M928" s="69" t="s">
        <v>10</v>
      </c>
      <c r="N928" s="69" t="s">
        <v>11</v>
      </c>
      <c r="O928" s="4"/>
      <c r="P928" s="69" t="s">
        <v>40</v>
      </c>
      <c r="Q928" s="69"/>
      <c r="R928" s="69"/>
      <c r="S928" s="69"/>
      <c r="T928" s="69"/>
      <c r="U928" s="69"/>
      <c r="V928" s="69"/>
      <c r="W928" s="69" t="s">
        <v>13</v>
      </c>
      <c r="X928" s="69" t="s">
        <v>14</v>
      </c>
      <c r="Y928" s="69" t="s">
        <v>15</v>
      </c>
      <c r="Z928" s="69" t="s">
        <v>16</v>
      </c>
      <c r="AA928" s="69" t="s">
        <v>17</v>
      </c>
      <c r="AB928" s="69" t="s">
        <v>18</v>
      </c>
      <c r="AC928" s="69" t="s">
        <v>19</v>
      </c>
      <c r="AD928" s="69" t="s">
        <v>20</v>
      </c>
      <c r="AE928" s="69" t="s">
        <v>21</v>
      </c>
      <c r="AF928" s="69" t="s">
        <v>22</v>
      </c>
      <c r="AG928" s="69" t="s">
        <v>23</v>
      </c>
      <c r="AH928" s="69" t="s">
        <v>24</v>
      </c>
      <c r="AI928" s="69" t="s">
        <v>25</v>
      </c>
      <c r="AJ928" s="69" t="s">
        <v>26</v>
      </c>
      <c r="AK928" s="69" t="s">
        <v>27</v>
      </c>
      <c r="AL928" s="69" t="s">
        <v>28</v>
      </c>
      <c r="AM928" s="69" t="s">
        <v>29</v>
      </c>
      <c r="AN928" s="69" t="s">
        <v>1</v>
      </c>
      <c r="AO928" s="69" t="s">
        <v>30</v>
      </c>
      <c r="AP928" s="5"/>
      <c r="AQ928" s="69" t="s">
        <v>31</v>
      </c>
      <c r="AR928" s="69" t="s">
        <v>32</v>
      </c>
      <c r="AS928" s="69" t="s">
        <v>33</v>
      </c>
      <c r="AT928" s="69" t="s">
        <v>34</v>
      </c>
      <c r="AU928" s="69" t="s">
        <v>35</v>
      </c>
      <c r="AV928" s="69" t="s">
        <v>36</v>
      </c>
      <c r="AW928" s="69"/>
      <c r="AX928" s="69"/>
      <c r="AY928" s="69" t="s">
        <v>37</v>
      </c>
      <c r="AZ928" s="69" t="s">
        <v>38</v>
      </c>
      <c r="BA928" s="5"/>
      <c r="BB928" s="5"/>
      <c r="BC928" s="5"/>
      <c r="BD928" s="69" t="s">
        <v>39</v>
      </c>
    </row>
    <row r="929" spans="3:56" x14ac:dyDescent="0.2">
      <c r="C929" s="69"/>
      <c r="D929" s="69"/>
      <c r="E929" s="69"/>
      <c r="F929" s="69"/>
      <c r="G929" s="69"/>
      <c r="H929" s="69"/>
      <c r="I929" s="69"/>
      <c r="J929" s="69"/>
      <c r="K929" s="69"/>
      <c r="L929" s="69"/>
      <c r="M929" s="69"/>
      <c r="N929" s="69"/>
      <c r="O929" s="4"/>
      <c r="P929" s="3">
        <v>2013</v>
      </c>
      <c r="Q929" s="3">
        <v>2014</v>
      </c>
      <c r="R929" s="3">
        <v>2015</v>
      </c>
      <c r="S929" s="3">
        <v>2016</v>
      </c>
      <c r="T929" s="3"/>
      <c r="U929" s="3"/>
      <c r="V929" s="3" t="s">
        <v>12</v>
      </c>
      <c r="W929" s="69"/>
      <c r="X929" s="69"/>
      <c r="Y929" s="69"/>
      <c r="Z929" s="69"/>
      <c r="AA929" s="69"/>
      <c r="AB929" s="69"/>
      <c r="AC929" s="69"/>
      <c r="AD929" s="69"/>
      <c r="AE929" s="69"/>
      <c r="AF929" s="69"/>
      <c r="AG929" s="69"/>
      <c r="AH929" s="69"/>
      <c r="AI929" s="69"/>
      <c r="AJ929" s="69"/>
      <c r="AK929" s="69"/>
      <c r="AL929" s="69"/>
      <c r="AM929" s="69"/>
      <c r="AN929" s="69"/>
      <c r="AO929" s="69"/>
      <c r="AP929" s="5"/>
      <c r="AQ929" s="69"/>
      <c r="AR929" s="69"/>
      <c r="AS929" s="69"/>
      <c r="AT929" s="69"/>
      <c r="AU929" s="69"/>
      <c r="AV929" s="69"/>
      <c r="AW929" s="69"/>
      <c r="AX929" s="69"/>
      <c r="AY929" s="69"/>
      <c r="AZ929" s="69"/>
      <c r="BA929" s="5"/>
      <c r="BB929" s="5"/>
      <c r="BC929" s="5"/>
      <c r="BD929" s="69"/>
    </row>
    <row r="930" spans="3:56" x14ac:dyDescent="0.2">
      <c r="C930" s="2" t="s">
        <v>45</v>
      </c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</row>
    <row r="931" spans="3:56" x14ac:dyDescent="0.2">
      <c r="C931" s="2" t="s">
        <v>46</v>
      </c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</row>
    <row r="932" spans="3:56" x14ac:dyDescent="0.2">
      <c r="C932" s="2" t="s">
        <v>47</v>
      </c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</row>
    <row r="933" spans="3:56" x14ac:dyDescent="0.2">
      <c r="C933" s="2" t="s">
        <v>48</v>
      </c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</row>
    <row r="934" spans="3:56" x14ac:dyDescent="0.2">
      <c r="C934" s="2" t="s">
        <v>49</v>
      </c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</row>
    <row r="935" spans="3:56" x14ac:dyDescent="0.2">
      <c r="C935" s="2" t="s">
        <v>50</v>
      </c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</row>
    <row r="936" spans="3:56" x14ac:dyDescent="0.2">
      <c r="C936" s="2" t="s">
        <v>51</v>
      </c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</row>
    <row r="937" spans="3:56" x14ac:dyDescent="0.2">
      <c r="C937" s="2" t="s">
        <v>52</v>
      </c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</row>
    <row r="938" spans="3:56" x14ac:dyDescent="0.2">
      <c r="C938" s="2" t="s">
        <v>53</v>
      </c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</row>
    <row r="939" spans="3:56" x14ac:dyDescent="0.2">
      <c r="C939" s="2" t="s">
        <v>54</v>
      </c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</row>
    <row r="940" spans="3:56" x14ac:dyDescent="0.2">
      <c r="C940" s="2" t="s">
        <v>55</v>
      </c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</row>
    <row r="941" spans="3:56" x14ac:dyDescent="0.2">
      <c r="C941" s="2" t="s">
        <v>56</v>
      </c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</row>
    <row r="942" spans="3:56" x14ac:dyDescent="0.2">
      <c r="C942" s="2" t="s">
        <v>57</v>
      </c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</row>
    <row r="943" spans="3:56" x14ac:dyDescent="0.2">
      <c r="C943" s="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</row>
    <row r="944" spans="3:56" x14ac:dyDescent="0.2">
      <c r="C944" s="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</row>
    <row r="947" spans="3:56" x14ac:dyDescent="0.2">
      <c r="C947" s="73" t="s">
        <v>44</v>
      </c>
      <c r="D947" s="73"/>
      <c r="E947" s="73"/>
      <c r="F947" s="73"/>
      <c r="G947" s="73"/>
      <c r="H947" s="73"/>
      <c r="I947" s="73"/>
      <c r="J947" s="73"/>
      <c r="K947" s="73"/>
      <c r="L947" s="73"/>
      <c r="M947" s="73"/>
      <c r="N947" s="73"/>
      <c r="O947" s="73"/>
      <c r="P947" s="73"/>
      <c r="Q947" s="73"/>
      <c r="R947" s="73"/>
      <c r="S947" s="73"/>
      <c r="T947" s="73"/>
      <c r="U947" s="73"/>
      <c r="V947" s="73"/>
      <c r="W947" s="73"/>
      <c r="X947" s="73"/>
      <c r="Y947" s="73"/>
      <c r="Z947" s="73"/>
      <c r="AA947" s="73"/>
      <c r="AB947" s="73"/>
      <c r="AC947" s="73"/>
      <c r="AD947" s="73"/>
      <c r="AE947" s="73"/>
      <c r="AF947" s="73"/>
      <c r="AG947" s="73"/>
      <c r="AH947" s="73"/>
      <c r="AI947" s="73"/>
      <c r="AJ947" s="73"/>
      <c r="AK947" s="73"/>
      <c r="AL947" s="73"/>
      <c r="AM947" s="73"/>
      <c r="AN947" s="73"/>
      <c r="AO947" s="73"/>
      <c r="AP947" s="73"/>
      <c r="AQ947" s="73"/>
      <c r="AR947" s="73"/>
      <c r="AS947" s="73"/>
      <c r="AT947" s="73"/>
      <c r="AU947" s="73"/>
      <c r="AV947" s="73"/>
      <c r="AW947" s="73"/>
      <c r="AX947" s="73"/>
      <c r="AY947" s="73"/>
      <c r="AZ947" s="73"/>
      <c r="BA947" s="73"/>
      <c r="BB947" s="73"/>
      <c r="BC947" s="73"/>
      <c r="BD947" s="73"/>
    </row>
    <row r="948" spans="3:56" x14ac:dyDescent="0.2">
      <c r="C948" s="73"/>
      <c r="D948" s="73"/>
      <c r="E948" s="73"/>
      <c r="F948" s="73"/>
      <c r="G948" s="73"/>
      <c r="H948" s="73"/>
      <c r="I948" s="73"/>
      <c r="J948" s="73"/>
      <c r="K948" s="73"/>
      <c r="L948" s="73"/>
      <c r="M948" s="73"/>
      <c r="N948" s="73"/>
      <c r="O948" s="73"/>
      <c r="P948" s="73"/>
      <c r="Q948" s="73"/>
      <c r="R948" s="73"/>
      <c r="S948" s="73"/>
      <c r="T948" s="73"/>
      <c r="U948" s="73"/>
      <c r="V948" s="73"/>
      <c r="W948" s="73"/>
      <c r="X948" s="73"/>
      <c r="Y948" s="73"/>
      <c r="Z948" s="73"/>
      <c r="AA948" s="73"/>
      <c r="AB948" s="73"/>
      <c r="AC948" s="73"/>
      <c r="AD948" s="73"/>
      <c r="AE948" s="73"/>
      <c r="AF948" s="73"/>
      <c r="AG948" s="73"/>
      <c r="AH948" s="73"/>
      <c r="AI948" s="73"/>
      <c r="AJ948" s="73"/>
      <c r="AK948" s="73"/>
      <c r="AL948" s="73"/>
      <c r="AM948" s="73"/>
      <c r="AN948" s="73"/>
      <c r="AO948" s="73"/>
      <c r="AP948" s="73"/>
      <c r="AQ948" s="73"/>
      <c r="AR948" s="73"/>
      <c r="AS948" s="73"/>
      <c r="AT948" s="73"/>
      <c r="AU948" s="73"/>
      <c r="AV948" s="73"/>
      <c r="AW948" s="73"/>
      <c r="AX948" s="73"/>
      <c r="AY948" s="73"/>
      <c r="AZ948" s="73"/>
      <c r="BA948" s="73"/>
      <c r="BB948" s="73"/>
      <c r="BC948" s="73"/>
      <c r="BD948" s="73"/>
    </row>
    <row r="949" spans="3:56" ht="23.25" x14ac:dyDescent="0.2">
      <c r="C949" s="72" t="s">
        <v>41</v>
      </c>
      <c r="D949" s="72"/>
      <c r="E949" s="72"/>
      <c r="F949" s="72"/>
      <c r="G949" s="72"/>
      <c r="H949" s="72"/>
      <c r="I949" s="72"/>
      <c r="J949" s="72"/>
      <c r="K949" s="72"/>
      <c r="L949" s="72"/>
      <c r="M949" s="72"/>
      <c r="N949" s="72"/>
      <c r="O949" s="72"/>
      <c r="P949" s="72"/>
      <c r="Q949" s="72"/>
      <c r="R949" s="72"/>
      <c r="S949" s="72"/>
      <c r="T949" s="72"/>
      <c r="U949" s="72"/>
      <c r="V949" s="72"/>
      <c r="W949" s="72"/>
      <c r="X949" s="72"/>
      <c r="Y949" s="72"/>
      <c r="Z949" s="72"/>
      <c r="AA949" s="72"/>
      <c r="AB949" s="72"/>
      <c r="AC949" s="72"/>
      <c r="AD949" s="72"/>
      <c r="AE949" s="72" t="s">
        <v>42</v>
      </c>
      <c r="AF949" s="72"/>
      <c r="AG949" s="72"/>
      <c r="AH949" s="72"/>
      <c r="AI949" s="72"/>
      <c r="AJ949" s="72"/>
      <c r="AK949" s="72"/>
      <c r="AL949" s="72"/>
      <c r="AM949" s="72"/>
      <c r="AN949" s="72"/>
      <c r="AO949" s="72"/>
      <c r="AP949" s="72"/>
      <c r="AQ949" s="72"/>
      <c r="AR949" s="72"/>
      <c r="AS949" s="72"/>
      <c r="AT949" s="72"/>
      <c r="AU949" s="72"/>
      <c r="AV949" s="72"/>
      <c r="AW949" s="72"/>
      <c r="AX949" s="72"/>
      <c r="AY949" s="72"/>
      <c r="AZ949" s="72"/>
      <c r="BA949" s="72"/>
      <c r="BB949" s="72"/>
      <c r="BC949" s="72"/>
      <c r="BD949" s="72"/>
    </row>
    <row r="950" spans="3:56" x14ac:dyDescent="0.2">
      <c r="C950" s="69" t="s">
        <v>0</v>
      </c>
      <c r="D950" s="69" t="s">
        <v>1</v>
      </c>
      <c r="E950" s="69" t="s">
        <v>2</v>
      </c>
      <c r="F950" s="69" t="s">
        <v>3</v>
      </c>
      <c r="G950" s="69" t="s">
        <v>4</v>
      </c>
      <c r="H950" s="69" t="s">
        <v>5</v>
      </c>
      <c r="I950" s="69" t="s">
        <v>6</v>
      </c>
      <c r="J950" s="69" t="s">
        <v>7</v>
      </c>
      <c r="K950" s="69" t="s">
        <v>8</v>
      </c>
      <c r="L950" s="69" t="s">
        <v>9</v>
      </c>
      <c r="M950" s="69" t="s">
        <v>10</v>
      </c>
      <c r="N950" s="69" t="s">
        <v>11</v>
      </c>
      <c r="O950" s="4"/>
      <c r="P950" s="69" t="s">
        <v>40</v>
      </c>
      <c r="Q950" s="69"/>
      <c r="R950" s="69"/>
      <c r="S950" s="69"/>
      <c r="T950" s="69"/>
      <c r="U950" s="69"/>
      <c r="V950" s="69"/>
      <c r="W950" s="69" t="s">
        <v>13</v>
      </c>
      <c r="X950" s="69" t="s">
        <v>14</v>
      </c>
      <c r="Y950" s="69" t="s">
        <v>15</v>
      </c>
      <c r="Z950" s="69" t="s">
        <v>16</v>
      </c>
      <c r="AA950" s="69" t="s">
        <v>17</v>
      </c>
      <c r="AB950" s="69" t="s">
        <v>18</v>
      </c>
      <c r="AC950" s="69" t="s">
        <v>19</v>
      </c>
      <c r="AD950" s="69" t="s">
        <v>20</v>
      </c>
      <c r="AE950" s="69" t="s">
        <v>21</v>
      </c>
      <c r="AF950" s="69" t="s">
        <v>22</v>
      </c>
      <c r="AG950" s="69" t="s">
        <v>23</v>
      </c>
      <c r="AH950" s="69" t="s">
        <v>24</v>
      </c>
      <c r="AI950" s="69" t="s">
        <v>25</v>
      </c>
      <c r="AJ950" s="69" t="s">
        <v>26</v>
      </c>
      <c r="AK950" s="69" t="s">
        <v>27</v>
      </c>
      <c r="AL950" s="69" t="s">
        <v>28</v>
      </c>
      <c r="AM950" s="69" t="s">
        <v>29</v>
      </c>
      <c r="AN950" s="69" t="s">
        <v>1</v>
      </c>
      <c r="AO950" s="69" t="s">
        <v>30</v>
      </c>
      <c r="AP950" s="5"/>
      <c r="AQ950" s="69" t="s">
        <v>31</v>
      </c>
      <c r="AR950" s="69" t="s">
        <v>32</v>
      </c>
      <c r="AS950" s="69" t="s">
        <v>33</v>
      </c>
      <c r="AT950" s="69" t="s">
        <v>34</v>
      </c>
      <c r="AU950" s="69" t="s">
        <v>35</v>
      </c>
      <c r="AV950" s="69" t="s">
        <v>36</v>
      </c>
      <c r="AW950" s="69"/>
      <c r="AX950" s="69"/>
      <c r="AY950" s="69" t="s">
        <v>37</v>
      </c>
      <c r="AZ950" s="69" t="s">
        <v>38</v>
      </c>
      <c r="BA950" s="5"/>
      <c r="BB950" s="5"/>
      <c r="BC950" s="5"/>
      <c r="BD950" s="69" t="s">
        <v>39</v>
      </c>
    </row>
    <row r="951" spans="3:56" x14ac:dyDescent="0.2">
      <c r="C951" s="69"/>
      <c r="D951" s="69"/>
      <c r="E951" s="69"/>
      <c r="F951" s="69"/>
      <c r="G951" s="69"/>
      <c r="H951" s="69"/>
      <c r="I951" s="69"/>
      <c r="J951" s="69"/>
      <c r="K951" s="69"/>
      <c r="L951" s="69"/>
      <c r="M951" s="69"/>
      <c r="N951" s="69"/>
      <c r="O951" s="4"/>
      <c r="P951" s="3">
        <v>2013</v>
      </c>
      <c r="Q951" s="3">
        <v>2014</v>
      </c>
      <c r="R951" s="3">
        <v>2015</v>
      </c>
      <c r="S951" s="3">
        <v>2016</v>
      </c>
      <c r="T951" s="3"/>
      <c r="U951" s="3"/>
      <c r="V951" s="3" t="s">
        <v>12</v>
      </c>
      <c r="W951" s="69"/>
      <c r="X951" s="69"/>
      <c r="Y951" s="69"/>
      <c r="Z951" s="69"/>
      <c r="AA951" s="69"/>
      <c r="AB951" s="69"/>
      <c r="AC951" s="69"/>
      <c r="AD951" s="69"/>
      <c r="AE951" s="69"/>
      <c r="AF951" s="69"/>
      <c r="AG951" s="69"/>
      <c r="AH951" s="69"/>
      <c r="AI951" s="69"/>
      <c r="AJ951" s="69"/>
      <c r="AK951" s="69"/>
      <c r="AL951" s="69"/>
      <c r="AM951" s="69"/>
      <c r="AN951" s="69"/>
      <c r="AO951" s="69"/>
      <c r="AP951" s="5"/>
      <c r="AQ951" s="69"/>
      <c r="AR951" s="69"/>
      <c r="AS951" s="69"/>
      <c r="AT951" s="69"/>
      <c r="AU951" s="69"/>
      <c r="AV951" s="69"/>
      <c r="AW951" s="69"/>
      <c r="AX951" s="69"/>
      <c r="AY951" s="69"/>
      <c r="AZ951" s="69"/>
      <c r="BA951" s="5"/>
      <c r="BB951" s="5"/>
      <c r="BC951" s="5"/>
      <c r="BD951" s="69"/>
    </row>
    <row r="952" spans="3:56" x14ac:dyDescent="0.2">
      <c r="C952" s="2" t="s">
        <v>45</v>
      </c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</row>
    <row r="953" spans="3:56" x14ac:dyDescent="0.2">
      <c r="C953" s="2" t="s">
        <v>46</v>
      </c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</row>
    <row r="954" spans="3:56" x14ac:dyDescent="0.2">
      <c r="C954" s="2" t="s">
        <v>47</v>
      </c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</row>
    <row r="955" spans="3:56" x14ac:dyDescent="0.2">
      <c r="C955" s="2" t="s">
        <v>48</v>
      </c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</row>
    <row r="956" spans="3:56" x14ac:dyDescent="0.2">
      <c r="C956" s="2" t="s">
        <v>49</v>
      </c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</row>
    <row r="957" spans="3:56" x14ac:dyDescent="0.2">
      <c r="C957" s="2" t="s">
        <v>50</v>
      </c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</row>
    <row r="958" spans="3:56" x14ac:dyDescent="0.2">
      <c r="C958" s="2" t="s">
        <v>51</v>
      </c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</row>
    <row r="959" spans="3:56" x14ac:dyDescent="0.2">
      <c r="C959" s="2" t="s">
        <v>52</v>
      </c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</row>
    <row r="960" spans="3:56" x14ac:dyDescent="0.2">
      <c r="C960" s="2" t="s">
        <v>53</v>
      </c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</row>
    <row r="961" spans="3:56" x14ac:dyDescent="0.2">
      <c r="C961" s="2" t="s">
        <v>54</v>
      </c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</row>
    <row r="962" spans="3:56" x14ac:dyDescent="0.2">
      <c r="C962" s="2" t="s">
        <v>55</v>
      </c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</row>
    <row r="963" spans="3:56" x14ac:dyDescent="0.2">
      <c r="C963" s="2" t="s">
        <v>56</v>
      </c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</row>
    <row r="964" spans="3:56" x14ac:dyDescent="0.2">
      <c r="C964" s="2" t="s">
        <v>57</v>
      </c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</row>
    <row r="965" spans="3:56" x14ac:dyDescent="0.2">
      <c r="C965" s="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</row>
    <row r="966" spans="3:56" x14ac:dyDescent="0.2">
      <c r="C966" s="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</row>
    <row r="969" spans="3:56" x14ac:dyDescent="0.2">
      <c r="C969" s="73" t="s">
        <v>44</v>
      </c>
      <c r="D969" s="73"/>
      <c r="E969" s="73"/>
      <c r="F969" s="73"/>
      <c r="G969" s="73"/>
      <c r="H969" s="73"/>
      <c r="I969" s="73"/>
      <c r="J969" s="73"/>
      <c r="K969" s="73"/>
      <c r="L969" s="73"/>
      <c r="M969" s="73"/>
      <c r="N969" s="73"/>
      <c r="O969" s="73"/>
      <c r="P969" s="73"/>
      <c r="Q969" s="73"/>
      <c r="R969" s="73"/>
      <c r="S969" s="73"/>
      <c r="T969" s="73"/>
      <c r="U969" s="73"/>
      <c r="V969" s="73"/>
      <c r="W969" s="73"/>
      <c r="X969" s="73"/>
      <c r="Y969" s="73"/>
      <c r="Z969" s="73"/>
      <c r="AA969" s="73"/>
      <c r="AB969" s="73"/>
      <c r="AC969" s="73"/>
      <c r="AD969" s="73"/>
      <c r="AE969" s="73"/>
      <c r="AF969" s="73"/>
      <c r="AG969" s="73"/>
      <c r="AH969" s="73"/>
      <c r="AI969" s="73"/>
      <c r="AJ969" s="73"/>
      <c r="AK969" s="73"/>
      <c r="AL969" s="73"/>
      <c r="AM969" s="73"/>
      <c r="AN969" s="73"/>
      <c r="AO969" s="73"/>
      <c r="AP969" s="73"/>
      <c r="AQ969" s="73"/>
      <c r="AR969" s="73"/>
      <c r="AS969" s="73"/>
      <c r="AT969" s="73"/>
      <c r="AU969" s="73"/>
      <c r="AV969" s="73"/>
      <c r="AW969" s="73"/>
      <c r="AX969" s="73"/>
      <c r="AY969" s="73"/>
      <c r="AZ969" s="73"/>
      <c r="BA969" s="73"/>
      <c r="BB969" s="73"/>
      <c r="BC969" s="73"/>
      <c r="BD969" s="73"/>
    </row>
    <row r="970" spans="3:56" x14ac:dyDescent="0.2">
      <c r="C970" s="73"/>
      <c r="D970" s="73"/>
      <c r="E970" s="73"/>
      <c r="F970" s="73"/>
      <c r="G970" s="73"/>
      <c r="H970" s="73"/>
      <c r="I970" s="73"/>
      <c r="J970" s="73"/>
      <c r="K970" s="73"/>
      <c r="L970" s="73"/>
      <c r="M970" s="73"/>
      <c r="N970" s="73"/>
      <c r="O970" s="73"/>
      <c r="P970" s="73"/>
      <c r="Q970" s="73"/>
      <c r="R970" s="73"/>
      <c r="S970" s="73"/>
      <c r="T970" s="73"/>
      <c r="U970" s="73"/>
      <c r="V970" s="73"/>
      <c r="W970" s="73"/>
      <c r="X970" s="73"/>
      <c r="Y970" s="73"/>
      <c r="Z970" s="73"/>
      <c r="AA970" s="73"/>
      <c r="AB970" s="73"/>
      <c r="AC970" s="73"/>
      <c r="AD970" s="73"/>
      <c r="AE970" s="73"/>
      <c r="AF970" s="73"/>
      <c r="AG970" s="73"/>
      <c r="AH970" s="73"/>
      <c r="AI970" s="73"/>
      <c r="AJ970" s="73"/>
      <c r="AK970" s="73"/>
      <c r="AL970" s="73"/>
      <c r="AM970" s="73"/>
      <c r="AN970" s="73"/>
      <c r="AO970" s="73"/>
      <c r="AP970" s="73"/>
      <c r="AQ970" s="73"/>
      <c r="AR970" s="73"/>
      <c r="AS970" s="73"/>
      <c r="AT970" s="73"/>
      <c r="AU970" s="73"/>
      <c r="AV970" s="73"/>
      <c r="AW970" s="73"/>
      <c r="AX970" s="73"/>
      <c r="AY970" s="73"/>
      <c r="AZ970" s="73"/>
      <c r="BA970" s="73"/>
      <c r="BB970" s="73"/>
      <c r="BC970" s="73"/>
      <c r="BD970" s="73"/>
    </row>
    <row r="971" spans="3:56" ht="23.25" x14ac:dyDescent="0.2">
      <c r="C971" s="72" t="s">
        <v>41</v>
      </c>
      <c r="D971" s="72"/>
      <c r="E971" s="72"/>
      <c r="F971" s="72"/>
      <c r="G971" s="72"/>
      <c r="H971" s="72"/>
      <c r="I971" s="72"/>
      <c r="J971" s="72"/>
      <c r="K971" s="72"/>
      <c r="L971" s="72"/>
      <c r="M971" s="72"/>
      <c r="N971" s="72"/>
      <c r="O971" s="72"/>
      <c r="P971" s="72"/>
      <c r="Q971" s="72"/>
      <c r="R971" s="72"/>
      <c r="S971" s="72"/>
      <c r="T971" s="72"/>
      <c r="U971" s="72"/>
      <c r="V971" s="72"/>
      <c r="W971" s="72"/>
      <c r="X971" s="72"/>
      <c r="Y971" s="72"/>
      <c r="Z971" s="72"/>
      <c r="AA971" s="72"/>
      <c r="AB971" s="72"/>
      <c r="AC971" s="72"/>
      <c r="AD971" s="72"/>
      <c r="AE971" s="72" t="s">
        <v>42</v>
      </c>
      <c r="AF971" s="72"/>
      <c r="AG971" s="72"/>
      <c r="AH971" s="72"/>
      <c r="AI971" s="72"/>
      <c r="AJ971" s="72"/>
      <c r="AK971" s="72"/>
      <c r="AL971" s="72"/>
      <c r="AM971" s="72"/>
      <c r="AN971" s="72"/>
      <c r="AO971" s="72"/>
      <c r="AP971" s="72"/>
      <c r="AQ971" s="72"/>
      <c r="AR971" s="72"/>
      <c r="AS971" s="72"/>
      <c r="AT971" s="72"/>
      <c r="AU971" s="72"/>
      <c r="AV971" s="72"/>
      <c r="AW971" s="72"/>
      <c r="AX971" s="72"/>
      <c r="AY971" s="72"/>
      <c r="AZ971" s="72"/>
      <c r="BA971" s="72"/>
      <c r="BB971" s="72"/>
      <c r="BC971" s="72"/>
      <c r="BD971" s="72"/>
    </row>
    <row r="972" spans="3:56" x14ac:dyDescent="0.2">
      <c r="C972" s="69" t="s">
        <v>0</v>
      </c>
      <c r="D972" s="69" t="s">
        <v>1</v>
      </c>
      <c r="E972" s="69" t="s">
        <v>2</v>
      </c>
      <c r="F972" s="69" t="s">
        <v>3</v>
      </c>
      <c r="G972" s="69" t="s">
        <v>4</v>
      </c>
      <c r="H972" s="69" t="s">
        <v>5</v>
      </c>
      <c r="I972" s="69" t="s">
        <v>6</v>
      </c>
      <c r="J972" s="69" t="s">
        <v>7</v>
      </c>
      <c r="K972" s="69" t="s">
        <v>8</v>
      </c>
      <c r="L972" s="69" t="s">
        <v>9</v>
      </c>
      <c r="M972" s="69" t="s">
        <v>10</v>
      </c>
      <c r="N972" s="69" t="s">
        <v>11</v>
      </c>
      <c r="O972" s="4"/>
      <c r="P972" s="69" t="s">
        <v>40</v>
      </c>
      <c r="Q972" s="69"/>
      <c r="R972" s="69"/>
      <c r="S972" s="69"/>
      <c r="T972" s="69"/>
      <c r="U972" s="69"/>
      <c r="V972" s="69"/>
      <c r="W972" s="69" t="s">
        <v>13</v>
      </c>
      <c r="X972" s="69" t="s">
        <v>14</v>
      </c>
      <c r="Y972" s="69" t="s">
        <v>15</v>
      </c>
      <c r="Z972" s="69" t="s">
        <v>16</v>
      </c>
      <c r="AA972" s="69" t="s">
        <v>17</v>
      </c>
      <c r="AB972" s="69" t="s">
        <v>18</v>
      </c>
      <c r="AC972" s="69" t="s">
        <v>19</v>
      </c>
      <c r="AD972" s="69" t="s">
        <v>20</v>
      </c>
      <c r="AE972" s="69" t="s">
        <v>21</v>
      </c>
      <c r="AF972" s="69" t="s">
        <v>22</v>
      </c>
      <c r="AG972" s="69" t="s">
        <v>23</v>
      </c>
      <c r="AH972" s="69" t="s">
        <v>24</v>
      </c>
      <c r="AI972" s="69" t="s">
        <v>25</v>
      </c>
      <c r="AJ972" s="69" t="s">
        <v>26</v>
      </c>
      <c r="AK972" s="69" t="s">
        <v>27</v>
      </c>
      <c r="AL972" s="69" t="s">
        <v>28</v>
      </c>
      <c r="AM972" s="69" t="s">
        <v>29</v>
      </c>
      <c r="AN972" s="69" t="s">
        <v>1</v>
      </c>
      <c r="AO972" s="69" t="s">
        <v>30</v>
      </c>
      <c r="AP972" s="5"/>
      <c r="AQ972" s="69" t="s">
        <v>31</v>
      </c>
      <c r="AR972" s="69" t="s">
        <v>32</v>
      </c>
      <c r="AS972" s="69" t="s">
        <v>33</v>
      </c>
      <c r="AT972" s="69" t="s">
        <v>34</v>
      </c>
      <c r="AU972" s="69" t="s">
        <v>35</v>
      </c>
      <c r="AV972" s="69" t="s">
        <v>36</v>
      </c>
      <c r="AW972" s="69"/>
      <c r="AX972" s="69"/>
      <c r="AY972" s="69" t="s">
        <v>37</v>
      </c>
      <c r="AZ972" s="69" t="s">
        <v>38</v>
      </c>
      <c r="BA972" s="5"/>
      <c r="BB972" s="5"/>
      <c r="BC972" s="5"/>
      <c r="BD972" s="69" t="s">
        <v>39</v>
      </c>
    </row>
    <row r="973" spans="3:56" x14ac:dyDescent="0.2">
      <c r="C973" s="69"/>
      <c r="D973" s="69"/>
      <c r="E973" s="69"/>
      <c r="F973" s="69"/>
      <c r="G973" s="69"/>
      <c r="H973" s="69"/>
      <c r="I973" s="69"/>
      <c r="J973" s="69"/>
      <c r="K973" s="69"/>
      <c r="L973" s="69"/>
      <c r="M973" s="69"/>
      <c r="N973" s="69"/>
      <c r="O973" s="4"/>
      <c r="P973" s="3">
        <v>2013</v>
      </c>
      <c r="Q973" s="3">
        <v>2014</v>
      </c>
      <c r="R973" s="3">
        <v>2015</v>
      </c>
      <c r="S973" s="3">
        <v>2016</v>
      </c>
      <c r="T973" s="3"/>
      <c r="U973" s="3"/>
      <c r="V973" s="3" t="s">
        <v>12</v>
      </c>
      <c r="W973" s="69"/>
      <c r="X973" s="69"/>
      <c r="Y973" s="69"/>
      <c r="Z973" s="69"/>
      <c r="AA973" s="69"/>
      <c r="AB973" s="69"/>
      <c r="AC973" s="69"/>
      <c r="AD973" s="69"/>
      <c r="AE973" s="69"/>
      <c r="AF973" s="69"/>
      <c r="AG973" s="69"/>
      <c r="AH973" s="69"/>
      <c r="AI973" s="69"/>
      <c r="AJ973" s="69"/>
      <c r="AK973" s="69"/>
      <c r="AL973" s="69"/>
      <c r="AM973" s="69"/>
      <c r="AN973" s="69"/>
      <c r="AO973" s="69"/>
      <c r="AP973" s="5"/>
      <c r="AQ973" s="69"/>
      <c r="AR973" s="69"/>
      <c r="AS973" s="69"/>
      <c r="AT973" s="69"/>
      <c r="AU973" s="69"/>
      <c r="AV973" s="69"/>
      <c r="AW973" s="69"/>
      <c r="AX973" s="69"/>
      <c r="AY973" s="69"/>
      <c r="AZ973" s="69"/>
      <c r="BA973" s="5"/>
      <c r="BB973" s="5"/>
      <c r="BC973" s="5"/>
      <c r="BD973" s="69"/>
    </row>
    <row r="974" spans="3:56" x14ac:dyDescent="0.2">
      <c r="C974" s="2" t="s">
        <v>45</v>
      </c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</row>
    <row r="975" spans="3:56" x14ac:dyDescent="0.2">
      <c r="C975" s="2" t="s">
        <v>46</v>
      </c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</row>
    <row r="976" spans="3:56" x14ac:dyDescent="0.2">
      <c r="C976" s="2" t="s">
        <v>47</v>
      </c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</row>
    <row r="977" spans="3:56" x14ac:dyDescent="0.2">
      <c r="C977" s="2" t="s">
        <v>48</v>
      </c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</row>
    <row r="978" spans="3:56" x14ac:dyDescent="0.2">
      <c r="C978" s="2" t="s">
        <v>49</v>
      </c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</row>
    <row r="979" spans="3:56" x14ac:dyDescent="0.2">
      <c r="C979" s="2" t="s">
        <v>50</v>
      </c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</row>
    <row r="980" spans="3:56" x14ac:dyDescent="0.2">
      <c r="C980" s="2" t="s">
        <v>51</v>
      </c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</row>
    <row r="981" spans="3:56" x14ac:dyDescent="0.2">
      <c r="C981" s="2" t="s">
        <v>52</v>
      </c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</row>
    <row r="982" spans="3:56" x14ac:dyDescent="0.2">
      <c r="C982" s="2" t="s">
        <v>53</v>
      </c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</row>
    <row r="983" spans="3:56" x14ac:dyDescent="0.2">
      <c r="C983" s="2" t="s">
        <v>54</v>
      </c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</row>
    <row r="984" spans="3:56" x14ac:dyDescent="0.2">
      <c r="C984" s="2" t="s">
        <v>55</v>
      </c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</row>
    <row r="985" spans="3:56" x14ac:dyDescent="0.2">
      <c r="C985" s="2" t="s">
        <v>56</v>
      </c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</row>
    <row r="986" spans="3:56" x14ac:dyDescent="0.2">
      <c r="C986" s="2" t="s">
        <v>57</v>
      </c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</row>
    <row r="987" spans="3:56" x14ac:dyDescent="0.2">
      <c r="C987" s="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</row>
    <row r="988" spans="3:56" x14ac:dyDescent="0.2">
      <c r="C988" s="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</row>
    <row r="991" spans="3:56" x14ac:dyDescent="0.2">
      <c r="C991" s="73" t="s">
        <v>44</v>
      </c>
      <c r="D991" s="73"/>
      <c r="E991" s="73"/>
      <c r="F991" s="73"/>
      <c r="G991" s="73"/>
      <c r="H991" s="73"/>
      <c r="I991" s="73"/>
      <c r="J991" s="73"/>
      <c r="K991" s="73"/>
      <c r="L991" s="73"/>
      <c r="M991" s="73"/>
      <c r="N991" s="73"/>
      <c r="O991" s="73"/>
      <c r="P991" s="73"/>
      <c r="Q991" s="73"/>
      <c r="R991" s="73"/>
      <c r="S991" s="73"/>
      <c r="T991" s="73"/>
      <c r="U991" s="73"/>
      <c r="V991" s="73"/>
      <c r="W991" s="73"/>
      <c r="X991" s="73"/>
      <c r="Y991" s="73"/>
      <c r="Z991" s="73"/>
      <c r="AA991" s="73"/>
      <c r="AB991" s="73"/>
      <c r="AC991" s="73"/>
      <c r="AD991" s="73"/>
      <c r="AE991" s="73"/>
      <c r="AF991" s="73"/>
      <c r="AG991" s="73"/>
      <c r="AH991" s="73"/>
      <c r="AI991" s="73"/>
      <c r="AJ991" s="73"/>
      <c r="AK991" s="73"/>
      <c r="AL991" s="73"/>
      <c r="AM991" s="73"/>
      <c r="AN991" s="73"/>
      <c r="AO991" s="73"/>
      <c r="AP991" s="73"/>
      <c r="AQ991" s="73"/>
      <c r="AR991" s="73"/>
      <c r="AS991" s="73"/>
      <c r="AT991" s="73"/>
      <c r="AU991" s="73"/>
      <c r="AV991" s="73"/>
      <c r="AW991" s="73"/>
      <c r="AX991" s="73"/>
      <c r="AY991" s="73"/>
      <c r="AZ991" s="73"/>
      <c r="BA991" s="73"/>
      <c r="BB991" s="73"/>
      <c r="BC991" s="73"/>
      <c r="BD991" s="73"/>
    </row>
    <row r="992" spans="3:56" x14ac:dyDescent="0.2">
      <c r="C992" s="73"/>
      <c r="D992" s="73"/>
      <c r="E992" s="73"/>
      <c r="F992" s="73"/>
      <c r="G992" s="73"/>
      <c r="H992" s="73"/>
      <c r="I992" s="73"/>
      <c r="J992" s="73"/>
      <c r="K992" s="73"/>
      <c r="L992" s="73"/>
      <c r="M992" s="73"/>
      <c r="N992" s="73"/>
      <c r="O992" s="73"/>
      <c r="P992" s="73"/>
      <c r="Q992" s="73"/>
      <c r="R992" s="73"/>
      <c r="S992" s="73"/>
      <c r="T992" s="73"/>
      <c r="U992" s="73"/>
      <c r="V992" s="73"/>
      <c r="W992" s="73"/>
      <c r="X992" s="73"/>
      <c r="Y992" s="73"/>
      <c r="Z992" s="73"/>
      <c r="AA992" s="73"/>
      <c r="AB992" s="73"/>
      <c r="AC992" s="73"/>
      <c r="AD992" s="73"/>
      <c r="AE992" s="73"/>
      <c r="AF992" s="73"/>
      <c r="AG992" s="73"/>
      <c r="AH992" s="73"/>
      <c r="AI992" s="73"/>
      <c r="AJ992" s="73"/>
      <c r="AK992" s="73"/>
      <c r="AL992" s="73"/>
      <c r="AM992" s="73"/>
      <c r="AN992" s="73"/>
      <c r="AO992" s="73"/>
      <c r="AP992" s="73"/>
      <c r="AQ992" s="73"/>
      <c r="AR992" s="73"/>
      <c r="AS992" s="73"/>
      <c r="AT992" s="73"/>
      <c r="AU992" s="73"/>
      <c r="AV992" s="73"/>
      <c r="AW992" s="73"/>
      <c r="AX992" s="73"/>
      <c r="AY992" s="73"/>
      <c r="AZ992" s="73"/>
      <c r="BA992" s="73"/>
      <c r="BB992" s="73"/>
      <c r="BC992" s="73"/>
      <c r="BD992" s="73"/>
    </row>
    <row r="993" spans="3:56" ht="23.25" x14ac:dyDescent="0.2">
      <c r="C993" s="72" t="s">
        <v>41</v>
      </c>
      <c r="D993" s="72"/>
      <c r="E993" s="72"/>
      <c r="F993" s="72"/>
      <c r="G993" s="72"/>
      <c r="H993" s="72"/>
      <c r="I993" s="72"/>
      <c r="J993" s="72"/>
      <c r="K993" s="72"/>
      <c r="L993" s="72"/>
      <c r="M993" s="72"/>
      <c r="N993" s="72"/>
      <c r="O993" s="72"/>
      <c r="P993" s="72"/>
      <c r="Q993" s="72"/>
      <c r="R993" s="72"/>
      <c r="S993" s="72"/>
      <c r="T993" s="72"/>
      <c r="U993" s="72"/>
      <c r="V993" s="72"/>
      <c r="W993" s="72"/>
      <c r="X993" s="72"/>
      <c r="Y993" s="72"/>
      <c r="Z993" s="72"/>
      <c r="AA993" s="72"/>
      <c r="AB993" s="72"/>
      <c r="AC993" s="72"/>
      <c r="AD993" s="72"/>
      <c r="AE993" s="72" t="s">
        <v>42</v>
      </c>
      <c r="AF993" s="72"/>
      <c r="AG993" s="72"/>
      <c r="AH993" s="72"/>
      <c r="AI993" s="72"/>
      <c r="AJ993" s="72"/>
      <c r="AK993" s="72"/>
      <c r="AL993" s="72"/>
      <c r="AM993" s="72"/>
      <c r="AN993" s="72"/>
      <c r="AO993" s="72"/>
      <c r="AP993" s="72"/>
      <c r="AQ993" s="72"/>
      <c r="AR993" s="72"/>
      <c r="AS993" s="72"/>
      <c r="AT993" s="72"/>
      <c r="AU993" s="72"/>
      <c r="AV993" s="72"/>
      <c r="AW993" s="72"/>
      <c r="AX993" s="72"/>
      <c r="AY993" s="72"/>
      <c r="AZ993" s="72"/>
      <c r="BA993" s="72"/>
      <c r="BB993" s="72"/>
      <c r="BC993" s="72"/>
      <c r="BD993" s="72"/>
    </row>
    <row r="994" spans="3:56" x14ac:dyDescent="0.2">
      <c r="C994" s="69" t="s">
        <v>0</v>
      </c>
      <c r="D994" s="69" t="s">
        <v>1</v>
      </c>
      <c r="E994" s="69" t="s">
        <v>2</v>
      </c>
      <c r="F994" s="69" t="s">
        <v>3</v>
      </c>
      <c r="G994" s="69" t="s">
        <v>4</v>
      </c>
      <c r="H994" s="69" t="s">
        <v>5</v>
      </c>
      <c r="I994" s="69" t="s">
        <v>6</v>
      </c>
      <c r="J994" s="69" t="s">
        <v>7</v>
      </c>
      <c r="K994" s="69" t="s">
        <v>8</v>
      </c>
      <c r="L994" s="69" t="s">
        <v>9</v>
      </c>
      <c r="M994" s="69" t="s">
        <v>10</v>
      </c>
      <c r="N994" s="69" t="s">
        <v>11</v>
      </c>
      <c r="O994" s="4"/>
      <c r="P994" s="69" t="s">
        <v>40</v>
      </c>
      <c r="Q994" s="69"/>
      <c r="R994" s="69"/>
      <c r="S994" s="69"/>
      <c r="T994" s="69"/>
      <c r="U994" s="69"/>
      <c r="V994" s="69"/>
      <c r="W994" s="69" t="s">
        <v>13</v>
      </c>
      <c r="X994" s="69" t="s">
        <v>14</v>
      </c>
      <c r="Y994" s="69" t="s">
        <v>15</v>
      </c>
      <c r="Z994" s="69" t="s">
        <v>16</v>
      </c>
      <c r="AA994" s="69" t="s">
        <v>17</v>
      </c>
      <c r="AB994" s="69" t="s">
        <v>18</v>
      </c>
      <c r="AC994" s="69" t="s">
        <v>19</v>
      </c>
      <c r="AD994" s="69" t="s">
        <v>20</v>
      </c>
      <c r="AE994" s="69" t="s">
        <v>21</v>
      </c>
      <c r="AF994" s="69" t="s">
        <v>22</v>
      </c>
      <c r="AG994" s="69" t="s">
        <v>23</v>
      </c>
      <c r="AH994" s="69" t="s">
        <v>24</v>
      </c>
      <c r="AI994" s="69" t="s">
        <v>25</v>
      </c>
      <c r="AJ994" s="69" t="s">
        <v>26</v>
      </c>
      <c r="AK994" s="69" t="s">
        <v>27</v>
      </c>
      <c r="AL994" s="69" t="s">
        <v>28</v>
      </c>
      <c r="AM994" s="69" t="s">
        <v>29</v>
      </c>
      <c r="AN994" s="69" t="s">
        <v>1</v>
      </c>
      <c r="AO994" s="69" t="s">
        <v>30</v>
      </c>
      <c r="AP994" s="5"/>
      <c r="AQ994" s="69" t="s">
        <v>31</v>
      </c>
      <c r="AR994" s="69" t="s">
        <v>32</v>
      </c>
      <c r="AS994" s="69" t="s">
        <v>33</v>
      </c>
      <c r="AT994" s="69" t="s">
        <v>34</v>
      </c>
      <c r="AU994" s="69" t="s">
        <v>35</v>
      </c>
      <c r="AV994" s="69" t="s">
        <v>36</v>
      </c>
      <c r="AW994" s="69"/>
      <c r="AX994" s="69"/>
      <c r="AY994" s="69" t="s">
        <v>37</v>
      </c>
      <c r="AZ994" s="69" t="s">
        <v>38</v>
      </c>
      <c r="BA994" s="5"/>
      <c r="BB994" s="5"/>
      <c r="BC994" s="5"/>
      <c r="BD994" s="69" t="s">
        <v>39</v>
      </c>
    </row>
    <row r="995" spans="3:56" x14ac:dyDescent="0.2">
      <c r="C995" s="69"/>
      <c r="D995" s="69"/>
      <c r="E995" s="69"/>
      <c r="F995" s="69"/>
      <c r="G995" s="69"/>
      <c r="H995" s="69"/>
      <c r="I995" s="69"/>
      <c r="J995" s="69"/>
      <c r="K995" s="69"/>
      <c r="L995" s="69"/>
      <c r="M995" s="69"/>
      <c r="N995" s="69"/>
      <c r="O995" s="4"/>
      <c r="P995" s="3">
        <v>2013</v>
      </c>
      <c r="Q995" s="3">
        <v>2014</v>
      </c>
      <c r="R995" s="3">
        <v>2015</v>
      </c>
      <c r="S995" s="3">
        <v>2016</v>
      </c>
      <c r="T995" s="3"/>
      <c r="U995" s="3"/>
      <c r="V995" s="3" t="s">
        <v>12</v>
      </c>
      <c r="W995" s="69"/>
      <c r="X995" s="69"/>
      <c r="Y995" s="69"/>
      <c r="Z995" s="69"/>
      <c r="AA995" s="69"/>
      <c r="AB995" s="69"/>
      <c r="AC995" s="69"/>
      <c r="AD995" s="69"/>
      <c r="AE995" s="69"/>
      <c r="AF995" s="69"/>
      <c r="AG995" s="69"/>
      <c r="AH995" s="69"/>
      <c r="AI995" s="69"/>
      <c r="AJ995" s="69"/>
      <c r="AK995" s="69"/>
      <c r="AL995" s="69"/>
      <c r="AM995" s="69"/>
      <c r="AN995" s="69"/>
      <c r="AO995" s="69"/>
      <c r="AP995" s="5"/>
      <c r="AQ995" s="69"/>
      <c r="AR995" s="69"/>
      <c r="AS995" s="69"/>
      <c r="AT995" s="69"/>
      <c r="AU995" s="69"/>
      <c r="AV995" s="69"/>
      <c r="AW995" s="69"/>
      <c r="AX995" s="69"/>
      <c r="AY995" s="69"/>
      <c r="AZ995" s="69"/>
      <c r="BA995" s="5"/>
      <c r="BB995" s="5"/>
      <c r="BC995" s="5"/>
      <c r="BD995" s="69"/>
    </row>
    <row r="996" spans="3:56" x14ac:dyDescent="0.2">
      <c r="C996" s="2" t="s">
        <v>45</v>
      </c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</row>
    <row r="997" spans="3:56" x14ac:dyDescent="0.2">
      <c r="C997" s="2" t="s">
        <v>46</v>
      </c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</row>
    <row r="998" spans="3:56" x14ac:dyDescent="0.2">
      <c r="C998" s="2" t="s">
        <v>47</v>
      </c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</row>
    <row r="999" spans="3:56" x14ac:dyDescent="0.2">
      <c r="C999" s="2" t="s">
        <v>48</v>
      </c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</row>
    <row r="1000" spans="3:56" x14ac:dyDescent="0.2">
      <c r="C1000" s="2" t="s">
        <v>49</v>
      </c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</row>
    <row r="1001" spans="3:56" x14ac:dyDescent="0.2">
      <c r="C1001" s="2" t="s">
        <v>50</v>
      </c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</row>
    <row r="1002" spans="3:56" x14ac:dyDescent="0.2">
      <c r="C1002" s="2" t="s">
        <v>51</v>
      </c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</row>
    <row r="1003" spans="3:56" x14ac:dyDescent="0.2">
      <c r="C1003" s="2" t="s">
        <v>52</v>
      </c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</row>
    <row r="1004" spans="3:56" x14ac:dyDescent="0.2">
      <c r="C1004" s="2" t="s">
        <v>53</v>
      </c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</row>
    <row r="1005" spans="3:56" x14ac:dyDescent="0.2">
      <c r="C1005" s="2" t="s">
        <v>54</v>
      </c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</row>
    <row r="1006" spans="3:56" x14ac:dyDescent="0.2">
      <c r="C1006" s="2" t="s">
        <v>55</v>
      </c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</row>
    <row r="1007" spans="3:56" x14ac:dyDescent="0.2">
      <c r="C1007" s="2" t="s">
        <v>56</v>
      </c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</row>
    <row r="1008" spans="3:56" x14ac:dyDescent="0.2">
      <c r="C1008" s="2" t="s">
        <v>57</v>
      </c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</row>
    <row r="1009" spans="3:56" x14ac:dyDescent="0.2">
      <c r="C1009" s="2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</row>
    <row r="1010" spans="3:56" x14ac:dyDescent="0.2">
      <c r="C1010" s="2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</row>
  </sheetData>
  <mergeCells count="2074">
    <mergeCell ref="AJ994:AJ995"/>
    <mergeCell ref="AK994:AK995"/>
    <mergeCell ref="AL994:AL995"/>
    <mergeCell ref="AM994:AM995"/>
    <mergeCell ref="AN994:AN995"/>
    <mergeCell ref="AO994:AO995"/>
    <mergeCell ref="AQ994:AQ995"/>
    <mergeCell ref="AR994:AR995"/>
    <mergeCell ref="AS994:AS995"/>
    <mergeCell ref="AT994:AT995"/>
    <mergeCell ref="BD994:BD995"/>
    <mergeCell ref="AU994:AU995"/>
    <mergeCell ref="AV994:AV995"/>
    <mergeCell ref="AW994:AW995"/>
    <mergeCell ref="AX994:AX995"/>
    <mergeCell ref="AY994:AY995"/>
    <mergeCell ref="AZ994:AZ995"/>
    <mergeCell ref="AY972:AY973"/>
    <mergeCell ref="AZ972:AZ973"/>
    <mergeCell ref="BD972:BD973"/>
    <mergeCell ref="C991:BD992"/>
    <mergeCell ref="C993:AD993"/>
    <mergeCell ref="AE993:BD993"/>
    <mergeCell ref="C994:C995"/>
    <mergeCell ref="D994:D995"/>
    <mergeCell ref="E994:E995"/>
    <mergeCell ref="F994:F995"/>
    <mergeCell ref="G994:G995"/>
    <mergeCell ref="H994:H995"/>
    <mergeCell ref="I994:I995"/>
    <mergeCell ref="J994:J995"/>
    <mergeCell ref="K994:K995"/>
    <mergeCell ref="L994:L995"/>
    <mergeCell ref="M994:M995"/>
    <mergeCell ref="N994:N995"/>
    <mergeCell ref="P994:V994"/>
    <mergeCell ref="W994:W995"/>
    <mergeCell ref="X994:X995"/>
    <mergeCell ref="Y994:Y995"/>
    <mergeCell ref="Z994:Z995"/>
    <mergeCell ref="AA994:AA995"/>
    <mergeCell ref="AB994:AB995"/>
    <mergeCell ref="AC994:AC995"/>
    <mergeCell ref="AD994:AD995"/>
    <mergeCell ref="AE994:AE995"/>
    <mergeCell ref="AF994:AF995"/>
    <mergeCell ref="AG994:AG995"/>
    <mergeCell ref="AH994:AH995"/>
    <mergeCell ref="AI994:AI995"/>
    <mergeCell ref="AG972:AG973"/>
    <mergeCell ref="AH972:AH973"/>
    <mergeCell ref="AI972:AI973"/>
    <mergeCell ref="AJ972:AJ973"/>
    <mergeCell ref="AK972:AK973"/>
    <mergeCell ref="AL972:AL973"/>
    <mergeCell ref="AM972:AM973"/>
    <mergeCell ref="AN972:AN973"/>
    <mergeCell ref="AO972:AO973"/>
    <mergeCell ref="AQ972:AQ973"/>
    <mergeCell ref="AR972:AR973"/>
    <mergeCell ref="AS972:AS973"/>
    <mergeCell ref="AT972:AT973"/>
    <mergeCell ref="AU972:AU973"/>
    <mergeCell ref="AV972:AV973"/>
    <mergeCell ref="AW972:AW973"/>
    <mergeCell ref="AX972:AX973"/>
    <mergeCell ref="AV950:AV951"/>
    <mergeCell ref="AW950:AW951"/>
    <mergeCell ref="AX950:AX951"/>
    <mergeCell ref="AY950:AY951"/>
    <mergeCell ref="AZ950:AZ951"/>
    <mergeCell ref="BD950:BD951"/>
    <mergeCell ref="C969:BD970"/>
    <mergeCell ref="C971:AD971"/>
    <mergeCell ref="AE971:BD971"/>
    <mergeCell ref="C972:C973"/>
    <mergeCell ref="D972:D973"/>
    <mergeCell ref="E972:E973"/>
    <mergeCell ref="F972:F973"/>
    <mergeCell ref="G972:G973"/>
    <mergeCell ref="H972:H973"/>
    <mergeCell ref="I972:I973"/>
    <mergeCell ref="J972:J973"/>
    <mergeCell ref="K972:K973"/>
    <mergeCell ref="L972:L973"/>
    <mergeCell ref="M972:M973"/>
    <mergeCell ref="N972:N973"/>
    <mergeCell ref="P972:V972"/>
    <mergeCell ref="W972:W973"/>
    <mergeCell ref="X972:X973"/>
    <mergeCell ref="Y972:Y973"/>
    <mergeCell ref="Z972:Z973"/>
    <mergeCell ref="AA972:AA973"/>
    <mergeCell ref="AB972:AB973"/>
    <mergeCell ref="AC972:AC973"/>
    <mergeCell ref="AD972:AD973"/>
    <mergeCell ref="AE972:AE973"/>
    <mergeCell ref="AF972:AF973"/>
    <mergeCell ref="AD950:AD951"/>
    <mergeCell ref="AE950:AE951"/>
    <mergeCell ref="AF950:AF951"/>
    <mergeCell ref="AG950:AG951"/>
    <mergeCell ref="AH950:AH951"/>
    <mergeCell ref="AI950:AI951"/>
    <mergeCell ref="AJ950:AJ951"/>
    <mergeCell ref="AK950:AK951"/>
    <mergeCell ref="AL950:AL951"/>
    <mergeCell ref="AM950:AM951"/>
    <mergeCell ref="AN950:AN951"/>
    <mergeCell ref="AO950:AO951"/>
    <mergeCell ref="AQ950:AQ951"/>
    <mergeCell ref="AR950:AR951"/>
    <mergeCell ref="AS950:AS951"/>
    <mergeCell ref="AT950:AT951"/>
    <mergeCell ref="AU950:AU951"/>
    <mergeCell ref="AS928:AS929"/>
    <mergeCell ref="AT928:AT929"/>
    <mergeCell ref="AU928:AU929"/>
    <mergeCell ref="AV928:AV929"/>
    <mergeCell ref="AW928:AW929"/>
    <mergeCell ref="AX928:AX929"/>
    <mergeCell ref="AY928:AY929"/>
    <mergeCell ref="AZ928:AZ929"/>
    <mergeCell ref="BD928:BD929"/>
    <mergeCell ref="C947:BD948"/>
    <mergeCell ref="C949:AD949"/>
    <mergeCell ref="AE949:BD949"/>
    <mergeCell ref="C950:C951"/>
    <mergeCell ref="D950:D951"/>
    <mergeCell ref="E950:E951"/>
    <mergeCell ref="F950:F951"/>
    <mergeCell ref="G950:G951"/>
    <mergeCell ref="H950:H951"/>
    <mergeCell ref="I950:I951"/>
    <mergeCell ref="J950:J951"/>
    <mergeCell ref="K950:K951"/>
    <mergeCell ref="L950:L951"/>
    <mergeCell ref="M950:M951"/>
    <mergeCell ref="N950:N951"/>
    <mergeCell ref="P950:V950"/>
    <mergeCell ref="W950:W951"/>
    <mergeCell ref="X950:X951"/>
    <mergeCell ref="Y950:Y951"/>
    <mergeCell ref="Z950:Z951"/>
    <mergeCell ref="AA950:AA951"/>
    <mergeCell ref="AB950:AB951"/>
    <mergeCell ref="AC950:AC951"/>
    <mergeCell ref="AA928:AA929"/>
    <mergeCell ref="AB928:AB929"/>
    <mergeCell ref="AC928:AC929"/>
    <mergeCell ref="AD928:AD929"/>
    <mergeCell ref="AE928:AE929"/>
    <mergeCell ref="AF928:AF929"/>
    <mergeCell ref="AG928:AG929"/>
    <mergeCell ref="AH928:AH929"/>
    <mergeCell ref="AI928:AI929"/>
    <mergeCell ref="AJ928:AJ929"/>
    <mergeCell ref="AK928:AK929"/>
    <mergeCell ref="AL928:AL929"/>
    <mergeCell ref="AM928:AM929"/>
    <mergeCell ref="AN928:AN929"/>
    <mergeCell ref="AO928:AO929"/>
    <mergeCell ref="AQ928:AQ929"/>
    <mergeCell ref="AR928:AR929"/>
    <mergeCell ref="C928:C929"/>
    <mergeCell ref="D928:D929"/>
    <mergeCell ref="E928:E929"/>
    <mergeCell ref="F928:F929"/>
    <mergeCell ref="G928:G929"/>
    <mergeCell ref="H928:H929"/>
    <mergeCell ref="I928:I929"/>
    <mergeCell ref="J928:J929"/>
    <mergeCell ref="K928:K929"/>
    <mergeCell ref="L928:L929"/>
    <mergeCell ref="M928:M929"/>
    <mergeCell ref="N928:N929"/>
    <mergeCell ref="P928:V928"/>
    <mergeCell ref="W928:W929"/>
    <mergeCell ref="X928:X929"/>
    <mergeCell ref="Y928:Y929"/>
    <mergeCell ref="Z928:Z929"/>
    <mergeCell ref="AM906:AM907"/>
    <mergeCell ref="AN906:AN907"/>
    <mergeCell ref="AO906:AO907"/>
    <mergeCell ref="AQ906:AQ907"/>
    <mergeCell ref="AR906:AR907"/>
    <mergeCell ref="AS906:AS907"/>
    <mergeCell ref="AT906:AT907"/>
    <mergeCell ref="AU906:AU907"/>
    <mergeCell ref="AV906:AV907"/>
    <mergeCell ref="AW906:AW907"/>
    <mergeCell ref="AX906:AX907"/>
    <mergeCell ref="AY906:AY907"/>
    <mergeCell ref="AZ906:AZ907"/>
    <mergeCell ref="BD906:BD907"/>
    <mergeCell ref="C925:BD926"/>
    <mergeCell ref="C927:AD927"/>
    <mergeCell ref="AE927:BD927"/>
    <mergeCell ref="C903:BD904"/>
    <mergeCell ref="C905:AD905"/>
    <mergeCell ref="AE905:BD905"/>
    <mergeCell ref="C906:C907"/>
    <mergeCell ref="D906:D907"/>
    <mergeCell ref="E906:E907"/>
    <mergeCell ref="F906:F907"/>
    <mergeCell ref="G906:G907"/>
    <mergeCell ref="H906:H907"/>
    <mergeCell ref="I906:I907"/>
    <mergeCell ref="J906:J907"/>
    <mergeCell ref="K906:K907"/>
    <mergeCell ref="L906:L907"/>
    <mergeCell ref="M906:M907"/>
    <mergeCell ref="N906:N907"/>
    <mergeCell ref="P906:V906"/>
    <mergeCell ref="W906:W907"/>
    <mergeCell ref="X906:X907"/>
    <mergeCell ref="Y906:Y907"/>
    <mergeCell ref="Z906:Z907"/>
    <mergeCell ref="AA906:AA907"/>
    <mergeCell ref="AB906:AB907"/>
    <mergeCell ref="AC906:AC907"/>
    <mergeCell ref="AD906:AD907"/>
    <mergeCell ref="AE906:AE907"/>
    <mergeCell ref="AF906:AF907"/>
    <mergeCell ref="AG906:AG907"/>
    <mergeCell ref="AH906:AH907"/>
    <mergeCell ref="AI906:AI907"/>
    <mergeCell ref="AJ906:AJ907"/>
    <mergeCell ref="AK906:AK907"/>
    <mergeCell ref="AL906:AL907"/>
    <mergeCell ref="AJ884:AJ885"/>
    <mergeCell ref="AK884:AK885"/>
    <mergeCell ref="AL884:AL885"/>
    <mergeCell ref="AM884:AM885"/>
    <mergeCell ref="AN884:AN885"/>
    <mergeCell ref="AO884:AO885"/>
    <mergeCell ref="AQ884:AQ885"/>
    <mergeCell ref="AR884:AR885"/>
    <mergeCell ref="AS884:AS885"/>
    <mergeCell ref="AT884:AT885"/>
    <mergeCell ref="AU884:AU885"/>
    <mergeCell ref="AV884:AV885"/>
    <mergeCell ref="AW884:AW885"/>
    <mergeCell ref="AX884:AX885"/>
    <mergeCell ref="AY884:AY885"/>
    <mergeCell ref="AZ884:AZ885"/>
    <mergeCell ref="BD884:BD885"/>
    <mergeCell ref="AY862:AY863"/>
    <mergeCell ref="AZ862:AZ863"/>
    <mergeCell ref="BD862:BD863"/>
    <mergeCell ref="C881:BD882"/>
    <mergeCell ref="C883:AD883"/>
    <mergeCell ref="AE883:BD883"/>
    <mergeCell ref="C884:C885"/>
    <mergeCell ref="D884:D885"/>
    <mergeCell ref="E884:E885"/>
    <mergeCell ref="F884:F885"/>
    <mergeCell ref="G884:G885"/>
    <mergeCell ref="H884:H885"/>
    <mergeCell ref="I884:I885"/>
    <mergeCell ref="J884:J885"/>
    <mergeCell ref="K884:K885"/>
    <mergeCell ref="L884:L885"/>
    <mergeCell ref="M884:M885"/>
    <mergeCell ref="N884:N885"/>
    <mergeCell ref="P884:V884"/>
    <mergeCell ref="W884:W885"/>
    <mergeCell ref="X884:X885"/>
    <mergeCell ref="Y884:Y885"/>
    <mergeCell ref="Z884:Z885"/>
    <mergeCell ref="AA884:AA885"/>
    <mergeCell ref="AB884:AB885"/>
    <mergeCell ref="AC884:AC885"/>
    <mergeCell ref="AD884:AD885"/>
    <mergeCell ref="AE884:AE885"/>
    <mergeCell ref="AF884:AF885"/>
    <mergeCell ref="AG884:AG885"/>
    <mergeCell ref="AH884:AH885"/>
    <mergeCell ref="AI884:AI885"/>
    <mergeCell ref="AG862:AG863"/>
    <mergeCell ref="AH862:AH863"/>
    <mergeCell ref="AI862:AI863"/>
    <mergeCell ref="AJ862:AJ863"/>
    <mergeCell ref="AK862:AK863"/>
    <mergeCell ref="AL862:AL863"/>
    <mergeCell ref="AM862:AM863"/>
    <mergeCell ref="AN862:AN863"/>
    <mergeCell ref="AO862:AO863"/>
    <mergeCell ref="AQ862:AQ863"/>
    <mergeCell ref="AR862:AR863"/>
    <mergeCell ref="AS862:AS863"/>
    <mergeCell ref="AT862:AT863"/>
    <mergeCell ref="AU862:AU863"/>
    <mergeCell ref="AV862:AV863"/>
    <mergeCell ref="AW862:AW863"/>
    <mergeCell ref="AX862:AX863"/>
    <mergeCell ref="AV840:AV841"/>
    <mergeCell ref="AW840:AW841"/>
    <mergeCell ref="AX840:AX841"/>
    <mergeCell ref="AY840:AY841"/>
    <mergeCell ref="AZ840:AZ841"/>
    <mergeCell ref="BD840:BD841"/>
    <mergeCell ref="C859:BD860"/>
    <mergeCell ref="C861:AD861"/>
    <mergeCell ref="AE861:BD861"/>
    <mergeCell ref="C862:C863"/>
    <mergeCell ref="D862:D863"/>
    <mergeCell ref="E862:E863"/>
    <mergeCell ref="F862:F863"/>
    <mergeCell ref="G862:G863"/>
    <mergeCell ref="H862:H863"/>
    <mergeCell ref="I862:I863"/>
    <mergeCell ref="J862:J863"/>
    <mergeCell ref="K862:K863"/>
    <mergeCell ref="L862:L863"/>
    <mergeCell ref="M862:M863"/>
    <mergeCell ref="N862:N863"/>
    <mergeCell ref="P862:V862"/>
    <mergeCell ref="W862:W863"/>
    <mergeCell ref="X862:X863"/>
    <mergeCell ref="Y862:Y863"/>
    <mergeCell ref="Z862:Z863"/>
    <mergeCell ref="AA862:AA863"/>
    <mergeCell ref="AB862:AB863"/>
    <mergeCell ref="AC862:AC863"/>
    <mergeCell ref="AD862:AD863"/>
    <mergeCell ref="AE862:AE863"/>
    <mergeCell ref="AF862:AF863"/>
    <mergeCell ref="AD840:AD841"/>
    <mergeCell ref="AE840:AE841"/>
    <mergeCell ref="AF840:AF841"/>
    <mergeCell ref="AG840:AG841"/>
    <mergeCell ref="AH840:AH841"/>
    <mergeCell ref="AI840:AI841"/>
    <mergeCell ref="AJ840:AJ841"/>
    <mergeCell ref="AK840:AK841"/>
    <mergeCell ref="AL840:AL841"/>
    <mergeCell ref="AM840:AM841"/>
    <mergeCell ref="AN840:AN841"/>
    <mergeCell ref="AO840:AO841"/>
    <mergeCell ref="AQ840:AQ841"/>
    <mergeCell ref="AR840:AR841"/>
    <mergeCell ref="AS840:AS841"/>
    <mergeCell ref="AT840:AT841"/>
    <mergeCell ref="AU840:AU841"/>
    <mergeCell ref="AS818:AS819"/>
    <mergeCell ref="AT818:AT819"/>
    <mergeCell ref="AU818:AU819"/>
    <mergeCell ref="AV818:AV819"/>
    <mergeCell ref="AW818:AW819"/>
    <mergeCell ref="AX818:AX819"/>
    <mergeCell ref="AY818:AY819"/>
    <mergeCell ref="AZ818:AZ819"/>
    <mergeCell ref="BD818:BD819"/>
    <mergeCell ref="C837:BD838"/>
    <mergeCell ref="C839:AD839"/>
    <mergeCell ref="AE839:BD839"/>
    <mergeCell ref="C840:C841"/>
    <mergeCell ref="D840:D841"/>
    <mergeCell ref="E840:E841"/>
    <mergeCell ref="F840:F841"/>
    <mergeCell ref="G840:G841"/>
    <mergeCell ref="H840:H841"/>
    <mergeCell ref="I840:I841"/>
    <mergeCell ref="J840:J841"/>
    <mergeCell ref="K840:K841"/>
    <mergeCell ref="L840:L841"/>
    <mergeCell ref="M840:M841"/>
    <mergeCell ref="N840:N841"/>
    <mergeCell ref="P840:V840"/>
    <mergeCell ref="W840:W841"/>
    <mergeCell ref="X840:X841"/>
    <mergeCell ref="Y840:Y841"/>
    <mergeCell ref="Z840:Z841"/>
    <mergeCell ref="AA840:AA841"/>
    <mergeCell ref="AB840:AB841"/>
    <mergeCell ref="AC840:AC841"/>
    <mergeCell ref="AA818:AA819"/>
    <mergeCell ref="AB818:AB819"/>
    <mergeCell ref="AC818:AC819"/>
    <mergeCell ref="AD818:AD819"/>
    <mergeCell ref="AE818:AE819"/>
    <mergeCell ref="AF818:AF819"/>
    <mergeCell ref="AG818:AG819"/>
    <mergeCell ref="AH818:AH819"/>
    <mergeCell ref="AI818:AI819"/>
    <mergeCell ref="AJ818:AJ819"/>
    <mergeCell ref="AK818:AK819"/>
    <mergeCell ref="AL818:AL819"/>
    <mergeCell ref="AM818:AM819"/>
    <mergeCell ref="AN818:AN819"/>
    <mergeCell ref="AO818:AO819"/>
    <mergeCell ref="AQ818:AQ819"/>
    <mergeCell ref="AR818:AR819"/>
    <mergeCell ref="C818:C819"/>
    <mergeCell ref="D818:D819"/>
    <mergeCell ref="E818:E819"/>
    <mergeCell ref="F818:F819"/>
    <mergeCell ref="G818:G819"/>
    <mergeCell ref="H818:H819"/>
    <mergeCell ref="I818:I819"/>
    <mergeCell ref="J818:J819"/>
    <mergeCell ref="K818:K819"/>
    <mergeCell ref="L818:L819"/>
    <mergeCell ref="M818:M819"/>
    <mergeCell ref="N818:N819"/>
    <mergeCell ref="P818:V818"/>
    <mergeCell ref="W818:W819"/>
    <mergeCell ref="X818:X819"/>
    <mergeCell ref="Y818:Y819"/>
    <mergeCell ref="Z818:Z819"/>
    <mergeCell ref="AM796:AM797"/>
    <mergeCell ref="AN796:AN797"/>
    <mergeCell ref="AO796:AO797"/>
    <mergeCell ref="AQ796:AQ797"/>
    <mergeCell ref="AR796:AR797"/>
    <mergeCell ref="AS796:AS797"/>
    <mergeCell ref="AT796:AT797"/>
    <mergeCell ref="AU796:AU797"/>
    <mergeCell ref="AV796:AV797"/>
    <mergeCell ref="AW796:AW797"/>
    <mergeCell ref="AX796:AX797"/>
    <mergeCell ref="AY796:AY797"/>
    <mergeCell ref="AZ796:AZ797"/>
    <mergeCell ref="BD796:BD797"/>
    <mergeCell ref="C815:BD816"/>
    <mergeCell ref="C817:AD817"/>
    <mergeCell ref="AE817:BD817"/>
    <mergeCell ref="C793:BD794"/>
    <mergeCell ref="C795:AD795"/>
    <mergeCell ref="AE795:BD795"/>
    <mergeCell ref="C796:C797"/>
    <mergeCell ref="D796:D797"/>
    <mergeCell ref="E796:E797"/>
    <mergeCell ref="F796:F797"/>
    <mergeCell ref="G796:G797"/>
    <mergeCell ref="H796:H797"/>
    <mergeCell ref="I796:I797"/>
    <mergeCell ref="J796:J797"/>
    <mergeCell ref="K796:K797"/>
    <mergeCell ref="L796:L797"/>
    <mergeCell ref="M796:M797"/>
    <mergeCell ref="N796:N797"/>
    <mergeCell ref="P796:V796"/>
    <mergeCell ref="W796:W797"/>
    <mergeCell ref="X796:X797"/>
    <mergeCell ref="Y796:Y797"/>
    <mergeCell ref="Z796:Z797"/>
    <mergeCell ref="AA796:AA797"/>
    <mergeCell ref="AB796:AB797"/>
    <mergeCell ref="AC796:AC797"/>
    <mergeCell ref="AD796:AD797"/>
    <mergeCell ref="AE796:AE797"/>
    <mergeCell ref="AF796:AF797"/>
    <mergeCell ref="AG796:AG797"/>
    <mergeCell ref="AH796:AH797"/>
    <mergeCell ref="AI796:AI797"/>
    <mergeCell ref="AJ796:AJ797"/>
    <mergeCell ref="AK796:AK797"/>
    <mergeCell ref="AL796:AL797"/>
    <mergeCell ref="AJ774:AJ775"/>
    <mergeCell ref="AK774:AK775"/>
    <mergeCell ref="AL774:AL775"/>
    <mergeCell ref="AM774:AM775"/>
    <mergeCell ref="AN774:AN775"/>
    <mergeCell ref="AO774:AO775"/>
    <mergeCell ref="AQ774:AQ775"/>
    <mergeCell ref="AR774:AR775"/>
    <mergeCell ref="AS774:AS775"/>
    <mergeCell ref="AT774:AT775"/>
    <mergeCell ref="AU774:AU775"/>
    <mergeCell ref="AV774:AV775"/>
    <mergeCell ref="AW774:AW775"/>
    <mergeCell ref="AX774:AX775"/>
    <mergeCell ref="AY774:AY775"/>
    <mergeCell ref="AZ774:AZ775"/>
    <mergeCell ref="BD774:BD775"/>
    <mergeCell ref="AY752:AY753"/>
    <mergeCell ref="AZ752:AZ753"/>
    <mergeCell ref="BD752:BD753"/>
    <mergeCell ref="C771:BD772"/>
    <mergeCell ref="C773:AD773"/>
    <mergeCell ref="AE773:BD773"/>
    <mergeCell ref="C774:C775"/>
    <mergeCell ref="D774:D775"/>
    <mergeCell ref="E774:E775"/>
    <mergeCell ref="F774:F775"/>
    <mergeCell ref="G774:G775"/>
    <mergeCell ref="H774:H775"/>
    <mergeCell ref="I774:I775"/>
    <mergeCell ref="J774:J775"/>
    <mergeCell ref="K774:K775"/>
    <mergeCell ref="L774:L775"/>
    <mergeCell ref="M774:M775"/>
    <mergeCell ref="N774:N775"/>
    <mergeCell ref="P774:V774"/>
    <mergeCell ref="W774:W775"/>
    <mergeCell ref="X774:X775"/>
    <mergeCell ref="Y774:Y775"/>
    <mergeCell ref="Z774:Z775"/>
    <mergeCell ref="AA774:AA775"/>
    <mergeCell ref="AB774:AB775"/>
    <mergeCell ref="AC774:AC775"/>
    <mergeCell ref="AD774:AD775"/>
    <mergeCell ref="AE774:AE775"/>
    <mergeCell ref="AF774:AF775"/>
    <mergeCell ref="AG774:AG775"/>
    <mergeCell ref="AH774:AH775"/>
    <mergeCell ref="AI774:AI775"/>
    <mergeCell ref="AG752:AG753"/>
    <mergeCell ref="AH752:AH753"/>
    <mergeCell ref="AI752:AI753"/>
    <mergeCell ref="AJ752:AJ753"/>
    <mergeCell ref="AK752:AK753"/>
    <mergeCell ref="AL752:AL753"/>
    <mergeCell ref="AM752:AM753"/>
    <mergeCell ref="AN752:AN753"/>
    <mergeCell ref="AO752:AO753"/>
    <mergeCell ref="AQ752:AQ753"/>
    <mergeCell ref="AR752:AR753"/>
    <mergeCell ref="AS752:AS753"/>
    <mergeCell ref="AT752:AT753"/>
    <mergeCell ref="AU752:AU753"/>
    <mergeCell ref="AV752:AV753"/>
    <mergeCell ref="AW752:AW753"/>
    <mergeCell ref="AX752:AX753"/>
    <mergeCell ref="AV730:AV731"/>
    <mergeCell ref="AW730:AW731"/>
    <mergeCell ref="AX730:AX731"/>
    <mergeCell ref="AY730:AY731"/>
    <mergeCell ref="AZ730:AZ731"/>
    <mergeCell ref="BD730:BD731"/>
    <mergeCell ref="C749:BD750"/>
    <mergeCell ref="C751:AD751"/>
    <mergeCell ref="AE751:BD751"/>
    <mergeCell ref="C752:C753"/>
    <mergeCell ref="D752:D753"/>
    <mergeCell ref="E752:E753"/>
    <mergeCell ref="F752:F753"/>
    <mergeCell ref="G752:G753"/>
    <mergeCell ref="H752:H753"/>
    <mergeCell ref="I752:I753"/>
    <mergeCell ref="J752:J753"/>
    <mergeCell ref="K752:K753"/>
    <mergeCell ref="L752:L753"/>
    <mergeCell ref="M752:M753"/>
    <mergeCell ref="N752:N753"/>
    <mergeCell ref="P752:V752"/>
    <mergeCell ref="W752:W753"/>
    <mergeCell ref="X752:X753"/>
    <mergeCell ref="Y752:Y753"/>
    <mergeCell ref="Z752:Z753"/>
    <mergeCell ref="AA752:AA753"/>
    <mergeCell ref="AB752:AB753"/>
    <mergeCell ref="AC752:AC753"/>
    <mergeCell ref="AD752:AD753"/>
    <mergeCell ref="AE752:AE753"/>
    <mergeCell ref="AF752:AF753"/>
    <mergeCell ref="AD730:AD731"/>
    <mergeCell ref="AE730:AE731"/>
    <mergeCell ref="AF730:AF731"/>
    <mergeCell ref="AG730:AG731"/>
    <mergeCell ref="AH730:AH731"/>
    <mergeCell ref="AI730:AI731"/>
    <mergeCell ref="AJ730:AJ731"/>
    <mergeCell ref="AK730:AK731"/>
    <mergeCell ref="AL730:AL731"/>
    <mergeCell ref="AM730:AM731"/>
    <mergeCell ref="AN730:AN731"/>
    <mergeCell ref="AO730:AO731"/>
    <mergeCell ref="AQ730:AQ731"/>
    <mergeCell ref="AR730:AR731"/>
    <mergeCell ref="AS730:AS731"/>
    <mergeCell ref="AT730:AT731"/>
    <mergeCell ref="AU730:AU731"/>
    <mergeCell ref="AS708:AS709"/>
    <mergeCell ref="AT708:AT709"/>
    <mergeCell ref="AU708:AU709"/>
    <mergeCell ref="AV708:AV709"/>
    <mergeCell ref="AW708:AW709"/>
    <mergeCell ref="AX708:AX709"/>
    <mergeCell ref="AY708:AY709"/>
    <mergeCell ref="AZ708:AZ709"/>
    <mergeCell ref="BD708:BD709"/>
    <mergeCell ref="C727:BD728"/>
    <mergeCell ref="C729:AD729"/>
    <mergeCell ref="AE729:BD729"/>
    <mergeCell ref="C730:C731"/>
    <mergeCell ref="D730:D731"/>
    <mergeCell ref="E730:E731"/>
    <mergeCell ref="F730:F731"/>
    <mergeCell ref="G730:G731"/>
    <mergeCell ref="H730:H731"/>
    <mergeCell ref="I730:I731"/>
    <mergeCell ref="J730:J731"/>
    <mergeCell ref="K730:K731"/>
    <mergeCell ref="L730:L731"/>
    <mergeCell ref="M730:M731"/>
    <mergeCell ref="N730:N731"/>
    <mergeCell ref="P730:V730"/>
    <mergeCell ref="W730:W731"/>
    <mergeCell ref="X730:X731"/>
    <mergeCell ref="Y730:Y731"/>
    <mergeCell ref="Z730:Z731"/>
    <mergeCell ref="AA730:AA731"/>
    <mergeCell ref="AB730:AB731"/>
    <mergeCell ref="AC730:AC731"/>
    <mergeCell ref="AA708:AA709"/>
    <mergeCell ref="AB708:AB709"/>
    <mergeCell ref="AC708:AC709"/>
    <mergeCell ref="AD708:AD709"/>
    <mergeCell ref="AE708:AE709"/>
    <mergeCell ref="AF708:AF709"/>
    <mergeCell ref="AG708:AG709"/>
    <mergeCell ref="AH708:AH709"/>
    <mergeCell ref="AI708:AI709"/>
    <mergeCell ref="AJ708:AJ709"/>
    <mergeCell ref="AK708:AK709"/>
    <mergeCell ref="AL708:AL709"/>
    <mergeCell ref="AM708:AM709"/>
    <mergeCell ref="AN708:AN709"/>
    <mergeCell ref="AO708:AO709"/>
    <mergeCell ref="AQ708:AQ709"/>
    <mergeCell ref="AR708:AR709"/>
    <mergeCell ref="C708:C709"/>
    <mergeCell ref="D708:D709"/>
    <mergeCell ref="E708:E709"/>
    <mergeCell ref="F708:F709"/>
    <mergeCell ref="G708:G709"/>
    <mergeCell ref="H708:H709"/>
    <mergeCell ref="I708:I709"/>
    <mergeCell ref="J708:J709"/>
    <mergeCell ref="K708:K709"/>
    <mergeCell ref="L708:L709"/>
    <mergeCell ref="M708:M709"/>
    <mergeCell ref="N708:N709"/>
    <mergeCell ref="P708:V708"/>
    <mergeCell ref="W708:W709"/>
    <mergeCell ref="X708:X709"/>
    <mergeCell ref="Y708:Y709"/>
    <mergeCell ref="Z708:Z709"/>
    <mergeCell ref="AM686:AM687"/>
    <mergeCell ref="AN686:AN687"/>
    <mergeCell ref="AO686:AO687"/>
    <mergeCell ref="AQ686:AQ687"/>
    <mergeCell ref="AR686:AR687"/>
    <mergeCell ref="AS686:AS687"/>
    <mergeCell ref="AT686:AT687"/>
    <mergeCell ref="AU686:AU687"/>
    <mergeCell ref="AV686:AV687"/>
    <mergeCell ref="AW686:AW687"/>
    <mergeCell ref="AX686:AX687"/>
    <mergeCell ref="AY686:AY687"/>
    <mergeCell ref="AZ686:AZ687"/>
    <mergeCell ref="BD686:BD687"/>
    <mergeCell ref="C705:BD706"/>
    <mergeCell ref="C707:AD707"/>
    <mergeCell ref="AE707:BD707"/>
    <mergeCell ref="C683:BD684"/>
    <mergeCell ref="C685:AD685"/>
    <mergeCell ref="AE685:BD685"/>
    <mergeCell ref="C686:C687"/>
    <mergeCell ref="D686:D687"/>
    <mergeCell ref="E686:E687"/>
    <mergeCell ref="F686:F687"/>
    <mergeCell ref="G686:G687"/>
    <mergeCell ref="H686:H687"/>
    <mergeCell ref="I686:I687"/>
    <mergeCell ref="J686:J687"/>
    <mergeCell ref="K686:K687"/>
    <mergeCell ref="L686:L687"/>
    <mergeCell ref="M686:M687"/>
    <mergeCell ref="N686:N687"/>
    <mergeCell ref="P686:V686"/>
    <mergeCell ref="W686:W687"/>
    <mergeCell ref="X686:X687"/>
    <mergeCell ref="Y686:Y687"/>
    <mergeCell ref="Z686:Z687"/>
    <mergeCell ref="AA686:AA687"/>
    <mergeCell ref="AB686:AB687"/>
    <mergeCell ref="AC686:AC687"/>
    <mergeCell ref="AD686:AD687"/>
    <mergeCell ref="AE686:AE687"/>
    <mergeCell ref="AF686:AF687"/>
    <mergeCell ref="AG686:AG687"/>
    <mergeCell ref="AH686:AH687"/>
    <mergeCell ref="AI686:AI687"/>
    <mergeCell ref="AJ686:AJ687"/>
    <mergeCell ref="AK686:AK687"/>
    <mergeCell ref="AL686:AL687"/>
    <mergeCell ref="AJ664:AJ665"/>
    <mergeCell ref="AK664:AK665"/>
    <mergeCell ref="AL664:AL665"/>
    <mergeCell ref="AM664:AM665"/>
    <mergeCell ref="AN664:AN665"/>
    <mergeCell ref="AO664:AO665"/>
    <mergeCell ref="AQ664:AQ665"/>
    <mergeCell ref="AR664:AR665"/>
    <mergeCell ref="AS664:AS665"/>
    <mergeCell ref="AT664:AT665"/>
    <mergeCell ref="AU664:AU665"/>
    <mergeCell ref="AV664:AV665"/>
    <mergeCell ref="AW664:AW665"/>
    <mergeCell ref="AX664:AX665"/>
    <mergeCell ref="AY664:AY665"/>
    <mergeCell ref="AZ664:AZ665"/>
    <mergeCell ref="BD664:BD665"/>
    <mergeCell ref="AY641:AY642"/>
    <mergeCell ref="AZ641:AZ642"/>
    <mergeCell ref="BD641:BD642"/>
    <mergeCell ref="C661:BD662"/>
    <mergeCell ref="C663:AD663"/>
    <mergeCell ref="AE663:BD663"/>
    <mergeCell ref="C664:C665"/>
    <mergeCell ref="D664:D665"/>
    <mergeCell ref="E664:E665"/>
    <mergeCell ref="F664:F665"/>
    <mergeCell ref="G664:G665"/>
    <mergeCell ref="H664:H665"/>
    <mergeCell ref="I664:I665"/>
    <mergeCell ref="J664:J665"/>
    <mergeCell ref="K664:K665"/>
    <mergeCell ref="L664:L665"/>
    <mergeCell ref="M664:M665"/>
    <mergeCell ref="N664:N665"/>
    <mergeCell ref="P664:V664"/>
    <mergeCell ref="W664:W665"/>
    <mergeCell ref="X664:X665"/>
    <mergeCell ref="Y664:Y665"/>
    <mergeCell ref="Z664:Z665"/>
    <mergeCell ref="AA664:AA665"/>
    <mergeCell ref="AB664:AB665"/>
    <mergeCell ref="AC664:AC665"/>
    <mergeCell ref="AD664:AD665"/>
    <mergeCell ref="AE664:AE665"/>
    <mergeCell ref="AF664:AF665"/>
    <mergeCell ref="AG664:AG665"/>
    <mergeCell ref="AH664:AH665"/>
    <mergeCell ref="AI664:AI665"/>
    <mergeCell ref="AG641:AG642"/>
    <mergeCell ref="AH641:AH642"/>
    <mergeCell ref="AI641:AI642"/>
    <mergeCell ref="AJ641:AJ642"/>
    <mergeCell ref="AK641:AK642"/>
    <mergeCell ref="AL641:AL642"/>
    <mergeCell ref="AM641:AM642"/>
    <mergeCell ref="AN641:AN642"/>
    <mergeCell ref="AO641:AO642"/>
    <mergeCell ref="AQ641:AQ642"/>
    <mergeCell ref="AR641:AR642"/>
    <mergeCell ref="AS641:AS642"/>
    <mergeCell ref="AT641:AT642"/>
    <mergeCell ref="AU641:AU642"/>
    <mergeCell ref="AV641:AV642"/>
    <mergeCell ref="AW641:AW642"/>
    <mergeCell ref="AX641:AX642"/>
    <mergeCell ref="AV618:AV619"/>
    <mergeCell ref="AW618:AW619"/>
    <mergeCell ref="AX618:AX619"/>
    <mergeCell ref="AY618:AY619"/>
    <mergeCell ref="AZ618:AZ619"/>
    <mergeCell ref="BD618:BD619"/>
    <mergeCell ref="C638:BD639"/>
    <mergeCell ref="C640:AD640"/>
    <mergeCell ref="AE640:BD640"/>
    <mergeCell ref="C641:C642"/>
    <mergeCell ref="D641:D642"/>
    <mergeCell ref="E641:E642"/>
    <mergeCell ref="F641:F642"/>
    <mergeCell ref="G641:G642"/>
    <mergeCell ref="H641:H642"/>
    <mergeCell ref="I641:I642"/>
    <mergeCell ref="J641:J642"/>
    <mergeCell ref="K641:K642"/>
    <mergeCell ref="L641:L642"/>
    <mergeCell ref="M641:M642"/>
    <mergeCell ref="N641:N642"/>
    <mergeCell ref="P641:V641"/>
    <mergeCell ref="W641:W642"/>
    <mergeCell ref="X641:X642"/>
    <mergeCell ref="Y641:Y642"/>
    <mergeCell ref="Z641:Z642"/>
    <mergeCell ref="AA641:AA642"/>
    <mergeCell ref="AB641:AB642"/>
    <mergeCell ref="AC641:AC642"/>
    <mergeCell ref="AD641:AD642"/>
    <mergeCell ref="AE641:AE642"/>
    <mergeCell ref="AF641:AF642"/>
    <mergeCell ref="AD618:AD619"/>
    <mergeCell ref="AE618:AE619"/>
    <mergeCell ref="AF618:AF619"/>
    <mergeCell ref="AG618:AG619"/>
    <mergeCell ref="AH618:AH619"/>
    <mergeCell ref="AI618:AI619"/>
    <mergeCell ref="AJ618:AJ619"/>
    <mergeCell ref="AK618:AK619"/>
    <mergeCell ref="AL618:AL619"/>
    <mergeCell ref="AM618:AM619"/>
    <mergeCell ref="AN618:AN619"/>
    <mergeCell ref="AO618:AO619"/>
    <mergeCell ref="AQ618:AQ619"/>
    <mergeCell ref="AR618:AR619"/>
    <mergeCell ref="AS618:AS619"/>
    <mergeCell ref="AT618:AT619"/>
    <mergeCell ref="AU618:AU619"/>
    <mergeCell ref="AS596:AS597"/>
    <mergeCell ref="AT596:AT597"/>
    <mergeCell ref="AU596:AU597"/>
    <mergeCell ref="AV596:AV597"/>
    <mergeCell ref="AW596:AW597"/>
    <mergeCell ref="AX596:AX597"/>
    <mergeCell ref="AY596:AY597"/>
    <mergeCell ref="AZ596:AZ597"/>
    <mergeCell ref="BD596:BD597"/>
    <mergeCell ref="C615:BD616"/>
    <mergeCell ref="C617:AD617"/>
    <mergeCell ref="AE617:BD617"/>
    <mergeCell ref="C618:C619"/>
    <mergeCell ref="D618:D619"/>
    <mergeCell ref="E618:E619"/>
    <mergeCell ref="F618:F619"/>
    <mergeCell ref="G618:G619"/>
    <mergeCell ref="H618:H619"/>
    <mergeCell ref="I618:I619"/>
    <mergeCell ref="J618:J619"/>
    <mergeCell ref="K618:K619"/>
    <mergeCell ref="L618:L619"/>
    <mergeCell ref="M618:M619"/>
    <mergeCell ref="N618:N619"/>
    <mergeCell ref="P618:V618"/>
    <mergeCell ref="W618:W619"/>
    <mergeCell ref="X618:X619"/>
    <mergeCell ref="Y618:Y619"/>
    <mergeCell ref="Z618:Z619"/>
    <mergeCell ref="AA618:AA619"/>
    <mergeCell ref="AB618:AB619"/>
    <mergeCell ref="AC618:AC619"/>
    <mergeCell ref="AA596:AA597"/>
    <mergeCell ref="AB596:AB597"/>
    <mergeCell ref="AC596:AC597"/>
    <mergeCell ref="AD596:AD597"/>
    <mergeCell ref="AE596:AE597"/>
    <mergeCell ref="AF596:AF597"/>
    <mergeCell ref="AG596:AG597"/>
    <mergeCell ref="AH596:AH597"/>
    <mergeCell ref="AI596:AI597"/>
    <mergeCell ref="AJ596:AJ597"/>
    <mergeCell ref="AK596:AK597"/>
    <mergeCell ref="AL596:AL597"/>
    <mergeCell ref="AM596:AM597"/>
    <mergeCell ref="AN596:AN597"/>
    <mergeCell ref="AO596:AO597"/>
    <mergeCell ref="AQ596:AQ597"/>
    <mergeCell ref="AR596:AR597"/>
    <mergeCell ref="C596:C597"/>
    <mergeCell ref="D596:D597"/>
    <mergeCell ref="E596:E597"/>
    <mergeCell ref="F596:F597"/>
    <mergeCell ref="G596:G597"/>
    <mergeCell ref="H596:H597"/>
    <mergeCell ref="I596:I597"/>
    <mergeCell ref="J596:J597"/>
    <mergeCell ref="K596:K597"/>
    <mergeCell ref="L596:L597"/>
    <mergeCell ref="M596:M597"/>
    <mergeCell ref="N596:N597"/>
    <mergeCell ref="P596:V596"/>
    <mergeCell ref="W596:W597"/>
    <mergeCell ref="X596:X597"/>
    <mergeCell ref="Y596:Y597"/>
    <mergeCell ref="Z596:Z597"/>
    <mergeCell ref="AM574:AM575"/>
    <mergeCell ref="AN574:AN575"/>
    <mergeCell ref="AO574:AO575"/>
    <mergeCell ref="AQ574:AQ575"/>
    <mergeCell ref="AR574:AR575"/>
    <mergeCell ref="AS574:AS575"/>
    <mergeCell ref="AT574:AT575"/>
    <mergeCell ref="AU574:AU575"/>
    <mergeCell ref="AV574:AV575"/>
    <mergeCell ref="AW574:AW575"/>
    <mergeCell ref="AX574:AX575"/>
    <mergeCell ref="AY574:AY575"/>
    <mergeCell ref="AZ574:AZ575"/>
    <mergeCell ref="BD574:BD575"/>
    <mergeCell ref="C593:BD594"/>
    <mergeCell ref="C595:AD595"/>
    <mergeCell ref="AE595:BD595"/>
    <mergeCell ref="C571:BD572"/>
    <mergeCell ref="C573:AD573"/>
    <mergeCell ref="AE573:BD573"/>
    <mergeCell ref="C574:C575"/>
    <mergeCell ref="D574:D575"/>
    <mergeCell ref="E574:E575"/>
    <mergeCell ref="F574:F575"/>
    <mergeCell ref="G574:G575"/>
    <mergeCell ref="H574:H575"/>
    <mergeCell ref="I574:I575"/>
    <mergeCell ref="J574:J575"/>
    <mergeCell ref="K574:K575"/>
    <mergeCell ref="L574:L575"/>
    <mergeCell ref="M574:M575"/>
    <mergeCell ref="N574:N575"/>
    <mergeCell ref="P574:V574"/>
    <mergeCell ref="W574:W575"/>
    <mergeCell ref="X574:X575"/>
    <mergeCell ref="Y574:Y575"/>
    <mergeCell ref="Z574:Z575"/>
    <mergeCell ref="AA574:AA575"/>
    <mergeCell ref="AB574:AB575"/>
    <mergeCell ref="AC574:AC575"/>
    <mergeCell ref="AD574:AD575"/>
    <mergeCell ref="AE574:AE575"/>
    <mergeCell ref="AF574:AF575"/>
    <mergeCell ref="AG574:AG575"/>
    <mergeCell ref="AH574:AH575"/>
    <mergeCell ref="AI574:AI575"/>
    <mergeCell ref="AJ574:AJ575"/>
    <mergeCell ref="AK574:AK575"/>
    <mergeCell ref="AL574:AL575"/>
    <mergeCell ref="AJ552:AJ553"/>
    <mergeCell ref="AK552:AK553"/>
    <mergeCell ref="AL552:AL553"/>
    <mergeCell ref="AM552:AM553"/>
    <mergeCell ref="AN552:AN553"/>
    <mergeCell ref="AO552:AO553"/>
    <mergeCell ref="AQ552:AQ553"/>
    <mergeCell ref="AR552:AR553"/>
    <mergeCell ref="AS552:AS553"/>
    <mergeCell ref="AT552:AT553"/>
    <mergeCell ref="AU552:AU553"/>
    <mergeCell ref="AV552:AV553"/>
    <mergeCell ref="AW552:AW553"/>
    <mergeCell ref="AX552:AX553"/>
    <mergeCell ref="AY552:AY553"/>
    <mergeCell ref="AZ552:AZ553"/>
    <mergeCell ref="BD552:BD553"/>
    <mergeCell ref="AY530:AY531"/>
    <mergeCell ref="AZ530:AZ531"/>
    <mergeCell ref="BD530:BD531"/>
    <mergeCell ref="C549:BD550"/>
    <mergeCell ref="C551:AD551"/>
    <mergeCell ref="AE551:BD551"/>
    <mergeCell ref="C552:C553"/>
    <mergeCell ref="D552:D553"/>
    <mergeCell ref="E552:E553"/>
    <mergeCell ref="F552:F553"/>
    <mergeCell ref="G552:G553"/>
    <mergeCell ref="H552:H553"/>
    <mergeCell ref="I552:I553"/>
    <mergeCell ref="J552:J553"/>
    <mergeCell ref="K552:K553"/>
    <mergeCell ref="L552:L553"/>
    <mergeCell ref="M552:M553"/>
    <mergeCell ref="N552:N553"/>
    <mergeCell ref="P552:V552"/>
    <mergeCell ref="W552:W553"/>
    <mergeCell ref="X552:X553"/>
    <mergeCell ref="Y552:Y553"/>
    <mergeCell ref="Z552:Z553"/>
    <mergeCell ref="AA552:AA553"/>
    <mergeCell ref="AB552:AB553"/>
    <mergeCell ref="AC552:AC553"/>
    <mergeCell ref="AD552:AD553"/>
    <mergeCell ref="AE552:AE553"/>
    <mergeCell ref="AF552:AF553"/>
    <mergeCell ref="AG552:AG553"/>
    <mergeCell ref="AH552:AH553"/>
    <mergeCell ref="AI552:AI553"/>
    <mergeCell ref="AG530:AG531"/>
    <mergeCell ref="AH530:AH531"/>
    <mergeCell ref="AI530:AI531"/>
    <mergeCell ref="AJ530:AJ531"/>
    <mergeCell ref="AK530:AK531"/>
    <mergeCell ref="AL530:AL531"/>
    <mergeCell ref="AM530:AM531"/>
    <mergeCell ref="AN530:AN531"/>
    <mergeCell ref="AO530:AO531"/>
    <mergeCell ref="AQ530:AQ531"/>
    <mergeCell ref="AR530:AR531"/>
    <mergeCell ref="AS530:AS531"/>
    <mergeCell ref="AT530:AT531"/>
    <mergeCell ref="AU530:AU531"/>
    <mergeCell ref="AV530:AV531"/>
    <mergeCell ref="AW530:AW531"/>
    <mergeCell ref="AX530:AX531"/>
    <mergeCell ref="AV508:AV509"/>
    <mergeCell ref="AW508:AW509"/>
    <mergeCell ref="AX508:AX509"/>
    <mergeCell ref="AY508:AY509"/>
    <mergeCell ref="AZ508:AZ509"/>
    <mergeCell ref="BD508:BD509"/>
    <mergeCell ref="C527:BD528"/>
    <mergeCell ref="C529:AD529"/>
    <mergeCell ref="AE529:BD529"/>
    <mergeCell ref="C530:C531"/>
    <mergeCell ref="D530:D531"/>
    <mergeCell ref="E530:E531"/>
    <mergeCell ref="F530:F531"/>
    <mergeCell ref="G530:G531"/>
    <mergeCell ref="H530:H531"/>
    <mergeCell ref="I530:I531"/>
    <mergeCell ref="J530:J531"/>
    <mergeCell ref="K530:K531"/>
    <mergeCell ref="L530:L531"/>
    <mergeCell ref="M530:M531"/>
    <mergeCell ref="N530:N531"/>
    <mergeCell ref="P530:V530"/>
    <mergeCell ref="W530:W531"/>
    <mergeCell ref="X530:X531"/>
    <mergeCell ref="Y530:Y531"/>
    <mergeCell ref="Z530:Z531"/>
    <mergeCell ref="AA530:AA531"/>
    <mergeCell ref="AB530:AB531"/>
    <mergeCell ref="AC530:AC531"/>
    <mergeCell ref="AD530:AD531"/>
    <mergeCell ref="AE530:AE531"/>
    <mergeCell ref="AF530:AF531"/>
    <mergeCell ref="AD508:AD509"/>
    <mergeCell ref="AE508:AE509"/>
    <mergeCell ref="AF508:AF509"/>
    <mergeCell ref="AG508:AG509"/>
    <mergeCell ref="AH508:AH509"/>
    <mergeCell ref="AI508:AI509"/>
    <mergeCell ref="AJ508:AJ509"/>
    <mergeCell ref="AK508:AK509"/>
    <mergeCell ref="AL508:AL509"/>
    <mergeCell ref="AM508:AM509"/>
    <mergeCell ref="AN508:AN509"/>
    <mergeCell ref="AO508:AO509"/>
    <mergeCell ref="AQ508:AQ509"/>
    <mergeCell ref="AR508:AR509"/>
    <mergeCell ref="AS508:AS509"/>
    <mergeCell ref="AT508:AT509"/>
    <mergeCell ref="AU508:AU509"/>
    <mergeCell ref="AS485:AS486"/>
    <mergeCell ref="AT485:AT486"/>
    <mergeCell ref="AU485:AU486"/>
    <mergeCell ref="AV485:AV486"/>
    <mergeCell ref="AW485:AW486"/>
    <mergeCell ref="AX485:AX486"/>
    <mergeCell ref="AY485:AY486"/>
    <mergeCell ref="AZ485:AZ486"/>
    <mergeCell ref="BD485:BD486"/>
    <mergeCell ref="C505:BD506"/>
    <mergeCell ref="C507:AD507"/>
    <mergeCell ref="AE507:BD507"/>
    <mergeCell ref="C508:C509"/>
    <mergeCell ref="D508:D509"/>
    <mergeCell ref="E508:E509"/>
    <mergeCell ref="F508:F509"/>
    <mergeCell ref="G508:G509"/>
    <mergeCell ref="H508:H509"/>
    <mergeCell ref="I508:I509"/>
    <mergeCell ref="J508:J509"/>
    <mergeCell ref="K508:K509"/>
    <mergeCell ref="L508:L509"/>
    <mergeCell ref="M508:M509"/>
    <mergeCell ref="N508:N509"/>
    <mergeCell ref="P508:V508"/>
    <mergeCell ref="W508:W509"/>
    <mergeCell ref="X508:X509"/>
    <mergeCell ref="Y508:Y509"/>
    <mergeCell ref="Z508:Z509"/>
    <mergeCell ref="AA508:AA509"/>
    <mergeCell ref="AB508:AB509"/>
    <mergeCell ref="AC508:AC509"/>
    <mergeCell ref="AA485:AA486"/>
    <mergeCell ref="AB485:AB486"/>
    <mergeCell ref="AC485:AC486"/>
    <mergeCell ref="AD485:AD486"/>
    <mergeCell ref="AE485:AE486"/>
    <mergeCell ref="AF485:AF486"/>
    <mergeCell ref="AG485:AG486"/>
    <mergeCell ref="AH485:AH486"/>
    <mergeCell ref="AI485:AI486"/>
    <mergeCell ref="AJ485:AJ486"/>
    <mergeCell ref="AK485:AK486"/>
    <mergeCell ref="AL485:AL486"/>
    <mergeCell ref="AM485:AM486"/>
    <mergeCell ref="AN485:AN486"/>
    <mergeCell ref="AO485:AO486"/>
    <mergeCell ref="AQ485:AQ486"/>
    <mergeCell ref="AR485:AR486"/>
    <mergeCell ref="C485:C486"/>
    <mergeCell ref="D485:D486"/>
    <mergeCell ref="E485:E486"/>
    <mergeCell ref="F485:F486"/>
    <mergeCell ref="G485:G486"/>
    <mergeCell ref="H485:H486"/>
    <mergeCell ref="I485:I486"/>
    <mergeCell ref="J485:J486"/>
    <mergeCell ref="K485:K486"/>
    <mergeCell ref="L485:L486"/>
    <mergeCell ref="M485:M486"/>
    <mergeCell ref="N485:N486"/>
    <mergeCell ref="P485:V485"/>
    <mergeCell ref="W485:W486"/>
    <mergeCell ref="X485:X486"/>
    <mergeCell ref="Y485:Y486"/>
    <mergeCell ref="Z485:Z486"/>
    <mergeCell ref="AM463:AM464"/>
    <mergeCell ref="AN463:AN464"/>
    <mergeCell ref="AO463:AO464"/>
    <mergeCell ref="AQ463:AQ464"/>
    <mergeCell ref="AR463:AR464"/>
    <mergeCell ref="AS463:AS464"/>
    <mergeCell ref="AT463:AT464"/>
    <mergeCell ref="AU463:AU464"/>
    <mergeCell ref="AV463:AV464"/>
    <mergeCell ref="AW463:AW464"/>
    <mergeCell ref="AX463:AX464"/>
    <mergeCell ref="AY463:AY464"/>
    <mergeCell ref="AZ463:AZ464"/>
    <mergeCell ref="BD463:BD464"/>
    <mergeCell ref="C482:BD483"/>
    <mergeCell ref="C484:AD484"/>
    <mergeCell ref="AE484:BD484"/>
    <mergeCell ref="C460:BD461"/>
    <mergeCell ref="C462:AD462"/>
    <mergeCell ref="AE462:BD462"/>
    <mergeCell ref="C463:C464"/>
    <mergeCell ref="D463:D464"/>
    <mergeCell ref="E463:E464"/>
    <mergeCell ref="F463:F464"/>
    <mergeCell ref="G463:G464"/>
    <mergeCell ref="H463:H464"/>
    <mergeCell ref="I463:I464"/>
    <mergeCell ref="J463:J464"/>
    <mergeCell ref="K463:K464"/>
    <mergeCell ref="L463:L464"/>
    <mergeCell ref="M463:M464"/>
    <mergeCell ref="N463:N464"/>
    <mergeCell ref="P463:V463"/>
    <mergeCell ref="W463:W464"/>
    <mergeCell ref="X463:X464"/>
    <mergeCell ref="Y463:Y464"/>
    <mergeCell ref="Z463:Z464"/>
    <mergeCell ref="AA463:AA464"/>
    <mergeCell ref="AB463:AB464"/>
    <mergeCell ref="AC463:AC464"/>
    <mergeCell ref="AD463:AD464"/>
    <mergeCell ref="AE463:AE464"/>
    <mergeCell ref="AF463:AF464"/>
    <mergeCell ref="AG463:AG464"/>
    <mergeCell ref="AH463:AH464"/>
    <mergeCell ref="AI463:AI464"/>
    <mergeCell ref="AJ463:AJ464"/>
    <mergeCell ref="AK463:AK464"/>
    <mergeCell ref="AL463:AL464"/>
    <mergeCell ref="AJ440:AJ441"/>
    <mergeCell ref="AK440:AK441"/>
    <mergeCell ref="AL440:AL441"/>
    <mergeCell ref="AM440:AM441"/>
    <mergeCell ref="AN440:AN441"/>
    <mergeCell ref="AO440:AO441"/>
    <mergeCell ref="AQ440:AQ441"/>
    <mergeCell ref="AR440:AR441"/>
    <mergeCell ref="AS440:AS441"/>
    <mergeCell ref="AT440:AT441"/>
    <mergeCell ref="AU440:AU441"/>
    <mergeCell ref="AV440:AV441"/>
    <mergeCell ref="AW440:AW441"/>
    <mergeCell ref="AX440:AX441"/>
    <mergeCell ref="AY440:AY441"/>
    <mergeCell ref="AZ440:AZ441"/>
    <mergeCell ref="BD440:BD441"/>
    <mergeCell ref="AY417:AY418"/>
    <mergeCell ref="AZ417:AZ418"/>
    <mergeCell ref="BD417:BD418"/>
    <mergeCell ref="C437:BD438"/>
    <mergeCell ref="C439:AD439"/>
    <mergeCell ref="AE439:BD439"/>
    <mergeCell ref="C440:C441"/>
    <mergeCell ref="D440:D441"/>
    <mergeCell ref="E440:E441"/>
    <mergeCell ref="F440:F441"/>
    <mergeCell ref="G440:G441"/>
    <mergeCell ref="H440:H441"/>
    <mergeCell ref="I440:I441"/>
    <mergeCell ref="J440:J441"/>
    <mergeCell ref="K440:K441"/>
    <mergeCell ref="L440:L441"/>
    <mergeCell ref="M440:M441"/>
    <mergeCell ref="N440:N441"/>
    <mergeCell ref="P440:V440"/>
    <mergeCell ref="W440:W441"/>
    <mergeCell ref="X440:X441"/>
    <mergeCell ref="Y440:Y441"/>
    <mergeCell ref="Z440:Z441"/>
    <mergeCell ref="AA440:AA441"/>
    <mergeCell ref="AB440:AB441"/>
    <mergeCell ref="AC440:AC441"/>
    <mergeCell ref="AD440:AD441"/>
    <mergeCell ref="AE440:AE441"/>
    <mergeCell ref="AF440:AF441"/>
    <mergeCell ref="AG440:AG441"/>
    <mergeCell ref="AH440:AH441"/>
    <mergeCell ref="AI440:AI441"/>
    <mergeCell ref="AG417:AG418"/>
    <mergeCell ref="AH417:AH418"/>
    <mergeCell ref="AI417:AI418"/>
    <mergeCell ref="AJ417:AJ418"/>
    <mergeCell ref="AK417:AK418"/>
    <mergeCell ref="AL417:AL418"/>
    <mergeCell ref="AM417:AM418"/>
    <mergeCell ref="AN417:AN418"/>
    <mergeCell ref="AO417:AO418"/>
    <mergeCell ref="AQ417:AQ418"/>
    <mergeCell ref="AR417:AR418"/>
    <mergeCell ref="AS417:AS418"/>
    <mergeCell ref="AT417:AT418"/>
    <mergeCell ref="AU417:AU418"/>
    <mergeCell ref="AV417:AV418"/>
    <mergeCell ref="AW417:AW418"/>
    <mergeCell ref="AX417:AX418"/>
    <mergeCell ref="AV395:AV396"/>
    <mergeCell ref="AW395:AW396"/>
    <mergeCell ref="AX395:AX396"/>
    <mergeCell ref="AY395:AY396"/>
    <mergeCell ref="AZ395:AZ396"/>
    <mergeCell ref="BD395:BD396"/>
    <mergeCell ref="C414:BD415"/>
    <mergeCell ref="C416:AD416"/>
    <mergeCell ref="AE416:BD416"/>
    <mergeCell ref="C417:C418"/>
    <mergeCell ref="D417:D418"/>
    <mergeCell ref="E417:E418"/>
    <mergeCell ref="F417:F418"/>
    <mergeCell ref="G417:G418"/>
    <mergeCell ref="H417:H418"/>
    <mergeCell ref="I417:I418"/>
    <mergeCell ref="J417:J418"/>
    <mergeCell ref="K417:K418"/>
    <mergeCell ref="L417:L418"/>
    <mergeCell ref="M417:M418"/>
    <mergeCell ref="N417:N418"/>
    <mergeCell ref="P417:V417"/>
    <mergeCell ref="W417:W418"/>
    <mergeCell ref="X417:X418"/>
    <mergeCell ref="Y417:Y418"/>
    <mergeCell ref="Z417:Z418"/>
    <mergeCell ref="AA417:AA418"/>
    <mergeCell ref="AB417:AB418"/>
    <mergeCell ref="AC417:AC418"/>
    <mergeCell ref="AD417:AD418"/>
    <mergeCell ref="AE417:AE418"/>
    <mergeCell ref="AF417:AF418"/>
    <mergeCell ref="AD395:AD396"/>
    <mergeCell ref="AE395:AE396"/>
    <mergeCell ref="AF395:AF396"/>
    <mergeCell ref="AG395:AG396"/>
    <mergeCell ref="AH395:AH396"/>
    <mergeCell ref="AI395:AI396"/>
    <mergeCell ref="AJ395:AJ396"/>
    <mergeCell ref="AK395:AK396"/>
    <mergeCell ref="AL395:AL396"/>
    <mergeCell ref="AM395:AM396"/>
    <mergeCell ref="AN395:AN396"/>
    <mergeCell ref="AO395:AO396"/>
    <mergeCell ref="AQ395:AQ396"/>
    <mergeCell ref="AR395:AR396"/>
    <mergeCell ref="AS395:AS396"/>
    <mergeCell ref="AT395:AT396"/>
    <mergeCell ref="AU395:AU396"/>
    <mergeCell ref="AS373:AS374"/>
    <mergeCell ref="AT373:AT374"/>
    <mergeCell ref="AU373:AU374"/>
    <mergeCell ref="AV373:AV374"/>
    <mergeCell ref="AW373:AW374"/>
    <mergeCell ref="AX373:AX374"/>
    <mergeCell ref="AY373:AY374"/>
    <mergeCell ref="AZ373:AZ374"/>
    <mergeCell ref="BD373:BD374"/>
    <mergeCell ref="C392:BD393"/>
    <mergeCell ref="C394:AD394"/>
    <mergeCell ref="AE394:BD394"/>
    <mergeCell ref="C395:C396"/>
    <mergeCell ref="D395:D396"/>
    <mergeCell ref="E395:E396"/>
    <mergeCell ref="F395:F396"/>
    <mergeCell ref="G395:G396"/>
    <mergeCell ref="H395:H396"/>
    <mergeCell ref="I395:I396"/>
    <mergeCell ref="J395:J396"/>
    <mergeCell ref="K395:K396"/>
    <mergeCell ref="L395:L396"/>
    <mergeCell ref="M395:M396"/>
    <mergeCell ref="N395:N396"/>
    <mergeCell ref="P395:V395"/>
    <mergeCell ref="W395:W396"/>
    <mergeCell ref="X395:X396"/>
    <mergeCell ref="Y395:Y396"/>
    <mergeCell ref="Z395:Z396"/>
    <mergeCell ref="AA395:AA396"/>
    <mergeCell ref="AB395:AB396"/>
    <mergeCell ref="AC395:AC396"/>
    <mergeCell ref="AA373:AA374"/>
    <mergeCell ref="AB373:AB374"/>
    <mergeCell ref="AC373:AC374"/>
    <mergeCell ref="AD373:AD374"/>
    <mergeCell ref="AE373:AE374"/>
    <mergeCell ref="AF373:AF374"/>
    <mergeCell ref="AG373:AG374"/>
    <mergeCell ref="AH373:AH374"/>
    <mergeCell ref="AI373:AI374"/>
    <mergeCell ref="AJ373:AJ374"/>
    <mergeCell ref="AK373:AK374"/>
    <mergeCell ref="AL373:AL374"/>
    <mergeCell ref="AM373:AM374"/>
    <mergeCell ref="AN373:AN374"/>
    <mergeCell ref="AO373:AO374"/>
    <mergeCell ref="AQ373:AQ374"/>
    <mergeCell ref="AR373:AR374"/>
    <mergeCell ref="C373:C374"/>
    <mergeCell ref="D373:D374"/>
    <mergeCell ref="E373:E374"/>
    <mergeCell ref="F373:F374"/>
    <mergeCell ref="G373:G374"/>
    <mergeCell ref="H373:H374"/>
    <mergeCell ref="I373:I374"/>
    <mergeCell ref="J373:J374"/>
    <mergeCell ref="K373:K374"/>
    <mergeCell ref="L373:L374"/>
    <mergeCell ref="M373:M374"/>
    <mergeCell ref="N373:N374"/>
    <mergeCell ref="P373:V373"/>
    <mergeCell ref="W373:W374"/>
    <mergeCell ref="X373:X374"/>
    <mergeCell ref="Y373:Y374"/>
    <mergeCell ref="Z373:Z374"/>
    <mergeCell ref="AM351:AM352"/>
    <mergeCell ref="AN351:AN352"/>
    <mergeCell ref="AO351:AO352"/>
    <mergeCell ref="AQ351:AQ352"/>
    <mergeCell ref="AR351:AR352"/>
    <mergeCell ref="AS351:AS352"/>
    <mergeCell ref="AT351:AT352"/>
    <mergeCell ref="AU351:AU352"/>
    <mergeCell ref="AV351:AV352"/>
    <mergeCell ref="AW351:AW352"/>
    <mergeCell ref="AX351:AX352"/>
    <mergeCell ref="AY351:AY352"/>
    <mergeCell ref="AZ351:AZ352"/>
    <mergeCell ref="BD351:BD352"/>
    <mergeCell ref="C370:BD371"/>
    <mergeCell ref="C372:AD372"/>
    <mergeCell ref="AE372:BD372"/>
    <mergeCell ref="C348:BD349"/>
    <mergeCell ref="C350:AD350"/>
    <mergeCell ref="AE350:BD350"/>
    <mergeCell ref="C351:C352"/>
    <mergeCell ref="D351:D352"/>
    <mergeCell ref="E351:E352"/>
    <mergeCell ref="F351:F352"/>
    <mergeCell ref="G351:G352"/>
    <mergeCell ref="H351:H352"/>
    <mergeCell ref="I351:I352"/>
    <mergeCell ref="J351:J352"/>
    <mergeCell ref="K351:K352"/>
    <mergeCell ref="L351:L352"/>
    <mergeCell ref="M351:M352"/>
    <mergeCell ref="N351:N352"/>
    <mergeCell ref="P351:V351"/>
    <mergeCell ref="W351:W352"/>
    <mergeCell ref="X351:X352"/>
    <mergeCell ref="Y351:Y352"/>
    <mergeCell ref="Z351:Z352"/>
    <mergeCell ref="AA351:AA352"/>
    <mergeCell ref="AB351:AB352"/>
    <mergeCell ref="AC351:AC352"/>
    <mergeCell ref="AD351:AD352"/>
    <mergeCell ref="AE351:AE352"/>
    <mergeCell ref="AF351:AF352"/>
    <mergeCell ref="AG351:AG352"/>
    <mergeCell ref="AH351:AH352"/>
    <mergeCell ref="AI351:AI352"/>
    <mergeCell ref="AJ351:AJ352"/>
    <mergeCell ref="AK351:AK352"/>
    <mergeCell ref="AL351:AL352"/>
    <mergeCell ref="AJ328:AJ329"/>
    <mergeCell ref="AK328:AK329"/>
    <mergeCell ref="AL328:AL329"/>
    <mergeCell ref="AM328:AM329"/>
    <mergeCell ref="AN328:AN329"/>
    <mergeCell ref="AO328:AO329"/>
    <mergeCell ref="AQ328:AQ329"/>
    <mergeCell ref="AR328:AR329"/>
    <mergeCell ref="AS328:AS329"/>
    <mergeCell ref="AT328:AT329"/>
    <mergeCell ref="AU328:AU329"/>
    <mergeCell ref="AV328:AV329"/>
    <mergeCell ref="AW328:AW329"/>
    <mergeCell ref="AX328:AX329"/>
    <mergeCell ref="AY328:AY329"/>
    <mergeCell ref="AZ328:AZ329"/>
    <mergeCell ref="BD328:BD329"/>
    <mergeCell ref="AY305:AY306"/>
    <mergeCell ref="AZ305:AZ306"/>
    <mergeCell ref="BD305:BD306"/>
    <mergeCell ref="C325:BD326"/>
    <mergeCell ref="C327:AD327"/>
    <mergeCell ref="AE327:BD327"/>
    <mergeCell ref="C328:C329"/>
    <mergeCell ref="D328:D329"/>
    <mergeCell ref="E328:E329"/>
    <mergeCell ref="F328:F329"/>
    <mergeCell ref="G328:G329"/>
    <mergeCell ref="H328:H329"/>
    <mergeCell ref="I328:I329"/>
    <mergeCell ref="J328:J329"/>
    <mergeCell ref="K328:K329"/>
    <mergeCell ref="L328:L329"/>
    <mergeCell ref="M328:M329"/>
    <mergeCell ref="N328:N329"/>
    <mergeCell ref="P328:V328"/>
    <mergeCell ref="W328:W329"/>
    <mergeCell ref="X328:X329"/>
    <mergeCell ref="Y328:Y329"/>
    <mergeCell ref="Z328:Z329"/>
    <mergeCell ref="AA328:AA329"/>
    <mergeCell ref="AB328:AB329"/>
    <mergeCell ref="AC328:AC329"/>
    <mergeCell ref="AD328:AD329"/>
    <mergeCell ref="AE328:AE329"/>
    <mergeCell ref="AF328:AF329"/>
    <mergeCell ref="AG328:AG329"/>
    <mergeCell ref="AH328:AH329"/>
    <mergeCell ref="AI328:AI329"/>
    <mergeCell ref="AG305:AG306"/>
    <mergeCell ref="AH305:AH306"/>
    <mergeCell ref="AI305:AI306"/>
    <mergeCell ref="AJ305:AJ306"/>
    <mergeCell ref="AK305:AK306"/>
    <mergeCell ref="AL305:AL306"/>
    <mergeCell ref="AM305:AM306"/>
    <mergeCell ref="AN305:AN306"/>
    <mergeCell ref="AO305:AO306"/>
    <mergeCell ref="AQ305:AQ306"/>
    <mergeCell ref="AR305:AR306"/>
    <mergeCell ref="AS305:AS306"/>
    <mergeCell ref="AT305:AT306"/>
    <mergeCell ref="AU305:AU306"/>
    <mergeCell ref="AV305:AV306"/>
    <mergeCell ref="AW305:AW306"/>
    <mergeCell ref="AX305:AX306"/>
    <mergeCell ref="AV282:AV283"/>
    <mergeCell ref="AW282:AW283"/>
    <mergeCell ref="AX282:AX283"/>
    <mergeCell ref="AY282:AY283"/>
    <mergeCell ref="AZ282:AZ283"/>
    <mergeCell ref="BD282:BD283"/>
    <mergeCell ref="C302:BD303"/>
    <mergeCell ref="C304:AD304"/>
    <mergeCell ref="AE304:BD304"/>
    <mergeCell ref="C305:C306"/>
    <mergeCell ref="D305:D306"/>
    <mergeCell ref="E305:E306"/>
    <mergeCell ref="F305:F306"/>
    <mergeCell ref="G305:G306"/>
    <mergeCell ref="H305:H306"/>
    <mergeCell ref="I305:I306"/>
    <mergeCell ref="J305:J306"/>
    <mergeCell ref="K305:K306"/>
    <mergeCell ref="L305:L306"/>
    <mergeCell ref="M305:M306"/>
    <mergeCell ref="N305:N306"/>
    <mergeCell ref="P305:V305"/>
    <mergeCell ref="W305:W306"/>
    <mergeCell ref="X305:X306"/>
    <mergeCell ref="Y305:Y306"/>
    <mergeCell ref="Z305:Z306"/>
    <mergeCell ref="AA305:AA306"/>
    <mergeCell ref="AB305:AB306"/>
    <mergeCell ref="AC305:AC306"/>
    <mergeCell ref="AD305:AD306"/>
    <mergeCell ref="AE305:AE306"/>
    <mergeCell ref="AF305:AF306"/>
    <mergeCell ref="AD282:AD283"/>
    <mergeCell ref="AE282:AE283"/>
    <mergeCell ref="AF282:AF283"/>
    <mergeCell ref="AG282:AG283"/>
    <mergeCell ref="AH282:AH283"/>
    <mergeCell ref="AI282:AI283"/>
    <mergeCell ref="AJ282:AJ283"/>
    <mergeCell ref="AK282:AK283"/>
    <mergeCell ref="AL282:AL283"/>
    <mergeCell ref="AM282:AM283"/>
    <mergeCell ref="AN282:AN283"/>
    <mergeCell ref="AO282:AO283"/>
    <mergeCell ref="AQ282:AQ283"/>
    <mergeCell ref="AR282:AR283"/>
    <mergeCell ref="AS282:AS283"/>
    <mergeCell ref="AT282:AT283"/>
    <mergeCell ref="AU282:AU283"/>
    <mergeCell ref="AS259:AS260"/>
    <mergeCell ref="AT259:AT260"/>
    <mergeCell ref="AU259:AU260"/>
    <mergeCell ref="AV259:AV260"/>
    <mergeCell ref="AW259:AW260"/>
    <mergeCell ref="AX259:AX260"/>
    <mergeCell ref="AY259:AY260"/>
    <mergeCell ref="AZ259:AZ260"/>
    <mergeCell ref="BD259:BD260"/>
    <mergeCell ref="C279:BD280"/>
    <mergeCell ref="C281:AD281"/>
    <mergeCell ref="AE281:BD281"/>
    <mergeCell ref="C282:C283"/>
    <mergeCell ref="D282:D283"/>
    <mergeCell ref="E282:E283"/>
    <mergeCell ref="F282:F283"/>
    <mergeCell ref="G282:G283"/>
    <mergeCell ref="H282:H283"/>
    <mergeCell ref="I282:I283"/>
    <mergeCell ref="J282:J283"/>
    <mergeCell ref="K282:K283"/>
    <mergeCell ref="L282:L283"/>
    <mergeCell ref="M282:M283"/>
    <mergeCell ref="N282:N283"/>
    <mergeCell ref="P282:V282"/>
    <mergeCell ref="W282:W283"/>
    <mergeCell ref="X282:X283"/>
    <mergeCell ref="Y282:Y283"/>
    <mergeCell ref="Z282:Z283"/>
    <mergeCell ref="AA282:AA283"/>
    <mergeCell ref="AB282:AB283"/>
    <mergeCell ref="AC282:AC283"/>
    <mergeCell ref="AA259:AA260"/>
    <mergeCell ref="AB259:AB260"/>
    <mergeCell ref="AC259:AC260"/>
    <mergeCell ref="AD259:AD260"/>
    <mergeCell ref="AE259:AE260"/>
    <mergeCell ref="AF259:AF260"/>
    <mergeCell ref="AG259:AG260"/>
    <mergeCell ref="AH259:AH260"/>
    <mergeCell ref="AI259:AI260"/>
    <mergeCell ref="AJ259:AJ260"/>
    <mergeCell ref="AK259:AK260"/>
    <mergeCell ref="AL259:AL260"/>
    <mergeCell ref="AM259:AM260"/>
    <mergeCell ref="AN259:AN260"/>
    <mergeCell ref="AO259:AO260"/>
    <mergeCell ref="AQ259:AQ260"/>
    <mergeCell ref="AR259:AR260"/>
    <mergeCell ref="C259:C260"/>
    <mergeCell ref="D259:D260"/>
    <mergeCell ref="E259:E260"/>
    <mergeCell ref="F259:F260"/>
    <mergeCell ref="G259:G260"/>
    <mergeCell ref="H259:H260"/>
    <mergeCell ref="I259:I260"/>
    <mergeCell ref="J259:J260"/>
    <mergeCell ref="K259:K260"/>
    <mergeCell ref="L259:L260"/>
    <mergeCell ref="M259:M260"/>
    <mergeCell ref="N259:N260"/>
    <mergeCell ref="P259:V259"/>
    <mergeCell ref="W259:W260"/>
    <mergeCell ref="X259:X260"/>
    <mergeCell ref="Y259:Y260"/>
    <mergeCell ref="Z259:Z260"/>
    <mergeCell ref="AM237:AM238"/>
    <mergeCell ref="AN237:AN238"/>
    <mergeCell ref="AO237:AO238"/>
    <mergeCell ref="AQ237:AQ238"/>
    <mergeCell ref="AR237:AR238"/>
    <mergeCell ref="AS237:AS238"/>
    <mergeCell ref="AT237:AT238"/>
    <mergeCell ref="AU237:AU238"/>
    <mergeCell ref="AV237:AV238"/>
    <mergeCell ref="AW237:AW238"/>
    <mergeCell ref="AX237:AX238"/>
    <mergeCell ref="AY237:AY238"/>
    <mergeCell ref="AZ237:AZ238"/>
    <mergeCell ref="BD237:BD238"/>
    <mergeCell ref="C256:BD257"/>
    <mergeCell ref="C258:AD258"/>
    <mergeCell ref="AE258:BD258"/>
    <mergeCell ref="C234:BD235"/>
    <mergeCell ref="C236:AD236"/>
    <mergeCell ref="AE236:BD236"/>
    <mergeCell ref="C237:C238"/>
    <mergeCell ref="D237:D238"/>
    <mergeCell ref="E237:E238"/>
    <mergeCell ref="F237:F238"/>
    <mergeCell ref="G237:G238"/>
    <mergeCell ref="H237:H238"/>
    <mergeCell ref="I237:I238"/>
    <mergeCell ref="J237:J238"/>
    <mergeCell ref="K237:K238"/>
    <mergeCell ref="L237:L238"/>
    <mergeCell ref="M237:M238"/>
    <mergeCell ref="N237:N238"/>
    <mergeCell ref="P237:V237"/>
    <mergeCell ref="W237:W238"/>
    <mergeCell ref="X237:X238"/>
    <mergeCell ref="Y237:Y238"/>
    <mergeCell ref="Z237:Z238"/>
    <mergeCell ref="AA237:AA238"/>
    <mergeCell ref="AB237:AB238"/>
    <mergeCell ref="AC237:AC238"/>
    <mergeCell ref="AD237:AD238"/>
    <mergeCell ref="AE237:AE238"/>
    <mergeCell ref="AF237:AF238"/>
    <mergeCell ref="AG237:AG238"/>
    <mergeCell ref="AH237:AH238"/>
    <mergeCell ref="AI237:AI238"/>
    <mergeCell ref="AJ237:AJ238"/>
    <mergeCell ref="AK237:AK238"/>
    <mergeCell ref="AL237:AL238"/>
    <mergeCell ref="AJ214:AJ215"/>
    <mergeCell ref="AK214:AK215"/>
    <mergeCell ref="AL214:AL215"/>
    <mergeCell ref="AM214:AM215"/>
    <mergeCell ref="AN214:AN215"/>
    <mergeCell ref="AO214:AO215"/>
    <mergeCell ref="AQ214:AQ215"/>
    <mergeCell ref="AR214:AR215"/>
    <mergeCell ref="AS214:AS215"/>
    <mergeCell ref="AT214:AT215"/>
    <mergeCell ref="AU214:AU215"/>
    <mergeCell ref="AV214:AV215"/>
    <mergeCell ref="AW214:AW215"/>
    <mergeCell ref="AX214:AX215"/>
    <mergeCell ref="AY214:AY215"/>
    <mergeCell ref="AZ214:AZ215"/>
    <mergeCell ref="BD214:BD215"/>
    <mergeCell ref="AY191:AY192"/>
    <mergeCell ref="AZ191:AZ192"/>
    <mergeCell ref="BD191:BD192"/>
    <mergeCell ref="C211:BD212"/>
    <mergeCell ref="C213:AD213"/>
    <mergeCell ref="AE213:BD213"/>
    <mergeCell ref="C214:C215"/>
    <mergeCell ref="D214:D215"/>
    <mergeCell ref="E214:E215"/>
    <mergeCell ref="F214:F215"/>
    <mergeCell ref="G214:G215"/>
    <mergeCell ref="H214:H215"/>
    <mergeCell ref="I214:I215"/>
    <mergeCell ref="J214:J215"/>
    <mergeCell ref="K214:K215"/>
    <mergeCell ref="L214:L215"/>
    <mergeCell ref="M214:M215"/>
    <mergeCell ref="N214:N215"/>
    <mergeCell ref="P214:V214"/>
    <mergeCell ref="W214:W215"/>
    <mergeCell ref="X214:X215"/>
    <mergeCell ref="Y214:Y215"/>
    <mergeCell ref="Z214:Z215"/>
    <mergeCell ref="AA214:AA215"/>
    <mergeCell ref="AB214:AB215"/>
    <mergeCell ref="AC214:AC215"/>
    <mergeCell ref="AD214:AD215"/>
    <mergeCell ref="AE214:AE215"/>
    <mergeCell ref="AF214:AF215"/>
    <mergeCell ref="AG214:AG215"/>
    <mergeCell ref="AH214:AH215"/>
    <mergeCell ref="AI214:AI215"/>
    <mergeCell ref="AG191:AG192"/>
    <mergeCell ref="AH191:AH192"/>
    <mergeCell ref="AI191:AI192"/>
    <mergeCell ref="AJ191:AJ192"/>
    <mergeCell ref="AK191:AK192"/>
    <mergeCell ref="AL191:AL192"/>
    <mergeCell ref="AM191:AM192"/>
    <mergeCell ref="AN191:AN192"/>
    <mergeCell ref="AO191:AO192"/>
    <mergeCell ref="AQ191:AQ192"/>
    <mergeCell ref="AR191:AR192"/>
    <mergeCell ref="AS191:AS192"/>
    <mergeCell ref="AT191:AT192"/>
    <mergeCell ref="AU191:AU192"/>
    <mergeCell ref="AV191:AV192"/>
    <mergeCell ref="AW191:AW192"/>
    <mergeCell ref="AX191:AX192"/>
    <mergeCell ref="AV168:AV169"/>
    <mergeCell ref="AW168:AW169"/>
    <mergeCell ref="AX168:AX169"/>
    <mergeCell ref="AY168:AY169"/>
    <mergeCell ref="AZ168:AZ169"/>
    <mergeCell ref="BD168:BD169"/>
    <mergeCell ref="C188:BD189"/>
    <mergeCell ref="C190:AD190"/>
    <mergeCell ref="AE190:BD190"/>
    <mergeCell ref="C191:C192"/>
    <mergeCell ref="D191:D192"/>
    <mergeCell ref="E191:E192"/>
    <mergeCell ref="F191:F192"/>
    <mergeCell ref="G191:G192"/>
    <mergeCell ref="H191:H192"/>
    <mergeCell ref="I191:I192"/>
    <mergeCell ref="J191:J192"/>
    <mergeCell ref="K191:K192"/>
    <mergeCell ref="L191:L192"/>
    <mergeCell ref="M191:M192"/>
    <mergeCell ref="N191:N192"/>
    <mergeCell ref="P191:V191"/>
    <mergeCell ref="W191:W192"/>
    <mergeCell ref="X191:X192"/>
    <mergeCell ref="Y191:Y192"/>
    <mergeCell ref="Z191:Z192"/>
    <mergeCell ref="AA191:AA192"/>
    <mergeCell ref="AB191:AB192"/>
    <mergeCell ref="AC191:AC192"/>
    <mergeCell ref="AD191:AD192"/>
    <mergeCell ref="AE191:AE192"/>
    <mergeCell ref="AF191:AF192"/>
    <mergeCell ref="AD168:AD169"/>
    <mergeCell ref="AE168:AE169"/>
    <mergeCell ref="AF168:AF169"/>
    <mergeCell ref="AG168:AG169"/>
    <mergeCell ref="AH168:AH169"/>
    <mergeCell ref="AI168:AI169"/>
    <mergeCell ref="AJ168:AJ169"/>
    <mergeCell ref="AK168:AK169"/>
    <mergeCell ref="AL168:AL169"/>
    <mergeCell ref="AM168:AM169"/>
    <mergeCell ref="AN168:AN169"/>
    <mergeCell ref="AO168:AO169"/>
    <mergeCell ref="AQ168:AQ169"/>
    <mergeCell ref="AR168:AR169"/>
    <mergeCell ref="AS168:AS169"/>
    <mergeCell ref="AT168:AT169"/>
    <mergeCell ref="AU168:AU169"/>
    <mergeCell ref="AS145:AS146"/>
    <mergeCell ref="AT145:AT146"/>
    <mergeCell ref="AU145:AU146"/>
    <mergeCell ref="AV145:AV146"/>
    <mergeCell ref="AW145:AW146"/>
    <mergeCell ref="AX145:AX146"/>
    <mergeCell ref="AY145:AY146"/>
    <mergeCell ref="AZ145:AZ146"/>
    <mergeCell ref="BD145:BD146"/>
    <mergeCell ref="C165:BD166"/>
    <mergeCell ref="C167:AD167"/>
    <mergeCell ref="AE167:BD167"/>
    <mergeCell ref="C168:C169"/>
    <mergeCell ref="D168:D169"/>
    <mergeCell ref="E168:E169"/>
    <mergeCell ref="F168:F169"/>
    <mergeCell ref="G168:G169"/>
    <mergeCell ref="H168:H169"/>
    <mergeCell ref="I168:I169"/>
    <mergeCell ref="J168:J169"/>
    <mergeCell ref="K168:K169"/>
    <mergeCell ref="L168:L169"/>
    <mergeCell ref="M168:M169"/>
    <mergeCell ref="N168:N169"/>
    <mergeCell ref="P168:V168"/>
    <mergeCell ref="W168:W169"/>
    <mergeCell ref="X168:X169"/>
    <mergeCell ref="Y168:Y169"/>
    <mergeCell ref="Z168:Z169"/>
    <mergeCell ref="AA168:AA169"/>
    <mergeCell ref="AB168:AB169"/>
    <mergeCell ref="AC168:AC169"/>
    <mergeCell ref="AA145:AA146"/>
    <mergeCell ref="AB145:AB146"/>
    <mergeCell ref="AC145:AC146"/>
    <mergeCell ref="AD145:AD146"/>
    <mergeCell ref="AE145:AE146"/>
    <mergeCell ref="AF145:AF146"/>
    <mergeCell ref="AG145:AG146"/>
    <mergeCell ref="AH145:AH146"/>
    <mergeCell ref="AI145:AI146"/>
    <mergeCell ref="AJ145:AJ146"/>
    <mergeCell ref="AK145:AK146"/>
    <mergeCell ref="AL145:AL146"/>
    <mergeCell ref="AM145:AM146"/>
    <mergeCell ref="AN145:AN146"/>
    <mergeCell ref="AO145:AO146"/>
    <mergeCell ref="AQ145:AQ146"/>
    <mergeCell ref="AR145:AR146"/>
    <mergeCell ref="C145:C146"/>
    <mergeCell ref="D145:D146"/>
    <mergeCell ref="E145:E146"/>
    <mergeCell ref="F145:F146"/>
    <mergeCell ref="G145:G146"/>
    <mergeCell ref="H145:H146"/>
    <mergeCell ref="I145:I146"/>
    <mergeCell ref="J145:J146"/>
    <mergeCell ref="K145:K146"/>
    <mergeCell ref="L145:L146"/>
    <mergeCell ref="M145:M146"/>
    <mergeCell ref="N145:N146"/>
    <mergeCell ref="P145:V145"/>
    <mergeCell ref="W145:W146"/>
    <mergeCell ref="X145:X146"/>
    <mergeCell ref="Y145:Y146"/>
    <mergeCell ref="Z145:Z146"/>
    <mergeCell ref="AM122:AM123"/>
    <mergeCell ref="AN122:AN123"/>
    <mergeCell ref="AO122:AO123"/>
    <mergeCell ref="AQ122:AQ123"/>
    <mergeCell ref="AR122:AR123"/>
    <mergeCell ref="AS122:AS123"/>
    <mergeCell ref="AT122:AT123"/>
    <mergeCell ref="AU122:AU123"/>
    <mergeCell ref="AV122:AV123"/>
    <mergeCell ref="AW122:AW123"/>
    <mergeCell ref="AX122:AX123"/>
    <mergeCell ref="AY122:AY123"/>
    <mergeCell ref="AZ122:AZ123"/>
    <mergeCell ref="BD122:BD123"/>
    <mergeCell ref="C142:BD143"/>
    <mergeCell ref="C144:AD144"/>
    <mergeCell ref="AE144:BD144"/>
    <mergeCell ref="C119:BD120"/>
    <mergeCell ref="C121:AD121"/>
    <mergeCell ref="AE121:BD121"/>
    <mergeCell ref="C122:C123"/>
    <mergeCell ref="D122:D123"/>
    <mergeCell ref="E122:E123"/>
    <mergeCell ref="F122:F123"/>
    <mergeCell ref="G122:G123"/>
    <mergeCell ref="H122:H123"/>
    <mergeCell ref="I122:I123"/>
    <mergeCell ref="J122:J123"/>
    <mergeCell ref="K122:K123"/>
    <mergeCell ref="L122:L123"/>
    <mergeCell ref="M122:M123"/>
    <mergeCell ref="N122:N123"/>
    <mergeCell ref="P122:V122"/>
    <mergeCell ref="W122:W123"/>
    <mergeCell ref="X122:X123"/>
    <mergeCell ref="Y122:Y123"/>
    <mergeCell ref="Z122:Z123"/>
    <mergeCell ref="AA122:AA123"/>
    <mergeCell ref="AB122:AB123"/>
    <mergeCell ref="AC122:AC123"/>
    <mergeCell ref="AD122:AD123"/>
    <mergeCell ref="AE122:AE123"/>
    <mergeCell ref="AF122:AF123"/>
    <mergeCell ref="AG122:AG123"/>
    <mergeCell ref="AH122:AH123"/>
    <mergeCell ref="AI122:AI123"/>
    <mergeCell ref="AJ122:AJ123"/>
    <mergeCell ref="AK122:AK123"/>
    <mergeCell ref="AL122:AL123"/>
    <mergeCell ref="AJ99:AJ100"/>
    <mergeCell ref="AK99:AK100"/>
    <mergeCell ref="AL99:AL100"/>
    <mergeCell ref="AM99:AM100"/>
    <mergeCell ref="AN99:AN100"/>
    <mergeCell ref="AO99:AO100"/>
    <mergeCell ref="AQ99:AQ100"/>
    <mergeCell ref="AR99:AR100"/>
    <mergeCell ref="AS99:AS100"/>
    <mergeCell ref="AT99:AT100"/>
    <mergeCell ref="AU99:AU100"/>
    <mergeCell ref="AV99:AV100"/>
    <mergeCell ref="AW99:AW100"/>
    <mergeCell ref="AX99:AX100"/>
    <mergeCell ref="AY99:AY100"/>
    <mergeCell ref="AZ99:AZ100"/>
    <mergeCell ref="BD99:BD100"/>
    <mergeCell ref="AY76:AY77"/>
    <mergeCell ref="AZ76:AZ77"/>
    <mergeCell ref="BD76:BD77"/>
    <mergeCell ref="C96:BD97"/>
    <mergeCell ref="C98:AD98"/>
    <mergeCell ref="AE98:BD98"/>
    <mergeCell ref="C99:C100"/>
    <mergeCell ref="D99:D100"/>
    <mergeCell ref="E99:E100"/>
    <mergeCell ref="F99:F100"/>
    <mergeCell ref="G99:G100"/>
    <mergeCell ref="H99:H100"/>
    <mergeCell ref="I99:I100"/>
    <mergeCell ref="J99:J100"/>
    <mergeCell ref="K99:K100"/>
    <mergeCell ref="L99:L100"/>
    <mergeCell ref="M99:M100"/>
    <mergeCell ref="N99:N100"/>
    <mergeCell ref="P99:V99"/>
    <mergeCell ref="W99:W100"/>
    <mergeCell ref="X99:X100"/>
    <mergeCell ref="Y99:Y100"/>
    <mergeCell ref="Z99:Z100"/>
    <mergeCell ref="AA99:AA100"/>
    <mergeCell ref="AB99:AB100"/>
    <mergeCell ref="AC99:AC100"/>
    <mergeCell ref="AD99:AD100"/>
    <mergeCell ref="AE99:AE100"/>
    <mergeCell ref="AF99:AF100"/>
    <mergeCell ref="AG99:AG100"/>
    <mergeCell ref="AH99:AH100"/>
    <mergeCell ref="AI99:AI100"/>
    <mergeCell ref="AG76:AG77"/>
    <mergeCell ref="AH76:AH77"/>
    <mergeCell ref="AI76:AI77"/>
    <mergeCell ref="AJ76:AJ77"/>
    <mergeCell ref="AK76:AK77"/>
    <mergeCell ref="AL76:AL77"/>
    <mergeCell ref="AM76:AM77"/>
    <mergeCell ref="AN76:AN77"/>
    <mergeCell ref="AO76:AO77"/>
    <mergeCell ref="AQ76:AQ77"/>
    <mergeCell ref="AR76:AR77"/>
    <mergeCell ref="AS76:AS77"/>
    <mergeCell ref="AT76:AT77"/>
    <mergeCell ref="AU76:AU77"/>
    <mergeCell ref="AV76:AV77"/>
    <mergeCell ref="AW76:AW77"/>
    <mergeCell ref="AX76:AX77"/>
    <mergeCell ref="AV53:AV54"/>
    <mergeCell ref="AW53:AW54"/>
    <mergeCell ref="AX53:AX54"/>
    <mergeCell ref="AY53:AY54"/>
    <mergeCell ref="AZ53:AZ54"/>
    <mergeCell ref="BD53:BD54"/>
    <mergeCell ref="C73:BD74"/>
    <mergeCell ref="C75:AD75"/>
    <mergeCell ref="AE75:BD75"/>
    <mergeCell ref="C76:C77"/>
    <mergeCell ref="D76:D77"/>
    <mergeCell ref="E76:E77"/>
    <mergeCell ref="F76:F77"/>
    <mergeCell ref="G76:G77"/>
    <mergeCell ref="H76:H77"/>
    <mergeCell ref="I76:I77"/>
    <mergeCell ref="J76:J77"/>
    <mergeCell ref="K76:K77"/>
    <mergeCell ref="L76:L77"/>
    <mergeCell ref="M76:M77"/>
    <mergeCell ref="N76:N77"/>
    <mergeCell ref="P76:V76"/>
    <mergeCell ref="W76:W77"/>
    <mergeCell ref="X76:X77"/>
    <mergeCell ref="Y76:Y77"/>
    <mergeCell ref="Z76:Z77"/>
    <mergeCell ref="AA76:AA77"/>
    <mergeCell ref="AB76:AB77"/>
    <mergeCell ref="AC76:AC77"/>
    <mergeCell ref="AD76:AD77"/>
    <mergeCell ref="AE76:AE77"/>
    <mergeCell ref="AF76:AF77"/>
    <mergeCell ref="AD53:AD54"/>
    <mergeCell ref="AE53:AE54"/>
    <mergeCell ref="AF53:AF54"/>
    <mergeCell ref="AG53:AG54"/>
    <mergeCell ref="AH53:AH54"/>
    <mergeCell ref="AI53:AI54"/>
    <mergeCell ref="AJ53:AJ54"/>
    <mergeCell ref="AK53:AK54"/>
    <mergeCell ref="AL53:AL54"/>
    <mergeCell ref="AM53:AM54"/>
    <mergeCell ref="AN53:AN54"/>
    <mergeCell ref="AO53:AO54"/>
    <mergeCell ref="AQ53:AQ54"/>
    <mergeCell ref="AR53:AR54"/>
    <mergeCell ref="AS53:AS54"/>
    <mergeCell ref="AT53:AT54"/>
    <mergeCell ref="AU53:AU54"/>
    <mergeCell ref="AS30:AS31"/>
    <mergeCell ref="AT30:AT31"/>
    <mergeCell ref="AU30:AU31"/>
    <mergeCell ref="AV30:AV31"/>
    <mergeCell ref="AW30:AW31"/>
    <mergeCell ref="AX30:AX31"/>
    <mergeCell ref="AY30:AY31"/>
    <mergeCell ref="AZ30:AZ31"/>
    <mergeCell ref="BD30:BD31"/>
    <mergeCell ref="C50:BD51"/>
    <mergeCell ref="C52:AD52"/>
    <mergeCell ref="AE52:BD52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M53:M54"/>
    <mergeCell ref="N53:N54"/>
    <mergeCell ref="P53:V53"/>
    <mergeCell ref="W53:W54"/>
    <mergeCell ref="X53:X54"/>
    <mergeCell ref="Y53:Y54"/>
    <mergeCell ref="Z53:Z54"/>
    <mergeCell ref="AA53:AA54"/>
    <mergeCell ref="AB53:AB54"/>
    <mergeCell ref="AC53:AC54"/>
    <mergeCell ref="AA30:AA31"/>
    <mergeCell ref="AB30:AB31"/>
    <mergeCell ref="AC30:AC31"/>
    <mergeCell ref="AD30:AD31"/>
    <mergeCell ref="AE30:AE31"/>
    <mergeCell ref="AF30:AF31"/>
    <mergeCell ref="AG30:AG31"/>
    <mergeCell ref="AH30:AH31"/>
    <mergeCell ref="AI30:AI31"/>
    <mergeCell ref="AJ30:AJ31"/>
    <mergeCell ref="AK30:AK31"/>
    <mergeCell ref="AL30:AL31"/>
    <mergeCell ref="AM30:AM31"/>
    <mergeCell ref="AN30:AN31"/>
    <mergeCell ref="AO30:AO31"/>
    <mergeCell ref="AQ30:AQ31"/>
    <mergeCell ref="AR30:AR31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L30:L31"/>
    <mergeCell ref="M30:M31"/>
    <mergeCell ref="N30:N31"/>
    <mergeCell ref="P30:V30"/>
    <mergeCell ref="W30:W31"/>
    <mergeCell ref="X30:X31"/>
    <mergeCell ref="Y30:Y31"/>
    <mergeCell ref="Z30:Z31"/>
    <mergeCell ref="AM6:AM7"/>
    <mergeCell ref="AX6:AX7"/>
    <mergeCell ref="AY6:AY7"/>
    <mergeCell ref="AZ6:AZ7"/>
    <mergeCell ref="AN6:AN7"/>
    <mergeCell ref="AO6:AO7"/>
    <mergeCell ref="AQ6:AQ7"/>
    <mergeCell ref="AR6:AR7"/>
    <mergeCell ref="AS6:AS7"/>
    <mergeCell ref="AT6:AT7"/>
    <mergeCell ref="AP6:AP7"/>
    <mergeCell ref="BD6:BD7"/>
    <mergeCell ref="C5:AD5"/>
    <mergeCell ref="AE5:BD5"/>
    <mergeCell ref="C3:BD4"/>
    <mergeCell ref="C27:BD28"/>
    <mergeCell ref="C29:AD29"/>
    <mergeCell ref="AE29:BD29"/>
    <mergeCell ref="AU6:AU7"/>
    <mergeCell ref="AV6:AV7"/>
    <mergeCell ref="AW6:AW7"/>
    <mergeCell ref="BA6:BA7"/>
    <mergeCell ref="BB6:BB7"/>
    <mergeCell ref="BC6:BC7"/>
    <mergeCell ref="C6:C7"/>
    <mergeCell ref="D6:D7"/>
    <mergeCell ref="E6:E7"/>
    <mergeCell ref="F6:F7"/>
    <mergeCell ref="G6:G7"/>
    <mergeCell ref="H6:H7"/>
    <mergeCell ref="I6:I7"/>
    <mergeCell ref="J6:J7"/>
    <mergeCell ref="AI6:AI7"/>
    <mergeCell ref="AJ6:AJ7"/>
    <mergeCell ref="AK6:AK7"/>
    <mergeCell ref="AL6:AL7"/>
    <mergeCell ref="K6:K7"/>
    <mergeCell ref="L6:L7"/>
    <mergeCell ref="M6:M7"/>
    <mergeCell ref="N6:N7"/>
    <mergeCell ref="P6:V6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F6:AF7"/>
    <mergeCell ref="AG6:AG7"/>
    <mergeCell ref="AH6:AH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O53"/>
  <sheetViews>
    <sheetView rightToLeft="1" topLeftCell="AZ1" workbookViewId="0">
      <selection activeCell="BP6" sqref="BP6"/>
    </sheetView>
  </sheetViews>
  <sheetFormatPr defaultRowHeight="14.25" x14ac:dyDescent="0.2"/>
  <cols>
    <col min="5" max="5" width="23.875" bestFit="1" customWidth="1"/>
    <col min="6" max="6" width="10" style="8" bestFit="1" customWidth="1"/>
    <col min="7" max="7" width="10.375" customWidth="1"/>
    <col min="12" max="12" width="11" style="6" customWidth="1"/>
    <col min="17" max="17" width="8.375" style="7" customWidth="1"/>
    <col min="18" max="18" width="9.375" style="7" customWidth="1"/>
    <col min="19" max="19" width="7.25" customWidth="1"/>
    <col min="20" max="28" width="8.625" customWidth="1"/>
    <col min="29" max="29" width="6.125" bestFit="1" customWidth="1"/>
    <col min="30" max="30" width="6.875" customWidth="1"/>
    <col min="32" max="32" width="6.75" customWidth="1"/>
    <col min="33" max="33" width="7.25" customWidth="1"/>
    <col min="34" max="34" width="7.5" customWidth="1"/>
    <col min="35" max="35" width="7.25" customWidth="1"/>
    <col min="36" max="36" width="7" customWidth="1"/>
    <col min="37" max="38" width="10.625" style="7" customWidth="1"/>
    <col min="39" max="43" width="10.625" style="7" hidden="1" customWidth="1"/>
    <col min="44" max="46" width="10.625" style="7" customWidth="1"/>
    <col min="47" max="47" width="9.5" customWidth="1"/>
    <col min="48" max="48" width="9.75" customWidth="1"/>
    <col min="49" max="49" width="7.625" customWidth="1"/>
    <col min="50" max="50" width="6.875" customWidth="1"/>
    <col min="52" max="52" width="6.5" customWidth="1"/>
    <col min="53" max="53" width="6" customWidth="1"/>
    <col min="54" max="54" width="6.875" customWidth="1"/>
    <col min="55" max="55" width="7.625" customWidth="1"/>
    <col min="56" max="56" width="6.875" customWidth="1"/>
    <col min="60" max="60" width="7.25" customWidth="1"/>
    <col min="61" max="61" width="6.75" customWidth="1"/>
    <col min="62" max="62" width="6.875" customWidth="1"/>
    <col min="65" max="65" width="7.375" customWidth="1"/>
    <col min="66" max="66" width="7.125" customWidth="1"/>
    <col min="68" max="68" width="10.625" style="11" customWidth="1"/>
    <col min="69" max="69" width="11.5" style="8" customWidth="1"/>
    <col min="70" max="70" width="11.125" bestFit="1" customWidth="1"/>
    <col min="71" max="72" width="8.25" customWidth="1"/>
    <col min="73" max="73" width="11.125" style="15" bestFit="1" customWidth="1"/>
    <col min="74" max="75" width="11.125" style="15" customWidth="1"/>
    <col min="76" max="76" width="12" style="12" customWidth="1"/>
    <col min="77" max="79" width="11" style="13" customWidth="1"/>
    <col min="80" max="80" width="15.25" style="14" customWidth="1"/>
    <col min="81" max="81" width="32.75" customWidth="1"/>
    <col min="84" max="84" width="18.125" customWidth="1"/>
    <col min="85" max="85" width="13.375" customWidth="1"/>
    <col min="86" max="87" width="12" bestFit="1" customWidth="1"/>
    <col min="88" max="88" width="11.125" bestFit="1" customWidth="1"/>
  </cols>
  <sheetData>
    <row r="1" spans="2:93" x14ac:dyDescent="0.2">
      <c r="E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</row>
    <row r="2" spans="2:93" ht="14.25" customHeight="1" x14ac:dyDescent="0.2">
      <c r="E2" s="46"/>
      <c r="F2" s="76" t="s">
        <v>140</v>
      </c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4" t="s">
        <v>130</v>
      </c>
      <c r="AM2" s="74"/>
      <c r="AN2" s="74"/>
      <c r="AO2" s="74"/>
      <c r="AP2" s="74"/>
      <c r="AQ2" s="74"/>
      <c r="AR2" s="74"/>
      <c r="AS2" s="74"/>
      <c r="AT2" s="74"/>
      <c r="AU2" s="75" t="s">
        <v>137</v>
      </c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5"/>
      <c r="BO2" s="75"/>
      <c r="BP2" s="75"/>
      <c r="BR2" s="77" t="s">
        <v>141</v>
      </c>
      <c r="BS2" s="77"/>
      <c r="BT2" s="77"/>
      <c r="BU2" s="77"/>
      <c r="BV2" s="77"/>
      <c r="BW2" s="8"/>
      <c r="BX2" s="8"/>
      <c r="BY2" s="8"/>
      <c r="BZ2" s="8"/>
      <c r="CA2" s="8"/>
      <c r="CB2" s="8"/>
      <c r="CC2" s="8"/>
    </row>
    <row r="3" spans="2:93" ht="14.25" customHeight="1" x14ac:dyDescent="0.2">
      <c r="E3" s="4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4"/>
      <c r="AM3" s="74"/>
      <c r="AN3" s="74"/>
      <c r="AO3" s="74"/>
      <c r="AP3" s="74"/>
      <c r="AQ3" s="74"/>
      <c r="AR3" s="74"/>
      <c r="AS3" s="74"/>
      <c r="AT3" s="74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R3" s="77"/>
      <c r="BS3" s="77"/>
      <c r="BT3" s="77"/>
      <c r="BU3" s="77"/>
      <c r="BV3" s="77"/>
      <c r="BW3" s="8"/>
      <c r="BX3" s="8"/>
      <c r="BY3" s="8"/>
      <c r="BZ3" s="8"/>
      <c r="CA3" s="8"/>
      <c r="CB3" s="8"/>
      <c r="CC3" s="8"/>
    </row>
    <row r="4" spans="2:93" ht="24" thickBot="1" x14ac:dyDescent="0.35">
      <c r="D4">
        <v>1</v>
      </c>
      <c r="E4" s="8">
        <v>2</v>
      </c>
      <c r="F4">
        <v>3</v>
      </c>
      <c r="G4" s="8">
        <v>4</v>
      </c>
      <c r="H4">
        <v>5</v>
      </c>
      <c r="I4" s="8">
        <v>6</v>
      </c>
      <c r="J4">
        <v>7</v>
      </c>
      <c r="K4" s="8">
        <v>8</v>
      </c>
      <c r="L4">
        <v>9</v>
      </c>
      <c r="M4" s="8">
        <v>10</v>
      </c>
      <c r="N4">
        <v>11</v>
      </c>
      <c r="O4" s="8">
        <v>12</v>
      </c>
      <c r="P4">
        <v>13</v>
      </c>
      <c r="Q4" s="8">
        <v>14</v>
      </c>
      <c r="R4">
        <v>15</v>
      </c>
      <c r="S4" s="8">
        <v>16</v>
      </c>
      <c r="T4">
        <v>17</v>
      </c>
      <c r="U4" s="8">
        <v>18</v>
      </c>
      <c r="V4">
        <v>19</v>
      </c>
      <c r="W4" s="8">
        <v>20</v>
      </c>
      <c r="X4">
        <v>21</v>
      </c>
      <c r="Y4" s="8">
        <v>22</v>
      </c>
      <c r="Z4">
        <v>23</v>
      </c>
      <c r="AA4" s="8">
        <v>24</v>
      </c>
      <c r="AB4">
        <v>25</v>
      </c>
      <c r="AC4" s="8">
        <v>26</v>
      </c>
      <c r="AD4">
        <v>27</v>
      </c>
      <c r="AE4" s="8">
        <v>28</v>
      </c>
      <c r="AF4">
        <v>29</v>
      </c>
      <c r="AG4" s="8">
        <v>30</v>
      </c>
      <c r="AH4">
        <v>31</v>
      </c>
      <c r="AI4" s="8">
        <v>32</v>
      </c>
      <c r="AJ4">
        <v>33</v>
      </c>
      <c r="AK4" s="8">
        <v>34</v>
      </c>
      <c r="AL4">
        <v>35</v>
      </c>
      <c r="AM4" s="8">
        <v>36</v>
      </c>
      <c r="AN4">
        <v>37</v>
      </c>
      <c r="AO4" s="8">
        <v>38</v>
      </c>
      <c r="AP4">
        <v>39</v>
      </c>
      <c r="AQ4" s="8">
        <v>40</v>
      </c>
      <c r="AR4">
        <v>41</v>
      </c>
      <c r="AS4" s="8">
        <v>42</v>
      </c>
      <c r="AT4">
        <v>43</v>
      </c>
      <c r="AU4" s="8">
        <v>44</v>
      </c>
      <c r="AV4">
        <v>45</v>
      </c>
      <c r="AW4" s="8">
        <v>46</v>
      </c>
      <c r="AX4">
        <v>47</v>
      </c>
      <c r="AY4" s="8">
        <v>48</v>
      </c>
      <c r="AZ4">
        <v>49</v>
      </c>
      <c r="BA4" s="8">
        <v>50</v>
      </c>
      <c r="BB4">
        <v>51</v>
      </c>
      <c r="BC4" s="8">
        <v>52</v>
      </c>
      <c r="BD4">
        <v>53</v>
      </c>
      <c r="BE4" s="8">
        <v>54</v>
      </c>
      <c r="BF4">
        <v>55</v>
      </c>
      <c r="BG4" s="8">
        <v>56</v>
      </c>
      <c r="BH4">
        <v>57</v>
      </c>
      <c r="BI4" s="8">
        <v>58</v>
      </c>
      <c r="BJ4">
        <v>59</v>
      </c>
      <c r="BK4" s="8">
        <v>60</v>
      </c>
      <c r="BL4">
        <v>61</v>
      </c>
      <c r="BM4" s="8">
        <v>62</v>
      </c>
      <c r="BN4">
        <v>63</v>
      </c>
      <c r="BO4" s="8">
        <v>64</v>
      </c>
      <c r="BP4">
        <v>65</v>
      </c>
      <c r="BQ4" s="8">
        <v>66</v>
      </c>
      <c r="BR4">
        <v>67</v>
      </c>
      <c r="BS4" s="8">
        <v>68</v>
      </c>
      <c r="BT4">
        <v>69</v>
      </c>
      <c r="BU4" s="8">
        <v>70</v>
      </c>
      <c r="BV4">
        <v>71</v>
      </c>
      <c r="BW4" s="8">
        <v>72</v>
      </c>
      <c r="BX4">
        <v>73</v>
      </c>
      <c r="BY4" s="8">
        <v>74</v>
      </c>
      <c r="BZ4">
        <v>75</v>
      </c>
      <c r="CA4" s="8">
        <v>76</v>
      </c>
      <c r="CB4">
        <v>77</v>
      </c>
      <c r="CC4" s="8">
        <v>78</v>
      </c>
      <c r="CF4" s="78" t="s">
        <v>149</v>
      </c>
      <c r="CG4" s="78"/>
      <c r="CH4" s="78"/>
      <c r="CI4" s="78"/>
      <c r="CJ4" s="78"/>
      <c r="CK4" s="64"/>
      <c r="CL4" s="64"/>
      <c r="CM4" s="64"/>
      <c r="CN4" s="64"/>
      <c r="CO4" s="64"/>
    </row>
    <row r="5" spans="2:93" s="61" customFormat="1" ht="78.75" customHeight="1" thickBot="1" x14ac:dyDescent="0.35">
      <c r="D5" s="61" t="s">
        <v>156</v>
      </c>
      <c r="E5" s="50" t="s">
        <v>71</v>
      </c>
      <c r="F5" s="51" t="s">
        <v>128</v>
      </c>
      <c r="G5" s="51" t="s">
        <v>72</v>
      </c>
      <c r="H5" s="51" t="s">
        <v>1</v>
      </c>
      <c r="I5" s="51" t="s">
        <v>2</v>
      </c>
      <c r="J5" s="51" t="s">
        <v>3</v>
      </c>
      <c r="K5" s="51" t="s">
        <v>4</v>
      </c>
      <c r="L5" s="51" t="s">
        <v>155</v>
      </c>
      <c r="M5" s="51" t="s">
        <v>6</v>
      </c>
      <c r="N5" s="51" t="s">
        <v>7</v>
      </c>
      <c r="O5" s="51" t="s">
        <v>8</v>
      </c>
      <c r="P5" s="51" t="s">
        <v>9</v>
      </c>
      <c r="Q5" s="51" t="s">
        <v>10</v>
      </c>
      <c r="R5" s="51" t="s">
        <v>19</v>
      </c>
      <c r="S5" s="51" t="s">
        <v>11</v>
      </c>
      <c r="T5" s="52"/>
      <c r="U5" s="53">
        <v>2013</v>
      </c>
      <c r="V5" s="53">
        <v>2014</v>
      </c>
      <c r="W5" s="53">
        <v>2014</v>
      </c>
      <c r="X5" s="53">
        <v>2016</v>
      </c>
      <c r="Y5" s="62">
        <v>0.03</v>
      </c>
      <c r="Z5" s="62">
        <v>0.05</v>
      </c>
      <c r="AA5" s="62">
        <v>0.06</v>
      </c>
      <c r="AB5" s="53" t="s">
        <v>145</v>
      </c>
      <c r="AC5" s="53" t="s">
        <v>12</v>
      </c>
      <c r="AD5" s="53" t="s">
        <v>13</v>
      </c>
      <c r="AE5" s="53" t="s">
        <v>14</v>
      </c>
      <c r="AF5" s="53" t="s">
        <v>15</v>
      </c>
      <c r="AG5" s="53" t="s">
        <v>16</v>
      </c>
      <c r="AH5" s="53" t="s">
        <v>73</v>
      </c>
      <c r="AI5" s="53" t="s">
        <v>18</v>
      </c>
      <c r="AJ5" s="53"/>
      <c r="AK5" s="53" t="s">
        <v>144</v>
      </c>
      <c r="AL5" s="54" t="s">
        <v>131</v>
      </c>
      <c r="AM5" s="54" t="s">
        <v>136</v>
      </c>
      <c r="AN5" s="54" t="s">
        <v>132</v>
      </c>
      <c r="AO5" s="54" t="s">
        <v>133</v>
      </c>
      <c r="AP5" s="54" t="s">
        <v>134</v>
      </c>
      <c r="AQ5" s="54" t="s">
        <v>135</v>
      </c>
      <c r="AR5" s="54" t="s">
        <v>138</v>
      </c>
      <c r="AS5" s="54" t="s">
        <v>147</v>
      </c>
      <c r="AT5" s="54" t="s">
        <v>148</v>
      </c>
      <c r="AU5" s="55" t="s">
        <v>127</v>
      </c>
      <c r="AV5" s="55"/>
      <c r="AW5" s="55" t="s">
        <v>23</v>
      </c>
      <c r="AX5" s="55" t="s">
        <v>24</v>
      </c>
      <c r="AY5" s="55" t="s">
        <v>25</v>
      </c>
      <c r="AZ5" s="55" t="s">
        <v>26</v>
      </c>
      <c r="BA5" s="55" t="s">
        <v>27</v>
      </c>
      <c r="BB5" s="55" t="s">
        <v>74</v>
      </c>
      <c r="BC5" s="55" t="s">
        <v>75</v>
      </c>
      <c r="BD5" s="55" t="s">
        <v>1</v>
      </c>
      <c r="BE5" s="55" t="s">
        <v>30</v>
      </c>
      <c r="BF5" s="55" t="s">
        <v>146</v>
      </c>
      <c r="BG5" s="55" t="s">
        <v>68</v>
      </c>
      <c r="BH5" s="55" t="s">
        <v>31</v>
      </c>
      <c r="BI5" s="55" t="s">
        <v>32</v>
      </c>
      <c r="BJ5" s="55" t="s">
        <v>33</v>
      </c>
      <c r="BK5" s="55" t="s">
        <v>34</v>
      </c>
      <c r="BL5" s="55" t="s">
        <v>35</v>
      </c>
      <c r="BM5" s="55" t="s">
        <v>67</v>
      </c>
      <c r="BN5" s="55" t="s">
        <v>36</v>
      </c>
      <c r="BO5" s="55"/>
      <c r="BP5" s="55" t="s">
        <v>142</v>
      </c>
      <c r="BQ5" s="56" t="s">
        <v>143</v>
      </c>
      <c r="BR5" s="57" t="s">
        <v>61</v>
      </c>
      <c r="BS5" s="57" t="s">
        <v>85</v>
      </c>
      <c r="BT5" s="57" t="s">
        <v>86</v>
      </c>
      <c r="BU5" s="57" t="s">
        <v>88</v>
      </c>
      <c r="BV5" s="57" t="s">
        <v>139</v>
      </c>
      <c r="BW5" s="56" t="s">
        <v>70</v>
      </c>
      <c r="BX5" s="58" t="s">
        <v>83</v>
      </c>
      <c r="BY5" s="50" t="s">
        <v>82</v>
      </c>
      <c r="BZ5" s="59" t="s">
        <v>87</v>
      </c>
      <c r="CA5" s="59" t="s">
        <v>129</v>
      </c>
      <c r="CB5" s="60" t="s">
        <v>84</v>
      </c>
      <c r="CC5" s="60" t="s">
        <v>39</v>
      </c>
      <c r="CF5" s="65" t="s">
        <v>153</v>
      </c>
      <c r="CG5" s="65" t="s">
        <v>154</v>
      </c>
      <c r="CH5" s="65" t="s">
        <v>150</v>
      </c>
      <c r="CI5" s="65" t="s">
        <v>151</v>
      </c>
      <c r="CJ5" s="65" t="s">
        <v>152</v>
      </c>
      <c r="CK5" s="63"/>
      <c r="CL5" s="63"/>
      <c r="CM5" s="63"/>
      <c r="CN5" s="63"/>
      <c r="CO5" s="63"/>
    </row>
    <row r="6" spans="2:93" ht="22.5" customHeight="1" x14ac:dyDescent="0.3">
      <c r="B6">
        <v>1777.8157000000001</v>
      </c>
      <c r="C6">
        <f>((((((L6/107%)/107%)/107%)/107%)/107%)/107%)</f>
        <v>1267.5580237690833</v>
      </c>
      <c r="D6">
        <v>1</v>
      </c>
      <c r="E6" s="35" t="s">
        <v>89</v>
      </c>
      <c r="F6" s="25">
        <v>675.83</v>
      </c>
      <c r="G6" s="26"/>
      <c r="H6" s="24"/>
      <c r="I6" s="24"/>
      <c r="J6" s="24"/>
      <c r="K6" s="24"/>
      <c r="L6" s="27">
        <f>B6*107%</f>
        <v>1902.2627990000003</v>
      </c>
      <c r="M6" s="24"/>
      <c r="N6" s="28"/>
      <c r="O6" s="24"/>
      <c r="P6" s="24"/>
      <c r="Q6" s="24">
        <f>L6*15%</f>
        <v>285.33941985000001</v>
      </c>
      <c r="R6" s="24">
        <v>141.49</v>
      </c>
      <c r="S6" s="24"/>
      <c r="T6" s="27"/>
      <c r="U6" s="27">
        <v>71.44</v>
      </c>
      <c r="V6" s="27">
        <v>76.44</v>
      </c>
      <c r="W6" s="27">
        <v>85.57</v>
      </c>
      <c r="X6" s="24"/>
      <c r="Y6" s="24"/>
      <c r="Z6" s="24"/>
      <c r="AA6" s="24">
        <f>L6*6%</f>
        <v>114.13576794000001</v>
      </c>
      <c r="AB6" s="24">
        <v>190</v>
      </c>
      <c r="AC6" s="27">
        <v>6</v>
      </c>
      <c r="AD6" s="24"/>
      <c r="AE6" s="24"/>
      <c r="AF6" s="24"/>
      <c r="AG6" s="24"/>
      <c r="AH6" s="24"/>
      <c r="AI6" s="24"/>
      <c r="AJ6" s="24"/>
      <c r="AK6" s="24">
        <f>SUM(H6:AJ6)</f>
        <v>2872.67798679</v>
      </c>
      <c r="AL6" s="16"/>
      <c r="AM6" s="16"/>
      <c r="AN6" s="16"/>
      <c r="AO6" s="16"/>
      <c r="AP6" s="16"/>
      <c r="AQ6" s="16"/>
      <c r="AR6" s="16"/>
      <c r="AS6" s="16">
        <v>18</v>
      </c>
      <c r="AT6" s="16">
        <v>18</v>
      </c>
      <c r="AU6" s="18">
        <v>500.5</v>
      </c>
      <c r="AV6" s="18"/>
      <c r="AW6" s="19"/>
      <c r="AX6" s="19"/>
      <c r="AY6" s="19"/>
      <c r="AZ6" s="19"/>
      <c r="BA6" s="19"/>
      <c r="BB6" s="19"/>
      <c r="BC6" s="19">
        <v>16.680825000000002</v>
      </c>
      <c r="BD6" s="19"/>
      <c r="BE6" s="19"/>
      <c r="BF6" s="19" t="str">
        <f>IF(AS6&lt;18,(Q6/18)*(18-AS6),"0")</f>
        <v>0</v>
      </c>
      <c r="BG6" s="19" t="str">
        <f>IF(AT6&lt;18,(R6/18)*(18-AT6),"0")</f>
        <v>0</v>
      </c>
      <c r="BH6" s="19"/>
      <c r="BI6" s="19"/>
      <c r="BJ6" s="19"/>
      <c r="BK6" s="19"/>
      <c r="BL6" s="19"/>
      <c r="BM6" s="19"/>
      <c r="BN6" s="19"/>
      <c r="BO6" s="19"/>
      <c r="BP6" s="20">
        <f>SUM(AU6:BO6)</f>
        <v>517.18082500000003</v>
      </c>
      <c r="BQ6" s="38">
        <f>AK6-BP6</f>
        <v>2355.4971617900001</v>
      </c>
      <c r="BR6" s="40">
        <f t="shared" ref="BR6:BR37" si="0">L6*120%</f>
        <v>2282.7153588000001</v>
      </c>
      <c r="BS6" s="40">
        <v>3</v>
      </c>
      <c r="BT6" s="41" t="str">
        <f>IF(BS6=4,30%,IF(BS6=5,40%,IF(BS6=6,50%,IF(BS6&gt;6,1,"0"))))</f>
        <v>0</v>
      </c>
      <c r="BU6" s="40">
        <f>(BR6*BT6)</f>
        <v>0</v>
      </c>
      <c r="BV6" s="40"/>
      <c r="BW6" s="44">
        <f>BR6-BU6-BV6</f>
        <v>2282.7153588000001</v>
      </c>
      <c r="BX6" s="38">
        <f>BQ6+BW6</f>
        <v>4638.2125205900002</v>
      </c>
      <c r="BY6" s="47"/>
      <c r="BZ6" s="49">
        <f>IF((BQ6+BW6+BY6)&gt;=2000,(BQ6+BW6+BY6)*1%,0)</f>
        <v>46.382125205900003</v>
      </c>
      <c r="CA6" s="49"/>
      <c r="CB6" s="45">
        <f>(BQ6+BW6+BY6)-(BZ6+CA6)</f>
        <v>4591.8303953841005</v>
      </c>
      <c r="CC6" s="10"/>
      <c r="CF6" s="66">
        <f>L6+M6+N6+Q6+Y6+Z6+AA6+AB6+BW6+BY6</f>
        <v>4774.45334559</v>
      </c>
      <c r="CG6" s="66">
        <f>F6+AU6+AX6+AY6+BC6+BF6+BZ6+CA6+750</f>
        <v>1989.3929502058998</v>
      </c>
      <c r="CH6" s="66">
        <f>CF6-CG6</f>
        <v>2785.0603953841</v>
      </c>
      <c r="CI6" s="66">
        <f>TRUNC(CH6,-1)</f>
        <v>2780</v>
      </c>
      <c r="CJ6" s="67">
        <f>IF(AND(CI6&gt;1250,CI6&lt;2501),(CI6-1250)*2.5%,IF(AND(CI6&gt;2500,CI6&lt;3751),(CI6-2500)*10%+31.25,IF(AND(CI6&gt;3750,CI6&lt;5001),(CI6-3750)*15%+31.25+125,IF(AND(CI6&gt;5000,CI6&lt;16667),(CI6-5000)*20%+31.25+125+187.5,0))))</f>
        <v>59.25</v>
      </c>
    </row>
    <row r="7" spans="2:93" ht="23.25" x14ac:dyDescent="0.3">
      <c r="B7">
        <v>1825.3879000000002</v>
      </c>
      <c r="D7">
        <v>2</v>
      </c>
      <c r="E7" s="36" t="s">
        <v>78</v>
      </c>
      <c r="F7" s="30">
        <v>687.13</v>
      </c>
      <c r="G7" s="31"/>
      <c r="H7" s="29"/>
      <c r="I7" s="29"/>
      <c r="J7" s="29"/>
      <c r="K7" s="29"/>
      <c r="L7" s="27">
        <f t="shared" ref="L7:L52" si="1">B7*107%</f>
        <v>1953.1650530000004</v>
      </c>
      <c r="M7" s="29"/>
      <c r="N7" s="33"/>
      <c r="O7" s="29"/>
      <c r="P7" s="29"/>
      <c r="Q7" s="24">
        <f t="shared" ref="Q7:Q51" si="2">L7*15%</f>
        <v>292.97475795000003</v>
      </c>
      <c r="R7" s="24">
        <v>141.49</v>
      </c>
      <c r="S7" s="29"/>
      <c r="T7" s="32"/>
      <c r="U7" s="32">
        <v>36.22</v>
      </c>
      <c r="V7" s="32">
        <v>36.22</v>
      </c>
      <c r="W7" s="32">
        <v>38.22</v>
      </c>
      <c r="X7" s="29"/>
      <c r="Y7" s="29"/>
      <c r="Z7" s="29"/>
      <c r="AA7" s="24">
        <f t="shared" ref="AA7:AA52" si="3">L7*6%</f>
        <v>117.18990318000002</v>
      </c>
      <c r="AB7" s="29">
        <v>190</v>
      </c>
      <c r="AC7" s="32">
        <v>10</v>
      </c>
      <c r="AD7" s="29"/>
      <c r="AE7" s="29"/>
      <c r="AF7" s="29"/>
      <c r="AG7" s="29"/>
      <c r="AH7" s="29"/>
      <c r="AI7" s="29"/>
      <c r="AJ7" s="29"/>
      <c r="AK7" s="29">
        <f t="shared" ref="AK7:AK37" si="4">SUM(H7:AJ7)</f>
        <v>2815.4797141299996</v>
      </c>
      <c r="AL7" s="17"/>
      <c r="AM7" s="17"/>
      <c r="AN7" s="17"/>
      <c r="AO7" s="17"/>
      <c r="AP7" s="17"/>
      <c r="AQ7" s="17"/>
      <c r="AR7" s="17"/>
      <c r="AS7" s="16">
        <v>18</v>
      </c>
      <c r="AT7" s="16">
        <v>18</v>
      </c>
      <c r="AU7" s="21">
        <v>513.70000000000005</v>
      </c>
      <c r="AV7" s="21"/>
      <c r="AW7" s="22"/>
      <c r="AX7" s="22"/>
      <c r="AY7" s="22">
        <v>18.739999999999998</v>
      </c>
      <c r="AZ7" s="22"/>
      <c r="BA7" s="22"/>
      <c r="BB7" s="22"/>
      <c r="BC7" s="22">
        <v>0</v>
      </c>
      <c r="BD7" s="22"/>
      <c r="BE7" s="22"/>
      <c r="BF7" s="19" t="str">
        <f t="shared" ref="BF7:BF52" si="5">IF(AS7&lt;18,(Q7/18)*(18-AS7),"0")</f>
        <v>0</v>
      </c>
      <c r="BG7" s="19" t="str">
        <f t="shared" ref="BG7:BG52" si="6">IF(AT7&lt;18,(R7/18)*(18-AT7),"0")</f>
        <v>0</v>
      </c>
      <c r="BH7" s="22"/>
      <c r="BI7" s="22"/>
      <c r="BJ7" s="22"/>
      <c r="BK7" s="22"/>
      <c r="BL7" s="22"/>
      <c r="BM7" s="22"/>
      <c r="BN7" s="22"/>
      <c r="BO7" s="22"/>
      <c r="BP7" s="23">
        <f t="shared" ref="BP7:BP53" si="7">SUM(AU7:BO7)</f>
        <v>532.44000000000005</v>
      </c>
      <c r="BQ7" s="39">
        <f t="shared" ref="BQ7:BQ53" si="8">AK7-BP7</f>
        <v>2283.0397141299995</v>
      </c>
      <c r="BR7" s="42">
        <f t="shared" si="0"/>
        <v>2343.7980636000002</v>
      </c>
      <c r="BS7" s="42">
        <v>4</v>
      </c>
      <c r="BT7" s="41">
        <f t="shared" ref="BT7:BT53" si="9">IF(BS7=4,30%,IF(BS7=5,40%,IF(BS7=6,50%,IF(BS7&gt;6,1,"0"))))</f>
        <v>0.3</v>
      </c>
      <c r="BU7" s="43">
        <f t="shared" ref="BU7:BU53" si="10">(BR7*BT7)</f>
        <v>703.13941908000004</v>
      </c>
      <c r="BV7" s="43"/>
      <c r="BW7" s="44">
        <f>BR7-BU7-BV7</f>
        <v>1640.6586445200001</v>
      </c>
      <c r="BX7" s="38">
        <f t="shared" ref="BX7:BX53" si="11">BQ7+BW7</f>
        <v>3923.6983586499996</v>
      </c>
      <c r="BY7" s="48"/>
      <c r="BZ7" s="49">
        <f t="shared" ref="BZ7:BZ45" si="12">IF((BQ7+BW7+BY7)&gt;=2000,(BQ7+BW7+BY7)*1%,0)</f>
        <v>39.236983586499996</v>
      </c>
      <c r="CA7" s="49"/>
      <c r="CB7" s="45">
        <f t="shared" ref="CB7:CB53" si="13">(BQ7+BW7+BY7)-BZ7</f>
        <v>3884.4613750634994</v>
      </c>
      <c r="CC7" s="1"/>
      <c r="CF7" s="66">
        <f t="shared" ref="CF7:CF53" si="14">L7+M7+N7+Q7+Y7+Z7+AA7+AB7+BW7+BY7</f>
        <v>4193.98835865</v>
      </c>
      <c r="CG7" s="66">
        <f t="shared" ref="CG7:CG53" si="15">F7+AU7+AX7+AY7+BC7+BF7+BZ7+CA7+750</f>
        <v>2008.8069835864999</v>
      </c>
      <c r="CH7" s="66">
        <f t="shared" ref="CH7:CH53" si="16">CF7-CG7</f>
        <v>2185.1813750635001</v>
      </c>
      <c r="CI7" s="66">
        <f t="shared" ref="CI7:CI53" si="17">TRUNC(CH7,-1)</f>
        <v>2180</v>
      </c>
      <c r="CJ7" s="67">
        <f t="shared" ref="CJ7:CJ53" si="18">IF(AND(CI7&gt;1250,CI7&lt;2501),(CI7-1250)*2.5%,IF(AND(CI7&gt;2500,CI7&lt;3751),(CI7-2500)*10%+31.25,IF(AND(CI7&gt;3750,CI7&lt;5001),(CI7-3750)*15%+31.25+125,IF(AND(CI7&gt;5000,CI7&lt;16667),(CI7-5000)*20%+31.25+125+187.5,0))))</f>
        <v>23.25</v>
      </c>
    </row>
    <row r="8" spans="2:93" ht="23.25" x14ac:dyDescent="0.3">
      <c r="B8">
        <v>778.05050000000006</v>
      </c>
      <c r="D8">
        <v>3</v>
      </c>
      <c r="E8" s="36" t="s">
        <v>76</v>
      </c>
      <c r="F8" s="30">
        <v>470.48</v>
      </c>
      <c r="G8" s="31"/>
      <c r="H8" s="29"/>
      <c r="I8" s="29"/>
      <c r="J8" s="29"/>
      <c r="K8" s="29"/>
      <c r="L8" s="27">
        <f t="shared" si="1"/>
        <v>832.51403500000015</v>
      </c>
      <c r="M8" s="29"/>
      <c r="N8" s="33">
        <v>81</v>
      </c>
      <c r="O8" s="29"/>
      <c r="P8" s="29"/>
      <c r="Q8" s="24">
        <f t="shared" si="2"/>
        <v>124.87710525000001</v>
      </c>
      <c r="R8" s="24">
        <f>141.49+20</f>
        <v>161.49</v>
      </c>
      <c r="S8" s="29"/>
      <c r="T8" s="32"/>
      <c r="U8" s="32">
        <v>144.97</v>
      </c>
      <c r="V8" s="32">
        <v>154.26</v>
      </c>
      <c r="W8" s="32">
        <v>172.26</v>
      </c>
      <c r="X8" s="29"/>
      <c r="Y8" s="29"/>
      <c r="Z8" s="29"/>
      <c r="AA8" s="24">
        <f t="shared" si="3"/>
        <v>49.95084210000001</v>
      </c>
      <c r="AB8" s="29">
        <v>190</v>
      </c>
      <c r="AC8" s="32">
        <v>10</v>
      </c>
      <c r="AD8" s="29"/>
      <c r="AE8" s="29"/>
      <c r="AF8" s="29"/>
      <c r="AG8" s="29"/>
      <c r="AH8" s="29"/>
      <c r="AI8" s="29"/>
      <c r="AJ8" s="29"/>
      <c r="AK8" s="29">
        <f t="shared" si="4"/>
        <v>1921.3219823500003</v>
      </c>
      <c r="AL8" s="17"/>
      <c r="AM8" s="17"/>
      <c r="AN8" s="17"/>
      <c r="AO8" s="17"/>
      <c r="AP8" s="17"/>
      <c r="AQ8" s="17"/>
      <c r="AR8" s="17"/>
      <c r="AS8" s="16">
        <v>18</v>
      </c>
      <c r="AT8" s="16">
        <v>18</v>
      </c>
      <c r="AU8" s="21">
        <v>242</v>
      </c>
      <c r="AV8" s="21"/>
      <c r="AW8" s="22"/>
      <c r="AX8" s="22"/>
      <c r="AY8" s="22"/>
      <c r="AZ8" s="22"/>
      <c r="BA8" s="22"/>
      <c r="BB8" s="22"/>
      <c r="BC8" s="22">
        <v>0</v>
      </c>
      <c r="BD8" s="22"/>
      <c r="BE8" s="22"/>
      <c r="BF8" s="19" t="str">
        <f t="shared" si="5"/>
        <v>0</v>
      </c>
      <c r="BG8" s="19" t="str">
        <f t="shared" si="6"/>
        <v>0</v>
      </c>
      <c r="BH8" s="22"/>
      <c r="BI8" s="22"/>
      <c r="BJ8" s="22"/>
      <c r="BK8" s="22"/>
      <c r="BL8" s="22"/>
      <c r="BM8" s="22"/>
      <c r="BN8" s="22"/>
      <c r="BO8" s="22"/>
      <c r="BP8" s="23">
        <f t="shared" si="7"/>
        <v>242</v>
      </c>
      <c r="BQ8" s="39">
        <f t="shared" si="8"/>
        <v>1679.3219823500003</v>
      </c>
      <c r="BR8" s="42">
        <f t="shared" si="0"/>
        <v>999.01684200000011</v>
      </c>
      <c r="BS8" s="42">
        <v>5</v>
      </c>
      <c r="BT8" s="41">
        <f t="shared" si="9"/>
        <v>0.4</v>
      </c>
      <c r="BU8" s="43">
        <f t="shared" si="10"/>
        <v>399.60673680000008</v>
      </c>
      <c r="BV8" s="43"/>
      <c r="BW8" s="44">
        <f t="shared" ref="BW8:BW45" si="19">BR8-BU8-BV8</f>
        <v>599.41010520000009</v>
      </c>
      <c r="BX8" s="38">
        <f t="shared" si="11"/>
        <v>2278.7320875500004</v>
      </c>
      <c r="BY8" s="48"/>
      <c r="BZ8" s="49">
        <f t="shared" si="12"/>
        <v>22.787320875500004</v>
      </c>
      <c r="CA8" s="49"/>
      <c r="CB8" s="45">
        <f t="shared" si="13"/>
        <v>2255.9447666745004</v>
      </c>
      <c r="CC8" s="1"/>
      <c r="CF8" s="66">
        <f t="shared" si="14"/>
        <v>1877.7520875500004</v>
      </c>
      <c r="CG8" s="66">
        <f t="shared" si="15"/>
        <v>1485.2673208755</v>
      </c>
      <c r="CH8" s="66">
        <f t="shared" si="16"/>
        <v>392.48476667450041</v>
      </c>
      <c r="CI8" s="66">
        <f t="shared" si="17"/>
        <v>390</v>
      </c>
      <c r="CJ8" s="67">
        <f t="shared" si="18"/>
        <v>0</v>
      </c>
    </row>
    <row r="9" spans="2:93" ht="23.25" x14ac:dyDescent="0.3">
      <c r="B9">
        <v>3324.8003000000003</v>
      </c>
      <c r="D9">
        <v>4</v>
      </c>
      <c r="E9" s="36" t="s">
        <v>90</v>
      </c>
      <c r="F9" s="30">
        <v>1275.8900000000001</v>
      </c>
      <c r="G9" s="31"/>
      <c r="H9" s="29"/>
      <c r="I9" s="29"/>
      <c r="J9" s="29"/>
      <c r="K9" s="29"/>
      <c r="L9" s="27">
        <f t="shared" si="1"/>
        <v>3557.5363210000005</v>
      </c>
      <c r="M9" s="29"/>
      <c r="N9" s="33"/>
      <c r="O9" s="29"/>
      <c r="P9" s="29"/>
      <c r="Q9" s="24">
        <f t="shared" si="2"/>
        <v>533.63044815000001</v>
      </c>
      <c r="R9" s="24">
        <v>141.49</v>
      </c>
      <c r="S9" s="29"/>
      <c r="T9" s="32"/>
      <c r="U9" s="32">
        <v>84.11</v>
      </c>
      <c r="V9" s="32">
        <v>89.99</v>
      </c>
      <c r="W9" s="32">
        <v>100.44</v>
      </c>
      <c r="X9" s="29"/>
      <c r="Y9" s="29"/>
      <c r="Z9" s="29"/>
      <c r="AA9" s="24">
        <f t="shared" si="3"/>
        <v>213.45217926000001</v>
      </c>
      <c r="AB9" s="29">
        <v>190</v>
      </c>
      <c r="AC9" s="32">
        <v>10</v>
      </c>
      <c r="AD9" s="29"/>
      <c r="AE9" s="29"/>
      <c r="AF9" s="29"/>
      <c r="AG9" s="29"/>
      <c r="AH9" s="29"/>
      <c r="AI9" s="29"/>
      <c r="AJ9" s="29"/>
      <c r="AK9" s="29">
        <f t="shared" si="4"/>
        <v>4920.6489484099993</v>
      </c>
      <c r="AL9" s="17"/>
      <c r="AM9" s="17"/>
      <c r="AN9" s="17"/>
      <c r="AO9" s="17"/>
      <c r="AP9" s="17"/>
      <c r="AQ9" s="17"/>
      <c r="AR9" s="17"/>
      <c r="AS9" s="16">
        <v>18</v>
      </c>
      <c r="AT9" s="16">
        <v>18</v>
      </c>
      <c r="AU9" s="21">
        <v>770</v>
      </c>
      <c r="AV9" s="21"/>
      <c r="AW9" s="22"/>
      <c r="AX9" s="22"/>
      <c r="AY9" s="22"/>
      <c r="AZ9" s="22"/>
      <c r="BA9" s="22"/>
      <c r="BB9" s="22"/>
      <c r="BC9" s="22">
        <v>51.233175000000003</v>
      </c>
      <c r="BD9" s="22"/>
      <c r="BE9" s="22"/>
      <c r="BF9" s="19" t="str">
        <f t="shared" si="5"/>
        <v>0</v>
      </c>
      <c r="BG9" s="19" t="str">
        <f t="shared" si="6"/>
        <v>0</v>
      </c>
      <c r="BH9" s="22"/>
      <c r="BI9" s="22"/>
      <c r="BJ9" s="22"/>
      <c r="BK9" s="22"/>
      <c r="BL9" s="22"/>
      <c r="BM9" s="22"/>
      <c r="BN9" s="22"/>
      <c r="BO9" s="22"/>
      <c r="BP9" s="23">
        <f t="shared" si="7"/>
        <v>821.23317499999996</v>
      </c>
      <c r="BQ9" s="39">
        <f t="shared" si="8"/>
        <v>4099.415773409999</v>
      </c>
      <c r="BR9" s="42">
        <f t="shared" si="0"/>
        <v>4269.0435852000001</v>
      </c>
      <c r="BS9" s="42">
        <v>6</v>
      </c>
      <c r="BT9" s="41">
        <f t="shared" si="9"/>
        <v>0.5</v>
      </c>
      <c r="BU9" s="43">
        <f t="shared" si="10"/>
        <v>2134.5217926</v>
      </c>
      <c r="BV9" s="43"/>
      <c r="BW9" s="44">
        <f t="shared" si="19"/>
        <v>2134.5217926</v>
      </c>
      <c r="BX9" s="38">
        <f t="shared" si="11"/>
        <v>6233.9375660099995</v>
      </c>
      <c r="BY9" s="48"/>
      <c r="BZ9" s="49">
        <f t="shared" si="12"/>
        <v>62.339375660099996</v>
      </c>
      <c r="CA9" s="49"/>
      <c r="CB9" s="45">
        <f t="shared" si="13"/>
        <v>6171.5981903498996</v>
      </c>
      <c r="CC9" s="1"/>
      <c r="CF9" s="66">
        <f t="shared" si="14"/>
        <v>6629.1407410100001</v>
      </c>
      <c r="CG9" s="66">
        <f t="shared" si="15"/>
        <v>2909.4625506601001</v>
      </c>
      <c r="CH9" s="66">
        <f t="shared" si="16"/>
        <v>3719.6781903499</v>
      </c>
      <c r="CI9" s="66">
        <f t="shared" si="17"/>
        <v>3710</v>
      </c>
      <c r="CJ9" s="67">
        <f t="shared" si="18"/>
        <v>152.25</v>
      </c>
    </row>
    <row r="10" spans="2:93" ht="23.25" x14ac:dyDescent="0.3">
      <c r="B10">
        <v>1536.4665000000002</v>
      </c>
      <c r="D10">
        <v>5</v>
      </c>
      <c r="E10" s="36" t="s">
        <v>91</v>
      </c>
      <c r="F10" s="30">
        <v>609</v>
      </c>
      <c r="G10" s="31"/>
      <c r="H10" s="29"/>
      <c r="I10" s="29"/>
      <c r="J10" s="29"/>
      <c r="K10" s="29"/>
      <c r="L10" s="27">
        <f t="shared" si="1"/>
        <v>1644.0191550000004</v>
      </c>
      <c r="M10" s="29"/>
      <c r="N10" s="33"/>
      <c r="O10" s="29"/>
      <c r="P10" s="29"/>
      <c r="Q10" s="24">
        <f t="shared" si="2"/>
        <v>246.60287325000004</v>
      </c>
      <c r="R10" s="24">
        <v>141.49</v>
      </c>
      <c r="S10" s="29"/>
      <c r="T10" s="32"/>
      <c r="U10" s="32">
        <v>66.099999999999994</v>
      </c>
      <c r="V10" s="32">
        <v>70.73</v>
      </c>
      <c r="W10" s="32">
        <v>78.94</v>
      </c>
      <c r="X10" s="29"/>
      <c r="Y10" s="29"/>
      <c r="Z10" s="29"/>
      <c r="AA10" s="24">
        <f t="shared" si="3"/>
        <v>98.641149300000023</v>
      </c>
      <c r="AB10" s="29">
        <v>190</v>
      </c>
      <c r="AC10" s="32">
        <v>10</v>
      </c>
      <c r="AD10" s="29"/>
      <c r="AE10" s="29"/>
      <c r="AF10" s="29"/>
      <c r="AG10" s="29"/>
      <c r="AH10" s="29"/>
      <c r="AI10" s="29"/>
      <c r="AJ10" s="29"/>
      <c r="AK10" s="29">
        <f t="shared" si="4"/>
        <v>2546.5231775500006</v>
      </c>
      <c r="AL10" s="17"/>
      <c r="AM10" s="17"/>
      <c r="AN10" s="17"/>
      <c r="AO10" s="17"/>
      <c r="AP10" s="17"/>
      <c r="AQ10" s="17"/>
      <c r="AR10" s="17"/>
      <c r="AS10" s="16">
        <v>18</v>
      </c>
      <c r="AT10" s="16">
        <v>18</v>
      </c>
      <c r="AU10" s="21">
        <v>437.8</v>
      </c>
      <c r="AV10" s="21"/>
      <c r="AW10" s="22"/>
      <c r="AX10" s="22"/>
      <c r="AY10" s="22"/>
      <c r="AZ10" s="22"/>
      <c r="BA10" s="22"/>
      <c r="BB10" s="22"/>
      <c r="BC10" s="22">
        <v>0</v>
      </c>
      <c r="BD10" s="22"/>
      <c r="BE10" s="22"/>
      <c r="BF10" s="19" t="str">
        <f t="shared" si="5"/>
        <v>0</v>
      </c>
      <c r="BG10" s="19" t="str">
        <f t="shared" si="6"/>
        <v>0</v>
      </c>
      <c r="BH10" s="22"/>
      <c r="BI10" s="22"/>
      <c r="BJ10" s="22"/>
      <c r="BK10" s="22"/>
      <c r="BL10" s="22"/>
      <c r="BM10" s="22"/>
      <c r="BN10" s="22"/>
      <c r="BO10" s="22"/>
      <c r="BP10" s="23">
        <f t="shared" si="7"/>
        <v>437.8</v>
      </c>
      <c r="BQ10" s="39">
        <f t="shared" si="8"/>
        <v>2108.7231775500004</v>
      </c>
      <c r="BR10" s="42">
        <f t="shared" si="0"/>
        <v>1972.8229860000004</v>
      </c>
      <c r="BS10" s="42">
        <v>7</v>
      </c>
      <c r="BT10" s="41">
        <f t="shared" si="9"/>
        <v>1</v>
      </c>
      <c r="BU10" s="43">
        <f t="shared" si="10"/>
        <v>1972.8229860000004</v>
      </c>
      <c r="BV10" s="43"/>
      <c r="BW10" s="44">
        <f t="shared" si="19"/>
        <v>0</v>
      </c>
      <c r="BX10" s="38">
        <f t="shared" si="11"/>
        <v>2108.7231775500004</v>
      </c>
      <c r="BY10" s="48"/>
      <c r="BZ10" s="49">
        <f t="shared" si="12"/>
        <v>21.087231775500005</v>
      </c>
      <c r="CA10" s="49"/>
      <c r="CB10" s="45">
        <f t="shared" si="13"/>
        <v>2087.6359457745002</v>
      </c>
      <c r="CC10" s="1"/>
      <c r="CF10" s="66">
        <f t="shared" si="14"/>
        <v>2179.2631775500004</v>
      </c>
      <c r="CG10" s="66">
        <f t="shared" si="15"/>
        <v>1817.8872317754999</v>
      </c>
      <c r="CH10" s="66">
        <f t="shared" si="16"/>
        <v>361.37594577450045</v>
      </c>
      <c r="CI10" s="66">
        <f t="shared" si="17"/>
        <v>360</v>
      </c>
      <c r="CJ10" s="67">
        <f t="shared" si="18"/>
        <v>0</v>
      </c>
    </row>
    <row r="11" spans="2:93" ht="23.25" x14ac:dyDescent="0.3">
      <c r="B11">
        <v>1936.7855999999999</v>
      </c>
      <c r="D11">
        <v>6</v>
      </c>
      <c r="E11" s="36" t="s">
        <v>92</v>
      </c>
      <c r="F11" s="30">
        <v>646.03</v>
      </c>
      <c r="G11" s="31"/>
      <c r="H11" s="29"/>
      <c r="I11" s="29"/>
      <c r="J11" s="29"/>
      <c r="K11" s="29"/>
      <c r="L11" s="27">
        <f t="shared" si="1"/>
        <v>2072.360592</v>
      </c>
      <c r="M11" s="29"/>
      <c r="N11" s="33"/>
      <c r="O11" s="29"/>
      <c r="P11" s="29"/>
      <c r="Q11" s="24">
        <f t="shared" si="2"/>
        <v>310.8540888</v>
      </c>
      <c r="R11" s="24">
        <v>141.49</v>
      </c>
      <c r="S11" s="29"/>
      <c r="T11" s="32"/>
      <c r="U11" s="32">
        <v>74.400000000000006</v>
      </c>
      <c r="V11" s="32">
        <v>79.61</v>
      </c>
      <c r="W11" s="32">
        <v>89.13</v>
      </c>
      <c r="X11" s="29"/>
      <c r="Y11" s="29"/>
      <c r="Z11" s="29"/>
      <c r="AA11" s="24">
        <f t="shared" si="3"/>
        <v>124.34163552</v>
      </c>
      <c r="AB11" s="29">
        <v>190</v>
      </c>
      <c r="AC11" s="32">
        <v>10</v>
      </c>
      <c r="AD11" s="29"/>
      <c r="AE11" s="29"/>
      <c r="AF11" s="29"/>
      <c r="AG11" s="29"/>
      <c r="AH11" s="29"/>
      <c r="AI11" s="29"/>
      <c r="AJ11" s="29"/>
      <c r="AK11" s="29">
        <f t="shared" si="4"/>
        <v>3092.1863163200001</v>
      </c>
      <c r="AL11" s="17"/>
      <c r="AM11" s="17"/>
      <c r="AN11" s="17"/>
      <c r="AO11" s="17"/>
      <c r="AP11" s="17"/>
      <c r="AQ11" s="17"/>
      <c r="AR11" s="17"/>
      <c r="AS11" s="16">
        <v>18</v>
      </c>
      <c r="AT11" s="16">
        <v>18</v>
      </c>
      <c r="AU11" s="21">
        <v>545.6</v>
      </c>
      <c r="AV11" s="21"/>
      <c r="AW11" s="22"/>
      <c r="AX11" s="22"/>
      <c r="AY11" s="22"/>
      <c r="AZ11" s="22"/>
      <c r="BA11" s="22"/>
      <c r="BB11" s="22"/>
      <c r="BC11" s="22">
        <v>0</v>
      </c>
      <c r="BD11" s="22"/>
      <c r="BE11" s="22"/>
      <c r="BF11" s="19" t="str">
        <f t="shared" si="5"/>
        <v>0</v>
      </c>
      <c r="BG11" s="19" t="str">
        <f t="shared" si="6"/>
        <v>0</v>
      </c>
      <c r="BH11" s="22"/>
      <c r="BI11" s="22"/>
      <c r="BJ11" s="22"/>
      <c r="BK11" s="22"/>
      <c r="BL11" s="22"/>
      <c r="BM11" s="22"/>
      <c r="BN11" s="22"/>
      <c r="BO11" s="22"/>
      <c r="BP11" s="23">
        <f t="shared" si="7"/>
        <v>545.6</v>
      </c>
      <c r="BQ11" s="39">
        <f t="shared" si="8"/>
        <v>2546.5863163200002</v>
      </c>
      <c r="BR11" s="42">
        <f t="shared" si="0"/>
        <v>2486.8327104</v>
      </c>
      <c r="BS11" s="42"/>
      <c r="BT11" s="41" t="str">
        <f t="shared" si="9"/>
        <v>0</v>
      </c>
      <c r="BU11" s="43">
        <f t="shared" si="10"/>
        <v>0</v>
      </c>
      <c r="BV11" s="43"/>
      <c r="BW11" s="44">
        <f t="shared" si="19"/>
        <v>2486.8327104</v>
      </c>
      <c r="BX11" s="38">
        <f t="shared" si="11"/>
        <v>5033.4190267200001</v>
      </c>
      <c r="BY11" s="48"/>
      <c r="BZ11" s="49">
        <f t="shared" si="12"/>
        <v>50.3341902672</v>
      </c>
      <c r="CA11" s="49"/>
      <c r="CB11" s="45">
        <f t="shared" si="13"/>
        <v>4983.0848364528001</v>
      </c>
      <c r="CC11" s="1"/>
      <c r="CF11" s="66">
        <f t="shared" si="14"/>
        <v>5184.3890267200004</v>
      </c>
      <c r="CG11" s="66">
        <f t="shared" si="15"/>
        <v>1991.9641902672001</v>
      </c>
      <c r="CH11" s="66">
        <f t="shared" si="16"/>
        <v>3192.4248364528003</v>
      </c>
      <c r="CI11" s="66">
        <f t="shared" si="17"/>
        <v>3190</v>
      </c>
      <c r="CJ11" s="67">
        <f t="shared" si="18"/>
        <v>100.25</v>
      </c>
    </row>
    <row r="12" spans="2:93" ht="23.25" x14ac:dyDescent="0.3">
      <c r="B12">
        <v>1852.0523000000003</v>
      </c>
      <c r="D12">
        <v>7</v>
      </c>
      <c r="E12" s="36" t="s">
        <v>93</v>
      </c>
      <c r="F12" s="30">
        <v>703.74</v>
      </c>
      <c r="G12" s="31"/>
      <c r="H12" s="29"/>
      <c r="I12" s="29"/>
      <c r="J12" s="29"/>
      <c r="K12" s="29"/>
      <c r="L12" s="27">
        <f t="shared" si="1"/>
        <v>1981.6959610000004</v>
      </c>
      <c r="M12" s="29"/>
      <c r="N12" s="33"/>
      <c r="O12" s="29"/>
      <c r="P12" s="29"/>
      <c r="Q12" s="24">
        <f t="shared" si="2"/>
        <v>297.25439415000005</v>
      </c>
      <c r="R12" s="24">
        <v>141.49</v>
      </c>
      <c r="S12" s="29"/>
      <c r="T12" s="32"/>
      <c r="U12" s="32">
        <v>81.66</v>
      </c>
      <c r="V12" s="32">
        <v>87.38</v>
      </c>
      <c r="W12" s="32">
        <v>97.6</v>
      </c>
      <c r="X12" s="29"/>
      <c r="Y12" s="29"/>
      <c r="Z12" s="29"/>
      <c r="AA12" s="24">
        <f t="shared" si="3"/>
        <v>118.90175766000002</v>
      </c>
      <c r="AB12" s="29">
        <v>190</v>
      </c>
      <c r="AC12" s="32">
        <v>10</v>
      </c>
      <c r="AD12" s="29"/>
      <c r="AE12" s="29"/>
      <c r="AF12" s="29"/>
      <c r="AG12" s="29"/>
      <c r="AH12" s="29"/>
      <c r="AI12" s="29"/>
      <c r="AJ12" s="29"/>
      <c r="AK12" s="29">
        <f t="shared" si="4"/>
        <v>3005.9821128099998</v>
      </c>
      <c r="AL12" s="17"/>
      <c r="AM12" s="17"/>
      <c r="AN12" s="17"/>
      <c r="AO12" s="17"/>
      <c r="AP12" s="17"/>
      <c r="AQ12" s="17"/>
      <c r="AR12" s="17"/>
      <c r="AS12" s="16">
        <v>18</v>
      </c>
      <c r="AT12" s="16">
        <v>18</v>
      </c>
      <c r="AU12" s="21">
        <v>521.4</v>
      </c>
      <c r="AV12" s="21"/>
      <c r="AW12" s="22"/>
      <c r="AX12" s="22"/>
      <c r="AY12" s="22"/>
      <c r="AZ12" s="22"/>
      <c r="BA12" s="22"/>
      <c r="BB12" s="22"/>
      <c r="BC12" s="22">
        <v>26.34975</v>
      </c>
      <c r="BD12" s="22"/>
      <c r="BE12" s="22"/>
      <c r="BF12" s="19" t="str">
        <f t="shared" si="5"/>
        <v>0</v>
      </c>
      <c r="BG12" s="19" t="str">
        <f t="shared" si="6"/>
        <v>0</v>
      </c>
      <c r="BH12" s="22"/>
      <c r="BI12" s="22"/>
      <c r="BJ12" s="22"/>
      <c r="BK12" s="22"/>
      <c r="BL12" s="22"/>
      <c r="BM12" s="22"/>
      <c r="BN12" s="22"/>
      <c r="BO12" s="22"/>
      <c r="BP12" s="23">
        <f t="shared" si="7"/>
        <v>547.74974999999995</v>
      </c>
      <c r="BQ12" s="39">
        <f t="shared" si="8"/>
        <v>2458.2323628099998</v>
      </c>
      <c r="BR12" s="42">
        <f t="shared" si="0"/>
        <v>2378.0351532000004</v>
      </c>
      <c r="BS12" s="42"/>
      <c r="BT12" s="41" t="str">
        <f t="shared" si="9"/>
        <v>0</v>
      </c>
      <c r="BU12" s="43">
        <f t="shared" si="10"/>
        <v>0</v>
      </c>
      <c r="BV12" s="43"/>
      <c r="BW12" s="44">
        <f t="shared" si="19"/>
        <v>2378.0351532000004</v>
      </c>
      <c r="BX12" s="38">
        <f t="shared" si="11"/>
        <v>4836.2675160100007</v>
      </c>
      <c r="BY12" s="48"/>
      <c r="BZ12" s="49">
        <f t="shared" si="12"/>
        <v>48.362675160100011</v>
      </c>
      <c r="CA12" s="49"/>
      <c r="CB12" s="45">
        <f t="shared" si="13"/>
        <v>4787.9048408499011</v>
      </c>
      <c r="CC12" s="1"/>
      <c r="CF12" s="66">
        <f t="shared" si="14"/>
        <v>4965.8872660100005</v>
      </c>
      <c r="CG12" s="66">
        <f t="shared" si="15"/>
        <v>2049.8524251601002</v>
      </c>
      <c r="CH12" s="66">
        <f t="shared" si="16"/>
        <v>2916.0348408499003</v>
      </c>
      <c r="CI12" s="66">
        <f t="shared" si="17"/>
        <v>2910</v>
      </c>
      <c r="CJ12" s="67">
        <f t="shared" si="18"/>
        <v>72.25</v>
      </c>
    </row>
    <row r="13" spans="2:93" ht="23.25" x14ac:dyDescent="0.3">
      <c r="B13">
        <v>1850.6827000000001</v>
      </c>
      <c r="D13">
        <v>8</v>
      </c>
      <c r="E13" s="36" t="s">
        <v>94</v>
      </c>
      <c r="F13" s="30">
        <v>683.06</v>
      </c>
      <c r="G13" s="31"/>
      <c r="H13" s="29"/>
      <c r="I13" s="29"/>
      <c r="J13" s="29"/>
      <c r="K13" s="29"/>
      <c r="L13" s="27">
        <f t="shared" si="1"/>
        <v>1980.2304890000003</v>
      </c>
      <c r="M13" s="29"/>
      <c r="N13" s="33"/>
      <c r="O13" s="29"/>
      <c r="P13" s="29"/>
      <c r="Q13" s="24">
        <f t="shared" si="2"/>
        <v>297.03457335000002</v>
      </c>
      <c r="R13" s="24">
        <v>141.49</v>
      </c>
      <c r="S13" s="29"/>
      <c r="T13" s="32"/>
      <c r="U13" s="32">
        <v>74.59</v>
      </c>
      <c r="V13" s="32">
        <v>79.81</v>
      </c>
      <c r="W13" s="32">
        <v>89.11</v>
      </c>
      <c r="X13" s="29"/>
      <c r="Y13" s="29"/>
      <c r="Z13" s="29"/>
      <c r="AA13" s="24">
        <f t="shared" si="3"/>
        <v>118.81382934000001</v>
      </c>
      <c r="AB13" s="29">
        <v>190</v>
      </c>
      <c r="AC13" s="32">
        <v>10</v>
      </c>
      <c r="AD13" s="29"/>
      <c r="AE13" s="29"/>
      <c r="AF13" s="29"/>
      <c r="AG13" s="29"/>
      <c r="AH13" s="29"/>
      <c r="AI13" s="29"/>
      <c r="AJ13" s="29"/>
      <c r="AK13" s="29">
        <f t="shared" si="4"/>
        <v>2981.0788916900005</v>
      </c>
      <c r="AL13" s="17"/>
      <c r="AM13" s="17"/>
      <c r="AN13" s="17"/>
      <c r="AO13" s="17"/>
      <c r="AP13" s="17"/>
      <c r="AQ13" s="17"/>
      <c r="AR13" s="17"/>
      <c r="AS13" s="16">
        <v>18</v>
      </c>
      <c r="AT13" s="16">
        <v>18</v>
      </c>
      <c r="AU13" s="21">
        <v>521.4</v>
      </c>
      <c r="AV13" s="21"/>
      <c r="AW13" s="22"/>
      <c r="AX13" s="22"/>
      <c r="AY13" s="22"/>
      <c r="AZ13" s="22"/>
      <c r="BA13" s="22"/>
      <c r="BB13" s="22"/>
      <c r="BC13" s="22">
        <v>0</v>
      </c>
      <c r="BD13" s="22"/>
      <c r="BE13" s="22"/>
      <c r="BF13" s="19" t="str">
        <f t="shared" si="5"/>
        <v>0</v>
      </c>
      <c r="BG13" s="19" t="str">
        <f t="shared" si="6"/>
        <v>0</v>
      </c>
      <c r="BH13" s="22"/>
      <c r="BI13" s="22"/>
      <c r="BJ13" s="22"/>
      <c r="BK13" s="22"/>
      <c r="BL13" s="22"/>
      <c r="BM13" s="22"/>
      <c r="BN13" s="22"/>
      <c r="BO13" s="22"/>
      <c r="BP13" s="23">
        <f t="shared" si="7"/>
        <v>521.4</v>
      </c>
      <c r="BQ13" s="39">
        <f t="shared" si="8"/>
        <v>2459.6788916900005</v>
      </c>
      <c r="BR13" s="42">
        <f t="shared" si="0"/>
        <v>2376.2765868000001</v>
      </c>
      <c r="BS13" s="42"/>
      <c r="BT13" s="41" t="str">
        <f t="shared" si="9"/>
        <v>0</v>
      </c>
      <c r="BU13" s="43">
        <f t="shared" si="10"/>
        <v>0</v>
      </c>
      <c r="BV13" s="43"/>
      <c r="BW13" s="44">
        <f t="shared" si="19"/>
        <v>2376.2765868000001</v>
      </c>
      <c r="BX13" s="38">
        <f t="shared" si="11"/>
        <v>4835.955478490001</v>
      </c>
      <c r="BY13" s="48"/>
      <c r="BZ13" s="49">
        <f t="shared" si="12"/>
        <v>48.359554784900013</v>
      </c>
      <c r="CA13" s="49"/>
      <c r="CB13" s="45">
        <f t="shared" si="13"/>
        <v>4787.5959237051011</v>
      </c>
      <c r="CC13" s="1"/>
      <c r="CF13" s="66">
        <f t="shared" si="14"/>
        <v>4962.3554784900007</v>
      </c>
      <c r="CG13" s="66">
        <f t="shared" si="15"/>
        <v>2002.8195547849</v>
      </c>
      <c r="CH13" s="66">
        <f t="shared" si="16"/>
        <v>2959.5359237051007</v>
      </c>
      <c r="CI13" s="66">
        <f t="shared" si="17"/>
        <v>2950</v>
      </c>
      <c r="CJ13" s="67">
        <f t="shared" si="18"/>
        <v>76.25</v>
      </c>
    </row>
    <row r="14" spans="2:93" ht="23.25" x14ac:dyDescent="0.3">
      <c r="B14">
        <v>1759.8397000000002</v>
      </c>
      <c r="D14">
        <v>9</v>
      </c>
      <c r="E14" s="36" t="s">
        <v>77</v>
      </c>
      <c r="F14" s="30">
        <v>650.36</v>
      </c>
      <c r="G14" s="31"/>
      <c r="H14" s="29"/>
      <c r="I14" s="29"/>
      <c r="J14" s="29"/>
      <c r="K14" s="29"/>
      <c r="L14" s="27">
        <f t="shared" si="1"/>
        <v>1883.0284790000003</v>
      </c>
      <c r="M14" s="29"/>
      <c r="N14" s="33"/>
      <c r="O14" s="29"/>
      <c r="P14" s="29"/>
      <c r="Q14" s="24">
        <f t="shared" si="2"/>
        <v>282.45427185000005</v>
      </c>
      <c r="R14" s="24">
        <v>141.49</v>
      </c>
      <c r="S14" s="29"/>
      <c r="T14" s="32"/>
      <c r="U14" s="32">
        <v>70.95</v>
      </c>
      <c r="V14" s="32">
        <v>75.92</v>
      </c>
      <c r="W14" s="32">
        <v>84.75</v>
      </c>
      <c r="X14" s="29"/>
      <c r="Y14" s="29"/>
      <c r="Z14" s="29"/>
      <c r="AA14" s="24">
        <f t="shared" si="3"/>
        <v>112.98170874000002</v>
      </c>
      <c r="AB14" s="29">
        <v>190</v>
      </c>
      <c r="AC14" s="32">
        <v>10</v>
      </c>
      <c r="AD14" s="29"/>
      <c r="AE14" s="29"/>
      <c r="AF14" s="29"/>
      <c r="AG14" s="29"/>
      <c r="AH14" s="29"/>
      <c r="AI14" s="29"/>
      <c r="AJ14" s="29"/>
      <c r="AK14" s="29">
        <f t="shared" si="4"/>
        <v>2851.5744595900001</v>
      </c>
      <c r="AL14" s="17"/>
      <c r="AM14" s="17"/>
      <c r="AN14" s="17"/>
      <c r="AO14" s="17"/>
      <c r="AP14" s="17"/>
      <c r="AQ14" s="17"/>
      <c r="AR14" s="17"/>
      <c r="AS14" s="16">
        <v>18</v>
      </c>
      <c r="AT14" s="16">
        <v>18</v>
      </c>
      <c r="AU14" s="21">
        <v>496.1</v>
      </c>
      <c r="AV14" s="21"/>
      <c r="AW14" s="22"/>
      <c r="AX14" s="22">
        <v>4.62</v>
      </c>
      <c r="AY14" s="22"/>
      <c r="AZ14" s="22"/>
      <c r="BA14" s="22"/>
      <c r="BB14" s="22"/>
      <c r="BC14" s="22">
        <v>0</v>
      </c>
      <c r="BD14" s="22"/>
      <c r="BE14" s="22"/>
      <c r="BF14" s="19" t="str">
        <f t="shared" si="5"/>
        <v>0</v>
      </c>
      <c r="BG14" s="19" t="str">
        <f t="shared" si="6"/>
        <v>0</v>
      </c>
      <c r="BH14" s="22"/>
      <c r="BI14" s="22"/>
      <c r="BJ14" s="22"/>
      <c r="BK14" s="22"/>
      <c r="BL14" s="22"/>
      <c r="BM14" s="22"/>
      <c r="BN14" s="22"/>
      <c r="BO14" s="22"/>
      <c r="BP14" s="23">
        <f t="shared" si="7"/>
        <v>500.72</v>
      </c>
      <c r="BQ14" s="39">
        <f t="shared" si="8"/>
        <v>2350.8544595900003</v>
      </c>
      <c r="BR14" s="42">
        <f t="shared" si="0"/>
        <v>2259.6341748000004</v>
      </c>
      <c r="BS14" s="42"/>
      <c r="BT14" s="41" t="str">
        <f t="shared" si="9"/>
        <v>0</v>
      </c>
      <c r="BU14" s="43">
        <f t="shared" si="10"/>
        <v>0</v>
      </c>
      <c r="BV14" s="43"/>
      <c r="BW14" s="44">
        <f t="shared" si="19"/>
        <v>2259.6341748000004</v>
      </c>
      <c r="BX14" s="38">
        <f t="shared" si="11"/>
        <v>4610.4886343900007</v>
      </c>
      <c r="BY14" s="48"/>
      <c r="BZ14" s="49">
        <f t="shared" si="12"/>
        <v>46.104886343900006</v>
      </c>
      <c r="CA14" s="49"/>
      <c r="CB14" s="45">
        <f t="shared" si="13"/>
        <v>4564.3837480461007</v>
      </c>
      <c r="CC14" s="1"/>
      <c r="CF14" s="66">
        <f t="shared" si="14"/>
        <v>4728.0986343900004</v>
      </c>
      <c r="CG14" s="66">
        <f t="shared" si="15"/>
        <v>1947.1848863439</v>
      </c>
      <c r="CH14" s="66">
        <f t="shared" si="16"/>
        <v>2780.9137480461004</v>
      </c>
      <c r="CI14" s="66">
        <f t="shared" si="17"/>
        <v>2780</v>
      </c>
      <c r="CJ14" s="67">
        <f t="shared" si="18"/>
        <v>59.25</v>
      </c>
    </row>
    <row r="15" spans="2:93" ht="23.25" x14ac:dyDescent="0.3">
      <c r="B15">
        <v>1647.7679000000001</v>
      </c>
      <c r="D15">
        <v>10</v>
      </c>
      <c r="E15" s="36" t="s">
        <v>95</v>
      </c>
      <c r="F15" s="30">
        <v>648.22</v>
      </c>
      <c r="G15" s="31"/>
      <c r="H15" s="29"/>
      <c r="I15" s="29"/>
      <c r="J15" s="29"/>
      <c r="K15" s="29"/>
      <c r="L15" s="27">
        <f t="shared" si="1"/>
        <v>1763.1116530000002</v>
      </c>
      <c r="M15" s="29"/>
      <c r="N15" s="33"/>
      <c r="O15" s="29"/>
      <c r="P15" s="29"/>
      <c r="Q15" s="24">
        <f t="shared" si="2"/>
        <v>264.46674795000001</v>
      </c>
      <c r="R15" s="24">
        <v>141.49</v>
      </c>
      <c r="S15" s="29"/>
      <c r="T15" s="32"/>
      <c r="U15" s="32">
        <v>67.930000000000007</v>
      </c>
      <c r="V15" s="32">
        <v>72.69</v>
      </c>
      <c r="W15" s="32">
        <v>81.11</v>
      </c>
      <c r="X15" s="29"/>
      <c r="Y15" s="29"/>
      <c r="Z15" s="29"/>
      <c r="AA15" s="24">
        <f t="shared" si="3"/>
        <v>105.78669918</v>
      </c>
      <c r="AB15" s="29">
        <v>200</v>
      </c>
      <c r="AC15" s="32">
        <v>10</v>
      </c>
      <c r="AD15" s="29"/>
      <c r="AE15" s="29"/>
      <c r="AF15" s="29"/>
      <c r="AG15" s="29"/>
      <c r="AH15" s="29"/>
      <c r="AI15" s="29"/>
      <c r="AJ15" s="29"/>
      <c r="AK15" s="29">
        <f t="shared" si="4"/>
        <v>2706.5851001300002</v>
      </c>
      <c r="AL15" s="17"/>
      <c r="AM15" s="17"/>
      <c r="AN15" s="17"/>
      <c r="AO15" s="17"/>
      <c r="AP15" s="17"/>
      <c r="AQ15" s="17"/>
      <c r="AR15" s="17"/>
      <c r="AS15" s="16">
        <v>18</v>
      </c>
      <c r="AT15" s="16">
        <v>18</v>
      </c>
      <c r="AU15" s="21">
        <v>468.6</v>
      </c>
      <c r="AV15" s="21"/>
      <c r="AW15" s="22"/>
      <c r="AX15" s="22"/>
      <c r="AY15" s="22"/>
      <c r="AZ15" s="22"/>
      <c r="BA15" s="22"/>
      <c r="BB15" s="22"/>
      <c r="BC15" s="22">
        <v>0</v>
      </c>
      <c r="BD15" s="22"/>
      <c r="BE15" s="22"/>
      <c r="BF15" s="19" t="str">
        <f t="shared" si="5"/>
        <v>0</v>
      </c>
      <c r="BG15" s="19" t="str">
        <f t="shared" si="6"/>
        <v>0</v>
      </c>
      <c r="BH15" s="22"/>
      <c r="BI15" s="22"/>
      <c r="BJ15" s="22"/>
      <c r="BK15" s="22"/>
      <c r="BL15" s="22"/>
      <c r="BM15" s="22"/>
      <c r="BN15" s="22"/>
      <c r="BO15" s="22"/>
      <c r="BP15" s="23">
        <f t="shared" si="7"/>
        <v>468.6</v>
      </c>
      <c r="BQ15" s="39">
        <f t="shared" si="8"/>
        <v>2237.9851001300003</v>
      </c>
      <c r="BR15" s="42">
        <f t="shared" si="0"/>
        <v>2115.7339836000001</v>
      </c>
      <c r="BS15" s="42"/>
      <c r="BT15" s="41" t="str">
        <f t="shared" si="9"/>
        <v>0</v>
      </c>
      <c r="BU15" s="43">
        <f t="shared" si="10"/>
        <v>0</v>
      </c>
      <c r="BV15" s="43"/>
      <c r="BW15" s="44">
        <f t="shared" si="19"/>
        <v>2115.7339836000001</v>
      </c>
      <c r="BX15" s="38">
        <f t="shared" si="11"/>
        <v>4353.7190837300004</v>
      </c>
      <c r="BY15" s="48"/>
      <c r="BZ15" s="49">
        <f t="shared" si="12"/>
        <v>43.537190837300002</v>
      </c>
      <c r="CA15" s="49"/>
      <c r="CB15" s="45">
        <f t="shared" si="13"/>
        <v>4310.1818928927005</v>
      </c>
      <c r="CC15" s="1"/>
      <c r="CF15" s="66">
        <f t="shared" si="14"/>
        <v>4449.0990837300005</v>
      </c>
      <c r="CG15" s="66">
        <f t="shared" si="15"/>
        <v>1910.3571908373001</v>
      </c>
      <c r="CH15" s="66">
        <f t="shared" si="16"/>
        <v>2538.7418928927004</v>
      </c>
      <c r="CI15" s="66">
        <f t="shared" si="17"/>
        <v>2530</v>
      </c>
      <c r="CJ15" s="67">
        <f t="shared" si="18"/>
        <v>34.25</v>
      </c>
    </row>
    <row r="16" spans="2:93" ht="23.25" x14ac:dyDescent="0.3">
      <c r="B16">
        <v>1563.5910000000001</v>
      </c>
      <c r="D16">
        <v>11</v>
      </c>
      <c r="E16" s="36" t="s">
        <v>96</v>
      </c>
      <c r="F16" s="30">
        <v>605.14</v>
      </c>
      <c r="G16" s="31"/>
      <c r="H16" s="29"/>
      <c r="I16" s="29"/>
      <c r="J16" s="29"/>
      <c r="K16" s="29"/>
      <c r="L16" s="27">
        <f t="shared" si="1"/>
        <v>1673.0423700000001</v>
      </c>
      <c r="M16" s="29"/>
      <c r="N16" s="33"/>
      <c r="O16" s="29"/>
      <c r="P16" s="29"/>
      <c r="Q16" s="24">
        <f t="shared" si="2"/>
        <v>250.9563555</v>
      </c>
      <c r="R16" s="24">
        <v>141.49</v>
      </c>
      <c r="S16" s="29"/>
      <c r="T16" s="32"/>
      <c r="U16" s="32">
        <v>29.87</v>
      </c>
      <c r="V16" s="32">
        <v>29.87</v>
      </c>
      <c r="W16" s="32">
        <v>33.520000000000003</v>
      </c>
      <c r="X16" s="29"/>
      <c r="Y16" s="29"/>
      <c r="Z16" s="29"/>
      <c r="AA16" s="24">
        <f t="shared" si="3"/>
        <v>100.3825422</v>
      </c>
      <c r="AB16" s="29">
        <v>200</v>
      </c>
      <c r="AC16" s="32">
        <v>10</v>
      </c>
      <c r="AD16" s="29"/>
      <c r="AE16" s="29"/>
      <c r="AF16" s="29"/>
      <c r="AG16" s="29"/>
      <c r="AH16" s="29"/>
      <c r="AI16" s="29"/>
      <c r="AJ16" s="29"/>
      <c r="AK16" s="29">
        <f t="shared" si="4"/>
        <v>2469.1312677000001</v>
      </c>
      <c r="AL16" s="17"/>
      <c r="AM16" s="17"/>
      <c r="AN16" s="17"/>
      <c r="AO16" s="17"/>
      <c r="AP16" s="17"/>
      <c r="AQ16" s="17"/>
      <c r="AR16" s="17"/>
      <c r="AS16" s="16">
        <v>18</v>
      </c>
      <c r="AT16" s="16">
        <v>18</v>
      </c>
      <c r="AU16" s="21">
        <v>445.5</v>
      </c>
      <c r="AV16" s="21"/>
      <c r="AW16" s="22"/>
      <c r="AX16" s="22"/>
      <c r="AY16" s="22"/>
      <c r="AZ16" s="22"/>
      <c r="BA16" s="22"/>
      <c r="BB16" s="22"/>
      <c r="BC16" s="22">
        <v>0</v>
      </c>
      <c r="BD16" s="22"/>
      <c r="BE16" s="22"/>
      <c r="BF16" s="19" t="str">
        <f t="shared" si="5"/>
        <v>0</v>
      </c>
      <c r="BG16" s="19" t="str">
        <f t="shared" si="6"/>
        <v>0</v>
      </c>
      <c r="BH16" s="22"/>
      <c r="BI16" s="22"/>
      <c r="BJ16" s="22"/>
      <c r="BK16" s="22"/>
      <c r="BL16" s="22"/>
      <c r="BM16" s="22"/>
      <c r="BN16" s="22"/>
      <c r="BO16" s="22"/>
      <c r="BP16" s="23">
        <f t="shared" si="7"/>
        <v>445.5</v>
      </c>
      <c r="BQ16" s="39">
        <f t="shared" si="8"/>
        <v>2023.6312677000001</v>
      </c>
      <c r="BR16" s="42">
        <f t="shared" si="0"/>
        <v>2007.650844</v>
      </c>
      <c r="BS16" s="42"/>
      <c r="BT16" s="41" t="str">
        <f t="shared" si="9"/>
        <v>0</v>
      </c>
      <c r="BU16" s="43">
        <f t="shared" si="10"/>
        <v>0</v>
      </c>
      <c r="BV16" s="43"/>
      <c r="BW16" s="44">
        <f t="shared" si="19"/>
        <v>2007.650844</v>
      </c>
      <c r="BX16" s="38">
        <f t="shared" si="11"/>
        <v>4031.2821117000003</v>
      </c>
      <c r="BY16" s="48"/>
      <c r="BZ16" s="49">
        <f t="shared" si="12"/>
        <v>40.312821117000006</v>
      </c>
      <c r="CA16" s="49"/>
      <c r="CB16" s="45">
        <f t="shared" si="13"/>
        <v>3990.9692905830002</v>
      </c>
      <c r="CC16" s="1"/>
      <c r="CF16" s="66">
        <f t="shared" si="14"/>
        <v>4232.0321117000003</v>
      </c>
      <c r="CG16" s="66">
        <f t="shared" si="15"/>
        <v>1840.952821117</v>
      </c>
      <c r="CH16" s="66">
        <f t="shared" si="16"/>
        <v>2391.0792905830003</v>
      </c>
      <c r="CI16" s="66">
        <f t="shared" si="17"/>
        <v>2390</v>
      </c>
      <c r="CJ16" s="67">
        <f t="shared" si="18"/>
        <v>28.5</v>
      </c>
    </row>
    <row r="17" spans="2:88" ht="23.25" x14ac:dyDescent="0.3">
      <c r="B17">
        <v>675.23419999999999</v>
      </c>
      <c r="D17">
        <v>12</v>
      </c>
      <c r="E17" s="36" t="s">
        <v>97</v>
      </c>
      <c r="F17" s="30">
        <v>368.01</v>
      </c>
      <c r="G17" s="31"/>
      <c r="H17" s="29"/>
      <c r="I17" s="29"/>
      <c r="J17" s="29"/>
      <c r="K17" s="29"/>
      <c r="L17" s="27">
        <f t="shared" si="1"/>
        <v>722.50059399999998</v>
      </c>
      <c r="M17" s="29"/>
      <c r="N17" s="33"/>
      <c r="O17" s="29"/>
      <c r="P17" s="29"/>
      <c r="Q17" s="24">
        <f t="shared" si="2"/>
        <v>108.3750891</v>
      </c>
      <c r="R17" s="24">
        <v>141.49</v>
      </c>
      <c r="S17" s="29"/>
      <c r="T17" s="32"/>
      <c r="U17" s="32">
        <v>71.44</v>
      </c>
      <c r="V17" s="32">
        <v>76.45</v>
      </c>
      <c r="W17" s="32">
        <v>85.35</v>
      </c>
      <c r="X17" s="29"/>
      <c r="Y17" s="29"/>
      <c r="Z17" s="29"/>
      <c r="AA17" s="24">
        <f t="shared" si="3"/>
        <v>43.350035639999994</v>
      </c>
      <c r="AB17" s="29">
        <v>200</v>
      </c>
      <c r="AC17" s="32">
        <v>10</v>
      </c>
      <c r="AD17" s="29"/>
      <c r="AE17" s="29"/>
      <c r="AF17" s="29"/>
      <c r="AG17" s="29"/>
      <c r="AH17" s="29"/>
      <c r="AI17" s="29"/>
      <c r="AJ17" s="29"/>
      <c r="AK17" s="29">
        <f t="shared" si="4"/>
        <v>1458.9557187399998</v>
      </c>
      <c r="AL17" s="17"/>
      <c r="AM17" s="17"/>
      <c r="AN17" s="17"/>
      <c r="AO17" s="17"/>
      <c r="AP17" s="17"/>
      <c r="AQ17" s="17"/>
      <c r="AR17" s="17"/>
      <c r="AS17" s="16">
        <v>18</v>
      </c>
      <c r="AT17" s="16">
        <v>18</v>
      </c>
      <c r="AU17" s="21">
        <v>205.7</v>
      </c>
      <c r="AV17" s="21"/>
      <c r="AW17" s="22"/>
      <c r="AX17" s="22"/>
      <c r="AY17" s="22"/>
      <c r="AZ17" s="22"/>
      <c r="BA17" s="22"/>
      <c r="BB17" s="22"/>
      <c r="BC17" s="22">
        <v>0</v>
      </c>
      <c r="BD17" s="22"/>
      <c r="BE17" s="22"/>
      <c r="BF17" s="19" t="str">
        <f t="shared" si="5"/>
        <v>0</v>
      </c>
      <c r="BG17" s="19" t="str">
        <f t="shared" si="6"/>
        <v>0</v>
      </c>
      <c r="BH17" s="22"/>
      <c r="BI17" s="22"/>
      <c r="BJ17" s="22"/>
      <c r="BK17" s="22"/>
      <c r="BL17" s="22"/>
      <c r="BM17" s="22"/>
      <c r="BN17" s="22"/>
      <c r="BO17" s="22"/>
      <c r="BP17" s="23">
        <f t="shared" si="7"/>
        <v>205.7</v>
      </c>
      <c r="BQ17" s="39">
        <f t="shared" si="8"/>
        <v>1253.2557187399998</v>
      </c>
      <c r="BR17" s="42">
        <f t="shared" si="0"/>
        <v>867.00071279999997</v>
      </c>
      <c r="BS17" s="42"/>
      <c r="BT17" s="41" t="str">
        <f t="shared" si="9"/>
        <v>0</v>
      </c>
      <c r="BU17" s="43">
        <f t="shared" si="10"/>
        <v>0</v>
      </c>
      <c r="BV17" s="43"/>
      <c r="BW17" s="44">
        <f t="shared" si="19"/>
        <v>867.00071279999997</v>
      </c>
      <c r="BX17" s="38">
        <f t="shared" si="11"/>
        <v>2120.2564315399995</v>
      </c>
      <c r="BY17" s="48"/>
      <c r="BZ17" s="49">
        <f t="shared" si="12"/>
        <v>21.202564315399997</v>
      </c>
      <c r="CA17" s="49"/>
      <c r="CB17" s="45">
        <f t="shared" si="13"/>
        <v>2099.0538672245993</v>
      </c>
      <c r="CC17" s="1"/>
      <c r="CF17" s="66">
        <f t="shared" si="14"/>
        <v>1941.22643154</v>
      </c>
      <c r="CG17" s="66">
        <f t="shared" si="15"/>
        <v>1344.9125643154</v>
      </c>
      <c r="CH17" s="66">
        <f t="shared" si="16"/>
        <v>596.31386722460002</v>
      </c>
      <c r="CI17" s="66">
        <f t="shared" si="17"/>
        <v>590</v>
      </c>
      <c r="CJ17" s="67">
        <f t="shared" si="18"/>
        <v>0</v>
      </c>
    </row>
    <row r="18" spans="2:88" ht="23.25" x14ac:dyDescent="0.3">
      <c r="B18">
        <v>1611.9978000000001</v>
      </c>
      <c r="D18">
        <v>13</v>
      </c>
      <c r="E18" s="36" t="s">
        <v>98</v>
      </c>
      <c r="F18" s="30">
        <v>619.04999999999995</v>
      </c>
      <c r="G18" s="31"/>
      <c r="H18" s="29"/>
      <c r="I18" s="29"/>
      <c r="J18" s="29"/>
      <c r="K18" s="29"/>
      <c r="L18" s="27">
        <f t="shared" si="1"/>
        <v>1724.8376460000002</v>
      </c>
      <c r="M18" s="29"/>
      <c r="N18" s="33"/>
      <c r="O18" s="29"/>
      <c r="P18" s="29"/>
      <c r="Q18" s="24">
        <f t="shared" si="2"/>
        <v>258.72564690000002</v>
      </c>
      <c r="R18" s="24">
        <v>141.49</v>
      </c>
      <c r="S18" s="29"/>
      <c r="T18" s="32"/>
      <c r="U18" s="32">
        <v>69.900000000000006</v>
      </c>
      <c r="V18" s="32">
        <v>74.8</v>
      </c>
      <c r="W18" s="32">
        <v>83.51</v>
      </c>
      <c r="X18" s="29"/>
      <c r="Y18" s="29"/>
      <c r="Z18" s="29"/>
      <c r="AA18" s="24">
        <f t="shared" si="3"/>
        <v>103.49025876</v>
      </c>
      <c r="AB18" s="29">
        <v>200</v>
      </c>
      <c r="AC18" s="32">
        <v>10</v>
      </c>
      <c r="AD18" s="29"/>
      <c r="AE18" s="29"/>
      <c r="AF18" s="29"/>
      <c r="AG18" s="29"/>
      <c r="AH18" s="29"/>
      <c r="AI18" s="29"/>
      <c r="AJ18" s="29"/>
      <c r="AK18" s="29">
        <f t="shared" si="4"/>
        <v>2666.7535516600005</v>
      </c>
      <c r="AL18" s="17"/>
      <c r="AM18" s="17"/>
      <c r="AN18" s="17"/>
      <c r="AO18" s="17"/>
      <c r="AP18" s="17"/>
      <c r="AQ18" s="17"/>
      <c r="AR18" s="17"/>
      <c r="AS18" s="16">
        <v>18</v>
      </c>
      <c r="AT18" s="16">
        <v>18</v>
      </c>
      <c r="AU18" s="21">
        <v>458.7</v>
      </c>
      <c r="AV18" s="21"/>
      <c r="AW18" s="22"/>
      <c r="AX18" s="22"/>
      <c r="AY18" s="22"/>
      <c r="AZ18" s="22"/>
      <c r="BA18" s="22"/>
      <c r="BB18" s="22"/>
      <c r="BC18" s="22">
        <v>0</v>
      </c>
      <c r="BD18" s="22"/>
      <c r="BE18" s="22"/>
      <c r="BF18" s="19" t="str">
        <f t="shared" si="5"/>
        <v>0</v>
      </c>
      <c r="BG18" s="19" t="str">
        <f t="shared" si="6"/>
        <v>0</v>
      </c>
      <c r="BH18" s="22"/>
      <c r="BI18" s="22"/>
      <c r="BJ18" s="22"/>
      <c r="BK18" s="22"/>
      <c r="BL18" s="22"/>
      <c r="BM18" s="22"/>
      <c r="BN18" s="22"/>
      <c r="BO18" s="22"/>
      <c r="BP18" s="23">
        <f t="shared" si="7"/>
        <v>458.7</v>
      </c>
      <c r="BQ18" s="39">
        <f t="shared" si="8"/>
        <v>2208.0535516600007</v>
      </c>
      <c r="BR18" s="42">
        <f t="shared" si="0"/>
        <v>2069.8051752000001</v>
      </c>
      <c r="BS18" s="42"/>
      <c r="BT18" s="41" t="str">
        <f t="shared" si="9"/>
        <v>0</v>
      </c>
      <c r="BU18" s="43">
        <f t="shared" si="10"/>
        <v>0</v>
      </c>
      <c r="BV18" s="43"/>
      <c r="BW18" s="44">
        <f t="shared" si="19"/>
        <v>2069.8051752000001</v>
      </c>
      <c r="BX18" s="38">
        <f t="shared" si="11"/>
        <v>4277.8587268600004</v>
      </c>
      <c r="BY18" s="48"/>
      <c r="BZ18" s="49">
        <f t="shared" si="12"/>
        <v>42.778587268600006</v>
      </c>
      <c r="CA18" s="49"/>
      <c r="CB18" s="45">
        <f t="shared" si="13"/>
        <v>4235.0801395914004</v>
      </c>
      <c r="CC18" s="1"/>
      <c r="CF18" s="66">
        <f t="shared" si="14"/>
        <v>4356.8587268600004</v>
      </c>
      <c r="CG18" s="66">
        <f t="shared" si="15"/>
        <v>1870.5285872685999</v>
      </c>
      <c r="CH18" s="66">
        <f t="shared" si="16"/>
        <v>2486.3301395914004</v>
      </c>
      <c r="CI18" s="66">
        <f t="shared" si="17"/>
        <v>2480</v>
      </c>
      <c r="CJ18" s="67">
        <f t="shared" si="18"/>
        <v>30.75</v>
      </c>
    </row>
    <row r="19" spans="2:88" ht="23.25" x14ac:dyDescent="0.3">
      <c r="B19">
        <v>2198.0903000000003</v>
      </c>
      <c r="D19">
        <v>14</v>
      </c>
      <c r="E19" s="36" t="s">
        <v>99</v>
      </c>
      <c r="F19" s="30">
        <v>826.2</v>
      </c>
      <c r="G19" s="31"/>
      <c r="H19" s="29"/>
      <c r="I19" s="29"/>
      <c r="J19" s="29"/>
      <c r="K19" s="29"/>
      <c r="L19" s="27">
        <f t="shared" si="1"/>
        <v>2351.9566210000003</v>
      </c>
      <c r="M19" s="29"/>
      <c r="N19" s="33"/>
      <c r="O19" s="29"/>
      <c r="P19" s="29"/>
      <c r="Q19" s="24">
        <f t="shared" si="2"/>
        <v>352.79349315000002</v>
      </c>
      <c r="R19" s="24">
        <v>141.49</v>
      </c>
      <c r="S19" s="29"/>
      <c r="T19" s="32"/>
      <c r="U19" s="32">
        <v>88.96</v>
      </c>
      <c r="V19" s="32">
        <v>95.19</v>
      </c>
      <c r="W19" s="32">
        <v>106.34</v>
      </c>
      <c r="X19" s="29"/>
      <c r="Y19" s="29"/>
      <c r="Z19" s="29"/>
      <c r="AA19" s="24">
        <f t="shared" si="3"/>
        <v>141.11739726000002</v>
      </c>
      <c r="AB19" s="29">
        <v>190</v>
      </c>
      <c r="AC19" s="32">
        <v>10</v>
      </c>
      <c r="AD19" s="29"/>
      <c r="AE19" s="29"/>
      <c r="AF19" s="29"/>
      <c r="AG19" s="29"/>
      <c r="AH19" s="29"/>
      <c r="AI19" s="29"/>
      <c r="AJ19" s="29"/>
      <c r="AK19" s="29">
        <f t="shared" si="4"/>
        <v>3477.8475114100006</v>
      </c>
      <c r="AL19" s="17"/>
      <c r="AM19" s="17"/>
      <c r="AN19" s="17"/>
      <c r="AO19" s="17"/>
      <c r="AP19" s="17"/>
      <c r="AQ19" s="17"/>
      <c r="AR19" s="17"/>
      <c r="AS19" s="16">
        <v>18</v>
      </c>
      <c r="AT19" s="16">
        <v>18</v>
      </c>
      <c r="AU19" s="21">
        <v>614.9</v>
      </c>
      <c r="AV19" s="21"/>
      <c r="AW19" s="22"/>
      <c r="AX19" s="22"/>
      <c r="AY19" s="22"/>
      <c r="AZ19" s="22"/>
      <c r="BA19" s="22"/>
      <c r="BB19" s="22"/>
      <c r="BC19" s="22">
        <v>32.181975000000001</v>
      </c>
      <c r="BD19" s="22"/>
      <c r="BE19" s="22"/>
      <c r="BF19" s="19" t="str">
        <f t="shared" si="5"/>
        <v>0</v>
      </c>
      <c r="BG19" s="19" t="str">
        <f t="shared" si="6"/>
        <v>0</v>
      </c>
      <c r="BH19" s="22"/>
      <c r="BI19" s="22"/>
      <c r="BJ19" s="22"/>
      <c r="BK19" s="22"/>
      <c r="BL19" s="22"/>
      <c r="BM19" s="22"/>
      <c r="BN19" s="22"/>
      <c r="BO19" s="22"/>
      <c r="BP19" s="23">
        <f t="shared" si="7"/>
        <v>647.08197499999994</v>
      </c>
      <c r="BQ19" s="39">
        <f t="shared" si="8"/>
        <v>2830.7655364100005</v>
      </c>
      <c r="BR19" s="42">
        <f t="shared" si="0"/>
        <v>2822.3479452000001</v>
      </c>
      <c r="BS19" s="42"/>
      <c r="BT19" s="41" t="str">
        <f t="shared" si="9"/>
        <v>0</v>
      </c>
      <c r="BU19" s="43">
        <f t="shared" si="10"/>
        <v>0</v>
      </c>
      <c r="BV19" s="43"/>
      <c r="BW19" s="44">
        <f t="shared" si="19"/>
        <v>2822.3479452000001</v>
      </c>
      <c r="BX19" s="38">
        <f t="shared" si="11"/>
        <v>5653.1134816100002</v>
      </c>
      <c r="BY19" s="48"/>
      <c r="BZ19" s="49">
        <f t="shared" si="12"/>
        <v>56.531134816100007</v>
      </c>
      <c r="CA19" s="49"/>
      <c r="CB19" s="45">
        <f t="shared" si="13"/>
        <v>5596.5823467938999</v>
      </c>
      <c r="CC19" s="1"/>
      <c r="CF19" s="66">
        <f t="shared" si="14"/>
        <v>5858.2154566099998</v>
      </c>
      <c r="CG19" s="66">
        <f t="shared" si="15"/>
        <v>2279.8131098160998</v>
      </c>
      <c r="CH19" s="66">
        <f t="shared" si="16"/>
        <v>3578.4023467939001</v>
      </c>
      <c r="CI19" s="66">
        <f t="shared" si="17"/>
        <v>3570</v>
      </c>
      <c r="CJ19" s="67">
        <f t="shared" si="18"/>
        <v>138.25</v>
      </c>
    </row>
    <row r="20" spans="2:88" ht="23.25" x14ac:dyDescent="0.3">
      <c r="B20">
        <v>1524.3219999999999</v>
      </c>
      <c r="D20">
        <v>15</v>
      </c>
      <c r="E20" s="36" t="s">
        <v>100</v>
      </c>
      <c r="F20" s="30">
        <v>587.46</v>
      </c>
      <c r="G20" s="31"/>
      <c r="H20" s="29"/>
      <c r="I20" s="29"/>
      <c r="J20" s="29"/>
      <c r="K20" s="29"/>
      <c r="L20" s="27">
        <f t="shared" si="1"/>
        <v>1631.0245399999999</v>
      </c>
      <c r="M20" s="29"/>
      <c r="N20" s="33"/>
      <c r="O20" s="29"/>
      <c r="P20" s="29"/>
      <c r="Q20" s="24">
        <f t="shared" si="2"/>
        <v>244.65368099999998</v>
      </c>
      <c r="R20" s="24">
        <v>141.49</v>
      </c>
      <c r="S20" s="29"/>
      <c r="T20" s="32"/>
      <c r="U20" s="32">
        <v>73.209999999999994</v>
      </c>
      <c r="V20" s="32">
        <v>78.33</v>
      </c>
      <c r="W20" s="32">
        <v>87.73</v>
      </c>
      <c r="X20" s="29"/>
      <c r="Y20" s="29"/>
      <c r="Z20" s="29"/>
      <c r="AA20" s="24">
        <f t="shared" si="3"/>
        <v>97.861472399999997</v>
      </c>
      <c r="AB20" s="29">
        <v>200</v>
      </c>
      <c r="AC20" s="32">
        <v>10</v>
      </c>
      <c r="AD20" s="29"/>
      <c r="AE20" s="29"/>
      <c r="AF20" s="29"/>
      <c r="AG20" s="29"/>
      <c r="AH20" s="29"/>
      <c r="AI20" s="29"/>
      <c r="AJ20" s="29"/>
      <c r="AK20" s="29">
        <f t="shared" si="4"/>
        <v>2564.2996933999998</v>
      </c>
      <c r="AL20" s="17"/>
      <c r="AM20" s="17"/>
      <c r="AN20" s="17"/>
      <c r="AO20" s="17"/>
      <c r="AP20" s="17"/>
      <c r="AQ20" s="17"/>
      <c r="AR20" s="17"/>
      <c r="AS20" s="16">
        <v>18</v>
      </c>
      <c r="AT20" s="16">
        <v>18</v>
      </c>
      <c r="AU20" s="21">
        <v>435.6</v>
      </c>
      <c r="AV20" s="21"/>
      <c r="AW20" s="22"/>
      <c r="AX20" s="22"/>
      <c r="AY20" s="22">
        <v>3.04</v>
      </c>
      <c r="AZ20" s="22"/>
      <c r="BA20" s="22"/>
      <c r="BB20" s="22"/>
      <c r="BC20" s="22">
        <v>21.950775</v>
      </c>
      <c r="BD20" s="22"/>
      <c r="BE20" s="22"/>
      <c r="BF20" s="19" t="str">
        <f t="shared" si="5"/>
        <v>0</v>
      </c>
      <c r="BG20" s="19" t="str">
        <f t="shared" si="6"/>
        <v>0</v>
      </c>
      <c r="BH20" s="22"/>
      <c r="BI20" s="22"/>
      <c r="BJ20" s="22"/>
      <c r="BK20" s="22"/>
      <c r="BL20" s="22"/>
      <c r="BM20" s="22"/>
      <c r="BN20" s="22"/>
      <c r="BO20" s="22"/>
      <c r="BP20" s="23">
        <f t="shared" si="7"/>
        <v>460.59077500000006</v>
      </c>
      <c r="BQ20" s="39">
        <f t="shared" si="8"/>
        <v>2103.7089183999997</v>
      </c>
      <c r="BR20" s="42">
        <f t="shared" si="0"/>
        <v>1957.2294479999998</v>
      </c>
      <c r="BS20" s="42"/>
      <c r="BT20" s="41" t="str">
        <f t="shared" si="9"/>
        <v>0</v>
      </c>
      <c r="BU20" s="43">
        <f t="shared" si="10"/>
        <v>0</v>
      </c>
      <c r="BV20" s="43"/>
      <c r="BW20" s="44">
        <f t="shared" si="19"/>
        <v>1957.2294479999998</v>
      </c>
      <c r="BX20" s="38">
        <f t="shared" si="11"/>
        <v>4060.9383663999997</v>
      </c>
      <c r="BY20" s="48"/>
      <c r="BZ20" s="49">
        <f t="shared" si="12"/>
        <v>40.609383663999999</v>
      </c>
      <c r="CA20" s="49"/>
      <c r="CB20" s="45">
        <f t="shared" si="13"/>
        <v>4020.3289827359999</v>
      </c>
      <c r="CC20" s="1"/>
      <c r="CF20" s="66">
        <f t="shared" si="14"/>
        <v>4130.7691414000001</v>
      </c>
      <c r="CG20" s="66">
        <f t="shared" si="15"/>
        <v>1838.6601586640002</v>
      </c>
      <c r="CH20" s="66">
        <f t="shared" si="16"/>
        <v>2292.1089827360001</v>
      </c>
      <c r="CI20" s="66">
        <f t="shared" si="17"/>
        <v>2290</v>
      </c>
      <c r="CJ20" s="67">
        <f t="shared" si="18"/>
        <v>26</v>
      </c>
    </row>
    <row r="21" spans="2:88" ht="23.25" x14ac:dyDescent="0.3">
      <c r="B21">
        <v>1703.6112000000003</v>
      </c>
      <c r="D21">
        <v>16</v>
      </c>
      <c r="E21" s="36" t="s">
        <v>101</v>
      </c>
      <c r="F21" s="30">
        <v>647.91999999999996</v>
      </c>
      <c r="G21" s="31"/>
      <c r="H21" s="29"/>
      <c r="I21" s="29"/>
      <c r="J21" s="29"/>
      <c r="K21" s="29"/>
      <c r="L21" s="27">
        <f t="shared" si="1"/>
        <v>1822.8639840000003</v>
      </c>
      <c r="M21" s="29"/>
      <c r="N21" s="33"/>
      <c r="O21" s="29"/>
      <c r="P21" s="29"/>
      <c r="Q21" s="24">
        <f t="shared" si="2"/>
        <v>273.42959760000002</v>
      </c>
      <c r="R21" s="24">
        <v>141.49</v>
      </c>
      <c r="S21" s="29"/>
      <c r="T21" s="32"/>
      <c r="U21" s="32">
        <v>68.48</v>
      </c>
      <c r="V21" s="32">
        <v>73.27</v>
      </c>
      <c r="W21" s="32">
        <v>82.02</v>
      </c>
      <c r="X21" s="29"/>
      <c r="Y21" s="29"/>
      <c r="Z21" s="29"/>
      <c r="AA21" s="24">
        <f t="shared" si="3"/>
        <v>109.37183904000001</v>
      </c>
      <c r="AB21" s="29">
        <v>190</v>
      </c>
      <c r="AC21" s="32">
        <v>10</v>
      </c>
      <c r="AD21" s="29"/>
      <c r="AE21" s="29"/>
      <c r="AF21" s="29"/>
      <c r="AG21" s="29"/>
      <c r="AH21" s="29"/>
      <c r="AI21" s="29"/>
      <c r="AJ21" s="29"/>
      <c r="AK21" s="29">
        <f t="shared" si="4"/>
        <v>2770.9254206400005</v>
      </c>
      <c r="AL21" s="17"/>
      <c r="AM21" s="17"/>
      <c r="AN21" s="17"/>
      <c r="AO21" s="17"/>
      <c r="AP21" s="17"/>
      <c r="AQ21" s="17"/>
      <c r="AR21" s="17"/>
      <c r="AS21" s="16">
        <v>18</v>
      </c>
      <c r="AT21" s="16">
        <v>18</v>
      </c>
      <c r="AU21" s="21">
        <v>481.8</v>
      </c>
      <c r="AV21" s="21"/>
      <c r="AW21" s="22"/>
      <c r="AX21" s="22"/>
      <c r="AY21" s="22">
        <v>4.18</v>
      </c>
      <c r="AZ21" s="22"/>
      <c r="BA21" s="22"/>
      <c r="BB21" s="22"/>
      <c r="BC21" s="22">
        <v>24.155775000000002</v>
      </c>
      <c r="BD21" s="22"/>
      <c r="BE21" s="22"/>
      <c r="BF21" s="19" t="str">
        <f t="shared" si="5"/>
        <v>0</v>
      </c>
      <c r="BG21" s="19" t="str">
        <f t="shared" si="6"/>
        <v>0</v>
      </c>
      <c r="BH21" s="22"/>
      <c r="BI21" s="22"/>
      <c r="BJ21" s="22"/>
      <c r="BK21" s="22"/>
      <c r="BL21" s="22"/>
      <c r="BM21" s="22"/>
      <c r="BN21" s="22"/>
      <c r="BO21" s="22"/>
      <c r="BP21" s="23">
        <f t="shared" si="7"/>
        <v>510.13577500000002</v>
      </c>
      <c r="BQ21" s="39">
        <f t="shared" si="8"/>
        <v>2260.7896456400003</v>
      </c>
      <c r="BR21" s="42">
        <f t="shared" si="0"/>
        <v>2187.4367808000002</v>
      </c>
      <c r="BS21" s="42"/>
      <c r="BT21" s="41" t="str">
        <f t="shared" si="9"/>
        <v>0</v>
      </c>
      <c r="BU21" s="43">
        <f t="shared" si="10"/>
        <v>0</v>
      </c>
      <c r="BV21" s="43"/>
      <c r="BW21" s="44">
        <f t="shared" si="19"/>
        <v>2187.4367808000002</v>
      </c>
      <c r="BX21" s="38">
        <f t="shared" si="11"/>
        <v>4448.2264264400001</v>
      </c>
      <c r="BY21" s="48"/>
      <c r="BZ21" s="49">
        <f t="shared" si="12"/>
        <v>44.482264264400001</v>
      </c>
      <c r="CA21" s="49"/>
      <c r="CB21" s="45">
        <f t="shared" si="13"/>
        <v>4403.7441621755997</v>
      </c>
      <c r="CC21" s="1"/>
      <c r="CF21" s="66">
        <f t="shared" si="14"/>
        <v>4583.1022014400005</v>
      </c>
      <c r="CG21" s="66">
        <f t="shared" si="15"/>
        <v>1952.5380392644001</v>
      </c>
      <c r="CH21" s="66">
        <f t="shared" si="16"/>
        <v>2630.5641621756004</v>
      </c>
      <c r="CI21" s="66">
        <f t="shared" si="17"/>
        <v>2630</v>
      </c>
      <c r="CJ21" s="67">
        <f t="shared" si="18"/>
        <v>44.25</v>
      </c>
    </row>
    <row r="22" spans="2:88" ht="23.25" x14ac:dyDescent="0.3">
      <c r="B22">
        <v>2427.5732000000003</v>
      </c>
      <c r="D22">
        <v>17</v>
      </c>
      <c r="E22" s="36" t="s">
        <v>102</v>
      </c>
      <c r="F22" s="30">
        <v>915.29</v>
      </c>
      <c r="G22" s="31"/>
      <c r="H22" s="29"/>
      <c r="I22" s="29"/>
      <c r="J22" s="29"/>
      <c r="K22" s="29"/>
      <c r="L22" s="27">
        <f t="shared" si="1"/>
        <v>2597.5033240000002</v>
      </c>
      <c r="M22" s="29"/>
      <c r="N22" s="33"/>
      <c r="O22" s="29"/>
      <c r="P22" s="29"/>
      <c r="Q22" s="24">
        <f t="shared" si="2"/>
        <v>389.62549860000001</v>
      </c>
      <c r="R22" s="24">
        <v>141.49</v>
      </c>
      <c r="S22" s="29"/>
      <c r="T22" s="32"/>
      <c r="U22" s="32">
        <v>97.19</v>
      </c>
      <c r="V22" s="32">
        <v>103.99</v>
      </c>
      <c r="W22" s="32">
        <v>116.55</v>
      </c>
      <c r="X22" s="29"/>
      <c r="Y22" s="29"/>
      <c r="Z22" s="29"/>
      <c r="AA22" s="24">
        <f t="shared" si="3"/>
        <v>155.85019944000001</v>
      </c>
      <c r="AB22" s="29">
        <v>190</v>
      </c>
      <c r="AC22" s="32">
        <v>10</v>
      </c>
      <c r="AD22" s="29"/>
      <c r="AE22" s="29"/>
      <c r="AF22" s="29"/>
      <c r="AG22" s="29"/>
      <c r="AH22" s="29"/>
      <c r="AI22" s="29"/>
      <c r="AJ22" s="29"/>
      <c r="AK22" s="29">
        <f t="shared" si="4"/>
        <v>3802.1990220400003</v>
      </c>
      <c r="AL22" s="17"/>
      <c r="AM22" s="17"/>
      <c r="AN22" s="17"/>
      <c r="AO22" s="17"/>
      <c r="AP22" s="17"/>
      <c r="AQ22" s="17"/>
      <c r="AR22" s="17"/>
      <c r="AS22" s="16">
        <v>18</v>
      </c>
      <c r="AT22" s="16">
        <v>18</v>
      </c>
      <c r="AU22" s="21">
        <v>676.5</v>
      </c>
      <c r="AV22" s="21"/>
      <c r="AW22" s="22"/>
      <c r="AX22" s="22"/>
      <c r="AY22" s="22"/>
      <c r="AZ22" s="22"/>
      <c r="BA22" s="22"/>
      <c r="BB22" s="22"/>
      <c r="BC22" s="22">
        <v>35.379225000000005</v>
      </c>
      <c r="BD22" s="22"/>
      <c r="BE22" s="22"/>
      <c r="BF22" s="19" t="str">
        <f t="shared" si="5"/>
        <v>0</v>
      </c>
      <c r="BG22" s="19" t="str">
        <f t="shared" si="6"/>
        <v>0</v>
      </c>
      <c r="BH22" s="22"/>
      <c r="BI22" s="22"/>
      <c r="BJ22" s="22"/>
      <c r="BK22" s="22"/>
      <c r="BL22" s="22"/>
      <c r="BM22" s="22"/>
      <c r="BN22" s="22"/>
      <c r="BO22" s="22"/>
      <c r="BP22" s="23">
        <f t="shared" si="7"/>
        <v>711.87922500000002</v>
      </c>
      <c r="BQ22" s="39">
        <f t="shared" si="8"/>
        <v>3090.3197970400001</v>
      </c>
      <c r="BR22" s="42">
        <f t="shared" si="0"/>
        <v>3117.0039888000001</v>
      </c>
      <c r="BS22" s="42"/>
      <c r="BT22" s="41" t="str">
        <f t="shared" si="9"/>
        <v>0</v>
      </c>
      <c r="BU22" s="43">
        <f t="shared" si="10"/>
        <v>0</v>
      </c>
      <c r="BV22" s="43"/>
      <c r="BW22" s="44">
        <f t="shared" si="19"/>
        <v>3117.0039888000001</v>
      </c>
      <c r="BX22" s="38">
        <f t="shared" si="11"/>
        <v>6207.3237858400007</v>
      </c>
      <c r="BY22" s="48"/>
      <c r="BZ22" s="49">
        <f t="shared" si="12"/>
        <v>62.073237858400006</v>
      </c>
      <c r="CA22" s="49"/>
      <c r="CB22" s="45">
        <f t="shared" si="13"/>
        <v>6145.2505479816009</v>
      </c>
      <c r="CC22" s="1"/>
      <c r="CF22" s="66">
        <f t="shared" si="14"/>
        <v>6449.9830108400001</v>
      </c>
      <c r="CG22" s="66">
        <f t="shared" si="15"/>
        <v>2439.2424628583999</v>
      </c>
      <c r="CH22" s="66">
        <f t="shared" si="16"/>
        <v>4010.7405479816002</v>
      </c>
      <c r="CI22" s="66">
        <f t="shared" si="17"/>
        <v>4010</v>
      </c>
      <c r="CJ22" s="67">
        <f t="shared" si="18"/>
        <v>195.25</v>
      </c>
    </row>
    <row r="23" spans="2:88" ht="23.25" x14ac:dyDescent="0.3">
      <c r="B23">
        <v>2514.3074000000001</v>
      </c>
      <c r="D23">
        <v>18</v>
      </c>
      <c r="E23" s="36" t="s">
        <v>103</v>
      </c>
      <c r="F23" s="30">
        <v>943.02</v>
      </c>
      <c r="G23" s="31"/>
      <c r="H23" s="29"/>
      <c r="I23" s="29"/>
      <c r="J23" s="29"/>
      <c r="K23" s="29"/>
      <c r="L23" s="27">
        <f t="shared" si="1"/>
        <v>2690.3089180000002</v>
      </c>
      <c r="M23" s="29"/>
      <c r="N23" s="33"/>
      <c r="O23" s="29"/>
      <c r="P23" s="29"/>
      <c r="Q23" s="24">
        <f t="shared" si="2"/>
        <v>403.54633770000004</v>
      </c>
      <c r="R23" s="24">
        <v>141.49</v>
      </c>
      <c r="S23" s="29"/>
      <c r="T23" s="32"/>
      <c r="U23" s="32">
        <v>100.64</v>
      </c>
      <c r="V23" s="32">
        <v>107.68</v>
      </c>
      <c r="W23" s="32">
        <v>120.7</v>
      </c>
      <c r="X23" s="29"/>
      <c r="Y23" s="29"/>
      <c r="Z23" s="29"/>
      <c r="AA23" s="24">
        <f t="shared" si="3"/>
        <v>161.41853508</v>
      </c>
      <c r="AB23" s="29">
        <v>190</v>
      </c>
      <c r="AC23" s="32">
        <v>10</v>
      </c>
      <c r="AD23" s="29"/>
      <c r="AE23" s="29"/>
      <c r="AF23" s="29"/>
      <c r="AG23" s="29"/>
      <c r="AH23" s="29"/>
      <c r="AI23" s="29"/>
      <c r="AJ23" s="29"/>
      <c r="AK23" s="29">
        <f t="shared" si="4"/>
        <v>3925.7837907799994</v>
      </c>
      <c r="AL23" s="17"/>
      <c r="AM23" s="17"/>
      <c r="AN23" s="17"/>
      <c r="AO23" s="17"/>
      <c r="AP23" s="17"/>
      <c r="AQ23" s="17"/>
      <c r="AR23" s="17"/>
      <c r="AS23" s="16">
        <v>18</v>
      </c>
      <c r="AT23" s="16">
        <v>18</v>
      </c>
      <c r="AU23" s="21">
        <v>699.6</v>
      </c>
      <c r="AV23" s="21"/>
      <c r="AW23" s="22"/>
      <c r="AX23" s="22"/>
      <c r="AY23" s="22"/>
      <c r="AZ23" s="22"/>
      <c r="BA23" s="22"/>
      <c r="BB23" s="22"/>
      <c r="BC23" s="22">
        <v>36.80145000000001</v>
      </c>
      <c r="BD23" s="22"/>
      <c r="BE23" s="22"/>
      <c r="BF23" s="19" t="str">
        <f t="shared" si="5"/>
        <v>0</v>
      </c>
      <c r="BG23" s="19" t="str">
        <f t="shared" si="6"/>
        <v>0</v>
      </c>
      <c r="BH23" s="22"/>
      <c r="BI23" s="22"/>
      <c r="BJ23" s="22"/>
      <c r="BK23" s="22"/>
      <c r="BL23" s="22"/>
      <c r="BM23" s="22"/>
      <c r="BN23" s="22"/>
      <c r="BO23" s="22"/>
      <c r="BP23" s="23">
        <f t="shared" si="7"/>
        <v>736.40145000000007</v>
      </c>
      <c r="BQ23" s="39">
        <f t="shared" si="8"/>
        <v>3189.3823407799991</v>
      </c>
      <c r="BR23" s="42">
        <f t="shared" si="0"/>
        <v>3228.3707016000003</v>
      </c>
      <c r="BS23" s="42"/>
      <c r="BT23" s="41" t="str">
        <f t="shared" si="9"/>
        <v>0</v>
      </c>
      <c r="BU23" s="43">
        <f t="shared" si="10"/>
        <v>0</v>
      </c>
      <c r="BV23" s="43"/>
      <c r="BW23" s="44">
        <f t="shared" si="19"/>
        <v>3228.3707016000003</v>
      </c>
      <c r="BX23" s="38">
        <f t="shared" si="11"/>
        <v>6417.7530423799999</v>
      </c>
      <c r="BY23" s="48"/>
      <c r="BZ23" s="49">
        <f t="shared" si="12"/>
        <v>64.177530423799993</v>
      </c>
      <c r="CA23" s="49"/>
      <c r="CB23" s="45">
        <f t="shared" si="13"/>
        <v>6353.5755119562</v>
      </c>
      <c r="CC23" s="1"/>
      <c r="CF23" s="66">
        <f t="shared" si="14"/>
        <v>6673.6444923800009</v>
      </c>
      <c r="CG23" s="66">
        <f t="shared" si="15"/>
        <v>2493.5989804237997</v>
      </c>
      <c r="CH23" s="66">
        <f t="shared" si="16"/>
        <v>4180.0455119562012</v>
      </c>
      <c r="CI23" s="66">
        <f t="shared" si="17"/>
        <v>4180</v>
      </c>
      <c r="CJ23" s="67">
        <f t="shared" si="18"/>
        <v>220.75</v>
      </c>
    </row>
    <row r="24" spans="2:88" ht="23.25" x14ac:dyDescent="0.3">
      <c r="B24">
        <v>2123.1047000000003</v>
      </c>
      <c r="D24">
        <v>19</v>
      </c>
      <c r="E24" s="36" t="s">
        <v>104</v>
      </c>
      <c r="F24" s="30">
        <v>817.96</v>
      </c>
      <c r="G24" s="31"/>
      <c r="H24" s="29"/>
      <c r="I24" s="29"/>
      <c r="J24" s="29"/>
      <c r="K24" s="29"/>
      <c r="L24" s="27">
        <f t="shared" si="1"/>
        <v>2271.7220290000005</v>
      </c>
      <c r="M24" s="29"/>
      <c r="N24" s="33"/>
      <c r="O24" s="29"/>
      <c r="P24" s="29"/>
      <c r="Q24" s="24">
        <f t="shared" si="2"/>
        <v>340.75830435000006</v>
      </c>
      <c r="R24" s="24">
        <v>141.49</v>
      </c>
      <c r="S24" s="29"/>
      <c r="T24" s="32"/>
      <c r="U24" s="32">
        <v>92.15</v>
      </c>
      <c r="V24" s="32">
        <v>98.6</v>
      </c>
      <c r="W24" s="32">
        <v>110.06</v>
      </c>
      <c r="X24" s="29"/>
      <c r="Y24" s="29"/>
      <c r="Z24" s="29"/>
      <c r="AA24" s="24">
        <f t="shared" si="3"/>
        <v>136.30332174000003</v>
      </c>
      <c r="AB24" s="29">
        <v>190</v>
      </c>
      <c r="AC24" s="32">
        <v>10</v>
      </c>
      <c r="AD24" s="29"/>
      <c r="AE24" s="29"/>
      <c r="AF24" s="29"/>
      <c r="AG24" s="29"/>
      <c r="AH24" s="29"/>
      <c r="AI24" s="29"/>
      <c r="AJ24" s="29"/>
      <c r="AK24" s="29">
        <f t="shared" si="4"/>
        <v>3391.0836550900003</v>
      </c>
      <c r="AL24" s="17"/>
      <c r="AM24" s="17"/>
      <c r="AN24" s="17"/>
      <c r="AO24" s="17"/>
      <c r="AP24" s="17"/>
      <c r="AQ24" s="17"/>
      <c r="AR24" s="17"/>
      <c r="AS24" s="16">
        <v>18</v>
      </c>
      <c r="AT24" s="16">
        <v>18</v>
      </c>
      <c r="AU24" s="21">
        <v>596.20000000000005</v>
      </c>
      <c r="AV24" s="21"/>
      <c r="AW24" s="22"/>
      <c r="AX24" s="22"/>
      <c r="AY24" s="22"/>
      <c r="AZ24" s="22"/>
      <c r="BA24" s="22"/>
      <c r="BB24" s="22"/>
      <c r="BC24" s="22">
        <v>32.479650000000007</v>
      </c>
      <c r="BD24" s="22"/>
      <c r="BE24" s="22"/>
      <c r="BF24" s="19" t="str">
        <f t="shared" si="5"/>
        <v>0</v>
      </c>
      <c r="BG24" s="19" t="str">
        <f t="shared" si="6"/>
        <v>0</v>
      </c>
      <c r="BH24" s="22"/>
      <c r="BI24" s="22"/>
      <c r="BJ24" s="22"/>
      <c r="BK24" s="22"/>
      <c r="BL24" s="22"/>
      <c r="BM24" s="22"/>
      <c r="BN24" s="22"/>
      <c r="BO24" s="22"/>
      <c r="BP24" s="23">
        <f t="shared" si="7"/>
        <v>628.67965000000004</v>
      </c>
      <c r="BQ24" s="39">
        <f t="shared" si="8"/>
        <v>2762.4040050900003</v>
      </c>
      <c r="BR24" s="42">
        <f t="shared" si="0"/>
        <v>2726.0664348000005</v>
      </c>
      <c r="BS24" s="42"/>
      <c r="BT24" s="41" t="str">
        <f t="shared" si="9"/>
        <v>0</v>
      </c>
      <c r="BU24" s="43">
        <f t="shared" si="10"/>
        <v>0</v>
      </c>
      <c r="BV24" s="43"/>
      <c r="BW24" s="44">
        <f t="shared" si="19"/>
        <v>2726.0664348000005</v>
      </c>
      <c r="BX24" s="38">
        <f t="shared" si="11"/>
        <v>5488.4704398900012</v>
      </c>
      <c r="BY24" s="48"/>
      <c r="BZ24" s="49">
        <f t="shared" si="12"/>
        <v>54.884704398900013</v>
      </c>
      <c r="CA24" s="49"/>
      <c r="CB24" s="45">
        <f t="shared" si="13"/>
        <v>5433.5857354911013</v>
      </c>
      <c r="CC24" s="1"/>
      <c r="CF24" s="66">
        <f t="shared" si="14"/>
        <v>5664.8500898900011</v>
      </c>
      <c r="CG24" s="66">
        <f t="shared" si="15"/>
        <v>2251.5243543989</v>
      </c>
      <c r="CH24" s="66">
        <f t="shared" si="16"/>
        <v>3413.3257354911011</v>
      </c>
      <c r="CI24" s="66">
        <f t="shared" si="17"/>
        <v>3410</v>
      </c>
      <c r="CJ24" s="67">
        <f t="shared" si="18"/>
        <v>122.25</v>
      </c>
    </row>
    <row r="25" spans="2:88" ht="23.25" x14ac:dyDescent="0.3">
      <c r="B25">
        <v>2128.3049000000001</v>
      </c>
      <c r="D25">
        <v>20</v>
      </c>
      <c r="E25" s="36" t="s">
        <v>105</v>
      </c>
      <c r="F25" s="30">
        <v>799.39</v>
      </c>
      <c r="G25" s="31"/>
      <c r="H25" s="29"/>
      <c r="I25" s="29"/>
      <c r="J25" s="29"/>
      <c r="K25" s="29"/>
      <c r="L25" s="27">
        <f t="shared" si="1"/>
        <v>2277.286243</v>
      </c>
      <c r="M25" s="29"/>
      <c r="N25" s="33"/>
      <c r="O25" s="29"/>
      <c r="P25" s="29"/>
      <c r="Q25" s="24">
        <f t="shared" si="2"/>
        <v>341.59293644999997</v>
      </c>
      <c r="R25" s="24">
        <v>141.49</v>
      </c>
      <c r="S25" s="29"/>
      <c r="T25" s="32"/>
      <c r="U25" s="32">
        <v>95.27</v>
      </c>
      <c r="V25" s="32">
        <v>91.24</v>
      </c>
      <c r="W25" s="32">
        <v>102.23</v>
      </c>
      <c r="X25" s="29"/>
      <c r="Y25" s="29"/>
      <c r="Z25" s="29"/>
      <c r="AA25" s="24">
        <f t="shared" si="3"/>
        <v>136.63717457999999</v>
      </c>
      <c r="AB25" s="29">
        <v>190</v>
      </c>
      <c r="AC25" s="32">
        <v>10</v>
      </c>
      <c r="AD25" s="29"/>
      <c r="AE25" s="29"/>
      <c r="AF25" s="29"/>
      <c r="AG25" s="29"/>
      <c r="AH25" s="29"/>
      <c r="AI25" s="29"/>
      <c r="AJ25" s="29"/>
      <c r="AK25" s="29">
        <f t="shared" si="4"/>
        <v>3385.74635403</v>
      </c>
      <c r="AL25" s="17"/>
      <c r="AM25" s="17"/>
      <c r="AN25" s="17"/>
      <c r="AO25" s="17"/>
      <c r="AP25" s="17"/>
      <c r="AQ25" s="17"/>
      <c r="AR25" s="17"/>
      <c r="AS25" s="16">
        <v>18</v>
      </c>
      <c r="AT25" s="16">
        <v>18</v>
      </c>
      <c r="AU25" s="21">
        <v>596.20000000000005</v>
      </c>
      <c r="AV25" s="21"/>
      <c r="AW25" s="22"/>
      <c r="AX25" s="22"/>
      <c r="AY25" s="22"/>
      <c r="AZ25" s="22"/>
      <c r="BA25" s="22"/>
      <c r="BB25" s="22"/>
      <c r="BC25" s="22">
        <v>30.936150000000001</v>
      </c>
      <c r="BD25" s="22"/>
      <c r="BE25" s="22"/>
      <c r="BF25" s="19" t="str">
        <f t="shared" si="5"/>
        <v>0</v>
      </c>
      <c r="BG25" s="19" t="str">
        <f t="shared" si="6"/>
        <v>0</v>
      </c>
      <c r="BH25" s="22"/>
      <c r="BI25" s="22"/>
      <c r="BJ25" s="22"/>
      <c r="BK25" s="22"/>
      <c r="BL25" s="22"/>
      <c r="BM25" s="22"/>
      <c r="BN25" s="22"/>
      <c r="BO25" s="22"/>
      <c r="BP25" s="23">
        <f t="shared" si="7"/>
        <v>627.13615000000004</v>
      </c>
      <c r="BQ25" s="39">
        <f t="shared" si="8"/>
        <v>2758.6102040300002</v>
      </c>
      <c r="BR25" s="42">
        <f t="shared" si="0"/>
        <v>2732.7434915999997</v>
      </c>
      <c r="BS25" s="42"/>
      <c r="BT25" s="41" t="str">
        <f t="shared" si="9"/>
        <v>0</v>
      </c>
      <c r="BU25" s="43">
        <f t="shared" si="10"/>
        <v>0</v>
      </c>
      <c r="BV25" s="43"/>
      <c r="BW25" s="44">
        <f t="shared" si="19"/>
        <v>2732.7434915999997</v>
      </c>
      <c r="BX25" s="38">
        <f t="shared" si="11"/>
        <v>5491.3536956299995</v>
      </c>
      <c r="BY25" s="48"/>
      <c r="BZ25" s="49">
        <f t="shared" si="12"/>
        <v>54.913536956299993</v>
      </c>
      <c r="CA25" s="49"/>
      <c r="CB25" s="45">
        <f t="shared" si="13"/>
        <v>5436.4401586736994</v>
      </c>
      <c r="CC25" s="1"/>
      <c r="CF25" s="66">
        <f t="shared" si="14"/>
        <v>5678.2598456300002</v>
      </c>
      <c r="CG25" s="66">
        <f t="shared" si="15"/>
        <v>2231.4396869563002</v>
      </c>
      <c r="CH25" s="66">
        <f t="shared" si="16"/>
        <v>3446.8201586737</v>
      </c>
      <c r="CI25" s="66">
        <f t="shared" si="17"/>
        <v>3440</v>
      </c>
      <c r="CJ25" s="67">
        <f t="shared" si="18"/>
        <v>125.25</v>
      </c>
    </row>
    <row r="26" spans="2:88" ht="23.25" x14ac:dyDescent="0.3">
      <c r="B26">
        <v>1823.9005999999999</v>
      </c>
      <c r="D26">
        <v>21</v>
      </c>
      <c r="E26" s="36" t="s">
        <v>79</v>
      </c>
      <c r="F26" s="30">
        <v>681.76</v>
      </c>
      <c r="G26" s="31"/>
      <c r="H26" s="29"/>
      <c r="I26" s="29"/>
      <c r="J26" s="29"/>
      <c r="K26" s="29"/>
      <c r="L26" s="27">
        <f t="shared" si="1"/>
        <v>1951.5736420000001</v>
      </c>
      <c r="M26" s="29"/>
      <c r="N26" s="33"/>
      <c r="O26" s="29"/>
      <c r="P26" s="29"/>
      <c r="Q26" s="24">
        <f t="shared" si="2"/>
        <v>292.7360463</v>
      </c>
      <c r="R26" s="24">
        <v>141.49</v>
      </c>
      <c r="S26" s="29"/>
      <c r="T26" s="32"/>
      <c r="U26" s="32">
        <v>79.02</v>
      </c>
      <c r="V26" s="32">
        <v>84.55</v>
      </c>
      <c r="W26" s="32">
        <v>94.43</v>
      </c>
      <c r="X26" s="29"/>
      <c r="Y26" s="29"/>
      <c r="Z26" s="29"/>
      <c r="AA26" s="24">
        <f t="shared" si="3"/>
        <v>117.09441852</v>
      </c>
      <c r="AB26" s="29">
        <v>190</v>
      </c>
      <c r="AC26" s="32">
        <v>8</v>
      </c>
      <c r="AD26" s="29"/>
      <c r="AE26" s="29"/>
      <c r="AF26" s="29"/>
      <c r="AG26" s="29"/>
      <c r="AH26" s="29"/>
      <c r="AI26" s="29"/>
      <c r="AJ26" s="29"/>
      <c r="AK26" s="29">
        <f t="shared" si="4"/>
        <v>2958.8941068199997</v>
      </c>
      <c r="AL26" s="17"/>
      <c r="AM26" s="17"/>
      <c r="AN26" s="17"/>
      <c r="AO26" s="17"/>
      <c r="AP26" s="17"/>
      <c r="AQ26" s="17"/>
      <c r="AR26" s="17"/>
      <c r="AS26" s="16">
        <v>18</v>
      </c>
      <c r="AT26" s="16">
        <v>18</v>
      </c>
      <c r="AU26" s="21">
        <v>514.79999999999995</v>
      </c>
      <c r="AV26" s="21"/>
      <c r="AW26" s="22"/>
      <c r="AX26" s="22"/>
      <c r="AY26" s="22">
        <v>21.47</v>
      </c>
      <c r="AZ26" s="22"/>
      <c r="BA26" s="22"/>
      <c r="BB26" s="22"/>
      <c r="BC26" s="22">
        <v>0</v>
      </c>
      <c r="BD26" s="22"/>
      <c r="BE26" s="22"/>
      <c r="BF26" s="19" t="str">
        <f t="shared" si="5"/>
        <v>0</v>
      </c>
      <c r="BG26" s="19" t="str">
        <f t="shared" si="6"/>
        <v>0</v>
      </c>
      <c r="BH26" s="22"/>
      <c r="BI26" s="22"/>
      <c r="BJ26" s="22"/>
      <c r="BK26" s="22"/>
      <c r="BL26" s="22"/>
      <c r="BM26" s="22"/>
      <c r="BN26" s="22"/>
      <c r="BO26" s="22"/>
      <c r="BP26" s="23">
        <f t="shared" si="7"/>
        <v>536.27</v>
      </c>
      <c r="BQ26" s="39">
        <f t="shared" si="8"/>
        <v>2422.6241068199997</v>
      </c>
      <c r="BR26" s="42">
        <f t="shared" si="0"/>
        <v>2341.8883704</v>
      </c>
      <c r="BS26" s="42"/>
      <c r="BT26" s="41" t="str">
        <f t="shared" si="9"/>
        <v>0</v>
      </c>
      <c r="BU26" s="43">
        <f t="shared" si="10"/>
        <v>0</v>
      </c>
      <c r="BV26" s="43"/>
      <c r="BW26" s="44">
        <f t="shared" si="19"/>
        <v>2341.8883704</v>
      </c>
      <c r="BX26" s="38">
        <f t="shared" si="11"/>
        <v>4764.5124772199997</v>
      </c>
      <c r="BY26" s="48"/>
      <c r="BZ26" s="49">
        <f t="shared" si="12"/>
        <v>47.645124772199999</v>
      </c>
      <c r="CA26" s="49"/>
      <c r="CB26" s="45">
        <f t="shared" si="13"/>
        <v>4716.8673524477999</v>
      </c>
      <c r="CC26" s="1"/>
      <c r="CF26" s="66">
        <f t="shared" si="14"/>
        <v>4893.2924772200004</v>
      </c>
      <c r="CG26" s="66">
        <f t="shared" si="15"/>
        <v>2015.6751247722</v>
      </c>
      <c r="CH26" s="66">
        <f t="shared" si="16"/>
        <v>2877.6173524478004</v>
      </c>
      <c r="CI26" s="66">
        <f t="shared" si="17"/>
        <v>2870</v>
      </c>
      <c r="CJ26" s="67">
        <f t="shared" si="18"/>
        <v>68.25</v>
      </c>
    </row>
    <row r="27" spans="2:88" ht="23.25" x14ac:dyDescent="0.3">
      <c r="B27">
        <v>1759.8076000000001</v>
      </c>
      <c r="D27">
        <v>22</v>
      </c>
      <c r="E27" s="36" t="s">
        <v>106</v>
      </c>
      <c r="F27" s="30">
        <v>650.36</v>
      </c>
      <c r="G27" s="31"/>
      <c r="H27" s="29"/>
      <c r="I27" s="29"/>
      <c r="J27" s="29"/>
      <c r="K27" s="29"/>
      <c r="L27" s="27">
        <f t="shared" si="1"/>
        <v>1882.9941320000003</v>
      </c>
      <c r="M27" s="29"/>
      <c r="N27" s="33"/>
      <c r="O27" s="29"/>
      <c r="P27" s="29"/>
      <c r="Q27" s="24">
        <f t="shared" si="2"/>
        <v>282.44911980000001</v>
      </c>
      <c r="R27" s="24">
        <v>141.49</v>
      </c>
      <c r="S27" s="29"/>
      <c r="T27" s="32"/>
      <c r="U27" s="32">
        <v>70.95</v>
      </c>
      <c r="V27" s="32">
        <v>75.91</v>
      </c>
      <c r="W27" s="32">
        <v>84.75</v>
      </c>
      <c r="X27" s="29"/>
      <c r="Y27" s="29"/>
      <c r="Z27" s="29"/>
      <c r="AA27" s="24">
        <f t="shared" si="3"/>
        <v>112.97964792000001</v>
      </c>
      <c r="AB27" s="29">
        <v>190</v>
      </c>
      <c r="AC27" s="32">
        <v>10</v>
      </c>
      <c r="AD27" s="29"/>
      <c r="AE27" s="29"/>
      <c r="AF27" s="29"/>
      <c r="AG27" s="29"/>
      <c r="AH27" s="29"/>
      <c r="AI27" s="29"/>
      <c r="AJ27" s="29"/>
      <c r="AK27" s="29">
        <f t="shared" si="4"/>
        <v>2851.5228997199997</v>
      </c>
      <c r="AL27" s="17"/>
      <c r="AM27" s="17"/>
      <c r="AN27" s="17"/>
      <c r="AO27" s="17"/>
      <c r="AP27" s="17"/>
      <c r="AQ27" s="17"/>
      <c r="AR27" s="17"/>
      <c r="AS27" s="16">
        <v>18</v>
      </c>
      <c r="AT27" s="16">
        <v>18</v>
      </c>
      <c r="AU27" s="21">
        <v>496.1</v>
      </c>
      <c r="AV27" s="21"/>
      <c r="AW27" s="22"/>
      <c r="AX27" s="22"/>
      <c r="AY27" s="22">
        <v>51.32</v>
      </c>
      <c r="AZ27" s="22"/>
      <c r="BA27" s="22"/>
      <c r="BB27" s="22"/>
      <c r="BC27" s="22">
        <v>25.059825000000004</v>
      </c>
      <c r="BD27" s="22"/>
      <c r="BE27" s="22"/>
      <c r="BF27" s="19" t="str">
        <f t="shared" si="5"/>
        <v>0</v>
      </c>
      <c r="BG27" s="19" t="str">
        <f t="shared" si="6"/>
        <v>0</v>
      </c>
      <c r="BH27" s="22"/>
      <c r="BI27" s="22"/>
      <c r="BJ27" s="22"/>
      <c r="BK27" s="22"/>
      <c r="BL27" s="22"/>
      <c r="BM27" s="22"/>
      <c r="BN27" s="22"/>
      <c r="BO27" s="22"/>
      <c r="BP27" s="23">
        <f t="shared" si="7"/>
        <v>572.47982500000012</v>
      </c>
      <c r="BQ27" s="39">
        <f t="shared" si="8"/>
        <v>2279.0430747199998</v>
      </c>
      <c r="BR27" s="42">
        <f t="shared" si="0"/>
        <v>2259.5929584</v>
      </c>
      <c r="BS27" s="42"/>
      <c r="BT27" s="41" t="str">
        <f t="shared" si="9"/>
        <v>0</v>
      </c>
      <c r="BU27" s="43">
        <f t="shared" si="10"/>
        <v>0</v>
      </c>
      <c r="BV27" s="43"/>
      <c r="BW27" s="44">
        <f t="shared" si="19"/>
        <v>2259.5929584</v>
      </c>
      <c r="BX27" s="38">
        <f t="shared" si="11"/>
        <v>4538.6360331199994</v>
      </c>
      <c r="BY27" s="48"/>
      <c r="BZ27" s="49">
        <f t="shared" si="12"/>
        <v>45.386360331199995</v>
      </c>
      <c r="CA27" s="49"/>
      <c r="CB27" s="45">
        <f t="shared" si="13"/>
        <v>4493.2496727887992</v>
      </c>
      <c r="CC27" s="1"/>
      <c r="CF27" s="66">
        <f t="shared" si="14"/>
        <v>4728.0158581200003</v>
      </c>
      <c r="CG27" s="66">
        <f t="shared" si="15"/>
        <v>2018.2261853312</v>
      </c>
      <c r="CH27" s="66">
        <f t="shared" si="16"/>
        <v>2709.7896727888001</v>
      </c>
      <c r="CI27" s="66">
        <f t="shared" si="17"/>
        <v>2700</v>
      </c>
      <c r="CJ27" s="67">
        <f t="shared" si="18"/>
        <v>51.25</v>
      </c>
    </row>
    <row r="28" spans="2:88" ht="23.25" x14ac:dyDescent="0.3">
      <c r="B28">
        <v>1759.8290000000002</v>
      </c>
      <c r="D28">
        <v>23</v>
      </c>
      <c r="E28" s="36" t="s">
        <v>107</v>
      </c>
      <c r="F28" s="30">
        <v>650.36</v>
      </c>
      <c r="G28" s="31"/>
      <c r="H28" s="29"/>
      <c r="I28" s="29"/>
      <c r="J28" s="29"/>
      <c r="K28" s="29"/>
      <c r="L28" s="27">
        <f t="shared" si="1"/>
        <v>1883.0170300000002</v>
      </c>
      <c r="M28" s="29"/>
      <c r="N28" s="33"/>
      <c r="O28" s="29"/>
      <c r="P28" s="29"/>
      <c r="Q28" s="24">
        <f t="shared" si="2"/>
        <v>282.45255450000002</v>
      </c>
      <c r="R28" s="24">
        <v>141.49</v>
      </c>
      <c r="S28" s="29"/>
      <c r="T28" s="32"/>
      <c r="U28" s="32">
        <v>70.95</v>
      </c>
      <c r="V28" s="32">
        <v>75.92</v>
      </c>
      <c r="W28" s="32">
        <v>84.75</v>
      </c>
      <c r="X28" s="29"/>
      <c r="Y28" s="29"/>
      <c r="Z28" s="29"/>
      <c r="AA28" s="24">
        <f t="shared" si="3"/>
        <v>112.98102180000001</v>
      </c>
      <c r="AB28" s="29">
        <v>190</v>
      </c>
      <c r="AC28" s="32">
        <v>10</v>
      </c>
      <c r="AD28" s="29"/>
      <c r="AE28" s="29"/>
      <c r="AF28" s="29"/>
      <c r="AG28" s="29"/>
      <c r="AH28" s="29"/>
      <c r="AI28" s="29"/>
      <c r="AJ28" s="29"/>
      <c r="AK28" s="29">
        <f t="shared" si="4"/>
        <v>2851.5606063000005</v>
      </c>
      <c r="AL28" s="17"/>
      <c r="AM28" s="17"/>
      <c r="AN28" s="17"/>
      <c r="AO28" s="17"/>
      <c r="AP28" s="17"/>
      <c r="AQ28" s="17"/>
      <c r="AR28" s="17"/>
      <c r="AS28" s="16">
        <v>18</v>
      </c>
      <c r="AT28" s="16">
        <v>18</v>
      </c>
      <c r="AU28" s="21">
        <v>496.1</v>
      </c>
      <c r="AV28" s="21"/>
      <c r="AW28" s="22"/>
      <c r="AX28" s="22"/>
      <c r="AY28" s="22">
        <v>10.65</v>
      </c>
      <c r="AZ28" s="22"/>
      <c r="BA28" s="22"/>
      <c r="BB28" s="22"/>
      <c r="BC28" s="22">
        <v>25.059825000000004</v>
      </c>
      <c r="BD28" s="22"/>
      <c r="BE28" s="22"/>
      <c r="BF28" s="19" t="str">
        <f t="shared" si="5"/>
        <v>0</v>
      </c>
      <c r="BG28" s="19" t="str">
        <f t="shared" si="6"/>
        <v>0</v>
      </c>
      <c r="BH28" s="22"/>
      <c r="BI28" s="22"/>
      <c r="BJ28" s="22"/>
      <c r="BK28" s="22"/>
      <c r="BL28" s="22"/>
      <c r="BM28" s="22"/>
      <c r="BN28" s="22"/>
      <c r="BO28" s="22"/>
      <c r="BP28" s="23">
        <f t="shared" si="7"/>
        <v>531.80982500000005</v>
      </c>
      <c r="BQ28" s="39">
        <f t="shared" si="8"/>
        <v>2319.7507813000002</v>
      </c>
      <c r="BR28" s="42">
        <f t="shared" si="0"/>
        <v>2259.6204360000002</v>
      </c>
      <c r="BS28" s="42"/>
      <c r="BT28" s="41" t="str">
        <f t="shared" si="9"/>
        <v>0</v>
      </c>
      <c r="BU28" s="43">
        <f t="shared" si="10"/>
        <v>0</v>
      </c>
      <c r="BV28" s="43"/>
      <c r="BW28" s="44">
        <f t="shared" si="19"/>
        <v>2259.6204360000002</v>
      </c>
      <c r="BX28" s="38">
        <f t="shared" si="11"/>
        <v>4579.3712173000004</v>
      </c>
      <c r="BY28" s="48"/>
      <c r="BZ28" s="49">
        <f t="shared" si="12"/>
        <v>45.793712173000003</v>
      </c>
      <c r="CA28" s="49"/>
      <c r="CB28" s="45">
        <f t="shared" si="13"/>
        <v>4533.5775051270002</v>
      </c>
      <c r="CC28" s="1"/>
      <c r="CF28" s="66">
        <f t="shared" si="14"/>
        <v>4728.0710423</v>
      </c>
      <c r="CG28" s="66">
        <f t="shared" si="15"/>
        <v>1977.9635371730001</v>
      </c>
      <c r="CH28" s="66">
        <f t="shared" si="16"/>
        <v>2750.107505127</v>
      </c>
      <c r="CI28" s="66">
        <f t="shared" si="17"/>
        <v>2750</v>
      </c>
      <c r="CJ28" s="67">
        <f t="shared" si="18"/>
        <v>56.25</v>
      </c>
    </row>
    <row r="29" spans="2:88" ht="23.25" x14ac:dyDescent="0.3">
      <c r="B29">
        <v>1579.5233000000001</v>
      </c>
      <c r="D29">
        <v>24</v>
      </c>
      <c r="E29" s="36" t="s">
        <v>108</v>
      </c>
      <c r="F29" s="30">
        <v>607.16</v>
      </c>
      <c r="G29" s="31"/>
      <c r="H29" s="29"/>
      <c r="I29" s="29"/>
      <c r="J29" s="29"/>
      <c r="K29" s="29"/>
      <c r="L29" s="27">
        <f t="shared" si="1"/>
        <v>1690.0899310000002</v>
      </c>
      <c r="M29" s="29"/>
      <c r="N29" s="33"/>
      <c r="O29" s="29"/>
      <c r="P29" s="29"/>
      <c r="Q29" s="24">
        <f t="shared" si="2"/>
        <v>253.51348965000003</v>
      </c>
      <c r="R29" s="24">
        <v>141.49</v>
      </c>
      <c r="S29" s="29"/>
      <c r="T29" s="32"/>
      <c r="U29" s="32">
        <v>68.510000000000005</v>
      </c>
      <c r="V29" s="32">
        <v>73.3</v>
      </c>
      <c r="W29" s="32">
        <v>81.83</v>
      </c>
      <c r="X29" s="29"/>
      <c r="Y29" s="29"/>
      <c r="Z29" s="29"/>
      <c r="AA29" s="24">
        <f t="shared" si="3"/>
        <v>101.40539586000001</v>
      </c>
      <c r="AB29" s="29">
        <v>200</v>
      </c>
      <c r="AC29" s="32">
        <v>10</v>
      </c>
      <c r="AD29" s="29"/>
      <c r="AE29" s="29"/>
      <c r="AF29" s="29"/>
      <c r="AG29" s="29"/>
      <c r="AH29" s="29"/>
      <c r="AI29" s="29"/>
      <c r="AJ29" s="29"/>
      <c r="AK29" s="29">
        <f t="shared" si="4"/>
        <v>2620.1388165100011</v>
      </c>
      <c r="AL29" s="17"/>
      <c r="AM29" s="17"/>
      <c r="AN29" s="17"/>
      <c r="AO29" s="17"/>
      <c r="AP29" s="17"/>
      <c r="AQ29" s="17"/>
      <c r="AR29" s="17"/>
      <c r="AS29" s="16">
        <v>18</v>
      </c>
      <c r="AT29" s="16">
        <v>18</v>
      </c>
      <c r="AU29" s="21">
        <v>449.9</v>
      </c>
      <c r="AV29" s="21"/>
      <c r="AW29" s="22"/>
      <c r="AX29" s="22"/>
      <c r="AY29" s="22">
        <v>2.73</v>
      </c>
      <c r="AZ29" s="22"/>
      <c r="BA29" s="22"/>
      <c r="BB29" s="22"/>
      <c r="BC29" s="22">
        <v>22.854825000000002</v>
      </c>
      <c r="BD29" s="22"/>
      <c r="BE29" s="22"/>
      <c r="BF29" s="19" t="str">
        <f t="shared" si="5"/>
        <v>0</v>
      </c>
      <c r="BG29" s="19" t="str">
        <f t="shared" si="6"/>
        <v>0</v>
      </c>
      <c r="BH29" s="22"/>
      <c r="BI29" s="22"/>
      <c r="BJ29" s="22"/>
      <c r="BK29" s="22"/>
      <c r="BL29" s="22"/>
      <c r="BM29" s="22"/>
      <c r="BN29" s="22"/>
      <c r="BO29" s="22"/>
      <c r="BP29" s="23">
        <f t="shared" si="7"/>
        <v>475.484825</v>
      </c>
      <c r="BQ29" s="39">
        <f t="shared" si="8"/>
        <v>2144.6539915100011</v>
      </c>
      <c r="BR29" s="42">
        <f t="shared" si="0"/>
        <v>2028.1079172000002</v>
      </c>
      <c r="BS29" s="42"/>
      <c r="BT29" s="41" t="str">
        <f t="shared" si="9"/>
        <v>0</v>
      </c>
      <c r="BU29" s="43">
        <f t="shared" si="10"/>
        <v>0</v>
      </c>
      <c r="BV29" s="43"/>
      <c r="BW29" s="44">
        <f t="shared" si="19"/>
        <v>2028.1079172000002</v>
      </c>
      <c r="BX29" s="38">
        <f t="shared" si="11"/>
        <v>4172.7619087100011</v>
      </c>
      <c r="BY29" s="48"/>
      <c r="BZ29" s="49">
        <f t="shared" si="12"/>
        <v>41.72761908710001</v>
      </c>
      <c r="CA29" s="49"/>
      <c r="CB29" s="45">
        <f t="shared" si="13"/>
        <v>4131.0342896229013</v>
      </c>
      <c r="CC29" s="1"/>
      <c r="CF29" s="66">
        <f t="shared" si="14"/>
        <v>4273.1167337100005</v>
      </c>
      <c r="CG29" s="66">
        <f t="shared" si="15"/>
        <v>1874.3724440870999</v>
      </c>
      <c r="CH29" s="66">
        <f t="shared" si="16"/>
        <v>2398.7442896229004</v>
      </c>
      <c r="CI29" s="66">
        <f t="shared" si="17"/>
        <v>2390</v>
      </c>
      <c r="CJ29" s="67">
        <f t="shared" si="18"/>
        <v>28.5</v>
      </c>
    </row>
    <row r="30" spans="2:88" ht="23.25" x14ac:dyDescent="0.3">
      <c r="B30">
        <v>1524.3326999999999</v>
      </c>
      <c r="D30">
        <v>25</v>
      </c>
      <c r="E30" s="36" t="s">
        <v>109</v>
      </c>
      <c r="F30" s="30">
        <v>587.47</v>
      </c>
      <c r="G30" s="31"/>
      <c r="H30" s="29"/>
      <c r="I30" s="29"/>
      <c r="J30" s="29"/>
      <c r="K30" s="29"/>
      <c r="L30" s="27">
        <f t="shared" si="1"/>
        <v>1631.035989</v>
      </c>
      <c r="M30" s="29"/>
      <c r="N30" s="33"/>
      <c r="O30" s="29"/>
      <c r="P30" s="29"/>
      <c r="Q30" s="24">
        <f t="shared" si="2"/>
        <v>244.65539834999998</v>
      </c>
      <c r="R30" s="24">
        <v>141.49</v>
      </c>
      <c r="S30" s="29"/>
      <c r="T30" s="32"/>
      <c r="U30" s="32">
        <v>66.13</v>
      </c>
      <c r="V30" s="32">
        <v>70.760000000000005</v>
      </c>
      <c r="W30" s="32">
        <v>78.989999999999995</v>
      </c>
      <c r="X30" s="29"/>
      <c r="Y30" s="29"/>
      <c r="Z30" s="29"/>
      <c r="AA30" s="24">
        <f t="shared" si="3"/>
        <v>97.862159339999991</v>
      </c>
      <c r="AB30" s="29">
        <v>200</v>
      </c>
      <c r="AC30" s="32">
        <v>10</v>
      </c>
      <c r="AD30" s="29"/>
      <c r="AE30" s="29"/>
      <c r="AF30" s="29"/>
      <c r="AG30" s="29"/>
      <c r="AH30" s="29"/>
      <c r="AI30" s="29"/>
      <c r="AJ30" s="29"/>
      <c r="AK30" s="29">
        <f t="shared" si="4"/>
        <v>2540.92354669</v>
      </c>
      <c r="AL30" s="17"/>
      <c r="AM30" s="17"/>
      <c r="AN30" s="17"/>
      <c r="AO30" s="17"/>
      <c r="AP30" s="17"/>
      <c r="AQ30" s="17"/>
      <c r="AR30" s="17"/>
      <c r="AS30" s="16">
        <v>18</v>
      </c>
      <c r="AT30" s="16">
        <v>18</v>
      </c>
      <c r="AU30" s="21">
        <v>435.6</v>
      </c>
      <c r="AV30" s="21"/>
      <c r="AW30" s="22"/>
      <c r="AX30" s="22"/>
      <c r="AY30" s="22"/>
      <c r="AZ30" s="22"/>
      <c r="BA30" s="22"/>
      <c r="BB30" s="22"/>
      <c r="BC30" s="22">
        <v>0</v>
      </c>
      <c r="BD30" s="22"/>
      <c r="BE30" s="22"/>
      <c r="BF30" s="19" t="str">
        <f t="shared" si="5"/>
        <v>0</v>
      </c>
      <c r="BG30" s="19" t="str">
        <f t="shared" si="6"/>
        <v>0</v>
      </c>
      <c r="BH30" s="22"/>
      <c r="BI30" s="22"/>
      <c r="BJ30" s="22"/>
      <c r="BK30" s="22"/>
      <c r="BL30" s="22"/>
      <c r="BM30" s="22"/>
      <c r="BN30" s="22"/>
      <c r="BO30" s="22"/>
      <c r="BP30" s="23">
        <f t="shared" si="7"/>
        <v>435.6</v>
      </c>
      <c r="BQ30" s="39">
        <f t="shared" si="8"/>
        <v>2105.3235466900001</v>
      </c>
      <c r="BR30" s="42">
        <f t="shared" si="0"/>
        <v>1957.2431867999999</v>
      </c>
      <c r="BS30" s="42"/>
      <c r="BT30" s="41" t="str">
        <f t="shared" si="9"/>
        <v>0</v>
      </c>
      <c r="BU30" s="43">
        <f t="shared" si="10"/>
        <v>0</v>
      </c>
      <c r="BV30" s="43"/>
      <c r="BW30" s="44">
        <f t="shared" si="19"/>
        <v>1957.2431867999999</v>
      </c>
      <c r="BX30" s="38">
        <f t="shared" si="11"/>
        <v>4062.5667334899999</v>
      </c>
      <c r="BY30" s="48"/>
      <c r="BZ30" s="49">
        <f t="shared" si="12"/>
        <v>40.625667334900001</v>
      </c>
      <c r="CA30" s="49"/>
      <c r="CB30" s="45">
        <f t="shared" si="13"/>
        <v>4021.9410661551001</v>
      </c>
      <c r="CC30" s="1"/>
      <c r="CF30" s="66">
        <f t="shared" si="14"/>
        <v>4130.7967334900004</v>
      </c>
      <c r="CG30" s="66">
        <f t="shared" si="15"/>
        <v>1813.6956673349</v>
      </c>
      <c r="CH30" s="66">
        <f t="shared" si="16"/>
        <v>2317.1010661551004</v>
      </c>
      <c r="CI30" s="66">
        <f t="shared" si="17"/>
        <v>2310</v>
      </c>
      <c r="CJ30" s="67">
        <f t="shared" si="18"/>
        <v>26.5</v>
      </c>
    </row>
    <row r="31" spans="2:88" ht="23.25" x14ac:dyDescent="0.3">
      <c r="B31">
        <v>1599.0080000000003</v>
      </c>
      <c r="D31">
        <v>26</v>
      </c>
      <c r="E31" s="36" t="s">
        <v>110</v>
      </c>
      <c r="F31" s="30">
        <v>615.34</v>
      </c>
      <c r="G31" s="31"/>
      <c r="H31" s="29"/>
      <c r="I31" s="29"/>
      <c r="J31" s="29"/>
      <c r="K31" s="29"/>
      <c r="L31" s="27">
        <f t="shared" si="1"/>
        <v>1710.9385600000003</v>
      </c>
      <c r="M31" s="29"/>
      <c r="N31" s="33"/>
      <c r="O31" s="29"/>
      <c r="P31" s="29"/>
      <c r="Q31" s="24">
        <f t="shared" si="2"/>
        <v>256.64078400000005</v>
      </c>
      <c r="R31" s="24">
        <v>141.49</v>
      </c>
      <c r="S31" s="29"/>
      <c r="T31" s="32"/>
      <c r="U31" s="32">
        <v>66.13</v>
      </c>
      <c r="V31" s="32">
        <v>70.760000000000005</v>
      </c>
      <c r="W31" s="32">
        <v>78.989999999999995</v>
      </c>
      <c r="X31" s="29"/>
      <c r="Y31" s="29"/>
      <c r="Z31" s="29"/>
      <c r="AA31" s="24">
        <f t="shared" si="3"/>
        <v>102.65631360000002</v>
      </c>
      <c r="AB31" s="29">
        <v>190</v>
      </c>
      <c r="AC31" s="32">
        <v>10</v>
      </c>
      <c r="AD31" s="29"/>
      <c r="AE31" s="29"/>
      <c r="AF31" s="29"/>
      <c r="AG31" s="29"/>
      <c r="AH31" s="29"/>
      <c r="AI31" s="29"/>
      <c r="AJ31" s="29"/>
      <c r="AK31" s="29">
        <f t="shared" si="4"/>
        <v>2627.6056576000005</v>
      </c>
      <c r="AL31" s="17"/>
      <c r="AM31" s="17"/>
      <c r="AN31" s="17"/>
      <c r="AO31" s="17"/>
      <c r="AP31" s="17"/>
      <c r="AQ31" s="17"/>
      <c r="AR31" s="17"/>
      <c r="AS31" s="16">
        <v>18</v>
      </c>
      <c r="AT31" s="16">
        <v>18</v>
      </c>
      <c r="AU31" s="21">
        <v>454.3</v>
      </c>
      <c r="AV31" s="21"/>
      <c r="AW31" s="22"/>
      <c r="AX31" s="22"/>
      <c r="AY31" s="22"/>
      <c r="AZ31" s="22"/>
      <c r="BA31" s="22"/>
      <c r="BB31" s="22"/>
      <c r="BC31" s="22">
        <v>0</v>
      </c>
      <c r="BD31" s="22"/>
      <c r="BE31" s="22"/>
      <c r="BF31" s="19" t="str">
        <f t="shared" si="5"/>
        <v>0</v>
      </c>
      <c r="BG31" s="19" t="str">
        <f t="shared" si="6"/>
        <v>0</v>
      </c>
      <c r="BH31" s="22"/>
      <c r="BI31" s="22"/>
      <c r="BJ31" s="22"/>
      <c r="BK31" s="22"/>
      <c r="BL31" s="22"/>
      <c r="BM31" s="22"/>
      <c r="BN31" s="22"/>
      <c r="BO31" s="22"/>
      <c r="BP31" s="23">
        <f t="shared" si="7"/>
        <v>454.3</v>
      </c>
      <c r="BQ31" s="39">
        <f t="shared" si="8"/>
        <v>2173.3056576000004</v>
      </c>
      <c r="BR31" s="42">
        <f t="shared" si="0"/>
        <v>2053.1262720000004</v>
      </c>
      <c r="BS31" s="42"/>
      <c r="BT31" s="41" t="str">
        <f t="shared" si="9"/>
        <v>0</v>
      </c>
      <c r="BU31" s="43">
        <f t="shared" si="10"/>
        <v>0</v>
      </c>
      <c r="BV31" s="43"/>
      <c r="BW31" s="44">
        <f t="shared" si="19"/>
        <v>2053.1262720000004</v>
      </c>
      <c r="BX31" s="38">
        <f t="shared" si="11"/>
        <v>4226.4319296000012</v>
      </c>
      <c r="BY31" s="48"/>
      <c r="BZ31" s="49">
        <f t="shared" si="12"/>
        <v>42.264319296000011</v>
      </c>
      <c r="CA31" s="49"/>
      <c r="CB31" s="45">
        <f t="shared" si="13"/>
        <v>4184.1676103040008</v>
      </c>
      <c r="CC31" s="1"/>
      <c r="CF31" s="66">
        <f t="shared" si="14"/>
        <v>4313.3619296000006</v>
      </c>
      <c r="CG31" s="66">
        <f t="shared" si="15"/>
        <v>1861.904319296</v>
      </c>
      <c r="CH31" s="66">
        <f t="shared" si="16"/>
        <v>2451.4576103040008</v>
      </c>
      <c r="CI31" s="66">
        <f t="shared" si="17"/>
        <v>2450</v>
      </c>
      <c r="CJ31" s="67">
        <f t="shared" si="18"/>
        <v>30</v>
      </c>
    </row>
    <row r="32" spans="2:88" ht="23.25" x14ac:dyDescent="0.3">
      <c r="B32">
        <v>1210.384</v>
      </c>
      <c r="D32">
        <v>27</v>
      </c>
      <c r="E32" s="36" t="s">
        <v>80</v>
      </c>
      <c r="F32" s="30">
        <v>477.64</v>
      </c>
      <c r="G32" s="31"/>
      <c r="H32" s="29"/>
      <c r="I32" s="29"/>
      <c r="J32" s="29"/>
      <c r="K32" s="29"/>
      <c r="L32" s="27">
        <f t="shared" si="1"/>
        <v>1295.1108800000002</v>
      </c>
      <c r="M32" s="29"/>
      <c r="N32" s="33"/>
      <c r="O32" s="29"/>
      <c r="P32" s="29"/>
      <c r="Q32" s="24">
        <f t="shared" si="2"/>
        <v>194.26663200000002</v>
      </c>
      <c r="R32" s="24">
        <v>141.49</v>
      </c>
      <c r="S32" s="29"/>
      <c r="T32" s="32"/>
      <c r="U32" s="32">
        <v>69.459999999999994</v>
      </c>
      <c r="V32" s="32">
        <v>74.319999999999993</v>
      </c>
      <c r="W32" s="32">
        <v>82.94</v>
      </c>
      <c r="X32" s="29"/>
      <c r="Y32" s="29"/>
      <c r="Z32" s="29"/>
      <c r="AA32" s="24">
        <f t="shared" si="3"/>
        <v>77.706652800000015</v>
      </c>
      <c r="AB32" s="29">
        <v>200</v>
      </c>
      <c r="AC32" s="32">
        <v>10</v>
      </c>
      <c r="AD32" s="29"/>
      <c r="AE32" s="29"/>
      <c r="AF32" s="29"/>
      <c r="AG32" s="29"/>
      <c r="AH32" s="29"/>
      <c r="AI32" s="29"/>
      <c r="AJ32" s="29"/>
      <c r="AK32" s="29">
        <f t="shared" si="4"/>
        <v>2145.2941648000005</v>
      </c>
      <c r="AL32" s="17"/>
      <c r="AM32" s="17"/>
      <c r="AN32" s="17"/>
      <c r="AO32" s="17"/>
      <c r="AP32" s="17"/>
      <c r="AQ32" s="17"/>
      <c r="AR32" s="17"/>
      <c r="AS32" s="16">
        <v>18</v>
      </c>
      <c r="AT32" s="16">
        <v>18</v>
      </c>
      <c r="AU32" s="21">
        <v>349.8</v>
      </c>
      <c r="AV32" s="21"/>
      <c r="AW32" s="22"/>
      <c r="AX32" s="22"/>
      <c r="AY32" s="22"/>
      <c r="AZ32" s="22"/>
      <c r="BA32" s="22"/>
      <c r="BB32" s="22"/>
      <c r="BC32" s="22">
        <v>15.379875</v>
      </c>
      <c r="BD32" s="22"/>
      <c r="BE32" s="22"/>
      <c r="BF32" s="19" t="str">
        <f t="shared" si="5"/>
        <v>0</v>
      </c>
      <c r="BG32" s="19" t="str">
        <f t="shared" si="6"/>
        <v>0</v>
      </c>
      <c r="BH32" s="22"/>
      <c r="BI32" s="22"/>
      <c r="BJ32" s="22"/>
      <c r="BK32" s="22"/>
      <c r="BL32" s="22"/>
      <c r="BM32" s="22"/>
      <c r="BN32" s="22"/>
      <c r="BO32" s="22"/>
      <c r="BP32" s="23">
        <f t="shared" si="7"/>
        <v>365.17987500000004</v>
      </c>
      <c r="BQ32" s="39">
        <f t="shared" si="8"/>
        <v>1780.1142898000005</v>
      </c>
      <c r="BR32" s="42">
        <f t="shared" si="0"/>
        <v>1554.1330560000001</v>
      </c>
      <c r="BS32" s="42"/>
      <c r="BT32" s="41" t="str">
        <f t="shared" si="9"/>
        <v>0</v>
      </c>
      <c r="BU32" s="43">
        <f t="shared" si="10"/>
        <v>0</v>
      </c>
      <c r="BV32" s="43"/>
      <c r="BW32" s="44">
        <f t="shared" si="19"/>
        <v>1554.1330560000001</v>
      </c>
      <c r="BX32" s="38">
        <f t="shared" si="11"/>
        <v>3334.2473458000004</v>
      </c>
      <c r="BY32" s="48"/>
      <c r="BZ32" s="49">
        <f t="shared" si="12"/>
        <v>33.342473458000008</v>
      </c>
      <c r="CA32" s="49"/>
      <c r="CB32" s="45">
        <f t="shared" si="13"/>
        <v>3300.9048723420005</v>
      </c>
      <c r="CC32" s="1"/>
      <c r="CF32" s="66">
        <f t="shared" si="14"/>
        <v>3321.2172208000002</v>
      </c>
      <c r="CG32" s="66">
        <f t="shared" si="15"/>
        <v>1626.162348458</v>
      </c>
      <c r="CH32" s="66">
        <f t="shared" si="16"/>
        <v>1695.0548723420002</v>
      </c>
      <c r="CI32" s="66">
        <f t="shared" si="17"/>
        <v>1690</v>
      </c>
      <c r="CJ32" s="67">
        <f t="shared" si="18"/>
        <v>11</v>
      </c>
    </row>
    <row r="33" spans="2:88" ht="23.25" x14ac:dyDescent="0.3">
      <c r="B33">
        <v>1156.7556</v>
      </c>
      <c r="D33">
        <v>28</v>
      </c>
      <c r="E33" s="36" t="s">
        <v>111</v>
      </c>
      <c r="F33" s="30">
        <v>467.95</v>
      </c>
      <c r="G33" s="31"/>
      <c r="H33" s="29"/>
      <c r="I33" s="29"/>
      <c r="J33" s="29"/>
      <c r="K33" s="29"/>
      <c r="L33" s="27">
        <f t="shared" si="1"/>
        <v>1237.728492</v>
      </c>
      <c r="M33" s="29"/>
      <c r="N33" s="33"/>
      <c r="O33" s="29"/>
      <c r="P33" s="29"/>
      <c r="Q33" s="24">
        <f t="shared" si="2"/>
        <v>185.65927379999999</v>
      </c>
      <c r="R33" s="24">
        <v>141.49</v>
      </c>
      <c r="S33" s="29"/>
      <c r="T33" s="32"/>
      <c r="U33" s="32">
        <v>41.04</v>
      </c>
      <c r="V33" s="32">
        <v>43.92</v>
      </c>
      <c r="W33" s="32">
        <v>48.88</v>
      </c>
      <c r="X33" s="29"/>
      <c r="Y33" s="29"/>
      <c r="Z33" s="29"/>
      <c r="AA33" s="24">
        <f t="shared" si="3"/>
        <v>74.263709519999992</v>
      </c>
      <c r="AB33" s="29">
        <v>200</v>
      </c>
      <c r="AC33" s="32">
        <v>10</v>
      </c>
      <c r="AD33" s="29"/>
      <c r="AE33" s="29"/>
      <c r="AF33" s="29"/>
      <c r="AG33" s="29"/>
      <c r="AH33" s="29"/>
      <c r="AI33" s="29"/>
      <c r="AJ33" s="29"/>
      <c r="AK33" s="29">
        <f t="shared" si="4"/>
        <v>1982.9814753200001</v>
      </c>
      <c r="AL33" s="17"/>
      <c r="AM33" s="17"/>
      <c r="AN33" s="17"/>
      <c r="AO33" s="17"/>
      <c r="AP33" s="17"/>
      <c r="AQ33" s="17"/>
      <c r="AR33" s="17"/>
      <c r="AS33" s="16">
        <v>18</v>
      </c>
      <c r="AT33" s="16">
        <v>18</v>
      </c>
      <c r="AU33" s="21">
        <v>334.4</v>
      </c>
      <c r="AV33" s="21"/>
      <c r="AW33" s="22"/>
      <c r="AX33" s="22"/>
      <c r="AY33" s="22"/>
      <c r="AZ33" s="22"/>
      <c r="BA33" s="22"/>
      <c r="BB33" s="22"/>
      <c r="BC33" s="22">
        <v>0</v>
      </c>
      <c r="BD33" s="22"/>
      <c r="BE33" s="22"/>
      <c r="BF33" s="19" t="str">
        <f t="shared" si="5"/>
        <v>0</v>
      </c>
      <c r="BG33" s="19" t="str">
        <f t="shared" si="6"/>
        <v>0</v>
      </c>
      <c r="BH33" s="22"/>
      <c r="BI33" s="22"/>
      <c r="BJ33" s="22"/>
      <c r="BK33" s="22"/>
      <c r="BL33" s="22"/>
      <c r="BM33" s="22"/>
      <c r="BN33" s="22"/>
      <c r="BO33" s="22"/>
      <c r="BP33" s="23">
        <f t="shared" si="7"/>
        <v>334.4</v>
      </c>
      <c r="BQ33" s="39">
        <f t="shared" si="8"/>
        <v>1648.5814753200002</v>
      </c>
      <c r="BR33" s="42">
        <f t="shared" si="0"/>
        <v>1485.2741904</v>
      </c>
      <c r="BS33" s="42"/>
      <c r="BT33" s="41" t="str">
        <f t="shared" si="9"/>
        <v>0</v>
      </c>
      <c r="BU33" s="43">
        <f t="shared" si="10"/>
        <v>0</v>
      </c>
      <c r="BV33" s="43"/>
      <c r="BW33" s="44">
        <f t="shared" si="19"/>
        <v>1485.2741904</v>
      </c>
      <c r="BX33" s="38">
        <f t="shared" si="11"/>
        <v>3133.8556657200002</v>
      </c>
      <c r="BY33" s="48"/>
      <c r="BZ33" s="49">
        <f t="shared" si="12"/>
        <v>31.338556657200002</v>
      </c>
      <c r="CA33" s="49"/>
      <c r="CB33" s="45">
        <f t="shared" si="13"/>
        <v>3102.5171090628</v>
      </c>
      <c r="CC33" s="1"/>
      <c r="CF33" s="66">
        <f t="shared" si="14"/>
        <v>3182.9256657199999</v>
      </c>
      <c r="CG33" s="66">
        <f t="shared" si="15"/>
        <v>1583.6885566572</v>
      </c>
      <c r="CH33" s="66">
        <f t="shared" si="16"/>
        <v>1599.2371090627998</v>
      </c>
      <c r="CI33" s="66">
        <f t="shared" si="17"/>
        <v>1590</v>
      </c>
      <c r="CJ33" s="67">
        <f t="shared" si="18"/>
        <v>8.5</v>
      </c>
    </row>
    <row r="34" spans="2:88" ht="23.25" x14ac:dyDescent="0.3">
      <c r="B34">
        <v>1140.7163</v>
      </c>
      <c r="D34">
        <v>29</v>
      </c>
      <c r="E34" s="36" t="s">
        <v>112</v>
      </c>
      <c r="F34" s="30">
        <v>457.64</v>
      </c>
      <c r="G34" s="31"/>
      <c r="H34" s="29"/>
      <c r="I34" s="29"/>
      <c r="J34" s="29"/>
      <c r="K34" s="29"/>
      <c r="L34" s="27">
        <f t="shared" si="1"/>
        <v>1220.5664410000002</v>
      </c>
      <c r="M34" s="29"/>
      <c r="N34" s="33"/>
      <c r="O34" s="29"/>
      <c r="P34" s="29"/>
      <c r="Q34" s="24">
        <f t="shared" si="2"/>
        <v>183.08496615000001</v>
      </c>
      <c r="R34" s="24">
        <v>141.49</v>
      </c>
      <c r="S34" s="29"/>
      <c r="T34" s="32"/>
      <c r="U34" s="32">
        <v>49.23</v>
      </c>
      <c r="V34" s="32">
        <v>52.68</v>
      </c>
      <c r="W34" s="32">
        <v>58.73</v>
      </c>
      <c r="X34" s="29"/>
      <c r="Y34" s="29"/>
      <c r="Z34" s="29"/>
      <c r="AA34" s="24">
        <f t="shared" si="3"/>
        <v>73.233986460000011</v>
      </c>
      <c r="AB34" s="29">
        <v>200</v>
      </c>
      <c r="AC34" s="32">
        <v>10</v>
      </c>
      <c r="AD34" s="29"/>
      <c r="AE34" s="29"/>
      <c r="AF34" s="29"/>
      <c r="AG34" s="29"/>
      <c r="AH34" s="29"/>
      <c r="AI34" s="29"/>
      <c r="AJ34" s="29"/>
      <c r="AK34" s="29">
        <f t="shared" si="4"/>
        <v>1989.0153936100003</v>
      </c>
      <c r="AL34" s="17"/>
      <c r="AM34" s="17"/>
      <c r="AN34" s="17"/>
      <c r="AO34" s="17"/>
      <c r="AP34" s="17"/>
      <c r="AQ34" s="17"/>
      <c r="AR34" s="17"/>
      <c r="AS34" s="16">
        <v>18</v>
      </c>
      <c r="AT34" s="16">
        <v>18</v>
      </c>
      <c r="AU34" s="21">
        <v>331.1</v>
      </c>
      <c r="AV34" s="21"/>
      <c r="AW34" s="22"/>
      <c r="AX34" s="22"/>
      <c r="AY34" s="22"/>
      <c r="AZ34" s="22"/>
      <c r="BA34" s="22"/>
      <c r="BB34" s="22"/>
      <c r="BC34" s="22">
        <v>0</v>
      </c>
      <c r="BD34" s="22"/>
      <c r="BE34" s="22"/>
      <c r="BF34" s="19" t="str">
        <f t="shared" si="5"/>
        <v>0</v>
      </c>
      <c r="BG34" s="19" t="str">
        <f t="shared" si="6"/>
        <v>0</v>
      </c>
      <c r="BH34" s="22"/>
      <c r="BI34" s="22"/>
      <c r="BJ34" s="22"/>
      <c r="BK34" s="22"/>
      <c r="BL34" s="22"/>
      <c r="BM34" s="22"/>
      <c r="BN34" s="22"/>
      <c r="BO34" s="22"/>
      <c r="BP34" s="23">
        <f t="shared" si="7"/>
        <v>331.1</v>
      </c>
      <c r="BQ34" s="39">
        <f t="shared" si="8"/>
        <v>1657.9153936100001</v>
      </c>
      <c r="BR34" s="42">
        <f t="shared" si="0"/>
        <v>1464.6797292000001</v>
      </c>
      <c r="BS34" s="42"/>
      <c r="BT34" s="41" t="str">
        <f t="shared" si="9"/>
        <v>0</v>
      </c>
      <c r="BU34" s="43">
        <f t="shared" si="10"/>
        <v>0</v>
      </c>
      <c r="BV34" s="43"/>
      <c r="BW34" s="44">
        <f t="shared" si="19"/>
        <v>1464.6797292000001</v>
      </c>
      <c r="BX34" s="38">
        <f t="shared" si="11"/>
        <v>3122.5951228100002</v>
      </c>
      <c r="BY34" s="48"/>
      <c r="BZ34" s="49">
        <f t="shared" si="12"/>
        <v>31.225951228100005</v>
      </c>
      <c r="CA34" s="49"/>
      <c r="CB34" s="45">
        <f t="shared" si="13"/>
        <v>3091.3691715819004</v>
      </c>
      <c r="CC34" s="1"/>
      <c r="CF34" s="66">
        <f t="shared" si="14"/>
        <v>3141.5651228100005</v>
      </c>
      <c r="CG34" s="66">
        <f t="shared" si="15"/>
        <v>1569.9659512281</v>
      </c>
      <c r="CH34" s="66">
        <f t="shared" si="16"/>
        <v>1571.5991715819005</v>
      </c>
      <c r="CI34" s="66">
        <f t="shared" si="17"/>
        <v>1570</v>
      </c>
      <c r="CJ34" s="67">
        <f t="shared" si="18"/>
        <v>8</v>
      </c>
    </row>
    <row r="35" spans="2:88" ht="23.25" x14ac:dyDescent="0.3">
      <c r="B35">
        <v>1012.1879000000001</v>
      </c>
      <c r="D35">
        <v>30</v>
      </c>
      <c r="E35" s="36" t="s">
        <v>113</v>
      </c>
      <c r="F35" s="30">
        <v>419.81</v>
      </c>
      <c r="G35" s="31"/>
      <c r="H35" s="29"/>
      <c r="I35" s="29"/>
      <c r="J35" s="29"/>
      <c r="K35" s="29"/>
      <c r="L35" s="27">
        <f t="shared" si="1"/>
        <v>1083.0410530000001</v>
      </c>
      <c r="M35" s="29"/>
      <c r="N35" s="33"/>
      <c r="O35" s="29"/>
      <c r="P35" s="29"/>
      <c r="Q35" s="24">
        <f t="shared" si="2"/>
        <v>162.45615795000001</v>
      </c>
      <c r="R35" s="24">
        <v>141.49</v>
      </c>
      <c r="S35" s="29"/>
      <c r="T35" s="32"/>
      <c r="U35" s="32">
        <v>47.09</v>
      </c>
      <c r="V35" s="32">
        <v>50.38</v>
      </c>
      <c r="W35" s="32">
        <v>56.28</v>
      </c>
      <c r="X35" s="29"/>
      <c r="Y35" s="29"/>
      <c r="Z35" s="29"/>
      <c r="AA35" s="24">
        <f t="shared" si="3"/>
        <v>64.982463180000011</v>
      </c>
      <c r="AB35" s="29">
        <v>200</v>
      </c>
      <c r="AC35" s="32">
        <v>6</v>
      </c>
      <c r="AD35" s="29"/>
      <c r="AE35" s="29"/>
      <c r="AF35" s="29"/>
      <c r="AG35" s="29"/>
      <c r="AH35" s="29"/>
      <c r="AI35" s="29"/>
      <c r="AJ35" s="29"/>
      <c r="AK35" s="29">
        <f t="shared" si="4"/>
        <v>1811.7196741300002</v>
      </c>
      <c r="AL35" s="17"/>
      <c r="AM35" s="17"/>
      <c r="AN35" s="17"/>
      <c r="AO35" s="17"/>
      <c r="AP35" s="17"/>
      <c r="AQ35" s="17"/>
      <c r="AR35" s="17"/>
      <c r="AS35" s="16">
        <v>18</v>
      </c>
      <c r="AT35" s="16">
        <v>18</v>
      </c>
      <c r="AU35" s="21">
        <v>291.5</v>
      </c>
      <c r="AV35" s="21"/>
      <c r="AW35" s="22"/>
      <c r="AX35" s="22"/>
      <c r="AY35" s="22"/>
      <c r="AZ35" s="22"/>
      <c r="BA35" s="22"/>
      <c r="BB35" s="22"/>
      <c r="BC35" s="22">
        <v>0</v>
      </c>
      <c r="BD35" s="22"/>
      <c r="BE35" s="22"/>
      <c r="BF35" s="19" t="str">
        <f t="shared" si="5"/>
        <v>0</v>
      </c>
      <c r="BG35" s="19" t="str">
        <f t="shared" si="6"/>
        <v>0</v>
      </c>
      <c r="BH35" s="22"/>
      <c r="BI35" s="22"/>
      <c r="BJ35" s="22"/>
      <c r="BK35" s="22"/>
      <c r="BL35" s="22"/>
      <c r="BM35" s="22"/>
      <c r="BN35" s="22"/>
      <c r="BO35" s="22"/>
      <c r="BP35" s="23">
        <f t="shared" si="7"/>
        <v>291.5</v>
      </c>
      <c r="BQ35" s="39">
        <f t="shared" si="8"/>
        <v>1520.2196741300002</v>
      </c>
      <c r="BR35" s="42">
        <f t="shared" si="0"/>
        <v>1299.6492636</v>
      </c>
      <c r="BS35" s="42"/>
      <c r="BT35" s="41" t="str">
        <f t="shared" si="9"/>
        <v>0</v>
      </c>
      <c r="BU35" s="43">
        <f t="shared" si="10"/>
        <v>0</v>
      </c>
      <c r="BV35" s="43"/>
      <c r="BW35" s="44">
        <f t="shared" si="19"/>
        <v>1299.6492636</v>
      </c>
      <c r="BX35" s="38">
        <f t="shared" si="11"/>
        <v>2819.8689377300002</v>
      </c>
      <c r="BY35" s="48"/>
      <c r="BZ35" s="49">
        <f t="shared" si="12"/>
        <v>28.198689377300003</v>
      </c>
      <c r="CA35" s="49"/>
      <c r="CB35" s="45">
        <f t="shared" si="13"/>
        <v>2791.6702483527001</v>
      </c>
      <c r="CC35" s="1"/>
      <c r="CF35" s="66">
        <f t="shared" si="14"/>
        <v>2810.12893773</v>
      </c>
      <c r="CG35" s="66">
        <f t="shared" si="15"/>
        <v>1489.5086893773</v>
      </c>
      <c r="CH35" s="66">
        <f t="shared" si="16"/>
        <v>1320.6202483526999</v>
      </c>
      <c r="CI35" s="66">
        <f t="shared" si="17"/>
        <v>1320</v>
      </c>
      <c r="CJ35" s="67">
        <f t="shared" si="18"/>
        <v>1.75</v>
      </c>
    </row>
    <row r="36" spans="2:88" ht="23.25" x14ac:dyDescent="0.3">
      <c r="B36">
        <v>2518.8549000000003</v>
      </c>
      <c r="D36">
        <v>31</v>
      </c>
      <c r="E36" s="36" t="s">
        <v>114</v>
      </c>
      <c r="F36" s="30">
        <v>969.43</v>
      </c>
      <c r="G36" s="31"/>
      <c r="H36" s="29"/>
      <c r="I36" s="29"/>
      <c r="J36" s="29"/>
      <c r="K36" s="29"/>
      <c r="L36" s="27">
        <f t="shared" si="1"/>
        <v>2695.1747430000005</v>
      </c>
      <c r="M36" s="29"/>
      <c r="N36" s="33"/>
      <c r="O36" s="29"/>
      <c r="P36" s="29"/>
      <c r="Q36" s="24">
        <f t="shared" si="2"/>
        <v>404.27621145000006</v>
      </c>
      <c r="R36" s="24">
        <v>141.49</v>
      </c>
      <c r="S36" s="29"/>
      <c r="T36" s="32"/>
      <c r="U36" s="32">
        <v>46.44</v>
      </c>
      <c r="V36" s="32">
        <v>49.69</v>
      </c>
      <c r="W36" s="32">
        <v>55.38</v>
      </c>
      <c r="X36" s="29"/>
      <c r="Y36" s="29"/>
      <c r="Z36" s="29"/>
      <c r="AA36" s="24">
        <f t="shared" si="3"/>
        <v>161.71048458000001</v>
      </c>
      <c r="AB36" s="29">
        <v>190</v>
      </c>
      <c r="AC36" s="32">
        <v>10</v>
      </c>
      <c r="AD36" s="29"/>
      <c r="AE36" s="29"/>
      <c r="AF36" s="29"/>
      <c r="AG36" s="29"/>
      <c r="AH36" s="29"/>
      <c r="AI36" s="29"/>
      <c r="AJ36" s="29"/>
      <c r="AK36" s="29">
        <f t="shared" si="4"/>
        <v>3754.1614390300006</v>
      </c>
      <c r="AL36" s="17"/>
      <c r="AM36" s="17"/>
      <c r="AN36" s="17"/>
      <c r="AO36" s="17"/>
      <c r="AP36" s="17"/>
      <c r="AQ36" s="17"/>
      <c r="AR36" s="17"/>
      <c r="AS36" s="16">
        <v>18</v>
      </c>
      <c r="AT36" s="16">
        <v>18</v>
      </c>
      <c r="AU36" s="21">
        <v>548.9</v>
      </c>
      <c r="AV36" s="21"/>
      <c r="AW36" s="22"/>
      <c r="AX36" s="22"/>
      <c r="AY36" s="22"/>
      <c r="AZ36" s="22"/>
      <c r="BA36" s="22"/>
      <c r="BB36" s="22"/>
      <c r="BC36" s="22">
        <v>38.808000000000007</v>
      </c>
      <c r="BD36" s="22"/>
      <c r="BE36" s="22"/>
      <c r="BF36" s="19" t="str">
        <f t="shared" si="5"/>
        <v>0</v>
      </c>
      <c r="BG36" s="19" t="str">
        <f t="shared" si="6"/>
        <v>0</v>
      </c>
      <c r="BH36" s="22"/>
      <c r="BI36" s="22"/>
      <c r="BJ36" s="22"/>
      <c r="BK36" s="22"/>
      <c r="BL36" s="22"/>
      <c r="BM36" s="22"/>
      <c r="BN36" s="22"/>
      <c r="BO36" s="22"/>
      <c r="BP36" s="23">
        <f t="shared" si="7"/>
        <v>587.70799999999997</v>
      </c>
      <c r="BQ36" s="39">
        <f t="shared" si="8"/>
        <v>3166.4534390300005</v>
      </c>
      <c r="BR36" s="42">
        <f t="shared" si="0"/>
        <v>3234.2096916000005</v>
      </c>
      <c r="BS36" s="42"/>
      <c r="BT36" s="41" t="str">
        <f t="shared" si="9"/>
        <v>0</v>
      </c>
      <c r="BU36" s="43">
        <f t="shared" si="10"/>
        <v>0</v>
      </c>
      <c r="BV36" s="43"/>
      <c r="BW36" s="44">
        <f t="shared" si="19"/>
        <v>3234.2096916000005</v>
      </c>
      <c r="BX36" s="38">
        <f t="shared" si="11"/>
        <v>6400.6631306300005</v>
      </c>
      <c r="BY36" s="48"/>
      <c r="BZ36" s="49">
        <f t="shared" si="12"/>
        <v>64.006631306300008</v>
      </c>
      <c r="CA36" s="49"/>
      <c r="CB36" s="45">
        <f t="shared" si="13"/>
        <v>6336.6564993237007</v>
      </c>
      <c r="CC36" s="1"/>
      <c r="CF36" s="66">
        <f t="shared" si="14"/>
        <v>6685.3711306300011</v>
      </c>
      <c r="CG36" s="66">
        <f t="shared" si="15"/>
        <v>2371.1446313062997</v>
      </c>
      <c r="CH36" s="66">
        <f t="shared" si="16"/>
        <v>4314.2264993237013</v>
      </c>
      <c r="CI36" s="66">
        <f t="shared" si="17"/>
        <v>4310</v>
      </c>
      <c r="CJ36" s="67">
        <f t="shared" si="18"/>
        <v>240.25</v>
      </c>
    </row>
    <row r="37" spans="2:88" ht="23.25" x14ac:dyDescent="0.3">
      <c r="B37">
        <v>1178.4551999999999</v>
      </c>
      <c r="D37">
        <v>32</v>
      </c>
      <c r="E37" s="36" t="s">
        <v>115</v>
      </c>
      <c r="F37" s="30">
        <v>479.37</v>
      </c>
      <c r="G37" s="31"/>
      <c r="H37" s="29"/>
      <c r="I37" s="29"/>
      <c r="J37" s="29"/>
      <c r="K37" s="29"/>
      <c r="L37" s="27">
        <f t="shared" si="1"/>
        <v>1260.947064</v>
      </c>
      <c r="M37" s="29"/>
      <c r="N37" s="33"/>
      <c r="O37" s="29"/>
      <c r="P37" s="29"/>
      <c r="Q37" s="24">
        <f t="shared" si="2"/>
        <v>189.14205959999998</v>
      </c>
      <c r="R37" s="24">
        <v>141.49</v>
      </c>
      <c r="S37" s="29"/>
      <c r="T37" s="32"/>
      <c r="U37" s="32">
        <v>34.270000000000003</v>
      </c>
      <c r="V37" s="32">
        <v>36.67</v>
      </c>
      <c r="W37" s="32">
        <v>40.9</v>
      </c>
      <c r="X37" s="29"/>
      <c r="Y37" s="29"/>
      <c r="Z37" s="29"/>
      <c r="AA37" s="24">
        <f t="shared" si="3"/>
        <v>75.656823840000001</v>
      </c>
      <c r="AB37" s="29">
        <v>190</v>
      </c>
      <c r="AC37" s="32">
        <v>10</v>
      </c>
      <c r="AD37" s="29"/>
      <c r="AE37" s="29"/>
      <c r="AF37" s="29"/>
      <c r="AG37" s="29"/>
      <c r="AH37" s="29"/>
      <c r="AI37" s="29"/>
      <c r="AJ37" s="29"/>
      <c r="AK37" s="29">
        <f t="shared" si="4"/>
        <v>1979.0759474400002</v>
      </c>
      <c r="AL37" s="17"/>
      <c r="AM37" s="17"/>
      <c r="AN37" s="17"/>
      <c r="AO37" s="17"/>
      <c r="AP37" s="17"/>
      <c r="AQ37" s="17"/>
      <c r="AR37" s="17"/>
      <c r="AS37" s="16">
        <v>18</v>
      </c>
      <c r="AT37" s="16">
        <v>18</v>
      </c>
      <c r="AU37" s="21">
        <v>397.1</v>
      </c>
      <c r="AV37" s="21"/>
      <c r="AW37" s="22"/>
      <c r="AX37" s="22"/>
      <c r="AY37" s="22">
        <v>47.76</v>
      </c>
      <c r="AZ37" s="22"/>
      <c r="BA37" s="22"/>
      <c r="BB37" s="22"/>
      <c r="BC37" s="22">
        <v>16.008300000000002</v>
      </c>
      <c r="BD37" s="22"/>
      <c r="BE37" s="22"/>
      <c r="BF37" s="19" t="str">
        <f t="shared" si="5"/>
        <v>0</v>
      </c>
      <c r="BG37" s="19" t="str">
        <f t="shared" si="6"/>
        <v>0</v>
      </c>
      <c r="BH37" s="22"/>
      <c r="BI37" s="22"/>
      <c r="BJ37" s="22"/>
      <c r="BK37" s="22"/>
      <c r="BL37" s="22"/>
      <c r="BM37" s="22"/>
      <c r="BN37" s="22"/>
      <c r="BO37" s="22"/>
      <c r="BP37" s="23">
        <f t="shared" si="7"/>
        <v>460.86830000000003</v>
      </c>
      <c r="BQ37" s="39">
        <f t="shared" si="8"/>
        <v>1518.2076474400001</v>
      </c>
      <c r="BR37" s="42">
        <f t="shared" si="0"/>
        <v>1513.1364767999999</v>
      </c>
      <c r="BS37" s="42"/>
      <c r="BT37" s="41" t="str">
        <f t="shared" si="9"/>
        <v>0</v>
      </c>
      <c r="BU37" s="43">
        <f t="shared" si="10"/>
        <v>0</v>
      </c>
      <c r="BV37" s="43"/>
      <c r="BW37" s="44">
        <f t="shared" si="19"/>
        <v>1513.1364767999999</v>
      </c>
      <c r="BX37" s="38">
        <f t="shared" si="11"/>
        <v>3031.3441242399999</v>
      </c>
      <c r="BY37" s="48"/>
      <c r="BZ37" s="49">
        <f t="shared" si="12"/>
        <v>30.3134412424</v>
      </c>
      <c r="CA37" s="49"/>
      <c r="CB37" s="45">
        <f t="shared" si="13"/>
        <v>3001.0306829975998</v>
      </c>
      <c r="CC37" s="1"/>
      <c r="CF37" s="66">
        <f t="shared" si="14"/>
        <v>3228.8824242399996</v>
      </c>
      <c r="CG37" s="66">
        <f t="shared" si="15"/>
        <v>1720.5517412424001</v>
      </c>
      <c r="CH37" s="66">
        <f t="shared" si="16"/>
        <v>1508.3306829975995</v>
      </c>
      <c r="CI37" s="66">
        <f t="shared" si="17"/>
        <v>1500</v>
      </c>
      <c r="CJ37" s="67">
        <f t="shared" si="18"/>
        <v>6.25</v>
      </c>
    </row>
    <row r="38" spans="2:88" ht="23.25" x14ac:dyDescent="0.3">
      <c r="B38">
        <v>984.49630000000013</v>
      </c>
      <c r="D38">
        <v>33</v>
      </c>
      <c r="E38" s="36" t="s">
        <v>116</v>
      </c>
      <c r="F38" s="30">
        <v>427.51</v>
      </c>
      <c r="G38" s="31"/>
      <c r="H38" s="29"/>
      <c r="I38" s="29"/>
      <c r="J38" s="29"/>
      <c r="K38" s="29"/>
      <c r="L38" s="27">
        <f t="shared" si="1"/>
        <v>1053.4110410000003</v>
      </c>
      <c r="M38" s="29"/>
      <c r="N38" s="33"/>
      <c r="O38" s="29"/>
      <c r="P38" s="29"/>
      <c r="Q38" s="24">
        <f t="shared" si="2"/>
        <v>158.01165615000005</v>
      </c>
      <c r="R38" s="24">
        <v>141.49</v>
      </c>
      <c r="S38" s="29"/>
      <c r="T38" s="32"/>
      <c r="U38" s="32">
        <v>109.23</v>
      </c>
      <c r="V38" s="32">
        <v>116.87</v>
      </c>
      <c r="W38" s="32">
        <v>130.5</v>
      </c>
      <c r="X38" s="29"/>
      <c r="Y38" s="29"/>
      <c r="Z38" s="29"/>
      <c r="AA38" s="24">
        <f t="shared" si="3"/>
        <v>63.204662460000016</v>
      </c>
      <c r="AB38" s="29">
        <v>190</v>
      </c>
      <c r="AC38" s="32">
        <v>10</v>
      </c>
      <c r="AD38" s="29"/>
      <c r="AE38" s="29"/>
      <c r="AF38" s="29"/>
      <c r="AG38" s="29"/>
      <c r="AH38" s="29"/>
      <c r="AI38" s="29"/>
      <c r="AJ38" s="29"/>
      <c r="AK38" s="29">
        <f t="shared" ref="AK38:AK51" si="20">SUM(H38:AJ38)</f>
        <v>1972.7173596100004</v>
      </c>
      <c r="AL38" s="17"/>
      <c r="AM38" s="17"/>
      <c r="AN38" s="17"/>
      <c r="AO38" s="17"/>
      <c r="AP38" s="17"/>
      <c r="AQ38" s="17"/>
      <c r="AR38" s="17"/>
      <c r="AS38" s="16">
        <v>18</v>
      </c>
      <c r="AT38" s="16">
        <v>18</v>
      </c>
      <c r="AU38" s="21">
        <v>415.8</v>
      </c>
      <c r="AV38" s="21"/>
      <c r="AW38" s="22"/>
      <c r="AX38" s="22"/>
      <c r="AY38" s="22"/>
      <c r="AZ38" s="22"/>
      <c r="BA38" s="22"/>
      <c r="BB38" s="22"/>
      <c r="BC38" s="22">
        <v>0</v>
      </c>
      <c r="BD38" s="22"/>
      <c r="BE38" s="22"/>
      <c r="BF38" s="19" t="str">
        <f t="shared" si="5"/>
        <v>0</v>
      </c>
      <c r="BG38" s="19" t="str">
        <f t="shared" si="6"/>
        <v>0</v>
      </c>
      <c r="BH38" s="22"/>
      <c r="BI38" s="22"/>
      <c r="BJ38" s="22"/>
      <c r="BK38" s="22"/>
      <c r="BL38" s="22"/>
      <c r="BM38" s="22"/>
      <c r="BN38" s="22"/>
      <c r="BO38" s="22"/>
      <c r="BP38" s="23">
        <f t="shared" si="7"/>
        <v>415.8</v>
      </c>
      <c r="BQ38" s="39">
        <f t="shared" si="8"/>
        <v>1556.9173596100004</v>
      </c>
      <c r="BR38" s="42">
        <f t="shared" ref="BR38:BR51" si="21">L38*120%</f>
        <v>1264.0932492000004</v>
      </c>
      <c r="BS38" s="42"/>
      <c r="BT38" s="41" t="str">
        <f t="shared" si="9"/>
        <v>0</v>
      </c>
      <c r="BU38" s="43">
        <f t="shared" si="10"/>
        <v>0</v>
      </c>
      <c r="BV38" s="43"/>
      <c r="BW38" s="44">
        <f t="shared" si="19"/>
        <v>1264.0932492000004</v>
      </c>
      <c r="BX38" s="38">
        <f t="shared" si="11"/>
        <v>2821.010608810001</v>
      </c>
      <c r="BY38" s="48"/>
      <c r="BZ38" s="49">
        <f t="shared" si="12"/>
        <v>28.210106088100012</v>
      </c>
      <c r="CA38" s="49"/>
      <c r="CB38" s="45">
        <f t="shared" si="13"/>
        <v>2792.800502721901</v>
      </c>
      <c r="CC38" s="1"/>
      <c r="CF38" s="66">
        <f t="shared" si="14"/>
        <v>2728.7206088100011</v>
      </c>
      <c r="CG38" s="66">
        <f t="shared" si="15"/>
        <v>1621.5201060881</v>
      </c>
      <c r="CH38" s="66">
        <f t="shared" si="16"/>
        <v>1107.2005027219011</v>
      </c>
      <c r="CI38" s="66">
        <f t="shared" si="17"/>
        <v>1100</v>
      </c>
      <c r="CJ38" s="67">
        <f t="shared" si="18"/>
        <v>0</v>
      </c>
    </row>
    <row r="39" spans="2:88" ht="23.25" x14ac:dyDescent="0.3">
      <c r="B39">
        <v>1513.5150000000001</v>
      </c>
      <c r="D39">
        <v>34</v>
      </c>
      <c r="E39" s="36" t="s">
        <v>117</v>
      </c>
      <c r="F39" s="30">
        <v>588.96</v>
      </c>
      <c r="G39" s="31"/>
      <c r="H39" s="29"/>
      <c r="I39" s="29"/>
      <c r="J39" s="29"/>
      <c r="K39" s="29"/>
      <c r="L39" s="27">
        <f t="shared" si="1"/>
        <v>1619.4610500000001</v>
      </c>
      <c r="M39" s="29"/>
      <c r="N39" s="33"/>
      <c r="O39" s="29"/>
      <c r="P39" s="29"/>
      <c r="Q39" s="24">
        <f t="shared" si="2"/>
        <v>242.91915750000001</v>
      </c>
      <c r="R39" s="24">
        <v>141.49</v>
      </c>
      <c r="S39" s="29"/>
      <c r="T39" s="32"/>
      <c r="U39" s="32">
        <v>106.67</v>
      </c>
      <c r="V39" s="32">
        <v>114.14</v>
      </c>
      <c r="W39" s="32">
        <v>127.44</v>
      </c>
      <c r="X39" s="29"/>
      <c r="Y39" s="29"/>
      <c r="Z39" s="29"/>
      <c r="AA39" s="24">
        <f t="shared" si="3"/>
        <v>97.167663000000005</v>
      </c>
      <c r="AB39" s="29">
        <v>190</v>
      </c>
      <c r="AC39" s="32">
        <v>10</v>
      </c>
      <c r="AD39" s="29"/>
      <c r="AE39" s="29"/>
      <c r="AF39" s="29"/>
      <c r="AG39" s="29"/>
      <c r="AH39" s="29"/>
      <c r="AI39" s="29"/>
      <c r="AJ39" s="29"/>
      <c r="AK39" s="29">
        <f t="shared" si="20"/>
        <v>2649.2878705000003</v>
      </c>
      <c r="AL39" s="17"/>
      <c r="AM39" s="17"/>
      <c r="AN39" s="17"/>
      <c r="AO39" s="17"/>
      <c r="AP39" s="17"/>
      <c r="AQ39" s="17"/>
      <c r="AR39" s="17"/>
      <c r="AS39" s="16">
        <v>18</v>
      </c>
      <c r="AT39" s="16">
        <v>18</v>
      </c>
      <c r="AU39" s="21">
        <v>249.7</v>
      </c>
      <c r="AV39" s="21"/>
      <c r="AW39" s="22"/>
      <c r="AX39" s="22"/>
      <c r="AY39" s="22"/>
      <c r="AZ39" s="22"/>
      <c r="BA39" s="22"/>
      <c r="BB39" s="22"/>
      <c r="BC39" s="22">
        <v>0</v>
      </c>
      <c r="BD39" s="22"/>
      <c r="BE39" s="22"/>
      <c r="BF39" s="19" t="str">
        <f t="shared" si="5"/>
        <v>0</v>
      </c>
      <c r="BG39" s="19" t="str">
        <f t="shared" si="6"/>
        <v>0</v>
      </c>
      <c r="BH39" s="22"/>
      <c r="BI39" s="22"/>
      <c r="BJ39" s="22"/>
      <c r="BK39" s="22"/>
      <c r="BL39" s="22"/>
      <c r="BM39" s="22"/>
      <c r="BN39" s="22"/>
      <c r="BO39" s="22"/>
      <c r="BP39" s="23">
        <f t="shared" si="7"/>
        <v>249.7</v>
      </c>
      <c r="BQ39" s="39">
        <f t="shared" si="8"/>
        <v>2399.5878705000005</v>
      </c>
      <c r="BR39" s="42">
        <f t="shared" si="21"/>
        <v>1943.3532600000001</v>
      </c>
      <c r="BS39" s="42"/>
      <c r="BT39" s="41" t="str">
        <f t="shared" si="9"/>
        <v>0</v>
      </c>
      <c r="BU39" s="43">
        <f t="shared" si="10"/>
        <v>0</v>
      </c>
      <c r="BV39" s="43"/>
      <c r="BW39" s="44">
        <f t="shared" si="19"/>
        <v>1943.3532600000001</v>
      </c>
      <c r="BX39" s="38">
        <f t="shared" si="11"/>
        <v>4342.9411305000003</v>
      </c>
      <c r="BY39" s="48"/>
      <c r="BZ39" s="49">
        <f t="shared" si="12"/>
        <v>43.429411305000002</v>
      </c>
      <c r="CA39" s="49"/>
      <c r="CB39" s="45">
        <f t="shared" si="13"/>
        <v>4299.5117191950003</v>
      </c>
      <c r="CC39" s="1"/>
      <c r="CF39" s="66">
        <f t="shared" si="14"/>
        <v>4092.9011305000004</v>
      </c>
      <c r="CG39" s="66">
        <f t="shared" si="15"/>
        <v>1632.0894113050001</v>
      </c>
      <c r="CH39" s="66">
        <f t="shared" si="16"/>
        <v>2460.8117191950005</v>
      </c>
      <c r="CI39" s="66">
        <f t="shared" si="17"/>
        <v>2460</v>
      </c>
      <c r="CJ39" s="67">
        <f t="shared" si="18"/>
        <v>30.25</v>
      </c>
    </row>
    <row r="40" spans="2:88" ht="23.25" x14ac:dyDescent="0.3">
      <c r="B40">
        <v>1457.2758000000001</v>
      </c>
      <c r="D40">
        <v>35</v>
      </c>
      <c r="E40" s="36" t="s">
        <v>118</v>
      </c>
      <c r="F40" s="30">
        <v>569.57000000000005</v>
      </c>
      <c r="G40" s="31"/>
      <c r="H40" s="29"/>
      <c r="I40" s="29"/>
      <c r="J40" s="29"/>
      <c r="K40" s="29"/>
      <c r="L40" s="27">
        <f t="shared" si="1"/>
        <v>1559.2851060000003</v>
      </c>
      <c r="M40" s="29"/>
      <c r="N40" s="33"/>
      <c r="O40" s="29"/>
      <c r="P40" s="29"/>
      <c r="Q40" s="24">
        <f t="shared" si="2"/>
        <v>233.89276590000003</v>
      </c>
      <c r="R40" s="24">
        <v>141.49</v>
      </c>
      <c r="S40" s="29"/>
      <c r="T40" s="32"/>
      <c r="U40" s="32">
        <v>98.69</v>
      </c>
      <c r="V40" s="32">
        <v>105.6</v>
      </c>
      <c r="W40" s="32">
        <v>118.36</v>
      </c>
      <c r="X40" s="29"/>
      <c r="Y40" s="29"/>
      <c r="Z40" s="29"/>
      <c r="AA40" s="24">
        <f t="shared" si="3"/>
        <v>93.557106360000006</v>
      </c>
      <c r="AB40" s="29">
        <v>190</v>
      </c>
      <c r="AC40" s="32">
        <v>10</v>
      </c>
      <c r="AD40" s="29"/>
      <c r="AE40" s="29"/>
      <c r="AF40" s="29"/>
      <c r="AG40" s="29"/>
      <c r="AH40" s="29"/>
      <c r="AI40" s="29"/>
      <c r="AJ40" s="29"/>
      <c r="AK40" s="29">
        <f t="shared" si="20"/>
        <v>2550.8749782600007</v>
      </c>
      <c r="AL40" s="17"/>
      <c r="AM40" s="17"/>
      <c r="AN40" s="17"/>
      <c r="AO40" s="17"/>
      <c r="AP40" s="17"/>
      <c r="AQ40" s="17"/>
      <c r="AR40" s="17"/>
      <c r="AS40" s="16">
        <v>18</v>
      </c>
      <c r="AT40" s="16">
        <v>18</v>
      </c>
      <c r="AU40" s="21">
        <v>240.9</v>
      </c>
      <c r="AV40" s="21"/>
      <c r="AW40" s="22"/>
      <c r="AX40" s="22"/>
      <c r="AY40" s="22"/>
      <c r="AZ40" s="22"/>
      <c r="BA40" s="22"/>
      <c r="BB40" s="22"/>
      <c r="BC40" s="22">
        <v>21.928725000000004</v>
      </c>
      <c r="BD40" s="22"/>
      <c r="BE40" s="22"/>
      <c r="BF40" s="19" t="str">
        <f t="shared" si="5"/>
        <v>0</v>
      </c>
      <c r="BG40" s="19" t="str">
        <f t="shared" si="6"/>
        <v>0</v>
      </c>
      <c r="BH40" s="22"/>
      <c r="BI40" s="22"/>
      <c r="BJ40" s="22"/>
      <c r="BK40" s="22"/>
      <c r="BL40" s="22"/>
      <c r="BM40" s="22"/>
      <c r="BN40" s="22"/>
      <c r="BO40" s="22"/>
      <c r="BP40" s="23">
        <f t="shared" si="7"/>
        <v>262.82872500000002</v>
      </c>
      <c r="BQ40" s="39">
        <f t="shared" si="8"/>
        <v>2288.0462532600009</v>
      </c>
      <c r="BR40" s="42">
        <f t="shared" si="21"/>
        <v>1871.1421272000002</v>
      </c>
      <c r="BS40" s="42"/>
      <c r="BT40" s="41" t="str">
        <f t="shared" si="9"/>
        <v>0</v>
      </c>
      <c r="BU40" s="43">
        <f t="shared" si="10"/>
        <v>0</v>
      </c>
      <c r="BV40" s="43"/>
      <c r="BW40" s="44">
        <f t="shared" si="19"/>
        <v>1871.1421272000002</v>
      </c>
      <c r="BX40" s="38">
        <f t="shared" si="11"/>
        <v>4159.1883804600011</v>
      </c>
      <c r="BY40" s="48"/>
      <c r="BZ40" s="49">
        <f t="shared" si="12"/>
        <v>41.591883804600009</v>
      </c>
      <c r="CA40" s="49"/>
      <c r="CB40" s="45">
        <f t="shared" si="13"/>
        <v>4117.5964966554011</v>
      </c>
      <c r="CC40" s="1"/>
      <c r="CF40" s="66">
        <f t="shared" si="14"/>
        <v>3947.8771054600006</v>
      </c>
      <c r="CG40" s="66">
        <f t="shared" si="15"/>
        <v>1623.9906088046</v>
      </c>
      <c r="CH40" s="66">
        <f t="shared" si="16"/>
        <v>2323.8864966554006</v>
      </c>
      <c r="CI40" s="66">
        <f t="shared" si="17"/>
        <v>2320</v>
      </c>
      <c r="CJ40" s="67">
        <f t="shared" si="18"/>
        <v>26.75</v>
      </c>
    </row>
    <row r="41" spans="2:88" ht="23.25" x14ac:dyDescent="0.3">
      <c r="B41">
        <v>1710.4592</v>
      </c>
      <c r="D41">
        <v>36</v>
      </c>
      <c r="E41" s="36" t="s">
        <v>119</v>
      </c>
      <c r="F41" s="30">
        <v>653.4</v>
      </c>
      <c r="G41" s="31"/>
      <c r="H41" s="29"/>
      <c r="I41" s="29"/>
      <c r="J41" s="29"/>
      <c r="K41" s="29"/>
      <c r="L41" s="27">
        <f t="shared" si="1"/>
        <v>1830.1913440000001</v>
      </c>
      <c r="M41" s="29"/>
      <c r="N41" s="33"/>
      <c r="O41" s="29"/>
      <c r="P41" s="29"/>
      <c r="Q41" s="24">
        <f t="shared" si="2"/>
        <v>274.52870159999998</v>
      </c>
      <c r="R41" s="24">
        <v>141.49</v>
      </c>
      <c r="S41" s="29"/>
      <c r="T41" s="32"/>
      <c r="U41" s="32">
        <v>82.78</v>
      </c>
      <c r="V41" s="32">
        <v>88.57</v>
      </c>
      <c r="W41" s="32">
        <v>99.24</v>
      </c>
      <c r="X41" s="29"/>
      <c r="Y41" s="29"/>
      <c r="Z41" s="29"/>
      <c r="AA41" s="24">
        <f t="shared" si="3"/>
        <v>109.81148064</v>
      </c>
      <c r="AB41" s="29">
        <v>190</v>
      </c>
      <c r="AC41" s="32">
        <v>10</v>
      </c>
      <c r="AD41" s="29"/>
      <c r="AE41" s="29"/>
      <c r="AF41" s="29"/>
      <c r="AG41" s="29"/>
      <c r="AH41" s="29"/>
      <c r="AI41" s="29"/>
      <c r="AJ41" s="29"/>
      <c r="AK41" s="29">
        <f t="shared" si="20"/>
        <v>2826.6115262399999</v>
      </c>
      <c r="AL41" s="17"/>
      <c r="AM41" s="17"/>
      <c r="AN41" s="17"/>
      <c r="AO41" s="17"/>
      <c r="AP41" s="17"/>
      <c r="AQ41" s="17"/>
      <c r="AR41" s="17"/>
      <c r="AS41" s="16">
        <v>18</v>
      </c>
      <c r="AT41" s="16">
        <v>18</v>
      </c>
      <c r="AU41" s="21">
        <v>341</v>
      </c>
      <c r="AV41" s="21"/>
      <c r="AW41" s="22"/>
      <c r="AX41" s="22"/>
      <c r="AY41" s="22"/>
      <c r="AZ41" s="22"/>
      <c r="BA41" s="22"/>
      <c r="BB41" s="22"/>
      <c r="BC41" s="22">
        <v>25.302375000000001</v>
      </c>
      <c r="BD41" s="22"/>
      <c r="BE41" s="22"/>
      <c r="BF41" s="19" t="str">
        <f t="shared" si="5"/>
        <v>0</v>
      </c>
      <c r="BG41" s="19" t="str">
        <f t="shared" si="6"/>
        <v>0</v>
      </c>
      <c r="BH41" s="22"/>
      <c r="BI41" s="22"/>
      <c r="BJ41" s="22"/>
      <c r="BK41" s="22"/>
      <c r="BL41" s="22"/>
      <c r="BM41" s="22"/>
      <c r="BN41" s="22"/>
      <c r="BO41" s="22"/>
      <c r="BP41" s="23">
        <f t="shared" si="7"/>
        <v>366.30237499999998</v>
      </c>
      <c r="BQ41" s="39">
        <f t="shared" si="8"/>
        <v>2460.3091512399997</v>
      </c>
      <c r="BR41" s="42">
        <f t="shared" si="21"/>
        <v>2196.2296127999998</v>
      </c>
      <c r="BS41" s="42"/>
      <c r="BT41" s="41" t="str">
        <f t="shared" si="9"/>
        <v>0</v>
      </c>
      <c r="BU41" s="43">
        <f t="shared" si="10"/>
        <v>0</v>
      </c>
      <c r="BV41" s="43"/>
      <c r="BW41" s="44">
        <f t="shared" si="19"/>
        <v>2196.2296127999998</v>
      </c>
      <c r="BX41" s="38">
        <f t="shared" si="11"/>
        <v>4656.5387640399995</v>
      </c>
      <c r="BY41" s="48"/>
      <c r="BZ41" s="49">
        <f t="shared" si="12"/>
        <v>46.565387640399997</v>
      </c>
      <c r="CA41" s="49"/>
      <c r="CB41" s="45">
        <f t="shared" si="13"/>
        <v>4609.9733763995991</v>
      </c>
      <c r="CC41" s="1"/>
      <c r="CF41" s="66">
        <f t="shared" si="14"/>
        <v>4600.7611390399998</v>
      </c>
      <c r="CG41" s="66">
        <f t="shared" si="15"/>
        <v>1816.2677626404</v>
      </c>
      <c r="CH41" s="66">
        <f t="shared" si="16"/>
        <v>2784.4933763995996</v>
      </c>
      <c r="CI41" s="66">
        <f t="shared" si="17"/>
        <v>2780</v>
      </c>
      <c r="CJ41" s="67">
        <f t="shared" si="18"/>
        <v>59.25</v>
      </c>
    </row>
    <row r="42" spans="2:88" ht="23.25" x14ac:dyDescent="0.3">
      <c r="B42">
        <v>1573.4564</v>
      </c>
      <c r="D42">
        <v>37</v>
      </c>
      <c r="E42" s="36" t="s">
        <v>120</v>
      </c>
      <c r="F42" s="30">
        <v>616.29999999999995</v>
      </c>
      <c r="G42" s="31"/>
      <c r="H42" s="29"/>
      <c r="I42" s="29"/>
      <c r="J42" s="29"/>
      <c r="K42" s="29"/>
      <c r="L42" s="27">
        <f t="shared" si="1"/>
        <v>1683.5983480000002</v>
      </c>
      <c r="M42" s="29"/>
      <c r="N42" s="33"/>
      <c r="O42" s="29"/>
      <c r="P42" s="29"/>
      <c r="Q42" s="24">
        <f t="shared" si="2"/>
        <v>252.53975220000001</v>
      </c>
      <c r="R42" s="24">
        <v>141.49</v>
      </c>
      <c r="S42" s="29"/>
      <c r="T42" s="32"/>
      <c r="U42" s="32">
        <v>75.39</v>
      </c>
      <c r="V42" s="32">
        <v>80.67</v>
      </c>
      <c r="W42" s="32">
        <v>90.36</v>
      </c>
      <c r="X42" s="29"/>
      <c r="Y42" s="29"/>
      <c r="Z42" s="29"/>
      <c r="AA42" s="24">
        <f t="shared" si="3"/>
        <v>101.01590088</v>
      </c>
      <c r="AB42" s="29">
        <v>200</v>
      </c>
      <c r="AC42" s="32">
        <v>10</v>
      </c>
      <c r="AD42" s="29"/>
      <c r="AE42" s="29"/>
      <c r="AF42" s="29"/>
      <c r="AG42" s="29"/>
      <c r="AH42" s="29"/>
      <c r="AI42" s="29"/>
      <c r="AJ42" s="29"/>
      <c r="AK42" s="29">
        <f t="shared" si="20"/>
        <v>2635.0640010800007</v>
      </c>
      <c r="AL42" s="17"/>
      <c r="AM42" s="17"/>
      <c r="AN42" s="17"/>
      <c r="AO42" s="17"/>
      <c r="AP42" s="17"/>
      <c r="AQ42" s="17"/>
      <c r="AR42" s="17"/>
      <c r="AS42" s="16">
        <v>18</v>
      </c>
      <c r="AT42" s="16">
        <v>18</v>
      </c>
      <c r="AU42" s="21">
        <v>260.7</v>
      </c>
      <c r="AV42" s="21"/>
      <c r="AW42" s="22"/>
      <c r="AX42" s="22"/>
      <c r="AY42" s="22"/>
      <c r="AZ42" s="22"/>
      <c r="BA42" s="22"/>
      <c r="BB42" s="22"/>
      <c r="BC42" s="22">
        <v>23.880150000000004</v>
      </c>
      <c r="BD42" s="22"/>
      <c r="BE42" s="22"/>
      <c r="BF42" s="19" t="str">
        <f t="shared" si="5"/>
        <v>0</v>
      </c>
      <c r="BG42" s="19" t="str">
        <f t="shared" si="6"/>
        <v>0</v>
      </c>
      <c r="BH42" s="22"/>
      <c r="BI42" s="22"/>
      <c r="BJ42" s="22"/>
      <c r="BK42" s="22"/>
      <c r="BL42" s="22"/>
      <c r="BM42" s="22"/>
      <c r="BN42" s="22"/>
      <c r="BO42" s="22"/>
      <c r="BP42" s="23">
        <f t="shared" si="7"/>
        <v>284.58015</v>
      </c>
      <c r="BQ42" s="39">
        <f t="shared" si="8"/>
        <v>2350.4838510800009</v>
      </c>
      <c r="BR42" s="42">
        <f t="shared" si="21"/>
        <v>2020.3180176000001</v>
      </c>
      <c r="BS42" s="42"/>
      <c r="BT42" s="41" t="str">
        <f t="shared" si="9"/>
        <v>0</v>
      </c>
      <c r="BU42" s="43">
        <f t="shared" si="10"/>
        <v>0</v>
      </c>
      <c r="BV42" s="43"/>
      <c r="BW42" s="44">
        <f t="shared" si="19"/>
        <v>2020.3180176000001</v>
      </c>
      <c r="BX42" s="38">
        <f t="shared" si="11"/>
        <v>4370.8018686800006</v>
      </c>
      <c r="BY42" s="48"/>
      <c r="BZ42" s="49">
        <f t="shared" si="12"/>
        <v>43.70801868680001</v>
      </c>
      <c r="CA42" s="49"/>
      <c r="CB42" s="45">
        <f t="shared" si="13"/>
        <v>4327.0938499932008</v>
      </c>
      <c r="CC42" s="1"/>
      <c r="CF42" s="66">
        <f t="shared" si="14"/>
        <v>4257.4720186800005</v>
      </c>
      <c r="CG42" s="66">
        <f t="shared" si="15"/>
        <v>1694.5881686867999</v>
      </c>
      <c r="CH42" s="66">
        <f t="shared" si="16"/>
        <v>2562.8838499932008</v>
      </c>
      <c r="CI42" s="66">
        <f t="shared" si="17"/>
        <v>2560</v>
      </c>
      <c r="CJ42" s="67">
        <f t="shared" si="18"/>
        <v>37.25</v>
      </c>
    </row>
    <row r="43" spans="2:88" ht="23.25" x14ac:dyDescent="0.3">
      <c r="B43">
        <v>1579.5233000000001</v>
      </c>
      <c r="D43">
        <v>38</v>
      </c>
      <c r="E43" s="36" t="s">
        <v>81</v>
      </c>
      <c r="F43" s="30">
        <v>632.79999999999995</v>
      </c>
      <c r="G43" s="31"/>
      <c r="H43" s="29"/>
      <c r="I43" s="29"/>
      <c r="J43" s="29"/>
      <c r="K43" s="29"/>
      <c r="L43" s="27">
        <f t="shared" si="1"/>
        <v>1690.0899310000002</v>
      </c>
      <c r="M43" s="29"/>
      <c r="N43" s="33"/>
      <c r="O43" s="29"/>
      <c r="P43" s="29"/>
      <c r="Q43" s="24">
        <f t="shared" si="2"/>
        <v>253.51348965000003</v>
      </c>
      <c r="R43" s="24">
        <v>141.49</v>
      </c>
      <c r="S43" s="29"/>
      <c r="T43" s="32"/>
      <c r="U43" s="32">
        <v>72.63</v>
      </c>
      <c r="V43" s="32">
        <v>77.709999999999994</v>
      </c>
      <c r="W43" s="32">
        <v>86.7</v>
      </c>
      <c r="X43" s="29"/>
      <c r="Y43" s="29"/>
      <c r="Z43" s="29"/>
      <c r="AA43" s="24">
        <f t="shared" si="3"/>
        <v>101.40539586000001</v>
      </c>
      <c r="AB43" s="29">
        <v>200</v>
      </c>
      <c r="AC43" s="32">
        <v>10</v>
      </c>
      <c r="AD43" s="29"/>
      <c r="AE43" s="29"/>
      <c r="AF43" s="29"/>
      <c r="AG43" s="29"/>
      <c r="AH43" s="29"/>
      <c r="AI43" s="29"/>
      <c r="AJ43" s="29"/>
      <c r="AK43" s="29">
        <f t="shared" si="20"/>
        <v>2633.5388165100007</v>
      </c>
      <c r="AL43" s="17"/>
      <c r="AM43" s="17"/>
      <c r="AN43" s="17"/>
      <c r="AO43" s="17"/>
      <c r="AP43" s="17"/>
      <c r="AQ43" s="17"/>
      <c r="AR43" s="17"/>
      <c r="AS43" s="16">
        <v>18</v>
      </c>
      <c r="AT43" s="16">
        <v>18</v>
      </c>
      <c r="AU43" s="21">
        <v>294.8</v>
      </c>
      <c r="AV43" s="21"/>
      <c r="AW43" s="22"/>
      <c r="AX43" s="22"/>
      <c r="AY43" s="22"/>
      <c r="AZ43" s="22"/>
      <c r="BA43" s="22"/>
      <c r="BB43" s="22"/>
      <c r="BC43" s="22">
        <v>22.854825000000002</v>
      </c>
      <c r="BD43" s="22"/>
      <c r="BE43" s="22"/>
      <c r="BF43" s="19" t="str">
        <f t="shared" si="5"/>
        <v>0</v>
      </c>
      <c r="BG43" s="19" t="str">
        <f t="shared" si="6"/>
        <v>0</v>
      </c>
      <c r="BH43" s="22"/>
      <c r="BI43" s="22"/>
      <c r="BJ43" s="22"/>
      <c r="BK43" s="22"/>
      <c r="BL43" s="22"/>
      <c r="BM43" s="22"/>
      <c r="BN43" s="22"/>
      <c r="BO43" s="22"/>
      <c r="BP43" s="23">
        <f t="shared" si="7"/>
        <v>317.65482500000002</v>
      </c>
      <c r="BQ43" s="39">
        <f t="shared" si="8"/>
        <v>2315.8839915100007</v>
      </c>
      <c r="BR43" s="42">
        <f t="shared" si="21"/>
        <v>2028.1079172000002</v>
      </c>
      <c r="BS43" s="42"/>
      <c r="BT43" s="41" t="str">
        <f t="shared" si="9"/>
        <v>0</v>
      </c>
      <c r="BU43" s="43">
        <f t="shared" si="10"/>
        <v>0</v>
      </c>
      <c r="BV43" s="43"/>
      <c r="BW43" s="44">
        <f t="shared" si="19"/>
        <v>2028.1079172000002</v>
      </c>
      <c r="BX43" s="38">
        <f t="shared" si="11"/>
        <v>4343.9919087100006</v>
      </c>
      <c r="BY43" s="48"/>
      <c r="BZ43" s="49">
        <f t="shared" si="12"/>
        <v>43.439919087100009</v>
      </c>
      <c r="CA43" s="49"/>
      <c r="CB43" s="45">
        <f t="shared" si="13"/>
        <v>4300.5519896229007</v>
      </c>
      <c r="CC43" s="1"/>
      <c r="CF43" s="66">
        <f t="shared" si="14"/>
        <v>4273.1167337100005</v>
      </c>
      <c r="CG43" s="66">
        <f t="shared" si="15"/>
        <v>1743.8947440871</v>
      </c>
      <c r="CH43" s="66">
        <f t="shared" si="16"/>
        <v>2529.2219896229008</v>
      </c>
      <c r="CI43" s="66">
        <f t="shared" si="17"/>
        <v>2520</v>
      </c>
      <c r="CJ43" s="67">
        <f t="shared" si="18"/>
        <v>33.25</v>
      </c>
    </row>
    <row r="44" spans="2:88" ht="23.25" x14ac:dyDescent="0.3">
      <c r="B44">
        <v>1615.9675000000002</v>
      </c>
      <c r="D44">
        <v>39</v>
      </c>
      <c r="E44" s="36" t="s">
        <v>121</v>
      </c>
      <c r="F44" s="30">
        <v>611.49</v>
      </c>
      <c r="G44" s="31"/>
      <c r="H44" s="29"/>
      <c r="I44" s="29"/>
      <c r="J44" s="29"/>
      <c r="K44" s="29"/>
      <c r="L44" s="27">
        <f t="shared" si="1"/>
        <v>1729.0852250000003</v>
      </c>
      <c r="M44" s="29"/>
      <c r="N44" s="33"/>
      <c r="O44" s="29"/>
      <c r="P44" s="29"/>
      <c r="Q44" s="24">
        <f t="shared" si="2"/>
        <v>259.36278375000001</v>
      </c>
      <c r="R44" s="24">
        <v>141.49</v>
      </c>
      <c r="S44" s="29"/>
      <c r="T44" s="32"/>
      <c r="U44" s="32">
        <v>73.209999999999994</v>
      </c>
      <c r="V44" s="32">
        <v>78.33</v>
      </c>
      <c r="W44" s="32">
        <v>87.73</v>
      </c>
      <c r="X44" s="29"/>
      <c r="Y44" s="29"/>
      <c r="Z44" s="29"/>
      <c r="AA44" s="24">
        <f t="shared" si="3"/>
        <v>103.74511350000002</v>
      </c>
      <c r="AB44" s="29">
        <v>190</v>
      </c>
      <c r="AC44" s="32">
        <v>10</v>
      </c>
      <c r="AD44" s="29"/>
      <c r="AE44" s="29"/>
      <c r="AF44" s="29"/>
      <c r="AG44" s="29"/>
      <c r="AH44" s="29"/>
      <c r="AI44" s="29"/>
      <c r="AJ44" s="29"/>
      <c r="AK44" s="29">
        <f t="shared" si="20"/>
        <v>2672.9531222500004</v>
      </c>
      <c r="AL44" s="17"/>
      <c r="AM44" s="17"/>
      <c r="AN44" s="17"/>
      <c r="AO44" s="17"/>
      <c r="AP44" s="17"/>
      <c r="AQ44" s="17"/>
      <c r="AR44" s="17"/>
      <c r="AS44" s="16">
        <v>18</v>
      </c>
      <c r="AT44" s="16">
        <v>18</v>
      </c>
      <c r="AU44" s="21">
        <v>265.10000000000002</v>
      </c>
      <c r="AV44" s="21"/>
      <c r="AW44" s="22"/>
      <c r="AX44" s="22"/>
      <c r="AY44" s="22"/>
      <c r="AZ44" s="22"/>
      <c r="BA44" s="22"/>
      <c r="BB44" s="22"/>
      <c r="BC44" s="22">
        <v>0</v>
      </c>
      <c r="BD44" s="22"/>
      <c r="BE44" s="22"/>
      <c r="BF44" s="19" t="str">
        <f t="shared" si="5"/>
        <v>0</v>
      </c>
      <c r="BG44" s="19" t="str">
        <f t="shared" si="6"/>
        <v>0</v>
      </c>
      <c r="BH44" s="22"/>
      <c r="BI44" s="22"/>
      <c r="BJ44" s="22"/>
      <c r="BK44" s="22"/>
      <c r="BL44" s="22"/>
      <c r="BM44" s="22"/>
      <c r="BN44" s="22"/>
      <c r="BO44" s="22"/>
      <c r="BP44" s="23">
        <f t="shared" si="7"/>
        <v>265.10000000000002</v>
      </c>
      <c r="BQ44" s="39">
        <f t="shared" si="8"/>
        <v>2407.8531222500005</v>
      </c>
      <c r="BR44" s="42">
        <f t="shared" si="21"/>
        <v>2074.90227</v>
      </c>
      <c r="BS44" s="42"/>
      <c r="BT44" s="41" t="str">
        <f t="shared" si="9"/>
        <v>0</v>
      </c>
      <c r="BU44" s="43">
        <f t="shared" si="10"/>
        <v>0</v>
      </c>
      <c r="BV44" s="43"/>
      <c r="BW44" s="44">
        <f t="shared" si="19"/>
        <v>2074.90227</v>
      </c>
      <c r="BX44" s="38">
        <f t="shared" si="11"/>
        <v>4482.755392250001</v>
      </c>
      <c r="BY44" s="48"/>
      <c r="BZ44" s="49">
        <f t="shared" si="12"/>
        <v>44.827553922500009</v>
      </c>
      <c r="CA44" s="49"/>
      <c r="CB44" s="45">
        <f t="shared" si="13"/>
        <v>4437.9278383275014</v>
      </c>
      <c r="CC44" s="1"/>
      <c r="CF44" s="66">
        <f t="shared" si="14"/>
        <v>4357.0953922500003</v>
      </c>
      <c r="CG44" s="66">
        <f t="shared" si="15"/>
        <v>1671.4175539225</v>
      </c>
      <c r="CH44" s="66">
        <f t="shared" si="16"/>
        <v>2685.6778383275005</v>
      </c>
      <c r="CI44" s="66">
        <f t="shared" si="17"/>
        <v>2680</v>
      </c>
      <c r="CJ44" s="67">
        <f t="shared" si="18"/>
        <v>49.25</v>
      </c>
    </row>
    <row r="45" spans="2:88" ht="23.25" x14ac:dyDescent="0.3">
      <c r="B45">
        <v>976.64250000000004</v>
      </c>
      <c r="D45">
        <v>40</v>
      </c>
      <c r="E45" s="36" t="s">
        <v>122</v>
      </c>
      <c r="F45" s="30">
        <v>0</v>
      </c>
      <c r="G45" s="31"/>
      <c r="H45" s="29"/>
      <c r="I45" s="29"/>
      <c r="J45" s="29"/>
      <c r="K45" s="29"/>
      <c r="L45" s="27">
        <f t="shared" si="1"/>
        <v>1045.0074750000001</v>
      </c>
      <c r="M45" s="29"/>
      <c r="N45" s="33"/>
      <c r="O45" s="29"/>
      <c r="P45" s="29"/>
      <c r="Q45" s="24">
        <f t="shared" si="2"/>
        <v>156.75112125000001</v>
      </c>
      <c r="R45" s="24">
        <v>141.49</v>
      </c>
      <c r="S45" s="29"/>
      <c r="T45" s="32"/>
      <c r="U45" s="32">
        <v>69.41</v>
      </c>
      <c r="V45" s="32">
        <v>74.27</v>
      </c>
      <c r="W45" s="32">
        <v>83.18</v>
      </c>
      <c r="X45" s="29"/>
      <c r="Y45" s="29"/>
      <c r="Z45" s="29"/>
      <c r="AA45" s="24">
        <f t="shared" si="3"/>
        <v>62.700448500000007</v>
      </c>
      <c r="AB45" s="29">
        <v>190</v>
      </c>
      <c r="AC45" s="32">
        <v>10</v>
      </c>
      <c r="AD45" s="29"/>
      <c r="AE45" s="29"/>
      <c r="AF45" s="29"/>
      <c r="AG45" s="29"/>
      <c r="AH45" s="29"/>
      <c r="AI45" s="29"/>
      <c r="AJ45" s="29"/>
      <c r="AK45" s="29">
        <f t="shared" si="20"/>
        <v>1832.8090447500003</v>
      </c>
      <c r="AL45" s="17"/>
      <c r="AM45" s="17"/>
      <c r="AN45" s="17"/>
      <c r="AO45" s="17"/>
      <c r="AP45" s="17"/>
      <c r="AQ45" s="17"/>
      <c r="AR45" s="17"/>
      <c r="AS45" s="16">
        <v>18</v>
      </c>
      <c r="AT45" s="16">
        <v>18</v>
      </c>
      <c r="AU45" s="21">
        <v>0</v>
      </c>
      <c r="AV45" s="21"/>
      <c r="AW45" s="22"/>
      <c r="AX45" s="22"/>
      <c r="AY45" s="22"/>
      <c r="AZ45" s="22"/>
      <c r="BA45" s="22"/>
      <c r="BB45" s="22"/>
      <c r="BC45" s="22">
        <v>0</v>
      </c>
      <c r="BD45" s="22"/>
      <c r="BE45" s="22"/>
      <c r="BF45" s="19" t="str">
        <f t="shared" si="5"/>
        <v>0</v>
      </c>
      <c r="BG45" s="19" t="str">
        <f t="shared" si="6"/>
        <v>0</v>
      </c>
      <c r="BH45" s="22"/>
      <c r="BI45" s="22"/>
      <c r="BJ45" s="22"/>
      <c r="BK45" s="22"/>
      <c r="BL45" s="22"/>
      <c r="BM45" s="22"/>
      <c r="BN45" s="22"/>
      <c r="BO45" s="22"/>
      <c r="BP45" s="23">
        <f t="shared" si="7"/>
        <v>0</v>
      </c>
      <c r="BQ45" s="39">
        <f t="shared" si="8"/>
        <v>1832.8090447500003</v>
      </c>
      <c r="BR45" s="42">
        <f t="shared" si="21"/>
        <v>1254.0089700000001</v>
      </c>
      <c r="BS45" s="42"/>
      <c r="BT45" s="41" t="str">
        <f t="shared" si="9"/>
        <v>0</v>
      </c>
      <c r="BU45" s="43">
        <f t="shared" si="10"/>
        <v>0</v>
      </c>
      <c r="BV45" s="43"/>
      <c r="BW45" s="44">
        <f t="shared" si="19"/>
        <v>1254.0089700000001</v>
      </c>
      <c r="BX45" s="38">
        <f t="shared" si="11"/>
        <v>3086.8180147500007</v>
      </c>
      <c r="BY45" s="48"/>
      <c r="BZ45" s="49">
        <f t="shared" si="12"/>
        <v>30.868180147500006</v>
      </c>
      <c r="CA45" s="49"/>
      <c r="CB45" s="45">
        <f t="shared" si="13"/>
        <v>3055.9498346025007</v>
      </c>
      <c r="CC45" s="1"/>
      <c r="CF45" s="66">
        <f t="shared" si="14"/>
        <v>2708.4680147500003</v>
      </c>
      <c r="CG45" s="66">
        <f t="shared" si="15"/>
        <v>780.86818014749997</v>
      </c>
      <c r="CH45" s="66">
        <f t="shared" si="16"/>
        <v>1927.5998346025003</v>
      </c>
      <c r="CI45" s="66">
        <f t="shared" si="17"/>
        <v>1920</v>
      </c>
      <c r="CJ45" s="67">
        <f t="shared" si="18"/>
        <v>16.75</v>
      </c>
    </row>
    <row r="46" spans="2:88" ht="23.25" x14ac:dyDescent="0.3">
      <c r="D46">
        <v>41</v>
      </c>
      <c r="E46" s="36"/>
      <c r="F46" s="30"/>
      <c r="G46" s="31"/>
      <c r="H46" s="29"/>
      <c r="I46" s="29"/>
      <c r="J46" s="29"/>
      <c r="K46" s="29"/>
      <c r="L46" s="27">
        <f>B46*107%</f>
        <v>0</v>
      </c>
      <c r="M46" s="29"/>
      <c r="N46" s="33"/>
      <c r="O46" s="29"/>
      <c r="P46" s="29"/>
      <c r="Q46" s="24"/>
      <c r="R46" s="24">
        <v>141.49</v>
      </c>
      <c r="S46" s="29"/>
      <c r="T46" s="32"/>
      <c r="U46" s="32"/>
      <c r="V46" s="32"/>
      <c r="W46" s="32"/>
      <c r="X46" s="29"/>
      <c r="Y46" s="29"/>
      <c r="Z46" s="29"/>
      <c r="AA46" s="24">
        <f>L46*6%</f>
        <v>0</v>
      </c>
      <c r="AB46" s="29"/>
      <c r="AC46" s="32"/>
      <c r="AD46" s="29"/>
      <c r="AE46" s="29"/>
      <c r="AF46" s="29"/>
      <c r="AG46" s="29"/>
      <c r="AH46" s="29"/>
      <c r="AI46" s="29"/>
      <c r="AJ46" s="29"/>
      <c r="AK46" s="29"/>
      <c r="AL46" s="17"/>
      <c r="AM46" s="17"/>
      <c r="AN46" s="17"/>
      <c r="AO46" s="17"/>
      <c r="AP46" s="17"/>
      <c r="AQ46" s="17"/>
      <c r="AR46" s="17"/>
      <c r="AS46" s="16">
        <v>18</v>
      </c>
      <c r="AT46" s="16">
        <v>18</v>
      </c>
      <c r="AU46" s="21"/>
      <c r="AV46" s="21"/>
      <c r="AW46" s="22"/>
      <c r="AX46" s="22"/>
      <c r="AY46" s="22"/>
      <c r="AZ46" s="22"/>
      <c r="BA46" s="22"/>
      <c r="BB46" s="22"/>
      <c r="BC46" s="22">
        <v>0</v>
      </c>
      <c r="BD46" s="22"/>
      <c r="BE46" s="22"/>
      <c r="BF46" s="19" t="str">
        <f t="shared" si="5"/>
        <v>0</v>
      </c>
      <c r="BG46" s="19" t="str">
        <f t="shared" si="6"/>
        <v>0</v>
      </c>
      <c r="BH46" s="22"/>
      <c r="BI46" s="22"/>
      <c r="BJ46" s="22"/>
      <c r="BK46" s="22"/>
      <c r="BL46" s="22"/>
      <c r="BM46" s="22"/>
      <c r="BN46" s="22"/>
      <c r="BO46" s="22"/>
      <c r="BP46" s="23"/>
      <c r="BQ46" s="39"/>
      <c r="BR46" s="42"/>
      <c r="BS46" s="42"/>
      <c r="BT46" s="41"/>
      <c r="BU46" s="43"/>
      <c r="BV46" s="43"/>
      <c r="BW46" s="44">
        <f>BR46-BU46-BV46</f>
        <v>0</v>
      </c>
      <c r="BX46" s="38"/>
      <c r="BY46" s="48"/>
      <c r="BZ46" s="49"/>
      <c r="CA46" s="49"/>
      <c r="CB46" s="45">
        <f>(BQ46+BW46+BY46)-BZ46</f>
        <v>0</v>
      </c>
      <c r="CC46" s="1"/>
      <c r="CF46" s="66">
        <f t="shared" si="14"/>
        <v>0</v>
      </c>
      <c r="CG46" s="66">
        <f t="shared" si="15"/>
        <v>750</v>
      </c>
      <c r="CH46" s="66">
        <f t="shared" si="16"/>
        <v>-750</v>
      </c>
      <c r="CI46" s="66">
        <f t="shared" si="17"/>
        <v>-750</v>
      </c>
      <c r="CJ46" s="67">
        <f t="shared" si="18"/>
        <v>0</v>
      </c>
    </row>
    <row r="47" spans="2:88" ht="23.25" x14ac:dyDescent="0.3">
      <c r="D47">
        <v>42</v>
      </c>
      <c r="E47" s="36"/>
      <c r="F47" s="30"/>
      <c r="G47" s="31"/>
      <c r="H47" s="29"/>
      <c r="I47" s="29"/>
      <c r="J47" s="29"/>
      <c r="K47" s="29"/>
      <c r="L47" s="27">
        <f t="shared" si="1"/>
        <v>0</v>
      </c>
      <c r="M47" s="29"/>
      <c r="N47" s="33"/>
      <c r="O47" s="29"/>
      <c r="P47" s="29"/>
      <c r="Q47" s="24"/>
      <c r="R47" s="24">
        <v>141.49</v>
      </c>
      <c r="S47" s="29"/>
      <c r="T47" s="32"/>
      <c r="U47" s="32"/>
      <c r="V47" s="32"/>
      <c r="W47" s="32"/>
      <c r="X47" s="29"/>
      <c r="Y47" s="29"/>
      <c r="Z47" s="29"/>
      <c r="AA47" s="24">
        <f t="shared" si="3"/>
        <v>0</v>
      </c>
      <c r="AB47" s="29"/>
      <c r="AC47" s="32"/>
      <c r="AD47" s="29"/>
      <c r="AE47" s="29"/>
      <c r="AF47" s="29"/>
      <c r="AG47" s="29"/>
      <c r="AH47" s="29"/>
      <c r="AI47" s="29"/>
      <c r="AJ47" s="29"/>
      <c r="AK47" s="29"/>
      <c r="AL47" s="17"/>
      <c r="AM47" s="17"/>
      <c r="AN47" s="17"/>
      <c r="AO47" s="17"/>
      <c r="AP47" s="17"/>
      <c r="AQ47" s="17"/>
      <c r="AR47" s="17"/>
      <c r="AS47" s="16">
        <v>18</v>
      </c>
      <c r="AT47" s="16">
        <v>18</v>
      </c>
      <c r="AU47" s="21"/>
      <c r="AV47" s="21"/>
      <c r="AW47" s="22"/>
      <c r="AX47" s="22"/>
      <c r="AY47" s="22"/>
      <c r="AZ47" s="22"/>
      <c r="BA47" s="22"/>
      <c r="BB47" s="22"/>
      <c r="BC47" s="22">
        <v>0</v>
      </c>
      <c r="BD47" s="22"/>
      <c r="BE47" s="22"/>
      <c r="BF47" s="19" t="str">
        <f t="shared" si="5"/>
        <v>0</v>
      </c>
      <c r="BG47" s="19" t="str">
        <f t="shared" si="6"/>
        <v>0</v>
      </c>
      <c r="BH47" s="22"/>
      <c r="BI47" s="22"/>
      <c r="BJ47" s="22"/>
      <c r="BK47" s="22"/>
      <c r="BL47" s="22"/>
      <c r="BM47" s="22"/>
      <c r="BN47" s="22"/>
      <c r="BO47" s="22"/>
      <c r="BP47" s="23"/>
      <c r="BQ47" s="39"/>
      <c r="BR47" s="42"/>
      <c r="BS47" s="42"/>
      <c r="BT47" s="41"/>
      <c r="BU47" s="43"/>
      <c r="BV47" s="43"/>
      <c r="BW47" s="44">
        <f>BR47-BU47-BV47</f>
        <v>0</v>
      </c>
      <c r="BX47" s="38"/>
      <c r="BY47" s="48"/>
      <c r="BZ47" s="49"/>
      <c r="CA47" s="49"/>
      <c r="CB47" s="45">
        <f t="shared" si="13"/>
        <v>0</v>
      </c>
      <c r="CC47" s="1"/>
      <c r="CF47" s="66">
        <f t="shared" si="14"/>
        <v>0</v>
      </c>
      <c r="CG47" s="66">
        <f t="shared" si="15"/>
        <v>750</v>
      </c>
      <c r="CH47" s="66">
        <f t="shared" si="16"/>
        <v>-750</v>
      </c>
      <c r="CI47" s="66">
        <f t="shared" si="17"/>
        <v>-750</v>
      </c>
      <c r="CJ47" s="67">
        <f t="shared" si="18"/>
        <v>0</v>
      </c>
    </row>
    <row r="48" spans="2:88" ht="18" customHeight="1" x14ac:dyDescent="0.3">
      <c r="D48">
        <v>43</v>
      </c>
      <c r="E48" s="37" t="s">
        <v>123</v>
      </c>
      <c r="F48" s="30">
        <v>0</v>
      </c>
      <c r="G48" s="31"/>
      <c r="H48" s="29"/>
      <c r="I48" s="29"/>
      <c r="J48" s="29"/>
      <c r="K48" s="29"/>
      <c r="L48" s="27">
        <f t="shared" si="1"/>
        <v>0</v>
      </c>
      <c r="M48" s="29"/>
      <c r="N48" s="33"/>
      <c r="O48" s="29"/>
      <c r="P48" s="29"/>
      <c r="Q48" s="24"/>
      <c r="R48" s="24">
        <v>141.49</v>
      </c>
      <c r="S48" s="29"/>
      <c r="T48" s="32"/>
      <c r="U48" s="32"/>
      <c r="V48" s="32"/>
      <c r="W48" s="32"/>
      <c r="X48" s="29"/>
      <c r="Y48" s="29"/>
      <c r="Z48" s="29"/>
      <c r="AA48" s="24">
        <f t="shared" si="3"/>
        <v>0</v>
      </c>
      <c r="AB48" s="29"/>
      <c r="AC48" s="32"/>
      <c r="AD48" s="29"/>
      <c r="AE48" s="29"/>
      <c r="AF48" s="29"/>
      <c r="AG48" s="29"/>
      <c r="AH48" s="29"/>
      <c r="AI48" s="29"/>
      <c r="AJ48" s="29"/>
      <c r="AK48" s="29"/>
      <c r="AL48" s="17"/>
      <c r="AM48" s="17"/>
      <c r="AN48" s="17"/>
      <c r="AO48" s="17"/>
      <c r="AP48" s="17"/>
      <c r="AQ48" s="17"/>
      <c r="AR48" s="17"/>
      <c r="AS48" s="16">
        <v>18</v>
      </c>
      <c r="AT48" s="16">
        <v>18</v>
      </c>
      <c r="AU48" s="21">
        <v>0</v>
      </c>
      <c r="AV48" s="21"/>
      <c r="AW48" s="22"/>
      <c r="AX48" s="22"/>
      <c r="AY48" s="22"/>
      <c r="AZ48" s="22"/>
      <c r="BA48" s="22"/>
      <c r="BB48" s="22"/>
      <c r="BC48" s="22">
        <v>0</v>
      </c>
      <c r="BD48" s="22"/>
      <c r="BE48" s="22"/>
      <c r="BF48" s="19" t="str">
        <f t="shared" si="5"/>
        <v>0</v>
      </c>
      <c r="BG48" s="19" t="str">
        <f t="shared" si="6"/>
        <v>0</v>
      </c>
      <c r="BH48" s="22"/>
      <c r="BI48" s="22"/>
      <c r="BJ48" s="22"/>
      <c r="BK48" s="22"/>
      <c r="BL48" s="22"/>
      <c r="BM48" s="22"/>
      <c r="BN48" s="22"/>
      <c r="BO48" s="22"/>
      <c r="BP48" s="23"/>
      <c r="BQ48" s="39"/>
      <c r="BR48" s="42"/>
      <c r="BS48" s="42"/>
      <c r="BT48" s="41"/>
      <c r="BU48" s="43"/>
      <c r="BV48" s="43"/>
      <c r="BW48" s="44">
        <f t="shared" ref="BW48:BW53" si="22">BR48-BU48-BV48</f>
        <v>0</v>
      </c>
      <c r="BX48" s="38"/>
      <c r="BY48" s="48"/>
      <c r="BZ48" s="49"/>
      <c r="CA48" s="49"/>
      <c r="CB48" s="45">
        <f t="shared" si="13"/>
        <v>0</v>
      </c>
      <c r="CC48" s="1"/>
      <c r="CF48" s="66">
        <f t="shared" si="14"/>
        <v>0</v>
      </c>
      <c r="CG48" s="66">
        <f t="shared" si="15"/>
        <v>750</v>
      </c>
      <c r="CH48" s="66">
        <f t="shared" si="16"/>
        <v>-750</v>
      </c>
      <c r="CI48" s="66">
        <f t="shared" si="17"/>
        <v>-750</v>
      </c>
      <c r="CJ48" s="67">
        <f t="shared" si="18"/>
        <v>0</v>
      </c>
    </row>
    <row r="49" spans="2:88" ht="23.25" x14ac:dyDescent="0.3">
      <c r="B49">
        <v>1631.9640000000002</v>
      </c>
      <c r="D49">
        <v>44</v>
      </c>
      <c r="E49" s="36" t="s">
        <v>124</v>
      </c>
      <c r="F49" s="30">
        <v>707.1</v>
      </c>
      <c r="G49" s="31"/>
      <c r="H49" s="29"/>
      <c r="I49" s="29"/>
      <c r="J49" s="29"/>
      <c r="K49" s="29"/>
      <c r="L49" s="27">
        <f t="shared" si="1"/>
        <v>1746.2014800000002</v>
      </c>
      <c r="M49" s="29"/>
      <c r="N49" s="33"/>
      <c r="O49" s="29"/>
      <c r="P49" s="29"/>
      <c r="Q49" s="24">
        <f t="shared" si="2"/>
        <v>261.93022200000001</v>
      </c>
      <c r="R49" s="24">
        <v>141.49</v>
      </c>
      <c r="S49" s="29"/>
      <c r="T49" s="32"/>
      <c r="U49" s="32">
        <v>41.85</v>
      </c>
      <c r="V49" s="32">
        <v>44.78</v>
      </c>
      <c r="W49" s="32">
        <v>49.85</v>
      </c>
      <c r="X49" s="29"/>
      <c r="Y49" s="29"/>
      <c r="Z49" s="29"/>
      <c r="AA49" s="24">
        <f t="shared" si="3"/>
        <v>104.77208880000001</v>
      </c>
      <c r="AB49" s="29">
        <v>190</v>
      </c>
      <c r="AC49" s="32">
        <v>10</v>
      </c>
      <c r="AD49" s="29"/>
      <c r="AE49" s="29"/>
      <c r="AF49" s="29"/>
      <c r="AG49" s="29"/>
      <c r="AH49" s="29"/>
      <c r="AI49" s="29"/>
      <c r="AJ49" s="29"/>
      <c r="AK49" s="29">
        <f t="shared" si="20"/>
        <v>2590.8737908000003</v>
      </c>
      <c r="AL49" s="17"/>
      <c r="AM49" s="17"/>
      <c r="AN49" s="17"/>
      <c r="AO49" s="17"/>
      <c r="AP49" s="17"/>
      <c r="AQ49" s="17"/>
      <c r="AR49" s="17"/>
      <c r="AS49" s="16">
        <v>18</v>
      </c>
      <c r="AT49" s="16">
        <v>18</v>
      </c>
      <c r="AU49" s="21">
        <v>462</v>
      </c>
      <c r="AV49" s="21"/>
      <c r="AW49" s="22"/>
      <c r="AX49" s="22"/>
      <c r="AY49" s="22"/>
      <c r="AZ49" s="22"/>
      <c r="BA49" s="22"/>
      <c r="BB49" s="22"/>
      <c r="BC49" s="22">
        <v>0</v>
      </c>
      <c r="BD49" s="22"/>
      <c r="BE49" s="22"/>
      <c r="BF49" s="19" t="str">
        <f t="shared" si="5"/>
        <v>0</v>
      </c>
      <c r="BG49" s="19" t="str">
        <f t="shared" si="6"/>
        <v>0</v>
      </c>
      <c r="BH49" s="22"/>
      <c r="BI49" s="22"/>
      <c r="BJ49" s="22"/>
      <c r="BK49" s="22"/>
      <c r="BL49" s="22"/>
      <c r="BM49" s="22"/>
      <c r="BN49" s="22"/>
      <c r="BO49" s="22"/>
      <c r="BP49" s="23">
        <f t="shared" si="7"/>
        <v>462</v>
      </c>
      <c r="BQ49" s="39">
        <f t="shared" si="8"/>
        <v>2128.8737908000003</v>
      </c>
      <c r="BR49" s="42">
        <f t="shared" si="21"/>
        <v>2095.4417760000001</v>
      </c>
      <c r="BS49" s="42"/>
      <c r="BT49" s="41" t="str">
        <f t="shared" si="9"/>
        <v>0</v>
      </c>
      <c r="BU49" s="43">
        <f t="shared" si="10"/>
        <v>0</v>
      </c>
      <c r="BV49" s="43"/>
      <c r="BW49" s="44">
        <f t="shared" si="22"/>
        <v>2095.4417760000001</v>
      </c>
      <c r="BX49" s="38">
        <f t="shared" si="11"/>
        <v>4224.3155667999999</v>
      </c>
      <c r="BY49" s="48"/>
      <c r="BZ49" s="49">
        <f t="shared" ref="BZ49:BZ53" si="23">IF((BQ49+BU49+BY49)&gt;=2000,(BQ49+BU49+BY49)*1%,0)</f>
        <v>21.288737908000002</v>
      </c>
      <c r="CA49" s="49"/>
      <c r="CB49" s="45">
        <f>(BQ49+BW49+BY49)-BZ49</f>
        <v>4203.0268288919997</v>
      </c>
      <c r="CC49" s="1"/>
      <c r="CF49" s="66">
        <f t="shared" si="14"/>
        <v>4398.3455668000006</v>
      </c>
      <c r="CG49" s="66">
        <f t="shared" si="15"/>
        <v>1940.3887379079999</v>
      </c>
      <c r="CH49" s="66">
        <f t="shared" si="16"/>
        <v>2457.9568288920009</v>
      </c>
      <c r="CI49" s="66">
        <f t="shared" si="17"/>
        <v>2450</v>
      </c>
      <c r="CJ49" s="67">
        <f t="shared" si="18"/>
        <v>30</v>
      </c>
    </row>
    <row r="50" spans="2:88" ht="23.25" x14ac:dyDescent="0.3">
      <c r="B50">
        <v>1695.8537000000001</v>
      </c>
      <c r="D50">
        <v>45</v>
      </c>
      <c r="E50" s="36" t="s">
        <v>125</v>
      </c>
      <c r="F50" s="30">
        <v>725.04</v>
      </c>
      <c r="G50" s="31"/>
      <c r="H50" s="29"/>
      <c r="I50" s="29"/>
      <c r="J50" s="29"/>
      <c r="K50" s="29"/>
      <c r="L50" s="27">
        <f t="shared" si="1"/>
        <v>1814.5634590000002</v>
      </c>
      <c r="M50" s="29"/>
      <c r="N50" s="33"/>
      <c r="O50" s="29"/>
      <c r="P50" s="29"/>
      <c r="Q50" s="24">
        <f t="shared" si="2"/>
        <v>272.18451885000002</v>
      </c>
      <c r="R50" s="24">
        <v>141.49</v>
      </c>
      <c r="S50" s="29"/>
      <c r="T50" s="32"/>
      <c r="U50" s="32">
        <v>39.840000000000003</v>
      </c>
      <c r="V50" s="32">
        <v>42.63</v>
      </c>
      <c r="W50" s="32">
        <v>47.54</v>
      </c>
      <c r="X50" s="29"/>
      <c r="Y50" s="29"/>
      <c r="Z50" s="29"/>
      <c r="AA50" s="24">
        <f t="shared" si="3"/>
        <v>108.87380754</v>
      </c>
      <c r="AB50" s="29">
        <v>190</v>
      </c>
      <c r="AC50" s="32">
        <v>6</v>
      </c>
      <c r="AD50" s="29"/>
      <c r="AE50" s="29"/>
      <c r="AF50" s="29"/>
      <c r="AG50" s="29"/>
      <c r="AH50" s="29"/>
      <c r="AI50" s="29"/>
      <c r="AJ50" s="29"/>
      <c r="AK50" s="29">
        <f t="shared" si="20"/>
        <v>2663.1217853900002</v>
      </c>
      <c r="AL50" s="17"/>
      <c r="AM50" s="17"/>
      <c r="AN50" s="17"/>
      <c r="AO50" s="17"/>
      <c r="AP50" s="17"/>
      <c r="AQ50" s="17"/>
      <c r="AR50" s="17"/>
      <c r="AS50" s="16">
        <v>18</v>
      </c>
      <c r="AT50" s="16">
        <v>18</v>
      </c>
      <c r="AU50" s="21">
        <v>479.6</v>
      </c>
      <c r="AV50" s="21"/>
      <c r="AW50" s="22"/>
      <c r="AX50" s="22"/>
      <c r="AY50" s="22"/>
      <c r="AZ50" s="22"/>
      <c r="BA50" s="22"/>
      <c r="BB50" s="22"/>
      <c r="BC50" s="22">
        <v>0</v>
      </c>
      <c r="BD50" s="22"/>
      <c r="BE50" s="22"/>
      <c r="BF50" s="19" t="str">
        <f t="shared" si="5"/>
        <v>0</v>
      </c>
      <c r="BG50" s="19" t="str">
        <f t="shared" si="6"/>
        <v>0</v>
      </c>
      <c r="BH50" s="22"/>
      <c r="BI50" s="22"/>
      <c r="BJ50" s="22"/>
      <c r="BK50" s="22"/>
      <c r="BL50" s="22"/>
      <c r="BM50" s="22"/>
      <c r="BN50" s="22"/>
      <c r="BO50" s="22"/>
      <c r="BP50" s="23">
        <f t="shared" si="7"/>
        <v>479.6</v>
      </c>
      <c r="BQ50" s="39">
        <f t="shared" si="8"/>
        <v>2183.5217853900003</v>
      </c>
      <c r="BR50" s="42">
        <f t="shared" si="21"/>
        <v>2177.4761508000001</v>
      </c>
      <c r="BS50" s="42"/>
      <c r="BT50" s="41" t="str">
        <f t="shared" si="9"/>
        <v>0</v>
      </c>
      <c r="BU50" s="43">
        <f t="shared" si="10"/>
        <v>0</v>
      </c>
      <c r="BV50" s="43"/>
      <c r="BW50" s="44">
        <f t="shared" si="22"/>
        <v>2177.4761508000001</v>
      </c>
      <c r="BX50" s="38">
        <f t="shared" si="11"/>
        <v>4360.9979361900005</v>
      </c>
      <c r="BY50" s="48"/>
      <c r="BZ50" s="49">
        <f t="shared" si="23"/>
        <v>21.835217853900005</v>
      </c>
      <c r="CA50" s="49"/>
      <c r="CB50" s="45">
        <f t="shared" si="13"/>
        <v>4339.1627183361006</v>
      </c>
      <c r="CC50" s="1"/>
      <c r="CF50" s="66">
        <f t="shared" si="14"/>
        <v>4563.0979361900008</v>
      </c>
      <c r="CG50" s="66">
        <f t="shared" si="15"/>
        <v>1976.4752178538999</v>
      </c>
      <c r="CH50" s="66">
        <f t="shared" si="16"/>
        <v>2586.6227183361007</v>
      </c>
      <c r="CI50" s="66">
        <f t="shared" si="17"/>
        <v>2580</v>
      </c>
      <c r="CJ50" s="67">
        <f t="shared" si="18"/>
        <v>39.25</v>
      </c>
    </row>
    <row r="51" spans="2:88" ht="23.25" x14ac:dyDescent="0.3">
      <c r="B51">
        <v>1565.4421</v>
      </c>
      <c r="D51">
        <v>46</v>
      </c>
      <c r="E51" s="36" t="s">
        <v>126</v>
      </c>
      <c r="F51" s="30">
        <v>688.98</v>
      </c>
      <c r="G51" s="31"/>
      <c r="H51" s="29"/>
      <c r="I51" s="29"/>
      <c r="J51" s="29"/>
      <c r="K51" s="29"/>
      <c r="L51" s="27">
        <f t="shared" si="1"/>
        <v>1675.0230470000001</v>
      </c>
      <c r="M51" s="29"/>
      <c r="N51" s="33"/>
      <c r="O51" s="29"/>
      <c r="P51" s="29"/>
      <c r="Q51" s="24">
        <f t="shared" si="2"/>
        <v>251.25345705000001</v>
      </c>
      <c r="R51" s="24">
        <v>141.49</v>
      </c>
      <c r="S51" s="29"/>
      <c r="T51" s="32"/>
      <c r="U51" s="32">
        <v>86.95</v>
      </c>
      <c r="V51" s="32">
        <v>93.04</v>
      </c>
      <c r="W51" s="32">
        <v>104.25</v>
      </c>
      <c r="X51" s="29"/>
      <c r="Y51" s="29"/>
      <c r="Z51" s="29"/>
      <c r="AA51" s="24">
        <f t="shared" si="3"/>
        <v>100.50138282</v>
      </c>
      <c r="AB51" s="29">
        <v>200</v>
      </c>
      <c r="AC51" s="32">
        <v>10</v>
      </c>
      <c r="AD51" s="29"/>
      <c r="AE51" s="29"/>
      <c r="AF51" s="29"/>
      <c r="AG51" s="29"/>
      <c r="AH51" s="29"/>
      <c r="AI51" s="29"/>
      <c r="AJ51" s="29"/>
      <c r="AK51" s="29">
        <f t="shared" si="20"/>
        <v>2662.5078868699998</v>
      </c>
      <c r="AL51" s="17"/>
      <c r="AM51" s="17"/>
      <c r="AN51" s="17"/>
      <c r="AO51" s="17"/>
      <c r="AP51" s="17"/>
      <c r="AQ51" s="17"/>
      <c r="AR51" s="17"/>
      <c r="AS51" s="16">
        <v>18</v>
      </c>
      <c r="AT51" s="16">
        <v>18</v>
      </c>
      <c r="AU51" s="21">
        <v>446.6</v>
      </c>
      <c r="AV51" s="21"/>
      <c r="AW51" s="22"/>
      <c r="AX51" s="22"/>
      <c r="AY51" s="22"/>
      <c r="AZ51" s="22"/>
      <c r="BA51" s="22"/>
      <c r="BB51" s="22"/>
      <c r="BC51" s="22">
        <v>22.314599999999999</v>
      </c>
      <c r="BD51" s="22"/>
      <c r="BE51" s="22"/>
      <c r="BF51" s="19" t="str">
        <f t="shared" si="5"/>
        <v>0</v>
      </c>
      <c r="BG51" s="19" t="str">
        <f t="shared" si="6"/>
        <v>0</v>
      </c>
      <c r="BH51" s="22"/>
      <c r="BI51" s="22"/>
      <c r="BJ51" s="22"/>
      <c r="BK51" s="22"/>
      <c r="BL51" s="22"/>
      <c r="BM51" s="22"/>
      <c r="BN51" s="22"/>
      <c r="BO51" s="22"/>
      <c r="BP51" s="23">
        <f t="shared" si="7"/>
        <v>468.91460000000001</v>
      </c>
      <c r="BQ51" s="39">
        <f t="shared" si="8"/>
        <v>2193.5932868699997</v>
      </c>
      <c r="BR51" s="42">
        <f t="shared" si="21"/>
        <v>2010.0276564000001</v>
      </c>
      <c r="BS51" s="42"/>
      <c r="BT51" s="41" t="str">
        <f t="shared" si="9"/>
        <v>0</v>
      </c>
      <c r="BU51" s="43">
        <f t="shared" si="10"/>
        <v>0</v>
      </c>
      <c r="BV51" s="43"/>
      <c r="BW51" s="44">
        <f t="shared" si="22"/>
        <v>2010.0276564000001</v>
      </c>
      <c r="BX51" s="38">
        <f t="shared" si="11"/>
        <v>4203.6209432699998</v>
      </c>
      <c r="BY51" s="48"/>
      <c r="BZ51" s="49">
        <f t="shared" si="23"/>
        <v>21.935932868699997</v>
      </c>
      <c r="CA51" s="49"/>
      <c r="CB51" s="45">
        <f t="shared" si="13"/>
        <v>4181.6850104013001</v>
      </c>
      <c r="CC51" s="1"/>
      <c r="CF51" s="66">
        <f t="shared" si="14"/>
        <v>4236.8055432700003</v>
      </c>
      <c r="CG51" s="66">
        <f t="shared" si="15"/>
        <v>1929.8305328686999</v>
      </c>
      <c r="CH51" s="66">
        <f t="shared" si="16"/>
        <v>2306.9750104013001</v>
      </c>
      <c r="CI51" s="66">
        <f t="shared" si="17"/>
        <v>2300</v>
      </c>
      <c r="CJ51" s="67">
        <f t="shared" si="18"/>
        <v>26.25</v>
      </c>
    </row>
    <row r="52" spans="2:88" ht="23.25" x14ac:dyDescent="0.3">
      <c r="D52">
        <v>47</v>
      </c>
      <c r="E52" s="36"/>
      <c r="F52" s="30"/>
      <c r="G52" s="31"/>
      <c r="H52" s="29"/>
      <c r="I52" s="29"/>
      <c r="J52" s="29"/>
      <c r="K52" s="29"/>
      <c r="L52" s="27">
        <f t="shared" si="1"/>
        <v>0</v>
      </c>
      <c r="M52" s="29"/>
      <c r="N52" s="33"/>
      <c r="O52" s="29"/>
      <c r="P52" s="29"/>
      <c r="Q52" s="24"/>
      <c r="R52" s="24">
        <v>141.49</v>
      </c>
      <c r="S52" s="29"/>
      <c r="T52" s="32"/>
      <c r="U52" s="32"/>
      <c r="V52" s="32"/>
      <c r="W52" s="32"/>
      <c r="X52" s="29"/>
      <c r="Y52" s="29"/>
      <c r="Z52" s="29"/>
      <c r="AA52" s="24">
        <f t="shared" si="3"/>
        <v>0</v>
      </c>
      <c r="AB52" s="29"/>
      <c r="AC52" s="32"/>
      <c r="AD52" s="29"/>
      <c r="AE52" s="29"/>
      <c r="AF52" s="29"/>
      <c r="AG52" s="29"/>
      <c r="AH52" s="29"/>
      <c r="AI52" s="29"/>
      <c r="AJ52" s="29"/>
      <c r="AK52" s="29"/>
      <c r="AL52" s="17"/>
      <c r="AM52" s="17"/>
      <c r="AN52" s="17"/>
      <c r="AO52" s="17"/>
      <c r="AP52" s="17"/>
      <c r="AQ52" s="17"/>
      <c r="AR52" s="17"/>
      <c r="AS52" s="16">
        <v>18</v>
      </c>
      <c r="AT52" s="16">
        <v>18</v>
      </c>
      <c r="AU52" s="21"/>
      <c r="AV52" s="21"/>
      <c r="AW52" s="22"/>
      <c r="AX52" s="22"/>
      <c r="AY52" s="22"/>
      <c r="AZ52" s="22"/>
      <c r="BA52" s="22"/>
      <c r="BB52" s="22"/>
      <c r="BC52" s="22"/>
      <c r="BD52" s="22"/>
      <c r="BE52" s="22"/>
      <c r="BF52" s="19" t="str">
        <f t="shared" si="5"/>
        <v>0</v>
      </c>
      <c r="BG52" s="19" t="str">
        <f t="shared" si="6"/>
        <v>0</v>
      </c>
      <c r="BH52" s="22"/>
      <c r="BI52" s="22"/>
      <c r="BJ52" s="22"/>
      <c r="BK52" s="22"/>
      <c r="BL52" s="22"/>
      <c r="BM52" s="22"/>
      <c r="BN52" s="22"/>
      <c r="BO52" s="22"/>
      <c r="BP52" s="23"/>
      <c r="BQ52" s="39"/>
      <c r="BR52" s="42"/>
      <c r="BS52" s="42"/>
      <c r="BT52" s="41"/>
      <c r="BU52" s="43"/>
      <c r="BV52" s="43"/>
      <c r="BW52" s="44">
        <f t="shared" si="22"/>
        <v>0</v>
      </c>
      <c r="BX52" s="38"/>
      <c r="BY52" s="48"/>
      <c r="BZ52" s="49"/>
      <c r="CA52" s="49"/>
      <c r="CB52" s="45"/>
      <c r="CC52" s="1"/>
      <c r="CF52" s="66">
        <f t="shared" si="14"/>
        <v>0</v>
      </c>
      <c r="CG52" s="66">
        <f t="shared" si="15"/>
        <v>750</v>
      </c>
      <c r="CH52" s="66">
        <f t="shared" si="16"/>
        <v>-750</v>
      </c>
      <c r="CI52" s="66">
        <f t="shared" si="17"/>
        <v>-750</v>
      </c>
      <c r="CJ52" s="67">
        <f t="shared" si="18"/>
        <v>0</v>
      </c>
    </row>
    <row r="53" spans="2:88" ht="23.25" x14ac:dyDescent="0.3">
      <c r="E53" s="36"/>
      <c r="F53" s="34"/>
      <c r="G53" s="31" t="s">
        <v>63</v>
      </c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4">
        <v>0</v>
      </c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>
        <f t="shared" ref="AK53" si="24">SUM(H53:AJ53)</f>
        <v>0</v>
      </c>
      <c r="AL53" s="17"/>
      <c r="AM53" s="17"/>
      <c r="AN53" s="17"/>
      <c r="AO53" s="17"/>
      <c r="AP53" s="17"/>
      <c r="AQ53" s="17"/>
      <c r="AR53" s="17"/>
      <c r="AS53" s="17"/>
      <c r="AT53" s="17"/>
      <c r="AU53" s="23"/>
      <c r="AV53" s="23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3">
        <f t="shared" si="7"/>
        <v>0</v>
      </c>
      <c r="BQ53" s="39">
        <f t="shared" si="8"/>
        <v>0</v>
      </c>
      <c r="BR53" s="42">
        <f t="shared" ref="BR53" si="25">L53*120%</f>
        <v>0</v>
      </c>
      <c r="BS53" s="42"/>
      <c r="BT53" s="41" t="str">
        <f t="shared" si="9"/>
        <v>0</v>
      </c>
      <c r="BU53" s="43">
        <f t="shared" si="10"/>
        <v>0</v>
      </c>
      <c r="BV53" s="43"/>
      <c r="BW53" s="44">
        <f t="shared" si="22"/>
        <v>0</v>
      </c>
      <c r="BX53" s="38">
        <f t="shared" si="11"/>
        <v>0</v>
      </c>
      <c r="BY53" s="9"/>
      <c r="BZ53" s="49">
        <f t="shared" si="23"/>
        <v>0</v>
      </c>
      <c r="CA53" s="49"/>
      <c r="CB53" s="45">
        <f t="shared" si="13"/>
        <v>0</v>
      </c>
      <c r="CC53" s="1"/>
      <c r="CF53" s="66">
        <f t="shared" si="14"/>
        <v>0</v>
      </c>
      <c r="CG53" s="66">
        <f t="shared" si="15"/>
        <v>750</v>
      </c>
      <c r="CH53" s="66">
        <f t="shared" si="16"/>
        <v>-750</v>
      </c>
      <c r="CI53" s="66">
        <f t="shared" si="17"/>
        <v>-750</v>
      </c>
      <c r="CJ53" s="67">
        <f t="shared" si="18"/>
        <v>0</v>
      </c>
    </row>
  </sheetData>
  <mergeCells count="5">
    <mergeCell ref="AL2:AT3"/>
    <mergeCell ref="AU2:BP3"/>
    <mergeCell ref="F2:AK3"/>
    <mergeCell ref="BR2:BV3"/>
    <mergeCell ref="CF4:CJ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5"/>
  <sheetViews>
    <sheetView rightToLeft="1" tabSelected="1" workbookViewId="0">
      <selection activeCell="K10" sqref="K10"/>
    </sheetView>
  </sheetViews>
  <sheetFormatPr defaultRowHeight="14.25" x14ac:dyDescent="0.2"/>
  <cols>
    <col min="2" max="2" width="22.5" customWidth="1"/>
    <col min="3" max="3" width="15.125" customWidth="1"/>
    <col min="8" max="8" width="9.5" bestFit="1" customWidth="1"/>
    <col min="9" max="9" width="11.125" bestFit="1" customWidth="1"/>
    <col min="10" max="10" width="15.25" bestFit="1" customWidth="1"/>
    <col min="11" max="11" width="7.25" bestFit="1" customWidth="1"/>
  </cols>
  <sheetData>
    <row r="1" spans="2:13" ht="15" thickBot="1" x14ac:dyDescent="0.25"/>
    <row r="2" spans="2:13" ht="15.75" thickTop="1" thickBot="1" x14ac:dyDescent="0.25">
      <c r="B2" t="s">
        <v>156</v>
      </c>
      <c r="C2">
        <v>1</v>
      </c>
      <c r="G2" s="81"/>
      <c r="H2" s="82"/>
      <c r="I2" s="82"/>
      <c r="J2" s="82"/>
      <c r="K2" s="82"/>
      <c r="L2" s="82"/>
      <c r="M2" s="83"/>
    </row>
    <row r="3" spans="2:13" ht="21" thickBot="1" x14ac:dyDescent="0.25">
      <c r="B3" s="50" t="s">
        <v>71</v>
      </c>
      <c r="C3" s="68" t="str">
        <f>VLOOKUP($C$2,'سجل المراجعة'!$D$5:$AK$52,ROW()-1,0)</f>
        <v>سهير محمد مدني</v>
      </c>
      <c r="G3" s="84"/>
      <c r="H3" s="80">
        <v>1</v>
      </c>
      <c r="I3" s="85"/>
      <c r="J3" s="85"/>
      <c r="K3" s="85"/>
      <c r="L3" s="85"/>
      <c r="M3" s="86"/>
    </row>
    <row r="4" spans="2:13" ht="20.25" x14ac:dyDescent="0.3">
      <c r="B4" s="51" t="s">
        <v>128</v>
      </c>
      <c r="C4" s="68">
        <f>VLOOKUP($C$2,'سجل المراجعة'!$D$5:$AK$52,ROW()-1,0)</f>
        <v>675.83</v>
      </c>
      <c r="G4" s="84"/>
      <c r="H4" s="79" t="str">
        <f>VLOOKUP($H$3,'سجل المراجعة'!$D$5:$AK$52,2,0)</f>
        <v>سهير محمد مدني</v>
      </c>
      <c r="I4" s="79"/>
      <c r="J4" s="79"/>
      <c r="K4" s="79"/>
      <c r="L4" s="79"/>
      <c r="M4" s="86"/>
    </row>
    <row r="5" spans="2:13" ht="20.25" x14ac:dyDescent="0.2">
      <c r="B5" s="51" t="s">
        <v>72</v>
      </c>
      <c r="C5" s="68">
        <f>VLOOKUP($C$2,'سجل المراجعة'!$D$5:$AK$52,ROW()-1,0)</f>
        <v>0</v>
      </c>
      <c r="G5" s="84"/>
      <c r="H5" s="85"/>
      <c r="I5" s="85"/>
      <c r="J5" s="85"/>
      <c r="K5" s="87"/>
      <c r="L5" s="85"/>
      <c r="M5" s="86"/>
    </row>
    <row r="6" spans="2:13" ht="20.25" x14ac:dyDescent="0.2">
      <c r="B6" s="51" t="s">
        <v>1</v>
      </c>
      <c r="C6" s="68">
        <f>VLOOKUP($C$2,'سجل المراجعة'!$D$5:$AK$52,ROW()-1,0)</f>
        <v>0</v>
      </c>
      <c r="G6" s="84"/>
      <c r="H6" s="85" t="s">
        <v>5</v>
      </c>
      <c r="I6" s="88">
        <f>VLOOKUP($H$3,'سجل المراجعة'!$D$5:$CC$52,9,0)</f>
        <v>1902.2627990000003</v>
      </c>
      <c r="J6" s="85"/>
      <c r="K6" s="87" t="s">
        <v>157</v>
      </c>
      <c r="L6" s="88">
        <f>VLOOKUP($H$3,'سجل المراجعة'!$D$5:$CC$52,44,0)</f>
        <v>500.5</v>
      </c>
      <c r="M6" s="86"/>
    </row>
    <row r="7" spans="2:13" ht="20.25" x14ac:dyDescent="0.2">
      <c r="B7" s="51" t="s">
        <v>2</v>
      </c>
      <c r="C7" s="68">
        <f>VLOOKUP($C$2,'سجل المراجعة'!$D$5:$AK$52,ROW()-1,0)</f>
        <v>0</v>
      </c>
      <c r="G7" s="84"/>
      <c r="H7" s="85" t="s">
        <v>10</v>
      </c>
      <c r="I7" s="88">
        <f>VLOOKUP($H$3,'سجل المراجعة'!$D$5:$CC$52,14,0)</f>
        <v>285.33941985000001</v>
      </c>
      <c r="J7" s="85"/>
      <c r="K7" s="87" t="s">
        <v>158</v>
      </c>
      <c r="L7" s="88">
        <f>VLOOKUP($H$3,'سجل المراجعة'!$D$5:$CC$52,46,0)</f>
        <v>0</v>
      </c>
      <c r="M7" s="86"/>
    </row>
    <row r="8" spans="2:13" ht="20.25" x14ac:dyDescent="0.2">
      <c r="B8" s="51" t="s">
        <v>3</v>
      </c>
      <c r="C8" s="68">
        <f>VLOOKUP($C$2,'سجل المراجعة'!$D$5:$AK$52,ROW()-1,0)</f>
        <v>0</v>
      </c>
      <c r="G8" s="84"/>
      <c r="H8" s="85" t="s">
        <v>159</v>
      </c>
      <c r="I8" s="88">
        <f>VLOOKUP($H$3,'سجل المراجعة'!$D$5:$CC$52,15,0)</f>
        <v>141.49</v>
      </c>
      <c r="J8" s="85"/>
      <c r="K8" s="87" t="s">
        <v>160</v>
      </c>
      <c r="L8" s="88">
        <f>VLOOKUP($H$3,'سجل المراجعة'!$D$5:$CC$52,44,0)</f>
        <v>500.5</v>
      </c>
      <c r="M8" s="86"/>
    </row>
    <row r="9" spans="2:13" ht="20.25" x14ac:dyDescent="0.2">
      <c r="B9" s="51" t="s">
        <v>4</v>
      </c>
      <c r="C9" s="68">
        <f>VLOOKUP($C$2,'سجل المراجعة'!$D$5:$AK$52,ROW()-1,0)</f>
        <v>0</v>
      </c>
      <c r="G9" s="84"/>
      <c r="H9" s="85" t="s">
        <v>161</v>
      </c>
      <c r="I9" s="88">
        <f>VLOOKUP($H$3,'سجل المراجعة'!$D$5:$CC$52,3,0)</f>
        <v>675.83</v>
      </c>
      <c r="J9" s="85"/>
      <c r="K9" s="87"/>
      <c r="L9" s="88"/>
      <c r="M9" s="86"/>
    </row>
    <row r="10" spans="2:13" ht="40.5" x14ac:dyDescent="0.2">
      <c r="B10" s="51" t="s">
        <v>155</v>
      </c>
      <c r="C10" s="68">
        <f>VLOOKUP($C$2,'سجل المراجعة'!$D$5:$AK$52,ROW()-1,0)</f>
        <v>1902.2627990000003</v>
      </c>
      <c r="G10" s="84"/>
      <c r="H10" s="85"/>
      <c r="I10" s="88"/>
      <c r="J10" s="85"/>
      <c r="K10" s="87"/>
      <c r="L10" s="88"/>
      <c r="M10" s="86"/>
    </row>
    <row r="11" spans="2:13" ht="20.25" x14ac:dyDescent="0.2">
      <c r="B11" s="51" t="s">
        <v>6</v>
      </c>
      <c r="C11" s="68">
        <f>VLOOKUP($C$2,'سجل المراجعة'!$D$5:$AK$52,ROW()-1,0)</f>
        <v>0</v>
      </c>
      <c r="G11" s="84"/>
      <c r="H11" s="85"/>
      <c r="I11" s="88"/>
      <c r="J11" s="85"/>
      <c r="K11" s="87"/>
      <c r="L11" s="88"/>
      <c r="M11" s="86"/>
    </row>
    <row r="12" spans="2:13" ht="20.25" x14ac:dyDescent="0.2">
      <c r="B12" s="51" t="s">
        <v>7</v>
      </c>
      <c r="C12" s="68">
        <f>VLOOKUP($C$2,'سجل المراجعة'!$D$5:$AK$52,ROW()-1,0)</f>
        <v>0</v>
      </c>
      <c r="G12" s="84"/>
      <c r="H12" s="85"/>
      <c r="I12" s="88"/>
      <c r="J12" s="85"/>
      <c r="K12" s="87"/>
      <c r="L12" s="88"/>
      <c r="M12" s="86"/>
    </row>
    <row r="13" spans="2:13" ht="20.25" x14ac:dyDescent="0.2">
      <c r="B13" s="51" t="s">
        <v>8</v>
      </c>
      <c r="C13" s="68">
        <f>VLOOKUP($C$2,'سجل المراجعة'!$D$5:$AK$52,ROW()-1,0)</f>
        <v>0</v>
      </c>
      <c r="G13" s="84"/>
      <c r="H13" s="85" t="s">
        <v>41</v>
      </c>
      <c r="I13" s="88">
        <f>VLOOKUP($H$3,'سجل المراجعة'!$D$5:$CC$52,34,0)</f>
        <v>2872.67798679</v>
      </c>
      <c r="J13" s="85"/>
      <c r="K13" s="87" t="s">
        <v>42</v>
      </c>
      <c r="L13" s="88">
        <f>VLOOKUP($H$3,'سجل المراجعة'!$D$5:$CC$52,65,0)</f>
        <v>517.18082500000003</v>
      </c>
      <c r="M13" s="86"/>
    </row>
    <row r="14" spans="2:13" ht="20.25" x14ac:dyDescent="0.2">
      <c r="B14" s="51" t="s">
        <v>9</v>
      </c>
      <c r="C14" s="68">
        <f>VLOOKUP($C$2,'سجل المراجعة'!$D$5:$AK$52,ROW()-1,0)</f>
        <v>0</v>
      </c>
      <c r="G14" s="84"/>
      <c r="H14" s="85"/>
      <c r="I14" s="85"/>
      <c r="J14" s="85"/>
      <c r="K14" s="87"/>
      <c r="L14" s="85"/>
      <c r="M14" s="86"/>
    </row>
    <row r="15" spans="2:13" ht="20.25" x14ac:dyDescent="0.2">
      <c r="B15" s="51" t="s">
        <v>10</v>
      </c>
      <c r="C15" s="68">
        <f>VLOOKUP($C$2,'سجل المراجعة'!$D$5:$AK$52,ROW()-1,0)</f>
        <v>285.33941985000001</v>
      </c>
      <c r="G15" s="84"/>
      <c r="H15" s="85"/>
      <c r="I15" s="85" t="s">
        <v>162</v>
      </c>
      <c r="J15" s="88">
        <f>VLOOKUP($H$3,'سجل المراجعة'!$D$5:$CC$52,66,0)</f>
        <v>2355.4971617900001</v>
      </c>
      <c r="K15" s="87"/>
      <c r="L15" s="85"/>
      <c r="M15" s="86"/>
    </row>
    <row r="16" spans="2:13" ht="21" thickBot="1" x14ac:dyDescent="0.25">
      <c r="B16" s="51" t="s">
        <v>19</v>
      </c>
      <c r="C16" s="68">
        <f>VLOOKUP($C$2,'سجل المراجعة'!$D$5:$AK$52,ROW()-1,0)</f>
        <v>141.49</v>
      </c>
      <c r="G16" s="89"/>
      <c r="H16" s="90"/>
      <c r="I16" s="90"/>
      <c r="J16" s="90"/>
      <c r="K16" s="91"/>
      <c r="L16" s="90"/>
      <c r="M16" s="92"/>
    </row>
    <row r="17" spans="2:3" ht="21.75" thickTop="1" thickBot="1" x14ac:dyDescent="0.25">
      <c r="B17" s="51" t="s">
        <v>11</v>
      </c>
      <c r="C17" s="68">
        <f>VLOOKUP($C$2,'سجل المراجعة'!$D$5:$AK$52,ROW()-1,0)</f>
        <v>0</v>
      </c>
    </row>
    <row r="18" spans="2:3" ht="21" thickBot="1" x14ac:dyDescent="0.25">
      <c r="B18" s="52"/>
      <c r="C18" s="68">
        <f>VLOOKUP($C$2,'سجل المراجعة'!$D$5:$AK$52,ROW()-1,0)</f>
        <v>0</v>
      </c>
    </row>
    <row r="19" spans="2:3" ht="21" thickBot="1" x14ac:dyDescent="0.25">
      <c r="B19" s="53">
        <v>2013</v>
      </c>
      <c r="C19" s="68">
        <f>VLOOKUP($C$2,'سجل المراجعة'!$D$5:$AK$52,ROW()-1,0)</f>
        <v>71.44</v>
      </c>
    </row>
    <row r="20" spans="2:3" ht="21" thickBot="1" x14ac:dyDescent="0.25">
      <c r="B20" s="53">
        <v>2014</v>
      </c>
      <c r="C20" s="68">
        <f>VLOOKUP($C$2,'سجل المراجعة'!$D$5:$AK$52,ROW()-1,0)</f>
        <v>76.44</v>
      </c>
    </row>
    <row r="21" spans="2:3" ht="21" thickBot="1" x14ac:dyDescent="0.25">
      <c r="B21" s="53">
        <v>2014</v>
      </c>
      <c r="C21" s="68">
        <f>VLOOKUP($C$2,'سجل المراجعة'!$D$5:$AK$52,ROW()-1,0)</f>
        <v>85.57</v>
      </c>
    </row>
    <row r="22" spans="2:3" ht="21" thickBot="1" x14ac:dyDescent="0.25">
      <c r="B22" s="53">
        <v>2016</v>
      </c>
      <c r="C22" s="68">
        <f>VLOOKUP($C$2,'سجل المراجعة'!$D$5:$AK$52,ROW()-1,0)</f>
        <v>0</v>
      </c>
    </row>
    <row r="23" spans="2:3" ht="21" thickBot="1" x14ac:dyDescent="0.25">
      <c r="B23" s="62">
        <v>0.03</v>
      </c>
      <c r="C23" s="68">
        <f>VLOOKUP($C$2,'سجل المراجعة'!$D$5:$AK$52,ROW()-1,0)</f>
        <v>0</v>
      </c>
    </row>
    <row r="24" spans="2:3" ht="21" thickBot="1" x14ac:dyDescent="0.25">
      <c r="B24" s="62">
        <v>0.05</v>
      </c>
      <c r="C24" s="68">
        <f>VLOOKUP($C$2,'سجل المراجعة'!$D$5:$AK$52,ROW()-1,0)</f>
        <v>0</v>
      </c>
    </row>
    <row r="25" spans="2:3" ht="21" thickBot="1" x14ac:dyDescent="0.25">
      <c r="B25" s="62">
        <v>0.06</v>
      </c>
      <c r="C25" s="68">
        <f>VLOOKUP($C$2,'سجل المراجعة'!$D$5:$AK$52,ROW()-1,0)</f>
        <v>114.13576794000001</v>
      </c>
    </row>
    <row r="26" spans="2:3" ht="21" thickBot="1" x14ac:dyDescent="0.25">
      <c r="B26" s="53" t="s">
        <v>145</v>
      </c>
      <c r="C26" s="68">
        <f>VLOOKUP($C$2,'سجل المراجعة'!$D$5:$AK$52,ROW()-1,0)</f>
        <v>190</v>
      </c>
    </row>
    <row r="27" spans="2:3" ht="21" thickBot="1" x14ac:dyDescent="0.25">
      <c r="B27" s="53" t="s">
        <v>12</v>
      </c>
      <c r="C27" s="68">
        <f>VLOOKUP($C$2,'سجل المراجعة'!$D$5:$AK$52,ROW()-1,0)</f>
        <v>6</v>
      </c>
    </row>
    <row r="28" spans="2:3" ht="21" thickBot="1" x14ac:dyDescent="0.25">
      <c r="B28" s="53" t="s">
        <v>13</v>
      </c>
      <c r="C28" s="68">
        <f>VLOOKUP($C$2,'سجل المراجعة'!$D$5:$AK$52,ROW()-1,0)</f>
        <v>0</v>
      </c>
    </row>
    <row r="29" spans="2:3" ht="21" thickBot="1" x14ac:dyDescent="0.25">
      <c r="B29" s="53" t="s">
        <v>14</v>
      </c>
      <c r="C29" s="68">
        <f>VLOOKUP($C$2,'سجل المراجعة'!$D$5:$AK$52,ROW()-1,0)</f>
        <v>0</v>
      </c>
    </row>
    <row r="30" spans="2:3" ht="21" thickBot="1" x14ac:dyDescent="0.25">
      <c r="B30" s="53" t="s">
        <v>15</v>
      </c>
      <c r="C30" s="68">
        <f>VLOOKUP($C$2,'سجل المراجعة'!$D$5:$AK$52,ROW()-1,0)</f>
        <v>0</v>
      </c>
    </row>
    <row r="31" spans="2:3" ht="21" thickBot="1" x14ac:dyDescent="0.25">
      <c r="B31" s="53" t="s">
        <v>16</v>
      </c>
      <c r="C31" s="68">
        <f>VLOOKUP($C$2,'سجل المراجعة'!$D$5:$AK$52,ROW()-1,0)</f>
        <v>0</v>
      </c>
    </row>
    <row r="32" spans="2:3" ht="21" thickBot="1" x14ac:dyDescent="0.25">
      <c r="B32" s="53" t="s">
        <v>73</v>
      </c>
      <c r="C32" s="68">
        <f>VLOOKUP($C$2,'سجل المراجعة'!$D$5:$AK$52,ROW()-1,0)</f>
        <v>0</v>
      </c>
    </row>
    <row r="33" spans="2:3" ht="21" thickBot="1" x14ac:dyDescent="0.25">
      <c r="B33" s="53" t="s">
        <v>18</v>
      </c>
      <c r="C33" s="68">
        <f>VLOOKUP($C$2,'سجل المراجعة'!$D$5:$AK$52,ROW()-1,0)</f>
        <v>0</v>
      </c>
    </row>
    <row r="34" spans="2:3" ht="21" thickBot="1" x14ac:dyDescent="0.25">
      <c r="B34" s="53"/>
      <c r="C34" s="68">
        <f>VLOOKUP($C$2,'سجل المراجعة'!$D$5:$AK$52,ROW()-1,0)</f>
        <v>0</v>
      </c>
    </row>
    <row r="35" spans="2:3" ht="21" thickBot="1" x14ac:dyDescent="0.25">
      <c r="B35" s="53" t="s">
        <v>144</v>
      </c>
      <c r="C35" s="68">
        <f>VLOOKUP($C$2,'سجل المراجعة'!$D$5:$AK$52,ROW()-1,0)</f>
        <v>2872.67798679</v>
      </c>
    </row>
  </sheetData>
  <mergeCells count="1">
    <mergeCell ref="H4:L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سجل المراجعة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أبو يوسف</cp:lastModifiedBy>
  <dcterms:created xsi:type="dcterms:W3CDTF">2017-08-08T11:34:51Z</dcterms:created>
  <dcterms:modified xsi:type="dcterms:W3CDTF">2022-04-18T12:39:18Z</dcterms:modified>
</cp:coreProperties>
</file>