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4720" windowHeight="12075" activeTab="1"/>
  </bookViews>
  <sheets>
    <sheet name="شيت" sheetId="1" r:id="rId1"/>
    <sheet name="الاوائل " sheetId="2" r:id="rId2"/>
    <sheet name="ورقة3" sheetId="3" r:id="rId3"/>
  </sheets>
  <externalReferences>
    <externalReference r:id="rId4"/>
  </externalReferences>
  <definedNames>
    <definedName name="Fidara">[1]الشيت!$DU$8:$DU$18</definedName>
  </definedNames>
  <calcPr calcId="144525"/>
</workbook>
</file>

<file path=xl/calcChain.xml><?xml version="1.0" encoding="utf-8"?>
<calcChain xmlns="http://schemas.openxmlformats.org/spreadsheetml/2006/main">
  <c r="I18" i="2" l="1"/>
  <c r="E18" i="2"/>
  <c r="B18" i="2"/>
  <c r="J4" i="2"/>
  <c r="F4" i="2"/>
  <c r="C3" i="2"/>
  <c r="C2" i="2"/>
  <c r="CF99" i="1"/>
  <c r="CE99" i="1"/>
  <c r="CA99" i="1"/>
  <c r="BV99" i="1"/>
  <c r="BU99" i="1"/>
  <c r="BQ99" i="1"/>
  <c r="BM99" i="1"/>
  <c r="BI99" i="1"/>
  <c r="BE99" i="1"/>
  <c r="BA99" i="1"/>
  <c r="AW99" i="1"/>
  <c r="AS99" i="1"/>
  <c r="AN99" i="1"/>
  <c r="AM99" i="1"/>
  <c r="AO99" i="1" s="1"/>
  <c r="AL99" i="1"/>
  <c r="AI99" i="1"/>
  <c r="AF99" i="1"/>
  <c r="AC99" i="1"/>
  <c r="Y99" i="1"/>
  <c r="U99" i="1"/>
  <c r="N99" i="1"/>
  <c r="M99" i="1"/>
  <c r="D99" i="1"/>
  <c r="CF98" i="1"/>
  <c r="CE98" i="1"/>
  <c r="CA98" i="1"/>
  <c r="BV98" i="1"/>
  <c r="BU98" i="1"/>
  <c r="BQ98" i="1"/>
  <c r="BM98" i="1"/>
  <c r="BI98" i="1"/>
  <c r="BE98" i="1"/>
  <c r="BA98" i="1"/>
  <c r="AW98" i="1"/>
  <c r="AS98" i="1"/>
  <c r="AN98" i="1"/>
  <c r="AM98" i="1"/>
  <c r="AO98" i="1" s="1"/>
  <c r="AL98" i="1"/>
  <c r="AI98" i="1"/>
  <c r="AF98" i="1"/>
  <c r="AC98" i="1"/>
  <c r="Y98" i="1"/>
  <c r="U98" i="1"/>
  <c r="N98" i="1"/>
  <c r="M98" i="1"/>
  <c r="D98" i="1"/>
  <c r="CF97" i="1"/>
  <c r="CE97" i="1"/>
  <c r="CA97" i="1"/>
  <c r="BV97" i="1"/>
  <c r="BU97" i="1"/>
  <c r="BQ97" i="1"/>
  <c r="BM97" i="1"/>
  <c r="BI97" i="1"/>
  <c r="BE97" i="1"/>
  <c r="BA97" i="1"/>
  <c r="AW97" i="1"/>
  <c r="AS97" i="1"/>
  <c r="AN97" i="1"/>
  <c r="AM97" i="1"/>
  <c r="AO97" i="1" s="1"/>
  <c r="AL97" i="1"/>
  <c r="AI97" i="1"/>
  <c r="AF97" i="1"/>
  <c r="AC97" i="1"/>
  <c r="Y97" i="1"/>
  <c r="U97" i="1"/>
  <c r="N97" i="1"/>
  <c r="M97" i="1"/>
  <c r="D97" i="1"/>
  <c r="CF96" i="1"/>
  <c r="CE96" i="1"/>
  <c r="CA96" i="1"/>
  <c r="BV96" i="1"/>
  <c r="BU96" i="1"/>
  <c r="BQ96" i="1"/>
  <c r="BM96" i="1"/>
  <c r="BI96" i="1"/>
  <c r="BE96" i="1"/>
  <c r="BA96" i="1"/>
  <c r="AW96" i="1"/>
  <c r="AS96" i="1"/>
  <c r="AN96" i="1"/>
  <c r="AM96" i="1"/>
  <c r="AO96" i="1" s="1"/>
  <c r="AL96" i="1"/>
  <c r="AI96" i="1"/>
  <c r="AF96" i="1"/>
  <c r="AC96" i="1"/>
  <c r="Y96" i="1"/>
  <c r="U96" i="1"/>
  <c r="N96" i="1"/>
  <c r="M96" i="1"/>
  <c r="D96" i="1"/>
  <c r="CF95" i="1"/>
  <c r="CE95" i="1"/>
  <c r="CA95" i="1"/>
  <c r="BV95" i="1"/>
  <c r="BU95" i="1"/>
  <c r="BQ95" i="1"/>
  <c r="BM95" i="1"/>
  <c r="BI95" i="1"/>
  <c r="BE95" i="1"/>
  <c r="BA95" i="1"/>
  <c r="AW95" i="1"/>
  <c r="AS95" i="1"/>
  <c r="AN95" i="1"/>
  <c r="AM95" i="1"/>
  <c r="AO95" i="1" s="1"/>
  <c r="AL95" i="1"/>
  <c r="AI95" i="1"/>
  <c r="AF95" i="1"/>
  <c r="AC95" i="1"/>
  <c r="Y95" i="1"/>
  <c r="U95" i="1"/>
  <c r="N95" i="1"/>
  <c r="M95" i="1"/>
  <c r="D95" i="1"/>
  <c r="CF94" i="1"/>
  <c r="CE94" i="1"/>
  <c r="CA94" i="1"/>
  <c r="BV94" i="1"/>
  <c r="BU94" i="1"/>
  <c r="BQ94" i="1"/>
  <c r="BM94" i="1"/>
  <c r="BI94" i="1"/>
  <c r="BE94" i="1"/>
  <c r="BA94" i="1"/>
  <c r="AW94" i="1"/>
  <c r="AS94" i="1"/>
  <c r="AN94" i="1"/>
  <c r="AM94" i="1"/>
  <c r="AO94" i="1" s="1"/>
  <c r="AL94" i="1"/>
  <c r="AI94" i="1"/>
  <c r="AF94" i="1"/>
  <c r="AC94" i="1"/>
  <c r="Y94" i="1"/>
  <c r="U94" i="1"/>
  <c r="N94" i="1"/>
  <c r="M94" i="1"/>
  <c r="D94" i="1"/>
  <c r="CF93" i="1"/>
  <c r="CE93" i="1"/>
  <c r="CA93" i="1"/>
  <c r="BV93" i="1"/>
  <c r="BU93" i="1"/>
  <c r="BQ93" i="1"/>
  <c r="BM93" i="1"/>
  <c r="BI93" i="1"/>
  <c r="BE93" i="1"/>
  <c r="BA93" i="1"/>
  <c r="AW93" i="1"/>
  <c r="AS93" i="1"/>
  <c r="AN93" i="1"/>
  <c r="AM93" i="1"/>
  <c r="AO93" i="1" s="1"/>
  <c r="AL93" i="1"/>
  <c r="AI93" i="1"/>
  <c r="AF93" i="1"/>
  <c r="AC93" i="1"/>
  <c r="Y93" i="1"/>
  <c r="U93" i="1"/>
  <c r="N93" i="1"/>
  <c r="M93" i="1"/>
  <c r="D93" i="1"/>
  <c r="CF92" i="1"/>
  <c r="CE92" i="1"/>
  <c r="CA92" i="1"/>
  <c r="BV92" i="1"/>
  <c r="BU92" i="1"/>
  <c r="BQ92" i="1"/>
  <c r="BM92" i="1"/>
  <c r="BI92" i="1"/>
  <c r="BE92" i="1"/>
  <c r="BA92" i="1"/>
  <c r="AW92" i="1"/>
  <c r="AS92" i="1"/>
  <c r="AN92" i="1"/>
  <c r="AM92" i="1"/>
  <c r="AO92" i="1" s="1"/>
  <c r="AL92" i="1"/>
  <c r="AI92" i="1"/>
  <c r="AF92" i="1"/>
  <c r="AC92" i="1"/>
  <c r="Y92" i="1"/>
  <c r="U92" i="1"/>
  <c r="N92" i="1"/>
  <c r="M92" i="1"/>
  <c r="D92" i="1"/>
  <c r="CF91" i="1"/>
  <c r="CE91" i="1"/>
  <c r="CA91" i="1"/>
  <c r="BV91" i="1"/>
  <c r="BU91" i="1"/>
  <c r="BQ91" i="1"/>
  <c r="BM91" i="1"/>
  <c r="BI91" i="1"/>
  <c r="BE91" i="1"/>
  <c r="BA91" i="1"/>
  <c r="AW91" i="1"/>
  <c r="AS91" i="1"/>
  <c r="AN91" i="1"/>
  <c r="AM91" i="1"/>
  <c r="AO91" i="1" s="1"/>
  <c r="AL91" i="1"/>
  <c r="AI91" i="1"/>
  <c r="AF91" i="1"/>
  <c r="AC91" i="1"/>
  <c r="Y91" i="1"/>
  <c r="U91" i="1"/>
  <c r="N91" i="1"/>
  <c r="M91" i="1"/>
  <c r="D91" i="1"/>
  <c r="CF90" i="1"/>
  <c r="CE90" i="1"/>
  <c r="CA90" i="1"/>
  <c r="BV90" i="1"/>
  <c r="BU90" i="1"/>
  <c r="BQ90" i="1"/>
  <c r="BM90" i="1"/>
  <c r="BI90" i="1"/>
  <c r="BE90" i="1"/>
  <c r="BA90" i="1"/>
  <c r="AW90" i="1"/>
  <c r="AS90" i="1"/>
  <c r="AN90" i="1"/>
  <c r="AM90" i="1"/>
  <c r="AO90" i="1" s="1"/>
  <c r="AL90" i="1"/>
  <c r="AI90" i="1"/>
  <c r="AF90" i="1"/>
  <c r="AC90" i="1"/>
  <c r="Y90" i="1"/>
  <c r="U90" i="1"/>
  <c r="N90" i="1"/>
  <c r="M90" i="1"/>
  <c r="D90" i="1"/>
  <c r="CF89" i="1"/>
  <c r="CE89" i="1"/>
  <c r="CA89" i="1"/>
  <c r="BV89" i="1"/>
  <c r="BU89" i="1"/>
  <c r="BQ89" i="1"/>
  <c r="BM89" i="1"/>
  <c r="BI89" i="1"/>
  <c r="BE89" i="1"/>
  <c r="BA89" i="1"/>
  <c r="AW89" i="1"/>
  <c r="AS89" i="1"/>
  <c r="AN89" i="1"/>
  <c r="AM89" i="1"/>
  <c r="AO89" i="1" s="1"/>
  <c r="AL89" i="1"/>
  <c r="AI89" i="1"/>
  <c r="AF89" i="1"/>
  <c r="AC89" i="1"/>
  <c r="Y89" i="1"/>
  <c r="U89" i="1"/>
  <c r="N89" i="1"/>
  <c r="M89" i="1"/>
  <c r="D89" i="1"/>
  <c r="CF88" i="1"/>
  <c r="CE88" i="1"/>
  <c r="CA88" i="1"/>
  <c r="BV88" i="1"/>
  <c r="BU88" i="1"/>
  <c r="BQ88" i="1"/>
  <c r="BM88" i="1"/>
  <c r="BI88" i="1"/>
  <c r="BE88" i="1"/>
  <c r="BA88" i="1"/>
  <c r="AW88" i="1"/>
  <c r="AS88" i="1"/>
  <c r="AN88" i="1"/>
  <c r="AM88" i="1"/>
  <c r="AO88" i="1" s="1"/>
  <c r="AL88" i="1"/>
  <c r="AI88" i="1"/>
  <c r="AF88" i="1"/>
  <c r="AC88" i="1"/>
  <c r="Y88" i="1"/>
  <c r="U88" i="1"/>
  <c r="N88" i="1"/>
  <c r="M88" i="1"/>
  <c r="D88" i="1"/>
  <c r="CF87" i="1"/>
  <c r="CE87" i="1"/>
  <c r="CA87" i="1"/>
  <c r="BV87" i="1"/>
  <c r="BU87" i="1"/>
  <c r="BQ87" i="1"/>
  <c r="BM87" i="1"/>
  <c r="BI87" i="1"/>
  <c r="BE87" i="1"/>
  <c r="BA87" i="1"/>
  <c r="AW87" i="1"/>
  <c r="AS87" i="1"/>
  <c r="AN87" i="1"/>
  <c r="AM87" i="1"/>
  <c r="AL87" i="1"/>
  <c r="AI87" i="1"/>
  <c r="AF87" i="1"/>
  <c r="AC87" i="1"/>
  <c r="Y87" i="1"/>
  <c r="U87" i="1"/>
  <c r="N87" i="1"/>
  <c r="M87" i="1"/>
  <c r="D87" i="1"/>
  <c r="CF86" i="1"/>
  <c r="CE86" i="1"/>
  <c r="CA86" i="1"/>
  <c r="BV86" i="1"/>
  <c r="BU86" i="1"/>
  <c r="BQ86" i="1"/>
  <c r="BM86" i="1"/>
  <c r="BI86" i="1"/>
  <c r="BE86" i="1"/>
  <c r="BA86" i="1"/>
  <c r="AW86" i="1"/>
  <c r="AS86" i="1"/>
  <c r="AN86" i="1"/>
  <c r="AM86" i="1"/>
  <c r="AO86" i="1" s="1"/>
  <c r="AL86" i="1"/>
  <c r="AI86" i="1"/>
  <c r="AF86" i="1"/>
  <c r="AC86" i="1"/>
  <c r="Y86" i="1"/>
  <c r="U86" i="1"/>
  <c r="N86" i="1"/>
  <c r="M86" i="1"/>
  <c r="D86" i="1"/>
  <c r="CF85" i="1"/>
  <c r="CE85" i="1"/>
  <c r="CA85" i="1"/>
  <c r="BV85" i="1"/>
  <c r="BU85" i="1"/>
  <c r="BQ85" i="1"/>
  <c r="BM85" i="1"/>
  <c r="BI85" i="1"/>
  <c r="BE85" i="1"/>
  <c r="BA85" i="1"/>
  <c r="AW85" i="1"/>
  <c r="AS85" i="1"/>
  <c r="AN85" i="1"/>
  <c r="AM85" i="1"/>
  <c r="AO85" i="1" s="1"/>
  <c r="AL85" i="1"/>
  <c r="AI85" i="1"/>
  <c r="AF85" i="1"/>
  <c r="AC85" i="1"/>
  <c r="Y85" i="1"/>
  <c r="U85" i="1"/>
  <c r="N85" i="1"/>
  <c r="M85" i="1"/>
  <c r="D85" i="1"/>
  <c r="CF84" i="1"/>
  <c r="CE84" i="1"/>
  <c r="CA84" i="1"/>
  <c r="BV84" i="1"/>
  <c r="BU84" i="1"/>
  <c r="BQ84" i="1"/>
  <c r="BM84" i="1"/>
  <c r="BI84" i="1"/>
  <c r="BE84" i="1"/>
  <c r="BA84" i="1"/>
  <c r="AW84" i="1"/>
  <c r="AS84" i="1"/>
  <c r="AN84" i="1"/>
  <c r="AM84" i="1"/>
  <c r="AO84" i="1" s="1"/>
  <c r="AL84" i="1"/>
  <c r="AI84" i="1"/>
  <c r="AF84" i="1"/>
  <c r="AC84" i="1"/>
  <c r="Y84" i="1"/>
  <c r="U84" i="1"/>
  <c r="N84" i="1"/>
  <c r="M84" i="1"/>
  <c r="D84" i="1"/>
  <c r="CF83" i="1"/>
  <c r="CE83" i="1"/>
  <c r="CA83" i="1"/>
  <c r="BV83" i="1"/>
  <c r="BU83" i="1"/>
  <c r="BQ83" i="1"/>
  <c r="BM83" i="1"/>
  <c r="BI83" i="1"/>
  <c r="BE83" i="1"/>
  <c r="BA83" i="1"/>
  <c r="AW83" i="1"/>
  <c r="AS83" i="1"/>
  <c r="AN83" i="1"/>
  <c r="AM83" i="1"/>
  <c r="AO83" i="1" s="1"/>
  <c r="AL83" i="1"/>
  <c r="AI83" i="1"/>
  <c r="AF83" i="1"/>
  <c r="AC83" i="1"/>
  <c r="Y83" i="1"/>
  <c r="U83" i="1"/>
  <c r="N83" i="1"/>
  <c r="M83" i="1"/>
  <c r="D83" i="1"/>
  <c r="CF82" i="1"/>
  <c r="CE82" i="1"/>
  <c r="CA82" i="1"/>
  <c r="BV82" i="1"/>
  <c r="BU82" i="1"/>
  <c r="BQ82" i="1"/>
  <c r="BM82" i="1"/>
  <c r="BI82" i="1"/>
  <c r="BE82" i="1"/>
  <c r="BA82" i="1"/>
  <c r="AW82" i="1"/>
  <c r="AS82" i="1"/>
  <c r="AN82" i="1"/>
  <c r="AM82" i="1"/>
  <c r="AL82" i="1"/>
  <c r="AI82" i="1"/>
  <c r="AF82" i="1"/>
  <c r="AC82" i="1"/>
  <c r="Y82" i="1"/>
  <c r="U82" i="1"/>
  <c r="N82" i="1"/>
  <c r="M82" i="1"/>
  <c r="D82" i="1"/>
  <c r="CF81" i="1"/>
  <c r="CE81" i="1"/>
  <c r="CA81" i="1"/>
  <c r="BV81" i="1"/>
  <c r="BU81" i="1"/>
  <c r="BQ81" i="1"/>
  <c r="BM81" i="1"/>
  <c r="BI81" i="1"/>
  <c r="BE81" i="1"/>
  <c r="BA81" i="1"/>
  <c r="AW81" i="1"/>
  <c r="AS81" i="1"/>
  <c r="AN81" i="1"/>
  <c r="AM81" i="1"/>
  <c r="AO81" i="1" s="1"/>
  <c r="AL81" i="1"/>
  <c r="AI81" i="1"/>
  <c r="AF81" i="1"/>
  <c r="AC81" i="1"/>
  <c r="Y81" i="1"/>
  <c r="U81" i="1"/>
  <c r="N81" i="1"/>
  <c r="M81" i="1"/>
  <c r="D81" i="1"/>
  <c r="CF80" i="1"/>
  <c r="CE80" i="1"/>
  <c r="CA80" i="1"/>
  <c r="BV80" i="1"/>
  <c r="BU80" i="1"/>
  <c r="BQ80" i="1"/>
  <c r="BM80" i="1"/>
  <c r="BI80" i="1"/>
  <c r="BE80" i="1"/>
  <c r="BA80" i="1"/>
  <c r="AW80" i="1"/>
  <c r="AS80" i="1"/>
  <c r="AN80" i="1"/>
  <c r="AM80" i="1"/>
  <c r="AO80" i="1" s="1"/>
  <c r="AL80" i="1"/>
  <c r="AI80" i="1"/>
  <c r="AF80" i="1"/>
  <c r="AC80" i="1"/>
  <c r="Y80" i="1"/>
  <c r="U80" i="1"/>
  <c r="N80" i="1"/>
  <c r="M80" i="1"/>
  <c r="D80" i="1"/>
  <c r="CF79" i="1"/>
  <c r="CE79" i="1"/>
  <c r="CA79" i="1"/>
  <c r="BV79" i="1"/>
  <c r="BU79" i="1"/>
  <c r="BQ79" i="1"/>
  <c r="BM79" i="1"/>
  <c r="BI79" i="1"/>
  <c r="BE79" i="1"/>
  <c r="BA79" i="1"/>
  <c r="AW79" i="1"/>
  <c r="AS79" i="1"/>
  <c r="AN79" i="1"/>
  <c r="AM79" i="1"/>
  <c r="AO79" i="1" s="1"/>
  <c r="AL79" i="1"/>
  <c r="AI79" i="1"/>
  <c r="AF79" i="1"/>
  <c r="AC79" i="1"/>
  <c r="Y79" i="1"/>
  <c r="U79" i="1"/>
  <c r="N79" i="1"/>
  <c r="M79" i="1"/>
  <c r="D79" i="1"/>
  <c r="CF78" i="1"/>
  <c r="CE78" i="1"/>
  <c r="CA78" i="1"/>
  <c r="BV78" i="1"/>
  <c r="BU78" i="1"/>
  <c r="BQ78" i="1"/>
  <c r="BM78" i="1"/>
  <c r="BI78" i="1"/>
  <c r="BE78" i="1"/>
  <c r="BA78" i="1"/>
  <c r="AW78" i="1"/>
  <c r="AS78" i="1"/>
  <c r="AN78" i="1"/>
  <c r="AM78" i="1"/>
  <c r="AO78" i="1" s="1"/>
  <c r="AL78" i="1"/>
  <c r="AI78" i="1"/>
  <c r="AF78" i="1"/>
  <c r="AC78" i="1"/>
  <c r="Y78" i="1"/>
  <c r="U78" i="1"/>
  <c r="N78" i="1"/>
  <c r="M78" i="1"/>
  <c r="D78" i="1"/>
  <c r="CF77" i="1"/>
  <c r="CE77" i="1"/>
  <c r="CA77" i="1"/>
  <c r="BV77" i="1"/>
  <c r="BU77" i="1"/>
  <c r="BQ77" i="1"/>
  <c r="BM77" i="1"/>
  <c r="BI77" i="1"/>
  <c r="BE77" i="1"/>
  <c r="BA77" i="1"/>
  <c r="AW77" i="1"/>
  <c r="AS77" i="1"/>
  <c r="AN77" i="1"/>
  <c r="AM77" i="1"/>
  <c r="AO77" i="1" s="1"/>
  <c r="AL77" i="1"/>
  <c r="AI77" i="1"/>
  <c r="AF77" i="1"/>
  <c r="AC77" i="1"/>
  <c r="Y77" i="1"/>
  <c r="U77" i="1"/>
  <c r="N77" i="1"/>
  <c r="M77" i="1"/>
  <c r="D77" i="1"/>
  <c r="CF76" i="1"/>
  <c r="CE76" i="1"/>
  <c r="CA76" i="1"/>
  <c r="BV76" i="1"/>
  <c r="BU76" i="1"/>
  <c r="BQ76" i="1"/>
  <c r="BM76" i="1"/>
  <c r="BI76" i="1"/>
  <c r="BE76" i="1"/>
  <c r="BA76" i="1"/>
  <c r="AW76" i="1"/>
  <c r="AS76" i="1"/>
  <c r="AN76" i="1"/>
  <c r="AM76" i="1"/>
  <c r="AO76" i="1" s="1"/>
  <c r="AL76" i="1"/>
  <c r="AI76" i="1"/>
  <c r="AF76" i="1"/>
  <c r="AC76" i="1"/>
  <c r="Y76" i="1"/>
  <c r="U76" i="1"/>
  <c r="N76" i="1"/>
  <c r="M76" i="1"/>
  <c r="D76" i="1"/>
  <c r="CF75" i="1"/>
  <c r="CE75" i="1"/>
  <c r="CA75" i="1"/>
  <c r="BV75" i="1"/>
  <c r="BU75" i="1"/>
  <c r="BQ75" i="1"/>
  <c r="BM75" i="1"/>
  <c r="BI75" i="1"/>
  <c r="BE75" i="1"/>
  <c r="BA75" i="1"/>
  <c r="AW75" i="1"/>
  <c r="AS75" i="1"/>
  <c r="AN75" i="1"/>
  <c r="AM75" i="1"/>
  <c r="AO75" i="1" s="1"/>
  <c r="AL75" i="1"/>
  <c r="AI75" i="1"/>
  <c r="AF75" i="1"/>
  <c r="AC75" i="1"/>
  <c r="Y75" i="1"/>
  <c r="U75" i="1"/>
  <c r="N75" i="1"/>
  <c r="M75" i="1"/>
  <c r="D75" i="1"/>
  <c r="CF74" i="1"/>
  <c r="CE74" i="1"/>
  <c r="CA74" i="1"/>
  <c r="BV74" i="1"/>
  <c r="BU74" i="1"/>
  <c r="BQ74" i="1"/>
  <c r="BM74" i="1"/>
  <c r="BI74" i="1"/>
  <c r="BE74" i="1"/>
  <c r="BA74" i="1"/>
  <c r="AW74" i="1"/>
  <c r="AS74" i="1"/>
  <c r="AN74" i="1"/>
  <c r="AM74" i="1"/>
  <c r="AO74" i="1" s="1"/>
  <c r="AL74" i="1"/>
  <c r="AI74" i="1"/>
  <c r="AF74" i="1"/>
  <c r="AC74" i="1"/>
  <c r="Y74" i="1"/>
  <c r="U74" i="1"/>
  <c r="N74" i="1"/>
  <c r="M74" i="1"/>
  <c r="D74" i="1"/>
  <c r="CF73" i="1"/>
  <c r="CE73" i="1"/>
  <c r="CA73" i="1"/>
  <c r="BV73" i="1"/>
  <c r="BU73" i="1"/>
  <c r="BQ73" i="1"/>
  <c r="BM73" i="1"/>
  <c r="BI73" i="1"/>
  <c r="BE73" i="1"/>
  <c r="BA73" i="1"/>
  <c r="AW73" i="1"/>
  <c r="AS73" i="1"/>
  <c r="AN73" i="1"/>
  <c r="AM73" i="1"/>
  <c r="AO73" i="1" s="1"/>
  <c r="AL73" i="1"/>
  <c r="AI73" i="1"/>
  <c r="AF73" i="1"/>
  <c r="AC73" i="1"/>
  <c r="Y73" i="1"/>
  <c r="U73" i="1"/>
  <c r="N73" i="1"/>
  <c r="M73" i="1"/>
  <c r="D73" i="1"/>
  <c r="CF72" i="1"/>
  <c r="CE72" i="1"/>
  <c r="CA72" i="1"/>
  <c r="BV72" i="1"/>
  <c r="BU72" i="1"/>
  <c r="BQ72" i="1"/>
  <c r="BM72" i="1"/>
  <c r="BI72" i="1"/>
  <c r="BE72" i="1"/>
  <c r="BA72" i="1"/>
  <c r="AW72" i="1"/>
  <c r="AS72" i="1"/>
  <c r="AN72" i="1"/>
  <c r="AM72" i="1"/>
  <c r="AO72" i="1" s="1"/>
  <c r="AL72" i="1"/>
  <c r="AI72" i="1"/>
  <c r="AF72" i="1"/>
  <c r="AC72" i="1"/>
  <c r="Y72" i="1"/>
  <c r="U72" i="1"/>
  <c r="N72" i="1"/>
  <c r="M72" i="1"/>
  <c r="D72" i="1"/>
  <c r="CF71" i="1"/>
  <c r="CE71" i="1"/>
  <c r="CA71" i="1"/>
  <c r="BV71" i="1"/>
  <c r="BU71" i="1"/>
  <c r="BQ71" i="1"/>
  <c r="BM71" i="1"/>
  <c r="BI71" i="1"/>
  <c r="BE71" i="1"/>
  <c r="BA71" i="1"/>
  <c r="AW71" i="1"/>
  <c r="AS71" i="1"/>
  <c r="AN71" i="1"/>
  <c r="AM71" i="1"/>
  <c r="AL71" i="1"/>
  <c r="AI71" i="1"/>
  <c r="AF71" i="1"/>
  <c r="AC71" i="1"/>
  <c r="Y71" i="1"/>
  <c r="U71" i="1"/>
  <c r="N71" i="1"/>
  <c r="M71" i="1"/>
  <c r="D71" i="1"/>
  <c r="CF70" i="1"/>
  <c r="CE70" i="1"/>
  <c r="CA70" i="1"/>
  <c r="BV70" i="1"/>
  <c r="BU70" i="1"/>
  <c r="BQ70" i="1"/>
  <c r="BM70" i="1"/>
  <c r="BI70" i="1"/>
  <c r="BE70" i="1"/>
  <c r="BA70" i="1"/>
  <c r="AW70" i="1"/>
  <c r="AS70" i="1"/>
  <c r="AN70" i="1"/>
  <c r="AM70" i="1"/>
  <c r="AO70" i="1" s="1"/>
  <c r="AL70" i="1"/>
  <c r="AI70" i="1"/>
  <c r="AF70" i="1"/>
  <c r="AC70" i="1"/>
  <c r="Y70" i="1"/>
  <c r="U70" i="1"/>
  <c r="N70" i="1"/>
  <c r="M70" i="1"/>
  <c r="D70" i="1"/>
  <c r="CF69" i="1"/>
  <c r="CE69" i="1"/>
  <c r="CA69" i="1"/>
  <c r="BV69" i="1"/>
  <c r="BU69" i="1"/>
  <c r="BQ69" i="1"/>
  <c r="BM69" i="1"/>
  <c r="BI69" i="1"/>
  <c r="BE69" i="1"/>
  <c r="BA69" i="1"/>
  <c r="AW69" i="1"/>
  <c r="AS69" i="1"/>
  <c r="AN69" i="1"/>
  <c r="AM69" i="1"/>
  <c r="AO69" i="1" s="1"/>
  <c r="AL69" i="1"/>
  <c r="AI69" i="1"/>
  <c r="AF69" i="1"/>
  <c r="AC69" i="1"/>
  <c r="Y69" i="1"/>
  <c r="U69" i="1"/>
  <c r="N69" i="1"/>
  <c r="M69" i="1"/>
  <c r="D69" i="1"/>
  <c r="CF68" i="1"/>
  <c r="CE68" i="1"/>
  <c r="CA68" i="1"/>
  <c r="BV68" i="1"/>
  <c r="BU68" i="1"/>
  <c r="BQ68" i="1"/>
  <c r="BM68" i="1"/>
  <c r="BI68" i="1"/>
  <c r="BE68" i="1"/>
  <c r="BA68" i="1"/>
  <c r="AW68" i="1"/>
  <c r="AS68" i="1"/>
  <c r="AN68" i="1"/>
  <c r="AM68" i="1"/>
  <c r="AO68" i="1" s="1"/>
  <c r="AL68" i="1"/>
  <c r="AI68" i="1"/>
  <c r="AF68" i="1"/>
  <c r="AC68" i="1"/>
  <c r="Y68" i="1"/>
  <c r="U68" i="1"/>
  <c r="N68" i="1"/>
  <c r="M68" i="1"/>
  <c r="D68" i="1"/>
  <c r="CF67" i="1"/>
  <c r="CE67" i="1"/>
  <c r="CA67" i="1"/>
  <c r="BV67" i="1"/>
  <c r="BU67" i="1"/>
  <c r="BQ67" i="1"/>
  <c r="BM67" i="1"/>
  <c r="BI67" i="1"/>
  <c r="BE67" i="1"/>
  <c r="BA67" i="1"/>
  <c r="AW67" i="1"/>
  <c r="AS67" i="1"/>
  <c r="AN67" i="1"/>
  <c r="AM67" i="1"/>
  <c r="AO67" i="1" s="1"/>
  <c r="AL67" i="1"/>
  <c r="AI67" i="1"/>
  <c r="AF67" i="1"/>
  <c r="AC67" i="1"/>
  <c r="Y67" i="1"/>
  <c r="U67" i="1"/>
  <c r="N67" i="1"/>
  <c r="M67" i="1"/>
  <c r="D67" i="1"/>
  <c r="CF66" i="1"/>
  <c r="CE66" i="1"/>
  <c r="CA66" i="1"/>
  <c r="BV66" i="1"/>
  <c r="BU66" i="1"/>
  <c r="BQ66" i="1"/>
  <c r="BM66" i="1"/>
  <c r="BI66" i="1"/>
  <c r="BE66" i="1"/>
  <c r="BA66" i="1"/>
  <c r="AW66" i="1"/>
  <c r="AS66" i="1"/>
  <c r="AN66" i="1"/>
  <c r="AM66" i="1"/>
  <c r="AO66" i="1" s="1"/>
  <c r="AL66" i="1"/>
  <c r="AI66" i="1"/>
  <c r="AF66" i="1"/>
  <c r="AC66" i="1"/>
  <c r="Y66" i="1"/>
  <c r="U66" i="1"/>
  <c r="N66" i="1"/>
  <c r="M66" i="1"/>
  <c r="D66" i="1"/>
  <c r="CF65" i="1"/>
  <c r="CE65" i="1"/>
  <c r="CA65" i="1"/>
  <c r="BV65" i="1"/>
  <c r="BU65" i="1"/>
  <c r="BQ65" i="1"/>
  <c r="BM65" i="1"/>
  <c r="BI65" i="1"/>
  <c r="BE65" i="1"/>
  <c r="BA65" i="1"/>
  <c r="AW65" i="1"/>
  <c r="AS65" i="1"/>
  <c r="AN65" i="1"/>
  <c r="AM65" i="1"/>
  <c r="AO65" i="1" s="1"/>
  <c r="AL65" i="1"/>
  <c r="AI65" i="1"/>
  <c r="AF65" i="1"/>
  <c r="AC65" i="1"/>
  <c r="Y65" i="1"/>
  <c r="U65" i="1"/>
  <c r="N65" i="1"/>
  <c r="M65" i="1"/>
  <c r="D65" i="1"/>
  <c r="CF64" i="1"/>
  <c r="CE64" i="1"/>
  <c r="CA64" i="1"/>
  <c r="BV64" i="1"/>
  <c r="BU64" i="1"/>
  <c r="BQ64" i="1"/>
  <c r="BM64" i="1"/>
  <c r="BI64" i="1"/>
  <c r="BE64" i="1"/>
  <c r="BA64" i="1"/>
  <c r="AW64" i="1"/>
  <c r="AS64" i="1"/>
  <c r="AN64" i="1"/>
  <c r="AM64" i="1"/>
  <c r="AO64" i="1" s="1"/>
  <c r="AL64" i="1"/>
  <c r="AI64" i="1"/>
  <c r="AF64" i="1"/>
  <c r="AC64" i="1"/>
  <c r="Y64" i="1"/>
  <c r="U64" i="1"/>
  <c r="N64" i="1"/>
  <c r="M64" i="1"/>
  <c r="D64" i="1"/>
  <c r="CF63" i="1"/>
  <c r="CE63" i="1"/>
  <c r="CA63" i="1"/>
  <c r="BV63" i="1"/>
  <c r="BU63" i="1"/>
  <c r="BQ63" i="1"/>
  <c r="BM63" i="1"/>
  <c r="BI63" i="1"/>
  <c r="BE63" i="1"/>
  <c r="BA63" i="1"/>
  <c r="AW63" i="1"/>
  <c r="AS63" i="1"/>
  <c r="AN63" i="1"/>
  <c r="AM63" i="1"/>
  <c r="AO63" i="1" s="1"/>
  <c r="AL63" i="1"/>
  <c r="AI63" i="1"/>
  <c r="AF63" i="1"/>
  <c r="AC63" i="1"/>
  <c r="Y63" i="1"/>
  <c r="U63" i="1"/>
  <c r="N63" i="1"/>
  <c r="M63" i="1"/>
  <c r="D63" i="1"/>
  <c r="CF62" i="1"/>
  <c r="CE62" i="1"/>
  <c r="CA62" i="1"/>
  <c r="BV62" i="1"/>
  <c r="BU62" i="1"/>
  <c r="BQ62" i="1"/>
  <c r="BM62" i="1"/>
  <c r="BI62" i="1"/>
  <c r="BE62" i="1"/>
  <c r="BA62" i="1"/>
  <c r="AW62" i="1"/>
  <c r="AS62" i="1"/>
  <c r="AN62" i="1"/>
  <c r="AM62" i="1"/>
  <c r="AO62" i="1" s="1"/>
  <c r="AL62" i="1"/>
  <c r="AI62" i="1"/>
  <c r="AF62" i="1"/>
  <c r="AC62" i="1"/>
  <c r="Y62" i="1"/>
  <c r="U62" i="1"/>
  <c r="N62" i="1"/>
  <c r="M62" i="1"/>
  <c r="D62" i="1"/>
  <c r="CF61" i="1"/>
  <c r="CE61" i="1"/>
  <c r="CA61" i="1"/>
  <c r="BV61" i="1"/>
  <c r="BU61" i="1"/>
  <c r="BQ61" i="1"/>
  <c r="BM61" i="1"/>
  <c r="BI61" i="1"/>
  <c r="BE61" i="1"/>
  <c r="BA61" i="1"/>
  <c r="AW61" i="1"/>
  <c r="AS61" i="1"/>
  <c r="AN61" i="1"/>
  <c r="AM61" i="1"/>
  <c r="AO61" i="1" s="1"/>
  <c r="AL61" i="1"/>
  <c r="AI61" i="1"/>
  <c r="AF61" i="1"/>
  <c r="AC61" i="1"/>
  <c r="Y61" i="1"/>
  <c r="U61" i="1"/>
  <c r="N61" i="1"/>
  <c r="M61" i="1"/>
  <c r="D61" i="1"/>
  <c r="CF60" i="1"/>
  <c r="CE60" i="1"/>
  <c r="CA60" i="1"/>
  <c r="BV60" i="1"/>
  <c r="BU60" i="1"/>
  <c r="BQ60" i="1"/>
  <c r="BM60" i="1"/>
  <c r="BI60" i="1"/>
  <c r="BE60" i="1"/>
  <c r="BA60" i="1"/>
  <c r="AW60" i="1"/>
  <c r="AS60" i="1"/>
  <c r="AN60" i="1"/>
  <c r="AM60" i="1"/>
  <c r="AO60" i="1" s="1"/>
  <c r="AL60" i="1"/>
  <c r="AI60" i="1"/>
  <c r="AF60" i="1"/>
  <c r="AC60" i="1"/>
  <c r="Y60" i="1"/>
  <c r="U60" i="1"/>
  <c r="N60" i="1"/>
  <c r="M60" i="1"/>
  <c r="D60" i="1"/>
  <c r="CF59" i="1"/>
  <c r="CE59" i="1"/>
  <c r="CA59" i="1"/>
  <c r="BV59" i="1"/>
  <c r="BU59" i="1"/>
  <c r="BQ59" i="1"/>
  <c r="BM59" i="1"/>
  <c r="BI59" i="1"/>
  <c r="BE59" i="1"/>
  <c r="BA59" i="1"/>
  <c r="AW59" i="1"/>
  <c r="AS59" i="1"/>
  <c r="AN59" i="1"/>
  <c r="AM59" i="1"/>
  <c r="AO59" i="1" s="1"/>
  <c r="AL59" i="1"/>
  <c r="AI59" i="1"/>
  <c r="AF59" i="1"/>
  <c r="AC59" i="1"/>
  <c r="Y59" i="1"/>
  <c r="U59" i="1"/>
  <c r="N59" i="1"/>
  <c r="M59" i="1"/>
  <c r="D59" i="1"/>
  <c r="CF58" i="1"/>
  <c r="CE58" i="1"/>
  <c r="CA58" i="1"/>
  <c r="BV58" i="1"/>
  <c r="BU58" i="1"/>
  <c r="BQ58" i="1"/>
  <c r="BM58" i="1"/>
  <c r="BI58" i="1"/>
  <c r="BE58" i="1"/>
  <c r="BA58" i="1"/>
  <c r="AW58" i="1"/>
  <c r="AS58" i="1"/>
  <c r="AN58" i="1"/>
  <c r="AM58" i="1"/>
  <c r="AO58" i="1" s="1"/>
  <c r="AL58" i="1"/>
  <c r="AI58" i="1"/>
  <c r="AF58" i="1"/>
  <c r="AC58" i="1"/>
  <c r="Y58" i="1"/>
  <c r="U58" i="1"/>
  <c r="N58" i="1"/>
  <c r="M58" i="1"/>
  <c r="D58" i="1"/>
  <c r="CF57" i="1"/>
  <c r="CE57" i="1"/>
  <c r="CA57" i="1"/>
  <c r="BV57" i="1"/>
  <c r="BU57" i="1"/>
  <c r="BQ57" i="1"/>
  <c r="BM57" i="1"/>
  <c r="BI57" i="1"/>
  <c r="BE57" i="1"/>
  <c r="BA57" i="1"/>
  <c r="AW57" i="1"/>
  <c r="AS57" i="1"/>
  <c r="AN57" i="1"/>
  <c r="AM57" i="1"/>
  <c r="AO57" i="1" s="1"/>
  <c r="AL57" i="1"/>
  <c r="AI57" i="1"/>
  <c r="AF57" i="1"/>
  <c r="AC57" i="1"/>
  <c r="Y57" i="1"/>
  <c r="U57" i="1"/>
  <c r="N57" i="1"/>
  <c r="M57" i="1"/>
  <c r="D57" i="1"/>
  <c r="CF56" i="1"/>
  <c r="CE56" i="1"/>
  <c r="CA56" i="1"/>
  <c r="BV56" i="1"/>
  <c r="BU56" i="1"/>
  <c r="BQ56" i="1"/>
  <c r="BM56" i="1"/>
  <c r="BI56" i="1"/>
  <c r="BE56" i="1"/>
  <c r="BA56" i="1"/>
  <c r="AW56" i="1"/>
  <c r="AS56" i="1"/>
  <c r="AN56" i="1"/>
  <c r="AM56" i="1"/>
  <c r="AO56" i="1" s="1"/>
  <c r="AL56" i="1"/>
  <c r="AI56" i="1"/>
  <c r="AF56" i="1"/>
  <c r="AC56" i="1"/>
  <c r="Y56" i="1"/>
  <c r="U56" i="1"/>
  <c r="N56" i="1"/>
  <c r="M56" i="1"/>
  <c r="D56" i="1"/>
  <c r="CF55" i="1"/>
  <c r="CE55" i="1"/>
  <c r="CA55" i="1"/>
  <c r="BV55" i="1"/>
  <c r="BU55" i="1"/>
  <c r="BQ55" i="1"/>
  <c r="BM55" i="1"/>
  <c r="BI55" i="1"/>
  <c r="BE55" i="1"/>
  <c r="BA55" i="1"/>
  <c r="AW55" i="1"/>
  <c r="AS55" i="1"/>
  <c r="AN55" i="1"/>
  <c r="AM55" i="1"/>
  <c r="AO55" i="1" s="1"/>
  <c r="AL55" i="1"/>
  <c r="AI55" i="1"/>
  <c r="AF55" i="1"/>
  <c r="AC55" i="1"/>
  <c r="Y55" i="1"/>
  <c r="U55" i="1"/>
  <c r="N55" i="1"/>
  <c r="M55" i="1"/>
  <c r="D55" i="1"/>
  <c r="CF54" i="1"/>
  <c r="CE54" i="1"/>
  <c r="CA54" i="1"/>
  <c r="BV54" i="1"/>
  <c r="BU54" i="1"/>
  <c r="BQ54" i="1"/>
  <c r="BM54" i="1"/>
  <c r="BI54" i="1"/>
  <c r="BE54" i="1"/>
  <c r="BA54" i="1"/>
  <c r="AW54" i="1"/>
  <c r="AS54" i="1"/>
  <c r="AN54" i="1"/>
  <c r="AM54" i="1"/>
  <c r="AO54" i="1" s="1"/>
  <c r="AL54" i="1"/>
  <c r="AI54" i="1"/>
  <c r="AF54" i="1"/>
  <c r="AC54" i="1"/>
  <c r="Y54" i="1"/>
  <c r="U54" i="1"/>
  <c r="N54" i="1"/>
  <c r="M54" i="1"/>
  <c r="D54" i="1"/>
  <c r="CF53" i="1"/>
  <c r="CE53" i="1"/>
  <c r="CA53" i="1"/>
  <c r="BV53" i="1"/>
  <c r="BU53" i="1"/>
  <c r="BQ53" i="1"/>
  <c r="BM53" i="1"/>
  <c r="BI53" i="1"/>
  <c r="BE53" i="1"/>
  <c r="BA53" i="1"/>
  <c r="AW53" i="1"/>
  <c r="AS53" i="1"/>
  <c r="AN53" i="1"/>
  <c r="AM53" i="1"/>
  <c r="AL53" i="1"/>
  <c r="AI53" i="1"/>
  <c r="AF53" i="1"/>
  <c r="AC53" i="1"/>
  <c r="Y53" i="1"/>
  <c r="U53" i="1"/>
  <c r="N53" i="1"/>
  <c r="M53" i="1"/>
  <c r="D53" i="1"/>
  <c r="CF52" i="1"/>
  <c r="CE52" i="1"/>
  <c r="CA52" i="1"/>
  <c r="BV52" i="1"/>
  <c r="BU52" i="1"/>
  <c r="BQ52" i="1"/>
  <c r="BM52" i="1"/>
  <c r="BI52" i="1"/>
  <c r="BE52" i="1"/>
  <c r="BA52" i="1"/>
  <c r="AW52" i="1"/>
  <c r="AS52" i="1"/>
  <c r="AN52" i="1"/>
  <c r="AM52" i="1"/>
  <c r="AO52" i="1" s="1"/>
  <c r="AL52" i="1"/>
  <c r="AI52" i="1"/>
  <c r="AF52" i="1"/>
  <c r="AC52" i="1"/>
  <c r="Y52" i="1"/>
  <c r="U52" i="1"/>
  <c r="N52" i="1"/>
  <c r="M52" i="1"/>
  <c r="D52" i="1"/>
  <c r="CF51" i="1"/>
  <c r="CE51" i="1"/>
  <c r="CA51" i="1"/>
  <c r="BV51" i="1"/>
  <c r="BU51" i="1"/>
  <c r="BQ51" i="1"/>
  <c r="BM51" i="1"/>
  <c r="BI51" i="1"/>
  <c r="BE51" i="1"/>
  <c r="BA51" i="1"/>
  <c r="AW51" i="1"/>
  <c r="AS51" i="1"/>
  <c r="AN51" i="1"/>
  <c r="AM51" i="1"/>
  <c r="AO51" i="1" s="1"/>
  <c r="AL51" i="1"/>
  <c r="AI51" i="1"/>
  <c r="AF51" i="1"/>
  <c r="AC51" i="1"/>
  <c r="Y51" i="1"/>
  <c r="U51" i="1"/>
  <c r="N51" i="1"/>
  <c r="M51" i="1"/>
  <c r="D51" i="1"/>
  <c r="CF50" i="1"/>
  <c r="CE50" i="1"/>
  <c r="CA50" i="1"/>
  <c r="BV50" i="1"/>
  <c r="BU50" i="1"/>
  <c r="BQ50" i="1"/>
  <c r="BM50" i="1"/>
  <c r="BI50" i="1"/>
  <c r="BE50" i="1"/>
  <c r="BA50" i="1"/>
  <c r="AW50" i="1"/>
  <c r="AS50" i="1"/>
  <c r="AN50" i="1"/>
  <c r="AM50" i="1"/>
  <c r="AO50" i="1" s="1"/>
  <c r="AL50" i="1"/>
  <c r="AI50" i="1"/>
  <c r="AF50" i="1"/>
  <c r="AC50" i="1"/>
  <c r="Y50" i="1"/>
  <c r="U50" i="1"/>
  <c r="N50" i="1"/>
  <c r="M50" i="1"/>
  <c r="D50" i="1"/>
  <c r="CF49" i="1"/>
  <c r="CE49" i="1"/>
  <c r="CA49" i="1"/>
  <c r="BV49" i="1"/>
  <c r="BU49" i="1"/>
  <c r="BQ49" i="1"/>
  <c r="BM49" i="1"/>
  <c r="BI49" i="1"/>
  <c r="BE49" i="1"/>
  <c r="BA49" i="1"/>
  <c r="AW49" i="1"/>
  <c r="AS49" i="1"/>
  <c r="AN49" i="1"/>
  <c r="AM49" i="1"/>
  <c r="AO49" i="1" s="1"/>
  <c r="AL49" i="1"/>
  <c r="AI49" i="1"/>
  <c r="AF49" i="1"/>
  <c r="AC49" i="1"/>
  <c r="Y49" i="1"/>
  <c r="U49" i="1"/>
  <c r="N49" i="1"/>
  <c r="M49" i="1"/>
  <c r="D49" i="1"/>
  <c r="CF48" i="1"/>
  <c r="CE48" i="1"/>
  <c r="CA48" i="1"/>
  <c r="BV48" i="1"/>
  <c r="BU48" i="1"/>
  <c r="BQ48" i="1"/>
  <c r="BM48" i="1"/>
  <c r="BI48" i="1"/>
  <c r="BE48" i="1"/>
  <c r="BA48" i="1"/>
  <c r="AW48" i="1"/>
  <c r="AS48" i="1"/>
  <c r="AN48" i="1"/>
  <c r="AM48" i="1"/>
  <c r="AO48" i="1" s="1"/>
  <c r="AL48" i="1"/>
  <c r="AI48" i="1"/>
  <c r="AF48" i="1"/>
  <c r="AC48" i="1"/>
  <c r="Y48" i="1"/>
  <c r="U48" i="1"/>
  <c r="N48" i="1"/>
  <c r="M48" i="1"/>
  <c r="D48" i="1"/>
  <c r="CF47" i="1"/>
  <c r="CE47" i="1"/>
  <c r="CA47" i="1"/>
  <c r="BV47" i="1"/>
  <c r="BU47" i="1"/>
  <c r="BQ47" i="1"/>
  <c r="BM47" i="1"/>
  <c r="BI47" i="1"/>
  <c r="BE47" i="1"/>
  <c r="BA47" i="1"/>
  <c r="AW47" i="1"/>
  <c r="AS47" i="1"/>
  <c r="AN47" i="1"/>
  <c r="AM47" i="1"/>
  <c r="AO47" i="1" s="1"/>
  <c r="AL47" i="1"/>
  <c r="AI47" i="1"/>
  <c r="AF47" i="1"/>
  <c r="AC47" i="1"/>
  <c r="Y47" i="1"/>
  <c r="U47" i="1"/>
  <c r="N47" i="1"/>
  <c r="M47" i="1"/>
  <c r="D47" i="1"/>
  <c r="CF46" i="1"/>
  <c r="CE46" i="1"/>
  <c r="CA46" i="1"/>
  <c r="BV46" i="1"/>
  <c r="BU46" i="1"/>
  <c r="BQ46" i="1"/>
  <c r="BM46" i="1"/>
  <c r="BI46" i="1"/>
  <c r="BE46" i="1"/>
  <c r="BA46" i="1"/>
  <c r="AW46" i="1"/>
  <c r="AS46" i="1"/>
  <c r="AN46" i="1"/>
  <c r="AM46" i="1"/>
  <c r="AO46" i="1" s="1"/>
  <c r="AL46" i="1"/>
  <c r="AI46" i="1"/>
  <c r="AF46" i="1"/>
  <c r="AC46" i="1"/>
  <c r="Y46" i="1"/>
  <c r="U46" i="1"/>
  <c r="N46" i="1"/>
  <c r="M46" i="1"/>
  <c r="D46" i="1"/>
  <c r="CF45" i="1"/>
  <c r="CE45" i="1"/>
  <c r="CA45" i="1"/>
  <c r="BV45" i="1"/>
  <c r="BU45" i="1"/>
  <c r="BQ45" i="1"/>
  <c r="BM45" i="1"/>
  <c r="BI45" i="1"/>
  <c r="BE45" i="1"/>
  <c r="BA45" i="1"/>
  <c r="AW45" i="1"/>
  <c r="AS45" i="1"/>
  <c r="AN45" i="1"/>
  <c r="AM45" i="1"/>
  <c r="AO45" i="1" s="1"/>
  <c r="AL45" i="1"/>
  <c r="AI45" i="1"/>
  <c r="AF45" i="1"/>
  <c r="AC45" i="1"/>
  <c r="Y45" i="1"/>
  <c r="U45" i="1"/>
  <c r="N45" i="1"/>
  <c r="M45" i="1"/>
  <c r="D45" i="1"/>
  <c r="CF44" i="1"/>
  <c r="CE44" i="1"/>
  <c r="CA44" i="1"/>
  <c r="BV44" i="1"/>
  <c r="BU44" i="1"/>
  <c r="BQ44" i="1"/>
  <c r="BM44" i="1"/>
  <c r="BI44" i="1"/>
  <c r="BE44" i="1"/>
  <c r="BA44" i="1"/>
  <c r="AW44" i="1"/>
  <c r="AS44" i="1"/>
  <c r="AN44" i="1"/>
  <c r="AM44" i="1"/>
  <c r="AO44" i="1" s="1"/>
  <c r="AL44" i="1"/>
  <c r="AI44" i="1"/>
  <c r="AF44" i="1"/>
  <c r="AC44" i="1"/>
  <c r="Y44" i="1"/>
  <c r="U44" i="1"/>
  <c r="N44" i="1"/>
  <c r="M44" i="1"/>
  <c r="D44" i="1"/>
  <c r="CF43" i="1"/>
  <c r="CE43" i="1"/>
  <c r="CA43" i="1"/>
  <c r="BV43" i="1"/>
  <c r="BU43" i="1"/>
  <c r="BQ43" i="1"/>
  <c r="BM43" i="1"/>
  <c r="BI43" i="1"/>
  <c r="BE43" i="1"/>
  <c r="BA43" i="1"/>
  <c r="AW43" i="1"/>
  <c r="AS43" i="1"/>
  <c r="AN43" i="1"/>
  <c r="AM43" i="1"/>
  <c r="AO43" i="1" s="1"/>
  <c r="AL43" i="1"/>
  <c r="AI43" i="1"/>
  <c r="AF43" i="1"/>
  <c r="AC43" i="1"/>
  <c r="Y43" i="1"/>
  <c r="U43" i="1"/>
  <c r="N43" i="1"/>
  <c r="M43" i="1"/>
  <c r="D43" i="1"/>
  <c r="CF42" i="1"/>
  <c r="CE42" i="1"/>
  <c r="CA42" i="1"/>
  <c r="BV42" i="1"/>
  <c r="BU42" i="1"/>
  <c r="BQ42" i="1"/>
  <c r="BM42" i="1"/>
  <c r="BI42" i="1"/>
  <c r="BE42" i="1"/>
  <c r="BA42" i="1"/>
  <c r="AW42" i="1"/>
  <c r="AS42" i="1"/>
  <c r="AN42" i="1"/>
  <c r="AM42" i="1"/>
  <c r="AO42" i="1" s="1"/>
  <c r="AL42" i="1"/>
  <c r="AI42" i="1"/>
  <c r="AF42" i="1"/>
  <c r="AC42" i="1"/>
  <c r="Y42" i="1"/>
  <c r="U42" i="1"/>
  <c r="N42" i="1"/>
  <c r="M42" i="1"/>
  <c r="D42" i="1"/>
  <c r="CF41" i="1"/>
  <c r="CE41" i="1"/>
  <c r="CA41" i="1"/>
  <c r="BV41" i="1"/>
  <c r="BU41" i="1"/>
  <c r="BQ41" i="1"/>
  <c r="BM41" i="1"/>
  <c r="BI41" i="1"/>
  <c r="BE41" i="1"/>
  <c r="BA41" i="1"/>
  <c r="AW41" i="1"/>
  <c r="AS41" i="1"/>
  <c r="AN41" i="1"/>
  <c r="AM41" i="1"/>
  <c r="AO41" i="1" s="1"/>
  <c r="AL41" i="1"/>
  <c r="AI41" i="1"/>
  <c r="AF41" i="1"/>
  <c r="AC41" i="1"/>
  <c r="Y41" i="1"/>
  <c r="U41" i="1"/>
  <c r="N41" i="1"/>
  <c r="M41" i="1"/>
  <c r="D41" i="1"/>
  <c r="CF40" i="1"/>
  <c r="CE40" i="1"/>
  <c r="CA40" i="1"/>
  <c r="BV40" i="1"/>
  <c r="BU40" i="1"/>
  <c r="BQ40" i="1"/>
  <c r="BM40" i="1"/>
  <c r="BI40" i="1"/>
  <c r="BE40" i="1"/>
  <c r="BA40" i="1"/>
  <c r="AW40" i="1"/>
  <c r="AS40" i="1"/>
  <c r="AN40" i="1"/>
  <c r="AM40" i="1"/>
  <c r="AO40" i="1" s="1"/>
  <c r="AL40" i="1"/>
  <c r="AI40" i="1"/>
  <c r="AF40" i="1"/>
  <c r="AC40" i="1"/>
  <c r="Y40" i="1"/>
  <c r="U40" i="1"/>
  <c r="N40" i="1"/>
  <c r="M40" i="1"/>
  <c r="D40" i="1"/>
  <c r="CF39" i="1"/>
  <c r="CE39" i="1"/>
  <c r="CA39" i="1"/>
  <c r="BV39" i="1"/>
  <c r="BU39" i="1"/>
  <c r="BQ39" i="1"/>
  <c r="BM39" i="1"/>
  <c r="BI39" i="1"/>
  <c r="BE39" i="1"/>
  <c r="BA39" i="1"/>
  <c r="AW39" i="1"/>
  <c r="AS39" i="1"/>
  <c r="AN39" i="1"/>
  <c r="AM39" i="1"/>
  <c r="AO39" i="1" s="1"/>
  <c r="AL39" i="1"/>
  <c r="AI39" i="1"/>
  <c r="AF39" i="1"/>
  <c r="AC39" i="1"/>
  <c r="Y39" i="1"/>
  <c r="U39" i="1"/>
  <c r="N39" i="1"/>
  <c r="M39" i="1"/>
  <c r="D39" i="1"/>
  <c r="CF38" i="1"/>
  <c r="CE38" i="1"/>
  <c r="CA38" i="1"/>
  <c r="BV38" i="1"/>
  <c r="BU38" i="1"/>
  <c r="BQ38" i="1"/>
  <c r="BM38" i="1"/>
  <c r="BI38" i="1"/>
  <c r="BE38" i="1"/>
  <c r="BA38" i="1"/>
  <c r="AW38" i="1"/>
  <c r="AS38" i="1"/>
  <c r="AN38" i="1"/>
  <c r="AM38" i="1"/>
  <c r="AO38" i="1" s="1"/>
  <c r="AL38" i="1"/>
  <c r="AI38" i="1"/>
  <c r="AF38" i="1"/>
  <c r="AC38" i="1"/>
  <c r="Y38" i="1"/>
  <c r="U38" i="1"/>
  <c r="N38" i="1"/>
  <c r="M38" i="1"/>
  <c r="D38" i="1"/>
  <c r="CF37" i="1"/>
  <c r="CE37" i="1"/>
  <c r="CA37" i="1"/>
  <c r="BV37" i="1"/>
  <c r="BU37" i="1"/>
  <c r="BQ37" i="1"/>
  <c r="BM37" i="1"/>
  <c r="BI37" i="1"/>
  <c r="BE37" i="1"/>
  <c r="BA37" i="1"/>
  <c r="AW37" i="1"/>
  <c r="AS37" i="1"/>
  <c r="AN37" i="1"/>
  <c r="AM37" i="1"/>
  <c r="AO37" i="1" s="1"/>
  <c r="AL37" i="1"/>
  <c r="AI37" i="1"/>
  <c r="AF37" i="1"/>
  <c r="AC37" i="1"/>
  <c r="Y37" i="1"/>
  <c r="U37" i="1"/>
  <c r="N37" i="1"/>
  <c r="M37" i="1"/>
  <c r="D37" i="1"/>
  <c r="CF36" i="1"/>
  <c r="CE36" i="1"/>
  <c r="CA36" i="1"/>
  <c r="BV36" i="1"/>
  <c r="BU36" i="1"/>
  <c r="BQ36" i="1"/>
  <c r="BM36" i="1"/>
  <c r="BI36" i="1"/>
  <c r="BE36" i="1"/>
  <c r="BA36" i="1"/>
  <c r="AW36" i="1"/>
  <c r="AS36" i="1"/>
  <c r="AN36" i="1"/>
  <c r="AM36" i="1"/>
  <c r="AO36" i="1" s="1"/>
  <c r="AL36" i="1"/>
  <c r="AI36" i="1"/>
  <c r="AF36" i="1"/>
  <c r="AC36" i="1"/>
  <c r="Y36" i="1"/>
  <c r="U36" i="1"/>
  <c r="N36" i="1"/>
  <c r="M36" i="1"/>
  <c r="D36" i="1"/>
  <c r="CF35" i="1"/>
  <c r="CE35" i="1"/>
  <c r="CA35" i="1"/>
  <c r="BV35" i="1"/>
  <c r="BU35" i="1"/>
  <c r="BQ35" i="1"/>
  <c r="BM35" i="1"/>
  <c r="BI35" i="1"/>
  <c r="BE35" i="1"/>
  <c r="BA35" i="1"/>
  <c r="AW35" i="1"/>
  <c r="AS35" i="1"/>
  <c r="AN35" i="1"/>
  <c r="AM35" i="1"/>
  <c r="AO35" i="1" s="1"/>
  <c r="AL35" i="1"/>
  <c r="AI35" i="1"/>
  <c r="AF35" i="1"/>
  <c r="AC35" i="1"/>
  <c r="Y35" i="1"/>
  <c r="U35" i="1"/>
  <c r="N35" i="1"/>
  <c r="M35" i="1"/>
  <c r="D35" i="1"/>
  <c r="CF34" i="1"/>
  <c r="CE34" i="1"/>
  <c r="CA34" i="1"/>
  <c r="BV34" i="1"/>
  <c r="BU34" i="1"/>
  <c r="BQ34" i="1"/>
  <c r="BM34" i="1"/>
  <c r="BI34" i="1"/>
  <c r="BE34" i="1"/>
  <c r="BA34" i="1"/>
  <c r="AW34" i="1"/>
  <c r="AS34" i="1"/>
  <c r="AN34" i="1"/>
  <c r="AM34" i="1"/>
  <c r="AO34" i="1" s="1"/>
  <c r="AL34" i="1"/>
  <c r="AI34" i="1"/>
  <c r="AF34" i="1"/>
  <c r="AC34" i="1"/>
  <c r="Y34" i="1"/>
  <c r="U34" i="1"/>
  <c r="N34" i="1"/>
  <c r="M34" i="1"/>
  <c r="D34" i="1"/>
  <c r="CF33" i="1"/>
  <c r="CE33" i="1"/>
  <c r="CA33" i="1"/>
  <c r="BV33" i="1"/>
  <c r="BU33" i="1"/>
  <c r="BQ33" i="1"/>
  <c r="BM33" i="1"/>
  <c r="BI33" i="1"/>
  <c r="BE33" i="1"/>
  <c r="BA33" i="1"/>
  <c r="AW33" i="1"/>
  <c r="AS33" i="1"/>
  <c r="AN33" i="1"/>
  <c r="AM33" i="1"/>
  <c r="AO33" i="1" s="1"/>
  <c r="AL33" i="1"/>
  <c r="AI33" i="1"/>
  <c r="AF33" i="1"/>
  <c r="AC33" i="1"/>
  <c r="Y33" i="1"/>
  <c r="U33" i="1"/>
  <c r="N33" i="1"/>
  <c r="M33" i="1"/>
  <c r="D33" i="1"/>
  <c r="CF32" i="1"/>
  <c r="CE32" i="1"/>
  <c r="CA32" i="1"/>
  <c r="BV32" i="1"/>
  <c r="BU32" i="1"/>
  <c r="BQ32" i="1"/>
  <c r="BM32" i="1"/>
  <c r="BI32" i="1"/>
  <c r="BE32" i="1"/>
  <c r="BA32" i="1"/>
  <c r="AW32" i="1"/>
  <c r="AS32" i="1"/>
  <c r="AN32" i="1"/>
  <c r="AM32" i="1"/>
  <c r="AO32" i="1" s="1"/>
  <c r="AL32" i="1"/>
  <c r="AI32" i="1"/>
  <c r="AF32" i="1"/>
  <c r="AC32" i="1"/>
  <c r="Y32" i="1"/>
  <c r="U32" i="1"/>
  <c r="N32" i="1"/>
  <c r="M32" i="1"/>
  <c r="D32" i="1"/>
  <c r="CF31" i="1"/>
  <c r="CE31" i="1"/>
  <c r="CA31" i="1"/>
  <c r="BV31" i="1"/>
  <c r="BU31" i="1"/>
  <c r="BQ31" i="1"/>
  <c r="BM31" i="1"/>
  <c r="BI31" i="1"/>
  <c r="BE31" i="1"/>
  <c r="BA31" i="1"/>
  <c r="AW31" i="1"/>
  <c r="AS31" i="1"/>
  <c r="DG31" i="1" s="1"/>
  <c r="AN31" i="1"/>
  <c r="AM31" i="1"/>
  <c r="AO31" i="1" s="1"/>
  <c r="AL31" i="1"/>
  <c r="AI31" i="1"/>
  <c r="AF31" i="1"/>
  <c r="AC31" i="1"/>
  <c r="Y31" i="1"/>
  <c r="U31" i="1"/>
  <c r="N31" i="1"/>
  <c r="M31" i="1"/>
  <c r="D31" i="1"/>
  <c r="CF30" i="1"/>
  <c r="CE30" i="1"/>
  <c r="CA30" i="1"/>
  <c r="CX30" i="1" s="1"/>
  <c r="BV30" i="1"/>
  <c r="BU30" i="1"/>
  <c r="BQ30" i="1"/>
  <c r="BM30" i="1"/>
  <c r="BI30" i="1"/>
  <c r="BE30" i="1"/>
  <c r="BA30" i="1"/>
  <c r="AW30" i="1"/>
  <c r="AS30" i="1"/>
  <c r="AN30" i="1"/>
  <c r="AM30" i="1"/>
  <c r="AO30" i="1" s="1"/>
  <c r="AL30" i="1"/>
  <c r="AI30" i="1"/>
  <c r="AF30" i="1"/>
  <c r="AC30" i="1"/>
  <c r="Y30" i="1"/>
  <c r="CL30" i="1" s="1"/>
  <c r="U30" i="1"/>
  <c r="N30" i="1"/>
  <c r="M30" i="1"/>
  <c r="D30" i="1"/>
  <c r="CF29" i="1"/>
  <c r="CE29" i="1"/>
  <c r="CA29" i="1"/>
  <c r="BV29" i="1"/>
  <c r="BU29" i="1"/>
  <c r="BQ29" i="1"/>
  <c r="BM29" i="1"/>
  <c r="BI29" i="1"/>
  <c r="BE29" i="1"/>
  <c r="BA29" i="1"/>
  <c r="AW29" i="1"/>
  <c r="AS29" i="1"/>
  <c r="DG29" i="1" s="1"/>
  <c r="AN29" i="1"/>
  <c r="AM29" i="1"/>
  <c r="AO29" i="1" s="1"/>
  <c r="AL29" i="1"/>
  <c r="AI29" i="1"/>
  <c r="AF29" i="1"/>
  <c r="AC29" i="1"/>
  <c r="Y29" i="1"/>
  <c r="U29" i="1"/>
  <c r="N29" i="1"/>
  <c r="M29" i="1"/>
  <c r="D29" i="1"/>
  <c r="CF28" i="1"/>
  <c r="CE28" i="1"/>
  <c r="CA28" i="1"/>
  <c r="CX28" i="1" s="1"/>
  <c r="BV28" i="1"/>
  <c r="BU28" i="1"/>
  <c r="BQ28" i="1"/>
  <c r="BM28" i="1"/>
  <c r="BI28" i="1"/>
  <c r="BE28" i="1"/>
  <c r="BA28" i="1"/>
  <c r="AW28" i="1"/>
  <c r="AS28" i="1"/>
  <c r="AN28" i="1"/>
  <c r="AM28" i="1"/>
  <c r="AO28" i="1" s="1"/>
  <c r="AL28" i="1"/>
  <c r="AI28" i="1"/>
  <c r="AF28" i="1"/>
  <c r="AC28" i="1"/>
  <c r="Y28" i="1"/>
  <c r="CL28" i="1" s="1"/>
  <c r="U28" i="1"/>
  <c r="N28" i="1"/>
  <c r="M28" i="1"/>
  <c r="D28" i="1"/>
  <c r="CF27" i="1"/>
  <c r="CE27" i="1"/>
  <c r="CA27" i="1"/>
  <c r="BV27" i="1"/>
  <c r="BU27" i="1"/>
  <c r="BQ27" i="1"/>
  <c r="BM27" i="1"/>
  <c r="BI27" i="1"/>
  <c r="BE27" i="1"/>
  <c r="BA27" i="1"/>
  <c r="AW27" i="1"/>
  <c r="AS27" i="1"/>
  <c r="DG27" i="1" s="1"/>
  <c r="AN27" i="1"/>
  <c r="AM27" i="1"/>
  <c r="AO27" i="1" s="1"/>
  <c r="AL27" i="1"/>
  <c r="AI27" i="1"/>
  <c r="AF27" i="1"/>
  <c r="AC27" i="1"/>
  <c r="Y27" i="1"/>
  <c r="U27" i="1"/>
  <c r="N27" i="1"/>
  <c r="M27" i="1"/>
  <c r="D27" i="1"/>
  <c r="CF26" i="1"/>
  <c r="CE26" i="1"/>
  <c r="CA26" i="1"/>
  <c r="CX26" i="1" s="1"/>
  <c r="BV26" i="1"/>
  <c r="BU26" i="1"/>
  <c r="BQ26" i="1"/>
  <c r="BM26" i="1"/>
  <c r="BI26" i="1"/>
  <c r="DK26" i="1" s="1"/>
  <c r="BE26" i="1"/>
  <c r="BA26" i="1"/>
  <c r="DI26" i="1" s="1"/>
  <c r="AW26" i="1"/>
  <c r="AS26" i="1"/>
  <c r="DG26" i="1" s="1"/>
  <c r="AN26" i="1"/>
  <c r="AM26" i="1"/>
  <c r="AO26" i="1" s="1"/>
  <c r="AL26" i="1"/>
  <c r="AI26" i="1"/>
  <c r="AF26" i="1"/>
  <c r="AC26" i="1"/>
  <c r="DE26" i="1" s="1"/>
  <c r="Y26" i="1"/>
  <c r="U26" i="1"/>
  <c r="DC26" i="1" s="1"/>
  <c r="N26" i="1"/>
  <c r="M26" i="1"/>
  <c r="D26" i="1"/>
  <c r="CF25" i="1"/>
  <c r="CE25" i="1"/>
  <c r="DQ25" i="1" s="1"/>
  <c r="CA25" i="1"/>
  <c r="CX25" i="1" s="1"/>
  <c r="BV25" i="1"/>
  <c r="BU25" i="1"/>
  <c r="CV25" i="1" s="1"/>
  <c r="BQ25" i="1"/>
  <c r="BM25" i="1"/>
  <c r="CT25" i="1" s="1"/>
  <c r="BI25" i="1"/>
  <c r="BE25" i="1"/>
  <c r="CR25" i="1" s="1"/>
  <c r="BA25" i="1"/>
  <c r="AW25" i="1"/>
  <c r="CP25" i="1" s="1"/>
  <c r="AS25" i="1"/>
  <c r="DG25" i="1" s="1"/>
  <c r="AN25" i="1"/>
  <c r="CN25" i="1" s="1"/>
  <c r="AM25" i="1"/>
  <c r="AO25" i="1" s="1"/>
  <c r="AL25" i="1"/>
  <c r="AI25" i="1"/>
  <c r="AF25" i="1"/>
  <c r="AC25" i="1"/>
  <c r="Y25" i="1"/>
  <c r="CL25" i="1" s="1"/>
  <c r="U25" i="1"/>
  <c r="N25" i="1"/>
  <c r="M25" i="1"/>
  <c r="D25" i="1"/>
  <c r="CF24" i="1"/>
  <c r="CE24" i="1"/>
  <c r="CY24" i="1" s="1"/>
  <c r="CA24" i="1"/>
  <c r="CX24" i="1" s="1"/>
  <c r="BV24" i="1"/>
  <c r="BU24" i="1"/>
  <c r="DN24" i="1" s="1"/>
  <c r="BQ24" i="1"/>
  <c r="BM24" i="1"/>
  <c r="DL24" i="1" s="1"/>
  <c r="BI24" i="1"/>
  <c r="BE24" i="1"/>
  <c r="DJ24" i="1" s="1"/>
  <c r="BA24" i="1"/>
  <c r="DI24" i="1" s="1"/>
  <c r="AW24" i="1"/>
  <c r="DH24" i="1" s="1"/>
  <c r="AS24" i="1"/>
  <c r="DG24" i="1" s="1"/>
  <c r="AN24" i="1"/>
  <c r="CN24" i="1" s="1"/>
  <c r="AM24" i="1"/>
  <c r="AO24" i="1" s="1"/>
  <c r="AL24" i="1"/>
  <c r="AI24" i="1"/>
  <c r="AF24" i="1"/>
  <c r="AC24" i="1"/>
  <c r="DE24" i="1" s="1"/>
  <c r="Y24" i="1"/>
  <c r="CL24" i="1" s="1"/>
  <c r="U24" i="1"/>
  <c r="DC24" i="1" s="1"/>
  <c r="N24" i="1"/>
  <c r="M24" i="1"/>
  <c r="D24" i="1"/>
  <c r="CF23" i="1"/>
  <c r="CE23" i="1"/>
  <c r="CY23" i="1" s="1"/>
  <c r="CA23" i="1"/>
  <c r="CX23" i="1" s="1"/>
  <c r="BV23" i="1"/>
  <c r="BU23" i="1"/>
  <c r="DN23" i="1" s="1"/>
  <c r="BQ23" i="1"/>
  <c r="BM23" i="1"/>
  <c r="DL23" i="1" s="1"/>
  <c r="BI23" i="1"/>
  <c r="BE23" i="1"/>
  <c r="DJ23" i="1" s="1"/>
  <c r="BA23" i="1"/>
  <c r="AW23" i="1"/>
  <c r="DH23" i="1" s="1"/>
  <c r="AS23" i="1"/>
  <c r="DG23" i="1" s="1"/>
  <c r="AN23" i="1"/>
  <c r="CN23" i="1" s="1"/>
  <c r="AM23" i="1"/>
  <c r="AO23" i="1" s="1"/>
  <c r="AL23" i="1"/>
  <c r="AI23" i="1"/>
  <c r="AF23" i="1"/>
  <c r="AC23" i="1"/>
  <c r="CM23" i="1" s="1"/>
  <c r="Y23" i="1"/>
  <c r="CL23" i="1" s="1"/>
  <c r="U23" i="1"/>
  <c r="CK23" i="1" s="1"/>
  <c r="N23" i="1"/>
  <c r="M23" i="1"/>
  <c r="D23" i="1"/>
  <c r="CF22" i="1"/>
  <c r="CE22" i="1"/>
  <c r="CY22" i="1" s="1"/>
  <c r="CA22" i="1"/>
  <c r="CX22" i="1" s="1"/>
  <c r="BV22" i="1"/>
  <c r="BU22" i="1"/>
  <c r="DN22" i="1" s="1"/>
  <c r="BQ22" i="1"/>
  <c r="BM22" i="1"/>
  <c r="DL22" i="1" s="1"/>
  <c r="BI22" i="1"/>
  <c r="BE22" i="1"/>
  <c r="DJ22" i="1" s="1"/>
  <c r="BA22" i="1"/>
  <c r="AW22" i="1"/>
  <c r="DH22" i="1" s="1"/>
  <c r="AS22" i="1"/>
  <c r="DG22" i="1" s="1"/>
  <c r="AN22" i="1"/>
  <c r="CN22" i="1" s="1"/>
  <c r="AM22" i="1"/>
  <c r="AO22" i="1" s="1"/>
  <c r="AL22" i="1"/>
  <c r="AI22" i="1"/>
  <c r="AF22" i="1"/>
  <c r="AC22" i="1"/>
  <c r="CM22" i="1" s="1"/>
  <c r="Y22" i="1"/>
  <c r="CL22" i="1" s="1"/>
  <c r="U22" i="1"/>
  <c r="CK22" i="1" s="1"/>
  <c r="N22" i="1"/>
  <c r="M22" i="1"/>
  <c r="D22" i="1"/>
  <c r="CF21" i="1"/>
  <c r="CE21" i="1"/>
  <c r="CY21" i="1" s="1"/>
  <c r="CA21" i="1"/>
  <c r="CX21" i="1" s="1"/>
  <c r="BV21" i="1"/>
  <c r="BU21" i="1"/>
  <c r="DN21" i="1" s="1"/>
  <c r="BQ21" i="1"/>
  <c r="BM21" i="1"/>
  <c r="DL21" i="1" s="1"/>
  <c r="BI21" i="1"/>
  <c r="BE21" i="1"/>
  <c r="DJ21" i="1" s="1"/>
  <c r="BA21" i="1"/>
  <c r="AW21" i="1"/>
  <c r="DH21" i="1" s="1"/>
  <c r="AS21" i="1"/>
  <c r="DG21" i="1" s="1"/>
  <c r="AN21" i="1"/>
  <c r="CN21" i="1" s="1"/>
  <c r="AM21" i="1"/>
  <c r="AO21" i="1" s="1"/>
  <c r="AL21" i="1"/>
  <c r="AI21" i="1"/>
  <c r="AF21" i="1"/>
  <c r="AC21" i="1"/>
  <c r="CM21" i="1" s="1"/>
  <c r="Y21" i="1"/>
  <c r="CL21" i="1" s="1"/>
  <c r="U21" i="1"/>
  <c r="CK21" i="1" s="1"/>
  <c r="N21" i="1"/>
  <c r="M21" i="1"/>
  <c r="D21" i="1"/>
  <c r="CF20" i="1"/>
  <c r="CE20" i="1"/>
  <c r="CY20" i="1" s="1"/>
  <c r="CA20" i="1"/>
  <c r="CX20" i="1" s="1"/>
  <c r="BV20" i="1"/>
  <c r="BU20" i="1"/>
  <c r="DN20" i="1" s="1"/>
  <c r="BQ20" i="1"/>
  <c r="BM20" i="1"/>
  <c r="DL20" i="1" s="1"/>
  <c r="BI20" i="1"/>
  <c r="BE20" i="1"/>
  <c r="DJ20" i="1" s="1"/>
  <c r="BA20" i="1"/>
  <c r="DI20" i="1" s="1"/>
  <c r="AW20" i="1"/>
  <c r="DH20" i="1" s="1"/>
  <c r="AS20" i="1"/>
  <c r="DG20" i="1" s="1"/>
  <c r="AN20" i="1"/>
  <c r="CN20" i="1" s="1"/>
  <c r="AM20" i="1"/>
  <c r="AO20" i="1" s="1"/>
  <c r="AL20" i="1"/>
  <c r="AI20" i="1"/>
  <c r="AF20" i="1"/>
  <c r="AC20" i="1"/>
  <c r="CM20" i="1" s="1"/>
  <c r="Y20" i="1"/>
  <c r="CL20" i="1" s="1"/>
  <c r="U20" i="1"/>
  <c r="CK20" i="1" s="1"/>
  <c r="N20" i="1"/>
  <c r="M20" i="1"/>
  <c r="D20" i="1"/>
  <c r="CF19" i="1"/>
  <c r="CE19" i="1"/>
  <c r="CY19" i="1" s="1"/>
  <c r="CA19" i="1"/>
  <c r="CX19" i="1" s="1"/>
  <c r="BV19" i="1"/>
  <c r="BU19" i="1"/>
  <c r="DN19" i="1" s="1"/>
  <c r="BQ19" i="1"/>
  <c r="BM19" i="1"/>
  <c r="DL19" i="1" s="1"/>
  <c r="BI19" i="1"/>
  <c r="BE19" i="1"/>
  <c r="DJ19" i="1" s="1"/>
  <c r="BA19" i="1"/>
  <c r="AW19" i="1"/>
  <c r="DH19" i="1" s="1"/>
  <c r="AS19" i="1"/>
  <c r="DG19" i="1" s="1"/>
  <c r="AN19" i="1"/>
  <c r="CN19" i="1" s="1"/>
  <c r="AM19" i="1"/>
  <c r="AO19" i="1" s="1"/>
  <c r="AL19" i="1"/>
  <c r="AI19" i="1"/>
  <c r="AF19" i="1"/>
  <c r="AC19" i="1"/>
  <c r="CM19" i="1" s="1"/>
  <c r="Y19" i="1"/>
  <c r="CL19" i="1" s="1"/>
  <c r="U19" i="1"/>
  <c r="CK19" i="1" s="1"/>
  <c r="N19" i="1"/>
  <c r="M19" i="1"/>
  <c r="D19" i="1"/>
  <c r="CF18" i="1"/>
  <c r="CE18" i="1"/>
  <c r="CY18" i="1" s="1"/>
  <c r="CA18" i="1"/>
  <c r="CX18" i="1" s="1"/>
  <c r="BV18" i="1"/>
  <c r="BU18" i="1"/>
  <c r="DN18" i="1" s="1"/>
  <c r="BQ18" i="1"/>
  <c r="BM18" i="1"/>
  <c r="DL18" i="1" s="1"/>
  <c r="BI18" i="1"/>
  <c r="BE18" i="1"/>
  <c r="DJ18" i="1" s="1"/>
  <c r="BA18" i="1"/>
  <c r="AW18" i="1"/>
  <c r="DH18" i="1" s="1"/>
  <c r="AS18" i="1"/>
  <c r="DG18" i="1" s="1"/>
  <c r="AN18" i="1"/>
  <c r="CN18" i="1" s="1"/>
  <c r="AM18" i="1"/>
  <c r="AO18" i="1" s="1"/>
  <c r="AL18" i="1"/>
  <c r="AI18" i="1"/>
  <c r="AF18" i="1"/>
  <c r="AC18" i="1"/>
  <c r="CM18" i="1" s="1"/>
  <c r="Y18" i="1"/>
  <c r="CL18" i="1" s="1"/>
  <c r="U18" i="1"/>
  <c r="CK18" i="1" s="1"/>
  <c r="N18" i="1"/>
  <c r="M18" i="1"/>
  <c r="D18" i="1"/>
  <c r="CF17" i="1"/>
  <c r="CE17" i="1"/>
  <c r="CY17" i="1" s="1"/>
  <c r="CA17" i="1"/>
  <c r="CX17" i="1" s="1"/>
  <c r="BV17" i="1"/>
  <c r="BU17" i="1"/>
  <c r="DN17" i="1" s="1"/>
  <c r="BQ17" i="1"/>
  <c r="BM17" i="1"/>
  <c r="DL17" i="1" s="1"/>
  <c r="BI17" i="1"/>
  <c r="BE17" i="1"/>
  <c r="DJ17" i="1" s="1"/>
  <c r="BA17" i="1"/>
  <c r="AW17" i="1"/>
  <c r="DH17" i="1" s="1"/>
  <c r="AS17" i="1"/>
  <c r="DG17" i="1" s="1"/>
  <c r="AN17" i="1"/>
  <c r="CN17" i="1" s="1"/>
  <c r="AM17" i="1"/>
  <c r="AO17" i="1" s="1"/>
  <c r="AL17" i="1"/>
  <c r="AI17" i="1"/>
  <c r="AF17" i="1"/>
  <c r="AC17" i="1"/>
  <c r="CM17" i="1" s="1"/>
  <c r="Y17" i="1"/>
  <c r="CL17" i="1" s="1"/>
  <c r="U17" i="1"/>
  <c r="CK17" i="1" s="1"/>
  <c r="N17" i="1"/>
  <c r="M17" i="1"/>
  <c r="D17" i="1"/>
  <c r="CF16" i="1"/>
  <c r="CE16" i="1"/>
  <c r="CY16" i="1" s="1"/>
  <c r="CA16" i="1"/>
  <c r="CX16" i="1" s="1"/>
  <c r="BV16" i="1"/>
  <c r="BU16" i="1"/>
  <c r="DN16" i="1" s="1"/>
  <c r="BQ16" i="1"/>
  <c r="BM16" i="1"/>
  <c r="DL16" i="1" s="1"/>
  <c r="BI16" i="1"/>
  <c r="BE16" i="1"/>
  <c r="DJ16" i="1" s="1"/>
  <c r="BA16" i="1"/>
  <c r="AW16" i="1"/>
  <c r="DH16" i="1" s="1"/>
  <c r="AS16" i="1"/>
  <c r="DG16" i="1" s="1"/>
  <c r="AN16" i="1"/>
  <c r="CN16" i="1" s="1"/>
  <c r="AM16" i="1"/>
  <c r="AO16" i="1" s="1"/>
  <c r="AL16" i="1"/>
  <c r="AI16" i="1"/>
  <c r="AF16" i="1"/>
  <c r="AC16" i="1"/>
  <c r="CM16" i="1" s="1"/>
  <c r="Y16" i="1"/>
  <c r="CL16" i="1" s="1"/>
  <c r="U16" i="1"/>
  <c r="CK16" i="1" s="1"/>
  <c r="N16" i="1"/>
  <c r="M16" i="1"/>
  <c r="D16" i="1"/>
  <c r="CF15" i="1"/>
  <c r="CE15" i="1"/>
  <c r="CY15" i="1" s="1"/>
  <c r="CA15" i="1"/>
  <c r="CX15" i="1" s="1"/>
  <c r="BV15" i="1"/>
  <c r="BU15" i="1"/>
  <c r="DN15" i="1" s="1"/>
  <c r="BQ15" i="1"/>
  <c r="BM15" i="1"/>
  <c r="DL15" i="1" s="1"/>
  <c r="BI15" i="1"/>
  <c r="BE15" i="1"/>
  <c r="DJ15" i="1" s="1"/>
  <c r="BA15" i="1"/>
  <c r="AW15" i="1"/>
  <c r="DH15" i="1" s="1"/>
  <c r="AS15" i="1"/>
  <c r="DG15" i="1" s="1"/>
  <c r="AN15" i="1"/>
  <c r="CN15" i="1" s="1"/>
  <c r="AM15" i="1"/>
  <c r="AO15" i="1" s="1"/>
  <c r="AL15" i="1"/>
  <c r="AI15" i="1"/>
  <c r="AF15" i="1"/>
  <c r="AC15" i="1"/>
  <c r="CM15" i="1" s="1"/>
  <c r="Y15" i="1"/>
  <c r="CL15" i="1" s="1"/>
  <c r="U15" i="1"/>
  <c r="CK15" i="1" s="1"/>
  <c r="N15" i="1"/>
  <c r="M15" i="1"/>
  <c r="D15" i="1"/>
  <c r="CF14" i="1"/>
  <c r="CE14" i="1"/>
  <c r="CY14" i="1" s="1"/>
  <c r="CA14" i="1"/>
  <c r="CX14" i="1" s="1"/>
  <c r="BV14" i="1"/>
  <c r="BU14" i="1"/>
  <c r="DN14" i="1" s="1"/>
  <c r="BQ14" i="1"/>
  <c r="BM14" i="1"/>
  <c r="DL14" i="1" s="1"/>
  <c r="BI14" i="1"/>
  <c r="BE14" i="1"/>
  <c r="DJ14" i="1" s="1"/>
  <c r="BA14" i="1"/>
  <c r="AW14" i="1"/>
  <c r="DH14" i="1" s="1"/>
  <c r="AS14" i="1"/>
  <c r="DG14" i="1" s="1"/>
  <c r="AN14" i="1"/>
  <c r="CN14" i="1" s="1"/>
  <c r="AM14" i="1"/>
  <c r="AO14" i="1" s="1"/>
  <c r="AL14" i="1"/>
  <c r="AI14" i="1"/>
  <c r="AF14" i="1"/>
  <c r="AC14" i="1"/>
  <c r="CM14" i="1" s="1"/>
  <c r="Y14" i="1"/>
  <c r="CL14" i="1" s="1"/>
  <c r="U14" i="1"/>
  <c r="CK14" i="1" s="1"/>
  <c r="N14" i="1"/>
  <c r="M14" i="1"/>
  <c r="D14" i="1"/>
  <c r="CF13" i="1"/>
  <c r="CE13" i="1"/>
  <c r="CY13" i="1" s="1"/>
  <c r="CA13" i="1"/>
  <c r="CX13" i="1" s="1"/>
  <c r="BV13" i="1"/>
  <c r="BU13" i="1"/>
  <c r="DN13" i="1" s="1"/>
  <c r="BQ13" i="1"/>
  <c r="BM13" i="1"/>
  <c r="DL13" i="1" s="1"/>
  <c r="BI13" i="1"/>
  <c r="BE13" i="1"/>
  <c r="DJ13" i="1" s="1"/>
  <c r="BA13" i="1"/>
  <c r="AW13" i="1"/>
  <c r="DH13" i="1" s="1"/>
  <c r="AS13" i="1"/>
  <c r="AN13" i="1"/>
  <c r="CN13" i="1" s="1"/>
  <c r="AM13" i="1"/>
  <c r="AO13" i="1" s="1"/>
  <c r="AL13" i="1"/>
  <c r="AI13" i="1"/>
  <c r="AF13" i="1"/>
  <c r="AC13" i="1"/>
  <c r="CM13" i="1" s="1"/>
  <c r="Y13" i="1"/>
  <c r="CL13" i="1" s="1"/>
  <c r="U13" i="1"/>
  <c r="CK13" i="1" s="1"/>
  <c r="N13" i="1"/>
  <c r="M13" i="1"/>
  <c r="D13" i="1"/>
  <c r="CV12" i="1"/>
  <c r="CT12" i="1"/>
  <c r="CR12" i="1"/>
  <c r="CP12" i="1"/>
  <c r="CF12" i="1"/>
  <c r="CE12" i="1"/>
  <c r="CY12" i="1" s="1"/>
  <c r="CA12" i="1"/>
  <c r="CX12" i="1" s="1"/>
  <c r="BV12" i="1"/>
  <c r="BU12" i="1"/>
  <c r="DN12" i="1" s="1"/>
  <c r="BQ12" i="1"/>
  <c r="BM12" i="1"/>
  <c r="DL12" i="1" s="1"/>
  <c r="BI12" i="1"/>
  <c r="BE12" i="1"/>
  <c r="DJ12" i="1" s="1"/>
  <c r="BA12" i="1"/>
  <c r="AW12" i="1"/>
  <c r="DH12" i="1" s="1"/>
  <c r="AS12" i="1"/>
  <c r="DG12" i="1" s="1"/>
  <c r="AN12" i="1"/>
  <c r="CN12" i="1" s="1"/>
  <c r="AM12" i="1"/>
  <c r="AO12" i="1" s="1"/>
  <c r="AL12" i="1"/>
  <c r="AI12" i="1"/>
  <c r="AF12" i="1"/>
  <c r="AC12" i="1"/>
  <c r="CM12" i="1" s="1"/>
  <c r="Y12" i="1"/>
  <c r="CL12" i="1" s="1"/>
  <c r="U12" i="1"/>
  <c r="CK12" i="1" s="1"/>
  <c r="N12" i="1"/>
  <c r="M12" i="1"/>
  <c r="D12" i="1"/>
  <c r="CV11" i="1"/>
  <c r="CT11" i="1"/>
  <c r="CR11" i="1"/>
  <c r="CP11" i="1"/>
  <c r="CF11" i="1"/>
  <c r="CE11" i="1"/>
  <c r="CY11" i="1" s="1"/>
  <c r="CA11" i="1"/>
  <c r="CX11" i="1" s="1"/>
  <c r="BV11" i="1"/>
  <c r="BU11" i="1"/>
  <c r="DN11" i="1" s="1"/>
  <c r="BQ11" i="1"/>
  <c r="CU11" i="1" s="1"/>
  <c r="BM11" i="1"/>
  <c r="DL11" i="1" s="1"/>
  <c r="BI11" i="1"/>
  <c r="CS11" i="1" s="1"/>
  <c r="BE11" i="1"/>
  <c r="DJ11" i="1" s="1"/>
  <c r="BA11" i="1"/>
  <c r="AW11" i="1"/>
  <c r="DH11" i="1" s="1"/>
  <c r="AS11" i="1"/>
  <c r="CO11" i="1" s="1"/>
  <c r="AN11" i="1"/>
  <c r="AM11" i="1"/>
  <c r="AO11" i="1" s="1"/>
  <c r="AL11" i="1"/>
  <c r="AI11" i="1"/>
  <c r="AF11" i="1"/>
  <c r="AC11" i="1"/>
  <c r="CM11" i="1" s="1"/>
  <c r="Y11" i="1"/>
  <c r="CL11" i="1" s="1"/>
  <c r="U11" i="1"/>
  <c r="CK11" i="1" s="1"/>
  <c r="N11" i="1"/>
  <c r="M11" i="1"/>
  <c r="D11" i="1"/>
  <c r="DQ10" i="1"/>
  <c r="DC10" i="1"/>
  <c r="CV10" i="1"/>
  <c r="CT10" i="1"/>
  <c r="CR10" i="1"/>
  <c r="CP10" i="1"/>
  <c r="CF10" i="1"/>
  <c r="CE10" i="1"/>
  <c r="CY10" i="1" s="1"/>
  <c r="CA10" i="1"/>
  <c r="CX10" i="1" s="1"/>
  <c r="BV10" i="1"/>
  <c r="BU10" i="1"/>
  <c r="DN10" i="1" s="1"/>
  <c r="BQ10" i="1"/>
  <c r="BM10" i="1"/>
  <c r="DL10" i="1" s="1"/>
  <c r="BI10" i="1"/>
  <c r="BE10" i="1"/>
  <c r="DJ10" i="1" s="1"/>
  <c r="BA10" i="1"/>
  <c r="DI10" i="1" s="1"/>
  <c r="AW10" i="1"/>
  <c r="DH10" i="1" s="1"/>
  <c r="AS10" i="1"/>
  <c r="DG10" i="1" s="1"/>
  <c r="AN10" i="1"/>
  <c r="DF10" i="1" s="1"/>
  <c r="AM10" i="1"/>
  <c r="AO10" i="1" s="1"/>
  <c r="AL10" i="1"/>
  <c r="AI10" i="1"/>
  <c r="AF10" i="1"/>
  <c r="AC10" i="1"/>
  <c r="CM10" i="1" s="1"/>
  <c r="Y10" i="1"/>
  <c r="DD10" i="1" s="1"/>
  <c r="U10" i="1"/>
  <c r="CK10" i="1" s="1"/>
  <c r="N10" i="1"/>
  <c r="M10" i="1"/>
  <c r="D10" i="1"/>
  <c r="DQ9" i="1"/>
  <c r="DE9" i="1"/>
  <c r="DC9" i="1"/>
  <c r="CV9" i="1"/>
  <c r="CT9" i="1"/>
  <c r="CR9" i="1"/>
  <c r="CP9" i="1"/>
  <c r="CF9" i="1"/>
  <c r="CE9" i="1"/>
  <c r="CA9" i="1"/>
  <c r="DP9" i="1" s="1"/>
  <c r="BV9" i="1"/>
  <c r="BU9" i="1"/>
  <c r="BQ9" i="1"/>
  <c r="CU9" i="1" s="1"/>
  <c r="BM9" i="1"/>
  <c r="BI9" i="1"/>
  <c r="CS9" i="1" s="1"/>
  <c r="BE9" i="1"/>
  <c r="BA9" i="1"/>
  <c r="CQ9" i="1" s="1"/>
  <c r="AW9" i="1"/>
  <c r="AS9" i="1"/>
  <c r="AN9" i="1"/>
  <c r="DF9" i="1" s="1"/>
  <c r="AM9" i="1"/>
  <c r="AO9" i="1" s="1"/>
  <c r="AL9" i="1"/>
  <c r="AI9" i="1"/>
  <c r="AF9" i="1"/>
  <c r="AC9" i="1"/>
  <c r="Y9" i="1"/>
  <c r="U9" i="1"/>
  <c r="N9" i="1"/>
  <c r="M9" i="1"/>
  <c r="D9" i="1"/>
  <c r="DQ8" i="1"/>
  <c r="CV8" i="1"/>
  <c r="CT8" i="1"/>
  <c r="CR8" i="1"/>
  <c r="CP8" i="1"/>
  <c r="CF8" i="1"/>
  <c r="CE8" i="1"/>
  <c r="CY8" i="1" s="1"/>
  <c r="CA8" i="1"/>
  <c r="CX8" i="1" s="1"/>
  <c r="BV8" i="1"/>
  <c r="BU8" i="1"/>
  <c r="DN8" i="1" s="1"/>
  <c r="BQ8" i="1"/>
  <c r="DM8" i="1" s="1"/>
  <c r="BM8" i="1"/>
  <c r="DL8" i="1" s="1"/>
  <c r="BI8" i="1"/>
  <c r="DK8" i="1" s="1"/>
  <c r="BE8" i="1"/>
  <c r="DJ8" i="1" s="1"/>
  <c r="BA8" i="1"/>
  <c r="DI8" i="1" s="1"/>
  <c r="AW8" i="1"/>
  <c r="DH8" i="1" s="1"/>
  <c r="AS8" i="1"/>
  <c r="CO8" i="1" s="1"/>
  <c r="AN8" i="1"/>
  <c r="AM8" i="1"/>
  <c r="AO8" i="1" s="1"/>
  <c r="AL8" i="1"/>
  <c r="AI8" i="1"/>
  <c r="AF8" i="1"/>
  <c r="AC8" i="1"/>
  <c r="CM8" i="1" s="1"/>
  <c r="Y8" i="1"/>
  <c r="CL8" i="1" s="1"/>
  <c r="U8" i="1"/>
  <c r="CK8" i="1" s="1"/>
  <c r="N8" i="1"/>
  <c r="M8" i="1"/>
  <c r="D8" i="1"/>
  <c r="DQ7" i="1"/>
  <c r="CV7" i="1"/>
  <c r="CT7" i="1"/>
  <c r="CR7" i="1"/>
  <c r="CP7" i="1"/>
  <c r="CF7" i="1"/>
  <c r="CE7" i="1"/>
  <c r="CY7" i="1" s="1"/>
  <c r="CA7" i="1"/>
  <c r="CX7" i="1" s="1"/>
  <c r="BV7" i="1"/>
  <c r="BU7" i="1"/>
  <c r="DN7" i="1" s="1"/>
  <c r="BQ7" i="1"/>
  <c r="DM7" i="1" s="1"/>
  <c r="BM7" i="1"/>
  <c r="DL7" i="1" s="1"/>
  <c r="BI7" i="1"/>
  <c r="DK7" i="1" s="1"/>
  <c r="BE7" i="1"/>
  <c r="DJ7" i="1" s="1"/>
  <c r="BA7" i="1"/>
  <c r="DI7" i="1" s="1"/>
  <c r="AW7" i="1"/>
  <c r="DH7" i="1" s="1"/>
  <c r="AS7" i="1"/>
  <c r="DG7" i="1" s="1"/>
  <c r="AN7" i="1"/>
  <c r="DF7" i="1" s="1"/>
  <c r="AM7" i="1"/>
  <c r="AO7" i="1" s="1"/>
  <c r="AL7" i="1"/>
  <c r="AI7" i="1"/>
  <c r="AF7" i="1"/>
  <c r="AC7" i="1"/>
  <c r="CM7" i="1" s="1"/>
  <c r="Y7" i="1"/>
  <c r="CL7" i="1" s="1"/>
  <c r="U7" i="1"/>
  <c r="CK7" i="1" s="1"/>
  <c r="N7" i="1"/>
  <c r="M7" i="1"/>
  <c r="D7" i="1"/>
  <c r="DQ6" i="1"/>
  <c r="DP6" i="1"/>
  <c r="DN6" i="1"/>
  <c r="DM6" i="1"/>
  <c r="DL6" i="1"/>
  <c r="DK6" i="1"/>
  <c r="DJ6" i="1"/>
  <c r="DI6" i="1"/>
  <c r="DH6" i="1"/>
  <c r="DG6" i="1"/>
  <c r="DF6" i="1"/>
  <c r="DE6" i="1"/>
  <c r="DD6" i="1"/>
  <c r="DC6" i="1"/>
  <c r="CY6" i="1"/>
  <c r="CX6" i="1"/>
  <c r="CV6" i="1"/>
  <c r="CU6" i="1"/>
  <c r="CT6" i="1"/>
  <c r="CS6" i="1"/>
  <c r="CR6" i="1"/>
  <c r="CQ6" i="1"/>
  <c r="CP6" i="1"/>
  <c r="CO6" i="1"/>
  <c r="CN6" i="1"/>
  <c r="CM6" i="1"/>
  <c r="CL6" i="1"/>
  <c r="CK6" i="1"/>
  <c r="BW6" i="1"/>
  <c r="BW5" i="1"/>
  <c r="BV5" i="1"/>
  <c r="F2" i="1"/>
  <c r="E15" i="2"/>
  <c r="J14" i="2"/>
  <c r="D14" i="2"/>
  <c r="E13" i="2"/>
  <c r="J12" i="2"/>
  <c r="D12" i="2"/>
  <c r="E11" i="2"/>
  <c r="J10" i="2"/>
  <c r="D10" i="2"/>
  <c r="E9" i="2"/>
  <c r="J8" i="2"/>
  <c r="D8" i="2"/>
  <c r="E7" i="2"/>
  <c r="J6" i="2"/>
  <c r="D6" i="2"/>
  <c r="J15" i="2"/>
  <c r="D15" i="2"/>
  <c r="E14" i="2"/>
  <c r="J13" i="2"/>
  <c r="D13" i="2"/>
  <c r="E12" i="2"/>
  <c r="J11" i="2"/>
  <c r="D11" i="2"/>
  <c r="E10" i="2"/>
  <c r="J9" i="2"/>
  <c r="D9" i="2"/>
  <c r="E8" i="2"/>
  <c r="J7" i="2"/>
  <c r="D7" i="2"/>
  <c r="E6" i="2"/>
  <c r="DI11" i="1" l="1"/>
  <c r="DI13" i="1"/>
  <c r="DK13" i="1"/>
  <c r="DM13" i="1"/>
  <c r="DI15" i="1"/>
  <c r="DK15" i="1"/>
  <c r="DM15" i="1"/>
  <c r="DI17" i="1"/>
  <c r="DK17" i="1"/>
  <c r="DM17" i="1"/>
  <c r="DI19" i="1"/>
  <c r="DK19" i="1"/>
  <c r="DM19" i="1"/>
  <c r="DI21" i="1"/>
  <c r="DK21" i="1"/>
  <c r="DM21" i="1"/>
  <c r="DI23" i="1"/>
  <c r="DK23" i="1"/>
  <c r="DM23" i="1"/>
  <c r="DI25" i="1"/>
  <c r="DK25" i="1"/>
  <c r="DM25" i="1"/>
  <c r="DK27" i="1"/>
  <c r="DK29" i="1"/>
  <c r="DK31" i="1"/>
  <c r="DK10" i="1"/>
  <c r="DM10" i="1"/>
  <c r="DI12" i="1"/>
  <c r="DK12" i="1"/>
  <c r="DM12" i="1"/>
  <c r="DI14" i="1"/>
  <c r="DK14" i="1"/>
  <c r="DM14" i="1"/>
  <c r="DI16" i="1"/>
  <c r="DK16" i="1"/>
  <c r="DM16" i="1"/>
  <c r="DI18" i="1"/>
  <c r="DK18" i="1"/>
  <c r="DM18" i="1"/>
  <c r="DK20" i="1"/>
  <c r="DM20" i="1"/>
  <c r="DI22" i="1"/>
  <c r="DK22" i="1"/>
  <c r="DM22" i="1"/>
  <c r="DK24" i="1"/>
  <c r="DM24" i="1"/>
  <c r="DM26" i="1"/>
  <c r="CN7" i="1"/>
  <c r="CN8" i="1"/>
  <c r="CL86" i="1"/>
  <c r="CL83" i="1"/>
  <c r="CL81" i="1"/>
  <c r="CL70" i="1"/>
  <c r="CL52" i="1"/>
  <c r="CL50" i="1"/>
  <c r="CO80" i="1"/>
  <c r="CO79" i="1"/>
  <c r="CO78" i="1"/>
  <c r="CL9" i="1"/>
  <c r="DD79" i="1" s="1"/>
  <c r="CL10" i="1"/>
  <c r="CN10" i="1"/>
  <c r="CN11" i="1"/>
  <c r="DG11" i="1"/>
  <c r="DK11" i="1"/>
  <c r="DM11" i="1"/>
  <c r="BW7" i="1"/>
  <c r="CO7" i="1"/>
  <c r="CQ7" i="1"/>
  <c r="CS7" i="1"/>
  <c r="CU7" i="1"/>
  <c r="DD7" i="1"/>
  <c r="BW8" i="1"/>
  <c r="CQ8" i="1"/>
  <c r="CS8" i="1"/>
  <c r="CU8" i="1"/>
  <c r="DD8" i="1"/>
  <c r="DC97" i="1"/>
  <c r="DC96" i="1"/>
  <c r="DC94" i="1"/>
  <c r="DC93" i="1"/>
  <c r="DC88" i="1"/>
  <c r="DC86" i="1"/>
  <c r="DC87" i="1"/>
  <c r="DC85" i="1"/>
  <c r="DC83" i="1"/>
  <c r="DC74" i="1"/>
  <c r="DC73" i="1"/>
  <c r="DC82" i="1"/>
  <c r="DC67" i="1"/>
  <c r="DC66" i="1"/>
  <c r="DC65" i="1"/>
  <c r="DC63" i="1"/>
  <c r="DC62" i="1"/>
  <c r="DC61" i="1"/>
  <c r="DC60" i="1"/>
  <c r="DC58" i="1"/>
  <c r="DC57" i="1"/>
  <c r="DC56" i="1"/>
  <c r="DC70" i="1"/>
  <c r="DC50" i="1"/>
  <c r="DC46" i="1"/>
  <c r="DC45" i="1"/>
  <c r="DC43" i="1"/>
  <c r="DC42" i="1"/>
  <c r="DC40" i="1"/>
  <c r="DC39" i="1"/>
  <c r="DC37" i="1"/>
  <c r="DC34" i="1"/>
  <c r="DC32" i="1"/>
  <c r="DC55" i="1"/>
  <c r="DC53" i="1"/>
  <c r="DE97" i="1"/>
  <c r="DE96" i="1"/>
  <c r="DE94" i="1"/>
  <c r="DE84" i="1"/>
  <c r="DE82" i="1"/>
  <c r="DE81" i="1"/>
  <c r="DE63" i="1"/>
  <c r="DE62" i="1"/>
  <c r="DE61" i="1"/>
  <c r="DE60" i="1"/>
  <c r="DE58" i="1"/>
  <c r="DE57" i="1"/>
  <c r="DE56" i="1"/>
  <c r="DE55" i="1"/>
  <c r="DE53" i="1"/>
  <c r="DE46" i="1"/>
  <c r="DE45" i="1"/>
  <c r="DE43" i="1"/>
  <c r="DE42" i="1"/>
  <c r="DE40" i="1"/>
  <c r="DE39" i="1"/>
  <c r="DE54" i="1"/>
  <c r="DE52" i="1"/>
  <c r="DE50" i="1"/>
  <c r="CP97" i="1"/>
  <c r="CP96" i="1"/>
  <c r="CP95" i="1"/>
  <c r="CP94" i="1"/>
  <c r="CP93" i="1"/>
  <c r="CP91" i="1"/>
  <c r="CP90" i="1"/>
  <c r="CP89" i="1"/>
  <c r="CP88" i="1"/>
  <c r="CP87" i="1"/>
  <c r="CP86" i="1"/>
  <c r="CP84" i="1"/>
  <c r="CP82" i="1"/>
  <c r="CP75" i="1"/>
  <c r="CP74" i="1"/>
  <c r="CP73" i="1"/>
  <c r="CP72" i="1"/>
  <c r="CP71" i="1"/>
  <c r="CP85" i="1"/>
  <c r="CP83" i="1"/>
  <c r="CP81" i="1"/>
  <c r="CP70" i="1"/>
  <c r="CP68" i="1"/>
  <c r="CP67" i="1"/>
  <c r="CP66" i="1"/>
  <c r="CP65" i="1"/>
  <c r="CP64" i="1"/>
  <c r="CP63" i="1"/>
  <c r="CP62" i="1"/>
  <c r="CP61" i="1"/>
  <c r="CP60" i="1"/>
  <c r="CP59" i="1"/>
  <c r="CP58" i="1"/>
  <c r="CP57" i="1"/>
  <c r="CP56" i="1"/>
  <c r="CP55" i="1"/>
  <c r="CP53" i="1"/>
  <c r="CP51" i="1"/>
  <c r="CP47" i="1"/>
  <c r="CP46" i="1"/>
  <c r="CP45" i="1"/>
  <c r="CP44" i="1"/>
  <c r="CP43" i="1"/>
  <c r="CP42" i="1"/>
  <c r="CP41" i="1"/>
  <c r="CP40" i="1"/>
  <c r="CP39" i="1"/>
  <c r="CP38" i="1"/>
  <c r="CP37" i="1"/>
  <c r="CP36" i="1"/>
  <c r="CP35" i="1"/>
  <c r="CP34" i="1"/>
  <c r="CP33" i="1"/>
  <c r="CP32" i="1"/>
  <c r="CP54" i="1"/>
  <c r="CP52" i="1"/>
  <c r="CP50" i="1"/>
  <c r="CR98" i="1"/>
  <c r="CR97" i="1"/>
  <c r="CR96" i="1"/>
  <c r="CR95" i="1"/>
  <c r="CR94" i="1"/>
  <c r="CR93" i="1"/>
  <c r="CR91" i="1"/>
  <c r="CR90" i="1"/>
  <c r="CR89" i="1"/>
  <c r="CR88" i="1"/>
  <c r="CR86" i="1"/>
  <c r="CR87" i="1"/>
  <c r="CR85" i="1"/>
  <c r="CR83" i="1"/>
  <c r="CR81" i="1"/>
  <c r="CR75" i="1"/>
  <c r="CR74" i="1"/>
  <c r="CR73" i="1"/>
  <c r="CR72" i="1"/>
  <c r="CR71" i="1"/>
  <c r="CR84" i="1"/>
  <c r="CR82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70" i="1"/>
  <c r="CR54" i="1"/>
  <c r="CR52" i="1"/>
  <c r="CR50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55" i="1"/>
  <c r="CR53" i="1"/>
  <c r="CR51" i="1"/>
  <c r="CT98" i="1"/>
  <c r="CT97" i="1"/>
  <c r="CT96" i="1"/>
  <c r="CT95" i="1"/>
  <c r="CT94" i="1"/>
  <c r="CT93" i="1"/>
  <c r="CT91" i="1"/>
  <c r="CT90" i="1"/>
  <c r="CT89" i="1"/>
  <c r="CT88" i="1"/>
  <c r="CT87" i="1"/>
  <c r="CT84" i="1"/>
  <c r="CT82" i="1"/>
  <c r="CT75" i="1"/>
  <c r="CT74" i="1"/>
  <c r="CT73" i="1"/>
  <c r="CT72" i="1"/>
  <c r="CT71" i="1"/>
  <c r="CT86" i="1"/>
  <c r="CT85" i="1"/>
  <c r="CT83" i="1"/>
  <c r="CT81" i="1"/>
  <c r="CT70" i="1"/>
  <c r="CT68" i="1"/>
  <c r="CT67" i="1"/>
  <c r="CT66" i="1"/>
  <c r="CT65" i="1"/>
  <c r="CT64" i="1"/>
  <c r="CT63" i="1"/>
  <c r="CT62" i="1"/>
  <c r="CT61" i="1"/>
  <c r="CT60" i="1"/>
  <c r="CT59" i="1"/>
  <c r="CT58" i="1"/>
  <c r="CT57" i="1"/>
  <c r="CT56" i="1"/>
  <c r="CT55" i="1"/>
  <c r="CT53" i="1"/>
  <c r="CT51" i="1"/>
  <c r="CT47" i="1"/>
  <c r="CT46" i="1"/>
  <c r="CT45" i="1"/>
  <c r="CT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T54" i="1"/>
  <c r="CT52" i="1"/>
  <c r="CT50" i="1"/>
  <c r="CV98" i="1"/>
  <c r="CV97" i="1"/>
  <c r="CV96" i="1"/>
  <c r="CV95" i="1"/>
  <c r="CV94" i="1"/>
  <c r="CV93" i="1"/>
  <c r="CV92" i="1"/>
  <c r="CV91" i="1"/>
  <c r="CV90" i="1"/>
  <c r="CV89" i="1"/>
  <c r="CV88" i="1"/>
  <c r="CV86" i="1"/>
  <c r="CV85" i="1"/>
  <c r="CV83" i="1"/>
  <c r="CV81" i="1"/>
  <c r="CV75" i="1"/>
  <c r="CV74" i="1"/>
  <c r="CV73" i="1"/>
  <c r="CV72" i="1"/>
  <c r="CV71" i="1"/>
  <c r="CV87" i="1"/>
  <c r="CV84" i="1"/>
  <c r="CV82" i="1"/>
  <c r="CV69" i="1"/>
  <c r="CV68" i="1"/>
  <c r="CV67" i="1"/>
  <c r="CV66" i="1"/>
  <c r="CV65" i="1"/>
  <c r="CV64" i="1"/>
  <c r="CV63" i="1"/>
  <c r="CV62" i="1"/>
  <c r="CV61" i="1"/>
  <c r="CV60" i="1"/>
  <c r="CV59" i="1"/>
  <c r="CV58" i="1"/>
  <c r="CV57" i="1"/>
  <c r="CV56" i="1"/>
  <c r="CV70" i="1"/>
  <c r="CV54" i="1"/>
  <c r="CV52" i="1"/>
  <c r="CV50" i="1"/>
  <c r="CV47" i="1"/>
  <c r="CV46" i="1"/>
  <c r="CV45" i="1"/>
  <c r="CV44" i="1"/>
  <c r="CV43" i="1"/>
  <c r="CV42" i="1"/>
  <c r="CV41" i="1"/>
  <c r="CV40" i="1"/>
  <c r="CV39" i="1"/>
  <c r="CV38" i="1"/>
  <c r="CV37" i="1"/>
  <c r="CV36" i="1"/>
  <c r="CV35" i="1"/>
  <c r="CV34" i="1"/>
  <c r="CV33" i="1"/>
  <c r="CV32" i="1"/>
  <c r="CV55" i="1"/>
  <c r="CV53" i="1"/>
  <c r="CV51" i="1"/>
  <c r="BW9" i="1"/>
  <c r="DQ91" i="1"/>
  <c r="DQ90" i="1"/>
  <c r="DQ89" i="1"/>
  <c r="DQ88" i="1"/>
  <c r="DQ87" i="1"/>
  <c r="DQ86" i="1"/>
  <c r="DQ83" i="1"/>
  <c r="DQ42" i="1"/>
  <c r="DQ41" i="1"/>
  <c r="DQ38" i="1"/>
  <c r="DQ37" i="1"/>
  <c r="DQ32" i="1"/>
  <c r="CK9" i="1"/>
  <c r="DC90" i="1" s="1"/>
  <c r="CM9" i="1"/>
  <c r="CO9" i="1"/>
  <c r="DG87" i="1" s="1"/>
  <c r="CY9" i="1"/>
  <c r="DD9" i="1"/>
  <c r="DH9" i="1"/>
  <c r="DJ9" i="1"/>
  <c r="DL9" i="1"/>
  <c r="DN9" i="1"/>
  <c r="BW10" i="1"/>
  <c r="CO10" i="1"/>
  <c r="CQ10" i="1"/>
  <c r="CS10" i="1"/>
  <c r="CU10" i="1"/>
  <c r="BW11" i="1"/>
  <c r="CQ11" i="1"/>
  <c r="DD11" i="1"/>
  <c r="BW12" i="1"/>
  <c r="CO12" i="1"/>
  <c r="CQ12" i="1"/>
  <c r="CS12" i="1"/>
  <c r="CU12" i="1"/>
  <c r="DD12" i="1"/>
  <c r="BW13" i="1"/>
  <c r="CO13" i="1"/>
  <c r="CQ13" i="1"/>
  <c r="CS13" i="1"/>
  <c r="CU13" i="1"/>
  <c r="DD13" i="1"/>
  <c r="BW14" i="1"/>
  <c r="CO14" i="1"/>
  <c r="CQ14" i="1"/>
  <c r="CS14" i="1"/>
  <c r="CU14" i="1"/>
  <c r="DD14" i="1"/>
  <c r="DF14" i="1"/>
  <c r="BW15" i="1"/>
  <c r="CO15" i="1"/>
  <c r="CQ15" i="1"/>
  <c r="CS15" i="1"/>
  <c r="CU15" i="1"/>
  <c r="DD15" i="1"/>
  <c r="BW16" i="1"/>
  <c r="CO16" i="1"/>
  <c r="CQ16" i="1"/>
  <c r="CS16" i="1"/>
  <c r="CU16" i="1"/>
  <c r="DD16" i="1"/>
  <c r="BW17" i="1"/>
  <c r="CO17" i="1"/>
  <c r="CQ17" i="1"/>
  <c r="CS17" i="1"/>
  <c r="CU17" i="1"/>
  <c r="DD17" i="1"/>
  <c r="DF17" i="1"/>
  <c r="DP17" i="1"/>
  <c r="BW18" i="1"/>
  <c r="CO18" i="1"/>
  <c r="CQ18" i="1"/>
  <c r="CS18" i="1"/>
  <c r="CU18" i="1"/>
  <c r="DD18" i="1"/>
  <c r="DP18" i="1"/>
  <c r="BW19" i="1"/>
  <c r="CO19" i="1"/>
  <c r="CQ19" i="1"/>
  <c r="CS19" i="1"/>
  <c r="CU19" i="1"/>
  <c r="DD19" i="1"/>
  <c r="DF19" i="1"/>
  <c r="BW20" i="1"/>
  <c r="CO20" i="1"/>
  <c r="CQ20" i="1"/>
  <c r="CS20" i="1"/>
  <c r="CU20" i="1"/>
  <c r="DD20" i="1"/>
  <c r="BW21" i="1"/>
  <c r="CO21" i="1"/>
  <c r="CQ21" i="1"/>
  <c r="CS21" i="1"/>
  <c r="CU21" i="1"/>
  <c r="DD21" i="1"/>
  <c r="BW22" i="1"/>
  <c r="CO22" i="1"/>
  <c r="CQ22" i="1"/>
  <c r="CS22" i="1"/>
  <c r="CU22" i="1"/>
  <c r="DD22" i="1"/>
  <c r="BW23" i="1"/>
  <c r="CO23" i="1"/>
  <c r="CQ23" i="1"/>
  <c r="CS23" i="1"/>
  <c r="CU23" i="1"/>
  <c r="DD23" i="1"/>
  <c r="DF23" i="1"/>
  <c r="DP23" i="1"/>
  <c r="BW24" i="1"/>
  <c r="CK24" i="1"/>
  <c r="CM24" i="1"/>
  <c r="CO24" i="1"/>
  <c r="CQ24" i="1"/>
  <c r="CS24" i="1"/>
  <c r="CU24" i="1"/>
  <c r="DD24" i="1"/>
  <c r="CJ24" i="1" s="1"/>
  <c r="DF24" i="1"/>
  <c r="DP24" i="1"/>
  <c r="BW25" i="1"/>
  <c r="CK25" i="1"/>
  <c r="CM25" i="1"/>
  <c r="CO25" i="1"/>
  <c r="CQ25" i="1"/>
  <c r="CS25" i="1"/>
  <c r="CU25" i="1"/>
  <c r="CY25" i="1"/>
  <c r="DD25" i="1"/>
  <c r="DF25" i="1"/>
  <c r="DH25" i="1"/>
  <c r="DJ25" i="1"/>
  <c r="DL25" i="1"/>
  <c r="DN25" i="1"/>
  <c r="DH26" i="1"/>
  <c r="DJ26" i="1"/>
  <c r="DL26" i="1"/>
  <c r="DN26" i="1"/>
  <c r="BW26" i="1"/>
  <c r="CY26" i="1"/>
  <c r="CK26" i="1"/>
  <c r="CM26" i="1"/>
  <c r="CO26" i="1"/>
  <c r="CQ26" i="1"/>
  <c r="CS26" i="1"/>
  <c r="CU26" i="1"/>
  <c r="DQ26" i="1"/>
  <c r="DD27" i="1"/>
  <c r="DF27" i="1"/>
  <c r="DH27" i="1"/>
  <c r="DJ27" i="1"/>
  <c r="DL27" i="1"/>
  <c r="DN27" i="1"/>
  <c r="DP27" i="1"/>
  <c r="CN27" i="1"/>
  <c r="CR27" i="1"/>
  <c r="CV27" i="1"/>
  <c r="DC27" i="1"/>
  <c r="CK28" i="1"/>
  <c r="CM28" i="1"/>
  <c r="CO28" i="1"/>
  <c r="CQ28" i="1"/>
  <c r="CS28" i="1"/>
  <c r="CU28" i="1"/>
  <c r="CY28" i="1"/>
  <c r="CP28" i="1"/>
  <c r="CT28" i="1"/>
  <c r="DE28" i="1"/>
  <c r="DI28" i="1"/>
  <c r="DM28" i="1"/>
  <c r="DQ28" i="1"/>
  <c r="DD29" i="1"/>
  <c r="DH29" i="1"/>
  <c r="DJ29" i="1"/>
  <c r="DL29" i="1"/>
  <c r="DN29" i="1"/>
  <c r="CN29" i="1"/>
  <c r="CR29" i="1"/>
  <c r="CV29" i="1"/>
  <c r="DC29" i="1"/>
  <c r="CK30" i="1"/>
  <c r="CM30" i="1"/>
  <c r="CO30" i="1"/>
  <c r="CQ30" i="1"/>
  <c r="CS30" i="1"/>
  <c r="CU30" i="1"/>
  <c r="CY30" i="1"/>
  <c r="CP30" i="1"/>
  <c r="CT30" i="1"/>
  <c r="DE30" i="1"/>
  <c r="DI30" i="1"/>
  <c r="DM30" i="1"/>
  <c r="DQ30" i="1"/>
  <c r="DD31" i="1"/>
  <c r="DH31" i="1"/>
  <c r="DJ31" i="1"/>
  <c r="DL31" i="1"/>
  <c r="DN31" i="1"/>
  <c r="CN31" i="1"/>
  <c r="CR31" i="1"/>
  <c r="CV31" i="1"/>
  <c r="DC31" i="1"/>
  <c r="CK32" i="1"/>
  <c r="CM32" i="1"/>
  <c r="DG32" i="1"/>
  <c r="CO32" i="1"/>
  <c r="DI32" i="1"/>
  <c r="CQ32" i="1"/>
  <c r="DK32" i="1"/>
  <c r="CS32" i="1"/>
  <c r="DM32" i="1"/>
  <c r="CU32" i="1"/>
  <c r="CY32" i="1"/>
  <c r="CK33" i="1"/>
  <c r="CM33" i="1"/>
  <c r="DG33" i="1"/>
  <c r="DI33" i="1"/>
  <c r="DK33" i="1"/>
  <c r="DM33" i="1"/>
  <c r="CY33" i="1"/>
  <c r="CL34" i="1"/>
  <c r="CN34" i="1"/>
  <c r="DH34" i="1"/>
  <c r="DJ34" i="1"/>
  <c r="DL34" i="1"/>
  <c r="DN34" i="1"/>
  <c r="CX34" i="1"/>
  <c r="CK35" i="1"/>
  <c r="CM35" i="1"/>
  <c r="DG35" i="1"/>
  <c r="DI35" i="1"/>
  <c r="DK35" i="1"/>
  <c r="DM35" i="1"/>
  <c r="CY35" i="1"/>
  <c r="CL36" i="1"/>
  <c r="CN36" i="1"/>
  <c r="DH36" i="1"/>
  <c r="DJ36" i="1"/>
  <c r="DL36" i="1"/>
  <c r="DN36" i="1"/>
  <c r="CX36" i="1"/>
  <c r="CK37" i="1"/>
  <c r="CM37" i="1"/>
  <c r="DG37" i="1"/>
  <c r="DI37" i="1"/>
  <c r="DK37" i="1"/>
  <c r="DM37" i="1"/>
  <c r="CY37" i="1"/>
  <c r="CL38" i="1"/>
  <c r="CN38" i="1"/>
  <c r="DH38" i="1"/>
  <c r="DJ38" i="1"/>
  <c r="DL38" i="1"/>
  <c r="DN38" i="1"/>
  <c r="CX38" i="1"/>
  <c r="CK39" i="1"/>
  <c r="CM39" i="1"/>
  <c r="DG39" i="1"/>
  <c r="DI39" i="1"/>
  <c r="DK39" i="1"/>
  <c r="DM39" i="1"/>
  <c r="CY39" i="1"/>
  <c r="CL40" i="1"/>
  <c r="CN40" i="1"/>
  <c r="DH40" i="1"/>
  <c r="DJ40" i="1"/>
  <c r="DL40" i="1"/>
  <c r="DN40" i="1"/>
  <c r="CX40" i="1"/>
  <c r="CK41" i="1"/>
  <c r="CM41" i="1"/>
  <c r="DG41" i="1"/>
  <c r="DI41" i="1"/>
  <c r="DK41" i="1"/>
  <c r="DM41" i="1"/>
  <c r="CY41" i="1"/>
  <c r="CL42" i="1"/>
  <c r="CN42" i="1"/>
  <c r="DH42" i="1"/>
  <c r="DJ42" i="1"/>
  <c r="DL42" i="1"/>
  <c r="DN42" i="1"/>
  <c r="CX42" i="1"/>
  <c r="CK43" i="1"/>
  <c r="CM43" i="1"/>
  <c r="DG43" i="1"/>
  <c r="DI43" i="1"/>
  <c r="DK43" i="1"/>
  <c r="DM43" i="1"/>
  <c r="CY43" i="1"/>
  <c r="CL44" i="1"/>
  <c r="CN44" i="1"/>
  <c r="DH44" i="1"/>
  <c r="DJ44" i="1"/>
  <c r="DL44" i="1"/>
  <c r="DN44" i="1"/>
  <c r="CX44" i="1"/>
  <c r="CK45" i="1"/>
  <c r="CM45" i="1"/>
  <c r="DG45" i="1"/>
  <c r="DI45" i="1"/>
  <c r="DK45" i="1"/>
  <c r="DM45" i="1"/>
  <c r="CY45" i="1"/>
  <c r="CL46" i="1"/>
  <c r="CN46" i="1"/>
  <c r="DH46" i="1"/>
  <c r="DJ46" i="1"/>
  <c r="DL46" i="1"/>
  <c r="DN46" i="1"/>
  <c r="CX46" i="1"/>
  <c r="DC47" i="1"/>
  <c r="DE47" i="1"/>
  <c r="DG47" i="1"/>
  <c r="DI47" i="1"/>
  <c r="DK47" i="1"/>
  <c r="DM47" i="1"/>
  <c r="CY47" i="1"/>
  <c r="CL48" i="1"/>
  <c r="CN48" i="1"/>
  <c r="CP48" i="1"/>
  <c r="CR48" i="1"/>
  <c r="CT48" i="1"/>
  <c r="CV48" i="1"/>
  <c r="CX48" i="1"/>
  <c r="DC49" i="1"/>
  <c r="DE49" i="1"/>
  <c r="DG49" i="1"/>
  <c r="DI49" i="1"/>
  <c r="DK49" i="1"/>
  <c r="DM49" i="1"/>
  <c r="DQ49" i="1"/>
  <c r="DG51" i="1"/>
  <c r="DK51" i="1"/>
  <c r="DG53" i="1"/>
  <c r="DK53" i="1"/>
  <c r="CL54" i="1"/>
  <c r="DG55" i="1"/>
  <c r="DK55" i="1"/>
  <c r="DF80" i="1"/>
  <c r="DF79" i="1"/>
  <c r="CQ80" i="1"/>
  <c r="CQ79" i="1"/>
  <c r="CQ78" i="1"/>
  <c r="DK87" i="1"/>
  <c r="DK82" i="1"/>
  <c r="CS80" i="1"/>
  <c r="CS79" i="1"/>
  <c r="CS78" i="1"/>
  <c r="CU80" i="1"/>
  <c r="CU79" i="1"/>
  <c r="CU78" i="1"/>
  <c r="CX86" i="1"/>
  <c r="CX84" i="1"/>
  <c r="CX83" i="1"/>
  <c r="CX81" i="1"/>
  <c r="DP79" i="1"/>
  <c r="CX70" i="1"/>
  <c r="CX54" i="1"/>
  <c r="CX52" i="1"/>
  <c r="CX50" i="1"/>
  <c r="CN9" i="1"/>
  <c r="DF8" i="1" s="1"/>
  <c r="CX9" i="1"/>
  <c r="DP7" i="1" s="1"/>
  <c r="DG9" i="1"/>
  <c r="DI9" i="1"/>
  <c r="DK9" i="1"/>
  <c r="DM9" i="1"/>
  <c r="CP13" i="1"/>
  <c r="CR13" i="1"/>
  <c r="CT13" i="1"/>
  <c r="CV13" i="1"/>
  <c r="DC13" i="1"/>
  <c r="DE13" i="1"/>
  <c r="DQ13" i="1"/>
  <c r="CP14" i="1"/>
  <c r="CR14" i="1"/>
  <c r="CT14" i="1"/>
  <c r="CV14" i="1"/>
  <c r="DC14" i="1"/>
  <c r="DE14" i="1"/>
  <c r="DQ14" i="1"/>
  <c r="CP15" i="1"/>
  <c r="CR15" i="1"/>
  <c r="CT15" i="1"/>
  <c r="CV15" i="1"/>
  <c r="DC15" i="1"/>
  <c r="DE15" i="1"/>
  <c r="DQ15" i="1"/>
  <c r="CP16" i="1"/>
  <c r="CR16" i="1"/>
  <c r="CT16" i="1"/>
  <c r="CV16" i="1"/>
  <c r="DC16" i="1"/>
  <c r="DE16" i="1"/>
  <c r="DQ16" i="1"/>
  <c r="CP17" i="1"/>
  <c r="CR17" i="1"/>
  <c r="CT17" i="1"/>
  <c r="CV17" i="1"/>
  <c r="DC17" i="1"/>
  <c r="DE17" i="1"/>
  <c r="DQ17" i="1"/>
  <c r="CP18" i="1"/>
  <c r="CR18" i="1"/>
  <c r="CT18" i="1"/>
  <c r="CV18" i="1"/>
  <c r="DC18" i="1"/>
  <c r="DE18" i="1"/>
  <c r="DQ18" i="1"/>
  <c r="CP19" i="1"/>
  <c r="CR19" i="1"/>
  <c r="CT19" i="1"/>
  <c r="CV19" i="1"/>
  <c r="DC19" i="1"/>
  <c r="DE19" i="1"/>
  <c r="DQ19" i="1"/>
  <c r="CP20" i="1"/>
  <c r="CR20" i="1"/>
  <c r="CT20" i="1"/>
  <c r="CV20" i="1"/>
  <c r="DC20" i="1"/>
  <c r="DE20" i="1"/>
  <c r="DQ20" i="1"/>
  <c r="CP21" i="1"/>
  <c r="CR21" i="1"/>
  <c r="CT21" i="1"/>
  <c r="CV21" i="1"/>
  <c r="DC21" i="1"/>
  <c r="DE21" i="1"/>
  <c r="DQ21" i="1"/>
  <c r="CP22" i="1"/>
  <c r="CR22" i="1"/>
  <c r="CT22" i="1"/>
  <c r="CV22" i="1"/>
  <c r="DC22" i="1"/>
  <c r="DE22" i="1"/>
  <c r="DQ22" i="1"/>
  <c r="CP23" i="1"/>
  <c r="CR23" i="1"/>
  <c r="CT23" i="1"/>
  <c r="CV23" i="1"/>
  <c r="DC23" i="1"/>
  <c r="DE23" i="1"/>
  <c r="DQ23" i="1"/>
  <c r="CP24" i="1"/>
  <c r="CR24" i="1"/>
  <c r="CT24" i="1"/>
  <c r="CV24" i="1"/>
  <c r="DQ24" i="1"/>
  <c r="DD26" i="1"/>
  <c r="CJ26" i="1" s="1"/>
  <c r="DF26" i="1"/>
  <c r="DP26" i="1"/>
  <c r="CL26" i="1"/>
  <c r="CN26" i="1"/>
  <c r="CP26" i="1"/>
  <c r="CR26" i="1"/>
  <c r="CT26" i="1"/>
  <c r="CV26" i="1"/>
  <c r="CK27" i="1"/>
  <c r="CM27" i="1"/>
  <c r="CO27" i="1"/>
  <c r="CQ27" i="1"/>
  <c r="CS27" i="1"/>
  <c r="CU27" i="1"/>
  <c r="CY27" i="1"/>
  <c r="CL27" i="1"/>
  <c r="CP27" i="1"/>
  <c r="CT27" i="1"/>
  <c r="CX27" i="1"/>
  <c r="DE27" i="1"/>
  <c r="DI27" i="1"/>
  <c r="DM27" i="1"/>
  <c r="DQ27" i="1"/>
  <c r="DD28" i="1"/>
  <c r="DF28" i="1"/>
  <c r="DH28" i="1"/>
  <c r="DJ28" i="1"/>
  <c r="DL28" i="1"/>
  <c r="DN28" i="1"/>
  <c r="DP28" i="1"/>
  <c r="CN28" i="1"/>
  <c r="CR28" i="1"/>
  <c r="CV28" i="1"/>
  <c r="DC28" i="1"/>
  <c r="DG28" i="1"/>
  <c r="DK28" i="1"/>
  <c r="CK29" i="1"/>
  <c r="CM29" i="1"/>
  <c r="CO29" i="1"/>
  <c r="CQ29" i="1"/>
  <c r="CS29" i="1"/>
  <c r="CU29" i="1"/>
  <c r="CY29" i="1"/>
  <c r="CL29" i="1"/>
  <c r="CP29" i="1"/>
  <c r="CT29" i="1"/>
  <c r="CX29" i="1"/>
  <c r="DE29" i="1"/>
  <c r="DI29" i="1"/>
  <c r="DM29" i="1"/>
  <c r="DQ29" i="1"/>
  <c r="DD30" i="1"/>
  <c r="DF30" i="1"/>
  <c r="DH30" i="1"/>
  <c r="DJ30" i="1"/>
  <c r="DL30" i="1"/>
  <c r="DN30" i="1"/>
  <c r="DP30" i="1"/>
  <c r="CN30" i="1"/>
  <c r="CR30" i="1"/>
  <c r="CV30" i="1"/>
  <c r="DC30" i="1"/>
  <c r="DG30" i="1"/>
  <c r="DK30" i="1"/>
  <c r="CK31" i="1"/>
  <c r="CM31" i="1"/>
  <c r="CO31" i="1"/>
  <c r="CQ31" i="1"/>
  <c r="CS31" i="1"/>
  <c r="CU31" i="1"/>
  <c r="CY31" i="1"/>
  <c r="CL31" i="1"/>
  <c r="CP31" i="1"/>
  <c r="CT31" i="1"/>
  <c r="CX31" i="1"/>
  <c r="DE31" i="1"/>
  <c r="DI31" i="1"/>
  <c r="DM31" i="1"/>
  <c r="DQ31" i="1"/>
  <c r="CL32" i="1"/>
  <c r="DD32" i="1"/>
  <c r="CN32" i="1"/>
  <c r="DF32" i="1"/>
  <c r="DH32" i="1"/>
  <c r="DJ32" i="1"/>
  <c r="DL32" i="1"/>
  <c r="DN32" i="1"/>
  <c r="CX32" i="1"/>
  <c r="DP32" i="1"/>
  <c r="CL33" i="1"/>
  <c r="CN33" i="1"/>
  <c r="DH33" i="1"/>
  <c r="DJ33" i="1"/>
  <c r="DL33" i="1"/>
  <c r="DN33" i="1"/>
  <c r="CX33" i="1"/>
  <c r="CK34" i="1"/>
  <c r="CM34" i="1"/>
  <c r="DG34" i="1"/>
  <c r="DI34" i="1"/>
  <c r="DK34" i="1"/>
  <c r="DM34" i="1"/>
  <c r="CY34" i="1"/>
  <c r="CL35" i="1"/>
  <c r="CN35" i="1"/>
  <c r="DH35" i="1"/>
  <c r="DJ35" i="1"/>
  <c r="DL35" i="1"/>
  <c r="DN35" i="1"/>
  <c r="CX35" i="1"/>
  <c r="CK36" i="1"/>
  <c r="CM36" i="1"/>
  <c r="DG36" i="1"/>
  <c r="DI36" i="1"/>
  <c r="DK36" i="1"/>
  <c r="DM36" i="1"/>
  <c r="CY36" i="1"/>
  <c r="CL37" i="1"/>
  <c r="CN37" i="1"/>
  <c r="DH37" i="1"/>
  <c r="DJ37" i="1"/>
  <c r="DL37" i="1"/>
  <c r="DN37" i="1"/>
  <c r="CX37" i="1"/>
  <c r="CK38" i="1"/>
  <c r="CM38" i="1"/>
  <c r="DG38" i="1"/>
  <c r="DI38" i="1"/>
  <c r="DK38" i="1"/>
  <c r="DM38" i="1"/>
  <c r="CY38" i="1"/>
  <c r="CL39" i="1"/>
  <c r="CN39" i="1"/>
  <c r="DH39" i="1"/>
  <c r="DJ39" i="1"/>
  <c r="DL39" i="1"/>
  <c r="DN39" i="1"/>
  <c r="CX39" i="1"/>
  <c r="CK40" i="1"/>
  <c r="CM40" i="1"/>
  <c r="DG40" i="1"/>
  <c r="DI40" i="1"/>
  <c r="DK40" i="1"/>
  <c r="DM40" i="1"/>
  <c r="CY40" i="1"/>
  <c r="CL41" i="1"/>
  <c r="CN41" i="1"/>
  <c r="DH41" i="1"/>
  <c r="DJ41" i="1"/>
  <c r="DL41" i="1"/>
  <c r="DN41" i="1"/>
  <c r="CX41" i="1"/>
  <c r="CK42" i="1"/>
  <c r="CM42" i="1"/>
  <c r="DG42" i="1"/>
  <c r="DI42" i="1"/>
  <c r="DK42" i="1"/>
  <c r="DM42" i="1"/>
  <c r="CY42" i="1"/>
  <c r="CL43" i="1"/>
  <c r="CN43" i="1"/>
  <c r="DH43" i="1"/>
  <c r="DJ43" i="1"/>
  <c r="DL43" i="1"/>
  <c r="DN43" i="1"/>
  <c r="CX43" i="1"/>
  <c r="CK44" i="1"/>
  <c r="CM44" i="1"/>
  <c r="DG44" i="1"/>
  <c r="DI44" i="1"/>
  <c r="DK44" i="1"/>
  <c r="DM44" i="1"/>
  <c r="CY44" i="1"/>
  <c r="CL45" i="1"/>
  <c r="CN45" i="1"/>
  <c r="DH45" i="1"/>
  <c r="DJ45" i="1"/>
  <c r="DL45" i="1"/>
  <c r="DN45" i="1"/>
  <c r="CX45" i="1"/>
  <c r="CK46" i="1"/>
  <c r="CM46" i="1"/>
  <c r="DG46" i="1"/>
  <c r="DI46" i="1"/>
  <c r="DK46" i="1"/>
  <c r="DM46" i="1"/>
  <c r="CY46" i="1"/>
  <c r="CL47" i="1"/>
  <c r="CN47" i="1"/>
  <c r="DH47" i="1"/>
  <c r="DJ47" i="1"/>
  <c r="DL47" i="1"/>
  <c r="DN47" i="1"/>
  <c r="CX47" i="1"/>
  <c r="DC48" i="1"/>
  <c r="DE48" i="1"/>
  <c r="DG48" i="1"/>
  <c r="DI48" i="1"/>
  <c r="DK48" i="1"/>
  <c r="DM48" i="1"/>
  <c r="DQ48" i="1"/>
  <c r="CL49" i="1"/>
  <c r="CN49" i="1"/>
  <c r="CP49" i="1"/>
  <c r="CR49" i="1"/>
  <c r="CT49" i="1"/>
  <c r="CV49" i="1"/>
  <c r="CX49" i="1"/>
  <c r="BW27" i="1"/>
  <c r="BW28" i="1"/>
  <c r="BW29" i="1"/>
  <c r="BW30" i="1"/>
  <c r="BW31" i="1"/>
  <c r="BW32" i="1"/>
  <c r="BW33" i="1"/>
  <c r="CO33" i="1"/>
  <c r="CQ33" i="1"/>
  <c r="CS33" i="1"/>
  <c r="CU33" i="1"/>
  <c r="DD33" i="1"/>
  <c r="DF33" i="1"/>
  <c r="DP33" i="1"/>
  <c r="BW34" i="1"/>
  <c r="CO34" i="1"/>
  <c r="CQ34" i="1"/>
  <c r="CS34" i="1"/>
  <c r="CU34" i="1"/>
  <c r="DD34" i="1"/>
  <c r="DF34" i="1"/>
  <c r="DP34" i="1"/>
  <c r="BW35" i="1"/>
  <c r="CO35" i="1"/>
  <c r="CQ35" i="1"/>
  <c r="CS35" i="1"/>
  <c r="CU35" i="1"/>
  <c r="DD35" i="1"/>
  <c r="DF35" i="1"/>
  <c r="DP35" i="1"/>
  <c r="BW36" i="1"/>
  <c r="CO36" i="1"/>
  <c r="CQ36" i="1"/>
  <c r="CS36" i="1"/>
  <c r="CU36" i="1"/>
  <c r="DD36" i="1"/>
  <c r="DF36" i="1"/>
  <c r="DP36" i="1"/>
  <c r="BW37" i="1"/>
  <c r="CO37" i="1"/>
  <c r="CQ37" i="1"/>
  <c r="CS37" i="1"/>
  <c r="CU37" i="1"/>
  <c r="DD37" i="1"/>
  <c r="DF37" i="1"/>
  <c r="DP37" i="1"/>
  <c r="BW38" i="1"/>
  <c r="CO38" i="1"/>
  <c r="CQ38" i="1"/>
  <c r="CS38" i="1"/>
  <c r="CU38" i="1"/>
  <c r="DD38" i="1"/>
  <c r="DF38" i="1"/>
  <c r="DP38" i="1"/>
  <c r="BW39" i="1"/>
  <c r="CO39" i="1"/>
  <c r="CQ39" i="1"/>
  <c r="CS39" i="1"/>
  <c r="CU39" i="1"/>
  <c r="DD39" i="1"/>
  <c r="DF39" i="1"/>
  <c r="DP39" i="1"/>
  <c r="BW40" i="1"/>
  <c r="CO40" i="1"/>
  <c r="CQ40" i="1"/>
  <c r="CS40" i="1"/>
  <c r="CU40" i="1"/>
  <c r="DD40" i="1"/>
  <c r="DF40" i="1"/>
  <c r="DP40" i="1"/>
  <c r="BW41" i="1"/>
  <c r="CO41" i="1"/>
  <c r="CQ41" i="1"/>
  <c r="CS41" i="1"/>
  <c r="CU41" i="1"/>
  <c r="DD41" i="1"/>
  <c r="DF41" i="1"/>
  <c r="DP41" i="1"/>
  <c r="BW42" i="1"/>
  <c r="CO42" i="1"/>
  <c r="CQ42" i="1"/>
  <c r="CS42" i="1"/>
  <c r="CU42" i="1"/>
  <c r="DD42" i="1"/>
  <c r="DF42" i="1"/>
  <c r="DP42" i="1"/>
  <c r="BW43" i="1"/>
  <c r="CO43" i="1"/>
  <c r="CQ43" i="1"/>
  <c r="CS43" i="1"/>
  <c r="CU43" i="1"/>
  <c r="DD43" i="1"/>
  <c r="DF43" i="1"/>
  <c r="DP43" i="1"/>
  <c r="BW44" i="1"/>
  <c r="CO44" i="1"/>
  <c r="CQ44" i="1"/>
  <c r="CS44" i="1"/>
  <c r="CU44" i="1"/>
  <c r="DD44" i="1"/>
  <c r="DF44" i="1"/>
  <c r="DP44" i="1"/>
  <c r="BW45" i="1"/>
  <c r="CO45" i="1"/>
  <c r="CQ45" i="1"/>
  <c r="CS45" i="1"/>
  <c r="CU45" i="1"/>
  <c r="DD45" i="1"/>
  <c r="DF45" i="1"/>
  <c r="DP45" i="1"/>
  <c r="BW46" i="1"/>
  <c r="CO46" i="1"/>
  <c r="CQ46" i="1"/>
  <c r="CS46" i="1"/>
  <c r="CU46" i="1"/>
  <c r="DD46" i="1"/>
  <c r="DF46" i="1"/>
  <c r="DP46" i="1"/>
  <c r="BW47" i="1"/>
  <c r="CK47" i="1"/>
  <c r="CM47" i="1"/>
  <c r="CO47" i="1"/>
  <c r="CQ47" i="1"/>
  <c r="CS47" i="1"/>
  <c r="CU47" i="1"/>
  <c r="DD47" i="1"/>
  <c r="DF47" i="1"/>
  <c r="DP47" i="1"/>
  <c r="BW48" i="1"/>
  <c r="CK48" i="1"/>
  <c r="CM48" i="1"/>
  <c r="CO48" i="1"/>
  <c r="CQ48" i="1"/>
  <c r="CS48" i="1"/>
  <c r="CU48" i="1"/>
  <c r="CY48" i="1"/>
  <c r="DD48" i="1"/>
  <c r="DF48" i="1"/>
  <c r="DH48" i="1"/>
  <c r="DJ48" i="1"/>
  <c r="DL48" i="1"/>
  <c r="DN48" i="1"/>
  <c r="DP48" i="1"/>
  <c r="BW49" i="1"/>
  <c r="CK49" i="1"/>
  <c r="CM49" i="1"/>
  <c r="CO49" i="1"/>
  <c r="CQ49" i="1"/>
  <c r="CS49" i="1"/>
  <c r="CU49" i="1"/>
  <c r="CY49" i="1"/>
  <c r="DD49" i="1"/>
  <c r="DF49" i="1"/>
  <c r="DH49" i="1"/>
  <c r="DJ49" i="1"/>
  <c r="DL49" i="1"/>
  <c r="DN49" i="1"/>
  <c r="DP49" i="1"/>
  <c r="CK50" i="1"/>
  <c r="CM50" i="1"/>
  <c r="CO50" i="1"/>
  <c r="CQ50" i="1"/>
  <c r="CS50" i="1"/>
  <c r="CU50" i="1"/>
  <c r="CY50" i="1"/>
  <c r="DI50" i="1"/>
  <c r="DM50" i="1"/>
  <c r="DD51" i="1"/>
  <c r="DF51" i="1"/>
  <c r="DH51" i="1"/>
  <c r="DJ51" i="1"/>
  <c r="DL51" i="1"/>
  <c r="DN51" i="1"/>
  <c r="DP51" i="1"/>
  <c r="CN51" i="1"/>
  <c r="CK52" i="1"/>
  <c r="CM52" i="1"/>
  <c r="CO52" i="1"/>
  <c r="CQ52" i="1"/>
  <c r="CS52" i="1"/>
  <c r="CU52" i="1"/>
  <c r="CY52" i="1"/>
  <c r="DI52" i="1"/>
  <c r="DM52" i="1"/>
  <c r="DD53" i="1"/>
  <c r="DF53" i="1"/>
  <c r="DH53" i="1"/>
  <c r="DJ53" i="1"/>
  <c r="DL53" i="1"/>
  <c r="DN53" i="1"/>
  <c r="DP53" i="1"/>
  <c r="CN53" i="1"/>
  <c r="CK54" i="1"/>
  <c r="CM54" i="1"/>
  <c r="CO54" i="1"/>
  <c r="CQ54" i="1"/>
  <c r="CS54" i="1"/>
  <c r="CU54" i="1"/>
  <c r="CY54" i="1"/>
  <c r="DI54" i="1"/>
  <c r="DM54" i="1"/>
  <c r="DD55" i="1"/>
  <c r="DF55" i="1"/>
  <c r="DH55" i="1"/>
  <c r="DJ55" i="1"/>
  <c r="DL55" i="1"/>
  <c r="DN55" i="1"/>
  <c r="DP55" i="1"/>
  <c r="CN55" i="1"/>
  <c r="CL56" i="1"/>
  <c r="CN56" i="1"/>
  <c r="DH56" i="1"/>
  <c r="DJ56" i="1"/>
  <c r="DL56" i="1"/>
  <c r="DN56" i="1"/>
  <c r="CX56" i="1"/>
  <c r="CK57" i="1"/>
  <c r="CM57" i="1"/>
  <c r="DG57" i="1"/>
  <c r="DI57" i="1"/>
  <c r="DK57" i="1"/>
  <c r="DM57" i="1"/>
  <c r="CY57" i="1"/>
  <c r="CL58" i="1"/>
  <c r="CN58" i="1"/>
  <c r="DH58" i="1"/>
  <c r="DJ58" i="1"/>
  <c r="DL58" i="1"/>
  <c r="DN58" i="1"/>
  <c r="CX58" i="1"/>
  <c r="CK59" i="1"/>
  <c r="CM59" i="1"/>
  <c r="DG59" i="1"/>
  <c r="DI59" i="1"/>
  <c r="DK59" i="1"/>
  <c r="DM59" i="1"/>
  <c r="CY59" i="1"/>
  <c r="CL60" i="1"/>
  <c r="CN60" i="1"/>
  <c r="DH60" i="1"/>
  <c r="DJ60" i="1"/>
  <c r="DL60" i="1"/>
  <c r="DN60" i="1"/>
  <c r="CX60" i="1"/>
  <c r="CK61" i="1"/>
  <c r="CM61" i="1"/>
  <c r="DG61" i="1"/>
  <c r="DI61" i="1"/>
  <c r="DK61" i="1"/>
  <c r="DM61" i="1"/>
  <c r="CY61" i="1"/>
  <c r="CL62" i="1"/>
  <c r="CN62" i="1"/>
  <c r="DH62" i="1"/>
  <c r="DJ62" i="1"/>
  <c r="DL62" i="1"/>
  <c r="DN62" i="1"/>
  <c r="CX62" i="1"/>
  <c r="CK63" i="1"/>
  <c r="CM63" i="1"/>
  <c r="DG63" i="1"/>
  <c r="DI63" i="1"/>
  <c r="DK63" i="1"/>
  <c r="DM63" i="1"/>
  <c r="CY63" i="1"/>
  <c r="CL64" i="1"/>
  <c r="CN64" i="1"/>
  <c r="DH64" i="1"/>
  <c r="DJ64" i="1"/>
  <c r="DL64" i="1"/>
  <c r="DN64" i="1"/>
  <c r="CX64" i="1"/>
  <c r="CK65" i="1"/>
  <c r="CM65" i="1"/>
  <c r="DG65" i="1"/>
  <c r="DI65" i="1"/>
  <c r="DK65" i="1"/>
  <c r="DM65" i="1"/>
  <c r="CY65" i="1"/>
  <c r="CL66" i="1"/>
  <c r="CN66" i="1"/>
  <c r="DH66" i="1"/>
  <c r="DJ66" i="1"/>
  <c r="DL66" i="1"/>
  <c r="DN66" i="1"/>
  <c r="CX66" i="1"/>
  <c r="CK67" i="1"/>
  <c r="CM67" i="1"/>
  <c r="DG67" i="1"/>
  <c r="DI67" i="1"/>
  <c r="DK67" i="1"/>
  <c r="DM67" i="1"/>
  <c r="CY67" i="1"/>
  <c r="CL68" i="1"/>
  <c r="CN68" i="1"/>
  <c r="DH68" i="1"/>
  <c r="DJ68" i="1"/>
  <c r="DL68" i="1"/>
  <c r="DN68" i="1"/>
  <c r="CX68" i="1"/>
  <c r="DI69" i="1"/>
  <c r="DM69" i="1"/>
  <c r="DD50" i="1"/>
  <c r="DF50" i="1"/>
  <c r="DH50" i="1"/>
  <c r="DJ50" i="1"/>
  <c r="DL50" i="1"/>
  <c r="DN50" i="1"/>
  <c r="DP50" i="1"/>
  <c r="CN50" i="1"/>
  <c r="DG50" i="1"/>
  <c r="DK50" i="1"/>
  <c r="CK51" i="1"/>
  <c r="CM51" i="1"/>
  <c r="CO51" i="1"/>
  <c r="CQ51" i="1"/>
  <c r="CS51" i="1"/>
  <c r="CU51" i="1"/>
  <c r="CY51" i="1"/>
  <c r="CL51" i="1"/>
  <c r="CX51" i="1"/>
  <c r="DI51" i="1"/>
  <c r="DM51" i="1"/>
  <c r="DD52" i="1"/>
  <c r="DF52" i="1"/>
  <c r="DH52" i="1"/>
  <c r="DJ52" i="1"/>
  <c r="DL52" i="1"/>
  <c r="DN52" i="1"/>
  <c r="DP52" i="1"/>
  <c r="CN52" i="1"/>
  <c r="DG52" i="1"/>
  <c r="DK52" i="1"/>
  <c r="CK53" i="1"/>
  <c r="CM53" i="1"/>
  <c r="AO53" i="1"/>
  <c r="CO53" i="1"/>
  <c r="CQ53" i="1"/>
  <c r="CS53" i="1"/>
  <c r="CU53" i="1"/>
  <c r="CY53" i="1"/>
  <c r="CL53" i="1"/>
  <c r="CX53" i="1"/>
  <c r="DI53" i="1"/>
  <c r="DM53" i="1"/>
  <c r="DD54" i="1"/>
  <c r="DF54" i="1"/>
  <c r="DH54" i="1"/>
  <c r="DJ54" i="1"/>
  <c r="DL54" i="1"/>
  <c r="DN54" i="1"/>
  <c r="DP54" i="1"/>
  <c r="CN54" i="1"/>
  <c r="DG54" i="1"/>
  <c r="DK54" i="1"/>
  <c r="CK55" i="1"/>
  <c r="CM55" i="1"/>
  <c r="CO55" i="1"/>
  <c r="CQ55" i="1"/>
  <c r="CS55" i="1"/>
  <c r="CU55" i="1"/>
  <c r="CY55" i="1"/>
  <c r="CL55" i="1"/>
  <c r="CX55" i="1"/>
  <c r="DI55" i="1"/>
  <c r="DM55" i="1"/>
  <c r="CK56" i="1"/>
  <c r="CM56" i="1"/>
  <c r="DG56" i="1"/>
  <c r="DI56" i="1"/>
  <c r="DK56" i="1"/>
  <c r="DM56" i="1"/>
  <c r="CY56" i="1"/>
  <c r="CL57" i="1"/>
  <c r="CN57" i="1"/>
  <c r="DH57" i="1"/>
  <c r="DJ57" i="1"/>
  <c r="DL57" i="1"/>
  <c r="DN57" i="1"/>
  <c r="CX57" i="1"/>
  <c r="CK58" i="1"/>
  <c r="CM58" i="1"/>
  <c r="DG58" i="1"/>
  <c r="DI58" i="1"/>
  <c r="DK58" i="1"/>
  <c r="DM58" i="1"/>
  <c r="CY58" i="1"/>
  <c r="CL59" i="1"/>
  <c r="CN59" i="1"/>
  <c r="DH59" i="1"/>
  <c r="DJ59" i="1"/>
  <c r="DL59" i="1"/>
  <c r="DN59" i="1"/>
  <c r="CX59" i="1"/>
  <c r="CK60" i="1"/>
  <c r="CM60" i="1"/>
  <c r="DG60" i="1"/>
  <c r="DI60" i="1"/>
  <c r="DK60" i="1"/>
  <c r="DM60" i="1"/>
  <c r="CY60" i="1"/>
  <c r="CL61" i="1"/>
  <c r="CN61" i="1"/>
  <c r="DH61" i="1"/>
  <c r="DJ61" i="1"/>
  <c r="DL61" i="1"/>
  <c r="DN61" i="1"/>
  <c r="CX61" i="1"/>
  <c r="CK62" i="1"/>
  <c r="CM62" i="1"/>
  <c r="DG62" i="1"/>
  <c r="DI62" i="1"/>
  <c r="DK62" i="1"/>
  <c r="DM62" i="1"/>
  <c r="CY62" i="1"/>
  <c r="CL63" i="1"/>
  <c r="CN63" i="1"/>
  <c r="DH63" i="1"/>
  <c r="DJ63" i="1"/>
  <c r="DL63" i="1"/>
  <c r="DN63" i="1"/>
  <c r="CX63" i="1"/>
  <c r="CK64" i="1"/>
  <c r="CM64" i="1"/>
  <c r="DG64" i="1"/>
  <c r="DI64" i="1"/>
  <c r="DK64" i="1"/>
  <c r="DM64" i="1"/>
  <c r="CY64" i="1"/>
  <c r="CL65" i="1"/>
  <c r="CN65" i="1"/>
  <c r="DH65" i="1"/>
  <c r="DJ65" i="1"/>
  <c r="DL65" i="1"/>
  <c r="DN65" i="1"/>
  <c r="CX65" i="1"/>
  <c r="CK66" i="1"/>
  <c r="CM66" i="1"/>
  <c r="DG66" i="1"/>
  <c r="DI66" i="1"/>
  <c r="DK66" i="1"/>
  <c r="DM66" i="1"/>
  <c r="CY66" i="1"/>
  <c r="CL67" i="1"/>
  <c r="CN67" i="1"/>
  <c r="DH67" i="1"/>
  <c r="DJ67" i="1"/>
  <c r="DL67" i="1"/>
  <c r="DN67" i="1"/>
  <c r="CX67" i="1"/>
  <c r="DC68" i="1"/>
  <c r="DE68" i="1"/>
  <c r="DG68" i="1"/>
  <c r="DI68" i="1"/>
  <c r="DK68" i="1"/>
  <c r="DM68" i="1"/>
  <c r="CY68" i="1"/>
  <c r="CL69" i="1"/>
  <c r="CX69" i="1"/>
  <c r="DG70" i="1"/>
  <c r="DK70" i="1"/>
  <c r="BW50" i="1"/>
  <c r="BW51" i="1"/>
  <c r="BW52" i="1"/>
  <c r="BW53" i="1"/>
  <c r="BW54" i="1"/>
  <c r="BW55" i="1"/>
  <c r="BW56" i="1"/>
  <c r="CO56" i="1"/>
  <c r="CQ56" i="1"/>
  <c r="CS56" i="1"/>
  <c r="CU56" i="1"/>
  <c r="DD56" i="1"/>
  <c r="DF56" i="1"/>
  <c r="DP56" i="1"/>
  <c r="BW57" i="1"/>
  <c r="CO57" i="1"/>
  <c r="CQ57" i="1"/>
  <c r="CS57" i="1"/>
  <c r="CU57" i="1"/>
  <c r="DD57" i="1"/>
  <c r="DF57" i="1"/>
  <c r="DP57" i="1"/>
  <c r="BW58" i="1"/>
  <c r="CO58" i="1"/>
  <c r="CQ58" i="1"/>
  <c r="CS58" i="1"/>
  <c r="CU58" i="1"/>
  <c r="DD58" i="1"/>
  <c r="DF58" i="1"/>
  <c r="DP58" i="1"/>
  <c r="BW59" i="1"/>
  <c r="CO59" i="1"/>
  <c r="CQ59" i="1"/>
  <c r="CS59" i="1"/>
  <c r="CU59" i="1"/>
  <c r="DD59" i="1"/>
  <c r="DF59" i="1"/>
  <c r="DP59" i="1"/>
  <c r="BW60" i="1"/>
  <c r="CO60" i="1"/>
  <c r="CQ60" i="1"/>
  <c r="CS60" i="1"/>
  <c r="CU60" i="1"/>
  <c r="DD60" i="1"/>
  <c r="DF60" i="1"/>
  <c r="DP60" i="1"/>
  <c r="BW61" i="1"/>
  <c r="CO61" i="1"/>
  <c r="CQ61" i="1"/>
  <c r="CS61" i="1"/>
  <c r="CU61" i="1"/>
  <c r="DD61" i="1"/>
  <c r="DF61" i="1"/>
  <c r="DP61" i="1"/>
  <c r="BW62" i="1"/>
  <c r="CO62" i="1"/>
  <c r="CQ62" i="1"/>
  <c r="CS62" i="1"/>
  <c r="CU62" i="1"/>
  <c r="DD62" i="1"/>
  <c r="DF62" i="1"/>
  <c r="DP62" i="1"/>
  <c r="BW63" i="1"/>
  <c r="CO63" i="1"/>
  <c r="CQ63" i="1"/>
  <c r="CS63" i="1"/>
  <c r="CU63" i="1"/>
  <c r="DD63" i="1"/>
  <c r="DF63" i="1"/>
  <c r="DP63" i="1"/>
  <c r="BW64" i="1"/>
  <c r="CO64" i="1"/>
  <c r="CQ64" i="1"/>
  <c r="CS64" i="1"/>
  <c r="CU64" i="1"/>
  <c r="DD64" i="1"/>
  <c r="DF64" i="1"/>
  <c r="DP64" i="1"/>
  <c r="BW65" i="1"/>
  <c r="CO65" i="1"/>
  <c r="CQ65" i="1"/>
  <c r="CS65" i="1"/>
  <c r="CU65" i="1"/>
  <c r="DD65" i="1"/>
  <c r="DF65" i="1"/>
  <c r="DP65" i="1"/>
  <c r="BW66" i="1"/>
  <c r="CO66" i="1"/>
  <c r="CQ66" i="1"/>
  <c r="CS66" i="1"/>
  <c r="CU66" i="1"/>
  <c r="DD66" i="1"/>
  <c r="DF66" i="1"/>
  <c r="DP66" i="1"/>
  <c r="BW67" i="1"/>
  <c r="CO67" i="1"/>
  <c r="CQ67" i="1"/>
  <c r="CS67" i="1"/>
  <c r="CU67" i="1"/>
  <c r="DD67" i="1"/>
  <c r="DF67" i="1"/>
  <c r="DP67" i="1"/>
  <c r="BW68" i="1"/>
  <c r="CK68" i="1"/>
  <c r="CM68" i="1"/>
  <c r="CO68" i="1"/>
  <c r="CQ68" i="1"/>
  <c r="CS68" i="1"/>
  <c r="CU68" i="1"/>
  <c r="DD68" i="1"/>
  <c r="DF68" i="1"/>
  <c r="DP68" i="1"/>
  <c r="CK69" i="1"/>
  <c r="CM69" i="1"/>
  <c r="DH69" i="1"/>
  <c r="DJ69" i="1"/>
  <c r="DL69" i="1"/>
  <c r="DN69" i="1"/>
  <c r="BW69" i="1"/>
  <c r="CY69" i="1"/>
  <c r="CP69" i="1"/>
  <c r="CT69" i="1"/>
  <c r="DE69" i="1"/>
  <c r="DQ69" i="1"/>
  <c r="DD70" i="1"/>
  <c r="DF70" i="1"/>
  <c r="DH70" i="1"/>
  <c r="DJ70" i="1"/>
  <c r="DL70" i="1"/>
  <c r="DN70" i="1"/>
  <c r="DP70" i="1"/>
  <c r="CN70" i="1"/>
  <c r="CK71" i="1"/>
  <c r="CM71" i="1"/>
  <c r="AO71" i="1"/>
  <c r="DG71" i="1"/>
  <c r="CO71" i="1"/>
  <c r="DI71" i="1"/>
  <c r="DK71" i="1"/>
  <c r="DM71" i="1"/>
  <c r="CY71" i="1"/>
  <c r="CL72" i="1"/>
  <c r="CN72" i="1"/>
  <c r="DH72" i="1"/>
  <c r="DJ72" i="1"/>
  <c r="DL72" i="1"/>
  <c r="DN72" i="1"/>
  <c r="CX72" i="1"/>
  <c r="CK73" i="1"/>
  <c r="CM73" i="1"/>
  <c r="DG73" i="1"/>
  <c r="DI73" i="1"/>
  <c r="DK73" i="1"/>
  <c r="DM73" i="1"/>
  <c r="CY73" i="1"/>
  <c r="CL74" i="1"/>
  <c r="CN74" i="1"/>
  <c r="DH74" i="1"/>
  <c r="DJ74" i="1"/>
  <c r="DL74" i="1"/>
  <c r="DN74" i="1"/>
  <c r="CX74" i="1"/>
  <c r="DC75" i="1"/>
  <c r="DE75" i="1"/>
  <c r="DG75" i="1"/>
  <c r="DI75" i="1"/>
  <c r="DK75" i="1"/>
  <c r="DM75" i="1"/>
  <c r="CY75" i="1"/>
  <c r="CL76" i="1"/>
  <c r="CN76" i="1"/>
  <c r="CP76" i="1"/>
  <c r="CR76" i="1"/>
  <c r="CT76" i="1"/>
  <c r="CV76" i="1"/>
  <c r="CX76" i="1"/>
  <c r="DC77" i="1"/>
  <c r="DE77" i="1"/>
  <c r="DG77" i="1"/>
  <c r="DI77" i="1"/>
  <c r="DK77" i="1"/>
  <c r="DM77" i="1"/>
  <c r="DQ77" i="1"/>
  <c r="CL78" i="1"/>
  <c r="CN78" i="1"/>
  <c r="CP78" i="1"/>
  <c r="CR78" i="1"/>
  <c r="CT78" i="1"/>
  <c r="CV78" i="1"/>
  <c r="CX78" i="1"/>
  <c r="DC79" i="1"/>
  <c r="DE79" i="1"/>
  <c r="DG79" i="1"/>
  <c r="DI79" i="1"/>
  <c r="DK79" i="1"/>
  <c r="DM79" i="1"/>
  <c r="DQ79" i="1"/>
  <c r="CL80" i="1"/>
  <c r="CN80" i="1"/>
  <c r="CP80" i="1"/>
  <c r="CR80" i="1"/>
  <c r="CT80" i="1"/>
  <c r="CV80" i="1"/>
  <c r="CX80" i="1"/>
  <c r="DD69" i="1"/>
  <c r="DF69" i="1"/>
  <c r="CO69" i="1"/>
  <c r="CQ69" i="1"/>
  <c r="CS69" i="1"/>
  <c r="CU69" i="1"/>
  <c r="DP69" i="1"/>
  <c r="CN69" i="1"/>
  <c r="CR69" i="1"/>
  <c r="DC69" i="1"/>
  <c r="DG69" i="1"/>
  <c r="DK69" i="1"/>
  <c r="CK70" i="1"/>
  <c r="CM70" i="1"/>
  <c r="CO70" i="1"/>
  <c r="CQ70" i="1"/>
  <c r="CS70" i="1"/>
  <c r="CU70" i="1"/>
  <c r="CY70" i="1"/>
  <c r="DI70" i="1"/>
  <c r="DM70" i="1"/>
  <c r="CL71" i="1"/>
  <c r="DD71" i="1"/>
  <c r="CN71" i="1"/>
  <c r="DF71" i="1"/>
  <c r="DH71" i="1"/>
  <c r="DJ71" i="1"/>
  <c r="DL71" i="1"/>
  <c r="DN71" i="1"/>
  <c r="CX71" i="1"/>
  <c r="CK72" i="1"/>
  <c r="CM72" i="1"/>
  <c r="DG72" i="1"/>
  <c r="DI72" i="1"/>
  <c r="DK72" i="1"/>
  <c r="DM72" i="1"/>
  <c r="CY72" i="1"/>
  <c r="CL73" i="1"/>
  <c r="CN73" i="1"/>
  <c r="DH73" i="1"/>
  <c r="DJ73" i="1"/>
  <c r="DL73" i="1"/>
  <c r="DN73" i="1"/>
  <c r="CX73" i="1"/>
  <c r="CK74" i="1"/>
  <c r="CM74" i="1"/>
  <c r="DG74" i="1"/>
  <c r="DI74" i="1"/>
  <c r="DK74" i="1"/>
  <c r="DM74" i="1"/>
  <c r="CY74" i="1"/>
  <c r="CL75" i="1"/>
  <c r="CN75" i="1"/>
  <c r="DH75" i="1"/>
  <c r="DJ75" i="1"/>
  <c r="DL75" i="1"/>
  <c r="DN75" i="1"/>
  <c r="CX75" i="1"/>
  <c r="DC76" i="1"/>
  <c r="DE76" i="1"/>
  <c r="DG76" i="1"/>
  <c r="DI76" i="1"/>
  <c r="DK76" i="1"/>
  <c r="DM76" i="1"/>
  <c r="DQ76" i="1"/>
  <c r="CL77" i="1"/>
  <c r="CN77" i="1"/>
  <c r="CP77" i="1"/>
  <c r="CR77" i="1"/>
  <c r="CT77" i="1"/>
  <c r="CV77" i="1"/>
  <c r="CX77" i="1"/>
  <c r="DC78" i="1"/>
  <c r="DE78" i="1"/>
  <c r="DG78" i="1"/>
  <c r="DI78" i="1"/>
  <c r="DK78" i="1"/>
  <c r="DM78" i="1"/>
  <c r="DQ78" i="1"/>
  <c r="CL79" i="1"/>
  <c r="CN79" i="1"/>
  <c r="CP79" i="1"/>
  <c r="CR79" i="1"/>
  <c r="CT79" i="1"/>
  <c r="CV79" i="1"/>
  <c r="CX79" i="1"/>
  <c r="DC80" i="1"/>
  <c r="DE80" i="1"/>
  <c r="DG80" i="1"/>
  <c r="DI80" i="1"/>
  <c r="DK80" i="1"/>
  <c r="DM80" i="1"/>
  <c r="DQ80" i="1"/>
  <c r="DG84" i="1"/>
  <c r="DK84" i="1"/>
  <c r="CL85" i="1"/>
  <c r="CX85" i="1"/>
  <c r="DM86" i="1"/>
  <c r="BW70" i="1"/>
  <c r="BW71" i="1"/>
  <c r="CQ71" i="1"/>
  <c r="CS71" i="1"/>
  <c r="CU71" i="1"/>
  <c r="DP71" i="1"/>
  <c r="BW72" i="1"/>
  <c r="CO72" i="1"/>
  <c r="CQ72" i="1"/>
  <c r="CS72" i="1"/>
  <c r="CU72" i="1"/>
  <c r="DD72" i="1"/>
  <c r="DF72" i="1"/>
  <c r="DP72" i="1"/>
  <c r="BW73" i="1"/>
  <c r="CO73" i="1"/>
  <c r="CQ73" i="1"/>
  <c r="CS73" i="1"/>
  <c r="CU73" i="1"/>
  <c r="DD73" i="1"/>
  <c r="DF73" i="1"/>
  <c r="DP73" i="1"/>
  <c r="BW74" i="1"/>
  <c r="CO74" i="1"/>
  <c r="CQ74" i="1"/>
  <c r="CS74" i="1"/>
  <c r="CU74" i="1"/>
  <c r="DD74" i="1"/>
  <c r="DF74" i="1"/>
  <c r="DP74" i="1"/>
  <c r="BW75" i="1"/>
  <c r="CK75" i="1"/>
  <c r="CM75" i="1"/>
  <c r="CO75" i="1"/>
  <c r="CQ75" i="1"/>
  <c r="CS75" i="1"/>
  <c r="CU75" i="1"/>
  <c r="DD75" i="1"/>
  <c r="DF75" i="1"/>
  <c r="DP75" i="1"/>
  <c r="BW76" i="1"/>
  <c r="CK76" i="1"/>
  <c r="CM76" i="1"/>
  <c r="CO76" i="1"/>
  <c r="CQ76" i="1"/>
  <c r="CS76" i="1"/>
  <c r="CU76" i="1"/>
  <c r="CY76" i="1"/>
  <c r="DD76" i="1"/>
  <c r="DF76" i="1"/>
  <c r="DH76" i="1"/>
  <c r="DJ76" i="1"/>
  <c r="DL76" i="1"/>
  <c r="DN76" i="1"/>
  <c r="DP76" i="1"/>
  <c r="BW77" i="1"/>
  <c r="CK77" i="1"/>
  <c r="CM77" i="1"/>
  <c r="CO77" i="1"/>
  <c r="CQ77" i="1"/>
  <c r="CS77" i="1"/>
  <c r="CU77" i="1"/>
  <c r="CY77" i="1"/>
  <c r="DD77" i="1"/>
  <c r="DF77" i="1"/>
  <c r="DH77" i="1"/>
  <c r="DJ77" i="1"/>
  <c r="DL77" i="1"/>
  <c r="DN77" i="1"/>
  <c r="DP77" i="1"/>
  <c r="BW78" i="1"/>
  <c r="CK78" i="1"/>
  <c r="CM78" i="1"/>
  <c r="CY78" i="1"/>
  <c r="DD78" i="1"/>
  <c r="DF78" i="1"/>
  <c r="DH78" i="1"/>
  <c r="DJ78" i="1"/>
  <c r="DL78" i="1"/>
  <c r="DN78" i="1"/>
  <c r="BW79" i="1"/>
  <c r="CK79" i="1"/>
  <c r="CM79" i="1"/>
  <c r="CY79" i="1"/>
  <c r="DH79" i="1"/>
  <c r="DJ79" i="1"/>
  <c r="DL79" i="1"/>
  <c r="DN79" i="1"/>
  <c r="BW80" i="1"/>
  <c r="CK80" i="1"/>
  <c r="CM80" i="1"/>
  <c r="CY80" i="1"/>
  <c r="DH80" i="1"/>
  <c r="DJ80" i="1"/>
  <c r="DL80" i="1"/>
  <c r="DN80" i="1"/>
  <c r="CK81" i="1"/>
  <c r="CM81" i="1"/>
  <c r="CO81" i="1"/>
  <c r="CQ81" i="1"/>
  <c r="CS81" i="1"/>
  <c r="CU81" i="1"/>
  <c r="CY81" i="1"/>
  <c r="DI81" i="1"/>
  <c r="DM81" i="1"/>
  <c r="DD82" i="1"/>
  <c r="DF82" i="1"/>
  <c r="DH82" i="1"/>
  <c r="DJ82" i="1"/>
  <c r="DL82" i="1"/>
  <c r="DN82" i="1"/>
  <c r="DP82" i="1"/>
  <c r="CN82" i="1"/>
  <c r="CK83" i="1"/>
  <c r="CM83" i="1"/>
  <c r="CO83" i="1"/>
  <c r="CQ83" i="1"/>
  <c r="CS83" i="1"/>
  <c r="CU83" i="1"/>
  <c r="CY83" i="1"/>
  <c r="DI83" i="1"/>
  <c r="DM83" i="1"/>
  <c r="DD84" i="1"/>
  <c r="DF84" i="1"/>
  <c r="DH84" i="1"/>
  <c r="DJ84" i="1"/>
  <c r="DL84" i="1"/>
  <c r="DN84" i="1"/>
  <c r="DP84" i="1"/>
  <c r="CN84" i="1"/>
  <c r="CK85" i="1"/>
  <c r="CM85" i="1"/>
  <c r="CO85" i="1"/>
  <c r="CQ85" i="1"/>
  <c r="CS85" i="1"/>
  <c r="DM85" i="1"/>
  <c r="CU85" i="1"/>
  <c r="DQ85" i="1"/>
  <c r="DI85" i="1"/>
  <c r="DD87" i="1"/>
  <c r="CL87" i="1"/>
  <c r="DF87" i="1"/>
  <c r="DH87" i="1"/>
  <c r="DJ87" i="1"/>
  <c r="DL87" i="1"/>
  <c r="DN87" i="1"/>
  <c r="DP87" i="1"/>
  <c r="CX87" i="1"/>
  <c r="CN87" i="1"/>
  <c r="DD81" i="1"/>
  <c r="DF81" i="1"/>
  <c r="DH81" i="1"/>
  <c r="DJ81" i="1"/>
  <c r="DL81" i="1"/>
  <c r="DN81" i="1"/>
  <c r="DP81" i="1"/>
  <c r="CN81" i="1"/>
  <c r="DG81" i="1"/>
  <c r="DK81" i="1"/>
  <c r="CK82" i="1"/>
  <c r="CM82" i="1"/>
  <c r="AO82" i="1"/>
  <c r="CO82" i="1"/>
  <c r="CQ82" i="1"/>
  <c r="CS82" i="1"/>
  <c r="CU82" i="1"/>
  <c r="CY82" i="1"/>
  <c r="CL82" i="1"/>
  <c r="CX82" i="1"/>
  <c r="DI82" i="1"/>
  <c r="DM82" i="1"/>
  <c r="DD83" i="1"/>
  <c r="DF83" i="1"/>
  <c r="DH83" i="1"/>
  <c r="DJ83" i="1"/>
  <c r="DL83" i="1"/>
  <c r="DN83" i="1"/>
  <c r="DP83" i="1"/>
  <c r="CN83" i="1"/>
  <c r="DG83" i="1"/>
  <c r="DK83" i="1"/>
  <c r="CK84" i="1"/>
  <c r="CM84" i="1"/>
  <c r="CO84" i="1"/>
  <c r="CQ84" i="1"/>
  <c r="CS84" i="1"/>
  <c r="CU84" i="1"/>
  <c r="CY84" i="1"/>
  <c r="CL84" i="1"/>
  <c r="DI84" i="1"/>
  <c r="DM84" i="1"/>
  <c r="DD85" i="1"/>
  <c r="DF85" i="1"/>
  <c r="DH85" i="1"/>
  <c r="DJ85" i="1"/>
  <c r="DP85" i="1"/>
  <c r="CN85" i="1"/>
  <c r="DG85" i="1"/>
  <c r="DK85" i="1"/>
  <c r="CK86" i="1"/>
  <c r="CM86" i="1"/>
  <c r="CO86" i="1"/>
  <c r="DG86" i="1"/>
  <c r="CQ86" i="1"/>
  <c r="CS86" i="1"/>
  <c r="DK86" i="1"/>
  <c r="CU86" i="1"/>
  <c r="CY86" i="1"/>
  <c r="DI86" i="1"/>
  <c r="CK88" i="1"/>
  <c r="CM88" i="1"/>
  <c r="CO88" i="1"/>
  <c r="CQ88" i="1"/>
  <c r="CS88" i="1"/>
  <c r="CU88" i="1"/>
  <c r="CY88" i="1"/>
  <c r="DD89" i="1"/>
  <c r="DF89" i="1"/>
  <c r="DH89" i="1"/>
  <c r="DJ89" i="1"/>
  <c r="DL89" i="1"/>
  <c r="DN89" i="1"/>
  <c r="DP89" i="1"/>
  <c r="CK90" i="1"/>
  <c r="BW81" i="1"/>
  <c r="BW82" i="1"/>
  <c r="BW83" i="1"/>
  <c r="BW84" i="1"/>
  <c r="DL85" i="1"/>
  <c r="DN85" i="1"/>
  <c r="BW85" i="1"/>
  <c r="CY85" i="1"/>
  <c r="DD86" i="1"/>
  <c r="DF86" i="1"/>
  <c r="DH86" i="1"/>
  <c r="DJ86" i="1"/>
  <c r="DL86" i="1"/>
  <c r="DN86" i="1"/>
  <c r="DP86" i="1"/>
  <c r="CN86" i="1"/>
  <c r="CK87" i="1"/>
  <c r="CM87" i="1"/>
  <c r="AO87" i="1"/>
  <c r="CO87" i="1"/>
  <c r="CQ87" i="1"/>
  <c r="CS87" i="1"/>
  <c r="CU87" i="1"/>
  <c r="CY87" i="1"/>
  <c r="DI87" i="1"/>
  <c r="DM87" i="1"/>
  <c r="DD88" i="1"/>
  <c r="DF88" i="1"/>
  <c r="DH88" i="1"/>
  <c r="DJ88" i="1"/>
  <c r="DL88" i="1"/>
  <c r="DN88" i="1"/>
  <c r="DP88" i="1"/>
  <c r="CK89" i="1"/>
  <c r="CM89" i="1"/>
  <c r="CO89" i="1"/>
  <c r="CQ89" i="1"/>
  <c r="CS89" i="1"/>
  <c r="CU89" i="1"/>
  <c r="CY89" i="1"/>
  <c r="DD90" i="1"/>
  <c r="DF90" i="1"/>
  <c r="DH90" i="1"/>
  <c r="DJ90" i="1"/>
  <c r="DL90" i="1"/>
  <c r="DN90" i="1"/>
  <c r="DP90" i="1"/>
  <c r="CK91" i="1"/>
  <c r="CM91" i="1"/>
  <c r="CO91" i="1"/>
  <c r="CQ91" i="1"/>
  <c r="CS91" i="1"/>
  <c r="CU91" i="1"/>
  <c r="CY91" i="1"/>
  <c r="CP92" i="1"/>
  <c r="CT92" i="1"/>
  <c r="CX92" i="1"/>
  <c r="CM90" i="1"/>
  <c r="CO90" i="1"/>
  <c r="CQ90" i="1"/>
  <c r="CS90" i="1"/>
  <c r="CU90" i="1"/>
  <c r="CY90" i="1"/>
  <c r="DD91" i="1"/>
  <c r="DF91" i="1"/>
  <c r="DH91" i="1"/>
  <c r="DJ91" i="1"/>
  <c r="DL91" i="1"/>
  <c r="DN91" i="1"/>
  <c r="DP91" i="1"/>
  <c r="DE92" i="1"/>
  <c r="CL88" i="1"/>
  <c r="CN88" i="1"/>
  <c r="CX88" i="1"/>
  <c r="DG88" i="1"/>
  <c r="DI88" i="1"/>
  <c r="DK88" i="1"/>
  <c r="DM88" i="1"/>
  <c r="CL89" i="1"/>
  <c r="CN89" i="1"/>
  <c r="CX89" i="1"/>
  <c r="DG89" i="1"/>
  <c r="DI89" i="1"/>
  <c r="DK89" i="1"/>
  <c r="DM89" i="1"/>
  <c r="CL90" i="1"/>
  <c r="CN90" i="1"/>
  <c r="CX90" i="1"/>
  <c r="DG90" i="1"/>
  <c r="DI90" i="1"/>
  <c r="DK90" i="1"/>
  <c r="DM90" i="1"/>
  <c r="CL91" i="1"/>
  <c r="CN91" i="1"/>
  <c r="CX91" i="1"/>
  <c r="DC91" i="1"/>
  <c r="DE91" i="1"/>
  <c r="DG91" i="1"/>
  <c r="DI91" i="1"/>
  <c r="DK91" i="1"/>
  <c r="DM91" i="1"/>
  <c r="DD92" i="1"/>
  <c r="DF92" i="1"/>
  <c r="CO92" i="1"/>
  <c r="CQ92" i="1"/>
  <c r="CS92" i="1"/>
  <c r="CU92" i="1"/>
  <c r="CY92" i="1"/>
  <c r="CL92" i="1"/>
  <c r="DI92" i="1"/>
  <c r="DM92" i="1"/>
  <c r="DD93" i="1"/>
  <c r="DF93" i="1"/>
  <c r="DH93" i="1"/>
  <c r="DJ93" i="1"/>
  <c r="DL93" i="1"/>
  <c r="DN93" i="1"/>
  <c r="DP93" i="1"/>
  <c r="CX93" i="1"/>
  <c r="CN93" i="1"/>
  <c r="DD94" i="1"/>
  <c r="DF94" i="1"/>
  <c r="DH94" i="1"/>
  <c r="DJ94" i="1"/>
  <c r="DL94" i="1"/>
  <c r="DN94" i="1"/>
  <c r="DP94" i="1"/>
  <c r="CK95" i="1"/>
  <c r="CM95" i="1"/>
  <c r="CO95" i="1"/>
  <c r="CQ95" i="1"/>
  <c r="CS95" i="1"/>
  <c r="CU95" i="1"/>
  <c r="CY95" i="1"/>
  <c r="BW86" i="1"/>
  <c r="BW87" i="1"/>
  <c r="BW88" i="1"/>
  <c r="BW89" i="1"/>
  <c r="BW90" i="1"/>
  <c r="BW91" i="1"/>
  <c r="CK92" i="1"/>
  <c r="BW92" i="1"/>
  <c r="CM92" i="1"/>
  <c r="DH92" i="1"/>
  <c r="DJ92" i="1"/>
  <c r="DL92" i="1"/>
  <c r="DN92" i="1"/>
  <c r="DP92" i="1"/>
  <c r="CN92" i="1"/>
  <c r="CR92" i="1"/>
  <c r="DC92" i="1"/>
  <c r="DG92" i="1"/>
  <c r="DK92" i="1"/>
  <c r="CK93" i="1"/>
  <c r="CM93" i="1"/>
  <c r="CO93" i="1"/>
  <c r="DG93" i="1"/>
  <c r="CQ93" i="1"/>
  <c r="DI93" i="1"/>
  <c r="CS93" i="1"/>
  <c r="DK93" i="1"/>
  <c r="CU93" i="1"/>
  <c r="DM93" i="1"/>
  <c r="CY93" i="1"/>
  <c r="CL93" i="1"/>
  <c r="CK94" i="1"/>
  <c r="CM94" i="1"/>
  <c r="CO94" i="1"/>
  <c r="CQ94" i="1"/>
  <c r="CS94" i="1"/>
  <c r="CU94" i="1"/>
  <c r="CY94" i="1"/>
  <c r="DD95" i="1"/>
  <c r="DF95" i="1"/>
  <c r="DH95" i="1"/>
  <c r="DJ95" i="1"/>
  <c r="DL95" i="1"/>
  <c r="DN95" i="1"/>
  <c r="DP95" i="1"/>
  <c r="DG96" i="1"/>
  <c r="DK96" i="1"/>
  <c r="CL94" i="1"/>
  <c r="CN94" i="1"/>
  <c r="CX94" i="1"/>
  <c r="DG94" i="1"/>
  <c r="DI94" i="1"/>
  <c r="DK94" i="1"/>
  <c r="DM94" i="1"/>
  <c r="CL95" i="1"/>
  <c r="CN95" i="1"/>
  <c r="CX95" i="1"/>
  <c r="DC95" i="1"/>
  <c r="DE95" i="1"/>
  <c r="DG95" i="1"/>
  <c r="DI95" i="1"/>
  <c r="DK95" i="1"/>
  <c r="DM95" i="1"/>
  <c r="DD96" i="1"/>
  <c r="DF96" i="1"/>
  <c r="DH96" i="1"/>
  <c r="DJ96" i="1"/>
  <c r="DL96" i="1"/>
  <c r="DN96" i="1"/>
  <c r="DP96" i="1"/>
  <c r="CN96" i="1"/>
  <c r="CK97" i="1"/>
  <c r="CM97" i="1"/>
  <c r="CO97" i="1"/>
  <c r="CQ97" i="1"/>
  <c r="CS97" i="1"/>
  <c r="CU97" i="1"/>
  <c r="CY97" i="1"/>
  <c r="DD98" i="1"/>
  <c r="DF98" i="1"/>
  <c r="DH98" i="1"/>
  <c r="DJ98" i="1"/>
  <c r="DL98" i="1"/>
  <c r="DN98" i="1"/>
  <c r="DP98" i="1"/>
  <c r="CK99" i="1"/>
  <c r="CM99" i="1"/>
  <c r="CO99" i="1"/>
  <c r="CQ99" i="1"/>
  <c r="CS99" i="1"/>
  <c r="CU99" i="1"/>
  <c r="CY99" i="1"/>
  <c r="BW93" i="1"/>
  <c r="BW94" i="1"/>
  <c r="BW95" i="1"/>
  <c r="CK96" i="1"/>
  <c r="CM96" i="1"/>
  <c r="CO96" i="1"/>
  <c r="CQ96" i="1"/>
  <c r="CS96" i="1"/>
  <c r="CU96" i="1"/>
  <c r="CY96" i="1"/>
  <c r="CL96" i="1"/>
  <c r="CX96" i="1"/>
  <c r="DI96" i="1"/>
  <c r="DM96" i="1"/>
  <c r="DD97" i="1"/>
  <c r="DF97" i="1"/>
  <c r="DH97" i="1"/>
  <c r="DJ97" i="1"/>
  <c r="DL97" i="1"/>
  <c r="DN97" i="1"/>
  <c r="DP97" i="1"/>
  <c r="CK98" i="1"/>
  <c r="CM98" i="1"/>
  <c r="CO98" i="1"/>
  <c r="CQ98" i="1"/>
  <c r="CS98" i="1"/>
  <c r="CU98" i="1"/>
  <c r="CY98" i="1"/>
  <c r="DD99" i="1"/>
  <c r="DF99" i="1"/>
  <c r="DH99" i="1"/>
  <c r="DJ99" i="1"/>
  <c r="DL99" i="1"/>
  <c r="DN99" i="1"/>
  <c r="DP99" i="1"/>
  <c r="CL97" i="1"/>
  <c r="CN97" i="1"/>
  <c r="CX97" i="1"/>
  <c r="DG97" i="1"/>
  <c r="DI97" i="1"/>
  <c r="DK97" i="1"/>
  <c r="DM97" i="1"/>
  <c r="CL98" i="1"/>
  <c r="CN98" i="1"/>
  <c r="CP98" i="1"/>
  <c r="CX98" i="1"/>
  <c r="DC98" i="1"/>
  <c r="DE98" i="1"/>
  <c r="DG98" i="1"/>
  <c r="DI98" i="1"/>
  <c r="DK98" i="1"/>
  <c r="DM98" i="1"/>
  <c r="DQ98" i="1"/>
  <c r="CL99" i="1"/>
  <c r="CN99" i="1"/>
  <c r="CP99" i="1"/>
  <c r="CR99" i="1"/>
  <c r="CT99" i="1"/>
  <c r="CV99" i="1"/>
  <c r="CX99" i="1"/>
  <c r="DC99" i="1"/>
  <c r="DE99" i="1"/>
  <c r="DG99" i="1"/>
  <c r="DI99" i="1"/>
  <c r="DK99" i="1"/>
  <c r="DM99" i="1"/>
  <c r="DQ99" i="1"/>
  <c r="BW96" i="1"/>
  <c r="BW97" i="1"/>
  <c r="BW98" i="1"/>
  <c r="BW99" i="1"/>
  <c r="CI26" i="1" l="1"/>
  <c r="C26" i="1" s="1"/>
  <c r="CG26" i="1"/>
  <c r="CI24" i="1"/>
  <c r="C24" i="1" s="1"/>
  <c r="CG24" i="1"/>
  <c r="CW96" i="1"/>
  <c r="CW94" i="1"/>
  <c r="CW91" i="1"/>
  <c r="CW87" i="1"/>
  <c r="CW99" i="1"/>
  <c r="CW97" i="1"/>
  <c r="CJ99" i="1"/>
  <c r="CJ98" i="1"/>
  <c r="CW95" i="1"/>
  <c r="CW93" i="1"/>
  <c r="CW90" i="1"/>
  <c r="CW88" i="1"/>
  <c r="CW86" i="1"/>
  <c r="CW85" i="1"/>
  <c r="CW83" i="1"/>
  <c r="CW81" i="1"/>
  <c r="CW80" i="1"/>
  <c r="CW79" i="1"/>
  <c r="CW78" i="1"/>
  <c r="CW76" i="1"/>
  <c r="CW75" i="1"/>
  <c r="CW74" i="1"/>
  <c r="CW73" i="1"/>
  <c r="CW72" i="1"/>
  <c r="CW70" i="1"/>
  <c r="CJ76" i="1"/>
  <c r="CJ79" i="1"/>
  <c r="CJ77" i="1"/>
  <c r="CW69" i="1"/>
  <c r="CW68" i="1"/>
  <c r="CW67" i="1"/>
  <c r="CW66" i="1"/>
  <c r="CW65" i="1"/>
  <c r="CW64" i="1"/>
  <c r="CW63" i="1"/>
  <c r="CW62" i="1"/>
  <c r="CW61" i="1"/>
  <c r="CW60" i="1"/>
  <c r="CW59" i="1"/>
  <c r="CW58" i="1"/>
  <c r="CW57" i="1"/>
  <c r="CW56" i="1"/>
  <c r="CW54" i="1"/>
  <c r="CW52" i="1"/>
  <c r="CW50" i="1"/>
  <c r="CW49" i="1"/>
  <c r="CW32" i="1"/>
  <c r="CW30" i="1"/>
  <c r="CW28" i="1"/>
  <c r="CJ30" i="1"/>
  <c r="CJ28" i="1"/>
  <c r="CJ23" i="1"/>
  <c r="CJ17" i="1"/>
  <c r="CJ49" i="1"/>
  <c r="DP31" i="1"/>
  <c r="DP29" i="1"/>
  <c r="CJ27" i="1"/>
  <c r="DP25" i="1"/>
  <c r="CW25" i="1"/>
  <c r="DO24" i="1"/>
  <c r="CH24" i="1" s="1"/>
  <c r="CW24" i="1"/>
  <c r="CW23" i="1"/>
  <c r="DF22" i="1"/>
  <c r="CW22" i="1"/>
  <c r="DF21" i="1"/>
  <c r="CJ21" i="1" s="1"/>
  <c r="CW21" i="1"/>
  <c r="DF20" i="1"/>
  <c r="DO20" i="1"/>
  <c r="CW20" i="1"/>
  <c r="CW19" i="1"/>
  <c r="DF18" i="1"/>
  <c r="CW18" i="1"/>
  <c r="CW17" i="1"/>
  <c r="DF16" i="1"/>
  <c r="CW16" i="1"/>
  <c r="DF15" i="1"/>
  <c r="CJ15" i="1" s="1"/>
  <c r="CW15" i="1"/>
  <c r="CW14" i="1"/>
  <c r="DF13" i="1"/>
  <c r="CJ13" i="1" s="1"/>
  <c r="CW13" i="1"/>
  <c r="DF12" i="1"/>
  <c r="CW12" i="1"/>
  <c r="CW11" i="1"/>
  <c r="DO10" i="1"/>
  <c r="CW10" i="1"/>
  <c r="DQ12" i="1"/>
  <c r="DQ11" i="1"/>
  <c r="DE12" i="1"/>
  <c r="DE11" i="1"/>
  <c r="DE10" i="1"/>
  <c r="DE8" i="1"/>
  <c r="DE7" i="1"/>
  <c r="DQ50" i="1"/>
  <c r="DQ54" i="1"/>
  <c r="DQ33" i="1"/>
  <c r="DQ35" i="1"/>
  <c r="DQ39" i="1"/>
  <c r="DQ43" i="1"/>
  <c r="DQ45" i="1"/>
  <c r="DQ47" i="1"/>
  <c r="CJ47" i="1" s="1"/>
  <c r="DQ53" i="1"/>
  <c r="DQ56" i="1"/>
  <c r="DQ58" i="1"/>
  <c r="DQ60" i="1"/>
  <c r="DQ62" i="1"/>
  <c r="DQ64" i="1"/>
  <c r="DQ66" i="1"/>
  <c r="DQ68" i="1"/>
  <c r="DQ81" i="1"/>
  <c r="DQ71" i="1"/>
  <c r="DQ73" i="1"/>
  <c r="DQ75" i="1"/>
  <c r="CJ75" i="1" s="1"/>
  <c r="DQ84" i="1"/>
  <c r="DQ93" i="1"/>
  <c r="DQ95" i="1"/>
  <c r="DQ97" i="1"/>
  <c r="DE32" i="1"/>
  <c r="DE34" i="1"/>
  <c r="DE36" i="1"/>
  <c r="DE38" i="1"/>
  <c r="DE44" i="1"/>
  <c r="DE64" i="1"/>
  <c r="DE66" i="1"/>
  <c r="DE70" i="1"/>
  <c r="DE83" i="1"/>
  <c r="DE86" i="1"/>
  <c r="DE72" i="1"/>
  <c r="DE74" i="1"/>
  <c r="DE88" i="1"/>
  <c r="DE90" i="1"/>
  <c r="CJ90" i="1" s="1"/>
  <c r="CJ53" i="1"/>
  <c r="CJ32" i="1"/>
  <c r="DC36" i="1"/>
  <c r="DC38" i="1"/>
  <c r="CJ38" i="1" s="1"/>
  <c r="CJ42" i="1"/>
  <c r="DC44" i="1"/>
  <c r="DC52" i="1"/>
  <c r="DC59" i="1"/>
  <c r="DC84" i="1"/>
  <c r="CJ84" i="1" s="1"/>
  <c r="DC72" i="1"/>
  <c r="CJ83" i="1"/>
  <c r="CJ88" i="1"/>
  <c r="CJ97" i="1"/>
  <c r="CW8" i="1"/>
  <c r="DG82" i="1"/>
  <c r="DD80" i="1"/>
  <c r="CJ80" i="1" s="1"/>
  <c r="DG8" i="1"/>
  <c r="DE25" i="1"/>
  <c r="DG13" i="1"/>
  <c r="CW98" i="1"/>
  <c r="DO98" i="1"/>
  <c r="CJ95" i="1"/>
  <c r="CW92" i="1"/>
  <c r="CW89" i="1"/>
  <c r="CJ91" i="1"/>
  <c r="CW84" i="1"/>
  <c r="CW82" i="1"/>
  <c r="CW77" i="1"/>
  <c r="CW71" i="1"/>
  <c r="CJ69" i="1"/>
  <c r="CW55" i="1"/>
  <c r="CW53" i="1"/>
  <c r="CW51" i="1"/>
  <c r="CJ68" i="1"/>
  <c r="CW48" i="1"/>
  <c r="CW47" i="1"/>
  <c r="CW46" i="1"/>
  <c r="DO45" i="1"/>
  <c r="CW45" i="1"/>
  <c r="CW44" i="1"/>
  <c r="CW43" i="1"/>
  <c r="DO42" i="1"/>
  <c r="CW42" i="1"/>
  <c r="CW41" i="1"/>
  <c r="CW40" i="1"/>
  <c r="CW39" i="1"/>
  <c r="CW38" i="1"/>
  <c r="CW37" i="1"/>
  <c r="CW36" i="1"/>
  <c r="CW35" i="1"/>
  <c r="CW34" i="1"/>
  <c r="CW33" i="1"/>
  <c r="CW31" i="1"/>
  <c r="CW29" i="1"/>
  <c r="CW27" i="1"/>
  <c r="DO27" i="1"/>
  <c r="CJ48" i="1"/>
  <c r="CJ18" i="1"/>
  <c r="DP78" i="1"/>
  <c r="CJ78" i="1" s="1"/>
  <c r="DP80" i="1"/>
  <c r="DF31" i="1"/>
  <c r="CJ31" i="1" s="1"/>
  <c r="DF29" i="1"/>
  <c r="CJ29" i="1" s="1"/>
  <c r="CW26" i="1"/>
  <c r="DO26" i="1"/>
  <c r="CH26" i="1" s="1"/>
  <c r="DP22" i="1"/>
  <c r="CJ22" i="1" s="1"/>
  <c r="DP21" i="1"/>
  <c r="DP20" i="1"/>
  <c r="CJ20" i="1" s="1"/>
  <c r="DP19" i="1"/>
  <c r="CJ19" i="1" s="1"/>
  <c r="DP16" i="1"/>
  <c r="CJ16" i="1" s="1"/>
  <c r="DP15" i="1"/>
  <c r="DP14" i="1"/>
  <c r="CJ14" i="1" s="1"/>
  <c r="DP13" i="1"/>
  <c r="DP12" i="1"/>
  <c r="DP11" i="1"/>
  <c r="DP10" i="1"/>
  <c r="CJ9" i="1"/>
  <c r="DC12" i="1"/>
  <c r="CJ12" i="1" s="1"/>
  <c r="DC11" i="1"/>
  <c r="DC8" i="1"/>
  <c r="DC7" i="1"/>
  <c r="CJ7" i="1" s="1"/>
  <c r="DQ52" i="1"/>
  <c r="DQ34" i="1"/>
  <c r="CJ34" i="1" s="1"/>
  <c r="DQ36" i="1"/>
  <c r="DQ40" i="1"/>
  <c r="CJ40" i="1" s="1"/>
  <c r="DQ44" i="1"/>
  <c r="DQ46" i="1"/>
  <c r="CJ46" i="1" s="1"/>
  <c r="DQ51" i="1"/>
  <c r="DQ55" i="1"/>
  <c r="DQ57" i="1"/>
  <c r="CJ57" i="1" s="1"/>
  <c r="DQ59" i="1"/>
  <c r="DQ61" i="1"/>
  <c r="CJ61" i="1" s="1"/>
  <c r="DQ63" i="1"/>
  <c r="CJ63" i="1" s="1"/>
  <c r="DQ65" i="1"/>
  <c r="DQ67" i="1"/>
  <c r="DQ70" i="1"/>
  <c r="CJ70" i="1" s="1"/>
  <c r="DQ72" i="1"/>
  <c r="DQ74" i="1"/>
  <c r="CJ74" i="1" s="1"/>
  <c r="DQ82" i="1"/>
  <c r="DQ92" i="1"/>
  <c r="CJ92" i="1" s="1"/>
  <c r="DQ94" i="1"/>
  <c r="CJ94" i="1" s="1"/>
  <c r="DQ96" i="1"/>
  <c r="DO9" i="1"/>
  <c r="CW9" i="1"/>
  <c r="DO96" i="1" s="1"/>
  <c r="DE33" i="1"/>
  <c r="DE35" i="1"/>
  <c r="DE37" i="1"/>
  <c r="DE41" i="1"/>
  <c r="DE51" i="1"/>
  <c r="DE59" i="1"/>
  <c r="DE65" i="1"/>
  <c r="CJ65" i="1" s="1"/>
  <c r="DE67" i="1"/>
  <c r="CJ67" i="1" s="1"/>
  <c r="DE85" i="1"/>
  <c r="DE71" i="1"/>
  <c r="DE73" i="1"/>
  <c r="DE87" i="1"/>
  <c r="CJ87" i="1" s="1"/>
  <c r="DE89" i="1"/>
  <c r="DE93" i="1"/>
  <c r="DC51" i="1"/>
  <c r="CJ51" i="1" s="1"/>
  <c r="CJ55" i="1"/>
  <c r="DC33" i="1"/>
  <c r="CJ33" i="1" s="1"/>
  <c r="DC35" i="1"/>
  <c r="CJ35" i="1" s="1"/>
  <c r="CJ37" i="1"/>
  <c r="CJ39" i="1"/>
  <c r="DC41" i="1"/>
  <c r="CJ41" i="1" s="1"/>
  <c r="CJ43" i="1"/>
  <c r="CJ45" i="1"/>
  <c r="CJ50" i="1"/>
  <c r="DC54" i="1"/>
  <c r="CJ54" i="1" s="1"/>
  <c r="CJ56" i="1"/>
  <c r="CJ58" i="1"/>
  <c r="CJ60" i="1"/>
  <c r="CJ62" i="1"/>
  <c r="DC64" i="1"/>
  <c r="CJ64" i="1" s="1"/>
  <c r="CJ66" i="1"/>
  <c r="CJ82" i="1"/>
  <c r="DC71" i="1"/>
  <c r="CJ71" i="1" s="1"/>
  <c r="CJ73" i="1"/>
  <c r="DC81" i="1"/>
  <c r="CJ81" i="1" s="1"/>
  <c r="CJ85" i="1"/>
  <c r="CJ86" i="1"/>
  <c r="DC89" i="1"/>
  <c r="CJ89" i="1" s="1"/>
  <c r="CJ93" i="1"/>
  <c r="CJ96" i="1"/>
  <c r="DP8" i="1"/>
  <c r="DO7" i="1"/>
  <c r="CW7" i="1"/>
  <c r="DF11" i="1"/>
  <c r="DC25" i="1"/>
  <c r="CJ25" i="1" s="1"/>
  <c r="CI65" i="1" l="1"/>
  <c r="C65" i="1" s="1"/>
  <c r="CG65" i="1"/>
  <c r="CI94" i="1"/>
  <c r="C94" i="1" s="1"/>
  <c r="CG94" i="1"/>
  <c r="CI63" i="1"/>
  <c r="C63" i="1" s="1"/>
  <c r="CG63" i="1"/>
  <c r="CI46" i="1"/>
  <c r="C46" i="1" s="1"/>
  <c r="CG46" i="1"/>
  <c r="CI40" i="1"/>
  <c r="C40" i="1" s="1"/>
  <c r="CG40" i="1"/>
  <c r="CI34" i="1"/>
  <c r="C34" i="1" s="1"/>
  <c r="CG34" i="1"/>
  <c r="CI19" i="1"/>
  <c r="C19" i="1" s="1"/>
  <c r="CG19" i="1"/>
  <c r="CI29" i="1"/>
  <c r="C29" i="1" s="1"/>
  <c r="CG29" i="1"/>
  <c r="CI80" i="1"/>
  <c r="C80" i="1" s="1"/>
  <c r="CG80" i="1"/>
  <c r="CI90" i="1"/>
  <c r="C90" i="1" s="1"/>
  <c r="CG90" i="1"/>
  <c r="CI75" i="1"/>
  <c r="C75" i="1" s="1"/>
  <c r="CG75" i="1"/>
  <c r="CI47" i="1"/>
  <c r="C47" i="1" s="1"/>
  <c r="CG47" i="1"/>
  <c r="CI15" i="1"/>
  <c r="C15" i="1" s="1"/>
  <c r="CG15" i="1"/>
  <c r="CI87" i="1"/>
  <c r="C87" i="1" s="1"/>
  <c r="CG87" i="1"/>
  <c r="CI67" i="1"/>
  <c r="C67" i="1" s="1"/>
  <c r="CG67" i="1"/>
  <c r="CI92" i="1"/>
  <c r="C92" i="1" s="1"/>
  <c r="CG92" i="1"/>
  <c r="CI74" i="1"/>
  <c r="C74" i="1" s="1"/>
  <c r="CG74" i="1"/>
  <c r="CI70" i="1"/>
  <c r="C70" i="1" s="1"/>
  <c r="CG70" i="1"/>
  <c r="CI61" i="1"/>
  <c r="C61" i="1" s="1"/>
  <c r="CG61" i="1"/>
  <c r="CI57" i="1"/>
  <c r="C57" i="1" s="1"/>
  <c r="CG57" i="1"/>
  <c r="CI14" i="1"/>
  <c r="C14" i="1" s="1"/>
  <c r="CG14" i="1"/>
  <c r="CI16" i="1"/>
  <c r="C16" i="1" s="1"/>
  <c r="CG16" i="1"/>
  <c r="CH20" i="1"/>
  <c r="CI20" i="1"/>
  <c r="C20" i="1" s="1"/>
  <c r="CG20" i="1"/>
  <c r="CI22" i="1"/>
  <c r="C22" i="1" s="1"/>
  <c r="CG22" i="1"/>
  <c r="CI31" i="1"/>
  <c r="C31" i="1" s="1"/>
  <c r="CG31" i="1"/>
  <c r="CI78" i="1"/>
  <c r="C78" i="1" s="1"/>
  <c r="CG78" i="1"/>
  <c r="CI13" i="1"/>
  <c r="C13" i="1" s="1"/>
  <c r="CG13" i="1"/>
  <c r="CI21" i="1"/>
  <c r="C21" i="1" s="1"/>
  <c r="CG21" i="1"/>
  <c r="CI96" i="1"/>
  <c r="C96" i="1" s="1"/>
  <c r="CG96" i="1"/>
  <c r="CH96" i="1"/>
  <c r="CI89" i="1"/>
  <c r="C89" i="1" s="1"/>
  <c r="CG89" i="1"/>
  <c r="CI85" i="1"/>
  <c r="C85" i="1" s="1"/>
  <c r="CG85" i="1"/>
  <c r="CI73" i="1"/>
  <c r="C73" i="1" s="1"/>
  <c r="CG73" i="1"/>
  <c r="CI82" i="1"/>
  <c r="C82" i="1" s="1"/>
  <c r="CG82" i="1"/>
  <c r="CI64" i="1"/>
  <c r="C64" i="1" s="1"/>
  <c r="CG64" i="1"/>
  <c r="CI60" i="1"/>
  <c r="C60" i="1" s="1"/>
  <c r="CG60" i="1"/>
  <c r="CI56" i="1"/>
  <c r="C56" i="1" s="1"/>
  <c r="CG56" i="1"/>
  <c r="CI50" i="1"/>
  <c r="C50" i="1" s="1"/>
  <c r="CG50" i="1"/>
  <c r="CI43" i="1"/>
  <c r="C43" i="1" s="1"/>
  <c r="CG43" i="1"/>
  <c r="CI39" i="1"/>
  <c r="C39" i="1" s="1"/>
  <c r="CG39" i="1"/>
  <c r="CI35" i="1"/>
  <c r="C35" i="1" s="1"/>
  <c r="CG35" i="1"/>
  <c r="CI55" i="1"/>
  <c r="C55" i="1" s="1"/>
  <c r="CG55" i="1"/>
  <c r="CJ8" i="1"/>
  <c r="CI12" i="1"/>
  <c r="C12" i="1" s="1"/>
  <c r="CG12" i="1"/>
  <c r="CI48" i="1"/>
  <c r="C48" i="1" s="1"/>
  <c r="CG48" i="1"/>
  <c r="DO33" i="1"/>
  <c r="DO34" i="1"/>
  <c r="CH34" i="1" s="1"/>
  <c r="DO35" i="1"/>
  <c r="CH35" i="1" s="1"/>
  <c r="DO36" i="1"/>
  <c r="DO37" i="1"/>
  <c r="DO38" i="1"/>
  <c r="DO39" i="1"/>
  <c r="CH39" i="1" s="1"/>
  <c r="DO40" i="1"/>
  <c r="CH40" i="1" s="1"/>
  <c r="DO41" i="1"/>
  <c r="DO43" i="1"/>
  <c r="CH43" i="1" s="1"/>
  <c r="DO44" i="1"/>
  <c r="DO46" i="1"/>
  <c r="CH46" i="1" s="1"/>
  <c r="DO47" i="1"/>
  <c r="CH47" i="1" s="1"/>
  <c r="DO48" i="1"/>
  <c r="CH48" i="1" s="1"/>
  <c r="DO51" i="1"/>
  <c r="DO53" i="1"/>
  <c r="DO55" i="1"/>
  <c r="CH55" i="1" s="1"/>
  <c r="CI69" i="1"/>
  <c r="C69" i="1" s="1"/>
  <c r="CG69" i="1"/>
  <c r="DO71" i="1"/>
  <c r="DO77" i="1"/>
  <c r="DO89" i="1"/>
  <c r="CH89" i="1" s="1"/>
  <c r="DO92" i="1"/>
  <c r="CH92" i="1" s="1"/>
  <c r="CI95" i="1"/>
  <c r="C95" i="1" s="1"/>
  <c r="CG95" i="1"/>
  <c r="CI97" i="1"/>
  <c r="C97" i="1" s="1"/>
  <c r="CG97" i="1"/>
  <c r="CI88" i="1"/>
  <c r="C88" i="1" s="1"/>
  <c r="CG88" i="1"/>
  <c r="CI83" i="1"/>
  <c r="C83" i="1" s="1"/>
  <c r="CG83" i="1"/>
  <c r="CJ72" i="1"/>
  <c r="CJ59" i="1"/>
  <c r="CH42" i="1"/>
  <c r="CI42" i="1"/>
  <c r="C42" i="1" s="1"/>
  <c r="CG42" i="1"/>
  <c r="CH38" i="1"/>
  <c r="CI38" i="1"/>
  <c r="C38" i="1" s="1"/>
  <c r="CG38" i="1"/>
  <c r="CI53" i="1"/>
  <c r="C53" i="1" s="1"/>
  <c r="CG53" i="1"/>
  <c r="CH53" i="1"/>
  <c r="DO11" i="1"/>
  <c r="DO13" i="1"/>
  <c r="CH13" i="1" s="1"/>
  <c r="DO16" i="1"/>
  <c r="CH16" i="1" s="1"/>
  <c r="DO19" i="1"/>
  <c r="CH19" i="1" s="1"/>
  <c r="DO22" i="1"/>
  <c r="CH22" i="1" s="1"/>
  <c r="CI17" i="1"/>
  <c r="C17" i="1" s="1"/>
  <c r="CG17" i="1"/>
  <c r="CI28" i="1"/>
  <c r="C28" i="1" s="1"/>
  <c r="CG28" i="1"/>
  <c r="DO28" i="1"/>
  <c r="CH28" i="1" s="1"/>
  <c r="DO30" i="1"/>
  <c r="DO50" i="1"/>
  <c r="CH50" i="1" s="1"/>
  <c r="DO52" i="1"/>
  <c r="DO54" i="1"/>
  <c r="DO69" i="1"/>
  <c r="CH69" i="1" s="1"/>
  <c r="CI79" i="1"/>
  <c r="C79" i="1" s="1"/>
  <c r="CG79" i="1"/>
  <c r="DO70" i="1"/>
  <c r="CH70" i="1" s="1"/>
  <c r="DO81" i="1"/>
  <c r="DO83" i="1"/>
  <c r="CH83" i="1" s="1"/>
  <c r="DO85" i="1"/>
  <c r="CH85" i="1" s="1"/>
  <c r="DO86" i="1"/>
  <c r="DO88" i="1"/>
  <c r="CH88" i="1" s="1"/>
  <c r="DO90" i="1"/>
  <c r="CH90" i="1" s="1"/>
  <c r="CI99" i="1"/>
  <c r="C99" i="1" s="1"/>
  <c r="CG99" i="1"/>
  <c r="DS26" i="1"/>
  <c r="B26" i="1"/>
  <c r="CI25" i="1"/>
  <c r="C25" i="1" s="1"/>
  <c r="CG25" i="1"/>
  <c r="CI93" i="1"/>
  <c r="C93" i="1" s="1"/>
  <c r="CG93" i="1"/>
  <c r="CI86" i="1"/>
  <c r="C86" i="1" s="1"/>
  <c r="CG86" i="1"/>
  <c r="CH86" i="1"/>
  <c r="CI81" i="1"/>
  <c r="C81" i="1" s="1"/>
  <c r="CG81" i="1"/>
  <c r="CH81" i="1"/>
  <c r="CH71" i="1"/>
  <c r="CI71" i="1"/>
  <c r="C71" i="1" s="1"/>
  <c r="CG71" i="1"/>
  <c r="CI66" i="1"/>
  <c r="C66" i="1" s="1"/>
  <c r="CG66" i="1"/>
  <c r="CI62" i="1"/>
  <c r="C62" i="1" s="1"/>
  <c r="CG62" i="1"/>
  <c r="CI58" i="1"/>
  <c r="C58" i="1" s="1"/>
  <c r="CG58" i="1"/>
  <c r="CI54" i="1"/>
  <c r="C54" i="1" s="1"/>
  <c r="CG54" i="1"/>
  <c r="CH54" i="1"/>
  <c r="CH45" i="1"/>
  <c r="CI45" i="1"/>
  <c r="C45" i="1" s="1"/>
  <c r="CG45" i="1"/>
  <c r="CH41" i="1"/>
  <c r="CI41" i="1"/>
  <c r="C41" i="1" s="1"/>
  <c r="CG41" i="1"/>
  <c r="CH37" i="1"/>
  <c r="CI37" i="1"/>
  <c r="C37" i="1" s="1"/>
  <c r="CG37" i="1"/>
  <c r="CH33" i="1"/>
  <c r="CI33" i="1"/>
  <c r="C33" i="1" s="1"/>
  <c r="CG33" i="1"/>
  <c r="CI51" i="1"/>
  <c r="C51" i="1" s="1"/>
  <c r="CG51" i="1"/>
  <c r="CH51" i="1"/>
  <c r="CH7" i="1"/>
  <c r="CI7" i="1"/>
  <c r="C7" i="1" s="1"/>
  <c r="CG7" i="1"/>
  <c r="CJ11" i="1"/>
  <c r="CI9" i="1"/>
  <c r="C9" i="1" s="1"/>
  <c r="CG9" i="1"/>
  <c r="CH9" i="1"/>
  <c r="CI18" i="1"/>
  <c r="C18" i="1" s="1"/>
  <c r="CG18" i="1"/>
  <c r="DO29" i="1"/>
  <c r="CH29" i="1" s="1"/>
  <c r="DO31" i="1"/>
  <c r="CH31" i="1" s="1"/>
  <c r="CI68" i="1"/>
  <c r="C68" i="1" s="1"/>
  <c r="CG68" i="1"/>
  <c r="DO82" i="1"/>
  <c r="CH82" i="1" s="1"/>
  <c r="DO84" i="1"/>
  <c r="CH84" i="1" s="1"/>
  <c r="CI91" i="1"/>
  <c r="C91" i="1" s="1"/>
  <c r="CG91" i="1"/>
  <c r="DO8" i="1"/>
  <c r="CI84" i="1"/>
  <c r="C84" i="1" s="1"/>
  <c r="CG84" i="1"/>
  <c r="CJ52" i="1"/>
  <c r="CJ44" i="1"/>
  <c r="CJ36" i="1"/>
  <c r="CI32" i="1"/>
  <c r="C32" i="1" s="1"/>
  <c r="CG32" i="1"/>
  <c r="CJ10" i="1"/>
  <c r="DO12" i="1"/>
  <c r="CH12" i="1" s="1"/>
  <c r="DO14" i="1"/>
  <c r="CH14" i="1" s="1"/>
  <c r="DO15" i="1"/>
  <c r="CH15" i="1" s="1"/>
  <c r="DO17" i="1"/>
  <c r="CH17" i="1" s="1"/>
  <c r="DO18" i="1"/>
  <c r="CH18" i="1" s="1"/>
  <c r="DO21" i="1"/>
  <c r="CH21" i="1" s="1"/>
  <c r="DO23" i="1"/>
  <c r="DO25" i="1"/>
  <c r="CH25" i="1" s="1"/>
  <c r="CI27" i="1"/>
  <c r="C27" i="1" s="1"/>
  <c r="CG27" i="1"/>
  <c r="CH27" i="1"/>
  <c r="CI49" i="1"/>
  <c r="C49" i="1" s="1"/>
  <c r="CG49" i="1"/>
  <c r="CH23" i="1"/>
  <c r="CI23" i="1"/>
  <c r="C23" i="1" s="1"/>
  <c r="CG23" i="1"/>
  <c r="CI30" i="1"/>
  <c r="C30" i="1" s="1"/>
  <c r="CG30" i="1"/>
  <c r="CH30" i="1"/>
  <c r="DO32" i="1"/>
  <c r="CH32" i="1" s="1"/>
  <c r="DO49" i="1"/>
  <c r="CH49" i="1" s="1"/>
  <c r="DO56" i="1"/>
  <c r="CH56" i="1" s="1"/>
  <c r="DO57" i="1"/>
  <c r="CH57" i="1" s="1"/>
  <c r="DO58" i="1"/>
  <c r="CH58" i="1" s="1"/>
  <c r="DO59" i="1"/>
  <c r="DO60" i="1"/>
  <c r="CH60" i="1" s="1"/>
  <c r="DO61" i="1"/>
  <c r="CH61" i="1" s="1"/>
  <c r="DO62" i="1"/>
  <c r="CH62" i="1" s="1"/>
  <c r="DO63" i="1"/>
  <c r="CH63" i="1" s="1"/>
  <c r="DO64" i="1"/>
  <c r="CH64" i="1" s="1"/>
  <c r="DO65" i="1"/>
  <c r="CH65" i="1" s="1"/>
  <c r="DO66" i="1"/>
  <c r="CH66" i="1" s="1"/>
  <c r="DO67" i="1"/>
  <c r="CH67" i="1" s="1"/>
  <c r="DO68" i="1"/>
  <c r="CH68" i="1" s="1"/>
  <c r="CH77" i="1"/>
  <c r="CI77" i="1"/>
  <c r="C77" i="1" s="1"/>
  <c r="CG77" i="1"/>
  <c r="CI76" i="1"/>
  <c r="C76" i="1" s="1"/>
  <c r="CG76" i="1"/>
  <c r="DO72" i="1"/>
  <c r="DO73" i="1"/>
  <c r="CH73" i="1" s="1"/>
  <c r="DO74" i="1"/>
  <c r="CH74" i="1" s="1"/>
  <c r="DO75" i="1"/>
  <c r="CH75" i="1" s="1"/>
  <c r="DO76" i="1"/>
  <c r="CH76" i="1" s="1"/>
  <c r="DO78" i="1"/>
  <c r="CH78" i="1" s="1"/>
  <c r="DO79" i="1"/>
  <c r="CH79" i="1" s="1"/>
  <c r="DO80" i="1"/>
  <c r="CH80" i="1" s="1"/>
  <c r="DO93" i="1"/>
  <c r="CH93" i="1" s="1"/>
  <c r="DO95" i="1"/>
  <c r="CH95" i="1" s="1"/>
  <c r="CI98" i="1"/>
  <c r="C98" i="1" s="1"/>
  <c r="CG98" i="1"/>
  <c r="CH98" i="1"/>
  <c r="DO97" i="1"/>
  <c r="CH97" i="1" s="1"/>
  <c r="DO99" i="1"/>
  <c r="CH99" i="1" s="1"/>
  <c r="DO87" i="1"/>
  <c r="CH87" i="1" s="1"/>
  <c r="DO91" i="1"/>
  <c r="CH91" i="1" s="1"/>
  <c r="DO94" i="1"/>
  <c r="CH94" i="1" s="1"/>
  <c r="B24" i="1"/>
  <c r="DS24" i="1"/>
  <c r="B77" i="1" l="1"/>
  <c r="DS77" i="1"/>
  <c r="B49" i="1"/>
  <c r="DS49" i="1"/>
  <c r="DS27" i="1"/>
  <c r="B27" i="1"/>
  <c r="CH10" i="1"/>
  <c r="CI10" i="1"/>
  <c r="C10" i="1" s="1"/>
  <c r="CG10" i="1"/>
  <c r="DS32" i="1"/>
  <c r="B32" i="1"/>
  <c r="CH36" i="1"/>
  <c r="CI36" i="1"/>
  <c r="C36" i="1" s="1"/>
  <c r="CG36" i="1"/>
  <c r="CI52" i="1"/>
  <c r="C52" i="1" s="1"/>
  <c r="CG52" i="1"/>
  <c r="CH52" i="1"/>
  <c r="DS84" i="1"/>
  <c r="B84" i="1"/>
  <c r="DS91" i="1"/>
  <c r="B91" i="1"/>
  <c r="B68" i="1"/>
  <c r="DS68" i="1"/>
  <c r="B7" i="1"/>
  <c r="DS7" i="1"/>
  <c r="DS51" i="1"/>
  <c r="B51" i="1"/>
  <c r="B33" i="1"/>
  <c r="DS33" i="1"/>
  <c r="B41" i="1"/>
  <c r="DS41" i="1"/>
  <c r="B62" i="1"/>
  <c r="DS62" i="1"/>
  <c r="DS71" i="1"/>
  <c r="B71" i="1"/>
  <c r="DS81" i="1"/>
  <c r="B81" i="1"/>
  <c r="DS93" i="1"/>
  <c r="B93" i="1"/>
  <c r="B25" i="1"/>
  <c r="DS25" i="1"/>
  <c r="DS99" i="1"/>
  <c r="B99" i="1"/>
  <c r="DS53" i="1"/>
  <c r="B53" i="1"/>
  <c r="B38" i="1"/>
  <c r="DS38" i="1"/>
  <c r="CH59" i="1"/>
  <c r="CI59" i="1"/>
  <c r="C59" i="1" s="1"/>
  <c r="CG59" i="1"/>
  <c r="DS88" i="1"/>
  <c r="B88" i="1"/>
  <c r="DS95" i="1"/>
  <c r="B95" i="1"/>
  <c r="B48" i="1"/>
  <c r="DS48" i="1"/>
  <c r="CH8" i="1"/>
  <c r="CI8" i="1"/>
  <c r="C8" i="1" s="1"/>
  <c r="CG8" i="1"/>
  <c r="DS55" i="1"/>
  <c r="B55" i="1"/>
  <c r="B35" i="1"/>
  <c r="DS35" i="1"/>
  <c r="B43" i="1"/>
  <c r="DS43" i="1"/>
  <c r="DS50" i="1"/>
  <c r="B50" i="1"/>
  <c r="B56" i="1"/>
  <c r="DS56" i="1"/>
  <c r="B64" i="1"/>
  <c r="DS64" i="1"/>
  <c r="DS82" i="1"/>
  <c r="B82" i="1"/>
  <c r="B73" i="1"/>
  <c r="DS73" i="1"/>
  <c r="DS85" i="1"/>
  <c r="B85" i="1"/>
  <c r="DS96" i="1"/>
  <c r="B96" i="1"/>
  <c r="B21" i="1"/>
  <c r="DS21" i="1"/>
  <c r="B78" i="1"/>
  <c r="DS78" i="1"/>
  <c r="DS31" i="1"/>
  <c r="B31" i="1"/>
  <c r="B22" i="1"/>
  <c r="DS22" i="1"/>
  <c r="B16" i="1"/>
  <c r="DS16" i="1"/>
  <c r="B57" i="1"/>
  <c r="DS57" i="1"/>
  <c r="B47" i="1"/>
  <c r="DS47" i="1"/>
  <c r="B34" i="1"/>
  <c r="DS34" i="1"/>
  <c r="B46" i="1"/>
  <c r="DS46" i="1"/>
  <c r="DS98" i="1"/>
  <c r="B98" i="1"/>
  <c r="B76" i="1"/>
  <c r="DS76" i="1"/>
  <c r="DS30" i="1"/>
  <c r="B30" i="1"/>
  <c r="B23" i="1"/>
  <c r="DS23" i="1"/>
  <c r="CH44" i="1"/>
  <c r="CI44" i="1"/>
  <c r="C44" i="1" s="1"/>
  <c r="CG44" i="1"/>
  <c r="B18" i="1"/>
  <c r="DS18" i="1"/>
  <c r="B9" i="1"/>
  <c r="DS9" i="1"/>
  <c r="CH11" i="1"/>
  <c r="CI11" i="1"/>
  <c r="C11" i="1" s="1"/>
  <c r="CG11" i="1"/>
  <c r="B37" i="1"/>
  <c r="DS37" i="1"/>
  <c r="B45" i="1"/>
  <c r="DS45" i="1"/>
  <c r="DS54" i="1"/>
  <c r="B54" i="1"/>
  <c r="B58" i="1"/>
  <c r="DS58" i="1"/>
  <c r="B66" i="1"/>
  <c r="DS66" i="1"/>
  <c r="DS86" i="1"/>
  <c r="B86" i="1"/>
  <c r="B79" i="1"/>
  <c r="DS79" i="1"/>
  <c r="DS28" i="1"/>
  <c r="B28" i="1"/>
  <c r="B17" i="1"/>
  <c r="DS17" i="1"/>
  <c r="B42" i="1"/>
  <c r="DS42" i="1"/>
  <c r="CH72" i="1"/>
  <c r="CI72" i="1"/>
  <c r="C72" i="1" s="1"/>
  <c r="CG72" i="1"/>
  <c r="DS83" i="1"/>
  <c r="B83" i="1"/>
  <c r="DS97" i="1"/>
  <c r="B97" i="1"/>
  <c r="DS69" i="1"/>
  <c r="B69" i="1"/>
  <c r="DS12" i="1"/>
  <c r="B12" i="1"/>
  <c r="B39" i="1"/>
  <c r="DS39" i="1"/>
  <c r="B60" i="1"/>
  <c r="DS60" i="1"/>
  <c r="DS89" i="1"/>
  <c r="B89" i="1"/>
  <c r="B13" i="1"/>
  <c r="DS13" i="1"/>
  <c r="B20" i="1"/>
  <c r="DS20" i="1"/>
  <c r="B14" i="1"/>
  <c r="DS14" i="1"/>
  <c r="B61" i="1"/>
  <c r="DS61" i="1"/>
  <c r="DS70" i="1"/>
  <c r="B70" i="1"/>
  <c r="B74" i="1"/>
  <c r="DS74" i="1"/>
  <c r="DS92" i="1"/>
  <c r="B92" i="1"/>
  <c r="B67" i="1"/>
  <c r="DS67" i="1"/>
  <c r="DS87" i="1"/>
  <c r="B87" i="1"/>
  <c r="B15" i="1"/>
  <c r="DS15" i="1"/>
  <c r="B75" i="1"/>
  <c r="DS75" i="1"/>
  <c r="DS90" i="1"/>
  <c r="B90" i="1"/>
  <c r="DS80" i="1"/>
  <c r="B80" i="1"/>
  <c r="DS29" i="1"/>
  <c r="B29" i="1"/>
  <c r="B19" i="1"/>
  <c r="DS19" i="1"/>
  <c r="B40" i="1"/>
  <c r="DS40" i="1"/>
  <c r="B63" i="1"/>
  <c r="DS63" i="1"/>
  <c r="DS94" i="1"/>
  <c r="B94" i="1"/>
  <c r="B65" i="1"/>
  <c r="DS65" i="1"/>
  <c r="B72" i="1" l="1"/>
  <c r="DS72" i="1"/>
  <c r="B44" i="1"/>
  <c r="DS44" i="1"/>
  <c r="B59" i="1"/>
  <c r="DS59" i="1"/>
  <c r="DS52" i="1"/>
  <c r="B52" i="1"/>
  <c r="B36" i="1"/>
  <c r="DS36" i="1"/>
  <c r="B11" i="1"/>
  <c r="DS11" i="1"/>
  <c r="DS8" i="1"/>
  <c r="B8" i="1"/>
  <c r="B10" i="1"/>
  <c r="DS10" i="1"/>
</calcChain>
</file>

<file path=xl/comments1.xml><?xml version="1.0" encoding="utf-8"?>
<comments xmlns="http://schemas.openxmlformats.org/spreadsheetml/2006/main">
  <authors>
    <author>Ihab</author>
    <author>Author</author>
  </authors>
  <commentList>
    <comment ref="M1" authorId="0">
      <text>
        <r>
          <rPr>
            <b/>
            <sz val="9"/>
            <color indexed="81"/>
            <rFont val="Tahoma"/>
            <family val="2"/>
          </rPr>
          <t>Ihab:</t>
        </r>
        <r>
          <rPr>
            <sz val="9"/>
            <color indexed="81"/>
            <rFont val="Tahoma"/>
            <family val="2"/>
          </rPr>
          <t xml:space="preserve">
عند إدخال تاريخ الميلاد فقط بدون الرقم القومي قم  بالإدخال كما يلي
يوم/شهر/سنة</t>
        </r>
      </text>
    </comment>
    <comment ref="O1" authorId="1">
      <text>
        <r>
          <rPr>
            <b/>
            <sz val="9"/>
            <color indexed="81"/>
            <rFont val="Tahoma"/>
            <family val="2"/>
          </rPr>
          <t>Ihab :</t>
        </r>
        <r>
          <rPr>
            <sz val="9"/>
            <color indexed="81"/>
            <rFont val="Tahoma"/>
            <family val="2"/>
          </rPr>
          <t xml:space="preserve">
ضع الرقم السري للترم الأول في هذا العمود</t>
        </r>
      </text>
    </comment>
    <comment ref="P1" authorId="1">
      <text>
        <r>
          <rPr>
            <b/>
            <sz val="9"/>
            <color indexed="81"/>
            <rFont val="Tahoma"/>
            <family val="2"/>
          </rPr>
          <t>Ihab :</t>
        </r>
        <r>
          <rPr>
            <sz val="9"/>
            <color indexed="81"/>
            <rFont val="Tahoma"/>
            <family val="2"/>
          </rPr>
          <t xml:space="preserve">
ضع الرقم السري للترم الثاني في هذا العمود</t>
        </r>
      </text>
    </comment>
  </commentList>
</comments>
</file>

<file path=xl/sharedStrings.xml><?xml version="1.0" encoding="utf-8"?>
<sst xmlns="http://schemas.openxmlformats.org/spreadsheetml/2006/main" count="560" uniqueCount="187">
  <si>
    <t>النتيجـة</t>
  </si>
  <si>
    <t>مسلسل</t>
  </si>
  <si>
    <t>رقم الجلوس</t>
  </si>
  <si>
    <t>عدد الطلاب</t>
  </si>
  <si>
    <t>رقـم اللجنـــة</t>
  </si>
  <si>
    <t>الفصـل</t>
  </si>
  <si>
    <t>الحـالــة</t>
  </si>
  <si>
    <t>الـنوع</t>
  </si>
  <si>
    <t>الديــانـة</t>
  </si>
  <si>
    <t>الرقم القومى</t>
  </si>
  <si>
    <t>تـاريخ الميلاد</t>
  </si>
  <si>
    <t>السن أول أكتوبر</t>
  </si>
  <si>
    <t>سري ترم أول</t>
  </si>
  <si>
    <t>سري ترم ثاني</t>
  </si>
  <si>
    <t xml:space="preserve">لغة عربية  </t>
  </si>
  <si>
    <t xml:space="preserve">لغة إنجليزية  </t>
  </si>
  <si>
    <t xml:space="preserve">لغة فرنسية  </t>
  </si>
  <si>
    <t xml:space="preserve">حاسب آلي  </t>
  </si>
  <si>
    <t xml:space="preserve"> اعمال وساطة </t>
  </si>
  <si>
    <t xml:space="preserve"> دعاية واعلان </t>
  </si>
  <si>
    <t xml:space="preserve"> اقتصاد </t>
  </si>
  <si>
    <t>سكرتارية اجنبية</t>
  </si>
  <si>
    <t xml:space="preserve"> رياضة مالية </t>
  </si>
  <si>
    <t xml:space="preserve"> سوق اوراق مالية </t>
  </si>
  <si>
    <t>محاسبة مالية</t>
  </si>
  <si>
    <t xml:space="preserve"> تسويق  </t>
  </si>
  <si>
    <t>مجموع نصف العام</t>
  </si>
  <si>
    <t>مجموع آخر العام</t>
  </si>
  <si>
    <t xml:space="preserve">تربيـة دينية  </t>
  </si>
  <si>
    <t xml:space="preserve">مواطنة  </t>
  </si>
  <si>
    <t>تقديرات ترم أول</t>
  </si>
  <si>
    <t>نتيجة أخر العام</t>
  </si>
  <si>
    <t xml:space="preserve"> مواد الرسوب</t>
  </si>
  <si>
    <t>الترتــيـب</t>
  </si>
  <si>
    <t>عدد مواد الرسوب</t>
  </si>
  <si>
    <t>ناجح</t>
  </si>
  <si>
    <t>ضعيف</t>
  </si>
  <si>
    <t>غائب</t>
  </si>
  <si>
    <t>أعمال السـنـة</t>
  </si>
  <si>
    <t xml:space="preserve">  ترم أول</t>
  </si>
  <si>
    <t xml:space="preserve">  ترم ثانى</t>
  </si>
  <si>
    <t>المجموع</t>
  </si>
  <si>
    <t>أعمــال السنة</t>
  </si>
  <si>
    <t>تـــــرم أول</t>
  </si>
  <si>
    <t>تـــــرم ثانى</t>
  </si>
  <si>
    <t>مجموع العملى</t>
  </si>
  <si>
    <t>مجموع التحريري</t>
  </si>
  <si>
    <t>إسم الطالب</t>
  </si>
  <si>
    <t>عملى</t>
  </si>
  <si>
    <t>تحريري</t>
  </si>
  <si>
    <t>مجموع</t>
  </si>
  <si>
    <t>يوم/شهر/سنة</t>
  </si>
  <si>
    <t>1/2</t>
  </si>
  <si>
    <t xml:space="preserve">مجموع كلي   </t>
  </si>
  <si>
    <t xml:space="preserve">حاسب عملي  </t>
  </si>
  <si>
    <t xml:space="preserve">حاسب تحريري  </t>
  </si>
  <si>
    <t>ربع الدرجة</t>
  </si>
  <si>
    <t>2/2</t>
  </si>
  <si>
    <t>طالبة تسويق 1</t>
  </si>
  <si>
    <t>مستجد</t>
  </si>
  <si>
    <t>أنثي</t>
  </si>
  <si>
    <t>مسلم</t>
  </si>
  <si>
    <t>3/2</t>
  </si>
  <si>
    <t>طالبة تسويق 2</t>
  </si>
  <si>
    <t>4/2</t>
  </si>
  <si>
    <t>طالبة تسويق 3</t>
  </si>
  <si>
    <t>5/2</t>
  </si>
  <si>
    <t>طالبة تسويق 4</t>
  </si>
  <si>
    <t>6/2</t>
  </si>
  <si>
    <t>طالبة تسويق 5</t>
  </si>
  <si>
    <t>7/2</t>
  </si>
  <si>
    <t>طالبة تسويق 6</t>
  </si>
  <si>
    <t>8/2</t>
  </si>
  <si>
    <t>طالبة تسويق 7</t>
  </si>
  <si>
    <t>9/2</t>
  </si>
  <si>
    <t>طالبة تسويق 8</t>
  </si>
  <si>
    <t>10/2</t>
  </si>
  <si>
    <t>طالبة تسويق 9</t>
  </si>
  <si>
    <t>منازل</t>
  </si>
  <si>
    <t>طالبة تسويق 10</t>
  </si>
  <si>
    <t>طالبة تسويق 11</t>
  </si>
  <si>
    <t>طالبة تسويق 12</t>
  </si>
  <si>
    <t>طالبة تسويق 13</t>
  </si>
  <si>
    <t>طالبة تسويق 14</t>
  </si>
  <si>
    <t>طالبة تسويق 15</t>
  </si>
  <si>
    <t>غ</t>
  </si>
  <si>
    <t>صفر</t>
  </si>
  <si>
    <t>طالبة تسويق 16</t>
  </si>
  <si>
    <t>طالبة تسويق 17</t>
  </si>
  <si>
    <t>طالبة تسويق 18</t>
  </si>
  <si>
    <t>طالبة تسويق 19</t>
  </si>
  <si>
    <t>طالبة تسويق 20</t>
  </si>
  <si>
    <t>طالبة تسويق 21</t>
  </si>
  <si>
    <t>طالبة تسويق 22</t>
  </si>
  <si>
    <t>طالبة تسويق 23</t>
  </si>
  <si>
    <t>طالبة تسويق 24</t>
  </si>
  <si>
    <t>طالبة تسويق 25</t>
  </si>
  <si>
    <t>طالبة تسويق 26</t>
  </si>
  <si>
    <t>طالبة تسويق 27</t>
  </si>
  <si>
    <t>طالبة تسويق 28</t>
  </si>
  <si>
    <t>طالبة تسويق 29</t>
  </si>
  <si>
    <t>طالبة تسويق 30</t>
  </si>
  <si>
    <t>طالبة تسويق 31</t>
  </si>
  <si>
    <t>طالبة تسويق 32</t>
  </si>
  <si>
    <t>طالبة تسويق 33</t>
  </si>
  <si>
    <t>طالبة تسويق 34</t>
  </si>
  <si>
    <t>طالبة تسويق 35</t>
  </si>
  <si>
    <t>طالبة تسويق 36</t>
  </si>
  <si>
    <t>طالبة تسويق 37</t>
  </si>
  <si>
    <t>طالبة تسويق 38</t>
  </si>
  <si>
    <t>طالبة تسويق 39</t>
  </si>
  <si>
    <t>طالبة تسويق 40</t>
  </si>
  <si>
    <t>طالبة تسويق 41</t>
  </si>
  <si>
    <t>طالبة تسويق 42</t>
  </si>
  <si>
    <t>طالبة تسويق 43</t>
  </si>
  <si>
    <t>طالبة تسويق 44</t>
  </si>
  <si>
    <t>طالبة تسويق 45</t>
  </si>
  <si>
    <t>طالبة تسويق 46</t>
  </si>
  <si>
    <t>طالبة تسويق 47</t>
  </si>
  <si>
    <t>طالبة تسويق 48</t>
  </si>
  <si>
    <t>طالبة تسويق 49</t>
  </si>
  <si>
    <t>طالبة تسويق 50</t>
  </si>
  <si>
    <t>طالبة تسويق 51</t>
  </si>
  <si>
    <t>طالبة تسويق 52</t>
  </si>
  <si>
    <t>طالبة تسويق 53</t>
  </si>
  <si>
    <t>طالبة تسويق 54</t>
  </si>
  <si>
    <t>طالبة تسويق 55</t>
  </si>
  <si>
    <t>طالبة تسويق 56</t>
  </si>
  <si>
    <t>طالبة تسويق 57</t>
  </si>
  <si>
    <t>طالبة تسويق 58</t>
  </si>
  <si>
    <t>طالبة تسويق 59</t>
  </si>
  <si>
    <t>طالبة تسويق 60</t>
  </si>
  <si>
    <t>طالبة تسويق 61</t>
  </si>
  <si>
    <t>طالبة تسويق 62</t>
  </si>
  <si>
    <t>طالبة تسويق 63</t>
  </si>
  <si>
    <t>طالبة تسويق 64</t>
  </si>
  <si>
    <t>طالبة تسويق 65</t>
  </si>
  <si>
    <t>طالبة تسويق 66</t>
  </si>
  <si>
    <t>طالبة تسويق 67</t>
  </si>
  <si>
    <t>طالبة تسويق 68</t>
  </si>
  <si>
    <t>طالبة تسويق 69</t>
  </si>
  <si>
    <t>طالبة تسويق 70</t>
  </si>
  <si>
    <t>طالبة تسويق 71</t>
  </si>
  <si>
    <t>طالبة تسويق 72</t>
  </si>
  <si>
    <t>طالبة تسويق 73</t>
  </si>
  <si>
    <t>طالبة تسويق 74</t>
  </si>
  <si>
    <t>طالبة تسويق 75</t>
  </si>
  <si>
    <t>طالبة تسويق 76</t>
  </si>
  <si>
    <t>طالبة تسويق 77</t>
  </si>
  <si>
    <t>طالبة تسويق 78</t>
  </si>
  <si>
    <t>طالبة تسويق 79</t>
  </si>
  <si>
    <t>طالبة تسويق 80</t>
  </si>
  <si>
    <t>طالبة تسويق 81</t>
  </si>
  <si>
    <t>طالبة تسويق 82</t>
  </si>
  <si>
    <t>طالبة تسويق 83</t>
  </si>
  <si>
    <t>طالبة تسويق 84</t>
  </si>
  <si>
    <t>طالبة تسويق 85</t>
  </si>
  <si>
    <t>طالبة تسويق 86</t>
  </si>
  <si>
    <t>طالبة تسويق 87</t>
  </si>
  <si>
    <t>طالبة تسويق 88</t>
  </si>
  <si>
    <t>طالبة تسويق 89</t>
  </si>
  <si>
    <t>طالبة تسويق 90</t>
  </si>
  <si>
    <t>طالبة تسويق 91</t>
  </si>
  <si>
    <t>طالبة تسويق 92</t>
  </si>
  <si>
    <t>طالبة تسويق 93</t>
  </si>
  <si>
    <t>إدارة</t>
  </si>
  <si>
    <t>مدرسة</t>
  </si>
  <si>
    <t>اسماء الطلبة الأوائل للصف</t>
  </si>
  <si>
    <t>العام الدراسي</t>
  </si>
  <si>
    <t>م</t>
  </si>
  <si>
    <t>الترتيــب</t>
  </si>
  <si>
    <t>إســـم الطـــالب/الطـــالبة</t>
  </si>
  <si>
    <t>المجموع الكلي</t>
  </si>
  <si>
    <t>ملاحظات</t>
  </si>
  <si>
    <t>الأول</t>
  </si>
  <si>
    <t>الثــاني</t>
  </si>
  <si>
    <t>الثالث</t>
  </si>
  <si>
    <t>الرابــع</t>
  </si>
  <si>
    <t>الخامس</t>
  </si>
  <si>
    <t>السـادس</t>
  </si>
  <si>
    <t>السـابع</t>
  </si>
  <si>
    <t>الثامن</t>
  </si>
  <si>
    <t>التاسع</t>
  </si>
  <si>
    <t>العـاشر</t>
  </si>
  <si>
    <t>رئيس الصف</t>
  </si>
  <si>
    <t>رئيس الكنترول</t>
  </si>
  <si>
    <t>مدير 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</si>
</sst>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0">
    <font>
      <sz val="11"/>
      <color theme="1"/>
      <name val="Arial"/>
      <family val="2"/>
      <charset val="178"/>
      <scheme val="minor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name val="Times New Roman"/>
      <family val="1"/>
    </font>
    <font>
      <b/>
      <sz val="20"/>
      <color theme="1"/>
      <name val="Times New Roman"/>
      <family val="1"/>
    </font>
    <font>
      <b/>
      <sz val="24"/>
      <color theme="1"/>
      <name val="Times New Roman"/>
      <family val="1"/>
    </font>
    <font>
      <sz val="14"/>
      <name val="Arial"/>
      <family val="2"/>
    </font>
    <font>
      <sz val="14"/>
      <color theme="0"/>
      <name val="Arial"/>
      <family val="2"/>
    </font>
    <font>
      <sz val="11"/>
      <color theme="0"/>
      <name val="Times New Roman"/>
      <family val="1"/>
    </font>
    <font>
      <b/>
      <sz val="22"/>
      <color theme="1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5"/>
      <color theme="0"/>
      <name val="MCS Diwany2 S_U normal."/>
      <charset val="178"/>
    </font>
    <font>
      <b/>
      <sz val="14"/>
      <color theme="0"/>
      <name val="Times New Roman"/>
      <family val="1"/>
    </font>
    <font>
      <b/>
      <sz val="12"/>
      <color theme="1"/>
      <name val="Arial"/>
      <family val="2"/>
      <scheme val="minor"/>
    </font>
    <font>
      <b/>
      <sz val="14"/>
      <color indexed="43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b/>
      <sz val="15"/>
      <name val="MCS Diwany2 S_U normal."/>
      <charset val="178"/>
    </font>
    <font>
      <b/>
      <sz val="15"/>
      <color theme="4" tint="-0.249977111117893"/>
      <name val="Times New Roman"/>
      <family val="1"/>
    </font>
    <font>
      <b/>
      <sz val="14"/>
      <color rgb="FF313AF7"/>
      <name val="Times New Roman"/>
      <family val="1"/>
    </font>
    <font>
      <b/>
      <sz val="15"/>
      <name val="Times New Roman"/>
      <family val="1"/>
    </font>
    <font>
      <b/>
      <sz val="12"/>
      <color theme="1"/>
      <name val="Times New Roman"/>
      <family val="1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color theme="1"/>
      <name val="Times New Roman"/>
      <family val="1"/>
    </font>
    <font>
      <sz val="1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04"/>
        <bgColor indexed="64"/>
      </patternFill>
    </fill>
    <fill>
      <patternFill patternType="solid">
        <fgColor rgb="FFF8EE1C"/>
        <bgColor indexed="64"/>
      </patternFill>
    </fill>
    <fill>
      <patternFill patternType="solid">
        <fgColor rgb="FFFDF9AD"/>
        <bgColor indexed="64"/>
      </patternFill>
    </fill>
    <fill>
      <patternFill patternType="solid">
        <fgColor rgb="FFEBF74F"/>
        <bgColor indexed="64"/>
      </patternFill>
    </fill>
    <fill>
      <patternFill patternType="solid">
        <fgColor rgb="FFD9F244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alignment horizontal="center" vertical="center" textRotation="90" shrinkToFit="1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 textRotation="90" shrinkToFit="1"/>
      <protection locked="0"/>
    </xf>
    <xf numFmtId="0" fontId="2" fillId="4" borderId="3" xfId="0" applyFont="1" applyFill="1" applyBorder="1" applyAlignment="1" applyProtection="1">
      <alignment horizontal="center" vertical="center" shrinkToFit="1"/>
      <protection locked="0"/>
    </xf>
    <xf numFmtId="0" fontId="2" fillId="4" borderId="4" xfId="0" applyFont="1" applyFill="1" applyBorder="1" applyAlignment="1" applyProtection="1">
      <alignment horizontal="center" vertical="center" textRotation="90" shrinkToFit="1" readingOrder="2"/>
      <protection locked="0"/>
    </xf>
    <xf numFmtId="0" fontId="2" fillId="4" borderId="2" xfId="0" applyFont="1" applyFill="1" applyBorder="1" applyAlignment="1" applyProtection="1">
      <alignment horizontal="center" vertical="center" textRotation="90" shrinkToFit="1" readingOrder="2"/>
      <protection locked="0"/>
    </xf>
    <xf numFmtId="0" fontId="2" fillId="4" borderId="3" xfId="0" applyFont="1" applyFill="1" applyBorder="1" applyAlignment="1" applyProtection="1">
      <alignment horizontal="center" vertical="center" shrinkToFit="1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textRotation="90" shrinkToFit="1" readingOrder="2"/>
      <protection locked="0"/>
    </xf>
    <xf numFmtId="0" fontId="1" fillId="0" borderId="6" xfId="0" applyFont="1" applyBorder="1" applyProtection="1">
      <protection locked="0"/>
    </xf>
    <xf numFmtId="0" fontId="4" fillId="4" borderId="7" xfId="0" applyFont="1" applyFill="1" applyBorder="1" applyAlignment="1" applyProtection="1">
      <alignment horizontal="center" vertical="center" shrinkToFit="1" readingOrder="2"/>
      <protection locked="0"/>
    </xf>
    <xf numFmtId="0" fontId="4" fillId="4" borderId="8" xfId="0" applyFont="1" applyFill="1" applyBorder="1" applyAlignment="1" applyProtection="1">
      <alignment horizontal="center" vertical="center" shrinkToFit="1" readingOrder="2"/>
      <protection locked="0"/>
    </xf>
    <xf numFmtId="0" fontId="4" fillId="4" borderId="9" xfId="0" applyFont="1" applyFill="1" applyBorder="1" applyAlignment="1" applyProtection="1">
      <alignment horizontal="center" vertical="center" shrinkToFit="1" readingOrder="2"/>
      <protection locked="0"/>
    </xf>
    <xf numFmtId="0" fontId="3" fillId="4" borderId="10" xfId="0" applyFont="1" applyFill="1" applyBorder="1" applyAlignment="1" applyProtection="1">
      <alignment horizontal="center" vertical="center" textRotation="90" shrinkToFit="1"/>
      <protection locked="0"/>
    </xf>
    <xf numFmtId="0" fontId="3" fillId="3" borderId="10" xfId="0" applyFont="1" applyFill="1" applyBorder="1" applyAlignment="1" applyProtection="1">
      <alignment horizontal="center" vertical="center" textRotation="90"/>
      <protection locked="0"/>
    </xf>
    <xf numFmtId="0" fontId="5" fillId="4" borderId="3" xfId="0" applyFont="1" applyFill="1" applyBorder="1" applyAlignment="1" applyProtection="1">
      <alignment horizontal="center" vertical="center" textRotation="90" shrinkToFit="1"/>
      <protection locked="0"/>
    </xf>
    <xf numFmtId="0" fontId="6" fillId="3" borderId="5" xfId="0" applyFont="1" applyFill="1" applyBorder="1" applyAlignment="1" applyProtection="1">
      <alignment horizontal="center" vertical="center" textRotation="90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 textRotation="90"/>
      <protection locked="0"/>
    </xf>
    <xf numFmtId="0" fontId="2" fillId="3" borderId="11" xfId="0" applyFont="1" applyFill="1" applyBorder="1" applyAlignment="1" applyProtection="1">
      <alignment horizontal="center" vertical="center" textRotation="90"/>
      <protection locked="0"/>
    </xf>
    <xf numFmtId="0" fontId="7" fillId="3" borderId="6" xfId="0" applyFont="1" applyFill="1" applyBorder="1" applyAlignment="1" applyProtection="1">
      <alignment horizontal="center" vertical="center" shrinkToFit="1" readingOrder="2"/>
      <protection locked="0"/>
    </xf>
    <xf numFmtId="0" fontId="7" fillId="3" borderId="12" xfId="0" applyFont="1" applyFill="1" applyBorder="1" applyAlignment="1" applyProtection="1">
      <alignment horizontal="center" vertical="center" shrinkToFit="1" readingOrder="2"/>
      <protection locked="0"/>
    </xf>
    <xf numFmtId="0" fontId="8" fillId="3" borderId="12" xfId="0" applyFont="1" applyFill="1" applyBorder="1" applyAlignment="1" applyProtection="1">
      <alignment horizontal="center" vertical="center" shrinkToFit="1" readingOrder="2"/>
      <protection locked="0"/>
    </xf>
    <xf numFmtId="0" fontId="1" fillId="3" borderId="12" xfId="0" applyFont="1" applyFill="1" applyBorder="1" applyProtection="1">
      <protection locked="0"/>
    </xf>
    <xf numFmtId="0" fontId="9" fillId="3" borderId="13" xfId="0" applyFont="1" applyFill="1" applyBorder="1" applyProtection="1">
      <protection locked="0"/>
    </xf>
    <xf numFmtId="0" fontId="1" fillId="3" borderId="14" xfId="0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0" borderId="12" xfId="0" applyFont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center" textRotation="90" shrinkToFi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 vertical="center" textRotation="90" shrinkToFit="1"/>
      <protection locked="0"/>
    </xf>
    <xf numFmtId="0" fontId="10" fillId="4" borderId="16" xfId="0" applyFont="1" applyFill="1" applyBorder="1" applyAlignment="1" applyProtection="1">
      <alignment horizontal="center" vertical="center" shrinkToFit="1" readingOrder="2"/>
      <protection hidden="1"/>
    </xf>
    <xf numFmtId="0" fontId="2" fillId="4" borderId="17" xfId="0" applyFont="1" applyFill="1" applyBorder="1" applyAlignment="1" applyProtection="1">
      <alignment horizontal="center" vertical="center" textRotation="90" shrinkToFit="1" readingOrder="2"/>
      <protection locked="0"/>
    </xf>
    <xf numFmtId="0" fontId="2" fillId="4" borderId="15" xfId="0" applyFont="1" applyFill="1" applyBorder="1" applyAlignment="1" applyProtection="1">
      <alignment horizontal="center" vertical="center" textRotation="90" shrinkToFit="1" readingOrder="2"/>
      <protection locked="0"/>
    </xf>
    <xf numFmtId="0" fontId="2" fillId="4" borderId="16" xfId="0" applyFont="1" applyFill="1" applyBorder="1" applyAlignment="1" applyProtection="1">
      <alignment horizontal="center" vertical="center" shrinkToFit="1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2" xfId="0" applyFont="1" applyFill="1" applyBorder="1" applyAlignment="1" applyProtection="1">
      <alignment horizontal="center" vertical="center" textRotation="90" shrinkToFit="1" readingOrder="2"/>
      <protection locked="0"/>
    </xf>
    <xf numFmtId="0" fontId="12" fillId="6" borderId="7" xfId="0" applyFont="1" applyFill="1" applyBorder="1" applyAlignment="1" applyProtection="1">
      <alignment horizontal="center" vertical="center" shrinkToFit="1" readingOrder="2"/>
      <protection locked="0"/>
    </xf>
    <xf numFmtId="0" fontId="12" fillId="6" borderId="8" xfId="0" applyFont="1" applyFill="1" applyBorder="1" applyAlignment="1" applyProtection="1">
      <alignment horizontal="center" vertical="center" shrinkToFit="1" readingOrder="2"/>
      <protection locked="0"/>
    </xf>
    <xf numFmtId="0" fontId="11" fillId="5" borderId="18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4" xfId="0" applyFont="1" applyFill="1" applyBorder="1" applyAlignment="1" applyProtection="1">
      <alignment horizontal="center" vertical="center" textRotation="90" shrinkToFit="1" readingOrder="2"/>
      <protection locked="0"/>
    </xf>
    <xf numFmtId="0" fontId="5" fillId="4" borderId="16" xfId="0" applyFont="1" applyFill="1" applyBorder="1" applyAlignment="1" applyProtection="1">
      <alignment horizontal="center" vertical="center" textRotation="90" shrinkToFit="1"/>
      <protection locked="0"/>
    </xf>
    <xf numFmtId="0" fontId="6" fillId="3" borderId="14" xfId="0" applyFont="1" applyFill="1" applyBorder="1" applyAlignment="1" applyProtection="1">
      <alignment horizontal="center" vertical="center" textRotation="90"/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 applyProtection="1">
      <alignment horizontal="center" vertical="center" textRotation="90"/>
      <protection locked="0"/>
    </xf>
    <xf numFmtId="0" fontId="2" fillId="3" borderId="19" xfId="0" applyFont="1" applyFill="1" applyBorder="1" applyAlignment="1" applyProtection="1">
      <alignment horizontal="center" vertical="center" textRotation="90"/>
      <protection locked="0"/>
    </xf>
    <xf numFmtId="0" fontId="6" fillId="4" borderId="3" xfId="0" applyFont="1" applyFill="1" applyBorder="1" applyAlignment="1" applyProtection="1">
      <alignment horizontal="center" vertical="center" shrinkToFit="1"/>
      <protection locked="0"/>
    </xf>
    <xf numFmtId="0" fontId="11" fillId="5" borderId="15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20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21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22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23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17" xfId="0" applyFont="1" applyFill="1" applyBorder="1" applyAlignment="1" applyProtection="1">
      <alignment horizontal="center" vertical="center" textRotation="90" shrinkToFit="1" readingOrder="2"/>
      <protection locked="0"/>
    </xf>
    <xf numFmtId="0" fontId="6" fillId="4" borderId="16" xfId="0" applyFont="1" applyFill="1" applyBorder="1" applyAlignment="1" applyProtection="1">
      <alignment horizontal="center" vertical="center" shrinkToFit="1"/>
      <protection locked="0"/>
    </xf>
    <xf numFmtId="0" fontId="3" fillId="4" borderId="24" xfId="0" applyFont="1" applyFill="1" applyBorder="1" applyAlignment="1" applyProtection="1">
      <alignment horizontal="center" vertical="center"/>
      <protection locked="0"/>
    </xf>
    <xf numFmtId="0" fontId="11" fillId="5" borderId="25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26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27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28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29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5" borderId="30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4" borderId="31" xfId="0" applyFont="1" applyFill="1" applyBorder="1" applyAlignment="1" applyProtection="1">
      <alignment horizontal="center" vertical="center"/>
      <protection locked="0"/>
    </xf>
    <xf numFmtId="0" fontId="11" fillId="4" borderId="3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1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2" xfId="0" applyFont="1" applyFill="1" applyBorder="1" applyAlignment="1" applyProtection="1">
      <alignment horizontal="center" vertical="center" shrinkToFit="1" readingOrder="2"/>
      <protection locked="0"/>
    </xf>
    <xf numFmtId="0" fontId="11" fillId="4" borderId="32" xfId="0" applyFont="1" applyFill="1" applyBorder="1" applyAlignment="1" applyProtection="1">
      <alignment horizontal="center" vertical="center" shrinkToFit="1" readingOrder="2"/>
      <protection locked="0"/>
    </xf>
    <xf numFmtId="0" fontId="11" fillId="4" borderId="33" xfId="0" applyFont="1" applyFill="1" applyBorder="1" applyAlignment="1" applyProtection="1">
      <alignment horizontal="center" vertical="center" shrinkToFit="1" readingOrder="2"/>
      <protection locked="0"/>
    </xf>
    <xf numFmtId="0" fontId="11" fillId="4" borderId="34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0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35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" xfId="0" applyFont="1" applyFill="1" applyBorder="1" applyAlignment="1" applyProtection="1">
      <alignment horizontal="center" vertical="center" shrinkToFit="1" readingOrder="2"/>
      <protection locked="0"/>
    </xf>
    <xf numFmtId="0" fontId="10" fillId="4" borderId="3" xfId="0" applyFont="1" applyFill="1" applyBorder="1" applyAlignment="1" applyProtection="1">
      <alignment horizontal="center" vertical="center" shrinkToFit="1" readingOrder="2"/>
      <protection hidden="1"/>
    </xf>
    <xf numFmtId="0" fontId="10" fillId="3" borderId="10" xfId="0" applyFont="1" applyFill="1" applyBorder="1" applyAlignment="1" applyProtection="1">
      <alignment horizontal="center" vertical="center" shrinkToFit="1" readingOrder="2"/>
      <protection hidden="1"/>
    </xf>
    <xf numFmtId="0" fontId="11" fillId="4" borderId="11" xfId="0" applyFont="1" applyFill="1" applyBorder="1" applyAlignment="1" applyProtection="1">
      <alignment horizontal="center" vertical="center" shrinkToFit="1" readingOrder="2"/>
      <protection locked="0"/>
    </xf>
    <xf numFmtId="0" fontId="8" fillId="3" borderId="36" xfId="0" applyFont="1" applyFill="1" applyBorder="1" applyAlignment="1" applyProtection="1">
      <alignment horizontal="center" vertical="center" shrinkToFit="1" readingOrder="2"/>
      <protection hidden="1"/>
    </xf>
    <xf numFmtId="0" fontId="7" fillId="3" borderId="37" xfId="0" applyFont="1" applyFill="1" applyBorder="1" applyAlignment="1" applyProtection="1">
      <alignment horizontal="center" vertical="center" shrinkToFit="1" readingOrder="2"/>
      <protection locked="0"/>
    </xf>
    <xf numFmtId="0" fontId="1" fillId="3" borderId="37" xfId="0" applyFont="1" applyFill="1" applyBorder="1" applyProtection="1">
      <protection locked="0"/>
    </xf>
    <xf numFmtId="49" fontId="14" fillId="3" borderId="15" xfId="0" applyNumberFormat="1" applyFont="1" applyFill="1" applyBorder="1" applyAlignment="1" applyProtection="1">
      <alignment horizontal="center" vertical="center" shrinkToFit="1" readingOrder="2"/>
      <protection locked="0"/>
    </xf>
    <xf numFmtId="0" fontId="1" fillId="2" borderId="38" xfId="0" applyFont="1" applyFill="1" applyBorder="1" applyAlignment="1" applyProtection="1">
      <protection locked="0"/>
    </xf>
    <xf numFmtId="0" fontId="2" fillId="3" borderId="25" xfId="0" applyFont="1" applyFill="1" applyBorder="1" applyAlignment="1" applyProtection="1">
      <alignment horizontal="center" vertical="center" textRotation="90" shrinkToFit="1"/>
      <protection locked="0"/>
    </xf>
    <xf numFmtId="0" fontId="1" fillId="0" borderId="39" xfId="0" applyFont="1" applyBorder="1" applyAlignment="1" applyProtection="1">
      <alignment horizontal="center"/>
      <protection locked="0"/>
    </xf>
    <xf numFmtId="0" fontId="2" fillId="4" borderId="25" xfId="0" applyFont="1" applyFill="1" applyBorder="1" applyAlignment="1" applyProtection="1">
      <alignment horizontal="center" vertical="center" textRotation="90" shrinkToFit="1"/>
      <protection locked="0"/>
    </xf>
    <xf numFmtId="0" fontId="6" fillId="4" borderId="39" xfId="0" applyFont="1" applyFill="1" applyBorder="1" applyAlignment="1" applyProtection="1">
      <alignment horizontal="center" vertical="center" shrinkToFit="1"/>
      <protection locked="0"/>
    </xf>
    <xf numFmtId="0" fontId="2" fillId="4" borderId="30" xfId="0" applyFont="1" applyFill="1" applyBorder="1" applyAlignment="1" applyProtection="1">
      <alignment horizontal="center" vertical="center" textRotation="90" shrinkToFit="1" readingOrder="2"/>
      <protection locked="0"/>
    </xf>
    <xf numFmtId="0" fontId="2" fillId="4" borderId="25" xfId="0" applyFont="1" applyFill="1" applyBorder="1" applyAlignment="1" applyProtection="1">
      <alignment horizontal="center" vertical="center" textRotation="90" shrinkToFit="1" readingOrder="2"/>
      <protection locked="0"/>
    </xf>
    <xf numFmtId="0" fontId="2" fillId="4" borderId="39" xfId="0" applyFont="1" applyFill="1" applyBorder="1" applyAlignment="1" applyProtection="1">
      <alignment horizontal="center" vertical="center" shrinkToFit="1"/>
      <protection locked="0"/>
    </xf>
    <xf numFmtId="0" fontId="3" fillId="4" borderId="40" xfId="0" applyFont="1" applyFill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4" borderId="39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7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8" xfId="0" applyFont="1" applyFill="1" applyBorder="1" applyAlignment="1" applyProtection="1">
      <alignment horizontal="center" vertical="center" shrinkToFit="1" readingOrder="2"/>
      <protection locked="0"/>
    </xf>
    <xf numFmtId="0" fontId="11" fillId="4" borderId="41" xfId="0" applyFont="1" applyFill="1" applyBorder="1" applyAlignment="1" applyProtection="1">
      <alignment horizontal="center" vertical="center" shrinkToFit="1" readingOrder="2"/>
      <protection locked="0"/>
    </xf>
    <xf numFmtId="0" fontId="11" fillId="4" borderId="42" xfId="0" applyFont="1" applyFill="1" applyBorder="1" applyAlignment="1" applyProtection="1">
      <alignment horizontal="center" vertical="center" shrinkToFit="1" readingOrder="2"/>
      <protection locked="0"/>
    </xf>
    <xf numFmtId="0" fontId="11" fillId="4" borderId="38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6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43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5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44" xfId="0" applyFont="1" applyFill="1" applyBorder="1" applyAlignment="1" applyProtection="1">
      <alignment horizontal="center" vertical="center" shrinkToFit="1" readingOrder="2"/>
      <protection locked="0"/>
    </xf>
    <xf numFmtId="0" fontId="10" fillId="4" borderId="39" xfId="0" applyFont="1" applyFill="1" applyBorder="1" applyAlignment="1" applyProtection="1">
      <alignment horizontal="center" vertical="center" shrinkToFit="1" readingOrder="2"/>
      <protection hidden="1"/>
    </xf>
    <xf numFmtId="0" fontId="5" fillId="3" borderId="10" xfId="0" applyFont="1" applyFill="1" applyBorder="1" applyAlignment="1" applyProtection="1">
      <alignment horizontal="center" vertical="center" shrinkToFit="1" readingOrder="2"/>
      <protection hidden="1"/>
    </xf>
    <xf numFmtId="0" fontId="11" fillId="4" borderId="45" xfId="0" applyFont="1" applyFill="1" applyBorder="1" applyAlignment="1" applyProtection="1">
      <alignment horizontal="center" vertical="center" shrinkToFit="1" readingOrder="2"/>
      <protection locked="0"/>
    </xf>
    <xf numFmtId="0" fontId="5" fillId="4" borderId="39" xfId="0" applyFont="1" applyFill="1" applyBorder="1" applyAlignment="1" applyProtection="1">
      <alignment horizontal="center" vertical="center" textRotation="90" shrinkToFit="1"/>
      <protection locked="0"/>
    </xf>
    <xf numFmtId="0" fontId="6" fillId="3" borderId="40" xfId="0" applyFont="1" applyFill="1" applyBorder="1" applyAlignment="1" applyProtection="1">
      <alignment horizontal="center" vertical="center" textRotation="90"/>
      <protection locked="0"/>
    </xf>
    <xf numFmtId="0" fontId="6" fillId="4" borderId="40" xfId="0" applyFont="1" applyFill="1" applyBorder="1" applyAlignment="1" applyProtection="1">
      <alignment horizontal="center" vertical="center"/>
      <protection locked="0"/>
    </xf>
    <xf numFmtId="0" fontId="5" fillId="3" borderId="39" xfId="0" applyFont="1" applyFill="1" applyBorder="1" applyAlignment="1" applyProtection="1">
      <alignment horizontal="center" vertical="center" textRotation="90"/>
      <protection locked="0"/>
    </xf>
    <xf numFmtId="0" fontId="2" fillId="3" borderId="45" xfId="0" applyFont="1" applyFill="1" applyBorder="1" applyAlignment="1" applyProtection="1">
      <alignment horizontal="center" vertical="center" textRotation="90"/>
      <protection locked="0"/>
    </xf>
    <xf numFmtId="0" fontId="11" fillId="3" borderId="9" xfId="0" applyFont="1" applyFill="1" applyBorder="1" applyAlignment="1" applyProtection="1">
      <alignment horizontal="center" vertical="center" shrinkToFit="1" readingOrder="2"/>
      <protection hidden="1"/>
    </xf>
    <xf numFmtId="0" fontId="11" fillId="3" borderId="10" xfId="0" applyFont="1" applyFill="1" applyBorder="1" applyAlignment="1" applyProtection="1">
      <alignment horizontal="center" vertical="center" shrinkToFit="1" readingOrder="2"/>
      <protection hidden="1"/>
    </xf>
    <xf numFmtId="0" fontId="11" fillId="3" borderId="10" xfId="0" applyFont="1" applyFill="1" applyBorder="1" applyAlignment="1" applyProtection="1">
      <alignment horizontal="center" vertical="center" shrinkToFit="1" readingOrder="2"/>
      <protection locked="0"/>
    </xf>
    <xf numFmtId="0" fontId="15" fillId="3" borderId="12" xfId="0" applyFont="1" applyFill="1" applyBorder="1" applyAlignment="1" applyProtection="1">
      <alignment horizontal="center" vertical="center"/>
      <protection locked="0"/>
    </xf>
    <xf numFmtId="49" fontId="16" fillId="0" borderId="12" xfId="0" applyNumberFormat="1" applyFont="1" applyFill="1" applyBorder="1" applyAlignment="1" applyProtection="1">
      <alignment horizontal="center" vertical="center" readingOrder="2"/>
      <protection hidden="1"/>
    </xf>
    <xf numFmtId="0" fontId="11" fillId="0" borderId="12" xfId="0" applyFont="1" applyBorder="1" applyAlignment="1" applyProtection="1">
      <alignment horizontal="center" vertical="center" shrinkToFit="1" readingOrder="2"/>
      <protection hidden="1"/>
    </xf>
    <xf numFmtId="0" fontId="17" fillId="0" borderId="46" xfId="0" applyFont="1" applyBorder="1" applyAlignment="1" applyProtection="1">
      <alignment horizontal="center" vertical="center" shrinkToFit="1" readingOrder="2"/>
      <protection locked="0"/>
    </xf>
    <xf numFmtId="0" fontId="18" fillId="0" borderId="2" xfId="0" applyNumberFormat="1" applyFont="1" applyBorder="1" applyAlignment="1" applyProtection="1">
      <alignment horizontal="center" vertical="center" shrinkToFit="1" readingOrder="2"/>
      <protection hidden="1"/>
    </xf>
    <xf numFmtId="0" fontId="11" fillId="0" borderId="47" xfId="0" applyNumberFormat="1" applyFont="1" applyBorder="1" applyAlignment="1" applyProtection="1">
      <alignment horizontal="center" vertical="center" shrinkToFit="1" readingOrder="2"/>
      <protection locked="0"/>
    </xf>
    <xf numFmtId="0" fontId="19" fillId="0" borderId="15" xfId="0" applyFont="1" applyBorder="1" applyAlignment="1" applyProtection="1">
      <alignment horizontal="right" vertical="center"/>
      <protection locked="0"/>
    </xf>
    <xf numFmtId="0" fontId="19" fillId="2" borderId="2" xfId="0" applyFont="1" applyFill="1" applyBorder="1" applyAlignment="1" applyProtection="1">
      <alignment horizontal="center" vertical="center" shrinkToFit="1" readingOrder="2"/>
      <protection locked="0"/>
    </xf>
    <xf numFmtId="49" fontId="20" fillId="2" borderId="15" xfId="0" applyNumberFormat="1" applyFont="1" applyFill="1" applyBorder="1" applyAlignment="1" applyProtection="1">
      <alignment horizontal="center" vertical="center" shrinkToFit="1" readingOrder="2"/>
      <protection locked="0"/>
    </xf>
    <xf numFmtId="0" fontId="19" fillId="2" borderId="3" xfId="0" applyFont="1" applyFill="1" applyBorder="1" applyAlignment="1" applyProtection="1">
      <alignment horizontal="center" vertical="center" shrinkToFit="1" readingOrder="2"/>
      <protection locked="0"/>
    </xf>
    <xf numFmtId="1" fontId="21" fillId="0" borderId="48" xfId="0" applyNumberFormat="1" applyFont="1" applyBorder="1" applyAlignment="1" applyProtection="1">
      <alignment horizontal="center" vertical="center" shrinkToFit="1" readingOrder="2"/>
      <protection locked="0"/>
    </xf>
    <xf numFmtId="164" fontId="11" fillId="0" borderId="12" xfId="0" applyNumberFormat="1" applyFont="1" applyBorder="1" applyAlignment="1" applyProtection="1">
      <alignment horizontal="center" vertical="center" shrinkToFit="1" readingOrder="2"/>
      <protection locked="0" hidden="1"/>
    </xf>
    <xf numFmtId="164" fontId="22" fillId="0" borderId="12" xfId="0" applyNumberFormat="1" applyFont="1" applyBorder="1" applyAlignment="1" applyProtection="1">
      <alignment horizontal="center" vertical="center" shrinkToFit="1" readingOrder="2"/>
      <protection hidden="1"/>
    </xf>
    <xf numFmtId="0" fontId="19" fillId="7" borderId="2" xfId="0" applyFont="1" applyFill="1" applyBorder="1" applyAlignment="1" applyProtection="1">
      <alignment horizontal="center" vertical="center" shrinkToFit="1" readingOrder="2"/>
      <protection locked="0"/>
    </xf>
    <xf numFmtId="0" fontId="19" fillId="8" borderId="2" xfId="0" applyFont="1" applyFill="1" applyBorder="1" applyAlignment="1" applyProtection="1">
      <alignment horizontal="center" vertical="center" shrinkToFit="1" readingOrder="2"/>
      <protection locked="0"/>
    </xf>
    <xf numFmtId="0" fontId="23" fillId="0" borderId="12" xfId="0" applyNumberFormat="1" applyFont="1" applyBorder="1" applyAlignment="1" applyProtection="1">
      <alignment horizontal="center" vertical="center" shrinkToFit="1" readingOrder="2"/>
      <protection locked="0"/>
    </xf>
    <xf numFmtId="0" fontId="23" fillId="0" borderId="12" xfId="0" applyFont="1" applyBorder="1" applyAlignment="1" applyProtection="1">
      <alignment horizontal="center" vertical="center" shrinkToFit="1" readingOrder="2"/>
      <protection locked="0"/>
    </xf>
    <xf numFmtId="0" fontId="23" fillId="0" borderId="22" xfId="0" applyNumberFormat="1" applyFont="1" applyBorder="1" applyAlignment="1" applyProtection="1">
      <alignment horizontal="center" vertical="center" shrinkToFit="1" readingOrder="2"/>
      <protection hidden="1"/>
    </xf>
    <xf numFmtId="0" fontId="23" fillId="0" borderId="34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34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12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15" xfId="0" applyNumberFormat="1" applyFont="1" applyBorder="1" applyAlignment="1" applyProtection="1">
      <alignment horizontal="center" vertical="center" shrinkToFit="1" readingOrder="2"/>
      <protection hidden="1"/>
    </xf>
    <xf numFmtId="0" fontId="12" fillId="0" borderId="15" xfId="0" applyNumberFormat="1" applyFont="1" applyBorder="1" applyAlignment="1" applyProtection="1">
      <alignment horizontal="center" vertical="center" shrinkToFit="1" readingOrder="2"/>
      <protection hidden="1"/>
    </xf>
    <xf numFmtId="0" fontId="23" fillId="0" borderId="20" xfId="0" applyNumberFormat="1" applyFont="1" applyBorder="1" applyAlignment="1" applyProtection="1">
      <alignment horizontal="center" vertical="center" shrinkToFit="1" readingOrder="2"/>
      <protection locked="0"/>
    </xf>
    <xf numFmtId="0" fontId="23" fillId="0" borderId="21" xfId="0" applyFont="1" applyBorder="1" applyAlignment="1" applyProtection="1">
      <alignment horizontal="center" vertical="center" shrinkToFit="1" readingOrder="2"/>
      <protection locked="0"/>
    </xf>
    <xf numFmtId="0" fontId="23" fillId="0" borderId="21" xfId="0" applyNumberFormat="1" applyFont="1" applyBorder="1" applyAlignment="1" applyProtection="1">
      <alignment horizontal="center" vertical="center" shrinkToFit="1" readingOrder="2"/>
      <protection locked="0"/>
    </xf>
    <xf numFmtId="0" fontId="20" fillId="2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0" fontId="2" fillId="0" borderId="46" xfId="0" applyFont="1" applyBorder="1" applyAlignment="1" applyProtection="1">
      <alignment horizontal="center" vertical="center"/>
      <protection hidden="1"/>
    </xf>
    <xf numFmtId="0" fontId="7" fillId="0" borderId="23" xfId="0" applyFont="1" applyBorder="1" applyAlignment="1" applyProtection="1">
      <alignment horizontal="right" vertical="center" shrinkToFit="1" readingOrder="2"/>
      <protection hidden="1"/>
    </xf>
    <xf numFmtId="0" fontId="7" fillId="0" borderId="15" xfId="0" applyFont="1" applyBorder="1" applyAlignment="1" applyProtection="1">
      <alignment horizontal="center" vertical="center" shrinkToFit="1" readingOrder="2"/>
      <protection hidden="1"/>
    </xf>
    <xf numFmtId="0" fontId="7" fillId="0" borderId="17" xfId="0" applyFont="1" applyBorder="1" applyAlignment="1" applyProtection="1">
      <alignment horizontal="center" vertical="center" shrinkToFit="1" readingOrder="2"/>
      <protection hidden="1"/>
    </xf>
    <xf numFmtId="0" fontId="7" fillId="0" borderId="6" xfId="0" applyFont="1" applyBorder="1" applyAlignment="1" applyProtection="1">
      <alignment horizontal="center" vertical="center" shrinkToFit="1" readingOrder="2"/>
      <protection hidden="1"/>
    </xf>
    <xf numFmtId="0" fontId="7" fillId="0" borderId="12" xfId="0" applyFont="1" applyBorder="1" applyAlignment="1" applyProtection="1">
      <alignment horizontal="center" vertical="center" shrinkToFit="1" readingOrder="2"/>
      <protection hidden="1"/>
    </xf>
    <xf numFmtId="0" fontId="24" fillId="0" borderId="12" xfId="0" applyFont="1" applyBorder="1" applyAlignment="1" applyProtection="1">
      <alignment horizontal="right" vertical="center"/>
      <protection hidden="1"/>
    </xf>
    <xf numFmtId="0" fontId="25" fillId="0" borderId="12" xfId="0" applyFont="1" applyBorder="1" applyAlignment="1" applyProtection="1">
      <alignment horizontal="center" vertical="center" shrinkToFit="1" readingOrder="2"/>
      <protection hidden="1"/>
    </xf>
    <xf numFmtId="49" fontId="14" fillId="2" borderId="15" xfId="0" applyNumberFormat="1" applyFont="1" applyFill="1" applyBorder="1" applyAlignment="1" applyProtection="1">
      <alignment horizontal="center" vertical="center" shrinkToFit="1" readingOrder="2"/>
      <protection locked="0"/>
    </xf>
    <xf numFmtId="0" fontId="18" fillId="0" borderId="15" xfId="0" applyNumberFormat="1" applyFont="1" applyBorder="1" applyAlignment="1" applyProtection="1">
      <alignment horizontal="center" vertical="center" shrinkToFit="1" readingOrder="2"/>
      <protection hidden="1"/>
    </xf>
    <xf numFmtId="0" fontId="19" fillId="2" borderId="15" xfId="0" applyFont="1" applyFill="1" applyBorder="1" applyAlignment="1" applyProtection="1">
      <alignment horizontal="center" vertical="center" shrinkToFit="1" readingOrder="2"/>
      <protection locked="0"/>
    </xf>
    <xf numFmtId="0" fontId="19" fillId="7" borderId="15" xfId="0" applyFont="1" applyFill="1" applyBorder="1" applyAlignment="1" applyProtection="1">
      <alignment horizontal="center" vertical="center" shrinkToFit="1" readingOrder="2"/>
      <protection locked="0"/>
    </xf>
    <xf numFmtId="0" fontId="19" fillId="8" borderId="15" xfId="0" applyFont="1" applyFill="1" applyBorder="1" applyAlignment="1" applyProtection="1">
      <alignment horizontal="center" vertical="center" shrinkToFit="1" readingOrder="2"/>
      <protection locked="0"/>
    </xf>
    <xf numFmtId="0" fontId="23" fillId="0" borderId="49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49" xfId="0" applyNumberFormat="1" applyFont="1" applyBorder="1" applyAlignment="1" applyProtection="1">
      <alignment horizontal="center" vertical="center" shrinkToFit="1" readingOrder="2"/>
      <protection hidden="1"/>
    </xf>
    <xf numFmtId="0" fontId="23" fillId="0" borderId="48" xfId="0" applyNumberFormat="1" applyFont="1" applyBorder="1" applyAlignment="1" applyProtection="1">
      <alignment horizontal="center" vertical="center" shrinkToFit="1" readingOrder="2"/>
      <protection locked="0"/>
    </xf>
    <xf numFmtId="0" fontId="23" fillId="0" borderId="50" xfId="0" applyNumberFormat="1" applyFont="1" applyBorder="1" applyAlignment="1" applyProtection="1">
      <alignment horizontal="center" vertical="center" shrinkToFit="1" readingOrder="2"/>
      <protection locked="0"/>
    </xf>
    <xf numFmtId="0" fontId="1" fillId="0" borderId="12" xfId="0" applyFont="1" applyBorder="1" applyAlignment="1" applyProtection="1">
      <alignment horizontal="right" vertical="center"/>
      <protection hidden="1"/>
    </xf>
    <xf numFmtId="0" fontId="1" fillId="0" borderId="12" xfId="0" applyFont="1" applyBorder="1" applyProtection="1">
      <protection hidden="1"/>
    </xf>
    <xf numFmtId="0" fontId="9" fillId="0" borderId="13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28" fillId="0" borderId="0" xfId="0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0" borderId="51" xfId="0" applyFont="1" applyBorder="1" applyAlignment="1" applyProtection="1">
      <alignment horizontal="right" vertical="center"/>
      <protection hidden="1"/>
    </xf>
    <xf numFmtId="0" fontId="5" fillId="2" borderId="0" xfId="0" applyFont="1" applyFill="1" applyBorder="1" applyAlignment="1" applyProtection="1">
      <alignment horizontal="right" vertical="center" shrinkToFit="1" readingOrder="2"/>
      <protection hidden="1"/>
    </xf>
    <xf numFmtId="0" fontId="5" fillId="0" borderId="52" xfId="0" applyFont="1" applyBorder="1" applyAlignment="1" applyProtection="1">
      <alignment horizontal="center" vertical="center"/>
      <protection hidden="1"/>
    </xf>
    <xf numFmtId="0" fontId="5" fillId="0" borderId="53" xfId="0" applyFont="1" applyBorder="1" applyAlignment="1" applyProtection="1">
      <alignment horizontal="center" vertical="center"/>
      <protection hidden="1"/>
    </xf>
    <xf numFmtId="0" fontId="5" fillId="0" borderId="53" xfId="0" applyFont="1" applyBorder="1" applyAlignment="1" applyProtection="1">
      <alignment horizontal="center" vertical="center"/>
      <protection hidden="1"/>
    </xf>
    <xf numFmtId="0" fontId="4" fillId="0" borderId="54" xfId="0" applyFont="1" applyBorder="1" applyAlignment="1" applyProtection="1">
      <alignment horizontal="center" vertical="center" shrinkToFit="1" readingOrder="2"/>
      <protection hidden="1"/>
    </xf>
    <xf numFmtId="0" fontId="5" fillId="0" borderId="55" xfId="0" applyFont="1" applyBorder="1" applyAlignment="1" applyProtection="1">
      <alignment horizontal="center" vertical="center"/>
      <protection hidden="1"/>
    </xf>
    <xf numFmtId="0" fontId="4" fillId="0" borderId="47" xfId="0" applyNumberFormat="1" applyFont="1" applyBorder="1" applyAlignment="1" applyProtection="1">
      <alignment horizontal="center" vertical="center" shrinkToFit="1" readingOrder="2"/>
      <protection hidden="1"/>
    </xf>
    <xf numFmtId="0" fontId="5" fillId="0" borderId="23" xfId="0" applyFont="1" applyBorder="1" applyAlignment="1" applyProtection="1">
      <alignment horizontal="right" vertical="center"/>
      <protection hidden="1"/>
    </xf>
    <xf numFmtId="0" fontId="5" fillId="0" borderId="56" xfId="0" applyFont="1" applyBorder="1" applyAlignment="1" applyProtection="1">
      <alignment horizontal="right" vertical="center"/>
      <protection hidden="1"/>
    </xf>
    <xf numFmtId="0" fontId="5" fillId="0" borderId="17" xfId="0" applyFont="1" applyBorder="1" applyAlignment="1" applyProtection="1">
      <alignment horizontal="right" vertical="center"/>
      <protection hidden="1"/>
    </xf>
    <xf numFmtId="0" fontId="4" fillId="0" borderId="57" xfId="0" applyFont="1" applyBorder="1" applyAlignment="1" applyProtection="1">
      <alignment horizontal="center" vertical="center" shrinkToFit="1" readingOrder="2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4" fillId="0" borderId="58" xfId="0" applyFont="1" applyBorder="1" applyAlignment="1" applyProtection="1">
      <alignment horizontal="center" vertical="center" shrinkToFit="1" readingOrder="2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0" fontId="29" fillId="0" borderId="59" xfId="0" applyFont="1" applyBorder="1" applyAlignment="1" applyProtection="1">
      <alignment horizontal="center" vertical="center" shrinkToFit="1" readingOrder="2"/>
      <protection locked="0"/>
    </xf>
    <xf numFmtId="0" fontId="28" fillId="0" borderId="5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5" fillId="0" borderId="60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vertical="center"/>
      <protection hidden="1"/>
    </xf>
    <xf numFmtId="0" fontId="5" fillId="0" borderId="47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51" xfId="0" applyFont="1" applyBorder="1" applyAlignment="1" applyProtection="1">
      <alignment vertical="center"/>
      <protection hidden="1"/>
    </xf>
  </cellXfs>
  <cellStyles count="1">
    <cellStyle name="Normal" xfId="0" builtinId="0"/>
  </cellStyles>
  <dxfs count="78">
    <dxf>
      <font>
        <color theme="0"/>
      </font>
    </dxf>
    <dxf>
      <font>
        <color theme="0"/>
      </font>
    </dxf>
    <dxf>
      <fill>
        <patternFill>
          <bgColor rgb="FFFAFAC8"/>
        </patternFill>
      </fill>
    </dxf>
    <dxf>
      <font>
        <color theme="0"/>
      </font>
      <fill>
        <patternFill patternType="solid">
          <fgColor theme="0"/>
          <bgColor rgb="FF92D050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ont>
        <color theme="0"/>
      </font>
    </dxf>
    <dxf>
      <font>
        <color theme="0"/>
      </font>
    </dxf>
    <dxf>
      <fill>
        <patternFill>
          <bgColor rgb="FFFAFAC8"/>
        </patternFill>
      </fill>
    </dxf>
    <dxf>
      <font>
        <color theme="0"/>
      </font>
      <fill>
        <patternFill patternType="solid">
          <fgColor theme="0"/>
          <bgColor rgb="FF92D050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  <dxf>
      <fill>
        <patternFill>
          <bgColor rgb="FFFAFAC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587;&#1608;&#1610;&#1602;%20&#1573;&#1589;&#1583;&#1575;&#1585;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داية"/>
      <sheetName val="الشيت"/>
      <sheetName val="الأوائل"/>
    </sheetNames>
    <sheetDataSet>
      <sheetData sheetId="0">
        <row r="16">
          <cell r="E16" t="str">
            <v xml:space="preserve"> شرق طنطا التعليمية</v>
          </cell>
        </row>
        <row r="18">
          <cell r="E18" t="str">
            <v>طنطا التجارية المشتركة بدفرة</v>
          </cell>
        </row>
        <row r="20">
          <cell r="E20" t="str">
            <v>الثــــاني - شعبة تسويـق</v>
          </cell>
          <cell r="M20">
            <v>43374</v>
          </cell>
        </row>
        <row r="22">
          <cell r="E22" t="str">
            <v>2019/2018</v>
          </cell>
        </row>
      </sheetData>
      <sheetData sheetId="1">
        <row r="8">
          <cell r="DU8" t="str">
            <v>1/2</v>
          </cell>
        </row>
        <row r="9">
          <cell r="DU9" t="str">
            <v>2/2</v>
          </cell>
        </row>
        <row r="10">
          <cell r="M10">
            <v>38735</v>
          </cell>
          <cell r="CI10">
            <v>33</v>
          </cell>
          <cell r="DU10" t="str">
            <v>3/2</v>
          </cell>
        </row>
        <row r="11">
          <cell r="M11">
            <v>37622</v>
          </cell>
          <cell r="CI11">
            <v>65</v>
          </cell>
          <cell r="DU11" t="str">
            <v>4/2</v>
          </cell>
        </row>
        <row r="12">
          <cell r="M12">
            <v>38619</v>
          </cell>
          <cell r="CI12">
            <v>9</v>
          </cell>
          <cell r="DU12" t="str">
            <v>5/2</v>
          </cell>
        </row>
        <row r="13">
          <cell r="M13">
            <v>38561</v>
          </cell>
          <cell r="CI13">
            <v>4</v>
          </cell>
          <cell r="DU13" t="str">
            <v>6/2</v>
          </cell>
        </row>
        <row r="14">
          <cell r="M14">
            <v>38665</v>
          </cell>
          <cell r="CI14" t="str">
            <v/>
          </cell>
          <cell r="DU14" t="str">
            <v>7/2</v>
          </cell>
        </row>
        <row r="15">
          <cell r="M15">
            <v>37987</v>
          </cell>
          <cell r="CI15" t="str">
            <v/>
          </cell>
          <cell r="DU15" t="str">
            <v>8/2</v>
          </cell>
        </row>
        <row r="16">
          <cell r="M16">
            <v>38650</v>
          </cell>
          <cell r="CI16" t="str">
            <v/>
          </cell>
          <cell r="DU16" t="str">
            <v>9/2</v>
          </cell>
        </row>
        <row r="17">
          <cell r="M17">
            <v>38600</v>
          </cell>
          <cell r="CI17">
            <v>23</v>
          </cell>
          <cell r="DU17" t="str">
            <v>10/2</v>
          </cell>
        </row>
        <row r="18">
          <cell r="M18">
            <v>38740</v>
          </cell>
          <cell r="CI18">
            <v>48</v>
          </cell>
          <cell r="DU18" t="str">
            <v>منازل</v>
          </cell>
        </row>
        <row r="19">
          <cell r="M19">
            <v>37895</v>
          </cell>
          <cell r="CI19">
            <v>58</v>
          </cell>
        </row>
        <row r="20">
          <cell r="M20">
            <v>38049</v>
          </cell>
          <cell r="CI20">
            <v>21</v>
          </cell>
        </row>
        <row r="21">
          <cell r="M21">
            <v>38353</v>
          </cell>
          <cell r="CI21">
            <v>18</v>
          </cell>
        </row>
        <row r="22">
          <cell r="M22">
            <v>38549</v>
          </cell>
          <cell r="CI22">
            <v>20</v>
          </cell>
        </row>
        <row r="23">
          <cell r="M23">
            <v>38514</v>
          </cell>
          <cell r="CI23">
            <v>5</v>
          </cell>
        </row>
        <row r="24">
          <cell r="M24">
            <v>38439</v>
          </cell>
          <cell r="CI24" t="str">
            <v/>
          </cell>
        </row>
        <row r="25">
          <cell r="M25">
            <v>37740</v>
          </cell>
          <cell r="CI25">
            <v>35</v>
          </cell>
        </row>
        <row r="26">
          <cell r="M26">
            <v>37933</v>
          </cell>
          <cell r="CI26">
            <v>41</v>
          </cell>
        </row>
        <row r="27">
          <cell r="M27">
            <v>38621</v>
          </cell>
          <cell r="CI27">
            <v>2</v>
          </cell>
        </row>
        <row r="28">
          <cell r="M28">
            <v>38690</v>
          </cell>
          <cell r="CI28">
            <v>19</v>
          </cell>
        </row>
        <row r="29">
          <cell r="M29">
            <v>38579</v>
          </cell>
          <cell r="CI29">
            <v>3</v>
          </cell>
        </row>
        <row r="30">
          <cell r="M30">
            <v>38445</v>
          </cell>
          <cell r="CI30">
            <v>8</v>
          </cell>
        </row>
        <row r="31">
          <cell r="M31">
            <v>38346</v>
          </cell>
          <cell r="CI31">
            <v>49</v>
          </cell>
        </row>
        <row r="32">
          <cell r="M32">
            <v>38446</v>
          </cell>
          <cell r="CI32">
            <v>53</v>
          </cell>
        </row>
        <row r="33">
          <cell r="M33">
            <v>38458</v>
          </cell>
          <cell r="CI33" t="str">
            <v/>
          </cell>
        </row>
        <row r="34">
          <cell r="M34">
            <v>38380</v>
          </cell>
          <cell r="CI34" t="str">
            <v/>
          </cell>
        </row>
        <row r="35">
          <cell r="M35">
            <v>38698</v>
          </cell>
          <cell r="CI35">
            <v>28</v>
          </cell>
        </row>
        <row r="36">
          <cell r="M36">
            <v>38565</v>
          </cell>
          <cell r="CI36" t="str">
            <v/>
          </cell>
        </row>
        <row r="37">
          <cell r="M37">
            <v>38656</v>
          </cell>
          <cell r="CI37">
            <v>13</v>
          </cell>
        </row>
        <row r="38">
          <cell r="M38">
            <v>38040</v>
          </cell>
          <cell r="CI38">
            <v>42</v>
          </cell>
        </row>
        <row r="39">
          <cell r="M39">
            <v>37818</v>
          </cell>
          <cell r="CI39" t="str">
            <v/>
          </cell>
        </row>
        <row r="40">
          <cell r="M40">
            <v>38687</v>
          </cell>
          <cell r="CI40">
            <v>17</v>
          </cell>
        </row>
        <row r="41">
          <cell r="M41">
            <v>38613</v>
          </cell>
          <cell r="CI41">
            <v>32</v>
          </cell>
        </row>
        <row r="42">
          <cell r="M42">
            <v>38725</v>
          </cell>
          <cell r="CI42">
            <v>40</v>
          </cell>
        </row>
        <row r="43">
          <cell r="M43">
            <v>38558</v>
          </cell>
          <cell r="CI43">
            <v>26</v>
          </cell>
        </row>
        <row r="44">
          <cell r="M44">
            <v>38558</v>
          </cell>
          <cell r="CI44" t="str">
            <v/>
          </cell>
        </row>
        <row r="45">
          <cell r="M45">
            <v>38448</v>
          </cell>
          <cell r="CI45">
            <v>1</v>
          </cell>
        </row>
        <row r="46">
          <cell r="M46">
            <v>38732</v>
          </cell>
          <cell r="CI46">
            <v>44</v>
          </cell>
        </row>
        <row r="47">
          <cell r="M47">
            <v>38510</v>
          </cell>
          <cell r="CI47" t="str">
            <v/>
          </cell>
        </row>
        <row r="48">
          <cell r="M48">
            <v>38520</v>
          </cell>
          <cell r="CI48">
            <v>7</v>
          </cell>
        </row>
        <row r="49">
          <cell r="M49">
            <v>38727</v>
          </cell>
          <cell r="CI49">
            <v>11</v>
          </cell>
        </row>
        <row r="50">
          <cell r="M50">
            <v>37782</v>
          </cell>
          <cell r="CI50">
            <v>38</v>
          </cell>
        </row>
        <row r="51">
          <cell r="M51">
            <v>38777</v>
          </cell>
          <cell r="CI51" t="str">
            <v/>
          </cell>
        </row>
        <row r="52">
          <cell r="M52">
            <v>38599</v>
          </cell>
          <cell r="CI52" t="str">
            <v/>
          </cell>
        </row>
        <row r="53">
          <cell r="M53">
            <v>38353</v>
          </cell>
          <cell r="CI53" t="str">
            <v/>
          </cell>
        </row>
        <row r="54">
          <cell r="M54">
            <v>38638</v>
          </cell>
          <cell r="CI54" t="str">
            <v/>
          </cell>
        </row>
        <row r="55">
          <cell r="M55">
            <v>38516</v>
          </cell>
          <cell r="CI55" t="str">
            <v/>
          </cell>
        </row>
        <row r="56">
          <cell r="M56">
            <v>38767</v>
          </cell>
          <cell r="CI56">
            <v>37</v>
          </cell>
        </row>
        <row r="57">
          <cell r="M57">
            <v>38231</v>
          </cell>
          <cell r="CI57" t="str">
            <v/>
          </cell>
        </row>
        <row r="58">
          <cell r="M58">
            <v>38396</v>
          </cell>
          <cell r="CI58">
            <v>29</v>
          </cell>
        </row>
        <row r="59">
          <cell r="M59">
            <v>38719</v>
          </cell>
          <cell r="CI59">
            <v>25</v>
          </cell>
        </row>
        <row r="60">
          <cell r="M60">
            <v>38132</v>
          </cell>
          <cell r="CI60">
            <v>36</v>
          </cell>
        </row>
        <row r="61">
          <cell r="M61">
            <v>38398</v>
          </cell>
          <cell r="CI61">
            <v>27</v>
          </cell>
        </row>
        <row r="62">
          <cell r="M62">
            <v>38053</v>
          </cell>
          <cell r="CI62" t="str">
            <v/>
          </cell>
        </row>
        <row r="63">
          <cell r="M63">
            <v>38325</v>
          </cell>
          <cell r="CI63">
            <v>31</v>
          </cell>
        </row>
        <row r="64">
          <cell r="M64">
            <v>38592</v>
          </cell>
          <cell r="CI64">
            <v>39</v>
          </cell>
        </row>
        <row r="65">
          <cell r="M65">
            <v>38537</v>
          </cell>
          <cell r="CI65">
            <v>22</v>
          </cell>
        </row>
        <row r="66">
          <cell r="M66">
            <v>38775</v>
          </cell>
          <cell r="CI66">
            <v>24</v>
          </cell>
        </row>
        <row r="67">
          <cell r="M67">
            <v>38549</v>
          </cell>
          <cell r="CI67" t="str">
            <v/>
          </cell>
        </row>
        <row r="68">
          <cell r="M68">
            <v>38434</v>
          </cell>
          <cell r="CI68" t="str">
            <v/>
          </cell>
        </row>
        <row r="69">
          <cell r="M69">
            <v>38735</v>
          </cell>
          <cell r="CI69">
            <v>57</v>
          </cell>
        </row>
        <row r="70">
          <cell r="M70">
            <v>38448</v>
          </cell>
          <cell r="CI70">
            <v>77</v>
          </cell>
        </row>
        <row r="71">
          <cell r="M71">
            <v>38297</v>
          </cell>
          <cell r="CI71">
            <v>71</v>
          </cell>
        </row>
        <row r="72">
          <cell r="M72">
            <v>38672</v>
          </cell>
          <cell r="CI72">
            <v>30</v>
          </cell>
        </row>
        <row r="73">
          <cell r="M73">
            <v>38666</v>
          </cell>
          <cell r="CI73" t="str">
            <v/>
          </cell>
        </row>
        <row r="74">
          <cell r="M74">
            <v>38613</v>
          </cell>
          <cell r="CI74">
            <v>82</v>
          </cell>
        </row>
        <row r="75">
          <cell r="M75">
            <v>38154</v>
          </cell>
          <cell r="CI75" t="str">
            <v/>
          </cell>
        </row>
        <row r="76">
          <cell r="M76">
            <v>38624</v>
          </cell>
          <cell r="CI76">
            <v>45</v>
          </cell>
        </row>
        <row r="77">
          <cell r="M77">
            <v>38544</v>
          </cell>
          <cell r="CI77">
            <v>55</v>
          </cell>
        </row>
        <row r="78">
          <cell r="M78">
            <v>38297</v>
          </cell>
          <cell r="CI78">
            <v>56</v>
          </cell>
        </row>
        <row r="79">
          <cell r="M79">
            <v>38526</v>
          </cell>
          <cell r="CI79">
            <v>79</v>
          </cell>
        </row>
        <row r="80">
          <cell r="M80">
            <v>38169</v>
          </cell>
          <cell r="CI80">
            <v>83</v>
          </cell>
        </row>
        <row r="81">
          <cell r="M81">
            <v>38473</v>
          </cell>
          <cell r="CI81">
            <v>69</v>
          </cell>
        </row>
        <row r="82">
          <cell r="M82">
            <v>38517</v>
          </cell>
          <cell r="CI82">
            <v>62</v>
          </cell>
        </row>
        <row r="83">
          <cell r="M83">
            <v>37732</v>
          </cell>
          <cell r="CI83">
            <v>67</v>
          </cell>
        </row>
        <row r="84">
          <cell r="M84">
            <v>37419</v>
          </cell>
          <cell r="CI84">
            <v>84</v>
          </cell>
        </row>
        <row r="85">
          <cell r="M85">
            <v>38328</v>
          </cell>
          <cell r="CI85">
            <v>50</v>
          </cell>
        </row>
        <row r="86">
          <cell r="M86">
            <v>38424</v>
          </cell>
          <cell r="CI86">
            <v>73</v>
          </cell>
        </row>
        <row r="87">
          <cell r="M87">
            <v>38773</v>
          </cell>
          <cell r="CI87">
            <v>47</v>
          </cell>
        </row>
        <row r="88">
          <cell r="M88">
            <v>38558</v>
          </cell>
          <cell r="CI88">
            <v>52</v>
          </cell>
        </row>
        <row r="89">
          <cell r="M89">
            <v>38108</v>
          </cell>
          <cell r="CI89">
            <v>64</v>
          </cell>
        </row>
        <row r="90">
          <cell r="M90">
            <v>38680</v>
          </cell>
          <cell r="CI90">
            <v>59</v>
          </cell>
        </row>
        <row r="91">
          <cell r="M91">
            <v>38509</v>
          </cell>
          <cell r="CI91">
            <v>54</v>
          </cell>
        </row>
        <row r="92">
          <cell r="M92">
            <v>38504</v>
          </cell>
          <cell r="CI92">
            <v>74</v>
          </cell>
        </row>
        <row r="93">
          <cell r="M93">
            <v>38544</v>
          </cell>
          <cell r="CI93">
            <v>70</v>
          </cell>
        </row>
        <row r="94">
          <cell r="M94">
            <v>38642</v>
          </cell>
          <cell r="CI94">
            <v>51</v>
          </cell>
        </row>
        <row r="95">
          <cell r="M95">
            <v>38745</v>
          </cell>
          <cell r="CI95">
            <v>46</v>
          </cell>
        </row>
        <row r="96">
          <cell r="M96">
            <v>38277</v>
          </cell>
          <cell r="CI96">
            <v>61</v>
          </cell>
        </row>
        <row r="97">
          <cell r="M97">
            <v>38342</v>
          </cell>
          <cell r="CI97">
            <v>15</v>
          </cell>
        </row>
        <row r="98">
          <cell r="M98">
            <v>38513</v>
          </cell>
          <cell r="CI98">
            <v>12</v>
          </cell>
        </row>
        <row r="99">
          <cell r="M99">
            <v>38337</v>
          </cell>
          <cell r="CI99">
            <v>10</v>
          </cell>
        </row>
        <row r="100">
          <cell r="CI100">
            <v>16</v>
          </cell>
        </row>
        <row r="101">
          <cell r="CI101">
            <v>6</v>
          </cell>
        </row>
        <row r="102">
          <cell r="CI102">
            <v>14</v>
          </cell>
        </row>
        <row r="103">
          <cell r="CI103" t="str">
            <v/>
          </cell>
        </row>
        <row r="104">
          <cell r="CI104" t="str">
            <v/>
          </cell>
        </row>
        <row r="105">
          <cell r="CI105" t="str">
            <v/>
          </cell>
        </row>
        <row r="106">
          <cell r="CI106" t="str">
            <v/>
          </cell>
        </row>
        <row r="107">
          <cell r="CI107" t="str">
            <v/>
          </cell>
        </row>
        <row r="108">
          <cell r="CI108" t="str">
            <v/>
          </cell>
        </row>
        <row r="109">
          <cell r="CI109" t="str">
            <v/>
          </cell>
        </row>
        <row r="110">
          <cell r="CI110" t="str">
            <v/>
          </cell>
        </row>
        <row r="111">
          <cell r="CI111" t="str">
            <v/>
          </cell>
        </row>
        <row r="112">
          <cell r="CI112" t="str">
            <v/>
          </cell>
        </row>
        <row r="113">
          <cell r="CI113" t="str">
            <v/>
          </cell>
        </row>
        <row r="114">
          <cell r="CI114" t="str">
            <v/>
          </cell>
        </row>
        <row r="115">
          <cell r="CI115" t="str">
            <v/>
          </cell>
        </row>
        <row r="116">
          <cell r="CI116" t="str">
            <v/>
          </cell>
        </row>
        <row r="117">
          <cell r="CI117" t="str">
            <v/>
          </cell>
        </row>
        <row r="118">
          <cell r="CI118" t="str">
            <v/>
          </cell>
        </row>
        <row r="119">
          <cell r="CI119" t="str">
            <v/>
          </cell>
        </row>
        <row r="120">
          <cell r="CI120" t="str">
            <v/>
          </cell>
        </row>
        <row r="121">
          <cell r="CI121" t="str">
            <v/>
          </cell>
        </row>
        <row r="122">
          <cell r="CI122" t="str">
            <v/>
          </cell>
        </row>
        <row r="123">
          <cell r="CI123" t="str">
            <v/>
          </cell>
        </row>
        <row r="124">
          <cell r="CI124" t="str">
            <v/>
          </cell>
        </row>
        <row r="125">
          <cell r="CI125" t="str">
            <v/>
          </cell>
        </row>
        <row r="126">
          <cell r="CI126" t="str">
            <v/>
          </cell>
        </row>
        <row r="127">
          <cell r="CI127" t="str">
            <v/>
          </cell>
        </row>
        <row r="128">
          <cell r="CI128" t="str">
            <v/>
          </cell>
        </row>
        <row r="129">
          <cell r="CI129" t="str">
            <v/>
          </cell>
        </row>
        <row r="130">
          <cell r="CI130" t="str">
            <v/>
          </cell>
        </row>
        <row r="131">
          <cell r="CI131" t="str">
            <v/>
          </cell>
        </row>
        <row r="132">
          <cell r="CI132" t="str">
            <v/>
          </cell>
        </row>
        <row r="133">
          <cell r="CI133" t="str">
            <v/>
          </cell>
        </row>
        <row r="134">
          <cell r="CI134" t="str">
            <v/>
          </cell>
        </row>
        <row r="135">
          <cell r="CI135" t="str">
            <v/>
          </cell>
        </row>
        <row r="136">
          <cell r="CI136" t="str">
            <v/>
          </cell>
        </row>
        <row r="137">
          <cell r="CI137" t="str">
            <v/>
          </cell>
        </row>
        <row r="138">
          <cell r="CI138" t="str">
            <v/>
          </cell>
        </row>
        <row r="139">
          <cell r="CI139" t="str">
            <v/>
          </cell>
        </row>
        <row r="140">
          <cell r="CI140" t="str">
            <v/>
          </cell>
        </row>
        <row r="141">
          <cell r="CI141" t="str">
            <v/>
          </cell>
        </row>
        <row r="142">
          <cell r="CI142" t="str">
            <v/>
          </cell>
        </row>
        <row r="143">
          <cell r="CI143" t="str">
            <v/>
          </cell>
        </row>
        <row r="144">
          <cell r="CI144" t="str">
            <v/>
          </cell>
        </row>
        <row r="145">
          <cell r="CI145" t="str">
            <v/>
          </cell>
        </row>
        <row r="146">
          <cell r="CI146" t="str">
            <v/>
          </cell>
        </row>
        <row r="147">
          <cell r="CI147" t="str">
            <v/>
          </cell>
        </row>
        <row r="148">
          <cell r="CI148" t="str">
            <v/>
          </cell>
        </row>
        <row r="149">
          <cell r="CI149" t="str">
            <v/>
          </cell>
        </row>
        <row r="150">
          <cell r="CI150" t="str">
            <v/>
          </cell>
        </row>
        <row r="151">
          <cell r="CI151" t="str">
            <v/>
          </cell>
        </row>
        <row r="152">
          <cell r="CI152" t="str">
            <v/>
          </cell>
        </row>
        <row r="153">
          <cell r="CI153" t="str">
            <v/>
          </cell>
        </row>
        <row r="154">
          <cell r="CI154" t="str">
            <v/>
          </cell>
        </row>
        <row r="155">
          <cell r="CI155" t="str">
            <v/>
          </cell>
        </row>
        <row r="156">
          <cell r="CI156" t="str">
            <v/>
          </cell>
        </row>
        <row r="157">
          <cell r="CI157" t="str">
            <v/>
          </cell>
        </row>
        <row r="158">
          <cell r="CI158" t="str">
            <v/>
          </cell>
        </row>
        <row r="159">
          <cell r="CI159" t="str">
            <v/>
          </cell>
        </row>
        <row r="160">
          <cell r="CI160" t="str">
            <v/>
          </cell>
        </row>
        <row r="161">
          <cell r="CI161" t="str">
            <v/>
          </cell>
        </row>
        <row r="162">
          <cell r="CI162" t="str">
            <v/>
          </cell>
        </row>
        <row r="163">
          <cell r="CI163" t="str">
            <v/>
          </cell>
        </row>
        <row r="164">
          <cell r="CI164" t="str">
            <v/>
          </cell>
        </row>
        <row r="165">
          <cell r="CI165" t="str">
            <v/>
          </cell>
        </row>
        <row r="166">
          <cell r="CI166" t="str">
            <v/>
          </cell>
        </row>
        <row r="167">
          <cell r="CI167" t="str">
            <v/>
          </cell>
        </row>
        <row r="168">
          <cell r="CI168" t="str">
            <v/>
          </cell>
        </row>
        <row r="169">
          <cell r="CI169" t="str">
            <v/>
          </cell>
        </row>
        <row r="170">
          <cell r="CI170" t="str">
            <v/>
          </cell>
        </row>
        <row r="171">
          <cell r="CI171" t="str">
            <v/>
          </cell>
        </row>
        <row r="172">
          <cell r="CI172" t="str">
            <v/>
          </cell>
        </row>
        <row r="173">
          <cell r="CI173" t="str">
            <v/>
          </cell>
        </row>
        <row r="174">
          <cell r="CI174" t="str">
            <v/>
          </cell>
        </row>
        <row r="175">
          <cell r="CI175" t="str">
            <v/>
          </cell>
        </row>
        <row r="176">
          <cell r="CI176" t="str">
            <v/>
          </cell>
        </row>
        <row r="177">
          <cell r="CI177" t="str">
            <v/>
          </cell>
        </row>
        <row r="178">
          <cell r="CI178" t="str">
            <v/>
          </cell>
        </row>
        <row r="179">
          <cell r="CI179" t="str">
            <v/>
          </cell>
        </row>
        <row r="180">
          <cell r="CI180" t="str">
            <v/>
          </cell>
        </row>
        <row r="181">
          <cell r="CI181" t="str">
            <v/>
          </cell>
        </row>
        <row r="182">
          <cell r="CI182" t="str">
            <v/>
          </cell>
        </row>
        <row r="183">
          <cell r="CI183" t="str">
            <v/>
          </cell>
        </row>
        <row r="184">
          <cell r="CI184" t="str">
            <v/>
          </cell>
        </row>
        <row r="185">
          <cell r="CI185" t="str">
            <v/>
          </cell>
        </row>
        <row r="186">
          <cell r="CI186" t="str">
            <v/>
          </cell>
        </row>
        <row r="187">
          <cell r="CI187" t="str">
            <v/>
          </cell>
        </row>
        <row r="188">
          <cell r="CI188" t="str">
            <v/>
          </cell>
        </row>
        <row r="189">
          <cell r="CI189" t="str">
            <v/>
          </cell>
        </row>
        <row r="190">
          <cell r="CI190" t="str">
            <v/>
          </cell>
        </row>
        <row r="191">
          <cell r="CI191" t="str">
            <v/>
          </cell>
        </row>
        <row r="192">
          <cell r="CI192" t="str">
            <v/>
          </cell>
        </row>
        <row r="193">
          <cell r="CI193" t="str">
            <v/>
          </cell>
        </row>
        <row r="194">
          <cell r="CI194" t="str">
            <v/>
          </cell>
        </row>
        <row r="195">
          <cell r="CI195" t="str">
            <v/>
          </cell>
        </row>
        <row r="196">
          <cell r="CI196" t="str">
            <v/>
          </cell>
        </row>
        <row r="197">
          <cell r="CI197" t="str">
            <v/>
          </cell>
        </row>
        <row r="198">
          <cell r="CI198" t="str">
            <v/>
          </cell>
        </row>
        <row r="199">
          <cell r="CI199" t="str">
            <v/>
          </cell>
        </row>
        <row r="200">
          <cell r="CI200" t="str">
            <v/>
          </cell>
        </row>
        <row r="201">
          <cell r="CI201" t="str">
            <v/>
          </cell>
        </row>
        <row r="202">
          <cell r="CI202" t="str">
            <v/>
          </cell>
        </row>
        <row r="203">
          <cell r="CI203" t="str">
            <v/>
          </cell>
        </row>
        <row r="204">
          <cell r="CI204" t="str">
            <v/>
          </cell>
        </row>
        <row r="205">
          <cell r="CI205" t="str">
            <v/>
          </cell>
        </row>
        <row r="206">
          <cell r="CI206" t="str">
            <v/>
          </cell>
        </row>
        <row r="207">
          <cell r="CI207" t="str">
            <v/>
          </cell>
        </row>
        <row r="208">
          <cell r="CI208" t="str">
            <v/>
          </cell>
        </row>
        <row r="209">
          <cell r="CI209" t="str">
            <v/>
          </cell>
        </row>
        <row r="210">
          <cell r="CI210" t="str">
            <v/>
          </cell>
        </row>
        <row r="211">
          <cell r="CI211" t="str">
            <v/>
          </cell>
        </row>
        <row r="212">
          <cell r="CI212" t="str">
            <v/>
          </cell>
        </row>
        <row r="213">
          <cell r="CI213" t="str">
            <v/>
          </cell>
        </row>
        <row r="214">
          <cell r="CI214" t="str">
            <v/>
          </cell>
        </row>
        <row r="215">
          <cell r="CI215" t="str">
            <v/>
          </cell>
        </row>
        <row r="216">
          <cell r="CI216" t="str">
            <v/>
          </cell>
        </row>
        <row r="217">
          <cell r="CI217" t="str">
            <v/>
          </cell>
        </row>
        <row r="218">
          <cell r="CI218" t="str">
            <v/>
          </cell>
        </row>
        <row r="219">
          <cell r="CI219" t="str">
            <v/>
          </cell>
        </row>
        <row r="220">
          <cell r="CI220" t="str">
            <v/>
          </cell>
        </row>
        <row r="221">
          <cell r="CI221" t="str">
            <v/>
          </cell>
        </row>
        <row r="222">
          <cell r="CI222" t="str">
            <v/>
          </cell>
        </row>
        <row r="223">
          <cell r="CI223" t="str">
            <v/>
          </cell>
        </row>
        <row r="224">
          <cell r="CI224" t="str">
            <v/>
          </cell>
        </row>
        <row r="225">
          <cell r="CI225" t="str">
            <v/>
          </cell>
        </row>
        <row r="226">
          <cell r="CI226" t="str">
            <v/>
          </cell>
        </row>
        <row r="227">
          <cell r="CI227" t="str">
            <v/>
          </cell>
        </row>
        <row r="228">
          <cell r="CI228" t="str">
            <v/>
          </cell>
        </row>
        <row r="229">
          <cell r="CI229" t="str">
            <v/>
          </cell>
        </row>
        <row r="230">
          <cell r="CI230" t="str">
            <v/>
          </cell>
        </row>
        <row r="231">
          <cell r="CI231" t="str">
            <v/>
          </cell>
        </row>
        <row r="232">
          <cell r="CI232" t="str">
            <v/>
          </cell>
        </row>
        <row r="233">
          <cell r="CI233" t="str">
            <v/>
          </cell>
        </row>
        <row r="234">
          <cell r="CI234" t="str">
            <v/>
          </cell>
        </row>
        <row r="235">
          <cell r="CI235" t="str">
            <v/>
          </cell>
        </row>
        <row r="236">
          <cell r="CI236" t="str">
            <v/>
          </cell>
        </row>
        <row r="237">
          <cell r="CI237" t="str">
            <v/>
          </cell>
        </row>
        <row r="238">
          <cell r="CI238" t="str">
            <v/>
          </cell>
        </row>
        <row r="239">
          <cell r="CI239" t="str">
            <v/>
          </cell>
        </row>
        <row r="240">
          <cell r="CI240" t="str">
            <v/>
          </cell>
        </row>
        <row r="241">
          <cell r="CI241" t="str">
            <v/>
          </cell>
        </row>
        <row r="242">
          <cell r="CI242" t="str">
            <v/>
          </cell>
        </row>
        <row r="243">
          <cell r="CI243" t="str">
            <v/>
          </cell>
        </row>
        <row r="244">
          <cell r="CI244" t="str">
            <v/>
          </cell>
        </row>
        <row r="245">
          <cell r="CI245" t="str">
            <v/>
          </cell>
        </row>
        <row r="246">
          <cell r="CI246" t="str">
            <v/>
          </cell>
        </row>
        <row r="247">
          <cell r="CI247" t="str">
            <v/>
          </cell>
        </row>
        <row r="248">
          <cell r="CI248" t="str">
            <v/>
          </cell>
        </row>
        <row r="249">
          <cell r="CI249" t="str">
            <v/>
          </cell>
        </row>
        <row r="250">
          <cell r="CI250" t="str">
            <v/>
          </cell>
        </row>
        <row r="251">
          <cell r="CI251" t="str">
            <v/>
          </cell>
        </row>
        <row r="252">
          <cell r="CI252" t="str">
            <v/>
          </cell>
        </row>
        <row r="253">
          <cell r="CI253" t="str">
            <v/>
          </cell>
        </row>
        <row r="254">
          <cell r="CI254" t="str">
            <v/>
          </cell>
        </row>
        <row r="255">
          <cell r="CI255" t="str">
            <v/>
          </cell>
        </row>
        <row r="256">
          <cell r="CI256" t="str">
            <v/>
          </cell>
        </row>
        <row r="257">
          <cell r="CI257" t="str">
            <v/>
          </cell>
        </row>
        <row r="258">
          <cell r="CI258" t="str">
            <v/>
          </cell>
        </row>
        <row r="259">
          <cell r="CI259" t="str">
            <v/>
          </cell>
        </row>
        <row r="260">
          <cell r="CI260" t="str">
            <v/>
          </cell>
        </row>
        <row r="261">
          <cell r="CI261" t="str">
            <v/>
          </cell>
        </row>
        <row r="262">
          <cell r="CI262" t="str">
            <v/>
          </cell>
        </row>
        <row r="263">
          <cell r="CI263" t="str">
            <v/>
          </cell>
        </row>
        <row r="264">
          <cell r="CI264" t="str">
            <v/>
          </cell>
        </row>
        <row r="265">
          <cell r="CI265" t="str">
            <v/>
          </cell>
        </row>
        <row r="266">
          <cell r="CI266" t="str">
            <v/>
          </cell>
        </row>
        <row r="267">
          <cell r="CI267" t="str">
            <v/>
          </cell>
        </row>
        <row r="268">
          <cell r="CI268" t="str">
            <v/>
          </cell>
        </row>
        <row r="269">
          <cell r="CI269" t="str">
            <v/>
          </cell>
        </row>
        <row r="270">
          <cell r="CI270" t="str">
            <v/>
          </cell>
        </row>
        <row r="271">
          <cell r="CI271" t="str">
            <v/>
          </cell>
        </row>
        <row r="272">
          <cell r="CI272" t="str">
            <v/>
          </cell>
        </row>
        <row r="273">
          <cell r="CI273" t="str">
            <v/>
          </cell>
        </row>
        <row r="274">
          <cell r="CI274" t="str">
            <v/>
          </cell>
        </row>
        <row r="275">
          <cell r="CI275" t="str">
            <v/>
          </cell>
        </row>
        <row r="276">
          <cell r="CI276" t="str">
            <v/>
          </cell>
        </row>
        <row r="277">
          <cell r="CI277" t="str">
            <v/>
          </cell>
        </row>
        <row r="278">
          <cell r="CI278" t="str">
            <v/>
          </cell>
        </row>
        <row r="279">
          <cell r="CI279" t="str">
            <v/>
          </cell>
        </row>
        <row r="280">
          <cell r="CI280" t="str">
            <v/>
          </cell>
        </row>
        <row r="281">
          <cell r="CI281" t="str">
            <v/>
          </cell>
        </row>
        <row r="282">
          <cell r="CI282" t="str">
            <v/>
          </cell>
        </row>
        <row r="283">
          <cell r="CI283" t="str">
            <v/>
          </cell>
        </row>
        <row r="284">
          <cell r="CI284" t="str">
            <v/>
          </cell>
        </row>
        <row r="285">
          <cell r="CI285" t="str">
            <v/>
          </cell>
        </row>
        <row r="286">
          <cell r="CI286" t="str">
            <v/>
          </cell>
        </row>
        <row r="287">
          <cell r="CI287" t="str">
            <v/>
          </cell>
        </row>
        <row r="288">
          <cell r="CI288" t="str">
            <v/>
          </cell>
        </row>
        <row r="289">
          <cell r="CI289" t="str">
            <v/>
          </cell>
        </row>
        <row r="290">
          <cell r="CI290" t="str">
            <v/>
          </cell>
        </row>
        <row r="291">
          <cell r="CI291" t="str">
            <v/>
          </cell>
        </row>
        <row r="292">
          <cell r="CI292" t="str">
            <v/>
          </cell>
        </row>
        <row r="293">
          <cell r="CI293" t="str">
            <v/>
          </cell>
        </row>
        <row r="294">
          <cell r="CI294" t="str">
            <v/>
          </cell>
        </row>
        <row r="295">
          <cell r="CI295" t="str">
            <v/>
          </cell>
        </row>
        <row r="296">
          <cell r="CI296" t="str">
            <v/>
          </cell>
        </row>
        <row r="297">
          <cell r="CI297" t="str">
            <v/>
          </cell>
        </row>
        <row r="298">
          <cell r="CI298" t="str">
            <v/>
          </cell>
        </row>
        <row r="299">
          <cell r="CI299" t="str">
            <v/>
          </cell>
        </row>
        <row r="300">
          <cell r="CI300" t="str">
            <v/>
          </cell>
        </row>
        <row r="301">
          <cell r="CI301" t="str">
            <v/>
          </cell>
        </row>
        <row r="302">
          <cell r="CI302" t="str">
            <v/>
          </cell>
        </row>
        <row r="303">
          <cell r="CI303" t="str">
            <v/>
          </cell>
        </row>
        <row r="304">
          <cell r="CI304" t="str">
            <v/>
          </cell>
        </row>
        <row r="305">
          <cell r="CI305" t="str">
            <v/>
          </cell>
        </row>
        <row r="306">
          <cell r="CI306" t="str">
            <v/>
          </cell>
        </row>
        <row r="307">
          <cell r="CI307" t="str">
            <v/>
          </cell>
        </row>
        <row r="308">
          <cell r="CI308" t="str">
            <v/>
          </cell>
        </row>
        <row r="309">
          <cell r="CI309" t="str">
            <v/>
          </cell>
        </row>
        <row r="310">
          <cell r="CI310" t="str">
            <v/>
          </cell>
        </row>
        <row r="311">
          <cell r="CI311" t="str">
            <v/>
          </cell>
        </row>
        <row r="312">
          <cell r="CI312" t="str">
            <v/>
          </cell>
        </row>
        <row r="313">
          <cell r="CI313" t="str">
            <v/>
          </cell>
        </row>
        <row r="314">
          <cell r="CI314" t="str">
            <v/>
          </cell>
        </row>
        <row r="315">
          <cell r="CI315" t="str">
            <v/>
          </cell>
        </row>
        <row r="316">
          <cell r="CI316" t="str">
            <v/>
          </cell>
        </row>
        <row r="317">
          <cell r="CI317" t="str">
            <v/>
          </cell>
        </row>
        <row r="318">
          <cell r="CI318" t="str">
            <v/>
          </cell>
        </row>
        <row r="319">
          <cell r="CI319" t="str">
            <v/>
          </cell>
        </row>
        <row r="320">
          <cell r="CI320" t="str">
            <v/>
          </cell>
        </row>
        <row r="321">
          <cell r="CI321" t="str">
            <v/>
          </cell>
        </row>
        <row r="322">
          <cell r="CI322" t="str">
            <v/>
          </cell>
        </row>
        <row r="323">
          <cell r="CI323" t="str">
            <v/>
          </cell>
        </row>
        <row r="324">
          <cell r="CI324" t="str">
            <v/>
          </cell>
        </row>
        <row r="325">
          <cell r="CI325" t="str">
            <v/>
          </cell>
        </row>
        <row r="326">
          <cell r="CI326" t="str">
            <v/>
          </cell>
        </row>
        <row r="327">
          <cell r="CI327" t="str">
            <v/>
          </cell>
        </row>
        <row r="328">
          <cell r="CI328" t="str">
            <v/>
          </cell>
        </row>
        <row r="329">
          <cell r="CI329" t="str">
            <v/>
          </cell>
        </row>
        <row r="330">
          <cell r="CI330" t="str">
            <v/>
          </cell>
        </row>
        <row r="331">
          <cell r="CI331" t="str">
            <v/>
          </cell>
        </row>
        <row r="332">
          <cell r="CI332" t="str">
            <v/>
          </cell>
        </row>
        <row r="333">
          <cell r="CI333" t="str">
            <v/>
          </cell>
        </row>
        <row r="334">
          <cell r="CI334" t="str">
            <v/>
          </cell>
        </row>
        <row r="335">
          <cell r="CI335" t="str">
            <v/>
          </cell>
        </row>
        <row r="336">
          <cell r="CI336" t="str">
            <v/>
          </cell>
        </row>
        <row r="337">
          <cell r="CI337" t="str">
            <v/>
          </cell>
        </row>
        <row r="338">
          <cell r="CI338" t="str">
            <v/>
          </cell>
        </row>
        <row r="339">
          <cell r="CI339" t="str">
            <v/>
          </cell>
        </row>
        <row r="340">
          <cell r="CI340" t="str">
            <v/>
          </cell>
        </row>
        <row r="341">
          <cell r="CI341" t="str">
            <v/>
          </cell>
        </row>
        <row r="342">
          <cell r="CI342" t="str">
            <v/>
          </cell>
        </row>
        <row r="343">
          <cell r="CI343" t="str">
            <v/>
          </cell>
        </row>
        <row r="344">
          <cell r="CI344" t="str">
            <v/>
          </cell>
        </row>
        <row r="345">
          <cell r="CI345" t="str">
            <v/>
          </cell>
        </row>
        <row r="346">
          <cell r="CI346" t="str">
            <v/>
          </cell>
        </row>
        <row r="347">
          <cell r="CI347" t="str">
            <v/>
          </cell>
        </row>
        <row r="348">
          <cell r="CI348" t="str">
            <v/>
          </cell>
        </row>
        <row r="349">
          <cell r="CI349" t="str">
            <v/>
          </cell>
        </row>
        <row r="350">
          <cell r="CI350" t="str">
            <v/>
          </cell>
        </row>
        <row r="351">
          <cell r="CI351" t="str">
            <v/>
          </cell>
        </row>
        <row r="352">
          <cell r="CI352" t="str">
            <v/>
          </cell>
        </row>
        <row r="353">
          <cell r="CI353" t="str">
            <v/>
          </cell>
        </row>
        <row r="354">
          <cell r="CI354" t="str">
            <v/>
          </cell>
        </row>
        <row r="355">
          <cell r="CI355" t="str">
            <v/>
          </cell>
        </row>
        <row r="356">
          <cell r="CI356" t="str">
            <v/>
          </cell>
        </row>
        <row r="357">
          <cell r="CI357" t="str">
            <v/>
          </cell>
        </row>
        <row r="358">
          <cell r="CI358" t="str">
            <v/>
          </cell>
        </row>
        <row r="359">
          <cell r="CI359" t="str">
            <v/>
          </cell>
        </row>
        <row r="360">
          <cell r="CI360" t="str">
            <v/>
          </cell>
        </row>
        <row r="361">
          <cell r="CI361" t="str">
            <v/>
          </cell>
        </row>
        <row r="362">
          <cell r="CI362" t="str">
            <v/>
          </cell>
        </row>
        <row r="363">
          <cell r="CI363" t="str">
            <v/>
          </cell>
        </row>
        <row r="364">
          <cell r="CI364" t="str">
            <v/>
          </cell>
        </row>
        <row r="365">
          <cell r="CI365" t="str">
            <v/>
          </cell>
        </row>
        <row r="366">
          <cell r="CI366" t="str">
            <v/>
          </cell>
        </row>
        <row r="367">
          <cell r="CI367" t="str">
            <v/>
          </cell>
        </row>
        <row r="368">
          <cell r="CI368" t="str">
            <v/>
          </cell>
        </row>
        <row r="369">
          <cell r="CI369" t="str">
            <v/>
          </cell>
        </row>
        <row r="370">
          <cell r="CI370" t="str">
            <v/>
          </cell>
        </row>
        <row r="371">
          <cell r="CI371" t="str">
            <v/>
          </cell>
        </row>
        <row r="372">
          <cell r="CI372" t="str">
            <v/>
          </cell>
        </row>
        <row r="373">
          <cell r="CI373" t="str">
            <v/>
          </cell>
        </row>
        <row r="374">
          <cell r="CI374" t="str">
            <v/>
          </cell>
        </row>
        <row r="375">
          <cell r="CI375" t="str">
            <v/>
          </cell>
        </row>
        <row r="376">
          <cell r="CI376" t="str">
            <v/>
          </cell>
        </row>
        <row r="377">
          <cell r="CI377" t="str">
            <v/>
          </cell>
        </row>
        <row r="378">
          <cell r="CI378" t="str">
            <v/>
          </cell>
        </row>
        <row r="379">
          <cell r="CI379" t="str">
            <v/>
          </cell>
        </row>
        <row r="380">
          <cell r="CI380" t="str">
            <v/>
          </cell>
        </row>
        <row r="381">
          <cell r="CI381" t="str">
            <v/>
          </cell>
        </row>
        <row r="382">
          <cell r="CI382" t="str">
            <v/>
          </cell>
        </row>
        <row r="383">
          <cell r="CI383" t="str">
            <v/>
          </cell>
        </row>
        <row r="384">
          <cell r="CI384" t="str">
            <v/>
          </cell>
        </row>
        <row r="385">
          <cell r="CI385" t="str">
            <v/>
          </cell>
        </row>
        <row r="386">
          <cell r="CI386" t="str">
            <v/>
          </cell>
        </row>
        <row r="387">
          <cell r="CI387" t="str">
            <v/>
          </cell>
        </row>
        <row r="388">
          <cell r="CI388" t="str">
            <v/>
          </cell>
        </row>
        <row r="389">
          <cell r="CI389" t="str">
            <v/>
          </cell>
        </row>
        <row r="390">
          <cell r="CI390" t="str">
            <v/>
          </cell>
        </row>
        <row r="391">
          <cell r="CI391" t="str">
            <v/>
          </cell>
        </row>
        <row r="392">
          <cell r="CI392" t="str">
            <v/>
          </cell>
        </row>
        <row r="393">
          <cell r="CI393" t="str">
            <v/>
          </cell>
        </row>
        <row r="394">
          <cell r="CI394" t="str">
            <v/>
          </cell>
        </row>
        <row r="395">
          <cell r="CI395" t="str">
            <v/>
          </cell>
        </row>
        <row r="396">
          <cell r="CI396" t="str">
            <v/>
          </cell>
        </row>
        <row r="397">
          <cell r="CI397" t="str">
            <v/>
          </cell>
        </row>
        <row r="398">
          <cell r="CI398" t="str">
            <v/>
          </cell>
        </row>
        <row r="399">
          <cell r="CI399" t="str">
            <v/>
          </cell>
        </row>
        <row r="400">
          <cell r="CI400" t="str">
            <v/>
          </cell>
        </row>
        <row r="401">
          <cell r="CI401" t="str">
            <v/>
          </cell>
        </row>
        <row r="402">
          <cell r="CI402" t="str">
            <v/>
          </cell>
        </row>
        <row r="403">
          <cell r="CI403" t="str">
            <v/>
          </cell>
        </row>
        <row r="404">
          <cell r="CI404" t="str">
            <v/>
          </cell>
        </row>
        <row r="405">
          <cell r="CI405" t="str">
            <v/>
          </cell>
        </row>
        <row r="406">
          <cell r="CI406" t="str">
            <v/>
          </cell>
        </row>
        <row r="407">
          <cell r="CI407" t="str">
            <v/>
          </cell>
        </row>
        <row r="408">
          <cell r="CI408" t="str">
            <v/>
          </cell>
        </row>
        <row r="409">
          <cell r="CI409" t="str">
            <v/>
          </cell>
        </row>
        <row r="410">
          <cell r="CI410" t="str">
            <v/>
          </cell>
        </row>
        <row r="411">
          <cell r="CI411" t="str">
            <v/>
          </cell>
        </row>
        <row r="412">
          <cell r="CI412" t="str">
            <v/>
          </cell>
        </row>
        <row r="413">
          <cell r="CI413" t="str">
            <v/>
          </cell>
        </row>
        <row r="414">
          <cell r="CI414" t="str">
            <v/>
          </cell>
        </row>
        <row r="415">
          <cell r="CI415" t="str">
            <v/>
          </cell>
        </row>
        <row r="416">
          <cell r="CI416" t="str">
            <v/>
          </cell>
        </row>
        <row r="417">
          <cell r="CI417" t="str">
            <v/>
          </cell>
        </row>
        <row r="418">
          <cell r="CI418" t="str">
            <v/>
          </cell>
        </row>
        <row r="419">
          <cell r="CI419" t="str">
            <v/>
          </cell>
        </row>
        <row r="420">
          <cell r="CI420" t="str">
            <v/>
          </cell>
        </row>
        <row r="421">
          <cell r="CI421" t="str">
            <v/>
          </cell>
        </row>
        <row r="422">
          <cell r="CI422" t="str">
            <v/>
          </cell>
        </row>
        <row r="423">
          <cell r="CI423" t="str">
            <v/>
          </cell>
        </row>
        <row r="424">
          <cell r="CI424" t="str">
            <v/>
          </cell>
        </row>
        <row r="425">
          <cell r="CI425" t="str">
            <v/>
          </cell>
        </row>
        <row r="426">
          <cell r="CI426" t="str">
            <v/>
          </cell>
        </row>
        <row r="427">
          <cell r="CI427" t="str">
            <v/>
          </cell>
        </row>
        <row r="428">
          <cell r="CI428" t="str">
            <v/>
          </cell>
        </row>
        <row r="429">
          <cell r="CI429" t="str">
            <v/>
          </cell>
        </row>
        <row r="430">
          <cell r="CI430" t="str">
            <v/>
          </cell>
        </row>
        <row r="431">
          <cell r="CI431" t="str">
            <v/>
          </cell>
        </row>
        <row r="432">
          <cell r="CI432" t="str">
            <v/>
          </cell>
        </row>
        <row r="433">
          <cell r="CI433" t="str">
            <v/>
          </cell>
        </row>
        <row r="434">
          <cell r="CI434" t="str">
            <v/>
          </cell>
        </row>
        <row r="435">
          <cell r="CI435" t="str">
            <v/>
          </cell>
        </row>
        <row r="436">
          <cell r="CI436" t="str">
            <v/>
          </cell>
        </row>
        <row r="437">
          <cell r="CI437" t="str">
            <v/>
          </cell>
        </row>
        <row r="438">
          <cell r="CI438" t="str">
            <v/>
          </cell>
        </row>
        <row r="439">
          <cell r="CI439" t="str">
            <v/>
          </cell>
        </row>
        <row r="440">
          <cell r="CI440" t="str">
            <v/>
          </cell>
        </row>
        <row r="441">
          <cell r="CI441" t="str">
            <v/>
          </cell>
        </row>
        <row r="442">
          <cell r="CI442" t="str">
            <v/>
          </cell>
        </row>
        <row r="443">
          <cell r="CI443" t="str">
            <v/>
          </cell>
        </row>
        <row r="444">
          <cell r="CI444" t="str">
            <v/>
          </cell>
        </row>
        <row r="445">
          <cell r="CI445" t="str">
            <v/>
          </cell>
        </row>
        <row r="446">
          <cell r="CI446" t="str">
            <v/>
          </cell>
        </row>
        <row r="447">
          <cell r="CI447" t="str">
            <v/>
          </cell>
        </row>
        <row r="448">
          <cell r="CI448" t="str">
            <v/>
          </cell>
        </row>
        <row r="449">
          <cell r="CI449" t="str">
            <v/>
          </cell>
        </row>
        <row r="450">
          <cell r="CI450" t="str">
            <v/>
          </cell>
        </row>
        <row r="451">
          <cell r="CI451" t="str">
            <v/>
          </cell>
        </row>
        <row r="452">
          <cell r="CI452" t="str">
            <v/>
          </cell>
        </row>
        <row r="453">
          <cell r="CI453" t="str">
            <v/>
          </cell>
        </row>
        <row r="454">
          <cell r="CI454" t="str">
            <v/>
          </cell>
        </row>
        <row r="455">
          <cell r="CI455" t="str">
            <v/>
          </cell>
        </row>
        <row r="456">
          <cell r="CI456" t="str">
            <v/>
          </cell>
        </row>
        <row r="457">
          <cell r="CI457" t="str">
            <v/>
          </cell>
        </row>
        <row r="458">
          <cell r="CI458" t="str">
            <v/>
          </cell>
        </row>
        <row r="459">
          <cell r="CI459" t="str">
            <v/>
          </cell>
        </row>
        <row r="460">
          <cell r="CI460" t="str">
            <v/>
          </cell>
        </row>
        <row r="461">
          <cell r="CI461" t="str">
            <v/>
          </cell>
        </row>
        <row r="462">
          <cell r="CI462" t="str">
            <v/>
          </cell>
        </row>
        <row r="463">
          <cell r="CI463" t="str">
            <v/>
          </cell>
        </row>
        <row r="464">
          <cell r="CI464" t="str">
            <v/>
          </cell>
        </row>
        <row r="465">
          <cell r="CI465" t="str">
            <v/>
          </cell>
        </row>
        <row r="466">
          <cell r="CI466" t="str">
            <v/>
          </cell>
        </row>
        <row r="467">
          <cell r="CI467" t="str">
            <v/>
          </cell>
        </row>
        <row r="468">
          <cell r="CI468" t="str">
            <v/>
          </cell>
        </row>
        <row r="469">
          <cell r="CI469" t="str">
            <v/>
          </cell>
        </row>
        <row r="470">
          <cell r="CI470" t="str">
            <v/>
          </cell>
        </row>
        <row r="471">
          <cell r="CI471" t="str">
            <v/>
          </cell>
        </row>
        <row r="472">
          <cell r="CI472" t="str">
            <v/>
          </cell>
        </row>
        <row r="473">
          <cell r="CI473" t="str">
            <v/>
          </cell>
        </row>
        <row r="474">
          <cell r="CI474" t="str">
            <v/>
          </cell>
        </row>
        <row r="475">
          <cell r="CI475" t="str">
            <v/>
          </cell>
        </row>
        <row r="476">
          <cell r="CI476" t="str">
            <v/>
          </cell>
        </row>
        <row r="477">
          <cell r="CI477" t="str">
            <v/>
          </cell>
        </row>
        <row r="478">
          <cell r="CI478" t="str">
            <v/>
          </cell>
        </row>
        <row r="479">
          <cell r="CI479" t="str">
            <v/>
          </cell>
        </row>
        <row r="480">
          <cell r="CI480" t="str">
            <v/>
          </cell>
        </row>
        <row r="481">
          <cell r="CI481" t="str">
            <v/>
          </cell>
        </row>
        <row r="482">
          <cell r="CI482" t="str">
            <v/>
          </cell>
        </row>
        <row r="483">
          <cell r="CI483" t="str">
            <v/>
          </cell>
        </row>
        <row r="484">
          <cell r="CI484" t="str">
            <v/>
          </cell>
        </row>
        <row r="485">
          <cell r="CI485" t="str">
            <v/>
          </cell>
        </row>
        <row r="486">
          <cell r="CI486" t="str">
            <v/>
          </cell>
        </row>
        <row r="487">
          <cell r="CI487" t="str">
            <v/>
          </cell>
        </row>
        <row r="488">
          <cell r="CI488" t="str">
            <v/>
          </cell>
        </row>
        <row r="489">
          <cell r="CI489" t="str">
            <v/>
          </cell>
        </row>
        <row r="490">
          <cell r="CI490" t="str">
            <v/>
          </cell>
        </row>
        <row r="491">
          <cell r="CI491" t="str">
            <v/>
          </cell>
        </row>
        <row r="492">
          <cell r="CI492" t="str">
            <v/>
          </cell>
        </row>
        <row r="493">
          <cell r="CI493" t="str">
            <v/>
          </cell>
        </row>
        <row r="494">
          <cell r="CI494" t="str">
            <v/>
          </cell>
        </row>
        <row r="495">
          <cell r="CI495" t="str">
            <v/>
          </cell>
        </row>
        <row r="496">
          <cell r="CI496" t="str">
            <v/>
          </cell>
        </row>
        <row r="497">
          <cell r="CI497" t="str">
            <v/>
          </cell>
        </row>
        <row r="498">
          <cell r="CI498" t="str">
            <v/>
          </cell>
        </row>
        <row r="499">
          <cell r="CI499" t="str">
            <v/>
          </cell>
        </row>
        <row r="500">
          <cell r="CI500" t="str">
            <v/>
          </cell>
        </row>
        <row r="501">
          <cell r="CI501" t="str">
            <v/>
          </cell>
        </row>
        <row r="502">
          <cell r="CI502" t="str">
            <v/>
          </cell>
        </row>
        <row r="503">
          <cell r="CI503" t="str">
            <v/>
          </cell>
        </row>
        <row r="504">
          <cell r="CI504" t="str">
            <v/>
          </cell>
        </row>
        <row r="505">
          <cell r="CI505" t="str">
            <v/>
          </cell>
        </row>
        <row r="506">
          <cell r="CI506" t="str">
            <v/>
          </cell>
        </row>
        <row r="507">
          <cell r="CI507" t="str">
            <v/>
          </cell>
        </row>
        <row r="508">
          <cell r="CI508" t="str">
            <v/>
          </cell>
        </row>
        <row r="509">
          <cell r="CI509" t="str">
            <v/>
          </cell>
        </row>
        <row r="510">
          <cell r="CI510" t="str">
            <v/>
          </cell>
        </row>
        <row r="511">
          <cell r="CI511" t="str">
            <v/>
          </cell>
        </row>
        <row r="512">
          <cell r="CI512" t="str">
            <v/>
          </cell>
        </row>
        <row r="513">
          <cell r="CI513" t="str">
            <v/>
          </cell>
        </row>
        <row r="514">
          <cell r="CI514" t="str">
            <v/>
          </cell>
        </row>
        <row r="515">
          <cell r="CI515" t="str">
            <v/>
          </cell>
        </row>
        <row r="516">
          <cell r="CI516" t="str">
            <v/>
          </cell>
        </row>
        <row r="517">
          <cell r="CI517" t="str">
            <v/>
          </cell>
        </row>
        <row r="518">
          <cell r="CI518" t="str">
            <v/>
          </cell>
        </row>
        <row r="519">
          <cell r="CI519" t="str">
            <v/>
          </cell>
        </row>
        <row r="520">
          <cell r="CI520" t="str">
            <v/>
          </cell>
        </row>
        <row r="521">
          <cell r="CI521" t="str">
            <v/>
          </cell>
        </row>
        <row r="522">
          <cell r="CI522" t="str">
            <v/>
          </cell>
        </row>
        <row r="523">
          <cell r="CI523" t="str">
            <v/>
          </cell>
        </row>
        <row r="524">
          <cell r="CI524" t="str">
            <v/>
          </cell>
        </row>
        <row r="525">
          <cell r="CI525" t="str">
            <v/>
          </cell>
        </row>
        <row r="526">
          <cell r="CI526" t="str">
            <v/>
          </cell>
        </row>
        <row r="527">
          <cell r="CI527" t="str">
            <v/>
          </cell>
        </row>
        <row r="528">
          <cell r="CI528" t="str">
            <v/>
          </cell>
        </row>
        <row r="529">
          <cell r="CI529" t="str">
            <v/>
          </cell>
        </row>
        <row r="530">
          <cell r="CI530" t="str">
            <v/>
          </cell>
        </row>
        <row r="531">
          <cell r="CI531" t="str">
            <v/>
          </cell>
        </row>
        <row r="532">
          <cell r="CI532" t="str">
            <v/>
          </cell>
        </row>
        <row r="533">
          <cell r="CI533" t="str">
            <v/>
          </cell>
        </row>
        <row r="534">
          <cell r="CI534" t="str">
            <v/>
          </cell>
        </row>
        <row r="535">
          <cell r="CI535" t="str">
            <v/>
          </cell>
        </row>
        <row r="536">
          <cell r="CI536" t="str">
            <v/>
          </cell>
        </row>
        <row r="537">
          <cell r="CI537" t="str">
            <v/>
          </cell>
        </row>
        <row r="538">
          <cell r="CI538" t="str">
            <v/>
          </cell>
        </row>
        <row r="539">
          <cell r="CI539" t="str">
            <v/>
          </cell>
        </row>
        <row r="540">
          <cell r="CI540" t="str">
            <v/>
          </cell>
        </row>
        <row r="541">
          <cell r="CI541" t="str">
            <v/>
          </cell>
        </row>
        <row r="542">
          <cell r="CI542" t="str">
            <v/>
          </cell>
        </row>
        <row r="543">
          <cell r="CI543" t="str">
            <v/>
          </cell>
        </row>
        <row r="544">
          <cell r="CI544" t="str">
            <v/>
          </cell>
        </row>
        <row r="545">
          <cell r="CI545" t="str">
            <v/>
          </cell>
        </row>
        <row r="546">
          <cell r="CI546" t="str">
            <v/>
          </cell>
        </row>
        <row r="547">
          <cell r="CI547" t="str">
            <v/>
          </cell>
        </row>
        <row r="548">
          <cell r="CI548" t="str">
            <v/>
          </cell>
        </row>
        <row r="549">
          <cell r="CI549" t="str">
            <v/>
          </cell>
        </row>
        <row r="550">
          <cell r="CI550" t="str">
            <v/>
          </cell>
        </row>
        <row r="551">
          <cell r="CI551" t="str">
            <v/>
          </cell>
        </row>
        <row r="552">
          <cell r="CI552" t="str">
            <v/>
          </cell>
        </row>
        <row r="553">
          <cell r="CI553" t="str">
            <v/>
          </cell>
        </row>
        <row r="554">
          <cell r="CI554" t="str">
            <v/>
          </cell>
        </row>
        <row r="555">
          <cell r="CI555" t="str">
            <v/>
          </cell>
        </row>
        <row r="556">
          <cell r="CI556" t="str">
            <v/>
          </cell>
        </row>
        <row r="557">
          <cell r="CI557" t="str">
            <v/>
          </cell>
        </row>
        <row r="558">
          <cell r="CI558" t="str">
            <v/>
          </cell>
        </row>
        <row r="559">
          <cell r="CI559" t="str">
            <v/>
          </cell>
        </row>
        <row r="560">
          <cell r="CI560" t="str">
            <v/>
          </cell>
        </row>
        <row r="561">
          <cell r="CI561" t="str">
            <v/>
          </cell>
        </row>
        <row r="562">
          <cell r="CI562" t="str">
            <v/>
          </cell>
        </row>
        <row r="563">
          <cell r="CI563" t="str">
            <v/>
          </cell>
        </row>
        <row r="564">
          <cell r="CI564" t="str">
            <v/>
          </cell>
        </row>
        <row r="565">
          <cell r="CI565" t="str">
            <v/>
          </cell>
        </row>
        <row r="566">
          <cell r="CI566" t="str">
            <v/>
          </cell>
        </row>
        <row r="567">
          <cell r="CI567" t="str">
            <v/>
          </cell>
        </row>
        <row r="568">
          <cell r="CI568" t="str">
            <v/>
          </cell>
        </row>
        <row r="569">
          <cell r="CI569" t="str">
            <v/>
          </cell>
        </row>
        <row r="570">
          <cell r="CI570" t="str">
            <v/>
          </cell>
        </row>
        <row r="571">
          <cell r="CI571" t="str">
            <v/>
          </cell>
        </row>
        <row r="572">
          <cell r="CI572" t="str">
            <v/>
          </cell>
        </row>
        <row r="573">
          <cell r="CI573" t="str">
            <v/>
          </cell>
        </row>
        <row r="574">
          <cell r="CI574" t="str">
            <v/>
          </cell>
        </row>
        <row r="575">
          <cell r="CI575" t="str">
            <v/>
          </cell>
        </row>
        <row r="576">
          <cell r="CI576" t="str">
            <v/>
          </cell>
        </row>
        <row r="577">
          <cell r="CI577" t="str">
            <v/>
          </cell>
        </row>
        <row r="578">
          <cell r="CI578" t="str">
            <v/>
          </cell>
        </row>
        <row r="579">
          <cell r="CI579" t="str">
            <v/>
          </cell>
        </row>
        <row r="580">
          <cell r="CI580" t="str">
            <v/>
          </cell>
        </row>
        <row r="581">
          <cell r="CI581" t="str">
            <v/>
          </cell>
        </row>
        <row r="582">
          <cell r="CI582" t="str">
            <v/>
          </cell>
        </row>
        <row r="583">
          <cell r="CI583" t="str">
            <v/>
          </cell>
        </row>
        <row r="584">
          <cell r="CI584" t="str">
            <v/>
          </cell>
        </row>
        <row r="585">
          <cell r="CI585" t="str">
            <v/>
          </cell>
        </row>
        <row r="586">
          <cell r="CI586" t="str">
            <v/>
          </cell>
        </row>
        <row r="587">
          <cell r="CI587" t="str">
            <v/>
          </cell>
        </row>
        <row r="588">
          <cell r="CI588" t="str">
            <v/>
          </cell>
        </row>
        <row r="589">
          <cell r="CI589" t="str">
            <v/>
          </cell>
        </row>
        <row r="590">
          <cell r="CI590" t="str">
            <v/>
          </cell>
        </row>
        <row r="591">
          <cell r="CI591" t="str">
            <v/>
          </cell>
        </row>
        <row r="592">
          <cell r="CI592" t="str">
            <v/>
          </cell>
        </row>
        <row r="593">
          <cell r="CI593" t="str">
            <v/>
          </cell>
        </row>
        <row r="594">
          <cell r="CI594" t="str">
            <v/>
          </cell>
        </row>
        <row r="595">
          <cell r="CI595" t="str">
            <v/>
          </cell>
        </row>
        <row r="596">
          <cell r="CI596" t="str">
            <v/>
          </cell>
        </row>
        <row r="597">
          <cell r="CI597" t="str">
            <v/>
          </cell>
        </row>
        <row r="598">
          <cell r="CI598" t="str">
            <v/>
          </cell>
        </row>
        <row r="599">
          <cell r="CI599" t="str">
            <v/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Y99"/>
  <sheetViews>
    <sheetView rightToLeft="1" workbookViewId="0">
      <selection sqref="A1:XFD99"/>
    </sheetView>
  </sheetViews>
  <sheetFormatPr defaultRowHeight="14.25"/>
  <cols>
    <col min="14" max="14" width="15.125" customWidth="1"/>
  </cols>
  <sheetData>
    <row r="1" spans="1:129" s="29" customFormat="1" ht="22.5" customHeight="1" thickBot="1">
      <c r="A1" s="1"/>
      <c r="B1" s="2" t="s">
        <v>0</v>
      </c>
      <c r="C1" s="3"/>
      <c r="D1" s="4" t="s">
        <v>1</v>
      </c>
      <c r="E1" s="4" t="s">
        <v>2</v>
      </c>
      <c r="F1" s="5" t="s">
        <v>3</v>
      </c>
      <c r="G1" s="6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8" t="s">
        <v>9</v>
      </c>
      <c r="M1" s="8" t="s">
        <v>10</v>
      </c>
      <c r="N1" s="9" t="s">
        <v>11</v>
      </c>
      <c r="O1" s="10" t="s">
        <v>12</v>
      </c>
      <c r="P1" s="10" t="s">
        <v>13</v>
      </c>
      <c r="Q1" s="11"/>
      <c r="R1" s="12" t="s">
        <v>14</v>
      </c>
      <c r="S1" s="13"/>
      <c r="T1" s="13"/>
      <c r="U1" s="14"/>
      <c r="V1" s="12" t="s">
        <v>15</v>
      </c>
      <c r="W1" s="13"/>
      <c r="X1" s="13"/>
      <c r="Y1" s="14"/>
      <c r="Z1" s="12" t="s">
        <v>16</v>
      </c>
      <c r="AA1" s="13"/>
      <c r="AB1" s="13"/>
      <c r="AC1" s="14"/>
      <c r="AD1" s="12" t="s">
        <v>17</v>
      </c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4"/>
      <c r="AP1" s="12" t="s">
        <v>18</v>
      </c>
      <c r="AQ1" s="13"/>
      <c r="AR1" s="13"/>
      <c r="AS1" s="14"/>
      <c r="AT1" s="12" t="s">
        <v>19</v>
      </c>
      <c r="AU1" s="13"/>
      <c r="AV1" s="13"/>
      <c r="AW1" s="14"/>
      <c r="AX1" s="12" t="s">
        <v>20</v>
      </c>
      <c r="AY1" s="13"/>
      <c r="AZ1" s="13"/>
      <c r="BA1" s="14"/>
      <c r="BB1" s="12" t="s">
        <v>21</v>
      </c>
      <c r="BC1" s="13"/>
      <c r="BD1" s="13"/>
      <c r="BE1" s="14"/>
      <c r="BF1" s="12" t="s">
        <v>22</v>
      </c>
      <c r="BG1" s="13"/>
      <c r="BH1" s="13"/>
      <c r="BI1" s="14"/>
      <c r="BJ1" s="12" t="s">
        <v>23</v>
      </c>
      <c r="BK1" s="13"/>
      <c r="BL1" s="13"/>
      <c r="BM1" s="14"/>
      <c r="BN1" s="12" t="s">
        <v>24</v>
      </c>
      <c r="BO1" s="13"/>
      <c r="BP1" s="13"/>
      <c r="BQ1" s="14"/>
      <c r="BR1" s="12" t="s">
        <v>25</v>
      </c>
      <c r="BS1" s="13"/>
      <c r="BT1" s="13"/>
      <c r="BU1" s="13"/>
      <c r="BV1" s="15" t="s">
        <v>26</v>
      </c>
      <c r="BW1" s="16" t="s">
        <v>27</v>
      </c>
      <c r="BX1" s="13" t="s">
        <v>28</v>
      </c>
      <c r="BY1" s="13"/>
      <c r="BZ1" s="13"/>
      <c r="CA1" s="13"/>
      <c r="CB1" s="12" t="s">
        <v>29</v>
      </c>
      <c r="CC1" s="13"/>
      <c r="CD1" s="13"/>
      <c r="CE1" s="14"/>
      <c r="CF1" s="17" t="s">
        <v>30</v>
      </c>
      <c r="CG1" s="18" t="s">
        <v>31</v>
      </c>
      <c r="CH1" s="19" t="s">
        <v>32</v>
      </c>
      <c r="CI1" s="20" t="s">
        <v>33</v>
      </c>
      <c r="CJ1" s="21" t="s">
        <v>34</v>
      </c>
      <c r="CK1" s="22"/>
      <c r="CL1" s="23"/>
      <c r="CM1" s="24" t="s">
        <v>35</v>
      </c>
      <c r="CN1" s="24" t="s">
        <v>36</v>
      </c>
      <c r="CO1" s="23"/>
      <c r="CP1" s="23"/>
      <c r="CQ1" s="23"/>
      <c r="CR1" s="23"/>
      <c r="CS1" s="23"/>
      <c r="CT1" s="23"/>
      <c r="CU1" s="23"/>
      <c r="CV1" s="23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6" t="s">
        <v>37</v>
      </c>
      <c r="DV1" s="27"/>
      <c r="DW1" s="28"/>
      <c r="DX1" s="28"/>
      <c r="DY1" s="11"/>
    </row>
    <row r="2" spans="1:129" s="29" customFormat="1" ht="26.1" customHeight="1" thickBot="1">
      <c r="A2" s="1"/>
      <c r="B2" s="30"/>
      <c r="C2" s="31"/>
      <c r="D2" s="32"/>
      <c r="E2" s="32"/>
      <c r="F2" s="33">
        <f>COUNTA(F7:F596)</f>
        <v>93</v>
      </c>
      <c r="G2" s="34"/>
      <c r="H2" s="35"/>
      <c r="I2" s="35"/>
      <c r="J2" s="35"/>
      <c r="K2" s="35"/>
      <c r="L2" s="36"/>
      <c r="M2" s="36"/>
      <c r="N2" s="37"/>
      <c r="O2" s="38"/>
      <c r="P2" s="38"/>
      <c r="Q2" s="11"/>
      <c r="R2" s="39" t="s">
        <v>38</v>
      </c>
      <c r="S2" s="39" t="s">
        <v>39</v>
      </c>
      <c r="T2" s="39" t="s">
        <v>40</v>
      </c>
      <c r="U2" s="39" t="s">
        <v>41</v>
      </c>
      <c r="V2" s="39" t="s">
        <v>38</v>
      </c>
      <c r="W2" s="39" t="s">
        <v>39</v>
      </c>
      <c r="X2" s="39" t="s">
        <v>40</v>
      </c>
      <c r="Y2" s="39" t="s">
        <v>41</v>
      </c>
      <c r="Z2" s="39" t="s">
        <v>38</v>
      </c>
      <c r="AA2" s="39" t="s">
        <v>39</v>
      </c>
      <c r="AB2" s="39" t="s">
        <v>40</v>
      </c>
      <c r="AC2" s="39" t="s">
        <v>41</v>
      </c>
      <c r="AD2" s="40" t="s">
        <v>42</v>
      </c>
      <c r="AE2" s="41"/>
      <c r="AF2" s="41"/>
      <c r="AG2" s="40" t="s">
        <v>43</v>
      </c>
      <c r="AH2" s="41"/>
      <c r="AI2" s="41"/>
      <c r="AJ2" s="40" t="s">
        <v>44</v>
      </c>
      <c r="AK2" s="41"/>
      <c r="AL2" s="41"/>
      <c r="AM2" s="39" t="s">
        <v>45</v>
      </c>
      <c r="AN2" s="39" t="s">
        <v>46</v>
      </c>
      <c r="AO2" s="39" t="s">
        <v>41</v>
      </c>
      <c r="AP2" s="39" t="s">
        <v>38</v>
      </c>
      <c r="AQ2" s="39" t="s">
        <v>39</v>
      </c>
      <c r="AR2" s="39" t="s">
        <v>40</v>
      </c>
      <c r="AS2" s="39" t="s">
        <v>41</v>
      </c>
      <c r="AT2" s="39" t="s">
        <v>38</v>
      </c>
      <c r="AU2" s="39" t="s">
        <v>39</v>
      </c>
      <c r="AV2" s="39" t="s">
        <v>40</v>
      </c>
      <c r="AW2" s="39" t="s">
        <v>41</v>
      </c>
      <c r="AX2" s="39" t="s">
        <v>38</v>
      </c>
      <c r="AY2" s="39" t="s">
        <v>39</v>
      </c>
      <c r="AZ2" s="39" t="s">
        <v>40</v>
      </c>
      <c r="BA2" s="39" t="s">
        <v>41</v>
      </c>
      <c r="BB2" s="39" t="s">
        <v>38</v>
      </c>
      <c r="BC2" s="39" t="s">
        <v>39</v>
      </c>
      <c r="BD2" s="39" t="s">
        <v>40</v>
      </c>
      <c r="BE2" s="39" t="s">
        <v>41</v>
      </c>
      <c r="BF2" s="39" t="s">
        <v>38</v>
      </c>
      <c r="BG2" s="39" t="s">
        <v>39</v>
      </c>
      <c r="BH2" s="39" t="s">
        <v>40</v>
      </c>
      <c r="BI2" s="39" t="s">
        <v>41</v>
      </c>
      <c r="BJ2" s="39" t="s">
        <v>38</v>
      </c>
      <c r="BK2" s="39" t="s">
        <v>39</v>
      </c>
      <c r="BL2" s="39" t="s">
        <v>40</v>
      </c>
      <c r="BM2" s="39" t="s">
        <v>41</v>
      </c>
      <c r="BN2" s="39" t="s">
        <v>38</v>
      </c>
      <c r="BO2" s="39" t="s">
        <v>39</v>
      </c>
      <c r="BP2" s="39" t="s">
        <v>40</v>
      </c>
      <c r="BQ2" s="39" t="s">
        <v>41</v>
      </c>
      <c r="BR2" s="39" t="s">
        <v>38</v>
      </c>
      <c r="BS2" s="39" t="s">
        <v>39</v>
      </c>
      <c r="BT2" s="39" t="s">
        <v>40</v>
      </c>
      <c r="BU2" s="42" t="s">
        <v>41</v>
      </c>
      <c r="BV2" s="15"/>
      <c r="BW2" s="16"/>
      <c r="BX2" s="43" t="s">
        <v>38</v>
      </c>
      <c r="BY2" s="39" t="s">
        <v>39</v>
      </c>
      <c r="BZ2" s="39" t="s">
        <v>40</v>
      </c>
      <c r="CA2" s="42" t="s">
        <v>41</v>
      </c>
      <c r="CB2" s="39" t="s">
        <v>38</v>
      </c>
      <c r="CC2" s="39" t="s">
        <v>39</v>
      </c>
      <c r="CD2" s="39" t="s">
        <v>40</v>
      </c>
      <c r="CE2" s="39" t="s">
        <v>41</v>
      </c>
      <c r="CF2" s="44"/>
      <c r="CG2" s="45"/>
      <c r="CH2" s="46"/>
      <c r="CI2" s="47"/>
      <c r="CJ2" s="48"/>
      <c r="CK2" s="22"/>
      <c r="CL2" s="23"/>
      <c r="CM2" s="24" t="s">
        <v>35</v>
      </c>
      <c r="CN2" s="24" t="s">
        <v>36</v>
      </c>
      <c r="CO2" s="23"/>
      <c r="CP2" s="23"/>
      <c r="CQ2" s="23"/>
      <c r="CR2" s="23"/>
      <c r="CS2" s="23"/>
      <c r="CT2" s="23"/>
      <c r="CU2" s="23"/>
      <c r="CV2" s="23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6" t="s">
        <v>37</v>
      </c>
      <c r="DV2" s="27"/>
      <c r="DW2" s="28"/>
      <c r="DX2" s="28"/>
      <c r="DY2" s="11"/>
    </row>
    <row r="3" spans="1:129" s="29" customFormat="1" ht="26.1" customHeight="1" thickBot="1">
      <c r="A3" s="1"/>
      <c r="B3" s="30"/>
      <c r="C3" s="31"/>
      <c r="D3" s="32"/>
      <c r="E3" s="32"/>
      <c r="F3" s="49" t="s">
        <v>47</v>
      </c>
      <c r="G3" s="34"/>
      <c r="H3" s="35"/>
      <c r="I3" s="35"/>
      <c r="J3" s="35"/>
      <c r="K3" s="35"/>
      <c r="L3" s="36"/>
      <c r="M3" s="36"/>
      <c r="N3" s="37"/>
      <c r="O3" s="38"/>
      <c r="P3" s="38"/>
      <c r="Q3" s="11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1" t="s">
        <v>48</v>
      </c>
      <c r="AE3" s="52" t="s">
        <v>49</v>
      </c>
      <c r="AF3" s="53" t="s">
        <v>50</v>
      </c>
      <c r="AG3" s="39" t="s">
        <v>48</v>
      </c>
      <c r="AH3" s="39" t="s">
        <v>49</v>
      </c>
      <c r="AI3" s="39" t="s">
        <v>50</v>
      </c>
      <c r="AJ3" s="39" t="s">
        <v>48</v>
      </c>
      <c r="AK3" s="39" t="s">
        <v>49</v>
      </c>
      <c r="AL3" s="39" t="s">
        <v>50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4"/>
      <c r="BV3" s="15"/>
      <c r="BW3" s="16"/>
      <c r="BX3" s="55"/>
      <c r="BY3" s="50"/>
      <c r="BZ3" s="50"/>
      <c r="CA3" s="54"/>
      <c r="CB3" s="50"/>
      <c r="CC3" s="50"/>
      <c r="CD3" s="50"/>
      <c r="CE3" s="50"/>
      <c r="CF3" s="44"/>
      <c r="CG3" s="45"/>
      <c r="CH3" s="46"/>
      <c r="CI3" s="47"/>
      <c r="CJ3" s="48"/>
      <c r="CK3" s="22"/>
      <c r="CL3" s="23"/>
      <c r="CM3" s="24" t="s">
        <v>35</v>
      </c>
      <c r="CN3" s="24" t="s">
        <v>36</v>
      </c>
      <c r="CO3" s="23"/>
      <c r="CP3" s="23"/>
      <c r="CQ3" s="23"/>
      <c r="CR3" s="23"/>
      <c r="CS3" s="23"/>
      <c r="CT3" s="23"/>
      <c r="CU3" s="23"/>
      <c r="CV3" s="23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6" t="s">
        <v>37</v>
      </c>
      <c r="DV3" s="27"/>
      <c r="DW3" s="28"/>
      <c r="DX3" s="28"/>
      <c r="DY3" s="11"/>
    </row>
    <row r="4" spans="1:129" s="29" customFormat="1" ht="26.1" customHeight="1" thickBot="1">
      <c r="A4" s="1"/>
      <c r="B4" s="30"/>
      <c r="C4" s="31"/>
      <c r="D4" s="32"/>
      <c r="E4" s="32"/>
      <c r="F4" s="56"/>
      <c r="G4" s="34"/>
      <c r="H4" s="35"/>
      <c r="I4" s="35"/>
      <c r="J4" s="35"/>
      <c r="K4" s="35"/>
      <c r="L4" s="36"/>
      <c r="M4" s="36"/>
      <c r="N4" s="57"/>
      <c r="O4" s="38"/>
      <c r="P4" s="38"/>
      <c r="Q4" s="11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9"/>
      <c r="AE4" s="60"/>
      <c r="AF4" s="61"/>
      <c r="AG4" s="50"/>
      <c r="AH4" s="50"/>
      <c r="AI4" s="50"/>
      <c r="AJ4" s="50"/>
      <c r="AK4" s="50"/>
      <c r="AL4" s="50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62"/>
      <c r="BV4" s="15"/>
      <c r="BW4" s="16"/>
      <c r="BX4" s="63"/>
      <c r="BY4" s="58"/>
      <c r="BZ4" s="58"/>
      <c r="CA4" s="62"/>
      <c r="CB4" s="58"/>
      <c r="CC4" s="58"/>
      <c r="CD4" s="58"/>
      <c r="CE4" s="58"/>
      <c r="CF4" s="44"/>
      <c r="CG4" s="45"/>
      <c r="CH4" s="46"/>
      <c r="CI4" s="47"/>
      <c r="CJ4" s="48"/>
      <c r="CK4" s="22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6"/>
      <c r="DV4" s="27"/>
      <c r="DW4" s="28"/>
      <c r="DX4" s="28"/>
      <c r="DY4" s="11"/>
    </row>
    <row r="5" spans="1:129" s="29" customFormat="1" ht="18" customHeight="1" thickBot="1">
      <c r="A5" s="1"/>
      <c r="B5" s="30"/>
      <c r="C5" s="31"/>
      <c r="D5" s="32"/>
      <c r="E5" s="32"/>
      <c r="F5" s="56"/>
      <c r="G5" s="34"/>
      <c r="H5" s="35"/>
      <c r="I5" s="35"/>
      <c r="J5" s="35"/>
      <c r="K5" s="35"/>
      <c r="L5" s="36"/>
      <c r="M5" s="36"/>
      <c r="N5" s="64" t="s">
        <v>51</v>
      </c>
      <c r="O5" s="38"/>
      <c r="P5" s="38"/>
      <c r="Q5" s="11"/>
      <c r="R5" s="65">
        <v>10</v>
      </c>
      <c r="S5" s="66">
        <v>20</v>
      </c>
      <c r="T5" s="66">
        <v>20</v>
      </c>
      <c r="U5" s="67">
        <v>50</v>
      </c>
      <c r="V5" s="65">
        <v>10</v>
      </c>
      <c r="W5" s="66">
        <v>20</v>
      </c>
      <c r="X5" s="66">
        <v>20</v>
      </c>
      <c r="Y5" s="67">
        <v>50</v>
      </c>
      <c r="Z5" s="65">
        <v>6</v>
      </c>
      <c r="AA5" s="66">
        <v>12</v>
      </c>
      <c r="AB5" s="66">
        <v>12</v>
      </c>
      <c r="AC5" s="67">
        <v>30</v>
      </c>
      <c r="AD5" s="68">
        <v>6</v>
      </c>
      <c r="AE5" s="69">
        <v>4</v>
      </c>
      <c r="AF5" s="70">
        <v>10</v>
      </c>
      <c r="AG5" s="71">
        <v>12</v>
      </c>
      <c r="AH5" s="72">
        <v>8</v>
      </c>
      <c r="AI5" s="73">
        <v>20</v>
      </c>
      <c r="AJ5" s="71">
        <v>12</v>
      </c>
      <c r="AK5" s="72">
        <v>8</v>
      </c>
      <c r="AL5" s="73">
        <v>20</v>
      </c>
      <c r="AM5" s="66">
        <v>30</v>
      </c>
      <c r="AN5" s="66">
        <v>20</v>
      </c>
      <c r="AO5" s="73">
        <v>50</v>
      </c>
      <c r="AP5" s="65">
        <v>10</v>
      </c>
      <c r="AQ5" s="66">
        <v>20</v>
      </c>
      <c r="AR5" s="66">
        <v>20</v>
      </c>
      <c r="AS5" s="67">
        <v>50</v>
      </c>
      <c r="AT5" s="65">
        <v>10</v>
      </c>
      <c r="AU5" s="66">
        <v>20</v>
      </c>
      <c r="AV5" s="66">
        <v>20</v>
      </c>
      <c r="AW5" s="67">
        <v>50</v>
      </c>
      <c r="AX5" s="65">
        <v>10</v>
      </c>
      <c r="AY5" s="66">
        <v>20</v>
      </c>
      <c r="AZ5" s="66">
        <v>20</v>
      </c>
      <c r="BA5" s="67">
        <v>50</v>
      </c>
      <c r="BB5" s="65">
        <v>10</v>
      </c>
      <c r="BC5" s="66">
        <v>20</v>
      </c>
      <c r="BD5" s="66">
        <v>20</v>
      </c>
      <c r="BE5" s="67">
        <v>50</v>
      </c>
      <c r="BF5" s="65">
        <v>10</v>
      </c>
      <c r="BG5" s="66">
        <v>20</v>
      </c>
      <c r="BH5" s="66">
        <v>20</v>
      </c>
      <c r="BI5" s="67">
        <v>50</v>
      </c>
      <c r="BJ5" s="65">
        <v>10</v>
      </c>
      <c r="BK5" s="66">
        <v>20</v>
      </c>
      <c r="BL5" s="66">
        <v>20</v>
      </c>
      <c r="BM5" s="67">
        <v>50</v>
      </c>
      <c r="BN5" s="65">
        <v>10</v>
      </c>
      <c r="BO5" s="66">
        <v>20</v>
      </c>
      <c r="BP5" s="66">
        <v>20</v>
      </c>
      <c r="BQ5" s="67">
        <v>50</v>
      </c>
      <c r="BR5" s="65">
        <v>10</v>
      </c>
      <c r="BS5" s="66">
        <v>20</v>
      </c>
      <c r="BT5" s="66">
        <v>20</v>
      </c>
      <c r="BU5" s="72">
        <v>50</v>
      </c>
      <c r="BV5" s="74">
        <f>SUM(S5,W5,AA5,AI5,AQ5,AU5,AY5,BC5,BG5,BK5,BO5,BS5)</f>
        <v>232</v>
      </c>
      <c r="BW5" s="75">
        <f>SUM(U5,Y5,AC5,AO5,AS5,AW5,BA5,BE5,BI5,BM5,BQ5,BU5)</f>
        <v>580</v>
      </c>
      <c r="BX5" s="76">
        <v>4</v>
      </c>
      <c r="BY5" s="66">
        <v>8</v>
      </c>
      <c r="BZ5" s="66">
        <v>8</v>
      </c>
      <c r="CA5" s="72">
        <v>20</v>
      </c>
      <c r="CB5" s="65">
        <v>4</v>
      </c>
      <c r="CC5" s="66">
        <v>8</v>
      </c>
      <c r="CD5" s="66">
        <v>8</v>
      </c>
      <c r="CE5" s="67">
        <v>20</v>
      </c>
      <c r="CF5" s="44"/>
      <c r="CG5" s="45"/>
      <c r="CH5" s="46"/>
      <c r="CI5" s="47"/>
      <c r="CJ5" s="48"/>
      <c r="CK5" s="77">
        <v>12</v>
      </c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9"/>
      <c r="CY5" s="79"/>
      <c r="CZ5" s="79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80" t="s">
        <v>52</v>
      </c>
      <c r="DV5" s="27"/>
      <c r="DW5" s="28"/>
      <c r="DX5" s="28"/>
      <c r="DY5" s="11"/>
    </row>
    <row r="6" spans="1:129" s="29" customFormat="1" ht="18" customHeight="1" thickBot="1">
      <c r="A6" s="81"/>
      <c r="B6" s="82"/>
      <c r="C6" s="83"/>
      <c r="D6" s="84"/>
      <c r="E6" s="84"/>
      <c r="F6" s="85"/>
      <c r="G6" s="86"/>
      <c r="H6" s="87"/>
      <c r="I6" s="87"/>
      <c r="J6" s="87"/>
      <c r="K6" s="87"/>
      <c r="L6" s="88"/>
      <c r="M6" s="88"/>
      <c r="N6" s="89"/>
      <c r="O6" s="90"/>
      <c r="P6" s="90"/>
      <c r="Q6" s="11"/>
      <c r="R6" s="91"/>
      <c r="S6" s="92"/>
      <c r="T6" s="92">
        <v>5</v>
      </c>
      <c r="U6" s="93">
        <v>25</v>
      </c>
      <c r="V6" s="91"/>
      <c r="W6" s="92"/>
      <c r="X6" s="92">
        <v>5</v>
      </c>
      <c r="Y6" s="93">
        <v>20</v>
      </c>
      <c r="Z6" s="91"/>
      <c r="AA6" s="92"/>
      <c r="AB6" s="92">
        <v>3</v>
      </c>
      <c r="AC6" s="93">
        <v>9</v>
      </c>
      <c r="AD6" s="94"/>
      <c r="AE6" s="95"/>
      <c r="AF6" s="96"/>
      <c r="AG6" s="97"/>
      <c r="AH6" s="98"/>
      <c r="AI6" s="99"/>
      <c r="AJ6" s="100">
        <v>3</v>
      </c>
      <c r="AK6" s="92">
        <v>2</v>
      </c>
      <c r="AL6" s="99">
        <v>5</v>
      </c>
      <c r="AM6" s="92">
        <v>15</v>
      </c>
      <c r="AN6" s="92">
        <v>10</v>
      </c>
      <c r="AO6" s="99">
        <v>25</v>
      </c>
      <c r="AP6" s="91"/>
      <c r="AQ6" s="92"/>
      <c r="AR6" s="92">
        <v>5</v>
      </c>
      <c r="AS6" s="93">
        <v>25</v>
      </c>
      <c r="AT6" s="91"/>
      <c r="AU6" s="92"/>
      <c r="AV6" s="92">
        <v>5</v>
      </c>
      <c r="AW6" s="93">
        <v>25</v>
      </c>
      <c r="AX6" s="91"/>
      <c r="AY6" s="92"/>
      <c r="AZ6" s="92">
        <v>5</v>
      </c>
      <c r="BA6" s="93">
        <v>25</v>
      </c>
      <c r="BB6" s="91"/>
      <c r="BC6" s="92"/>
      <c r="BD6" s="92">
        <v>5</v>
      </c>
      <c r="BE6" s="93">
        <v>25</v>
      </c>
      <c r="BF6" s="91"/>
      <c r="BG6" s="92"/>
      <c r="BH6" s="92">
        <v>5</v>
      </c>
      <c r="BI6" s="93">
        <v>20</v>
      </c>
      <c r="BJ6" s="91"/>
      <c r="BK6" s="92"/>
      <c r="BL6" s="92">
        <v>5</v>
      </c>
      <c r="BM6" s="93">
        <v>25</v>
      </c>
      <c r="BN6" s="91"/>
      <c r="BO6" s="92"/>
      <c r="BP6" s="92">
        <v>5</v>
      </c>
      <c r="BQ6" s="93">
        <v>25</v>
      </c>
      <c r="BR6" s="91"/>
      <c r="BS6" s="92"/>
      <c r="BT6" s="92">
        <v>5</v>
      </c>
      <c r="BU6" s="98">
        <v>25</v>
      </c>
      <c r="BV6" s="101"/>
      <c r="BW6" s="102">
        <f>SUM(U6,Y6,AC6,AO6,AS6,AW6,BA6,BE6,BI6,BM6,BQ6,BU6)</f>
        <v>274</v>
      </c>
      <c r="BX6" s="103"/>
      <c r="BY6" s="92"/>
      <c r="BZ6" s="92">
        <v>2</v>
      </c>
      <c r="CA6" s="98">
        <v>10</v>
      </c>
      <c r="CB6" s="91"/>
      <c r="CC6" s="92"/>
      <c r="CD6" s="92">
        <v>2</v>
      </c>
      <c r="CE6" s="93">
        <v>10</v>
      </c>
      <c r="CF6" s="104"/>
      <c r="CG6" s="105"/>
      <c r="CH6" s="106"/>
      <c r="CI6" s="107"/>
      <c r="CJ6" s="108"/>
      <c r="CK6" s="109" t="str">
        <f>R1</f>
        <v xml:space="preserve">لغة عربية  </v>
      </c>
      <c r="CL6" s="110" t="str">
        <f>V1</f>
        <v xml:space="preserve">لغة إنجليزية  </v>
      </c>
      <c r="CM6" s="110" t="str">
        <f>Z1</f>
        <v xml:space="preserve">لغة فرنسية  </v>
      </c>
      <c r="CN6" s="110" t="str">
        <f>AD1</f>
        <v xml:space="preserve">حاسب آلي  </v>
      </c>
      <c r="CO6" s="110" t="str">
        <f>AP1</f>
        <v xml:space="preserve"> اعمال وساطة </v>
      </c>
      <c r="CP6" s="110" t="str">
        <f>AT1</f>
        <v xml:space="preserve"> دعاية واعلان </v>
      </c>
      <c r="CQ6" s="110" t="str">
        <f>AX1</f>
        <v xml:space="preserve"> اقتصاد </v>
      </c>
      <c r="CR6" s="110" t="str">
        <f>BB1</f>
        <v>سكرتارية اجنبية</v>
      </c>
      <c r="CS6" s="110" t="str">
        <f>BF1</f>
        <v xml:space="preserve"> رياضة مالية </v>
      </c>
      <c r="CT6" s="110" t="str">
        <f>BJ1</f>
        <v xml:space="preserve"> سوق اوراق مالية </v>
      </c>
      <c r="CU6" s="110" t="str">
        <f>BN1</f>
        <v>محاسبة مالية</v>
      </c>
      <c r="CV6" s="110" t="str">
        <f>BR1</f>
        <v xml:space="preserve"> تسويق  </v>
      </c>
      <c r="CW6" s="110" t="s">
        <v>53</v>
      </c>
      <c r="CX6" s="110" t="str">
        <f>BX1</f>
        <v xml:space="preserve">تربيـة دينية  </v>
      </c>
      <c r="CY6" s="110" t="str">
        <f>CB1</f>
        <v xml:space="preserve">مواطنة  </v>
      </c>
      <c r="CZ6" s="110" t="s">
        <v>54</v>
      </c>
      <c r="DA6" s="110" t="s">
        <v>55</v>
      </c>
      <c r="DB6" s="25"/>
      <c r="DC6" s="111" t="str">
        <f>R1</f>
        <v xml:space="preserve">لغة عربية  </v>
      </c>
      <c r="DD6" s="111" t="str">
        <f>V1</f>
        <v xml:space="preserve">لغة إنجليزية  </v>
      </c>
      <c r="DE6" s="111" t="str">
        <f>Z1</f>
        <v xml:space="preserve">لغة فرنسية  </v>
      </c>
      <c r="DF6" s="111" t="str">
        <f>AD1</f>
        <v xml:space="preserve">حاسب آلي  </v>
      </c>
      <c r="DG6" s="111" t="str">
        <f>AP1</f>
        <v xml:space="preserve"> اعمال وساطة </v>
      </c>
      <c r="DH6" s="111" t="str">
        <f>AT1</f>
        <v xml:space="preserve"> دعاية واعلان </v>
      </c>
      <c r="DI6" s="111" t="str">
        <f>AX1</f>
        <v xml:space="preserve"> اقتصاد </v>
      </c>
      <c r="DJ6" s="111" t="str">
        <f>BB1</f>
        <v>سكرتارية اجنبية</v>
      </c>
      <c r="DK6" s="111" t="str">
        <f>BF1</f>
        <v xml:space="preserve"> رياضة مالية </v>
      </c>
      <c r="DL6" s="111" t="str">
        <f>BJ1</f>
        <v xml:space="preserve"> سوق اوراق مالية </v>
      </c>
      <c r="DM6" s="111" t="str">
        <f>BN1</f>
        <v>محاسبة مالية</v>
      </c>
      <c r="DN6" s="111" t="str">
        <f>BR1</f>
        <v xml:space="preserve"> تسويق  </v>
      </c>
      <c r="DO6" s="111" t="s">
        <v>53</v>
      </c>
      <c r="DP6" s="111" t="str">
        <f>BX1</f>
        <v xml:space="preserve">تربيـة دينية  </v>
      </c>
      <c r="DQ6" s="111" t="str">
        <f>CB1</f>
        <v xml:space="preserve">مواطنة  </v>
      </c>
      <c r="DR6" s="25"/>
      <c r="DS6" s="112" t="s">
        <v>56</v>
      </c>
      <c r="DT6" s="25"/>
      <c r="DU6" s="80" t="s">
        <v>57</v>
      </c>
      <c r="DV6" s="27"/>
      <c r="DW6" s="28"/>
      <c r="DX6" s="28"/>
      <c r="DY6" s="11"/>
    </row>
    <row r="7" spans="1:129" s="29" customFormat="1" ht="23.25" thickBot="1">
      <c r="A7" s="113"/>
      <c r="B7" s="114" t="str">
        <f t="shared" ref="B7:B70" si="0">CG7</f>
        <v>راسب</v>
      </c>
      <c r="C7" s="115" t="str">
        <f t="shared" ref="C7:C70" si="1">CI7</f>
        <v/>
      </c>
      <c r="D7" s="116">
        <f t="shared" ref="D7:D70" si="2">IF(E7="","",ROW()-9)</f>
        <v>-2</v>
      </c>
      <c r="E7" s="117">
        <v>501</v>
      </c>
      <c r="F7" s="118" t="s">
        <v>58</v>
      </c>
      <c r="G7" s="119"/>
      <c r="H7" s="120"/>
      <c r="I7" s="119" t="s">
        <v>59</v>
      </c>
      <c r="J7" s="121" t="s">
        <v>60</v>
      </c>
      <c r="K7" s="119" t="s">
        <v>61</v>
      </c>
      <c r="L7" s="122">
        <v>30601181403428</v>
      </c>
      <c r="M7" s="123">
        <f t="shared" ref="M7:M70" si="3">IF(L7="","",DATE(LEFT(L7,1)+17&amp;MID(L7,2,2),MID(L7,4,2),MID(L7,6,2)))</f>
        <v>38735</v>
      </c>
      <c r="N7" s="124" t="str">
        <f>IF([1]الشيت!M7="","",CONCATENATE(DATEDIF([1]الشيت!M7,[1]البداية!$M$20,"md")," - ",DATEDIF([1]الشيت!M7,[1]البداية!$M$20,"ym")," - ",DATEDIF([1]الشيت!M7,[1]البداية!$M$20,"y")))</f>
        <v/>
      </c>
      <c r="O7" s="125">
        <v>566</v>
      </c>
      <c r="P7" s="126"/>
      <c r="Q7" s="11"/>
      <c r="R7" s="127">
        <v>8</v>
      </c>
      <c r="S7" s="128">
        <v>12</v>
      </c>
      <c r="T7" s="127">
        <v>9.5</v>
      </c>
      <c r="U7" s="129">
        <f t="shared" ref="U7:U70" si="4">IF(AND($B$1="",R7="غ",S7="غ",T7="غ"),"غائب",SUM(T7,S7,R7))</f>
        <v>29.5</v>
      </c>
      <c r="V7" s="127">
        <v>8.5</v>
      </c>
      <c r="W7" s="128">
        <v>13.5</v>
      </c>
      <c r="X7" s="127">
        <v>14.5</v>
      </c>
      <c r="Y7" s="130">
        <f t="shared" ref="Y7:Y70" si="5">IF(AND($B$1="",V7="غ",W7="غ",X7="غ"),"غائب",SUM(X7,W7,V7))</f>
        <v>36.5</v>
      </c>
      <c r="Z7" s="127">
        <v>5.5</v>
      </c>
      <c r="AA7" s="128">
        <v>3.6</v>
      </c>
      <c r="AB7" s="127">
        <v>8.4</v>
      </c>
      <c r="AC7" s="130">
        <f t="shared" ref="AC7:AC70" si="6">IF(AND($B$1="",Z7="غ",AA7="غ",AB7="غ"),"غائب",SUM(AB7,AA7,Z7))</f>
        <v>17.5</v>
      </c>
      <c r="AD7" s="127">
        <v>4.5</v>
      </c>
      <c r="AE7" s="127">
        <v>3</v>
      </c>
      <c r="AF7" s="131">
        <f t="shared" ref="AF7:AF70" si="7">IF(AND($B$1="",AD7="غ",AE7="غ"),"غائب",SUM(AD7:AE7))</f>
        <v>7.5</v>
      </c>
      <c r="AG7" s="128">
        <v>8</v>
      </c>
      <c r="AH7" s="128">
        <v>4</v>
      </c>
      <c r="AI7" s="131">
        <f t="shared" ref="AI7:AI70" si="8">IF(AND($B$1="",AG7="غ",AH7="غ"),"غائب",SUM(AG7:AH7))</f>
        <v>12</v>
      </c>
      <c r="AJ7" s="127">
        <v>9</v>
      </c>
      <c r="AK7" s="127">
        <v>3.5</v>
      </c>
      <c r="AL7" s="131">
        <f t="shared" ref="AL7:AL70" si="9">IF(AND($B$1="",AJ7="غ",AK7="غ"),"غائب",SUM(AJ7:AK7))</f>
        <v>12.5</v>
      </c>
      <c r="AM7" s="132">
        <f t="shared" ref="AM7:AM70" si="10">IF(AND($B$1="",AJ7="غ",AG7="غ",AD7="غ"),"غائب",SUM(AJ7,AG7,AD7))</f>
        <v>21.5</v>
      </c>
      <c r="AN7" s="132">
        <f t="shared" ref="AN7:AN70" si="11">IF(AND($B$1="",AK7="غ",AH7="غ",AE7="غ"),"غائب",SUM(AE7,AH7,AK7))</f>
        <v>10.5</v>
      </c>
      <c r="AO7" s="131">
        <f>IF(AND($B$1="",AM7="غائب",AN7="غائب"),"غائب",SUM(AM7:AN7))</f>
        <v>32</v>
      </c>
      <c r="AP7" s="127">
        <v>8</v>
      </c>
      <c r="AQ7" s="128">
        <v>13</v>
      </c>
      <c r="AR7" s="127">
        <v>15</v>
      </c>
      <c r="AS7" s="130">
        <f t="shared" ref="AS7:AS70" si="12">IF(AND($B$1="",AP7="غ",AQ7="غ",AR7="غ"),"غائب",SUM(AR7,AQ7,AP7))</f>
        <v>36</v>
      </c>
      <c r="AT7" s="127">
        <v>9</v>
      </c>
      <c r="AU7" s="128">
        <v>16</v>
      </c>
      <c r="AV7" s="127">
        <v>17</v>
      </c>
      <c r="AW7" s="130">
        <f t="shared" ref="AW7:AW70" si="13">IF(AND($B$1="",AT7="غ",AU7="غ",AV7="غ"),"غائب",SUM(AV7,AU7,AT7))</f>
        <v>42</v>
      </c>
      <c r="AX7" s="127">
        <v>9</v>
      </c>
      <c r="AY7" s="128">
        <v>14</v>
      </c>
      <c r="AZ7" s="127">
        <v>12</v>
      </c>
      <c r="BA7" s="130">
        <f t="shared" ref="BA7:BA70" si="14">IF(AND($B$1="",AX7="غ",AY7="غ",AZ7="غ"),"غائب",SUM(AZ7,AY7,AX7))</f>
        <v>35</v>
      </c>
      <c r="BB7" s="127">
        <v>9</v>
      </c>
      <c r="BC7" s="128">
        <v>15</v>
      </c>
      <c r="BD7" s="127">
        <v>9</v>
      </c>
      <c r="BE7" s="130">
        <f t="shared" ref="BE7:BE70" si="15">IF(AND($B$1="",BB7="غ",BC7="غ",BD7="غ"),"غائب",SUM(BD7,BC7,BB7))</f>
        <v>33</v>
      </c>
      <c r="BF7" s="127">
        <v>9.5</v>
      </c>
      <c r="BG7" s="128">
        <v>8.5</v>
      </c>
      <c r="BH7" s="127">
        <v>15.5</v>
      </c>
      <c r="BI7" s="130">
        <f t="shared" ref="BI7:BI70" si="16">IF(AND($B$1="",BF7="غ",BG7="غ",BH7="غ"),"غائب",SUM(BH7,BG7,BF7))</f>
        <v>33.5</v>
      </c>
      <c r="BJ7" s="127">
        <v>9</v>
      </c>
      <c r="BK7" s="128">
        <v>8</v>
      </c>
      <c r="BL7" s="127">
        <v>17</v>
      </c>
      <c r="BM7" s="130">
        <f t="shared" ref="BM7:BM70" si="17">IF(AND($B$1="",BJ7="غ",BK7="غ",BL7="غ"),"غائب",SUM(BL7,BK7,BJ7))</f>
        <v>34</v>
      </c>
      <c r="BN7" s="127">
        <v>9</v>
      </c>
      <c r="BO7" s="128">
        <v>10</v>
      </c>
      <c r="BP7" s="127">
        <v>12.5</v>
      </c>
      <c r="BQ7" s="130">
        <f t="shared" ref="BQ7:BQ70" si="18">IF(AND($B$1="",BN7="غ",BO7="غ",BP7="غ"),"غائب",SUM(BP7,BO7,BN7))</f>
        <v>31.5</v>
      </c>
      <c r="BR7" s="127">
        <v>9</v>
      </c>
      <c r="BS7" s="128">
        <v>15</v>
      </c>
      <c r="BT7" s="127">
        <v>13</v>
      </c>
      <c r="BU7" s="130">
        <f t="shared" ref="BU7:BU70" si="19">IF(AND($B$1="",BR7="غ",BS7="غ",BT7="غ"),"غائب",SUM(BT7,BS7,BR7))</f>
        <v>37</v>
      </c>
      <c r="BV7" s="133">
        <f t="shared" ref="BV7:BV70" si="20">IF(AND($B$1="",S7="غ",W7="غ",AA7="غ",AG7="غ",AH7="غ",AQ7="غ",AU7="غ",AY7="غ",BC7="غ",BG7="غ",BK7="غ",BO7="غ",BS7="غ",BY7="غ",CC7="غ"),"غائب",SUM(S7,W7,AA7,AG7,AH7,AQ7,AU7,AY7,BC7,BG7,BK7,BO7,BS7))</f>
        <v>140.6</v>
      </c>
      <c r="BW7" s="134">
        <f t="shared" ref="BW7:BW70" si="21">IF(AND($B$1="",U7="غائب",Y7="غائب",AC7="غائب",AO7="غائب",AS7="غائب",AW7="غائب",BA7="غائب",BE7="غائب",BI7="غائب",BM7="غائب",BQ7="غائب",BU7="غائب",CA7="غائب",CE7="غائب"),"غائب",SUM(BU7,BQ7,BM7,BI7,BE7,BA7,AW7,AS7,AO7,AC7,Y7,U7))</f>
        <v>397.5</v>
      </c>
      <c r="BX7" s="135">
        <v>4</v>
      </c>
      <c r="BY7" s="136">
        <v>6</v>
      </c>
      <c r="BZ7" s="137">
        <v>6.5</v>
      </c>
      <c r="CA7" s="129">
        <f t="shared" ref="CA7:CA70" si="22">IF(AND($B$1="",BX7="غ",BY7="غ",BZ7="غ"),"غائب",SUM(BZ7,BY7,BX7))</f>
        <v>16.5</v>
      </c>
      <c r="CB7" s="135">
        <v>3.5</v>
      </c>
      <c r="CC7" s="136">
        <v>4.5</v>
      </c>
      <c r="CD7" s="137">
        <v>7</v>
      </c>
      <c r="CE7" s="129">
        <f t="shared" ref="CE7:CE70" si="23">IF(AND($B$1="",CB7="غ",CC7="غ",CD7="غ"),"غائب",SUM(CD7,CC7,CB7))</f>
        <v>15</v>
      </c>
      <c r="CF7" s="138" t="str">
        <f t="shared" ref="CF7:CF70" si="24">IF(OR($F7="",BV$4=""),"",IF(BV7="غائب","غائب",IF(BV7/BV$8&gt;=0.9,"ممتاز",IF(BV7/BV$8&gt;=0.8,"جيد جدا",IF(BV7/BV$8&gt;=0.6,"جيد ",IF(BV7/BV$8&gt;=0.5,"مقبول ",IF(BV7&lt;BV$8,"ضعيف")))))))</f>
        <v/>
      </c>
      <c r="CG7" s="139" t="str">
        <f t="shared" ref="CG7:CG70" si="25">IF($F7="","",IF(AND(CJ7&gt;=3,I7="معيد"),"مفصول",IF(OR(CJ7=1,CJ7=2),"دور ثان",IF(CJ7&gt;=3,"راسب",IF(CJ7=0,"ناجح")))))</f>
        <v>راسب</v>
      </c>
      <c r="CH7" s="140" t="str">
        <f>IF(F7="","",IF(CJ7=0,RANK($BW7,$BW$10:$BW$599)+COUNTIF(BW7:BW$10,BW7)-1,IF(CJ7&gt;=$CK$8,"جميع المواد",CONCATENATE(DC7,DD7,DE7,DF7,DG7,DH7,DI7,DJ7,DK7,DL7,DM7,DN7,DO7,DP7,DQ7))))</f>
        <v>000(حاسب نظرى)  000000000</v>
      </c>
      <c r="CI7" s="141" t="str">
        <f>IF(F7="","",IF(CJ7=0,RANK($BW7,$BW$10:$BW$599)+COUNTIF(BW7:BW$10,BW7)-"1",""))</f>
        <v/>
      </c>
      <c r="CJ7" s="142">
        <f t="shared" ref="CJ7:CJ70" si="26">IF($F7="","",IF(AND(COUNTBLANK(DC7:DN7)=12,COUNTBLANK(DP7:DQ7)&lt;2),1,IF(AND(COUNTBLANK(DC7:DN7)&lt;12,COUNTBLANK(DP7:DQ7)&lt;2),12-COUNTBLANK(DC7:DN7),IF(AND(COUNTBLANK(DC7:DN7)&lt;12,COUNTBLANK(DP7:DQ7)&gt;0),12-COUNTBLANK(DC7:DN7),0))))</f>
        <v>11</v>
      </c>
      <c r="CK7" s="143" t="str">
        <f t="shared" ref="CK7:CK70" si="27">IF($F7="","",IF(OR(U7&lt;$U$9,U7="غائب",T7&lt;$T$9,T7="غ"),"1","0"))</f>
        <v>1</v>
      </c>
      <c r="CL7" s="144" t="str">
        <f t="shared" ref="CL7:CL70" si="28">IF($F7="","",IF(OR(Y7&lt;$Y$9,Y7="غائب",X7&lt;$X$9,X7="غ"),"1","0"))</f>
        <v>1</v>
      </c>
      <c r="CM7" s="144" t="str">
        <f t="shared" ref="CM7:CM70" si="29">IF($F7="","",IF(OR(AC7&lt;$AC$9,AC7="غائب",AB7&lt;$AB$9,AB7="غ"),"1","0"))</f>
        <v>1</v>
      </c>
      <c r="CN7" s="144" t="str">
        <f t="shared" ref="CN7:CN70" si="30">IF($F7="","",IF(OR(AN7&lt;$AN$9,AN7="غائب",AM7&lt;$AM$9,AM7="غ",AK7&lt;$AK$9,AK7="غ",AJ7&lt;$AJ$9,AJ7="غ",),"1","0"))</f>
        <v>1</v>
      </c>
      <c r="CO7" s="144" t="str">
        <f t="shared" ref="CO7:CO70" si="31">IF($F7="","",IF(OR(AS7&lt;$AS$9,AS7="غائب",AR7&lt;$AR$9,AR7="غ"),"1","0"))</f>
        <v>0</v>
      </c>
      <c r="CP7" s="144" t="str">
        <f t="shared" ref="CP7:CP70" si="32">IF($F7="","",IF(OR(AW7&lt;$AW$9,AW7="غائب",AV7&lt;$AV$9,AV7="غ"),"1","0"))</f>
        <v>1</v>
      </c>
      <c r="CQ7" s="144" t="str">
        <f t="shared" ref="CQ7:CQ70" si="33">IF($F7="","",IF(OR(BA7&lt;$BA$9,BA7="غائب",AZ7&lt;$AZ$9,AZ7="غ"),"1","0"))</f>
        <v>1</v>
      </c>
      <c r="CR7" s="144" t="str">
        <f t="shared" ref="CR7:CR70" si="34">IF($F7="","",IF(OR(BE7&lt;$BE$9,BE7="غائب",BD7&lt;$BD$9,BD7="غ"),"1","0"))</f>
        <v>1</v>
      </c>
      <c r="CS7" s="144" t="str">
        <f t="shared" ref="CS7:CS70" si="35">IF($F7="","",IF(OR(BI7&lt;$BI$9,BI7="غائب",BH7&lt;$BH$9,BH7="غ"),"1","0"))</f>
        <v>1</v>
      </c>
      <c r="CT7" s="144" t="str">
        <f t="shared" ref="CT7:CT70" si="36">IF($F7="","",IF(OR(BM7&lt;$BM$9,BM7="غائب",BL7&lt;$BL$9,BL7="غ"),"1","0"))</f>
        <v>1</v>
      </c>
      <c r="CU7" s="144" t="str">
        <f t="shared" ref="CU7:CU70" si="37">IF($F7="","",IF(OR(BQ7&lt;$BQ$9,BQ7="غائب",BP7&lt;$BP$9,BP7="غ"),"1","0"))</f>
        <v>1</v>
      </c>
      <c r="CV7" s="144" t="str">
        <f t="shared" ref="CV7:CV70" si="38">IF($F7="","",IF(OR(BU7&lt;$BU$9,BU7="غائب",BT7&lt;$BT$9,BT7="غ"),"1","0"))</f>
        <v>1</v>
      </c>
      <c r="CW7" s="144" t="str">
        <f t="shared" ref="CW7:CW70" si="39">IF($F7="","",IF(OR(BW7&lt;$BW$9,BW7="غائب"),"1","0"))</f>
        <v>1</v>
      </c>
      <c r="CX7" s="144" t="str">
        <f t="shared" ref="CX7:CX70" si="40">IF($F7="","",IF(OR(CA7&lt;$CA$9,CA7="غائب",BZ7&lt;$BZ$9,BZ7="غ"),"1","0"))</f>
        <v>1</v>
      </c>
      <c r="CY7" s="144" t="str">
        <f t="shared" ref="CY7:CY70" si="41">IF($F7="","",IF(OR(CE7&lt;$CE$9,CE7="غائب",CD7&lt;$CD$9,CD7="غ"),"1","0"))</f>
        <v>0</v>
      </c>
      <c r="DC7" s="145" t="str">
        <f t="shared" ref="DC7:DC70" si="42">IF($F7="","",IF(OR(U7&lt;$U$9,U7="غائب",T7&lt;$T$9,T7="غ"),$CK$9,""))</f>
        <v>0</v>
      </c>
      <c r="DD7" s="146" t="str">
        <f t="shared" ref="DD7:DD70" si="43">IF($F7="","",IF(OR(Y7&lt;$Y$9,Y7="غائب",X7&lt;$X$9,X7="غ"),$CL$9,""))</f>
        <v>0</v>
      </c>
      <c r="DE7" s="146" t="str">
        <f t="shared" ref="DE7:DE70" si="44">IF($F7="","",IF(OR(AC7&lt;$AC$9,AC7="غائب",AB7&lt;$AB$9,AB7="غ"),$CM$9,""))</f>
        <v>0</v>
      </c>
      <c r="DF7" s="146" t="str">
        <f t="shared" ref="DF7:DF70" si="45">IF($F7="","",IF(AND(OR(AN7="غائب",AN7&lt;$AN$9),OR(AM7="غائب",AM7&lt;$AM$9)),$CN$9,IF(OR(AM7="غائب",AM7&lt;$AM$9,AJ7="غ",AJ7&lt;$AJ$9),"(حاسب عملي)  ",IF(OR(AN7="غائب",AN7&lt;$AN$9,AK7="غ",AK7&lt;$AK$9),"(حاسب نظرى)  ",""))))</f>
        <v xml:space="preserve">(حاسب نظرى)  </v>
      </c>
      <c r="DG7" s="146" t="str">
        <f t="shared" ref="DG7:DG70" si="46">IF($F7="","",IF(OR(AS7&lt;$AS$9,AS7="غائب",AR7&lt;$AR$9,AR7="غ"),$CO$9,""))</f>
        <v/>
      </c>
      <c r="DH7" s="146" t="str">
        <f t="shared" ref="DH7:DH70" si="47">IF($F7="","",IF(OR(AW7&lt;$AW$9,AW7="غائب",AV7&lt;$AV$9,AV7="غ"),$CP$9,""))</f>
        <v>0</v>
      </c>
      <c r="DI7" s="146" t="str">
        <f t="shared" ref="DI7:DI70" si="48">IF($F7="","",IF(OR(BA7&lt;$BA$9,BA7="غائب",AZ7&lt;$AZ$9,AZ7="غ"),$CQ$9,""))</f>
        <v>0</v>
      </c>
      <c r="DJ7" s="146" t="str">
        <f t="shared" ref="DJ7:DJ70" si="49">IF($F7="","",IF(OR(BE7&lt;$BE$9,BE7="غائب",BD7&lt;$BD$9,BD7="غ"),$CR$9,""))</f>
        <v>0</v>
      </c>
      <c r="DK7" s="146" t="str">
        <f t="shared" ref="DK7:DK70" si="50">IF($F7="","",IF(OR(BI7&lt;$BI$9,BI7="غائب",BH7&lt;$BH$9,BH7="غ"),$CS$9,""))</f>
        <v>0</v>
      </c>
      <c r="DL7" s="146" t="str">
        <f t="shared" ref="DL7:DL70" si="51">IF($F7="","",IF(OR(BM7&lt;$BM$9,BM7="غائب",BL7&lt;$BL$9,BL7="غ"),$CT$9,""))</f>
        <v>0</v>
      </c>
      <c r="DM7" s="146" t="str">
        <f t="shared" ref="DM7:DM70" si="52">IF($F7="","",IF(OR(BQ7&lt;$BQ$9,BQ7="غائب",BP7&lt;$BP$9,BP7="غ"),$CU$9,""))</f>
        <v>0</v>
      </c>
      <c r="DN7" s="146" t="str">
        <f t="shared" ref="DN7:DN70" si="53">IF($F7="","",IF(OR(BU7&lt;$BU$9,BU7="غائب",BT7&lt;$BT$9,BT7="غ"),$CV$9,""))</f>
        <v>0</v>
      </c>
      <c r="DO7" s="146" t="str">
        <f t="shared" ref="DO7:DO70" si="54">IF($F7="","",IF(OR(BW7&lt;$BW$9,BW7="غائب"),$CW$9,""))</f>
        <v>0</v>
      </c>
      <c r="DP7" s="146" t="str">
        <f t="shared" ref="DP7:DP70" si="55">IF($F7="","",IF(OR(CA7&lt;$CA$9,CA7="غائب",BZ7&lt;$BZ$9,BZ7="غ"),$CX$9,""))</f>
        <v>0</v>
      </c>
      <c r="DQ7" s="146" t="str">
        <f t="shared" ref="DQ7:DQ70" si="56">IF($F7="","",IF(OR(CE7&lt;$CE$9,CE7="غائب",CD7&lt;$CD$9,CD7="غ"),$CY$9,""))</f>
        <v/>
      </c>
      <c r="DS7" s="29" t="str">
        <f>IF(CG7="دور ثان",IF(OR(T7&lt;$T$9,T7="غ"),$R$4&amp;" ","")&amp;IF(OR(X7&lt;$X$9,X7="غ"),$V$4&amp;" ","")&amp;IF(OR(AB7&lt;$AB$9, AB7="غ"),$Z$4&amp;" ","")&amp;IF(OR(AJ7&lt;$AJ$9, AJ7="غ"),$CZ$9&amp;" ","")&amp;IF(OR(AK7&lt;$AK$9, AK7="غ"),$DA$9&amp;" ","")&amp;IF(OR(AR7&lt;$AR$9, AR7="غ"),$AP$4&amp;" ","")&amp;IF(OR(AV7&lt;$AV$9, AV7="غ"),$AT$4&amp;" ","")&amp;IF(OR(AZ7&lt;$AZ$9, AZ7="غ"),$AX$4&amp;" ","")&amp;IF(OR(BD7&lt;$BD$9, BD7="غ"),$BB$4&amp;" ","")&amp;IF(OR(BH7&lt;$BH$9, BH7="غ"),$BF$4&amp;" ","")&amp;IF(OR(BL7&lt;$BL$9, BL7="غ"),$BJ$4&amp;" ","")&amp;IF(OR(BP7&lt;$BP$9, BP7="غ"),$BN$4&amp;" ","")&amp;IF(OR(BT7&lt;$BT$9, BT7="غ"),$BR$4&amp;" ",""),"")</f>
        <v/>
      </c>
      <c r="DU7" s="147" t="s">
        <v>62</v>
      </c>
      <c r="DV7" s="27"/>
      <c r="DW7" s="28"/>
      <c r="DX7" s="28"/>
      <c r="DY7" s="11"/>
    </row>
    <row r="8" spans="1:129" s="29" customFormat="1" ht="23.25" thickBot="1">
      <c r="A8" s="113"/>
      <c r="B8" s="114" t="str">
        <f t="shared" si="0"/>
        <v>راسب</v>
      </c>
      <c r="C8" s="115" t="str">
        <f t="shared" si="1"/>
        <v/>
      </c>
      <c r="D8" s="148">
        <f t="shared" si="2"/>
        <v>-1</v>
      </c>
      <c r="E8" s="117">
        <v>502</v>
      </c>
      <c r="F8" s="118" t="s">
        <v>63</v>
      </c>
      <c r="G8" s="149"/>
      <c r="H8" s="120"/>
      <c r="I8" s="119" t="s">
        <v>59</v>
      </c>
      <c r="J8" s="121" t="s">
        <v>60</v>
      </c>
      <c r="K8" s="119" t="s">
        <v>61</v>
      </c>
      <c r="L8" s="122">
        <v>30301011403926</v>
      </c>
      <c r="M8" s="123">
        <f t="shared" si="3"/>
        <v>37622</v>
      </c>
      <c r="N8" s="124" t="str">
        <f>IF([1]الشيت!M8="","",CONCATENATE(DATEDIF([1]الشيت!M8,[1]البداية!$M$20,"md")," - ",DATEDIF([1]الشيت!M8,[1]البداية!$M$20,"ym")," - ",DATEDIF([1]الشيت!M8,[1]البداية!$M$20,"y")))</f>
        <v/>
      </c>
      <c r="O8" s="150">
        <v>567</v>
      </c>
      <c r="P8" s="151"/>
      <c r="Q8" s="11"/>
      <c r="R8" s="127">
        <v>8</v>
      </c>
      <c r="S8" s="128">
        <v>9</v>
      </c>
      <c r="T8" s="127">
        <v>9.5</v>
      </c>
      <c r="U8" s="152">
        <f t="shared" si="4"/>
        <v>26.5</v>
      </c>
      <c r="V8" s="127">
        <v>8.5</v>
      </c>
      <c r="W8" s="128">
        <v>11.5</v>
      </c>
      <c r="X8" s="127">
        <v>13</v>
      </c>
      <c r="Y8" s="152">
        <f t="shared" si="5"/>
        <v>33</v>
      </c>
      <c r="Z8" s="127">
        <v>5.5</v>
      </c>
      <c r="AA8" s="128">
        <v>4</v>
      </c>
      <c r="AB8" s="127">
        <v>7.6</v>
      </c>
      <c r="AC8" s="152">
        <f t="shared" si="6"/>
        <v>17.100000000000001</v>
      </c>
      <c r="AD8" s="127">
        <v>4.5</v>
      </c>
      <c r="AE8" s="127">
        <v>3</v>
      </c>
      <c r="AF8" s="153">
        <f t="shared" si="7"/>
        <v>7.5</v>
      </c>
      <c r="AG8" s="128">
        <v>9</v>
      </c>
      <c r="AH8" s="128">
        <v>3.5</v>
      </c>
      <c r="AI8" s="153">
        <f t="shared" si="8"/>
        <v>12.5</v>
      </c>
      <c r="AJ8" s="127">
        <v>7</v>
      </c>
      <c r="AK8" s="127">
        <v>3.5</v>
      </c>
      <c r="AL8" s="153">
        <f t="shared" si="9"/>
        <v>10.5</v>
      </c>
      <c r="AM8" s="132">
        <f t="shared" si="10"/>
        <v>20.5</v>
      </c>
      <c r="AN8" s="132">
        <f t="shared" si="11"/>
        <v>10</v>
      </c>
      <c r="AO8" s="153">
        <f t="shared" ref="AO8:AO71" si="57">IF(AND($A$1="",AM8="غائب",AN8="غائب"),"غائب",SUM(AM8:AN8))</f>
        <v>30.5</v>
      </c>
      <c r="AP8" s="127">
        <v>8</v>
      </c>
      <c r="AQ8" s="128">
        <v>11</v>
      </c>
      <c r="AR8" s="127">
        <v>11.5</v>
      </c>
      <c r="AS8" s="152">
        <f t="shared" si="12"/>
        <v>30.5</v>
      </c>
      <c r="AT8" s="127">
        <v>9</v>
      </c>
      <c r="AU8" s="128">
        <v>14</v>
      </c>
      <c r="AV8" s="127">
        <v>17</v>
      </c>
      <c r="AW8" s="152">
        <f t="shared" si="13"/>
        <v>40</v>
      </c>
      <c r="AX8" s="127">
        <v>9</v>
      </c>
      <c r="AY8" s="128">
        <v>11</v>
      </c>
      <c r="AZ8" s="127">
        <v>10</v>
      </c>
      <c r="BA8" s="152">
        <f t="shared" si="14"/>
        <v>30</v>
      </c>
      <c r="BB8" s="127">
        <v>9</v>
      </c>
      <c r="BC8" s="128">
        <v>12</v>
      </c>
      <c r="BD8" s="127">
        <v>7.5</v>
      </c>
      <c r="BE8" s="152">
        <f t="shared" si="15"/>
        <v>28.5</v>
      </c>
      <c r="BF8" s="127">
        <v>9.5</v>
      </c>
      <c r="BG8" s="128">
        <v>8.5</v>
      </c>
      <c r="BH8" s="127">
        <v>13.5</v>
      </c>
      <c r="BI8" s="152">
        <f t="shared" si="16"/>
        <v>31.5</v>
      </c>
      <c r="BJ8" s="127">
        <v>9</v>
      </c>
      <c r="BK8" s="128">
        <v>13</v>
      </c>
      <c r="BL8" s="127">
        <v>16</v>
      </c>
      <c r="BM8" s="152">
        <f t="shared" si="17"/>
        <v>38</v>
      </c>
      <c r="BN8" s="127">
        <v>9.5</v>
      </c>
      <c r="BO8" s="128">
        <v>5</v>
      </c>
      <c r="BP8" s="127">
        <v>10.5</v>
      </c>
      <c r="BQ8" s="152">
        <f t="shared" si="18"/>
        <v>25</v>
      </c>
      <c r="BR8" s="127">
        <v>9</v>
      </c>
      <c r="BS8" s="128">
        <v>12</v>
      </c>
      <c r="BT8" s="127">
        <v>11</v>
      </c>
      <c r="BU8" s="152">
        <f t="shared" si="19"/>
        <v>32</v>
      </c>
      <c r="BV8" s="133">
        <f t="shared" si="20"/>
        <v>123.5</v>
      </c>
      <c r="BW8" s="134">
        <f t="shared" si="21"/>
        <v>362.6</v>
      </c>
      <c r="BX8" s="154">
        <v>4</v>
      </c>
      <c r="BY8" s="128">
        <v>5</v>
      </c>
      <c r="BZ8" s="127">
        <v>6</v>
      </c>
      <c r="CA8" s="152">
        <f t="shared" si="22"/>
        <v>15</v>
      </c>
      <c r="CB8" s="154">
        <v>3.5</v>
      </c>
      <c r="CC8" s="128">
        <v>4</v>
      </c>
      <c r="CD8" s="155">
        <v>7</v>
      </c>
      <c r="CE8" s="152">
        <f t="shared" si="23"/>
        <v>14.5</v>
      </c>
      <c r="CF8" s="138" t="str">
        <f t="shared" si="24"/>
        <v/>
      </c>
      <c r="CG8" s="139" t="str">
        <f t="shared" si="25"/>
        <v>راسب</v>
      </c>
      <c r="CH8" s="140" t="str">
        <f>IF(F8="","",IF(CJ8=0,RANK($BW8,$BW$10:$BW$599)+COUNTIF(BW8:BW$10,BW8)-1,IF(CJ8&gt;=$CK$8,"جميع المواد",CONCATENATE(DC8,DD8,DE8,DF8,DG8,DH8,DI8,DJ8,DK8,DL8,DM8,DN8,DO8,DP8,DQ8))))</f>
        <v>00000000000000</v>
      </c>
      <c r="CI8" s="141" t="str">
        <f>IF(F8="","",IF(CJ8=0,RANK($BW8,$BW$10:$BW$599)+COUNTIF(BW8:BW$10,BW8)-"1",""))</f>
        <v/>
      </c>
      <c r="CJ8" s="142">
        <f t="shared" si="26"/>
        <v>12</v>
      </c>
      <c r="CK8" s="143" t="str">
        <f t="shared" si="27"/>
        <v>1</v>
      </c>
      <c r="CL8" s="144" t="str">
        <f t="shared" si="28"/>
        <v>1</v>
      </c>
      <c r="CM8" s="144" t="str">
        <f t="shared" si="29"/>
        <v>1</v>
      </c>
      <c r="CN8" s="144" t="str">
        <f t="shared" si="30"/>
        <v>1</v>
      </c>
      <c r="CO8" s="144" t="str">
        <f t="shared" si="31"/>
        <v>1</v>
      </c>
      <c r="CP8" s="144" t="str">
        <f t="shared" si="32"/>
        <v>1</v>
      </c>
      <c r="CQ8" s="144" t="str">
        <f t="shared" si="33"/>
        <v>1</v>
      </c>
      <c r="CR8" s="144" t="str">
        <f t="shared" si="34"/>
        <v>1</v>
      </c>
      <c r="CS8" s="144" t="str">
        <f t="shared" si="35"/>
        <v>1</v>
      </c>
      <c r="CT8" s="144" t="str">
        <f t="shared" si="36"/>
        <v>1</v>
      </c>
      <c r="CU8" s="144" t="str">
        <f t="shared" si="37"/>
        <v>1</v>
      </c>
      <c r="CV8" s="144" t="str">
        <f t="shared" si="38"/>
        <v>1</v>
      </c>
      <c r="CW8" s="144" t="str">
        <f t="shared" si="39"/>
        <v>1</v>
      </c>
      <c r="CX8" s="144" t="str">
        <f t="shared" si="40"/>
        <v>1</v>
      </c>
      <c r="CY8" s="144" t="str">
        <f t="shared" si="41"/>
        <v>0</v>
      </c>
      <c r="DC8" s="156" t="str">
        <f t="shared" si="42"/>
        <v>0</v>
      </c>
      <c r="DD8" s="146" t="str">
        <f t="shared" si="43"/>
        <v>0</v>
      </c>
      <c r="DE8" s="146" t="str">
        <f t="shared" si="44"/>
        <v>0</v>
      </c>
      <c r="DF8" s="146" t="str">
        <f t="shared" si="45"/>
        <v>0</v>
      </c>
      <c r="DG8" s="146" t="str">
        <f t="shared" si="46"/>
        <v>0</v>
      </c>
      <c r="DH8" s="146" t="str">
        <f t="shared" si="47"/>
        <v>0</v>
      </c>
      <c r="DI8" s="146" t="str">
        <f t="shared" si="48"/>
        <v>0</v>
      </c>
      <c r="DJ8" s="146" t="str">
        <f t="shared" si="49"/>
        <v>0</v>
      </c>
      <c r="DK8" s="146" t="str">
        <f t="shared" si="50"/>
        <v>0</v>
      </c>
      <c r="DL8" s="146" t="str">
        <f t="shared" si="51"/>
        <v>0</v>
      </c>
      <c r="DM8" s="146" t="str">
        <f t="shared" si="52"/>
        <v>0</v>
      </c>
      <c r="DN8" s="146" t="str">
        <f t="shared" si="53"/>
        <v>0</v>
      </c>
      <c r="DO8" s="146" t="str">
        <f t="shared" si="54"/>
        <v>0</v>
      </c>
      <c r="DP8" s="146" t="str">
        <f t="shared" si="55"/>
        <v>0</v>
      </c>
      <c r="DQ8" s="146" t="str">
        <f t="shared" si="56"/>
        <v/>
      </c>
      <c r="DS8" s="29" t="str">
        <f t="shared" ref="DS8:DS71" si="58">IF(CG8="دور ثان",IF(OR(T8&lt;$T$9,T8="غ"),$R$4&amp;" ","")&amp;IF(OR(X8&lt;$X$9,X8="غ"),$V$4&amp;" ","")&amp;IF(OR(AB8&lt;$AB$9, AB8="غ"),$Z$4&amp;" ","")&amp;IF(OR(AJ8&lt;$AJ$9, AJ8="غ"),$CZ$9&amp;" ","")&amp;IF(OR(AK8&lt;$AK$9, AK8="غ"),$DA$9&amp;" ","")&amp;IF(OR(AR8&lt;$AR$9, AR8="غ"),$AP$4&amp;" ","")&amp;IF(OR(AV8&lt;$AV$9, AV8="غ"),$AT$4&amp;" ","")&amp;IF(OR(AZ8&lt;$AZ$9, AZ8="غ"),$AX$4&amp;" ","")&amp;IF(OR(BD8&lt;$BD$9, BD8="غ"),$BB$4&amp;" ","")&amp;IF(OR(BH8&lt;$BH$9, BH8="غ"),$BF$4&amp;" ","")&amp;IF(OR(BL8&lt;$BL$9, BL8="غ"),$BJ$4&amp;" ","")&amp;IF(OR(BP8&lt;$BP$9, BP8="غ"),$BN$4&amp;" ","")&amp;IF(OR(BT8&lt;$BT$9, BT8="غ"),$BR$4&amp;" ",""),"")</f>
        <v/>
      </c>
      <c r="DU8" s="147" t="s">
        <v>64</v>
      </c>
      <c r="DV8" s="27"/>
      <c r="DW8" s="28"/>
      <c r="DX8" s="28"/>
      <c r="DY8" s="11"/>
    </row>
    <row r="9" spans="1:129" s="29" customFormat="1" ht="23.25" thickBot="1">
      <c r="A9" s="113"/>
      <c r="B9" s="114" t="str">
        <f t="shared" si="0"/>
        <v>ناجح</v>
      </c>
      <c r="C9" s="115" t="e">
        <f t="shared" si="1"/>
        <v>#N/A</v>
      </c>
      <c r="D9" s="148">
        <f t="shared" si="2"/>
        <v>0</v>
      </c>
      <c r="E9" s="117">
        <v>503</v>
      </c>
      <c r="F9" s="118" t="s">
        <v>65</v>
      </c>
      <c r="G9" s="149"/>
      <c r="H9" s="120"/>
      <c r="I9" s="119" t="s">
        <v>59</v>
      </c>
      <c r="J9" s="121" t="s">
        <v>60</v>
      </c>
      <c r="K9" s="119" t="s">
        <v>61</v>
      </c>
      <c r="L9" s="122">
        <v>30509241403321</v>
      </c>
      <c r="M9" s="123">
        <f t="shared" si="3"/>
        <v>38619</v>
      </c>
      <c r="N9" s="124" t="str">
        <f>IF([1]الشيت!M9="","",CONCATENATE(DATEDIF([1]الشيت!M9,[1]البداية!$M$20,"md")," - ",DATEDIF([1]الشيت!M9,[1]البداية!$M$20,"ym")," - ",DATEDIF([1]الشيت!M9,[1]البداية!$M$20,"y")))</f>
        <v/>
      </c>
      <c r="O9" s="150">
        <v>568</v>
      </c>
      <c r="P9" s="151"/>
      <c r="Q9" s="11"/>
      <c r="R9" s="127">
        <v>8</v>
      </c>
      <c r="S9" s="128">
        <v>13.5</v>
      </c>
      <c r="T9" s="127">
        <v>12</v>
      </c>
      <c r="U9" s="152">
        <f t="shared" si="4"/>
        <v>33.5</v>
      </c>
      <c r="V9" s="127">
        <v>8.5</v>
      </c>
      <c r="W9" s="128">
        <v>14.5</v>
      </c>
      <c r="X9" s="127">
        <v>14</v>
      </c>
      <c r="Y9" s="152">
        <f t="shared" si="5"/>
        <v>37</v>
      </c>
      <c r="Z9" s="127">
        <v>5.5</v>
      </c>
      <c r="AA9" s="128">
        <v>4</v>
      </c>
      <c r="AB9" s="127">
        <v>8.4</v>
      </c>
      <c r="AC9" s="152">
        <f t="shared" si="6"/>
        <v>17.899999999999999</v>
      </c>
      <c r="AD9" s="127">
        <v>4.5</v>
      </c>
      <c r="AE9" s="127">
        <v>3</v>
      </c>
      <c r="AF9" s="153">
        <f t="shared" si="7"/>
        <v>7.5</v>
      </c>
      <c r="AG9" s="128">
        <v>8</v>
      </c>
      <c r="AH9" s="128">
        <v>5.5</v>
      </c>
      <c r="AI9" s="153">
        <f t="shared" si="8"/>
        <v>13.5</v>
      </c>
      <c r="AJ9" s="127">
        <v>9</v>
      </c>
      <c r="AK9" s="127">
        <v>4.5</v>
      </c>
      <c r="AL9" s="153">
        <f t="shared" si="9"/>
        <v>13.5</v>
      </c>
      <c r="AM9" s="132">
        <f t="shared" si="10"/>
        <v>21.5</v>
      </c>
      <c r="AN9" s="132">
        <f t="shared" si="11"/>
        <v>13</v>
      </c>
      <c r="AO9" s="153">
        <f t="shared" si="57"/>
        <v>34.5</v>
      </c>
      <c r="AP9" s="127">
        <v>8</v>
      </c>
      <c r="AQ9" s="128">
        <v>13</v>
      </c>
      <c r="AR9" s="127">
        <v>12</v>
      </c>
      <c r="AS9" s="152">
        <f t="shared" si="12"/>
        <v>33</v>
      </c>
      <c r="AT9" s="127">
        <v>9</v>
      </c>
      <c r="AU9" s="128">
        <v>19</v>
      </c>
      <c r="AV9" s="127">
        <v>19</v>
      </c>
      <c r="AW9" s="152">
        <f t="shared" si="13"/>
        <v>47</v>
      </c>
      <c r="AX9" s="127">
        <v>9</v>
      </c>
      <c r="AY9" s="128">
        <v>14</v>
      </c>
      <c r="AZ9" s="127">
        <v>15</v>
      </c>
      <c r="BA9" s="152">
        <f t="shared" si="14"/>
        <v>38</v>
      </c>
      <c r="BB9" s="127">
        <v>9</v>
      </c>
      <c r="BC9" s="128">
        <v>13</v>
      </c>
      <c r="BD9" s="127">
        <v>13</v>
      </c>
      <c r="BE9" s="152">
        <f t="shared" si="15"/>
        <v>35</v>
      </c>
      <c r="BF9" s="127">
        <v>9.5</v>
      </c>
      <c r="BG9" s="128">
        <v>18.5</v>
      </c>
      <c r="BH9" s="127">
        <v>17.5</v>
      </c>
      <c r="BI9" s="152">
        <f t="shared" si="16"/>
        <v>45.5</v>
      </c>
      <c r="BJ9" s="127">
        <v>9</v>
      </c>
      <c r="BK9" s="128">
        <v>10</v>
      </c>
      <c r="BL9" s="127">
        <v>17</v>
      </c>
      <c r="BM9" s="152">
        <f t="shared" si="17"/>
        <v>36</v>
      </c>
      <c r="BN9" s="127">
        <v>9</v>
      </c>
      <c r="BO9" s="128">
        <v>14.5</v>
      </c>
      <c r="BP9" s="127">
        <v>16.5</v>
      </c>
      <c r="BQ9" s="152">
        <f t="shared" si="18"/>
        <v>40</v>
      </c>
      <c r="BR9" s="127">
        <v>9</v>
      </c>
      <c r="BS9" s="128">
        <v>13</v>
      </c>
      <c r="BT9" s="127">
        <v>14</v>
      </c>
      <c r="BU9" s="152">
        <f t="shared" si="19"/>
        <v>36</v>
      </c>
      <c r="BV9" s="133">
        <f t="shared" si="20"/>
        <v>160.5</v>
      </c>
      <c r="BW9" s="134">
        <f t="shared" si="21"/>
        <v>433.4</v>
      </c>
      <c r="BX9" s="154">
        <v>4</v>
      </c>
      <c r="BY9" s="128">
        <v>4.5</v>
      </c>
      <c r="BZ9" s="127">
        <v>7</v>
      </c>
      <c r="CA9" s="152">
        <f t="shared" si="22"/>
        <v>15.5</v>
      </c>
      <c r="CB9" s="154">
        <v>3.5</v>
      </c>
      <c r="CC9" s="128">
        <v>4</v>
      </c>
      <c r="CD9" s="127">
        <v>7</v>
      </c>
      <c r="CE9" s="152">
        <f t="shared" si="23"/>
        <v>14.5</v>
      </c>
      <c r="CF9" s="138" t="str">
        <f t="shared" si="24"/>
        <v/>
      </c>
      <c r="CG9" s="139" t="str">
        <f t="shared" si="25"/>
        <v>ناجح</v>
      </c>
      <c r="CH9" s="140" t="e">
        <f>IF(F9="","",IF(CJ9=0,RANK($BW9,$BW$10:$BW$599)+COUNTIF(BW9:BW$10,BW9)-1,IF(CJ9&gt;=$CK$8,"جميع المواد",CONCATENATE(DC9,DD9,DE9,DF9,DG9,DH9,DI9,DJ9,DK9,DL9,DM9,DN9,DO9,DP9,DQ9))))</f>
        <v>#N/A</v>
      </c>
      <c r="CI9" s="141" t="e">
        <f>IF(F9="","",IF(CJ9=0,RANK($BW9,$BW$10:$BW$599)+COUNTIF(BW9:BW$10,BW9)-"1",""))</f>
        <v>#N/A</v>
      </c>
      <c r="CJ9" s="142">
        <f t="shared" si="26"/>
        <v>0</v>
      </c>
      <c r="CK9" s="143" t="str">
        <f t="shared" si="27"/>
        <v>0</v>
      </c>
      <c r="CL9" s="144" t="str">
        <f t="shared" si="28"/>
        <v>0</v>
      </c>
      <c r="CM9" s="144" t="str">
        <f t="shared" si="29"/>
        <v>0</v>
      </c>
      <c r="CN9" s="144" t="str">
        <f t="shared" si="30"/>
        <v>0</v>
      </c>
      <c r="CO9" s="144" t="str">
        <f t="shared" si="31"/>
        <v>0</v>
      </c>
      <c r="CP9" s="144" t="str">
        <f t="shared" si="32"/>
        <v>0</v>
      </c>
      <c r="CQ9" s="144" t="str">
        <f t="shared" si="33"/>
        <v>0</v>
      </c>
      <c r="CR9" s="144" t="str">
        <f t="shared" si="34"/>
        <v>0</v>
      </c>
      <c r="CS9" s="144" t="str">
        <f t="shared" si="35"/>
        <v>0</v>
      </c>
      <c r="CT9" s="144" t="str">
        <f t="shared" si="36"/>
        <v>0</v>
      </c>
      <c r="CU9" s="144" t="str">
        <f t="shared" si="37"/>
        <v>0</v>
      </c>
      <c r="CV9" s="144" t="str">
        <f t="shared" si="38"/>
        <v>0</v>
      </c>
      <c r="CW9" s="144" t="str">
        <f t="shared" si="39"/>
        <v>0</v>
      </c>
      <c r="CX9" s="144" t="str">
        <f t="shared" si="40"/>
        <v>0</v>
      </c>
      <c r="CY9" s="144" t="str">
        <f t="shared" si="41"/>
        <v>0</v>
      </c>
      <c r="DC9" s="156" t="str">
        <f t="shared" si="42"/>
        <v/>
      </c>
      <c r="DD9" s="146" t="str">
        <f t="shared" si="43"/>
        <v/>
      </c>
      <c r="DE9" s="146" t="str">
        <f t="shared" si="44"/>
        <v/>
      </c>
      <c r="DF9" s="146" t="str">
        <f t="shared" si="45"/>
        <v/>
      </c>
      <c r="DG9" s="146" t="str">
        <f t="shared" si="46"/>
        <v/>
      </c>
      <c r="DH9" s="146" t="str">
        <f t="shared" si="47"/>
        <v/>
      </c>
      <c r="DI9" s="146" t="str">
        <f t="shared" si="48"/>
        <v/>
      </c>
      <c r="DJ9" s="146" t="str">
        <f t="shared" si="49"/>
        <v/>
      </c>
      <c r="DK9" s="146" t="str">
        <f t="shared" si="50"/>
        <v/>
      </c>
      <c r="DL9" s="146" t="str">
        <f t="shared" si="51"/>
        <v/>
      </c>
      <c r="DM9" s="146" t="str">
        <f t="shared" si="52"/>
        <v/>
      </c>
      <c r="DN9" s="146" t="str">
        <f t="shared" si="53"/>
        <v/>
      </c>
      <c r="DO9" s="146" t="str">
        <f t="shared" si="54"/>
        <v/>
      </c>
      <c r="DP9" s="146" t="str">
        <f t="shared" si="55"/>
        <v/>
      </c>
      <c r="DQ9" s="146" t="str">
        <f t="shared" si="56"/>
        <v/>
      </c>
      <c r="DS9" s="29" t="str">
        <f t="shared" si="58"/>
        <v/>
      </c>
      <c r="DU9" s="147" t="s">
        <v>66</v>
      </c>
      <c r="DV9" s="27"/>
      <c r="DW9" s="28"/>
      <c r="DX9" s="28"/>
      <c r="DY9" s="11"/>
    </row>
    <row r="10" spans="1:129" s="29" customFormat="1" ht="23.25" thickBot="1">
      <c r="A10" s="113"/>
      <c r="B10" s="114" t="str">
        <f t="shared" si="0"/>
        <v>راسب</v>
      </c>
      <c r="C10" s="115" t="str">
        <f t="shared" si="1"/>
        <v/>
      </c>
      <c r="D10" s="148">
        <f t="shared" si="2"/>
        <v>1</v>
      </c>
      <c r="E10" s="117">
        <v>504</v>
      </c>
      <c r="F10" s="118" t="s">
        <v>67</v>
      </c>
      <c r="G10" s="149"/>
      <c r="H10" s="120"/>
      <c r="I10" s="119" t="s">
        <v>59</v>
      </c>
      <c r="J10" s="121" t="s">
        <v>60</v>
      </c>
      <c r="K10" s="119" t="s">
        <v>61</v>
      </c>
      <c r="L10" s="122">
        <v>30507281401264</v>
      </c>
      <c r="M10" s="123">
        <f t="shared" si="3"/>
        <v>38561</v>
      </c>
      <c r="N10" s="124" t="str">
        <f>IF([1]الشيت!M10="","",CONCATENATE(DATEDIF([1]الشيت!M10,[1]البداية!$M$20,"md")," - ",DATEDIF([1]الشيت!M10,[1]البداية!$M$20,"ym")," - ",DATEDIF([1]الشيت!M10,[1]البداية!$M$20,"y")))</f>
        <v>13 - 8 - 12</v>
      </c>
      <c r="O10" s="150">
        <v>569</v>
      </c>
      <c r="P10" s="151"/>
      <c r="Q10" s="11"/>
      <c r="R10" s="127">
        <v>8</v>
      </c>
      <c r="S10" s="128">
        <v>14</v>
      </c>
      <c r="T10" s="127">
        <v>14.5</v>
      </c>
      <c r="U10" s="152">
        <f t="shared" si="4"/>
        <v>36.5</v>
      </c>
      <c r="V10" s="127">
        <v>8.5</v>
      </c>
      <c r="W10" s="128">
        <v>14.5</v>
      </c>
      <c r="X10" s="127">
        <v>15</v>
      </c>
      <c r="Y10" s="152">
        <f t="shared" si="5"/>
        <v>38</v>
      </c>
      <c r="Z10" s="127">
        <v>5.5</v>
      </c>
      <c r="AA10" s="128">
        <v>4.4000000000000004</v>
      </c>
      <c r="AB10" s="127">
        <v>7.2</v>
      </c>
      <c r="AC10" s="152">
        <f t="shared" si="6"/>
        <v>17.100000000000001</v>
      </c>
      <c r="AD10" s="127">
        <v>5</v>
      </c>
      <c r="AE10" s="127">
        <v>3</v>
      </c>
      <c r="AF10" s="153">
        <f t="shared" si="7"/>
        <v>8</v>
      </c>
      <c r="AG10" s="128">
        <v>7</v>
      </c>
      <c r="AH10" s="128">
        <v>6.5</v>
      </c>
      <c r="AI10" s="153">
        <f t="shared" si="8"/>
        <v>13.5</v>
      </c>
      <c r="AJ10" s="127">
        <v>8</v>
      </c>
      <c r="AK10" s="127">
        <v>5.5</v>
      </c>
      <c r="AL10" s="153">
        <f t="shared" si="9"/>
        <v>13.5</v>
      </c>
      <c r="AM10" s="132">
        <f t="shared" si="10"/>
        <v>20</v>
      </c>
      <c r="AN10" s="132">
        <f t="shared" si="11"/>
        <v>15</v>
      </c>
      <c r="AO10" s="153">
        <f t="shared" si="57"/>
        <v>35</v>
      </c>
      <c r="AP10" s="127">
        <v>8</v>
      </c>
      <c r="AQ10" s="128">
        <v>14</v>
      </c>
      <c r="AR10" s="127">
        <v>15</v>
      </c>
      <c r="AS10" s="152">
        <f t="shared" si="12"/>
        <v>37</v>
      </c>
      <c r="AT10" s="127">
        <v>9</v>
      </c>
      <c r="AU10" s="128">
        <v>19.5</v>
      </c>
      <c r="AV10" s="127">
        <v>17</v>
      </c>
      <c r="AW10" s="152">
        <f t="shared" si="13"/>
        <v>45.5</v>
      </c>
      <c r="AX10" s="127">
        <v>9</v>
      </c>
      <c r="AY10" s="128">
        <v>14</v>
      </c>
      <c r="AZ10" s="127">
        <v>16</v>
      </c>
      <c r="BA10" s="152">
        <f t="shared" si="14"/>
        <v>39</v>
      </c>
      <c r="BB10" s="127">
        <v>9</v>
      </c>
      <c r="BC10" s="128">
        <v>13</v>
      </c>
      <c r="BD10" s="127">
        <v>11.5</v>
      </c>
      <c r="BE10" s="152">
        <f t="shared" si="15"/>
        <v>33.5</v>
      </c>
      <c r="BF10" s="127">
        <v>9.5</v>
      </c>
      <c r="BG10" s="128">
        <v>19.5</v>
      </c>
      <c r="BH10" s="127">
        <v>15.5</v>
      </c>
      <c r="BI10" s="152">
        <f t="shared" si="16"/>
        <v>44.5</v>
      </c>
      <c r="BJ10" s="127">
        <v>8.5</v>
      </c>
      <c r="BK10" s="128">
        <v>13</v>
      </c>
      <c r="BL10" s="127">
        <v>16</v>
      </c>
      <c r="BM10" s="152">
        <f t="shared" si="17"/>
        <v>37.5</v>
      </c>
      <c r="BN10" s="127">
        <v>9</v>
      </c>
      <c r="BO10" s="128">
        <v>15</v>
      </c>
      <c r="BP10" s="127">
        <v>16</v>
      </c>
      <c r="BQ10" s="152">
        <f t="shared" si="18"/>
        <v>40</v>
      </c>
      <c r="BR10" s="127">
        <v>9</v>
      </c>
      <c r="BS10" s="128">
        <v>13</v>
      </c>
      <c r="BT10" s="127">
        <v>17</v>
      </c>
      <c r="BU10" s="152">
        <f t="shared" si="19"/>
        <v>39</v>
      </c>
      <c r="BV10" s="133">
        <f t="shared" si="20"/>
        <v>167.4</v>
      </c>
      <c r="BW10" s="134">
        <f t="shared" si="21"/>
        <v>442.6</v>
      </c>
      <c r="BX10" s="154">
        <v>4</v>
      </c>
      <c r="BY10" s="128">
        <v>5</v>
      </c>
      <c r="BZ10" s="127">
        <v>6</v>
      </c>
      <c r="CA10" s="152">
        <f t="shared" si="22"/>
        <v>15</v>
      </c>
      <c r="CB10" s="154">
        <v>3.5</v>
      </c>
      <c r="CC10" s="128">
        <v>4</v>
      </c>
      <c r="CD10" s="127">
        <v>7</v>
      </c>
      <c r="CE10" s="152">
        <f t="shared" si="23"/>
        <v>14.5</v>
      </c>
      <c r="CF10" s="138" t="str">
        <f t="shared" si="24"/>
        <v/>
      </c>
      <c r="CG10" s="139" t="str">
        <f t="shared" si="25"/>
        <v>راسب</v>
      </c>
      <c r="CH10" s="140" t="str">
        <f>IF(F10="","",IF(CJ10=0,RANK($BW10,$BW$10:$BW$599)+COUNTIF(BW$10:BW10,BW10)-1,IF(CJ10&gt;=$CK$8,"جميع المواد",CONCATENATE(DC10,DD10,DE10,DF10,DG10,DH10,DI10,DJ10,DK10,DL10,DM10,DN10,DO10,DP10,DQ10))))</f>
        <v>0(حاسب عملي)  000000</v>
      </c>
      <c r="CI10" s="141" t="str">
        <f>IF(F10="","",IF(CJ10=0,RANK($BW10,$BW$10:$BW$599)+COUNTIF(BW$10:BW10,BW10)-"1",""))</f>
        <v/>
      </c>
      <c r="CJ10" s="142">
        <f t="shared" si="26"/>
        <v>7</v>
      </c>
      <c r="CK10" s="143" t="str">
        <f t="shared" si="27"/>
        <v>0</v>
      </c>
      <c r="CL10" s="144" t="str">
        <f t="shared" si="28"/>
        <v>0</v>
      </c>
      <c r="CM10" s="144" t="str">
        <f t="shared" si="29"/>
        <v>1</v>
      </c>
      <c r="CN10" s="144" t="str">
        <f t="shared" si="30"/>
        <v>1</v>
      </c>
      <c r="CO10" s="144" t="str">
        <f t="shared" si="31"/>
        <v>0</v>
      </c>
      <c r="CP10" s="144" t="str">
        <f t="shared" si="32"/>
        <v>1</v>
      </c>
      <c r="CQ10" s="144" t="str">
        <f t="shared" si="33"/>
        <v>0</v>
      </c>
      <c r="CR10" s="144" t="str">
        <f t="shared" si="34"/>
        <v>1</v>
      </c>
      <c r="CS10" s="144" t="str">
        <f t="shared" si="35"/>
        <v>1</v>
      </c>
      <c r="CT10" s="144" t="str">
        <f t="shared" si="36"/>
        <v>1</v>
      </c>
      <c r="CU10" s="144" t="str">
        <f t="shared" si="37"/>
        <v>1</v>
      </c>
      <c r="CV10" s="144" t="str">
        <f t="shared" si="38"/>
        <v>0</v>
      </c>
      <c r="CW10" s="144" t="str">
        <f t="shared" si="39"/>
        <v>0</v>
      </c>
      <c r="CX10" s="144" t="str">
        <f t="shared" si="40"/>
        <v>1</v>
      </c>
      <c r="CY10" s="144" t="str">
        <f t="shared" si="41"/>
        <v>0</v>
      </c>
      <c r="DC10" s="156" t="str">
        <f t="shared" si="42"/>
        <v/>
      </c>
      <c r="DD10" s="146" t="str">
        <f t="shared" si="43"/>
        <v/>
      </c>
      <c r="DE10" s="146" t="str">
        <f t="shared" si="44"/>
        <v>0</v>
      </c>
      <c r="DF10" s="146" t="str">
        <f t="shared" si="45"/>
        <v xml:space="preserve">(حاسب عملي)  </v>
      </c>
      <c r="DG10" s="146" t="str">
        <f t="shared" si="46"/>
        <v/>
      </c>
      <c r="DH10" s="146" t="str">
        <f t="shared" si="47"/>
        <v>0</v>
      </c>
      <c r="DI10" s="146" t="str">
        <f t="shared" si="48"/>
        <v/>
      </c>
      <c r="DJ10" s="146" t="str">
        <f t="shared" si="49"/>
        <v>0</v>
      </c>
      <c r="DK10" s="146" t="str">
        <f t="shared" si="50"/>
        <v>0</v>
      </c>
      <c r="DL10" s="146" t="str">
        <f t="shared" si="51"/>
        <v>0</v>
      </c>
      <c r="DM10" s="146" t="str">
        <f t="shared" si="52"/>
        <v>0</v>
      </c>
      <c r="DN10" s="146" t="str">
        <f t="shared" si="53"/>
        <v/>
      </c>
      <c r="DO10" s="146" t="str">
        <f t="shared" si="54"/>
        <v/>
      </c>
      <c r="DP10" s="146" t="str">
        <f t="shared" si="55"/>
        <v>0</v>
      </c>
      <c r="DQ10" s="146" t="str">
        <f t="shared" si="56"/>
        <v/>
      </c>
      <c r="DS10" s="29" t="str">
        <f t="shared" si="58"/>
        <v/>
      </c>
      <c r="DU10" s="147" t="s">
        <v>68</v>
      </c>
      <c r="DV10" s="27"/>
      <c r="DW10" s="28"/>
      <c r="DX10" s="28"/>
      <c r="DY10" s="11"/>
    </row>
    <row r="11" spans="1:129" s="29" customFormat="1" ht="23.25" thickBot="1">
      <c r="A11" s="113"/>
      <c r="B11" s="114" t="str">
        <f t="shared" si="0"/>
        <v>راسب</v>
      </c>
      <c r="C11" s="115" t="str">
        <f t="shared" si="1"/>
        <v/>
      </c>
      <c r="D11" s="148">
        <f t="shared" si="2"/>
        <v>2</v>
      </c>
      <c r="E11" s="117">
        <v>505</v>
      </c>
      <c r="F11" s="118" t="s">
        <v>69</v>
      </c>
      <c r="G11" s="149"/>
      <c r="H11" s="120"/>
      <c r="I11" s="119" t="s">
        <v>59</v>
      </c>
      <c r="J11" s="121" t="s">
        <v>60</v>
      </c>
      <c r="K11" s="119" t="s">
        <v>61</v>
      </c>
      <c r="L11" s="122">
        <v>30511091401184</v>
      </c>
      <c r="M11" s="123">
        <f t="shared" si="3"/>
        <v>38665</v>
      </c>
      <c r="N11" s="124" t="str">
        <f>IF([1]الشيت!M11="","",CONCATENATE(DATEDIF([1]الشيت!M11,[1]البداية!$M$20,"md")," - ",DATEDIF([1]الشيت!M11,[1]البداية!$M$20,"ym")," - ",DATEDIF([1]الشيت!M11,[1]البداية!$M$20,"y")))</f>
        <v>0 - 9 - 15</v>
      </c>
      <c r="O11" s="150">
        <v>570</v>
      </c>
      <c r="P11" s="151"/>
      <c r="Q11" s="11"/>
      <c r="R11" s="127">
        <v>8</v>
      </c>
      <c r="S11" s="128">
        <v>9</v>
      </c>
      <c r="T11" s="127">
        <v>9</v>
      </c>
      <c r="U11" s="152">
        <f t="shared" si="4"/>
        <v>26</v>
      </c>
      <c r="V11" s="127">
        <v>8.5</v>
      </c>
      <c r="W11" s="128">
        <v>13</v>
      </c>
      <c r="X11" s="127">
        <v>11.5</v>
      </c>
      <c r="Y11" s="152">
        <f t="shared" si="5"/>
        <v>33</v>
      </c>
      <c r="Z11" s="127">
        <v>5.5</v>
      </c>
      <c r="AA11" s="128">
        <v>4.4000000000000004</v>
      </c>
      <c r="AB11" s="127">
        <v>7.6</v>
      </c>
      <c r="AC11" s="152">
        <f t="shared" si="6"/>
        <v>17.5</v>
      </c>
      <c r="AD11" s="127">
        <v>5</v>
      </c>
      <c r="AE11" s="127">
        <v>3</v>
      </c>
      <c r="AF11" s="153">
        <f t="shared" si="7"/>
        <v>8</v>
      </c>
      <c r="AG11" s="128">
        <v>7</v>
      </c>
      <c r="AH11" s="128">
        <v>4</v>
      </c>
      <c r="AI11" s="153">
        <f t="shared" si="8"/>
        <v>11</v>
      </c>
      <c r="AJ11" s="127">
        <v>8</v>
      </c>
      <c r="AK11" s="127">
        <v>5.5</v>
      </c>
      <c r="AL11" s="153">
        <f t="shared" si="9"/>
        <v>13.5</v>
      </c>
      <c r="AM11" s="132">
        <f t="shared" si="10"/>
        <v>20</v>
      </c>
      <c r="AN11" s="132">
        <f t="shared" si="11"/>
        <v>12.5</v>
      </c>
      <c r="AO11" s="153">
        <f t="shared" si="57"/>
        <v>32.5</v>
      </c>
      <c r="AP11" s="127">
        <v>8</v>
      </c>
      <c r="AQ11" s="128">
        <v>12</v>
      </c>
      <c r="AR11" s="127">
        <v>16</v>
      </c>
      <c r="AS11" s="152">
        <f t="shared" si="12"/>
        <v>36</v>
      </c>
      <c r="AT11" s="127">
        <v>9</v>
      </c>
      <c r="AU11" s="128">
        <v>15</v>
      </c>
      <c r="AV11" s="127">
        <v>18</v>
      </c>
      <c r="AW11" s="152">
        <f t="shared" si="13"/>
        <v>42</v>
      </c>
      <c r="AX11" s="127">
        <v>9</v>
      </c>
      <c r="AY11" s="128">
        <v>10</v>
      </c>
      <c r="AZ11" s="127">
        <v>13</v>
      </c>
      <c r="BA11" s="152">
        <f t="shared" si="14"/>
        <v>32</v>
      </c>
      <c r="BB11" s="127">
        <v>9</v>
      </c>
      <c r="BC11" s="128">
        <v>5</v>
      </c>
      <c r="BD11" s="127">
        <v>8.5</v>
      </c>
      <c r="BE11" s="152">
        <f t="shared" si="15"/>
        <v>22.5</v>
      </c>
      <c r="BF11" s="127">
        <v>9.5</v>
      </c>
      <c r="BG11" s="128">
        <v>8</v>
      </c>
      <c r="BH11" s="127">
        <v>17.5</v>
      </c>
      <c r="BI11" s="152">
        <f t="shared" si="16"/>
        <v>35</v>
      </c>
      <c r="BJ11" s="127">
        <v>9</v>
      </c>
      <c r="BK11" s="128">
        <v>12</v>
      </c>
      <c r="BL11" s="127">
        <v>17</v>
      </c>
      <c r="BM11" s="152">
        <f t="shared" si="17"/>
        <v>38</v>
      </c>
      <c r="BN11" s="127">
        <v>9.5</v>
      </c>
      <c r="BO11" s="128">
        <v>3.5</v>
      </c>
      <c r="BP11" s="127">
        <v>12</v>
      </c>
      <c r="BQ11" s="152">
        <f t="shared" si="18"/>
        <v>25</v>
      </c>
      <c r="BR11" s="127">
        <v>9</v>
      </c>
      <c r="BS11" s="128">
        <v>11</v>
      </c>
      <c r="BT11" s="127">
        <v>11</v>
      </c>
      <c r="BU11" s="152">
        <f t="shared" si="19"/>
        <v>31</v>
      </c>
      <c r="BV11" s="133">
        <f t="shared" si="20"/>
        <v>113.9</v>
      </c>
      <c r="BW11" s="134">
        <f t="shared" si="21"/>
        <v>370.5</v>
      </c>
      <c r="BX11" s="154">
        <v>4</v>
      </c>
      <c r="BY11" s="128">
        <v>3.5</v>
      </c>
      <c r="BZ11" s="127">
        <v>6.5</v>
      </c>
      <c r="CA11" s="152">
        <f t="shared" si="22"/>
        <v>14</v>
      </c>
      <c r="CB11" s="154">
        <v>3.5</v>
      </c>
      <c r="CC11" s="128">
        <v>4</v>
      </c>
      <c r="CD11" s="127">
        <v>6</v>
      </c>
      <c r="CE11" s="152">
        <f t="shared" si="23"/>
        <v>13.5</v>
      </c>
      <c r="CF11" s="138" t="str">
        <f t="shared" si="24"/>
        <v/>
      </c>
      <c r="CG11" s="139" t="str">
        <f t="shared" si="25"/>
        <v>راسب</v>
      </c>
      <c r="CH11" s="140" t="str">
        <f>IF(F11="","",IF(CJ11=0,RANK($BW11,$BW$10:$BW$599)+COUNTIF(BW$10:BW11,BW11)-1,IF(CJ11&gt;=$CK$8,"جميع المواد",CONCATENATE(DC11,DD11,DE11,DF11,DG11,DH11,DI11,DJ11,DK11,DL11,DM11,DN11,DO11,DP11,DQ11))))</f>
        <v>0000000000000</v>
      </c>
      <c r="CI11" s="141" t="str">
        <f>IF(F11="","",IF(CJ11=0,RANK($BW11,$BW$10:$BW$599)+COUNTIF(BW$10:BW11,BW11)-"1",""))</f>
        <v/>
      </c>
      <c r="CJ11" s="142">
        <f t="shared" si="26"/>
        <v>10</v>
      </c>
      <c r="CK11" s="143" t="str">
        <f t="shared" si="27"/>
        <v>1</v>
      </c>
      <c r="CL11" s="144" t="str">
        <f t="shared" si="28"/>
        <v>1</v>
      </c>
      <c r="CM11" s="144" t="str">
        <f t="shared" si="29"/>
        <v>1</v>
      </c>
      <c r="CN11" s="144" t="str">
        <f t="shared" si="30"/>
        <v>1</v>
      </c>
      <c r="CO11" s="144" t="str">
        <f t="shared" si="31"/>
        <v>0</v>
      </c>
      <c r="CP11" s="144" t="str">
        <f t="shared" si="32"/>
        <v>1</v>
      </c>
      <c r="CQ11" s="144" t="str">
        <f t="shared" si="33"/>
        <v>1</v>
      </c>
      <c r="CR11" s="144" t="str">
        <f t="shared" si="34"/>
        <v>1</v>
      </c>
      <c r="CS11" s="144" t="str">
        <f t="shared" si="35"/>
        <v>1</v>
      </c>
      <c r="CT11" s="144" t="str">
        <f t="shared" si="36"/>
        <v>0</v>
      </c>
      <c r="CU11" s="144" t="str">
        <f t="shared" si="37"/>
        <v>1</v>
      </c>
      <c r="CV11" s="144" t="str">
        <f t="shared" si="38"/>
        <v>1</v>
      </c>
      <c r="CW11" s="144" t="str">
        <f t="shared" si="39"/>
        <v>1</v>
      </c>
      <c r="CX11" s="144" t="str">
        <f t="shared" si="40"/>
        <v>1</v>
      </c>
      <c r="CY11" s="144" t="str">
        <f t="shared" si="41"/>
        <v>1</v>
      </c>
      <c r="DC11" s="156" t="str">
        <f t="shared" si="42"/>
        <v>0</v>
      </c>
      <c r="DD11" s="146" t="str">
        <f t="shared" si="43"/>
        <v>0</v>
      </c>
      <c r="DE11" s="146" t="str">
        <f t="shared" si="44"/>
        <v>0</v>
      </c>
      <c r="DF11" s="146" t="str">
        <f t="shared" si="45"/>
        <v>0</v>
      </c>
      <c r="DG11" s="146" t="str">
        <f t="shared" si="46"/>
        <v/>
      </c>
      <c r="DH11" s="146" t="str">
        <f t="shared" si="47"/>
        <v>0</v>
      </c>
      <c r="DI11" s="146" t="str">
        <f t="shared" si="48"/>
        <v>0</v>
      </c>
      <c r="DJ11" s="146" t="str">
        <f t="shared" si="49"/>
        <v>0</v>
      </c>
      <c r="DK11" s="146" t="str">
        <f t="shared" si="50"/>
        <v>0</v>
      </c>
      <c r="DL11" s="146" t="str">
        <f t="shared" si="51"/>
        <v/>
      </c>
      <c r="DM11" s="146" t="str">
        <f t="shared" si="52"/>
        <v>0</v>
      </c>
      <c r="DN11" s="146" t="str">
        <f t="shared" si="53"/>
        <v>0</v>
      </c>
      <c r="DO11" s="146" t="str">
        <f t="shared" si="54"/>
        <v>0</v>
      </c>
      <c r="DP11" s="146" t="str">
        <f t="shared" si="55"/>
        <v>0</v>
      </c>
      <c r="DQ11" s="146" t="str">
        <f t="shared" si="56"/>
        <v>0</v>
      </c>
      <c r="DS11" s="29" t="str">
        <f t="shared" si="58"/>
        <v/>
      </c>
      <c r="DU11" s="147" t="s">
        <v>70</v>
      </c>
      <c r="DV11" s="27"/>
      <c r="DW11" s="28"/>
      <c r="DX11" s="28"/>
      <c r="DY11" s="11"/>
    </row>
    <row r="12" spans="1:129" s="29" customFormat="1" ht="23.25" thickBot="1">
      <c r="A12" s="113"/>
      <c r="B12" s="114" t="str">
        <f t="shared" si="0"/>
        <v>راسب</v>
      </c>
      <c r="C12" s="115" t="str">
        <f t="shared" si="1"/>
        <v/>
      </c>
      <c r="D12" s="148">
        <f t="shared" si="2"/>
        <v>3</v>
      </c>
      <c r="E12" s="117">
        <v>506</v>
      </c>
      <c r="F12" s="118" t="s">
        <v>71</v>
      </c>
      <c r="G12" s="149"/>
      <c r="H12" s="120"/>
      <c r="I12" s="119" t="s">
        <v>59</v>
      </c>
      <c r="J12" s="121" t="s">
        <v>60</v>
      </c>
      <c r="K12" s="119" t="s">
        <v>61</v>
      </c>
      <c r="L12" s="122">
        <v>30401011411826</v>
      </c>
      <c r="M12" s="123">
        <f t="shared" si="3"/>
        <v>37987</v>
      </c>
      <c r="N12" s="124" t="str">
        <f>IF([1]الشيت!M12="","",CONCATENATE(DATEDIF([1]الشيت!M12,[1]البداية!$M$20,"md")," - ",DATEDIF([1]الشيت!M12,[1]البداية!$M$20,"ym")," - ",DATEDIF([1]الشيت!M12,[1]البداية!$M$20,"y")))</f>
        <v>7 - 0 - 13</v>
      </c>
      <c r="O12" s="150">
        <v>571</v>
      </c>
      <c r="P12" s="151"/>
      <c r="Q12" s="11"/>
      <c r="R12" s="127">
        <v>8</v>
      </c>
      <c r="S12" s="128">
        <v>8.5</v>
      </c>
      <c r="T12" s="127">
        <v>8.5</v>
      </c>
      <c r="U12" s="152">
        <f t="shared" si="4"/>
        <v>25</v>
      </c>
      <c r="V12" s="127">
        <v>8.5</v>
      </c>
      <c r="W12" s="128">
        <v>11</v>
      </c>
      <c r="X12" s="127">
        <v>12</v>
      </c>
      <c r="Y12" s="152">
        <f t="shared" si="5"/>
        <v>31.5</v>
      </c>
      <c r="Z12" s="127">
        <v>5.5</v>
      </c>
      <c r="AA12" s="128">
        <v>4.4000000000000004</v>
      </c>
      <c r="AB12" s="127">
        <v>7.6</v>
      </c>
      <c r="AC12" s="152">
        <f t="shared" si="6"/>
        <v>17.5</v>
      </c>
      <c r="AD12" s="127">
        <v>5</v>
      </c>
      <c r="AE12" s="127">
        <v>3</v>
      </c>
      <c r="AF12" s="153">
        <f t="shared" si="7"/>
        <v>8</v>
      </c>
      <c r="AG12" s="128">
        <v>8</v>
      </c>
      <c r="AH12" s="128">
        <v>4</v>
      </c>
      <c r="AI12" s="153">
        <f t="shared" si="8"/>
        <v>12</v>
      </c>
      <c r="AJ12" s="127">
        <v>8</v>
      </c>
      <c r="AK12" s="127">
        <v>4.5</v>
      </c>
      <c r="AL12" s="153">
        <f t="shared" si="9"/>
        <v>12.5</v>
      </c>
      <c r="AM12" s="132">
        <f t="shared" si="10"/>
        <v>21</v>
      </c>
      <c r="AN12" s="132">
        <f t="shared" si="11"/>
        <v>11.5</v>
      </c>
      <c r="AO12" s="153">
        <f t="shared" si="57"/>
        <v>32.5</v>
      </c>
      <c r="AP12" s="127">
        <v>9</v>
      </c>
      <c r="AQ12" s="128">
        <v>11.5</v>
      </c>
      <c r="AR12" s="127">
        <v>15</v>
      </c>
      <c r="AS12" s="152">
        <f t="shared" si="12"/>
        <v>35.5</v>
      </c>
      <c r="AT12" s="127">
        <v>9</v>
      </c>
      <c r="AU12" s="128">
        <v>14.5</v>
      </c>
      <c r="AV12" s="127">
        <v>18.5</v>
      </c>
      <c r="AW12" s="152">
        <f t="shared" si="13"/>
        <v>42</v>
      </c>
      <c r="AX12" s="127">
        <v>9</v>
      </c>
      <c r="AY12" s="128">
        <v>14</v>
      </c>
      <c r="AZ12" s="127">
        <v>13</v>
      </c>
      <c r="BA12" s="152">
        <f t="shared" si="14"/>
        <v>36</v>
      </c>
      <c r="BB12" s="127">
        <v>9</v>
      </c>
      <c r="BC12" s="128">
        <v>5.5</v>
      </c>
      <c r="BD12" s="127">
        <v>5.5</v>
      </c>
      <c r="BE12" s="152">
        <f t="shared" si="15"/>
        <v>20</v>
      </c>
      <c r="BF12" s="127">
        <v>9.5</v>
      </c>
      <c r="BG12" s="128">
        <v>9</v>
      </c>
      <c r="BH12" s="127">
        <v>14</v>
      </c>
      <c r="BI12" s="152">
        <f t="shared" si="16"/>
        <v>32.5</v>
      </c>
      <c r="BJ12" s="127">
        <v>9</v>
      </c>
      <c r="BK12" s="128">
        <v>10.5</v>
      </c>
      <c r="BL12" s="127">
        <v>17</v>
      </c>
      <c r="BM12" s="152">
        <f t="shared" si="17"/>
        <v>36.5</v>
      </c>
      <c r="BN12" s="127">
        <v>9.5</v>
      </c>
      <c r="BO12" s="128">
        <v>5.5</v>
      </c>
      <c r="BP12" s="127">
        <v>1.5</v>
      </c>
      <c r="BQ12" s="152">
        <f t="shared" si="18"/>
        <v>16.5</v>
      </c>
      <c r="BR12" s="127">
        <v>9</v>
      </c>
      <c r="BS12" s="128">
        <v>15</v>
      </c>
      <c r="BT12" s="127">
        <v>13</v>
      </c>
      <c r="BU12" s="152">
        <f t="shared" si="19"/>
        <v>37</v>
      </c>
      <c r="BV12" s="133">
        <f t="shared" si="20"/>
        <v>121.4</v>
      </c>
      <c r="BW12" s="134">
        <f t="shared" si="21"/>
        <v>362.5</v>
      </c>
      <c r="BX12" s="154">
        <v>4</v>
      </c>
      <c r="BY12" s="128">
        <v>5</v>
      </c>
      <c r="BZ12" s="127">
        <v>6</v>
      </c>
      <c r="CA12" s="152">
        <f t="shared" si="22"/>
        <v>15</v>
      </c>
      <c r="CB12" s="154">
        <v>3.5</v>
      </c>
      <c r="CC12" s="128">
        <v>5</v>
      </c>
      <c r="CD12" s="127">
        <v>6</v>
      </c>
      <c r="CE12" s="152">
        <f t="shared" si="23"/>
        <v>14.5</v>
      </c>
      <c r="CF12" s="138" t="str">
        <f t="shared" si="24"/>
        <v/>
      </c>
      <c r="CG12" s="139" t="str">
        <f t="shared" si="25"/>
        <v>راسب</v>
      </c>
      <c r="CH12" s="140" t="str">
        <f>IF(F12="","",IF(CJ12=0,RANK($BW12,$BW$10:$BW$599)+COUNTIF(BW$10:BW12,BW12)-1,IF(CJ12&gt;=$CK$8,"جميع المواد",CONCATENATE(DC12,DD12,DE12,DF12,DG12,DH12,DI12,DJ12,DK12,DL12,DM12,DN12,DO12,DP12,DQ12))))</f>
        <v>0000000000000</v>
      </c>
      <c r="CI12" s="141" t="str">
        <f>IF(F12="","",IF(CJ12=0,RANK($BW12,$BW$10:$BW$599)+COUNTIF(BW$10:BW12,BW12)-"1",""))</f>
        <v/>
      </c>
      <c r="CJ12" s="142">
        <f t="shared" si="26"/>
        <v>10</v>
      </c>
      <c r="CK12" s="143" t="str">
        <f t="shared" si="27"/>
        <v>1</v>
      </c>
      <c r="CL12" s="144" t="str">
        <f t="shared" si="28"/>
        <v>1</v>
      </c>
      <c r="CM12" s="144" t="str">
        <f t="shared" si="29"/>
        <v>1</v>
      </c>
      <c r="CN12" s="144" t="str">
        <f t="shared" si="30"/>
        <v>1</v>
      </c>
      <c r="CO12" s="144" t="str">
        <f t="shared" si="31"/>
        <v>0</v>
      </c>
      <c r="CP12" s="144" t="str">
        <f t="shared" si="32"/>
        <v>1</v>
      </c>
      <c r="CQ12" s="144" t="str">
        <f t="shared" si="33"/>
        <v>1</v>
      </c>
      <c r="CR12" s="144" t="str">
        <f t="shared" si="34"/>
        <v>1</v>
      </c>
      <c r="CS12" s="144" t="str">
        <f t="shared" si="35"/>
        <v>1</v>
      </c>
      <c r="CT12" s="144" t="str">
        <f t="shared" si="36"/>
        <v>0</v>
      </c>
      <c r="CU12" s="144" t="str">
        <f t="shared" si="37"/>
        <v>1</v>
      </c>
      <c r="CV12" s="144" t="str">
        <f t="shared" si="38"/>
        <v>1</v>
      </c>
      <c r="CW12" s="144" t="str">
        <f t="shared" si="39"/>
        <v>1</v>
      </c>
      <c r="CX12" s="144" t="str">
        <f t="shared" si="40"/>
        <v>1</v>
      </c>
      <c r="CY12" s="144" t="str">
        <f t="shared" si="41"/>
        <v>1</v>
      </c>
      <c r="DC12" s="156" t="str">
        <f t="shared" si="42"/>
        <v>0</v>
      </c>
      <c r="DD12" s="146" t="str">
        <f t="shared" si="43"/>
        <v>0</v>
      </c>
      <c r="DE12" s="146" t="str">
        <f t="shared" si="44"/>
        <v>0</v>
      </c>
      <c r="DF12" s="146" t="str">
        <f t="shared" si="45"/>
        <v>0</v>
      </c>
      <c r="DG12" s="146" t="str">
        <f t="shared" si="46"/>
        <v/>
      </c>
      <c r="DH12" s="146" t="str">
        <f t="shared" si="47"/>
        <v>0</v>
      </c>
      <c r="DI12" s="146" t="str">
        <f t="shared" si="48"/>
        <v>0</v>
      </c>
      <c r="DJ12" s="146" t="str">
        <f t="shared" si="49"/>
        <v>0</v>
      </c>
      <c r="DK12" s="146" t="str">
        <f t="shared" si="50"/>
        <v>0</v>
      </c>
      <c r="DL12" s="146" t="str">
        <f t="shared" si="51"/>
        <v/>
      </c>
      <c r="DM12" s="146" t="str">
        <f t="shared" si="52"/>
        <v>0</v>
      </c>
      <c r="DN12" s="146" t="str">
        <f t="shared" si="53"/>
        <v>0</v>
      </c>
      <c r="DO12" s="146" t="str">
        <f t="shared" si="54"/>
        <v>0</v>
      </c>
      <c r="DP12" s="146" t="str">
        <f t="shared" si="55"/>
        <v>0</v>
      </c>
      <c r="DQ12" s="146" t="str">
        <f t="shared" si="56"/>
        <v>0</v>
      </c>
      <c r="DS12" s="29" t="str">
        <f t="shared" si="58"/>
        <v/>
      </c>
      <c r="DU12" s="147" t="s">
        <v>72</v>
      </c>
      <c r="DV12" s="27"/>
      <c r="DW12" s="28"/>
      <c r="DX12" s="28"/>
      <c r="DY12" s="11"/>
    </row>
    <row r="13" spans="1:129" s="29" customFormat="1" ht="23.25" thickBot="1">
      <c r="A13" s="113"/>
      <c r="B13" s="114" t="str">
        <f t="shared" si="0"/>
        <v>راسب</v>
      </c>
      <c r="C13" s="115" t="str">
        <f t="shared" si="1"/>
        <v/>
      </c>
      <c r="D13" s="148">
        <f t="shared" si="2"/>
        <v>4</v>
      </c>
      <c r="E13" s="117">
        <v>507</v>
      </c>
      <c r="F13" s="118" t="s">
        <v>73</v>
      </c>
      <c r="G13" s="149"/>
      <c r="H13" s="120"/>
      <c r="I13" s="119" t="s">
        <v>59</v>
      </c>
      <c r="J13" s="121" t="s">
        <v>60</v>
      </c>
      <c r="K13" s="119" t="s">
        <v>61</v>
      </c>
      <c r="L13" s="122">
        <v>30510251402569</v>
      </c>
      <c r="M13" s="123">
        <f t="shared" si="3"/>
        <v>38650</v>
      </c>
      <c r="N13" s="124" t="str">
        <f>IF([1]الشيت!M13="","",CONCATENATE(DATEDIF([1]الشيت!M13,[1]البداية!$M$20,"md")," - ",DATEDIF([1]الشيت!M13,[1]البداية!$M$20,"ym")," - ",DATEDIF([1]الشيت!M13,[1]البداية!$M$20,"y")))</f>
        <v>3 - 2 - 13</v>
      </c>
      <c r="O13" s="150">
        <v>572</v>
      </c>
      <c r="P13" s="151"/>
      <c r="Q13" s="11"/>
      <c r="R13" s="127">
        <v>8</v>
      </c>
      <c r="S13" s="128">
        <v>8</v>
      </c>
      <c r="T13" s="127">
        <v>9</v>
      </c>
      <c r="U13" s="152">
        <f t="shared" si="4"/>
        <v>25</v>
      </c>
      <c r="V13" s="127">
        <v>8.5</v>
      </c>
      <c r="W13" s="128">
        <v>12.5</v>
      </c>
      <c r="X13" s="127">
        <v>12</v>
      </c>
      <c r="Y13" s="152">
        <f t="shared" si="5"/>
        <v>33</v>
      </c>
      <c r="Z13" s="127">
        <v>5.5</v>
      </c>
      <c r="AA13" s="128">
        <v>4.4000000000000004</v>
      </c>
      <c r="AB13" s="127">
        <v>7.6</v>
      </c>
      <c r="AC13" s="152">
        <f t="shared" si="6"/>
        <v>17.5</v>
      </c>
      <c r="AD13" s="127">
        <v>4.5</v>
      </c>
      <c r="AE13" s="127">
        <v>3</v>
      </c>
      <c r="AF13" s="153">
        <f t="shared" si="7"/>
        <v>7.5</v>
      </c>
      <c r="AG13" s="128">
        <v>8</v>
      </c>
      <c r="AH13" s="128">
        <v>5</v>
      </c>
      <c r="AI13" s="153">
        <f t="shared" si="8"/>
        <v>13</v>
      </c>
      <c r="AJ13" s="127">
        <v>7</v>
      </c>
      <c r="AK13" s="127">
        <v>3.5</v>
      </c>
      <c r="AL13" s="153">
        <f t="shared" si="9"/>
        <v>10.5</v>
      </c>
      <c r="AM13" s="132">
        <f t="shared" si="10"/>
        <v>19.5</v>
      </c>
      <c r="AN13" s="132">
        <f t="shared" si="11"/>
        <v>11.5</v>
      </c>
      <c r="AO13" s="153">
        <f t="shared" si="57"/>
        <v>31</v>
      </c>
      <c r="AP13" s="127">
        <v>8</v>
      </c>
      <c r="AQ13" s="128">
        <v>7</v>
      </c>
      <c r="AR13" s="127">
        <v>12</v>
      </c>
      <c r="AS13" s="152">
        <f t="shared" si="12"/>
        <v>27</v>
      </c>
      <c r="AT13" s="127">
        <v>9</v>
      </c>
      <c r="AU13" s="128">
        <v>14.5</v>
      </c>
      <c r="AV13" s="127">
        <v>18</v>
      </c>
      <c r="AW13" s="152">
        <f t="shared" si="13"/>
        <v>41.5</v>
      </c>
      <c r="AX13" s="127">
        <v>9</v>
      </c>
      <c r="AY13" s="128">
        <v>11</v>
      </c>
      <c r="AZ13" s="127">
        <v>13</v>
      </c>
      <c r="BA13" s="152">
        <f t="shared" si="14"/>
        <v>33</v>
      </c>
      <c r="BB13" s="127">
        <v>9</v>
      </c>
      <c r="BC13" s="128">
        <v>7.5</v>
      </c>
      <c r="BD13" s="127">
        <v>8.5</v>
      </c>
      <c r="BE13" s="152">
        <f t="shared" si="15"/>
        <v>25</v>
      </c>
      <c r="BF13" s="127">
        <v>9.5</v>
      </c>
      <c r="BG13" s="128">
        <v>13.5</v>
      </c>
      <c r="BH13" s="127">
        <v>14</v>
      </c>
      <c r="BI13" s="152">
        <f t="shared" si="16"/>
        <v>37</v>
      </c>
      <c r="BJ13" s="127">
        <v>8.5</v>
      </c>
      <c r="BK13" s="128">
        <v>9</v>
      </c>
      <c r="BL13" s="127">
        <v>17</v>
      </c>
      <c r="BM13" s="152">
        <f t="shared" si="17"/>
        <v>34.5</v>
      </c>
      <c r="BN13" s="127">
        <v>9</v>
      </c>
      <c r="BO13" s="128">
        <v>8</v>
      </c>
      <c r="BP13" s="127">
        <v>2.5</v>
      </c>
      <c r="BQ13" s="152">
        <f t="shared" si="18"/>
        <v>19.5</v>
      </c>
      <c r="BR13" s="127">
        <v>9</v>
      </c>
      <c r="BS13" s="128">
        <v>15</v>
      </c>
      <c r="BT13" s="127">
        <v>13</v>
      </c>
      <c r="BU13" s="152">
        <f t="shared" si="19"/>
        <v>37</v>
      </c>
      <c r="BV13" s="133">
        <f t="shared" si="20"/>
        <v>123.4</v>
      </c>
      <c r="BW13" s="134">
        <f t="shared" si="21"/>
        <v>361</v>
      </c>
      <c r="BX13" s="154">
        <v>4</v>
      </c>
      <c r="BY13" s="128">
        <v>3</v>
      </c>
      <c r="BZ13" s="127">
        <v>7</v>
      </c>
      <c r="CA13" s="152">
        <f t="shared" si="22"/>
        <v>14</v>
      </c>
      <c r="CB13" s="154">
        <v>3.5</v>
      </c>
      <c r="CC13" s="128">
        <v>4</v>
      </c>
      <c r="CD13" s="127">
        <v>5</v>
      </c>
      <c r="CE13" s="152">
        <f t="shared" si="23"/>
        <v>12.5</v>
      </c>
      <c r="CF13" s="138" t="str">
        <f t="shared" si="24"/>
        <v/>
      </c>
      <c r="CG13" s="139" t="str">
        <f t="shared" si="25"/>
        <v>راسب</v>
      </c>
      <c r="CH13" s="140" t="str">
        <f>IF(F13="","",IF(CJ13=0,RANK($BW13,$BW$10:$BW$599)+COUNTIF(BW$10:BW13,BW13)-1,IF(CJ13&gt;=$CK$8,"جميع المواد",CONCATENATE(DC13,DD13,DE13,DF13,DG13,DH13,DI13,DJ13,DK13,DL13,DM13,DN13,DO13,DP13,DQ13))))</f>
        <v>000000000000000</v>
      </c>
      <c r="CI13" s="141" t="str">
        <f>IF(F13="","",IF(CJ13=0,RANK($BW13,$BW$10:$BW$599)+COUNTIF(BW$10:BW13,BW13)-"1",""))</f>
        <v/>
      </c>
      <c r="CJ13" s="142">
        <f t="shared" si="26"/>
        <v>12</v>
      </c>
      <c r="CK13" s="143" t="str">
        <f t="shared" si="27"/>
        <v>1</v>
      </c>
      <c r="CL13" s="144" t="str">
        <f t="shared" si="28"/>
        <v>1</v>
      </c>
      <c r="CM13" s="144" t="str">
        <f t="shared" si="29"/>
        <v>1</v>
      </c>
      <c r="CN13" s="144" t="str">
        <f t="shared" si="30"/>
        <v>1</v>
      </c>
      <c r="CO13" s="144" t="str">
        <f t="shared" si="31"/>
        <v>1</v>
      </c>
      <c r="CP13" s="144" t="str">
        <f t="shared" si="32"/>
        <v>1</v>
      </c>
      <c r="CQ13" s="144" t="str">
        <f t="shared" si="33"/>
        <v>1</v>
      </c>
      <c r="CR13" s="144" t="str">
        <f t="shared" si="34"/>
        <v>1</v>
      </c>
      <c r="CS13" s="144" t="str">
        <f t="shared" si="35"/>
        <v>1</v>
      </c>
      <c r="CT13" s="144" t="str">
        <f t="shared" si="36"/>
        <v>1</v>
      </c>
      <c r="CU13" s="144" t="str">
        <f t="shared" si="37"/>
        <v>1</v>
      </c>
      <c r="CV13" s="144" t="str">
        <f t="shared" si="38"/>
        <v>1</v>
      </c>
      <c r="CW13" s="144" t="str">
        <f t="shared" si="39"/>
        <v>1</v>
      </c>
      <c r="CX13" s="144" t="str">
        <f t="shared" si="40"/>
        <v>1</v>
      </c>
      <c r="CY13" s="144" t="str">
        <f t="shared" si="41"/>
        <v>1</v>
      </c>
      <c r="DC13" s="156" t="str">
        <f t="shared" si="42"/>
        <v>0</v>
      </c>
      <c r="DD13" s="146" t="str">
        <f t="shared" si="43"/>
        <v>0</v>
      </c>
      <c r="DE13" s="146" t="str">
        <f t="shared" si="44"/>
        <v>0</v>
      </c>
      <c r="DF13" s="146" t="str">
        <f t="shared" si="45"/>
        <v>0</v>
      </c>
      <c r="DG13" s="146" t="str">
        <f t="shared" si="46"/>
        <v>0</v>
      </c>
      <c r="DH13" s="146" t="str">
        <f t="shared" si="47"/>
        <v>0</v>
      </c>
      <c r="DI13" s="146" t="str">
        <f t="shared" si="48"/>
        <v>0</v>
      </c>
      <c r="DJ13" s="146" t="str">
        <f t="shared" si="49"/>
        <v>0</v>
      </c>
      <c r="DK13" s="146" t="str">
        <f t="shared" si="50"/>
        <v>0</v>
      </c>
      <c r="DL13" s="146" t="str">
        <f t="shared" si="51"/>
        <v>0</v>
      </c>
      <c r="DM13" s="146" t="str">
        <f t="shared" si="52"/>
        <v>0</v>
      </c>
      <c r="DN13" s="146" t="str">
        <f t="shared" si="53"/>
        <v>0</v>
      </c>
      <c r="DO13" s="146" t="str">
        <f t="shared" si="54"/>
        <v>0</v>
      </c>
      <c r="DP13" s="146" t="str">
        <f t="shared" si="55"/>
        <v>0</v>
      </c>
      <c r="DQ13" s="146" t="str">
        <f t="shared" si="56"/>
        <v>0</v>
      </c>
      <c r="DS13" s="29" t="str">
        <f t="shared" si="58"/>
        <v/>
      </c>
      <c r="DU13" s="147" t="s">
        <v>74</v>
      </c>
      <c r="DV13" s="27"/>
      <c r="DW13" s="28"/>
      <c r="DX13" s="28"/>
      <c r="DY13" s="11"/>
    </row>
    <row r="14" spans="1:129" s="29" customFormat="1" ht="23.25" thickBot="1">
      <c r="A14" s="113"/>
      <c r="B14" s="114" t="str">
        <f t="shared" si="0"/>
        <v>راسب</v>
      </c>
      <c r="C14" s="115" t="str">
        <f t="shared" si="1"/>
        <v/>
      </c>
      <c r="D14" s="148">
        <f t="shared" si="2"/>
        <v>5</v>
      </c>
      <c r="E14" s="117">
        <v>508</v>
      </c>
      <c r="F14" s="118" t="s">
        <v>75</v>
      </c>
      <c r="G14" s="149"/>
      <c r="H14" s="120"/>
      <c r="I14" s="119" t="s">
        <v>59</v>
      </c>
      <c r="J14" s="121" t="s">
        <v>60</v>
      </c>
      <c r="K14" s="119" t="s">
        <v>61</v>
      </c>
      <c r="L14" s="122">
        <v>30509051401187</v>
      </c>
      <c r="M14" s="123">
        <f t="shared" si="3"/>
        <v>38600</v>
      </c>
      <c r="N14" s="124" t="str">
        <f>IF([1]الشيت!M14="","",CONCATENATE(DATEDIF([1]الشيت!M14,[1]البداية!$M$20,"md")," - ",DATEDIF([1]الشيت!M14,[1]البداية!$M$20,"ym")," - ",DATEDIF([1]الشيت!M14,[1]البداية!$M$20,"y")))</f>
        <v>22 - 10 - 12</v>
      </c>
      <c r="O14" s="150">
        <v>573</v>
      </c>
      <c r="P14" s="151"/>
      <c r="Q14" s="11"/>
      <c r="R14" s="127">
        <v>8</v>
      </c>
      <c r="S14" s="128">
        <v>11.5</v>
      </c>
      <c r="T14" s="127">
        <v>9.5</v>
      </c>
      <c r="U14" s="152">
        <f t="shared" si="4"/>
        <v>29</v>
      </c>
      <c r="V14" s="127">
        <v>8.5</v>
      </c>
      <c r="W14" s="128">
        <v>14</v>
      </c>
      <c r="X14" s="127">
        <v>14.5</v>
      </c>
      <c r="Y14" s="152">
        <f t="shared" si="5"/>
        <v>37</v>
      </c>
      <c r="Z14" s="127">
        <v>5.5</v>
      </c>
      <c r="AA14" s="128">
        <v>4.4000000000000004</v>
      </c>
      <c r="AB14" s="127">
        <v>7.6</v>
      </c>
      <c r="AC14" s="152">
        <f t="shared" si="6"/>
        <v>17.5</v>
      </c>
      <c r="AD14" s="127">
        <v>4.5</v>
      </c>
      <c r="AE14" s="127">
        <v>3</v>
      </c>
      <c r="AF14" s="153">
        <f t="shared" si="7"/>
        <v>7.5</v>
      </c>
      <c r="AG14" s="128">
        <v>9</v>
      </c>
      <c r="AH14" s="128">
        <v>6</v>
      </c>
      <c r="AI14" s="153">
        <f t="shared" si="8"/>
        <v>15</v>
      </c>
      <c r="AJ14" s="127">
        <v>9</v>
      </c>
      <c r="AK14" s="127">
        <v>3</v>
      </c>
      <c r="AL14" s="153">
        <f t="shared" si="9"/>
        <v>12</v>
      </c>
      <c r="AM14" s="132">
        <f t="shared" si="10"/>
        <v>22.5</v>
      </c>
      <c r="AN14" s="132">
        <f t="shared" si="11"/>
        <v>12</v>
      </c>
      <c r="AO14" s="153">
        <f t="shared" si="57"/>
        <v>34.5</v>
      </c>
      <c r="AP14" s="127">
        <v>8</v>
      </c>
      <c r="AQ14" s="128">
        <v>11.5</v>
      </c>
      <c r="AR14" s="127">
        <v>14</v>
      </c>
      <c r="AS14" s="152">
        <f t="shared" si="12"/>
        <v>33.5</v>
      </c>
      <c r="AT14" s="127">
        <v>9</v>
      </c>
      <c r="AU14" s="128">
        <v>18</v>
      </c>
      <c r="AV14" s="127">
        <v>18</v>
      </c>
      <c r="AW14" s="152">
        <f t="shared" si="13"/>
        <v>45</v>
      </c>
      <c r="AX14" s="127">
        <v>9</v>
      </c>
      <c r="AY14" s="128">
        <v>14</v>
      </c>
      <c r="AZ14" s="127">
        <v>14</v>
      </c>
      <c r="BA14" s="152">
        <f t="shared" si="14"/>
        <v>37</v>
      </c>
      <c r="BB14" s="127">
        <v>9</v>
      </c>
      <c r="BC14" s="128">
        <v>7.5</v>
      </c>
      <c r="BD14" s="127">
        <v>11</v>
      </c>
      <c r="BE14" s="152">
        <f t="shared" si="15"/>
        <v>27.5</v>
      </c>
      <c r="BF14" s="127">
        <v>9.5</v>
      </c>
      <c r="BG14" s="128">
        <v>11.5</v>
      </c>
      <c r="BH14" s="127">
        <v>16.5</v>
      </c>
      <c r="BI14" s="152">
        <f t="shared" si="16"/>
        <v>37.5</v>
      </c>
      <c r="BJ14" s="127">
        <v>8.5</v>
      </c>
      <c r="BK14" s="128">
        <v>12</v>
      </c>
      <c r="BL14" s="127">
        <v>17</v>
      </c>
      <c r="BM14" s="152">
        <f t="shared" si="17"/>
        <v>37.5</v>
      </c>
      <c r="BN14" s="127">
        <v>9</v>
      </c>
      <c r="BO14" s="128">
        <v>10.5</v>
      </c>
      <c r="BP14" s="127">
        <v>16.5</v>
      </c>
      <c r="BQ14" s="152">
        <f t="shared" si="18"/>
        <v>36</v>
      </c>
      <c r="BR14" s="127">
        <v>9</v>
      </c>
      <c r="BS14" s="128">
        <v>15</v>
      </c>
      <c r="BT14" s="127">
        <v>12</v>
      </c>
      <c r="BU14" s="152">
        <f t="shared" si="19"/>
        <v>36</v>
      </c>
      <c r="BV14" s="133">
        <f t="shared" si="20"/>
        <v>144.9</v>
      </c>
      <c r="BW14" s="134">
        <f t="shared" si="21"/>
        <v>408</v>
      </c>
      <c r="BX14" s="154">
        <v>4</v>
      </c>
      <c r="BY14" s="128">
        <v>4.5</v>
      </c>
      <c r="BZ14" s="127">
        <v>6.5</v>
      </c>
      <c r="CA14" s="152">
        <f t="shared" si="22"/>
        <v>15</v>
      </c>
      <c r="CB14" s="154">
        <v>3.5</v>
      </c>
      <c r="CC14" s="128">
        <v>4</v>
      </c>
      <c r="CD14" s="127">
        <v>8</v>
      </c>
      <c r="CE14" s="152">
        <f t="shared" si="23"/>
        <v>15.5</v>
      </c>
      <c r="CF14" s="138" t="str">
        <f t="shared" si="24"/>
        <v/>
      </c>
      <c r="CG14" s="139" t="str">
        <f t="shared" si="25"/>
        <v>راسب</v>
      </c>
      <c r="CH14" s="140" t="str">
        <f>IF(F14="","",IF(CJ14=0,RANK($BW14,$BW$10:$BW$599)+COUNTIF(BW$10:BW14,BW14)-1,IF(CJ14&gt;=$CK$8,"جميع المواد",CONCATENATE(DC14,DD14,DE14,DF14,DG14,DH14,DI14,DJ14,DK14,DL14,DM14,DN14,DO14,DP14,DQ14))))</f>
        <v>00(حاسب نظرى)  00000000</v>
      </c>
      <c r="CI14" s="141" t="str">
        <f>IF(F14="","",IF(CJ14=0,RANK($BW14,$BW$10:$BW$599)+COUNTIF(BW$10:BW14,BW14)-"1",""))</f>
        <v/>
      </c>
      <c r="CJ14" s="142">
        <f t="shared" si="26"/>
        <v>9</v>
      </c>
      <c r="CK14" s="143" t="str">
        <f t="shared" si="27"/>
        <v>1</v>
      </c>
      <c r="CL14" s="144" t="str">
        <f t="shared" si="28"/>
        <v>0</v>
      </c>
      <c r="CM14" s="144" t="str">
        <f t="shared" si="29"/>
        <v>1</v>
      </c>
      <c r="CN14" s="144" t="str">
        <f t="shared" si="30"/>
        <v>1</v>
      </c>
      <c r="CO14" s="144" t="str">
        <f t="shared" si="31"/>
        <v>0</v>
      </c>
      <c r="CP14" s="144" t="str">
        <f t="shared" si="32"/>
        <v>1</v>
      </c>
      <c r="CQ14" s="144" t="str">
        <f t="shared" si="33"/>
        <v>1</v>
      </c>
      <c r="CR14" s="144" t="str">
        <f t="shared" si="34"/>
        <v>1</v>
      </c>
      <c r="CS14" s="144" t="str">
        <f t="shared" si="35"/>
        <v>1</v>
      </c>
      <c r="CT14" s="144" t="str">
        <f t="shared" si="36"/>
        <v>0</v>
      </c>
      <c r="CU14" s="144" t="str">
        <f t="shared" si="37"/>
        <v>1</v>
      </c>
      <c r="CV14" s="144" t="str">
        <f t="shared" si="38"/>
        <v>1</v>
      </c>
      <c r="CW14" s="144" t="str">
        <f t="shared" si="39"/>
        <v>1</v>
      </c>
      <c r="CX14" s="144" t="str">
        <f t="shared" si="40"/>
        <v>1</v>
      </c>
      <c r="CY14" s="144" t="str">
        <f t="shared" si="41"/>
        <v>0</v>
      </c>
      <c r="DC14" s="156" t="str">
        <f t="shared" si="42"/>
        <v>0</v>
      </c>
      <c r="DD14" s="146" t="str">
        <f t="shared" si="43"/>
        <v/>
      </c>
      <c r="DE14" s="146" t="str">
        <f t="shared" si="44"/>
        <v>0</v>
      </c>
      <c r="DF14" s="146" t="str">
        <f t="shared" si="45"/>
        <v xml:space="preserve">(حاسب نظرى)  </v>
      </c>
      <c r="DG14" s="146" t="str">
        <f t="shared" si="46"/>
        <v/>
      </c>
      <c r="DH14" s="146" t="str">
        <f t="shared" si="47"/>
        <v>0</v>
      </c>
      <c r="DI14" s="146" t="str">
        <f t="shared" si="48"/>
        <v>0</v>
      </c>
      <c r="DJ14" s="146" t="str">
        <f t="shared" si="49"/>
        <v>0</v>
      </c>
      <c r="DK14" s="146" t="str">
        <f t="shared" si="50"/>
        <v>0</v>
      </c>
      <c r="DL14" s="146" t="str">
        <f t="shared" si="51"/>
        <v/>
      </c>
      <c r="DM14" s="146" t="str">
        <f t="shared" si="52"/>
        <v>0</v>
      </c>
      <c r="DN14" s="146" t="str">
        <f t="shared" si="53"/>
        <v>0</v>
      </c>
      <c r="DO14" s="146" t="str">
        <f t="shared" si="54"/>
        <v>0</v>
      </c>
      <c r="DP14" s="146" t="str">
        <f t="shared" si="55"/>
        <v>0</v>
      </c>
      <c r="DQ14" s="146" t="str">
        <f t="shared" si="56"/>
        <v/>
      </c>
      <c r="DS14" s="29" t="str">
        <f t="shared" si="58"/>
        <v/>
      </c>
      <c r="DU14" s="147" t="s">
        <v>76</v>
      </c>
      <c r="DV14" s="27"/>
      <c r="DW14" s="28"/>
      <c r="DX14" s="28"/>
      <c r="DY14" s="11"/>
    </row>
    <row r="15" spans="1:129" s="29" customFormat="1" ht="23.25" thickBot="1">
      <c r="A15" s="113"/>
      <c r="B15" s="114" t="str">
        <f t="shared" si="0"/>
        <v>راسب</v>
      </c>
      <c r="C15" s="115" t="str">
        <f t="shared" si="1"/>
        <v/>
      </c>
      <c r="D15" s="148">
        <f t="shared" si="2"/>
        <v>6</v>
      </c>
      <c r="E15" s="117">
        <v>509</v>
      </c>
      <c r="F15" s="118" t="s">
        <v>77</v>
      </c>
      <c r="G15" s="149"/>
      <c r="H15" s="120"/>
      <c r="I15" s="119" t="s">
        <v>59</v>
      </c>
      <c r="J15" s="121" t="s">
        <v>60</v>
      </c>
      <c r="K15" s="119" t="s">
        <v>61</v>
      </c>
      <c r="L15" s="122">
        <v>30601231400646</v>
      </c>
      <c r="M15" s="123">
        <f t="shared" si="3"/>
        <v>38740</v>
      </c>
      <c r="N15" s="124" t="str">
        <f>IF([1]الشيت!M15="","",CONCATENATE(DATEDIF([1]الشيت!M15,[1]البداية!$M$20,"md")," - ",DATEDIF([1]الشيت!M15,[1]البداية!$M$20,"ym")," - ",DATEDIF([1]الشيت!M15,[1]البداية!$M$20,"y")))</f>
        <v>0 - 9 - 14</v>
      </c>
      <c r="O15" s="150">
        <v>574</v>
      </c>
      <c r="P15" s="151"/>
      <c r="Q15" s="11"/>
      <c r="R15" s="127">
        <v>8</v>
      </c>
      <c r="S15" s="128">
        <v>6.5</v>
      </c>
      <c r="T15" s="127">
        <v>10.5</v>
      </c>
      <c r="U15" s="152">
        <f t="shared" si="4"/>
        <v>25</v>
      </c>
      <c r="V15" s="127">
        <v>6</v>
      </c>
      <c r="W15" s="128">
        <v>12</v>
      </c>
      <c r="X15" s="127">
        <v>11.5</v>
      </c>
      <c r="Y15" s="152">
        <f t="shared" si="5"/>
        <v>29.5</v>
      </c>
      <c r="Z15" s="127">
        <v>5.5</v>
      </c>
      <c r="AA15" s="128">
        <v>4.8</v>
      </c>
      <c r="AB15" s="127">
        <v>7.6</v>
      </c>
      <c r="AC15" s="152">
        <f t="shared" si="6"/>
        <v>17.899999999999999</v>
      </c>
      <c r="AD15" s="127">
        <v>4.5</v>
      </c>
      <c r="AE15" s="127">
        <v>3</v>
      </c>
      <c r="AF15" s="153">
        <f t="shared" si="7"/>
        <v>7.5</v>
      </c>
      <c r="AG15" s="128">
        <v>8</v>
      </c>
      <c r="AH15" s="128">
        <v>6</v>
      </c>
      <c r="AI15" s="153">
        <f t="shared" si="8"/>
        <v>14</v>
      </c>
      <c r="AJ15" s="127">
        <v>8</v>
      </c>
      <c r="AK15" s="127">
        <v>3</v>
      </c>
      <c r="AL15" s="153">
        <f t="shared" si="9"/>
        <v>11</v>
      </c>
      <c r="AM15" s="132">
        <f t="shared" si="10"/>
        <v>20.5</v>
      </c>
      <c r="AN15" s="132">
        <f t="shared" si="11"/>
        <v>12</v>
      </c>
      <c r="AO15" s="153">
        <f t="shared" si="57"/>
        <v>32.5</v>
      </c>
      <c r="AP15" s="127">
        <v>8</v>
      </c>
      <c r="AQ15" s="128">
        <v>15</v>
      </c>
      <c r="AR15" s="127">
        <v>14</v>
      </c>
      <c r="AS15" s="152">
        <f t="shared" si="12"/>
        <v>37</v>
      </c>
      <c r="AT15" s="127">
        <v>9</v>
      </c>
      <c r="AU15" s="128">
        <v>14</v>
      </c>
      <c r="AV15" s="127">
        <v>18</v>
      </c>
      <c r="AW15" s="152">
        <f t="shared" si="13"/>
        <v>41</v>
      </c>
      <c r="AX15" s="127">
        <v>9</v>
      </c>
      <c r="AY15" s="128">
        <v>12</v>
      </c>
      <c r="AZ15" s="127">
        <v>15</v>
      </c>
      <c r="BA15" s="152">
        <f t="shared" si="14"/>
        <v>36</v>
      </c>
      <c r="BB15" s="127">
        <v>9</v>
      </c>
      <c r="BC15" s="128">
        <v>7.5</v>
      </c>
      <c r="BD15" s="127">
        <v>9.5</v>
      </c>
      <c r="BE15" s="152">
        <f t="shared" si="15"/>
        <v>26</v>
      </c>
      <c r="BF15" s="127">
        <v>9.5</v>
      </c>
      <c r="BG15" s="128">
        <v>15.5</v>
      </c>
      <c r="BH15" s="127">
        <v>16</v>
      </c>
      <c r="BI15" s="152">
        <f t="shared" si="16"/>
        <v>41</v>
      </c>
      <c r="BJ15" s="127">
        <v>8.5</v>
      </c>
      <c r="BK15" s="128">
        <v>10</v>
      </c>
      <c r="BL15" s="127">
        <v>17</v>
      </c>
      <c r="BM15" s="152">
        <f t="shared" si="17"/>
        <v>35.5</v>
      </c>
      <c r="BN15" s="127">
        <v>9</v>
      </c>
      <c r="BO15" s="128">
        <v>7.5</v>
      </c>
      <c r="BP15" s="127">
        <v>8.5</v>
      </c>
      <c r="BQ15" s="152">
        <f t="shared" si="18"/>
        <v>25</v>
      </c>
      <c r="BR15" s="127">
        <v>9</v>
      </c>
      <c r="BS15" s="128">
        <v>13</v>
      </c>
      <c r="BT15" s="127">
        <v>17</v>
      </c>
      <c r="BU15" s="152">
        <f t="shared" si="19"/>
        <v>39</v>
      </c>
      <c r="BV15" s="133">
        <f t="shared" si="20"/>
        <v>131.80000000000001</v>
      </c>
      <c r="BW15" s="134">
        <f t="shared" si="21"/>
        <v>385.4</v>
      </c>
      <c r="BX15" s="154">
        <v>4</v>
      </c>
      <c r="BY15" s="128">
        <v>4</v>
      </c>
      <c r="BZ15" s="127">
        <v>5.5</v>
      </c>
      <c r="CA15" s="152">
        <f t="shared" si="22"/>
        <v>13.5</v>
      </c>
      <c r="CB15" s="154">
        <v>3.5</v>
      </c>
      <c r="CC15" s="128">
        <v>3</v>
      </c>
      <c r="CD15" s="127">
        <v>7</v>
      </c>
      <c r="CE15" s="152">
        <f t="shared" si="23"/>
        <v>13.5</v>
      </c>
      <c r="CF15" s="138" t="str">
        <f t="shared" si="24"/>
        <v/>
      </c>
      <c r="CG15" s="139" t="str">
        <f t="shared" si="25"/>
        <v>راسب</v>
      </c>
      <c r="CH15" s="140" t="str">
        <f>IF(F15="","",IF(CJ15=0,RANK($BW15,$BW$10:$BW$599)+COUNTIF(BW$10:BW15,BW15)-1,IF(CJ15&gt;=$CK$8,"جميع المواد",CONCATENATE(DC15,DD15,DE15,DF15,DG15,DH15,DI15,DJ15,DK15,DL15,DM15,DN15,DO15,DP15,DQ15))))</f>
        <v>0000000000000</v>
      </c>
      <c r="CI15" s="141" t="str">
        <f>IF(F15="","",IF(CJ15=0,RANK($BW15,$BW$10:$BW$599)+COUNTIF(BW$10:BW15,BW15)-"1",""))</f>
        <v/>
      </c>
      <c r="CJ15" s="142">
        <f t="shared" si="26"/>
        <v>10</v>
      </c>
      <c r="CK15" s="143" t="str">
        <f t="shared" si="27"/>
        <v>1</v>
      </c>
      <c r="CL15" s="144" t="str">
        <f t="shared" si="28"/>
        <v>1</v>
      </c>
      <c r="CM15" s="144" t="str">
        <f t="shared" si="29"/>
        <v>1</v>
      </c>
      <c r="CN15" s="144" t="str">
        <f t="shared" si="30"/>
        <v>1</v>
      </c>
      <c r="CO15" s="144" t="str">
        <f t="shared" si="31"/>
        <v>0</v>
      </c>
      <c r="CP15" s="144" t="str">
        <f t="shared" si="32"/>
        <v>1</v>
      </c>
      <c r="CQ15" s="144" t="str">
        <f t="shared" si="33"/>
        <v>1</v>
      </c>
      <c r="CR15" s="144" t="str">
        <f t="shared" si="34"/>
        <v>1</v>
      </c>
      <c r="CS15" s="144" t="str">
        <f t="shared" si="35"/>
        <v>1</v>
      </c>
      <c r="CT15" s="144" t="str">
        <f t="shared" si="36"/>
        <v>1</v>
      </c>
      <c r="CU15" s="144" t="str">
        <f t="shared" si="37"/>
        <v>1</v>
      </c>
      <c r="CV15" s="144" t="str">
        <f t="shared" si="38"/>
        <v>0</v>
      </c>
      <c r="CW15" s="144" t="str">
        <f t="shared" si="39"/>
        <v>1</v>
      </c>
      <c r="CX15" s="144" t="str">
        <f t="shared" si="40"/>
        <v>1</v>
      </c>
      <c r="CY15" s="144" t="str">
        <f t="shared" si="41"/>
        <v>1</v>
      </c>
      <c r="DC15" s="156" t="str">
        <f t="shared" si="42"/>
        <v>0</v>
      </c>
      <c r="DD15" s="146" t="str">
        <f t="shared" si="43"/>
        <v>0</v>
      </c>
      <c r="DE15" s="146" t="str">
        <f t="shared" si="44"/>
        <v>0</v>
      </c>
      <c r="DF15" s="146" t="str">
        <f t="shared" si="45"/>
        <v>0</v>
      </c>
      <c r="DG15" s="146" t="str">
        <f t="shared" si="46"/>
        <v/>
      </c>
      <c r="DH15" s="146" t="str">
        <f t="shared" si="47"/>
        <v>0</v>
      </c>
      <c r="DI15" s="146" t="str">
        <f t="shared" si="48"/>
        <v>0</v>
      </c>
      <c r="DJ15" s="146" t="str">
        <f t="shared" si="49"/>
        <v>0</v>
      </c>
      <c r="DK15" s="146" t="str">
        <f t="shared" si="50"/>
        <v>0</v>
      </c>
      <c r="DL15" s="146" t="str">
        <f t="shared" si="51"/>
        <v>0</v>
      </c>
      <c r="DM15" s="146" t="str">
        <f t="shared" si="52"/>
        <v>0</v>
      </c>
      <c r="DN15" s="146" t="str">
        <f t="shared" si="53"/>
        <v/>
      </c>
      <c r="DO15" s="146" t="str">
        <f t="shared" si="54"/>
        <v>0</v>
      </c>
      <c r="DP15" s="146" t="str">
        <f t="shared" si="55"/>
        <v>0</v>
      </c>
      <c r="DQ15" s="146" t="str">
        <f t="shared" si="56"/>
        <v>0</v>
      </c>
      <c r="DS15" s="29" t="str">
        <f t="shared" si="58"/>
        <v/>
      </c>
      <c r="DU15" s="147" t="s">
        <v>78</v>
      </c>
      <c r="DV15" s="27"/>
      <c r="DW15" s="28"/>
      <c r="DX15" s="28"/>
      <c r="DY15" s="11"/>
    </row>
    <row r="16" spans="1:129" s="29" customFormat="1" ht="23.25" thickBot="1">
      <c r="A16" s="157"/>
      <c r="B16" s="114" t="str">
        <f t="shared" si="0"/>
        <v>راسب</v>
      </c>
      <c r="C16" s="115" t="str">
        <f t="shared" si="1"/>
        <v/>
      </c>
      <c r="D16" s="148">
        <f t="shared" si="2"/>
        <v>7</v>
      </c>
      <c r="E16" s="117">
        <v>510</v>
      </c>
      <c r="F16" s="118" t="s">
        <v>79</v>
      </c>
      <c r="G16" s="149"/>
      <c r="H16" s="120"/>
      <c r="I16" s="119" t="s">
        <v>59</v>
      </c>
      <c r="J16" s="121" t="s">
        <v>60</v>
      </c>
      <c r="K16" s="119" t="s">
        <v>61</v>
      </c>
      <c r="L16" s="122">
        <v>30310011401442</v>
      </c>
      <c r="M16" s="123">
        <f t="shared" si="3"/>
        <v>37895</v>
      </c>
      <c r="N16" s="124" t="str">
        <f>IF([1]الشيت!M16="","",CONCATENATE(DATEDIF([1]الشيت!M16,[1]البداية!$M$20,"md")," - ",DATEDIF([1]الشيت!M16,[1]البداية!$M$20,"ym")," - ",DATEDIF([1]الشيت!M16,[1]البداية!$M$20,"y")))</f>
        <v>6 - 11 - 12</v>
      </c>
      <c r="O16" s="150">
        <v>575</v>
      </c>
      <c r="P16" s="151"/>
      <c r="Q16" s="11"/>
      <c r="R16" s="127">
        <v>8</v>
      </c>
      <c r="S16" s="128">
        <v>7</v>
      </c>
      <c r="T16" s="127">
        <v>10.5</v>
      </c>
      <c r="U16" s="152">
        <f t="shared" si="4"/>
        <v>25.5</v>
      </c>
      <c r="V16" s="127">
        <v>6</v>
      </c>
      <c r="W16" s="128">
        <v>11.5</v>
      </c>
      <c r="X16" s="127">
        <v>12</v>
      </c>
      <c r="Y16" s="152">
        <f t="shared" si="5"/>
        <v>29.5</v>
      </c>
      <c r="Z16" s="127">
        <v>5.5</v>
      </c>
      <c r="AA16" s="128">
        <v>4</v>
      </c>
      <c r="AB16" s="127">
        <v>7.6</v>
      </c>
      <c r="AC16" s="152">
        <f t="shared" si="6"/>
        <v>17.100000000000001</v>
      </c>
      <c r="AD16" s="127">
        <v>5</v>
      </c>
      <c r="AE16" s="127">
        <v>3</v>
      </c>
      <c r="AF16" s="153">
        <f t="shared" si="7"/>
        <v>8</v>
      </c>
      <c r="AG16" s="128">
        <v>7</v>
      </c>
      <c r="AH16" s="128">
        <v>4.5</v>
      </c>
      <c r="AI16" s="153">
        <f t="shared" si="8"/>
        <v>11.5</v>
      </c>
      <c r="AJ16" s="127">
        <v>9</v>
      </c>
      <c r="AK16" s="127">
        <v>3.5</v>
      </c>
      <c r="AL16" s="153">
        <f t="shared" si="9"/>
        <v>12.5</v>
      </c>
      <c r="AM16" s="132">
        <f t="shared" si="10"/>
        <v>21</v>
      </c>
      <c r="AN16" s="132">
        <f t="shared" si="11"/>
        <v>11</v>
      </c>
      <c r="AO16" s="153">
        <f t="shared" si="57"/>
        <v>32</v>
      </c>
      <c r="AP16" s="127">
        <v>8.5</v>
      </c>
      <c r="AQ16" s="128">
        <v>9</v>
      </c>
      <c r="AR16" s="127">
        <v>16</v>
      </c>
      <c r="AS16" s="152">
        <f t="shared" si="12"/>
        <v>33.5</v>
      </c>
      <c r="AT16" s="127">
        <v>9</v>
      </c>
      <c r="AU16" s="128">
        <v>15.5</v>
      </c>
      <c r="AV16" s="127">
        <v>18</v>
      </c>
      <c r="AW16" s="152">
        <f t="shared" si="13"/>
        <v>42.5</v>
      </c>
      <c r="AX16" s="127">
        <v>9</v>
      </c>
      <c r="AY16" s="128">
        <v>9</v>
      </c>
      <c r="AZ16" s="127">
        <v>15</v>
      </c>
      <c r="BA16" s="152">
        <f t="shared" si="14"/>
        <v>33</v>
      </c>
      <c r="BB16" s="127">
        <v>9</v>
      </c>
      <c r="BC16" s="128">
        <v>8</v>
      </c>
      <c r="BD16" s="127">
        <v>10</v>
      </c>
      <c r="BE16" s="152">
        <f t="shared" si="15"/>
        <v>27</v>
      </c>
      <c r="BF16" s="127">
        <v>9.5</v>
      </c>
      <c r="BG16" s="128">
        <v>12.5</v>
      </c>
      <c r="BH16" s="127">
        <v>13.5</v>
      </c>
      <c r="BI16" s="152">
        <f t="shared" si="16"/>
        <v>35.5</v>
      </c>
      <c r="BJ16" s="127">
        <v>9</v>
      </c>
      <c r="BK16" s="128">
        <v>10</v>
      </c>
      <c r="BL16" s="127">
        <v>17</v>
      </c>
      <c r="BM16" s="152">
        <f t="shared" si="17"/>
        <v>36</v>
      </c>
      <c r="BN16" s="127">
        <v>9</v>
      </c>
      <c r="BO16" s="128">
        <v>7</v>
      </c>
      <c r="BP16" s="127">
        <v>9.5</v>
      </c>
      <c r="BQ16" s="152">
        <f t="shared" si="18"/>
        <v>25.5</v>
      </c>
      <c r="BR16" s="127">
        <v>9</v>
      </c>
      <c r="BS16" s="128">
        <v>13</v>
      </c>
      <c r="BT16" s="127">
        <v>12</v>
      </c>
      <c r="BU16" s="152">
        <f t="shared" si="19"/>
        <v>34</v>
      </c>
      <c r="BV16" s="133">
        <f t="shared" si="20"/>
        <v>118</v>
      </c>
      <c r="BW16" s="134">
        <f t="shared" si="21"/>
        <v>371.1</v>
      </c>
      <c r="BX16" s="154">
        <v>4</v>
      </c>
      <c r="BY16" s="128">
        <v>4</v>
      </c>
      <c r="BZ16" s="127">
        <v>6.5</v>
      </c>
      <c r="CA16" s="152">
        <f t="shared" si="22"/>
        <v>14.5</v>
      </c>
      <c r="CB16" s="154">
        <v>3.5</v>
      </c>
      <c r="CC16" s="128">
        <v>4</v>
      </c>
      <c r="CD16" s="127">
        <v>7</v>
      </c>
      <c r="CE16" s="152">
        <f t="shared" si="23"/>
        <v>14.5</v>
      </c>
      <c r="CF16" s="138" t="str">
        <f t="shared" si="24"/>
        <v/>
      </c>
      <c r="CG16" s="139" t="str">
        <f t="shared" si="25"/>
        <v>راسب</v>
      </c>
      <c r="CH16" s="140" t="str">
        <f>IF(F16="","",IF(CJ16=0,RANK($BW16,$BW$10:$BW$599)+COUNTIF(BW$10:BW16,BW16)-1,IF(CJ16&gt;=$CK$8,"جميع المواد",CONCATENATE(DC16,DD16,DE16,DF16,DG16,DH16,DI16,DJ16,DK16,DL16,DM16,DN16,DO16,DP16,DQ16))))</f>
        <v>000000000000</v>
      </c>
      <c r="CI16" s="141" t="str">
        <f>IF(F16="","",IF(CJ16=0,RANK($BW16,$BW$10:$BW$599)+COUNTIF(BW$10:BW16,BW16)-"1",""))</f>
        <v/>
      </c>
      <c r="CJ16" s="142">
        <f t="shared" si="26"/>
        <v>10</v>
      </c>
      <c r="CK16" s="143" t="str">
        <f t="shared" si="27"/>
        <v>1</v>
      </c>
      <c r="CL16" s="144" t="str">
        <f t="shared" si="28"/>
        <v>1</v>
      </c>
      <c r="CM16" s="144" t="str">
        <f t="shared" si="29"/>
        <v>1</v>
      </c>
      <c r="CN16" s="144" t="str">
        <f t="shared" si="30"/>
        <v>1</v>
      </c>
      <c r="CO16" s="144" t="str">
        <f t="shared" si="31"/>
        <v>0</v>
      </c>
      <c r="CP16" s="144" t="str">
        <f t="shared" si="32"/>
        <v>1</v>
      </c>
      <c r="CQ16" s="144" t="str">
        <f t="shared" si="33"/>
        <v>1</v>
      </c>
      <c r="CR16" s="144" t="str">
        <f t="shared" si="34"/>
        <v>1</v>
      </c>
      <c r="CS16" s="144" t="str">
        <f t="shared" si="35"/>
        <v>1</v>
      </c>
      <c r="CT16" s="144" t="str">
        <f t="shared" si="36"/>
        <v>0</v>
      </c>
      <c r="CU16" s="144" t="str">
        <f t="shared" si="37"/>
        <v>1</v>
      </c>
      <c r="CV16" s="144" t="str">
        <f t="shared" si="38"/>
        <v>1</v>
      </c>
      <c r="CW16" s="144" t="str">
        <f t="shared" si="39"/>
        <v>1</v>
      </c>
      <c r="CX16" s="144" t="str">
        <f t="shared" si="40"/>
        <v>1</v>
      </c>
      <c r="CY16" s="144" t="str">
        <f t="shared" si="41"/>
        <v>0</v>
      </c>
      <c r="DC16" s="156" t="str">
        <f t="shared" si="42"/>
        <v>0</v>
      </c>
      <c r="DD16" s="146" t="str">
        <f t="shared" si="43"/>
        <v>0</v>
      </c>
      <c r="DE16" s="146" t="str">
        <f t="shared" si="44"/>
        <v>0</v>
      </c>
      <c r="DF16" s="146" t="str">
        <f t="shared" si="45"/>
        <v>0</v>
      </c>
      <c r="DG16" s="146" t="str">
        <f t="shared" si="46"/>
        <v/>
      </c>
      <c r="DH16" s="146" t="str">
        <f t="shared" si="47"/>
        <v>0</v>
      </c>
      <c r="DI16" s="146" t="str">
        <f t="shared" si="48"/>
        <v>0</v>
      </c>
      <c r="DJ16" s="146" t="str">
        <f t="shared" si="49"/>
        <v>0</v>
      </c>
      <c r="DK16" s="146" t="str">
        <f t="shared" si="50"/>
        <v>0</v>
      </c>
      <c r="DL16" s="146" t="str">
        <f t="shared" si="51"/>
        <v/>
      </c>
      <c r="DM16" s="146" t="str">
        <f t="shared" si="52"/>
        <v>0</v>
      </c>
      <c r="DN16" s="146" t="str">
        <f t="shared" si="53"/>
        <v>0</v>
      </c>
      <c r="DO16" s="146" t="str">
        <f t="shared" si="54"/>
        <v>0</v>
      </c>
      <c r="DP16" s="146" t="str">
        <f t="shared" si="55"/>
        <v>0</v>
      </c>
      <c r="DQ16" s="146" t="str">
        <f t="shared" si="56"/>
        <v/>
      </c>
      <c r="DS16" s="29" t="str">
        <f t="shared" si="58"/>
        <v/>
      </c>
      <c r="DU16" s="147"/>
      <c r="DV16" s="27"/>
      <c r="DW16" s="28"/>
      <c r="DX16" s="28"/>
      <c r="DY16" s="11"/>
    </row>
    <row r="17" spans="1:129" s="29" customFormat="1" ht="23.25" thickBot="1">
      <c r="A17" s="157"/>
      <c r="B17" s="114" t="str">
        <f t="shared" si="0"/>
        <v>راسب</v>
      </c>
      <c r="C17" s="115" t="str">
        <f t="shared" si="1"/>
        <v/>
      </c>
      <c r="D17" s="148">
        <f t="shared" si="2"/>
        <v>8</v>
      </c>
      <c r="E17" s="117">
        <v>511</v>
      </c>
      <c r="F17" s="118" t="s">
        <v>80</v>
      </c>
      <c r="G17" s="149"/>
      <c r="H17" s="120"/>
      <c r="I17" s="119" t="s">
        <v>59</v>
      </c>
      <c r="J17" s="121" t="s">
        <v>60</v>
      </c>
      <c r="K17" s="119" t="s">
        <v>61</v>
      </c>
      <c r="L17" s="122">
        <v>30403031401544</v>
      </c>
      <c r="M17" s="123">
        <f t="shared" si="3"/>
        <v>38049</v>
      </c>
      <c r="N17" s="124" t="str">
        <f>IF([1]الشيت!M17="","",CONCATENATE(DATEDIF([1]الشيت!M17,[1]البداية!$M$20,"md")," - ",DATEDIF([1]الشيت!M17,[1]البداية!$M$20,"ym")," - ",DATEDIF([1]الشيت!M17,[1]البداية!$M$20,"y")))</f>
        <v>26 - 0 - 13</v>
      </c>
      <c r="O17" s="150">
        <v>576</v>
      </c>
      <c r="P17" s="151"/>
      <c r="Q17" s="11"/>
      <c r="R17" s="127">
        <v>8</v>
      </c>
      <c r="S17" s="128">
        <v>11</v>
      </c>
      <c r="T17" s="127">
        <v>11</v>
      </c>
      <c r="U17" s="152">
        <f t="shared" si="4"/>
        <v>30</v>
      </c>
      <c r="V17" s="127">
        <v>7.5</v>
      </c>
      <c r="W17" s="128">
        <v>11.5</v>
      </c>
      <c r="X17" s="127">
        <v>14.5</v>
      </c>
      <c r="Y17" s="152">
        <f t="shared" si="5"/>
        <v>33.5</v>
      </c>
      <c r="Z17" s="127">
        <v>5.5</v>
      </c>
      <c r="AA17" s="128">
        <v>4.4000000000000004</v>
      </c>
      <c r="AB17" s="127">
        <v>8.4</v>
      </c>
      <c r="AC17" s="152">
        <f t="shared" si="6"/>
        <v>18.3</v>
      </c>
      <c r="AD17" s="127">
        <v>4.5</v>
      </c>
      <c r="AE17" s="127">
        <v>3</v>
      </c>
      <c r="AF17" s="153">
        <f t="shared" si="7"/>
        <v>7.5</v>
      </c>
      <c r="AG17" s="128">
        <v>9</v>
      </c>
      <c r="AH17" s="128">
        <v>5.5</v>
      </c>
      <c r="AI17" s="153">
        <f t="shared" si="8"/>
        <v>14.5</v>
      </c>
      <c r="AJ17" s="127">
        <v>8</v>
      </c>
      <c r="AK17" s="127">
        <v>4</v>
      </c>
      <c r="AL17" s="153">
        <f t="shared" si="9"/>
        <v>12</v>
      </c>
      <c r="AM17" s="132">
        <f t="shared" si="10"/>
        <v>21.5</v>
      </c>
      <c r="AN17" s="132">
        <f t="shared" si="11"/>
        <v>12.5</v>
      </c>
      <c r="AO17" s="153">
        <f t="shared" si="57"/>
        <v>34</v>
      </c>
      <c r="AP17" s="127">
        <v>8</v>
      </c>
      <c r="AQ17" s="128">
        <v>12</v>
      </c>
      <c r="AR17" s="127">
        <v>16</v>
      </c>
      <c r="AS17" s="152">
        <f t="shared" si="12"/>
        <v>36</v>
      </c>
      <c r="AT17" s="127">
        <v>9</v>
      </c>
      <c r="AU17" s="128">
        <v>17.5</v>
      </c>
      <c r="AV17" s="127">
        <v>19</v>
      </c>
      <c r="AW17" s="152">
        <f t="shared" si="13"/>
        <v>45.5</v>
      </c>
      <c r="AX17" s="127">
        <v>9</v>
      </c>
      <c r="AY17" s="128">
        <v>13</v>
      </c>
      <c r="AZ17" s="127">
        <v>15</v>
      </c>
      <c r="BA17" s="152">
        <f t="shared" si="14"/>
        <v>37</v>
      </c>
      <c r="BB17" s="127">
        <v>9</v>
      </c>
      <c r="BC17" s="128">
        <v>14</v>
      </c>
      <c r="BD17" s="127">
        <v>11.5</v>
      </c>
      <c r="BE17" s="152">
        <f t="shared" si="15"/>
        <v>34.5</v>
      </c>
      <c r="BF17" s="127">
        <v>9.5</v>
      </c>
      <c r="BG17" s="128">
        <v>12</v>
      </c>
      <c r="BH17" s="127">
        <v>16.5</v>
      </c>
      <c r="BI17" s="152">
        <f t="shared" si="16"/>
        <v>38</v>
      </c>
      <c r="BJ17" s="127">
        <v>9</v>
      </c>
      <c r="BK17" s="128">
        <v>12</v>
      </c>
      <c r="BL17" s="127">
        <v>17</v>
      </c>
      <c r="BM17" s="152">
        <f t="shared" si="17"/>
        <v>38</v>
      </c>
      <c r="BN17" s="127">
        <v>9</v>
      </c>
      <c r="BO17" s="128">
        <v>10.5</v>
      </c>
      <c r="BP17" s="127">
        <v>11</v>
      </c>
      <c r="BQ17" s="152">
        <f t="shared" si="18"/>
        <v>30.5</v>
      </c>
      <c r="BR17" s="127">
        <v>9</v>
      </c>
      <c r="BS17" s="128">
        <v>15</v>
      </c>
      <c r="BT17" s="127">
        <v>14</v>
      </c>
      <c r="BU17" s="152">
        <f t="shared" si="19"/>
        <v>38</v>
      </c>
      <c r="BV17" s="133">
        <f t="shared" si="20"/>
        <v>147.4</v>
      </c>
      <c r="BW17" s="134">
        <f t="shared" si="21"/>
        <v>413.3</v>
      </c>
      <c r="BX17" s="154">
        <v>4</v>
      </c>
      <c r="BY17" s="128">
        <v>5</v>
      </c>
      <c r="BZ17" s="127">
        <v>7</v>
      </c>
      <c r="CA17" s="152">
        <f t="shared" si="22"/>
        <v>16</v>
      </c>
      <c r="CB17" s="154">
        <v>3.5</v>
      </c>
      <c r="CC17" s="128">
        <v>4</v>
      </c>
      <c r="CD17" s="127">
        <v>7</v>
      </c>
      <c r="CE17" s="152">
        <f t="shared" si="23"/>
        <v>14.5</v>
      </c>
      <c r="CF17" s="138" t="str">
        <f t="shared" si="24"/>
        <v/>
      </c>
      <c r="CG17" s="139" t="str">
        <f t="shared" si="25"/>
        <v>راسب</v>
      </c>
      <c r="CH17" s="140" t="str">
        <f>IF(F17="","",IF(CJ17=0,RANK($BW17,$BW$10:$BW$599)+COUNTIF(BW$10:BW17,BW17)-1,IF(CJ17&gt;=$CK$8,"جميع المواد",CONCATENATE(DC17,DD17,DE17,DF17,DG17,DH17,DI17,DJ17,DK17,DL17,DM17,DN17,DO17,DP17,DQ17))))</f>
        <v>00(حاسب عملي)  000000</v>
      </c>
      <c r="CI17" s="141" t="str">
        <f>IF(F17="","",IF(CJ17=0,RANK($BW17,$BW$10:$BW$599)+COUNTIF(BW$10:BW17,BW17)-"1",""))</f>
        <v/>
      </c>
      <c r="CJ17" s="142">
        <f t="shared" si="26"/>
        <v>8</v>
      </c>
      <c r="CK17" s="143" t="str">
        <f t="shared" si="27"/>
        <v>1</v>
      </c>
      <c r="CL17" s="144" t="str">
        <f t="shared" si="28"/>
        <v>1</v>
      </c>
      <c r="CM17" s="144" t="str">
        <f t="shared" si="29"/>
        <v>0</v>
      </c>
      <c r="CN17" s="144" t="str">
        <f t="shared" si="30"/>
        <v>1</v>
      </c>
      <c r="CO17" s="144" t="str">
        <f t="shared" si="31"/>
        <v>0</v>
      </c>
      <c r="CP17" s="144" t="str">
        <f t="shared" si="32"/>
        <v>1</v>
      </c>
      <c r="CQ17" s="144" t="str">
        <f t="shared" si="33"/>
        <v>1</v>
      </c>
      <c r="CR17" s="144" t="str">
        <f t="shared" si="34"/>
        <v>1</v>
      </c>
      <c r="CS17" s="144" t="str">
        <f t="shared" si="35"/>
        <v>1</v>
      </c>
      <c r="CT17" s="144" t="str">
        <f t="shared" si="36"/>
        <v>0</v>
      </c>
      <c r="CU17" s="144" t="str">
        <f t="shared" si="37"/>
        <v>1</v>
      </c>
      <c r="CV17" s="144" t="str">
        <f t="shared" si="38"/>
        <v>0</v>
      </c>
      <c r="CW17" s="144" t="str">
        <f t="shared" si="39"/>
        <v>1</v>
      </c>
      <c r="CX17" s="144" t="str">
        <f t="shared" si="40"/>
        <v>0</v>
      </c>
      <c r="CY17" s="144" t="str">
        <f t="shared" si="41"/>
        <v>0</v>
      </c>
      <c r="DC17" s="156" t="str">
        <f t="shared" si="42"/>
        <v>0</v>
      </c>
      <c r="DD17" s="146" t="str">
        <f t="shared" si="43"/>
        <v>0</v>
      </c>
      <c r="DE17" s="146" t="str">
        <f t="shared" si="44"/>
        <v/>
      </c>
      <c r="DF17" s="146" t="str">
        <f t="shared" si="45"/>
        <v xml:space="preserve">(حاسب عملي)  </v>
      </c>
      <c r="DG17" s="146" t="str">
        <f t="shared" si="46"/>
        <v/>
      </c>
      <c r="DH17" s="146" t="str">
        <f t="shared" si="47"/>
        <v>0</v>
      </c>
      <c r="DI17" s="146" t="str">
        <f t="shared" si="48"/>
        <v>0</v>
      </c>
      <c r="DJ17" s="146" t="str">
        <f t="shared" si="49"/>
        <v>0</v>
      </c>
      <c r="DK17" s="146" t="str">
        <f t="shared" si="50"/>
        <v>0</v>
      </c>
      <c r="DL17" s="146" t="str">
        <f t="shared" si="51"/>
        <v/>
      </c>
      <c r="DM17" s="146" t="str">
        <f t="shared" si="52"/>
        <v>0</v>
      </c>
      <c r="DN17" s="146" t="str">
        <f t="shared" si="53"/>
        <v/>
      </c>
      <c r="DO17" s="146" t="str">
        <f t="shared" si="54"/>
        <v>0</v>
      </c>
      <c r="DP17" s="146" t="str">
        <f t="shared" si="55"/>
        <v/>
      </c>
      <c r="DQ17" s="146" t="str">
        <f t="shared" si="56"/>
        <v/>
      </c>
      <c r="DS17" s="29" t="str">
        <f t="shared" si="58"/>
        <v/>
      </c>
      <c r="DU17" s="147"/>
      <c r="DV17" s="27"/>
      <c r="DW17" s="28"/>
      <c r="DX17" s="28"/>
      <c r="DY17" s="11"/>
    </row>
    <row r="18" spans="1:129" s="29" customFormat="1" ht="23.25" thickBot="1">
      <c r="A18" s="157"/>
      <c r="B18" s="114" t="str">
        <f t="shared" si="0"/>
        <v>راسب</v>
      </c>
      <c r="C18" s="115" t="str">
        <f t="shared" si="1"/>
        <v/>
      </c>
      <c r="D18" s="148">
        <f t="shared" si="2"/>
        <v>9</v>
      </c>
      <c r="E18" s="117">
        <v>512</v>
      </c>
      <c r="F18" s="118" t="s">
        <v>81</v>
      </c>
      <c r="G18" s="149"/>
      <c r="H18" s="120"/>
      <c r="I18" s="119" t="s">
        <v>59</v>
      </c>
      <c r="J18" s="121" t="s">
        <v>60</v>
      </c>
      <c r="K18" s="119" t="s">
        <v>61</v>
      </c>
      <c r="L18" s="122">
        <v>30501011417845</v>
      </c>
      <c r="M18" s="123">
        <f t="shared" si="3"/>
        <v>38353</v>
      </c>
      <c r="N18" s="124" t="str">
        <f>IF([1]الشيت!M18="","",CONCATENATE(DATEDIF([1]الشيت!M18,[1]البداية!$M$20,"md")," - ",DATEDIF([1]الشيت!M18,[1]البداية!$M$20,"ym")," - ",DATEDIF([1]الشيت!M18,[1]البداية!$M$20,"y")))</f>
        <v>8 - 8 - 12</v>
      </c>
      <c r="O18" s="150">
        <v>577</v>
      </c>
      <c r="P18" s="151"/>
      <c r="Q18" s="11"/>
      <c r="R18" s="127">
        <v>8</v>
      </c>
      <c r="S18" s="128">
        <v>15</v>
      </c>
      <c r="T18" s="127">
        <v>12</v>
      </c>
      <c r="U18" s="152">
        <f t="shared" si="4"/>
        <v>35</v>
      </c>
      <c r="V18" s="127">
        <v>8</v>
      </c>
      <c r="W18" s="128">
        <v>11</v>
      </c>
      <c r="X18" s="127">
        <v>14</v>
      </c>
      <c r="Y18" s="152">
        <f t="shared" si="5"/>
        <v>33</v>
      </c>
      <c r="Z18" s="127">
        <v>5.5</v>
      </c>
      <c r="AA18" s="128">
        <v>4</v>
      </c>
      <c r="AB18" s="127">
        <v>7.6</v>
      </c>
      <c r="AC18" s="152">
        <f t="shared" si="6"/>
        <v>17.100000000000001</v>
      </c>
      <c r="AD18" s="127">
        <v>4.5</v>
      </c>
      <c r="AE18" s="127">
        <v>3</v>
      </c>
      <c r="AF18" s="153">
        <f t="shared" si="7"/>
        <v>7.5</v>
      </c>
      <c r="AG18" s="128">
        <v>7</v>
      </c>
      <c r="AH18" s="128">
        <v>6.5</v>
      </c>
      <c r="AI18" s="153">
        <f t="shared" si="8"/>
        <v>13.5</v>
      </c>
      <c r="AJ18" s="127">
        <v>8</v>
      </c>
      <c r="AK18" s="127">
        <v>3</v>
      </c>
      <c r="AL18" s="153">
        <f t="shared" si="9"/>
        <v>11</v>
      </c>
      <c r="AM18" s="132">
        <f t="shared" si="10"/>
        <v>19.5</v>
      </c>
      <c r="AN18" s="132">
        <f t="shared" si="11"/>
        <v>12.5</v>
      </c>
      <c r="AO18" s="153">
        <f t="shared" si="57"/>
        <v>32</v>
      </c>
      <c r="AP18" s="127">
        <v>8</v>
      </c>
      <c r="AQ18" s="128">
        <v>14</v>
      </c>
      <c r="AR18" s="127">
        <v>16</v>
      </c>
      <c r="AS18" s="152">
        <f t="shared" si="12"/>
        <v>38</v>
      </c>
      <c r="AT18" s="127">
        <v>9</v>
      </c>
      <c r="AU18" s="128">
        <v>18.5</v>
      </c>
      <c r="AV18" s="127">
        <v>19</v>
      </c>
      <c r="AW18" s="152">
        <f t="shared" si="13"/>
        <v>46.5</v>
      </c>
      <c r="AX18" s="127">
        <v>9</v>
      </c>
      <c r="AY18" s="128">
        <v>14</v>
      </c>
      <c r="AZ18" s="127">
        <v>13</v>
      </c>
      <c r="BA18" s="152">
        <f t="shared" si="14"/>
        <v>36</v>
      </c>
      <c r="BB18" s="127">
        <v>9</v>
      </c>
      <c r="BC18" s="128">
        <v>14</v>
      </c>
      <c r="BD18" s="127">
        <v>11</v>
      </c>
      <c r="BE18" s="152">
        <f t="shared" si="15"/>
        <v>34</v>
      </c>
      <c r="BF18" s="127">
        <v>9.5</v>
      </c>
      <c r="BG18" s="128">
        <v>14.5</v>
      </c>
      <c r="BH18" s="127">
        <v>16.5</v>
      </c>
      <c r="BI18" s="152">
        <f t="shared" si="16"/>
        <v>40.5</v>
      </c>
      <c r="BJ18" s="127">
        <v>9</v>
      </c>
      <c r="BK18" s="128">
        <v>12</v>
      </c>
      <c r="BL18" s="127">
        <v>17</v>
      </c>
      <c r="BM18" s="152">
        <f t="shared" si="17"/>
        <v>38</v>
      </c>
      <c r="BN18" s="127">
        <v>9</v>
      </c>
      <c r="BO18" s="128">
        <v>13</v>
      </c>
      <c r="BP18" s="127">
        <v>14</v>
      </c>
      <c r="BQ18" s="152">
        <f t="shared" si="18"/>
        <v>36</v>
      </c>
      <c r="BR18" s="127">
        <v>9</v>
      </c>
      <c r="BS18" s="128">
        <v>13</v>
      </c>
      <c r="BT18" s="127">
        <v>11</v>
      </c>
      <c r="BU18" s="152">
        <f t="shared" si="19"/>
        <v>33</v>
      </c>
      <c r="BV18" s="133">
        <f t="shared" si="20"/>
        <v>156.5</v>
      </c>
      <c r="BW18" s="134">
        <f t="shared" si="21"/>
        <v>419.1</v>
      </c>
      <c r="BX18" s="154">
        <v>4</v>
      </c>
      <c r="BY18" s="128">
        <v>7</v>
      </c>
      <c r="BZ18" s="127">
        <v>7</v>
      </c>
      <c r="CA18" s="152">
        <f t="shared" si="22"/>
        <v>18</v>
      </c>
      <c r="CB18" s="154">
        <v>3.5</v>
      </c>
      <c r="CC18" s="128">
        <v>3</v>
      </c>
      <c r="CD18" s="127">
        <v>7</v>
      </c>
      <c r="CE18" s="152">
        <f t="shared" si="23"/>
        <v>13.5</v>
      </c>
      <c r="CF18" s="138" t="str">
        <f t="shared" si="24"/>
        <v/>
      </c>
      <c r="CG18" s="139" t="str">
        <f t="shared" si="25"/>
        <v>راسب</v>
      </c>
      <c r="CH18" s="140" t="str">
        <f>IF(F18="","",IF(CJ18=0,RANK($BW18,$BW$10:$BW$599)+COUNTIF(BW$10:BW18,BW18)-1,IF(CJ18&gt;=$CK$8,"جميع المواد",CONCATENATE(DC18,DD18,DE18,DF18,DG18,DH18,DI18,DJ18,DK18,DL18,DM18,DN18,DO18,DP18,DQ18))))</f>
        <v>00000000000</v>
      </c>
      <c r="CI18" s="141" t="str">
        <f>IF(F18="","",IF(CJ18=0,RANK($BW18,$BW$10:$BW$599)+COUNTIF(BW$10:BW18,BW18)-"1",""))</f>
        <v/>
      </c>
      <c r="CJ18" s="142">
        <f t="shared" si="26"/>
        <v>9</v>
      </c>
      <c r="CK18" s="143" t="str">
        <f t="shared" si="27"/>
        <v>0</v>
      </c>
      <c r="CL18" s="144" t="str">
        <f t="shared" si="28"/>
        <v>1</v>
      </c>
      <c r="CM18" s="144" t="str">
        <f t="shared" si="29"/>
        <v>1</v>
      </c>
      <c r="CN18" s="144" t="str">
        <f t="shared" si="30"/>
        <v>1</v>
      </c>
      <c r="CO18" s="144" t="str">
        <f t="shared" si="31"/>
        <v>0</v>
      </c>
      <c r="CP18" s="144" t="str">
        <f t="shared" si="32"/>
        <v>1</v>
      </c>
      <c r="CQ18" s="144" t="str">
        <f t="shared" si="33"/>
        <v>1</v>
      </c>
      <c r="CR18" s="144" t="str">
        <f t="shared" si="34"/>
        <v>1</v>
      </c>
      <c r="CS18" s="144" t="str">
        <f t="shared" si="35"/>
        <v>1</v>
      </c>
      <c r="CT18" s="144" t="str">
        <f t="shared" si="36"/>
        <v>0</v>
      </c>
      <c r="CU18" s="144" t="str">
        <f t="shared" si="37"/>
        <v>1</v>
      </c>
      <c r="CV18" s="144" t="str">
        <f t="shared" si="38"/>
        <v>1</v>
      </c>
      <c r="CW18" s="144" t="str">
        <f t="shared" si="39"/>
        <v>1</v>
      </c>
      <c r="CX18" s="144" t="str">
        <f t="shared" si="40"/>
        <v>0</v>
      </c>
      <c r="CY18" s="144" t="str">
        <f t="shared" si="41"/>
        <v>1</v>
      </c>
      <c r="DC18" s="156" t="str">
        <f t="shared" si="42"/>
        <v/>
      </c>
      <c r="DD18" s="146" t="str">
        <f t="shared" si="43"/>
        <v>0</v>
      </c>
      <c r="DE18" s="146" t="str">
        <f t="shared" si="44"/>
        <v>0</v>
      </c>
      <c r="DF18" s="146" t="str">
        <f t="shared" si="45"/>
        <v>0</v>
      </c>
      <c r="DG18" s="146" t="str">
        <f t="shared" si="46"/>
        <v/>
      </c>
      <c r="DH18" s="146" t="str">
        <f t="shared" si="47"/>
        <v>0</v>
      </c>
      <c r="DI18" s="146" t="str">
        <f t="shared" si="48"/>
        <v>0</v>
      </c>
      <c r="DJ18" s="146" t="str">
        <f t="shared" si="49"/>
        <v>0</v>
      </c>
      <c r="DK18" s="146" t="str">
        <f t="shared" si="50"/>
        <v>0</v>
      </c>
      <c r="DL18" s="146" t="str">
        <f t="shared" si="51"/>
        <v/>
      </c>
      <c r="DM18" s="146" t="str">
        <f t="shared" si="52"/>
        <v>0</v>
      </c>
      <c r="DN18" s="146" t="str">
        <f t="shared" si="53"/>
        <v>0</v>
      </c>
      <c r="DO18" s="146" t="str">
        <f t="shared" si="54"/>
        <v>0</v>
      </c>
      <c r="DP18" s="146" t="str">
        <f t="shared" si="55"/>
        <v/>
      </c>
      <c r="DQ18" s="146" t="str">
        <f t="shared" si="56"/>
        <v>0</v>
      </c>
      <c r="DS18" s="29" t="str">
        <f t="shared" si="58"/>
        <v/>
      </c>
      <c r="DU18" s="147"/>
      <c r="DV18" s="27"/>
      <c r="DW18" s="28"/>
      <c r="DX18" s="28"/>
      <c r="DY18" s="11"/>
    </row>
    <row r="19" spans="1:129" s="29" customFormat="1" ht="19.5" customHeight="1" thickBot="1">
      <c r="A19" s="113"/>
      <c r="B19" s="114" t="str">
        <f t="shared" si="0"/>
        <v>راسب</v>
      </c>
      <c r="C19" s="115" t="str">
        <f t="shared" si="1"/>
        <v/>
      </c>
      <c r="D19" s="148">
        <f t="shared" si="2"/>
        <v>10</v>
      </c>
      <c r="E19" s="117">
        <v>513</v>
      </c>
      <c r="F19" s="118" t="s">
        <v>82</v>
      </c>
      <c r="G19" s="149"/>
      <c r="H19" s="120"/>
      <c r="I19" s="119" t="s">
        <v>59</v>
      </c>
      <c r="J19" s="121" t="s">
        <v>60</v>
      </c>
      <c r="K19" s="119" t="s">
        <v>61</v>
      </c>
      <c r="L19" s="122">
        <v>30507161400809</v>
      </c>
      <c r="M19" s="123">
        <f t="shared" si="3"/>
        <v>38549</v>
      </c>
      <c r="N19" s="124" t="str">
        <f>IF([1]الشيت!M19="","",CONCATENATE(DATEDIF([1]الشيت!M19,[1]البداية!$M$20,"md")," - ",DATEDIF([1]الشيت!M19,[1]البداية!$M$20,"ym")," - ",DATEDIF([1]الشيت!M19,[1]البداية!$M$20,"y")))</f>
        <v>0 - 0 - 15</v>
      </c>
      <c r="O19" s="150">
        <v>578</v>
      </c>
      <c r="P19" s="151"/>
      <c r="Q19" s="11"/>
      <c r="R19" s="127">
        <v>8</v>
      </c>
      <c r="S19" s="128">
        <v>13.5</v>
      </c>
      <c r="T19" s="127">
        <v>11</v>
      </c>
      <c r="U19" s="152">
        <f t="shared" si="4"/>
        <v>32.5</v>
      </c>
      <c r="V19" s="127">
        <v>6.5</v>
      </c>
      <c r="W19" s="128">
        <v>11</v>
      </c>
      <c r="X19" s="127">
        <v>14</v>
      </c>
      <c r="Y19" s="152">
        <f t="shared" si="5"/>
        <v>31.5</v>
      </c>
      <c r="Z19" s="127">
        <v>5.5</v>
      </c>
      <c r="AA19" s="128">
        <v>4.4000000000000004</v>
      </c>
      <c r="AB19" s="127">
        <v>7.6</v>
      </c>
      <c r="AC19" s="152">
        <f t="shared" si="6"/>
        <v>17.5</v>
      </c>
      <c r="AD19" s="127">
        <v>4.5</v>
      </c>
      <c r="AE19" s="127">
        <v>3</v>
      </c>
      <c r="AF19" s="153">
        <f t="shared" si="7"/>
        <v>7.5</v>
      </c>
      <c r="AG19" s="128">
        <v>9</v>
      </c>
      <c r="AH19" s="128">
        <v>5.5</v>
      </c>
      <c r="AI19" s="153">
        <f t="shared" si="8"/>
        <v>14.5</v>
      </c>
      <c r="AJ19" s="127">
        <v>8</v>
      </c>
      <c r="AK19" s="127">
        <v>3.5</v>
      </c>
      <c r="AL19" s="153">
        <f t="shared" si="9"/>
        <v>11.5</v>
      </c>
      <c r="AM19" s="132">
        <f t="shared" si="10"/>
        <v>21.5</v>
      </c>
      <c r="AN19" s="132">
        <f t="shared" si="11"/>
        <v>12</v>
      </c>
      <c r="AO19" s="153">
        <f t="shared" si="57"/>
        <v>33.5</v>
      </c>
      <c r="AP19" s="127">
        <v>8</v>
      </c>
      <c r="AQ19" s="128">
        <v>14</v>
      </c>
      <c r="AR19" s="127">
        <v>15</v>
      </c>
      <c r="AS19" s="152">
        <f t="shared" si="12"/>
        <v>37</v>
      </c>
      <c r="AT19" s="127">
        <v>9</v>
      </c>
      <c r="AU19" s="128">
        <v>19.5</v>
      </c>
      <c r="AV19" s="127">
        <v>19</v>
      </c>
      <c r="AW19" s="152">
        <f t="shared" si="13"/>
        <v>47.5</v>
      </c>
      <c r="AX19" s="127">
        <v>9</v>
      </c>
      <c r="AY19" s="128">
        <v>15</v>
      </c>
      <c r="AZ19" s="127">
        <v>13</v>
      </c>
      <c r="BA19" s="152">
        <f t="shared" si="14"/>
        <v>37</v>
      </c>
      <c r="BB19" s="127">
        <v>9</v>
      </c>
      <c r="BC19" s="128">
        <v>14</v>
      </c>
      <c r="BD19" s="127">
        <v>9</v>
      </c>
      <c r="BE19" s="152">
        <f t="shared" si="15"/>
        <v>32</v>
      </c>
      <c r="BF19" s="127">
        <v>9.5</v>
      </c>
      <c r="BG19" s="128">
        <v>15</v>
      </c>
      <c r="BH19" s="127">
        <v>15</v>
      </c>
      <c r="BI19" s="152">
        <f t="shared" si="16"/>
        <v>39.5</v>
      </c>
      <c r="BJ19" s="127">
        <v>9</v>
      </c>
      <c r="BK19" s="128">
        <v>13</v>
      </c>
      <c r="BL19" s="127">
        <v>18</v>
      </c>
      <c r="BM19" s="152">
        <f t="shared" si="17"/>
        <v>40</v>
      </c>
      <c r="BN19" s="127">
        <v>9</v>
      </c>
      <c r="BO19" s="128">
        <v>7.5</v>
      </c>
      <c r="BP19" s="127">
        <v>13.5</v>
      </c>
      <c r="BQ19" s="152">
        <f t="shared" si="18"/>
        <v>30</v>
      </c>
      <c r="BR19" s="127">
        <v>9</v>
      </c>
      <c r="BS19" s="128">
        <v>14</v>
      </c>
      <c r="BT19" s="127">
        <v>15</v>
      </c>
      <c r="BU19" s="152">
        <f t="shared" si="19"/>
        <v>38</v>
      </c>
      <c r="BV19" s="133">
        <f t="shared" si="20"/>
        <v>155.4</v>
      </c>
      <c r="BW19" s="134">
        <f t="shared" si="21"/>
        <v>416</v>
      </c>
      <c r="BX19" s="154">
        <v>4</v>
      </c>
      <c r="BY19" s="128">
        <v>5.5</v>
      </c>
      <c r="BZ19" s="127">
        <v>6.5</v>
      </c>
      <c r="CA19" s="152">
        <f t="shared" si="22"/>
        <v>16</v>
      </c>
      <c r="CB19" s="127">
        <v>3.5</v>
      </c>
      <c r="CC19" s="128">
        <v>3</v>
      </c>
      <c r="CD19" s="127">
        <v>6</v>
      </c>
      <c r="CE19" s="152">
        <f t="shared" si="23"/>
        <v>12.5</v>
      </c>
      <c r="CF19" s="138" t="str">
        <f t="shared" si="24"/>
        <v/>
      </c>
      <c r="CG19" s="139" t="str">
        <f t="shared" si="25"/>
        <v>راسب</v>
      </c>
      <c r="CH19" s="140" t="str">
        <f>IF(F19="","",IF(CJ19=0,RANK($BW19,$BW$10:$BW$599)+COUNTIF(BW$10:BW19,BW19)-1,IF(CJ19&gt;=$CK$8,"جميع المواد",CONCATENATE(DC19,DD19,DE19,DF19,DG19,DH19,DI19,DJ19,DK19,DL19,DM19,DN19,DO19,DP19,DQ19))))</f>
        <v>000(حاسب عملي)  0000000</v>
      </c>
      <c r="CI19" s="141" t="str">
        <f>IF(F19="","",IF(CJ19=0,RANK($BW19,$BW$10:$BW$599)+COUNTIF(BW$10:BW19,BW19)-"1",""))</f>
        <v/>
      </c>
      <c r="CJ19" s="142">
        <f t="shared" si="26"/>
        <v>8</v>
      </c>
      <c r="CK19" s="143" t="str">
        <f t="shared" si="27"/>
        <v>1</v>
      </c>
      <c r="CL19" s="144" t="str">
        <f t="shared" si="28"/>
        <v>1</v>
      </c>
      <c r="CM19" s="144" t="str">
        <f t="shared" si="29"/>
        <v>1</v>
      </c>
      <c r="CN19" s="144" t="str">
        <f t="shared" si="30"/>
        <v>1</v>
      </c>
      <c r="CO19" s="144" t="str">
        <f t="shared" si="31"/>
        <v>0</v>
      </c>
      <c r="CP19" s="144" t="str">
        <f t="shared" si="32"/>
        <v>0</v>
      </c>
      <c r="CQ19" s="144" t="str">
        <f t="shared" si="33"/>
        <v>1</v>
      </c>
      <c r="CR19" s="144" t="str">
        <f t="shared" si="34"/>
        <v>1</v>
      </c>
      <c r="CS19" s="144" t="str">
        <f t="shared" si="35"/>
        <v>1</v>
      </c>
      <c r="CT19" s="144" t="str">
        <f t="shared" si="36"/>
        <v>0</v>
      </c>
      <c r="CU19" s="144" t="str">
        <f t="shared" si="37"/>
        <v>1</v>
      </c>
      <c r="CV19" s="144" t="str">
        <f t="shared" si="38"/>
        <v>0</v>
      </c>
      <c r="CW19" s="144" t="str">
        <f t="shared" si="39"/>
        <v>1</v>
      </c>
      <c r="CX19" s="144" t="str">
        <f t="shared" si="40"/>
        <v>1</v>
      </c>
      <c r="CY19" s="144" t="str">
        <f t="shared" si="41"/>
        <v>1</v>
      </c>
      <c r="DC19" s="156" t="str">
        <f t="shared" si="42"/>
        <v>0</v>
      </c>
      <c r="DD19" s="146" t="str">
        <f t="shared" si="43"/>
        <v>0</v>
      </c>
      <c r="DE19" s="146" t="str">
        <f t="shared" si="44"/>
        <v>0</v>
      </c>
      <c r="DF19" s="146" t="str">
        <f t="shared" si="45"/>
        <v xml:space="preserve">(حاسب عملي)  </v>
      </c>
      <c r="DG19" s="146" t="str">
        <f t="shared" si="46"/>
        <v/>
      </c>
      <c r="DH19" s="146" t="str">
        <f t="shared" si="47"/>
        <v/>
      </c>
      <c r="DI19" s="146" t="str">
        <f t="shared" si="48"/>
        <v>0</v>
      </c>
      <c r="DJ19" s="146" t="str">
        <f t="shared" si="49"/>
        <v>0</v>
      </c>
      <c r="DK19" s="146" t="str">
        <f t="shared" si="50"/>
        <v>0</v>
      </c>
      <c r="DL19" s="146" t="str">
        <f t="shared" si="51"/>
        <v/>
      </c>
      <c r="DM19" s="146" t="str">
        <f t="shared" si="52"/>
        <v>0</v>
      </c>
      <c r="DN19" s="146" t="str">
        <f t="shared" si="53"/>
        <v/>
      </c>
      <c r="DO19" s="146" t="str">
        <f t="shared" si="54"/>
        <v>0</v>
      </c>
      <c r="DP19" s="146" t="str">
        <f t="shared" si="55"/>
        <v>0</v>
      </c>
      <c r="DQ19" s="146" t="str">
        <f t="shared" si="56"/>
        <v>0</v>
      </c>
      <c r="DS19" s="29" t="str">
        <f t="shared" si="58"/>
        <v/>
      </c>
      <c r="DU19" s="158"/>
      <c r="DV19" s="27"/>
      <c r="DW19" s="28"/>
      <c r="DX19" s="28"/>
      <c r="DY19" s="11"/>
    </row>
    <row r="20" spans="1:129" s="29" customFormat="1" ht="23.25" thickBot="1">
      <c r="A20" s="113"/>
      <c r="B20" s="114" t="str">
        <f t="shared" si="0"/>
        <v>راسب</v>
      </c>
      <c r="C20" s="115" t="str">
        <f t="shared" si="1"/>
        <v/>
      </c>
      <c r="D20" s="148">
        <f t="shared" si="2"/>
        <v>11</v>
      </c>
      <c r="E20" s="117">
        <v>514</v>
      </c>
      <c r="F20" s="118" t="s">
        <v>83</v>
      </c>
      <c r="G20" s="149"/>
      <c r="H20" s="120"/>
      <c r="I20" s="119" t="s">
        <v>59</v>
      </c>
      <c r="J20" s="121" t="s">
        <v>60</v>
      </c>
      <c r="K20" s="119" t="s">
        <v>61</v>
      </c>
      <c r="L20" s="122">
        <v>30506111400089</v>
      </c>
      <c r="M20" s="123">
        <f t="shared" si="3"/>
        <v>38514</v>
      </c>
      <c r="N20" s="124" t="str">
        <f>IF([1]الشيت!M20="","",CONCATENATE(DATEDIF([1]الشيت!M20,[1]البداية!$M$20,"md")," - ",DATEDIF([1]الشيت!M20,[1]البداية!$M$20,"ym")," - ",DATEDIF([1]الشيت!M20,[1]البداية!$M$20,"y")))</f>
        <v>28 - 6 - 14</v>
      </c>
      <c r="O20" s="150">
        <v>579</v>
      </c>
      <c r="P20" s="151"/>
      <c r="Q20" s="11"/>
      <c r="R20" s="127">
        <v>8</v>
      </c>
      <c r="S20" s="128">
        <v>9</v>
      </c>
      <c r="T20" s="127">
        <v>14</v>
      </c>
      <c r="U20" s="152">
        <f t="shared" si="4"/>
        <v>31</v>
      </c>
      <c r="V20" s="127">
        <v>6.5</v>
      </c>
      <c r="W20" s="128">
        <v>14</v>
      </c>
      <c r="X20" s="127">
        <v>14.5</v>
      </c>
      <c r="Y20" s="152">
        <f t="shared" si="5"/>
        <v>35</v>
      </c>
      <c r="Z20" s="127">
        <v>5.5</v>
      </c>
      <c r="AA20" s="128">
        <v>4.4000000000000004</v>
      </c>
      <c r="AB20" s="127">
        <v>7.6</v>
      </c>
      <c r="AC20" s="152">
        <f t="shared" si="6"/>
        <v>17.5</v>
      </c>
      <c r="AD20" s="127">
        <v>5</v>
      </c>
      <c r="AE20" s="127">
        <v>3</v>
      </c>
      <c r="AF20" s="153">
        <f t="shared" si="7"/>
        <v>8</v>
      </c>
      <c r="AG20" s="128">
        <v>8</v>
      </c>
      <c r="AH20" s="128">
        <v>4.5</v>
      </c>
      <c r="AI20" s="153">
        <f t="shared" si="8"/>
        <v>12.5</v>
      </c>
      <c r="AJ20" s="127">
        <v>7</v>
      </c>
      <c r="AK20" s="127">
        <v>5</v>
      </c>
      <c r="AL20" s="153">
        <f t="shared" si="9"/>
        <v>12</v>
      </c>
      <c r="AM20" s="132">
        <f t="shared" si="10"/>
        <v>20</v>
      </c>
      <c r="AN20" s="132">
        <f t="shared" si="11"/>
        <v>12.5</v>
      </c>
      <c r="AO20" s="153">
        <f t="shared" si="57"/>
        <v>32.5</v>
      </c>
      <c r="AP20" s="127">
        <v>8</v>
      </c>
      <c r="AQ20" s="128">
        <v>16</v>
      </c>
      <c r="AR20" s="127">
        <v>16</v>
      </c>
      <c r="AS20" s="152">
        <f t="shared" si="12"/>
        <v>40</v>
      </c>
      <c r="AT20" s="127">
        <v>9</v>
      </c>
      <c r="AU20" s="128">
        <v>18.5</v>
      </c>
      <c r="AV20" s="127">
        <v>20</v>
      </c>
      <c r="AW20" s="152">
        <f t="shared" si="13"/>
        <v>47.5</v>
      </c>
      <c r="AX20" s="127">
        <v>9</v>
      </c>
      <c r="AY20" s="128">
        <v>16</v>
      </c>
      <c r="AZ20" s="127">
        <v>17</v>
      </c>
      <c r="BA20" s="152">
        <f t="shared" si="14"/>
        <v>42</v>
      </c>
      <c r="BB20" s="127">
        <v>9</v>
      </c>
      <c r="BC20" s="128">
        <v>12</v>
      </c>
      <c r="BD20" s="127">
        <v>13.5</v>
      </c>
      <c r="BE20" s="152">
        <f t="shared" si="15"/>
        <v>34.5</v>
      </c>
      <c r="BF20" s="127">
        <v>9.5</v>
      </c>
      <c r="BG20" s="128">
        <v>13.5</v>
      </c>
      <c r="BH20" s="127">
        <v>16.5</v>
      </c>
      <c r="BI20" s="152">
        <f t="shared" si="16"/>
        <v>39.5</v>
      </c>
      <c r="BJ20" s="127">
        <v>9</v>
      </c>
      <c r="BK20" s="128">
        <v>13.5</v>
      </c>
      <c r="BL20" s="127">
        <v>17</v>
      </c>
      <c r="BM20" s="152">
        <f t="shared" si="17"/>
        <v>39.5</v>
      </c>
      <c r="BN20" s="127">
        <v>9</v>
      </c>
      <c r="BO20" s="128">
        <v>11</v>
      </c>
      <c r="BP20" s="127">
        <v>15.5</v>
      </c>
      <c r="BQ20" s="152">
        <f t="shared" si="18"/>
        <v>35.5</v>
      </c>
      <c r="BR20" s="127">
        <v>9</v>
      </c>
      <c r="BS20" s="128">
        <v>17</v>
      </c>
      <c r="BT20" s="127">
        <v>16</v>
      </c>
      <c r="BU20" s="152">
        <f t="shared" si="19"/>
        <v>42</v>
      </c>
      <c r="BV20" s="133">
        <f t="shared" si="20"/>
        <v>157.4</v>
      </c>
      <c r="BW20" s="134">
        <f t="shared" si="21"/>
        <v>436.5</v>
      </c>
      <c r="BX20" s="154">
        <v>4</v>
      </c>
      <c r="BY20" s="128">
        <v>5.5</v>
      </c>
      <c r="BZ20" s="127">
        <v>6</v>
      </c>
      <c r="CA20" s="152">
        <f t="shared" si="22"/>
        <v>15.5</v>
      </c>
      <c r="CB20" s="127">
        <v>3.5</v>
      </c>
      <c r="CC20" s="128">
        <v>4.5</v>
      </c>
      <c r="CD20" s="127">
        <v>7</v>
      </c>
      <c r="CE20" s="152">
        <f t="shared" si="23"/>
        <v>15</v>
      </c>
      <c r="CF20" s="138" t="str">
        <f t="shared" si="24"/>
        <v/>
      </c>
      <c r="CG20" s="139" t="str">
        <f t="shared" si="25"/>
        <v>راسب</v>
      </c>
      <c r="CH20" s="140" t="str">
        <f>IF(F20="","",IF(CJ20=0,RANK($BW20,$BW$10:$BW$599)+COUNTIF(BW$10:BW20,BW20)-1,IF(CJ20&gt;=$CK$8,"جميع المواد",CONCATENATE(DC20,DD20,DE20,DF20,DG20,DH20,DI20,DJ20,DK20,DL20,DM20,DN20,DO20,DP20,DQ20))))</f>
        <v>00000000</v>
      </c>
      <c r="CI20" s="141" t="str">
        <f>IF(F20="","",IF(CJ20=0,RANK($BW20,$BW$10:$BW$599)+COUNTIF(BW$10:BW20,BW20)-"1",""))</f>
        <v/>
      </c>
      <c r="CJ20" s="142">
        <f t="shared" si="26"/>
        <v>7</v>
      </c>
      <c r="CK20" s="143" t="str">
        <f t="shared" si="27"/>
        <v>1</v>
      </c>
      <c r="CL20" s="144" t="str">
        <f t="shared" si="28"/>
        <v>1</v>
      </c>
      <c r="CM20" s="144" t="str">
        <f t="shared" si="29"/>
        <v>1</v>
      </c>
      <c r="CN20" s="144" t="str">
        <f t="shared" si="30"/>
        <v>1</v>
      </c>
      <c r="CO20" s="144" t="str">
        <f t="shared" si="31"/>
        <v>0</v>
      </c>
      <c r="CP20" s="144" t="str">
        <f t="shared" si="32"/>
        <v>0</v>
      </c>
      <c r="CQ20" s="144" t="str">
        <f t="shared" si="33"/>
        <v>0</v>
      </c>
      <c r="CR20" s="144" t="str">
        <f t="shared" si="34"/>
        <v>1</v>
      </c>
      <c r="CS20" s="144" t="str">
        <f t="shared" si="35"/>
        <v>1</v>
      </c>
      <c r="CT20" s="144" t="str">
        <f t="shared" si="36"/>
        <v>0</v>
      </c>
      <c r="CU20" s="144" t="str">
        <f t="shared" si="37"/>
        <v>1</v>
      </c>
      <c r="CV20" s="144" t="str">
        <f t="shared" si="38"/>
        <v>0</v>
      </c>
      <c r="CW20" s="144" t="str">
        <f t="shared" si="39"/>
        <v>0</v>
      </c>
      <c r="CX20" s="144" t="str">
        <f t="shared" si="40"/>
        <v>1</v>
      </c>
      <c r="CY20" s="144" t="str">
        <f t="shared" si="41"/>
        <v>0</v>
      </c>
      <c r="DC20" s="156" t="str">
        <f t="shared" si="42"/>
        <v>0</v>
      </c>
      <c r="DD20" s="146" t="str">
        <f t="shared" si="43"/>
        <v>0</v>
      </c>
      <c r="DE20" s="146" t="str">
        <f t="shared" si="44"/>
        <v>0</v>
      </c>
      <c r="DF20" s="146" t="str">
        <f t="shared" si="45"/>
        <v>0</v>
      </c>
      <c r="DG20" s="146" t="str">
        <f t="shared" si="46"/>
        <v/>
      </c>
      <c r="DH20" s="146" t="str">
        <f t="shared" si="47"/>
        <v/>
      </c>
      <c r="DI20" s="146" t="str">
        <f t="shared" si="48"/>
        <v/>
      </c>
      <c r="DJ20" s="146" t="str">
        <f t="shared" si="49"/>
        <v>0</v>
      </c>
      <c r="DK20" s="146" t="str">
        <f t="shared" si="50"/>
        <v>0</v>
      </c>
      <c r="DL20" s="146" t="str">
        <f t="shared" si="51"/>
        <v/>
      </c>
      <c r="DM20" s="146" t="str">
        <f t="shared" si="52"/>
        <v>0</v>
      </c>
      <c r="DN20" s="146" t="str">
        <f t="shared" si="53"/>
        <v/>
      </c>
      <c r="DO20" s="146" t="str">
        <f t="shared" si="54"/>
        <v/>
      </c>
      <c r="DP20" s="146" t="str">
        <f t="shared" si="55"/>
        <v>0</v>
      </c>
      <c r="DQ20" s="146" t="str">
        <f t="shared" si="56"/>
        <v/>
      </c>
      <c r="DS20" s="29" t="str">
        <f t="shared" si="58"/>
        <v/>
      </c>
      <c r="DU20" s="158"/>
      <c r="DV20" s="27"/>
      <c r="DW20" s="28"/>
      <c r="DX20" s="28"/>
      <c r="DY20" s="11"/>
    </row>
    <row r="21" spans="1:129" s="29" customFormat="1" ht="20.25" customHeight="1" thickBot="1">
      <c r="A21" s="113"/>
      <c r="B21" s="114" t="str">
        <f t="shared" si="0"/>
        <v>راسب</v>
      </c>
      <c r="C21" s="115" t="str">
        <f t="shared" si="1"/>
        <v/>
      </c>
      <c r="D21" s="148">
        <f t="shared" si="2"/>
        <v>12</v>
      </c>
      <c r="E21" s="117">
        <v>515</v>
      </c>
      <c r="F21" s="118" t="s">
        <v>84</v>
      </c>
      <c r="G21" s="149"/>
      <c r="H21" s="120"/>
      <c r="I21" s="119" t="s">
        <v>59</v>
      </c>
      <c r="J21" s="121" t="s">
        <v>60</v>
      </c>
      <c r="K21" s="119" t="s">
        <v>61</v>
      </c>
      <c r="L21" s="122">
        <v>30503281400785</v>
      </c>
      <c r="M21" s="123">
        <f t="shared" si="3"/>
        <v>38439</v>
      </c>
      <c r="N21" s="124" t="str">
        <f>IF([1]الشيت!M21="","",CONCATENATE(DATEDIF([1]الشيت!M21,[1]البداية!$M$20,"md")," - ",DATEDIF([1]الشيت!M21,[1]البداية!$M$20,"ym")," - ",DATEDIF([1]الشيت!M21,[1]البداية!$M$20,"y")))</f>
        <v>0 - 9 - 13</v>
      </c>
      <c r="O21" s="150">
        <v>580</v>
      </c>
      <c r="P21" s="151"/>
      <c r="Q21" s="11"/>
      <c r="R21" s="127">
        <v>8</v>
      </c>
      <c r="S21" s="128">
        <v>8.5</v>
      </c>
      <c r="T21" s="127">
        <v>8.5</v>
      </c>
      <c r="U21" s="152">
        <f t="shared" si="4"/>
        <v>25</v>
      </c>
      <c r="V21" s="127">
        <v>8</v>
      </c>
      <c r="W21" s="128">
        <v>10.5</v>
      </c>
      <c r="X21" s="127">
        <v>12.5</v>
      </c>
      <c r="Y21" s="152">
        <f t="shared" si="5"/>
        <v>31</v>
      </c>
      <c r="Z21" s="127">
        <v>5.5</v>
      </c>
      <c r="AA21" s="128">
        <v>4.8</v>
      </c>
      <c r="AB21" s="127">
        <v>7.6</v>
      </c>
      <c r="AC21" s="152">
        <f t="shared" si="6"/>
        <v>17.899999999999999</v>
      </c>
      <c r="AD21" s="127">
        <v>4.5</v>
      </c>
      <c r="AE21" s="127">
        <v>3</v>
      </c>
      <c r="AF21" s="153">
        <f t="shared" si="7"/>
        <v>7.5</v>
      </c>
      <c r="AG21" s="128">
        <v>7</v>
      </c>
      <c r="AH21" s="128">
        <v>4</v>
      </c>
      <c r="AI21" s="153">
        <f t="shared" si="8"/>
        <v>11</v>
      </c>
      <c r="AJ21" s="127">
        <v>9</v>
      </c>
      <c r="AK21" s="127" t="s">
        <v>85</v>
      </c>
      <c r="AL21" s="153">
        <f t="shared" si="9"/>
        <v>9</v>
      </c>
      <c r="AM21" s="132">
        <f t="shared" si="10"/>
        <v>20.5</v>
      </c>
      <c r="AN21" s="132">
        <f t="shared" si="11"/>
        <v>7</v>
      </c>
      <c r="AO21" s="153">
        <f t="shared" si="57"/>
        <v>27.5</v>
      </c>
      <c r="AP21" s="127">
        <v>8</v>
      </c>
      <c r="AQ21" s="128">
        <v>13</v>
      </c>
      <c r="AR21" s="127">
        <v>13</v>
      </c>
      <c r="AS21" s="152">
        <f t="shared" si="12"/>
        <v>34</v>
      </c>
      <c r="AT21" s="127">
        <v>9</v>
      </c>
      <c r="AU21" s="128">
        <v>13</v>
      </c>
      <c r="AV21" s="127">
        <v>18</v>
      </c>
      <c r="AW21" s="152">
        <f t="shared" si="13"/>
        <v>40</v>
      </c>
      <c r="AX21" s="127">
        <v>9</v>
      </c>
      <c r="AY21" s="128">
        <v>10</v>
      </c>
      <c r="AZ21" s="127">
        <v>11</v>
      </c>
      <c r="BA21" s="152">
        <f t="shared" si="14"/>
        <v>30</v>
      </c>
      <c r="BB21" s="127">
        <v>9</v>
      </c>
      <c r="BC21" s="128">
        <v>8</v>
      </c>
      <c r="BD21" s="127">
        <v>10</v>
      </c>
      <c r="BE21" s="152">
        <f t="shared" si="15"/>
        <v>27</v>
      </c>
      <c r="BF21" s="127">
        <v>9.5</v>
      </c>
      <c r="BG21" s="128">
        <v>11</v>
      </c>
      <c r="BH21" s="127">
        <v>16.5</v>
      </c>
      <c r="BI21" s="152">
        <f t="shared" si="16"/>
        <v>37</v>
      </c>
      <c r="BJ21" s="127">
        <v>9</v>
      </c>
      <c r="BK21" s="128">
        <v>8.5</v>
      </c>
      <c r="BL21" s="127">
        <v>17</v>
      </c>
      <c r="BM21" s="152">
        <f t="shared" si="17"/>
        <v>34.5</v>
      </c>
      <c r="BN21" s="127">
        <v>9.5</v>
      </c>
      <c r="BO21" s="128">
        <v>1.5</v>
      </c>
      <c r="BP21" s="127">
        <v>4.5</v>
      </c>
      <c r="BQ21" s="152">
        <f t="shared" si="18"/>
        <v>15.5</v>
      </c>
      <c r="BR21" s="127">
        <v>9</v>
      </c>
      <c r="BS21" s="128">
        <v>15</v>
      </c>
      <c r="BT21" s="127">
        <v>14</v>
      </c>
      <c r="BU21" s="152">
        <f t="shared" si="19"/>
        <v>38</v>
      </c>
      <c r="BV21" s="133">
        <f t="shared" si="20"/>
        <v>114.8</v>
      </c>
      <c r="BW21" s="134">
        <f t="shared" si="21"/>
        <v>357.4</v>
      </c>
      <c r="BX21" s="154">
        <v>4</v>
      </c>
      <c r="BY21" s="128">
        <v>4</v>
      </c>
      <c r="BZ21" s="127">
        <v>5.5</v>
      </c>
      <c r="CA21" s="152">
        <f t="shared" si="22"/>
        <v>13.5</v>
      </c>
      <c r="CB21" s="127">
        <v>3.5</v>
      </c>
      <c r="CC21" s="128" t="s">
        <v>86</v>
      </c>
      <c r="CD21" s="127">
        <v>6.5</v>
      </c>
      <c r="CE21" s="152">
        <f t="shared" si="23"/>
        <v>10</v>
      </c>
      <c r="CF21" s="138" t="str">
        <f t="shared" si="24"/>
        <v/>
      </c>
      <c r="CG21" s="139" t="str">
        <f t="shared" si="25"/>
        <v>راسب</v>
      </c>
      <c r="CH21" s="140" t="str">
        <f>IF(F21="","",IF(CJ21=0,RANK($BW21,$BW$10:$BW$599)+COUNTIF(BW$10:BW21,BW21)-1,IF(CJ21&gt;=$CK$8,"جميع المواد",CONCATENATE(DC21,DD21,DE21,DF21,DG21,DH21,DI21,DJ21,DK21,DL21,DM21,DN21,DO21,DP21,DQ21))))</f>
        <v>0000000000000</v>
      </c>
      <c r="CI21" s="141" t="str">
        <f>IF(F21="","",IF(CJ21=0,RANK($BW21,$BW$10:$BW$599)+COUNTIF(BW$10:BW21,BW21)-"1",""))</f>
        <v/>
      </c>
      <c r="CJ21" s="142">
        <f t="shared" si="26"/>
        <v>10</v>
      </c>
      <c r="CK21" s="143" t="str">
        <f t="shared" si="27"/>
        <v>1</v>
      </c>
      <c r="CL21" s="144" t="str">
        <f t="shared" si="28"/>
        <v>1</v>
      </c>
      <c r="CM21" s="144" t="str">
        <f t="shared" si="29"/>
        <v>1</v>
      </c>
      <c r="CN21" s="144" t="str">
        <f t="shared" si="30"/>
        <v>1</v>
      </c>
      <c r="CO21" s="144" t="str">
        <f t="shared" si="31"/>
        <v>0</v>
      </c>
      <c r="CP21" s="144" t="str">
        <f t="shared" si="32"/>
        <v>1</v>
      </c>
      <c r="CQ21" s="144" t="str">
        <f t="shared" si="33"/>
        <v>1</v>
      </c>
      <c r="CR21" s="144" t="str">
        <f t="shared" si="34"/>
        <v>1</v>
      </c>
      <c r="CS21" s="144" t="str">
        <f t="shared" si="35"/>
        <v>1</v>
      </c>
      <c r="CT21" s="144" t="str">
        <f t="shared" si="36"/>
        <v>1</v>
      </c>
      <c r="CU21" s="144" t="str">
        <f t="shared" si="37"/>
        <v>1</v>
      </c>
      <c r="CV21" s="144" t="str">
        <f t="shared" si="38"/>
        <v>0</v>
      </c>
      <c r="CW21" s="144" t="str">
        <f t="shared" si="39"/>
        <v>1</v>
      </c>
      <c r="CX21" s="144" t="str">
        <f t="shared" si="40"/>
        <v>1</v>
      </c>
      <c r="CY21" s="144" t="str">
        <f t="shared" si="41"/>
        <v>1</v>
      </c>
      <c r="DC21" s="156" t="str">
        <f t="shared" si="42"/>
        <v>0</v>
      </c>
      <c r="DD21" s="146" t="str">
        <f t="shared" si="43"/>
        <v>0</v>
      </c>
      <c r="DE21" s="146" t="str">
        <f t="shared" si="44"/>
        <v>0</v>
      </c>
      <c r="DF21" s="146" t="str">
        <f t="shared" si="45"/>
        <v>0</v>
      </c>
      <c r="DG21" s="146" t="str">
        <f t="shared" si="46"/>
        <v/>
      </c>
      <c r="DH21" s="146" t="str">
        <f t="shared" si="47"/>
        <v>0</v>
      </c>
      <c r="DI21" s="146" t="str">
        <f t="shared" si="48"/>
        <v>0</v>
      </c>
      <c r="DJ21" s="146" t="str">
        <f t="shared" si="49"/>
        <v>0</v>
      </c>
      <c r="DK21" s="146" t="str">
        <f t="shared" si="50"/>
        <v>0</v>
      </c>
      <c r="DL21" s="146" t="str">
        <f t="shared" si="51"/>
        <v>0</v>
      </c>
      <c r="DM21" s="146" t="str">
        <f t="shared" si="52"/>
        <v>0</v>
      </c>
      <c r="DN21" s="146" t="str">
        <f t="shared" si="53"/>
        <v/>
      </c>
      <c r="DO21" s="146" t="str">
        <f t="shared" si="54"/>
        <v>0</v>
      </c>
      <c r="DP21" s="146" t="str">
        <f t="shared" si="55"/>
        <v>0</v>
      </c>
      <c r="DQ21" s="146" t="str">
        <f t="shared" si="56"/>
        <v>0</v>
      </c>
      <c r="DS21" s="29" t="str">
        <f t="shared" si="58"/>
        <v/>
      </c>
      <c r="DU21" s="158"/>
      <c r="DV21" s="27"/>
      <c r="DW21" s="28"/>
      <c r="DX21" s="28"/>
      <c r="DY21" s="11"/>
    </row>
    <row r="22" spans="1:129" s="29" customFormat="1" ht="23.25" thickBot="1">
      <c r="A22" s="113"/>
      <c r="B22" s="114" t="str">
        <f t="shared" si="0"/>
        <v>راسب</v>
      </c>
      <c r="C22" s="115" t="str">
        <f t="shared" si="1"/>
        <v/>
      </c>
      <c r="D22" s="148">
        <f t="shared" si="2"/>
        <v>13</v>
      </c>
      <c r="E22" s="117">
        <v>516</v>
      </c>
      <c r="F22" s="118" t="s">
        <v>87</v>
      </c>
      <c r="G22" s="149"/>
      <c r="H22" s="120"/>
      <c r="I22" s="119" t="s">
        <v>59</v>
      </c>
      <c r="J22" s="121" t="s">
        <v>60</v>
      </c>
      <c r="K22" s="119" t="s">
        <v>61</v>
      </c>
      <c r="L22" s="122">
        <v>30304291400543</v>
      </c>
      <c r="M22" s="123">
        <f t="shared" si="3"/>
        <v>37740</v>
      </c>
      <c r="N22" s="124" t="str">
        <f>IF([1]الشيت!M22="","",CONCATENATE(DATEDIF([1]الشيت!M22,[1]البداية!$M$20,"md")," - ",DATEDIF([1]الشيت!M22,[1]البداية!$M$20,"ym")," - ",DATEDIF([1]الشيت!M22,[1]البداية!$M$20,"y")))</f>
        <v>15 - 2 - 13</v>
      </c>
      <c r="O22" s="150">
        <v>581</v>
      </c>
      <c r="P22" s="151"/>
      <c r="Q22" s="11"/>
      <c r="R22" s="127">
        <v>8</v>
      </c>
      <c r="S22" s="128">
        <v>10.5</v>
      </c>
      <c r="T22" s="127">
        <v>11</v>
      </c>
      <c r="U22" s="152">
        <f t="shared" si="4"/>
        <v>29.5</v>
      </c>
      <c r="V22" s="127">
        <v>6.5</v>
      </c>
      <c r="W22" s="128">
        <v>11</v>
      </c>
      <c r="X22" s="127">
        <v>14.5</v>
      </c>
      <c r="Y22" s="152">
        <f t="shared" si="5"/>
        <v>32</v>
      </c>
      <c r="Z22" s="127">
        <v>5.5</v>
      </c>
      <c r="AA22" s="128">
        <v>4.8</v>
      </c>
      <c r="AB22" s="127">
        <v>7.6</v>
      </c>
      <c r="AC22" s="152">
        <f t="shared" si="6"/>
        <v>17.899999999999999</v>
      </c>
      <c r="AD22" s="127">
        <v>4.5</v>
      </c>
      <c r="AE22" s="127">
        <v>3</v>
      </c>
      <c r="AF22" s="153">
        <f t="shared" si="7"/>
        <v>7.5</v>
      </c>
      <c r="AG22" s="128">
        <v>8</v>
      </c>
      <c r="AH22" s="128">
        <v>5</v>
      </c>
      <c r="AI22" s="153">
        <f t="shared" si="8"/>
        <v>13</v>
      </c>
      <c r="AJ22" s="127">
        <v>8</v>
      </c>
      <c r="AK22" s="127">
        <v>4.5</v>
      </c>
      <c r="AL22" s="153">
        <f t="shared" si="9"/>
        <v>12.5</v>
      </c>
      <c r="AM22" s="132">
        <f t="shared" si="10"/>
        <v>20.5</v>
      </c>
      <c r="AN22" s="132">
        <f t="shared" si="11"/>
        <v>12.5</v>
      </c>
      <c r="AO22" s="153">
        <f t="shared" si="57"/>
        <v>33</v>
      </c>
      <c r="AP22" s="127">
        <v>8</v>
      </c>
      <c r="AQ22" s="128">
        <v>14.5</v>
      </c>
      <c r="AR22" s="127">
        <v>14</v>
      </c>
      <c r="AS22" s="152">
        <f t="shared" si="12"/>
        <v>36.5</v>
      </c>
      <c r="AT22" s="127">
        <v>9</v>
      </c>
      <c r="AU22" s="128">
        <v>18.5</v>
      </c>
      <c r="AV22" s="127">
        <v>19</v>
      </c>
      <c r="AW22" s="152">
        <f t="shared" si="13"/>
        <v>46.5</v>
      </c>
      <c r="AX22" s="127">
        <v>9</v>
      </c>
      <c r="AY22" s="128">
        <v>15</v>
      </c>
      <c r="AZ22" s="127">
        <v>14</v>
      </c>
      <c r="BA22" s="152">
        <f t="shared" si="14"/>
        <v>38</v>
      </c>
      <c r="BB22" s="127">
        <v>9</v>
      </c>
      <c r="BC22" s="128">
        <v>11</v>
      </c>
      <c r="BD22" s="127">
        <v>9</v>
      </c>
      <c r="BE22" s="152">
        <f t="shared" si="15"/>
        <v>29</v>
      </c>
      <c r="BF22" s="127">
        <v>9.5</v>
      </c>
      <c r="BG22" s="128">
        <v>11.5</v>
      </c>
      <c r="BH22" s="127">
        <v>17.5</v>
      </c>
      <c r="BI22" s="152">
        <f t="shared" si="16"/>
        <v>38.5</v>
      </c>
      <c r="BJ22" s="127">
        <v>9</v>
      </c>
      <c r="BK22" s="128">
        <v>9.5</v>
      </c>
      <c r="BL22" s="127">
        <v>17</v>
      </c>
      <c r="BM22" s="152">
        <f t="shared" si="17"/>
        <v>35.5</v>
      </c>
      <c r="BN22" s="127">
        <v>9.5</v>
      </c>
      <c r="BO22" s="128">
        <v>6.5</v>
      </c>
      <c r="BP22" s="127">
        <v>9</v>
      </c>
      <c r="BQ22" s="152">
        <f t="shared" si="18"/>
        <v>25</v>
      </c>
      <c r="BR22" s="127">
        <v>9</v>
      </c>
      <c r="BS22" s="128">
        <v>14</v>
      </c>
      <c r="BT22" s="127">
        <v>12</v>
      </c>
      <c r="BU22" s="152">
        <f t="shared" si="19"/>
        <v>35</v>
      </c>
      <c r="BV22" s="133">
        <f t="shared" si="20"/>
        <v>139.80000000000001</v>
      </c>
      <c r="BW22" s="134">
        <f t="shared" si="21"/>
        <v>396.4</v>
      </c>
      <c r="BX22" s="154">
        <v>4</v>
      </c>
      <c r="BY22" s="128">
        <v>4.5</v>
      </c>
      <c r="BZ22" s="127">
        <v>6.5</v>
      </c>
      <c r="CA22" s="152">
        <f t="shared" si="22"/>
        <v>15</v>
      </c>
      <c r="CB22" s="127">
        <v>3.5</v>
      </c>
      <c r="CC22" s="128">
        <v>4</v>
      </c>
      <c r="CD22" s="127">
        <v>7</v>
      </c>
      <c r="CE22" s="152">
        <f t="shared" si="23"/>
        <v>14.5</v>
      </c>
      <c r="CF22" s="138" t="str">
        <f t="shared" si="24"/>
        <v/>
      </c>
      <c r="CG22" s="139" t="str">
        <f t="shared" si="25"/>
        <v>راسب</v>
      </c>
      <c r="CH22" s="140" t="str">
        <f>IF(F22="","",IF(CJ22=0,RANK($BW22,$BW$10:$BW$599)+COUNTIF(BW$10:BW22,BW22)-1,IF(CJ22&gt;=$CK$8,"جميع المواد",CONCATENATE(DC22,DD22,DE22,DF22,DG22,DH22,DI22,DJ22,DK22,DL22,DM22,DN22,DO22,DP22,DQ22))))</f>
        <v>0000000000000</v>
      </c>
      <c r="CI22" s="141" t="str">
        <f>IF(F22="","",IF(CJ22=0,RANK($BW22,$BW$10:$BW$599)+COUNTIF(BW$10:BW22,BW22)-"1",""))</f>
        <v/>
      </c>
      <c r="CJ22" s="142">
        <f t="shared" si="26"/>
        <v>11</v>
      </c>
      <c r="CK22" s="143" t="str">
        <f t="shared" si="27"/>
        <v>1</v>
      </c>
      <c r="CL22" s="144" t="str">
        <f t="shared" si="28"/>
        <v>1</v>
      </c>
      <c r="CM22" s="144" t="str">
        <f t="shared" si="29"/>
        <v>1</v>
      </c>
      <c r="CN22" s="144" t="str">
        <f t="shared" si="30"/>
        <v>1</v>
      </c>
      <c r="CO22" s="144" t="str">
        <f t="shared" si="31"/>
        <v>0</v>
      </c>
      <c r="CP22" s="144" t="str">
        <f t="shared" si="32"/>
        <v>1</v>
      </c>
      <c r="CQ22" s="144" t="str">
        <f t="shared" si="33"/>
        <v>1</v>
      </c>
      <c r="CR22" s="144" t="str">
        <f t="shared" si="34"/>
        <v>1</v>
      </c>
      <c r="CS22" s="144" t="str">
        <f t="shared" si="35"/>
        <v>1</v>
      </c>
      <c r="CT22" s="144" t="str">
        <f t="shared" si="36"/>
        <v>1</v>
      </c>
      <c r="CU22" s="144" t="str">
        <f t="shared" si="37"/>
        <v>1</v>
      </c>
      <c r="CV22" s="144" t="str">
        <f t="shared" si="38"/>
        <v>1</v>
      </c>
      <c r="CW22" s="144" t="str">
        <f t="shared" si="39"/>
        <v>1</v>
      </c>
      <c r="CX22" s="144" t="str">
        <f t="shared" si="40"/>
        <v>1</v>
      </c>
      <c r="CY22" s="144" t="str">
        <f t="shared" si="41"/>
        <v>0</v>
      </c>
      <c r="DC22" s="156" t="str">
        <f t="shared" si="42"/>
        <v>0</v>
      </c>
      <c r="DD22" s="146" t="str">
        <f t="shared" si="43"/>
        <v>0</v>
      </c>
      <c r="DE22" s="146" t="str">
        <f t="shared" si="44"/>
        <v>0</v>
      </c>
      <c r="DF22" s="146" t="str">
        <f t="shared" si="45"/>
        <v>0</v>
      </c>
      <c r="DG22" s="146" t="str">
        <f t="shared" si="46"/>
        <v/>
      </c>
      <c r="DH22" s="146" t="str">
        <f t="shared" si="47"/>
        <v>0</v>
      </c>
      <c r="DI22" s="146" t="str">
        <f t="shared" si="48"/>
        <v>0</v>
      </c>
      <c r="DJ22" s="146" t="str">
        <f t="shared" si="49"/>
        <v>0</v>
      </c>
      <c r="DK22" s="146" t="str">
        <f t="shared" si="50"/>
        <v>0</v>
      </c>
      <c r="DL22" s="146" t="str">
        <f t="shared" si="51"/>
        <v>0</v>
      </c>
      <c r="DM22" s="146" t="str">
        <f t="shared" si="52"/>
        <v>0</v>
      </c>
      <c r="DN22" s="146" t="str">
        <f t="shared" si="53"/>
        <v>0</v>
      </c>
      <c r="DO22" s="146" t="str">
        <f t="shared" si="54"/>
        <v>0</v>
      </c>
      <c r="DP22" s="146" t="str">
        <f t="shared" si="55"/>
        <v>0</v>
      </c>
      <c r="DQ22" s="146" t="str">
        <f t="shared" si="56"/>
        <v/>
      </c>
      <c r="DS22" s="29" t="str">
        <f t="shared" si="58"/>
        <v/>
      </c>
      <c r="DU22" s="158"/>
      <c r="DV22" s="27"/>
      <c r="DW22" s="28"/>
      <c r="DX22" s="28"/>
      <c r="DY22" s="11"/>
    </row>
    <row r="23" spans="1:129" s="29" customFormat="1" ht="23.25" thickBot="1">
      <c r="A23" s="113"/>
      <c r="B23" s="114" t="str">
        <f t="shared" si="0"/>
        <v>راسب</v>
      </c>
      <c r="C23" s="115" t="str">
        <f t="shared" si="1"/>
        <v/>
      </c>
      <c r="D23" s="148">
        <f t="shared" si="2"/>
        <v>14</v>
      </c>
      <c r="E23" s="117">
        <v>517</v>
      </c>
      <c r="F23" s="118" t="s">
        <v>88</v>
      </c>
      <c r="G23" s="149"/>
      <c r="H23" s="120"/>
      <c r="I23" s="119" t="s">
        <v>59</v>
      </c>
      <c r="J23" s="121" t="s">
        <v>60</v>
      </c>
      <c r="K23" s="119" t="s">
        <v>61</v>
      </c>
      <c r="L23" s="122">
        <v>30311081401829</v>
      </c>
      <c r="M23" s="123">
        <f t="shared" si="3"/>
        <v>37933</v>
      </c>
      <c r="N23" s="124" t="str">
        <f>IF([1]الشيت!M23="","",CONCATENATE(DATEDIF([1]الشيت!M23,[1]البداية!$M$20,"md")," - ",DATEDIF([1]الشيت!M23,[1]البداية!$M$20,"ym")," - ",DATEDIF([1]الشيت!M23,[1]البداية!$M$20,"y")))</f>
        <v>20 - 3 - 13</v>
      </c>
      <c r="O23" s="150">
        <v>582</v>
      </c>
      <c r="P23" s="151"/>
      <c r="Q23" s="11"/>
      <c r="R23" s="127">
        <v>8</v>
      </c>
      <c r="S23" s="128">
        <v>8</v>
      </c>
      <c r="T23" s="127">
        <v>9</v>
      </c>
      <c r="U23" s="152">
        <f t="shared" si="4"/>
        <v>25</v>
      </c>
      <c r="V23" s="127">
        <v>8.5</v>
      </c>
      <c r="W23" s="128">
        <v>11.5</v>
      </c>
      <c r="X23" s="127">
        <v>13</v>
      </c>
      <c r="Y23" s="152">
        <f t="shared" si="5"/>
        <v>33</v>
      </c>
      <c r="Z23" s="127">
        <v>5.5</v>
      </c>
      <c r="AA23" s="128">
        <v>4.4000000000000004</v>
      </c>
      <c r="AB23" s="127">
        <v>7.6</v>
      </c>
      <c r="AC23" s="152">
        <f t="shared" si="6"/>
        <v>17.5</v>
      </c>
      <c r="AD23" s="127">
        <v>5</v>
      </c>
      <c r="AE23" s="127">
        <v>3</v>
      </c>
      <c r="AF23" s="153">
        <f t="shared" si="7"/>
        <v>8</v>
      </c>
      <c r="AG23" s="128">
        <v>6</v>
      </c>
      <c r="AH23" s="128">
        <v>6</v>
      </c>
      <c r="AI23" s="153">
        <f t="shared" si="8"/>
        <v>12</v>
      </c>
      <c r="AJ23" s="127">
        <v>9</v>
      </c>
      <c r="AK23" s="127">
        <v>4</v>
      </c>
      <c r="AL23" s="153">
        <f t="shared" si="9"/>
        <v>13</v>
      </c>
      <c r="AM23" s="132">
        <f t="shared" si="10"/>
        <v>20</v>
      </c>
      <c r="AN23" s="132">
        <f t="shared" si="11"/>
        <v>13</v>
      </c>
      <c r="AO23" s="153">
        <f t="shared" si="57"/>
        <v>33</v>
      </c>
      <c r="AP23" s="127">
        <v>8</v>
      </c>
      <c r="AQ23" s="128">
        <v>17</v>
      </c>
      <c r="AR23" s="127">
        <v>12</v>
      </c>
      <c r="AS23" s="152">
        <f t="shared" si="12"/>
        <v>37</v>
      </c>
      <c r="AT23" s="127">
        <v>9</v>
      </c>
      <c r="AU23" s="128">
        <v>14</v>
      </c>
      <c r="AV23" s="127">
        <v>19</v>
      </c>
      <c r="AW23" s="152">
        <f t="shared" si="13"/>
        <v>42</v>
      </c>
      <c r="AX23" s="127">
        <v>9</v>
      </c>
      <c r="AY23" s="128">
        <v>14</v>
      </c>
      <c r="AZ23" s="127">
        <v>14</v>
      </c>
      <c r="BA23" s="152">
        <f t="shared" si="14"/>
        <v>37</v>
      </c>
      <c r="BB23" s="127">
        <v>9</v>
      </c>
      <c r="BC23" s="128">
        <v>8</v>
      </c>
      <c r="BD23" s="127">
        <v>9</v>
      </c>
      <c r="BE23" s="152">
        <f t="shared" si="15"/>
        <v>26</v>
      </c>
      <c r="BF23" s="127">
        <v>9.5</v>
      </c>
      <c r="BG23" s="128">
        <v>13</v>
      </c>
      <c r="BH23" s="127">
        <v>17.5</v>
      </c>
      <c r="BI23" s="152">
        <f t="shared" si="16"/>
        <v>40</v>
      </c>
      <c r="BJ23" s="127">
        <v>9</v>
      </c>
      <c r="BK23" s="128">
        <v>11.5</v>
      </c>
      <c r="BL23" s="127">
        <v>17</v>
      </c>
      <c r="BM23" s="152">
        <f t="shared" si="17"/>
        <v>37.5</v>
      </c>
      <c r="BN23" s="127">
        <v>9.5</v>
      </c>
      <c r="BO23" s="128">
        <v>5</v>
      </c>
      <c r="BP23" s="127">
        <v>10.5</v>
      </c>
      <c r="BQ23" s="152">
        <f t="shared" si="18"/>
        <v>25</v>
      </c>
      <c r="BR23" s="127">
        <v>9</v>
      </c>
      <c r="BS23" s="128">
        <v>14</v>
      </c>
      <c r="BT23" s="127">
        <v>15</v>
      </c>
      <c r="BU23" s="152">
        <f t="shared" si="19"/>
        <v>38</v>
      </c>
      <c r="BV23" s="133">
        <f t="shared" si="20"/>
        <v>132.4</v>
      </c>
      <c r="BW23" s="134">
        <f t="shared" si="21"/>
        <v>391</v>
      </c>
      <c r="BX23" s="154">
        <v>4</v>
      </c>
      <c r="BY23" s="128">
        <v>5</v>
      </c>
      <c r="BZ23" s="127">
        <v>7</v>
      </c>
      <c r="CA23" s="152">
        <f t="shared" si="22"/>
        <v>16</v>
      </c>
      <c r="CB23" s="127">
        <v>3.5</v>
      </c>
      <c r="CC23" s="128">
        <v>4</v>
      </c>
      <c r="CD23" s="127">
        <v>7</v>
      </c>
      <c r="CE23" s="152">
        <f t="shared" si="23"/>
        <v>14.5</v>
      </c>
      <c r="CF23" s="138" t="str">
        <f t="shared" si="24"/>
        <v/>
      </c>
      <c r="CG23" s="139" t="str">
        <f t="shared" si="25"/>
        <v>راسب</v>
      </c>
      <c r="CH23" s="140" t="str">
        <f>IF(F23="","",IF(CJ23=0,RANK($BW23,$BW$10:$BW$599)+COUNTIF(BW$10:BW23,BW23)-1,IF(CJ23&gt;=$CK$8,"جميع المواد",CONCATENATE(DC23,DD23,DE23,DF23,DG23,DH23,DI23,DJ23,DK23,DL23,DM23,DN23,DO23,DP23,DQ23))))</f>
        <v>000(حاسب عملي)  000000</v>
      </c>
      <c r="CI23" s="141" t="str">
        <f>IF(F23="","",IF(CJ23=0,RANK($BW23,$BW$10:$BW$599)+COUNTIF(BW$10:BW23,BW23)-"1",""))</f>
        <v/>
      </c>
      <c r="CJ23" s="142">
        <f t="shared" si="26"/>
        <v>9</v>
      </c>
      <c r="CK23" s="143" t="str">
        <f t="shared" si="27"/>
        <v>1</v>
      </c>
      <c r="CL23" s="144" t="str">
        <f t="shared" si="28"/>
        <v>1</v>
      </c>
      <c r="CM23" s="144" t="str">
        <f t="shared" si="29"/>
        <v>1</v>
      </c>
      <c r="CN23" s="144" t="str">
        <f t="shared" si="30"/>
        <v>1</v>
      </c>
      <c r="CO23" s="144" t="str">
        <f t="shared" si="31"/>
        <v>0</v>
      </c>
      <c r="CP23" s="144" t="str">
        <f t="shared" si="32"/>
        <v>1</v>
      </c>
      <c r="CQ23" s="144" t="str">
        <f t="shared" si="33"/>
        <v>1</v>
      </c>
      <c r="CR23" s="144" t="str">
        <f t="shared" si="34"/>
        <v>1</v>
      </c>
      <c r="CS23" s="144" t="str">
        <f t="shared" si="35"/>
        <v>1</v>
      </c>
      <c r="CT23" s="144" t="str">
        <f t="shared" si="36"/>
        <v>0</v>
      </c>
      <c r="CU23" s="144" t="str">
        <f t="shared" si="37"/>
        <v>1</v>
      </c>
      <c r="CV23" s="144" t="str">
        <f t="shared" si="38"/>
        <v>0</v>
      </c>
      <c r="CW23" s="144" t="str">
        <f t="shared" si="39"/>
        <v>1</v>
      </c>
      <c r="CX23" s="144" t="str">
        <f t="shared" si="40"/>
        <v>0</v>
      </c>
      <c r="CY23" s="144" t="str">
        <f t="shared" si="41"/>
        <v>0</v>
      </c>
      <c r="DC23" s="156" t="str">
        <f t="shared" si="42"/>
        <v>0</v>
      </c>
      <c r="DD23" s="146" t="str">
        <f t="shared" si="43"/>
        <v>0</v>
      </c>
      <c r="DE23" s="146" t="str">
        <f t="shared" si="44"/>
        <v>0</v>
      </c>
      <c r="DF23" s="146" t="str">
        <f t="shared" si="45"/>
        <v xml:space="preserve">(حاسب عملي)  </v>
      </c>
      <c r="DG23" s="146" t="str">
        <f t="shared" si="46"/>
        <v/>
      </c>
      <c r="DH23" s="146" t="str">
        <f t="shared" si="47"/>
        <v>0</v>
      </c>
      <c r="DI23" s="146" t="str">
        <f t="shared" si="48"/>
        <v>0</v>
      </c>
      <c r="DJ23" s="146" t="str">
        <f t="shared" si="49"/>
        <v>0</v>
      </c>
      <c r="DK23" s="146" t="str">
        <f t="shared" si="50"/>
        <v>0</v>
      </c>
      <c r="DL23" s="146" t="str">
        <f t="shared" si="51"/>
        <v/>
      </c>
      <c r="DM23" s="146" t="str">
        <f t="shared" si="52"/>
        <v>0</v>
      </c>
      <c r="DN23" s="146" t="str">
        <f t="shared" si="53"/>
        <v/>
      </c>
      <c r="DO23" s="146" t="str">
        <f t="shared" si="54"/>
        <v>0</v>
      </c>
      <c r="DP23" s="146" t="str">
        <f t="shared" si="55"/>
        <v/>
      </c>
      <c r="DQ23" s="146" t="str">
        <f t="shared" si="56"/>
        <v/>
      </c>
      <c r="DS23" s="29" t="str">
        <f t="shared" si="58"/>
        <v/>
      </c>
      <c r="DU23" s="158"/>
      <c r="DV23" s="27"/>
      <c r="DW23" s="28"/>
      <c r="DX23" s="28"/>
      <c r="DY23" s="11"/>
    </row>
    <row r="24" spans="1:129" s="29" customFormat="1" ht="23.25" thickBot="1">
      <c r="A24" s="113"/>
      <c r="B24" s="114" t="str">
        <f t="shared" si="0"/>
        <v>راسب</v>
      </c>
      <c r="C24" s="115" t="str">
        <f t="shared" si="1"/>
        <v/>
      </c>
      <c r="D24" s="148">
        <f t="shared" si="2"/>
        <v>15</v>
      </c>
      <c r="E24" s="117">
        <v>518</v>
      </c>
      <c r="F24" s="118" t="s">
        <v>89</v>
      </c>
      <c r="G24" s="149"/>
      <c r="H24" s="120"/>
      <c r="I24" s="119" t="s">
        <v>59</v>
      </c>
      <c r="J24" s="121" t="s">
        <v>60</v>
      </c>
      <c r="K24" s="119" t="s">
        <v>61</v>
      </c>
      <c r="L24" s="122">
        <v>30509261400086</v>
      </c>
      <c r="M24" s="123">
        <f t="shared" si="3"/>
        <v>38621</v>
      </c>
      <c r="N24" s="124" t="str">
        <f>IF([1]الشيت!M24="","",CONCATENATE(DATEDIF([1]الشيت!M24,[1]البداية!$M$20,"md")," - ",DATEDIF([1]الشيت!M24,[1]البداية!$M$20,"ym")," - ",DATEDIF([1]الشيت!M24,[1]البداية!$M$20,"y")))</f>
        <v>3 - 6 - 13</v>
      </c>
      <c r="O24" s="150">
        <v>583</v>
      </c>
      <c r="P24" s="151"/>
      <c r="Q24" s="11"/>
      <c r="R24" s="127">
        <v>8</v>
      </c>
      <c r="S24" s="128">
        <v>17</v>
      </c>
      <c r="T24" s="127">
        <v>13</v>
      </c>
      <c r="U24" s="152">
        <f t="shared" si="4"/>
        <v>38</v>
      </c>
      <c r="V24" s="127">
        <v>9.5</v>
      </c>
      <c r="W24" s="128">
        <v>15</v>
      </c>
      <c r="X24" s="127">
        <v>16</v>
      </c>
      <c r="Y24" s="152">
        <f t="shared" si="5"/>
        <v>40.5</v>
      </c>
      <c r="Z24" s="127">
        <v>5.5</v>
      </c>
      <c r="AA24" s="128">
        <v>5.2</v>
      </c>
      <c r="AB24" s="127">
        <v>8.4</v>
      </c>
      <c r="AC24" s="152">
        <f t="shared" si="6"/>
        <v>19.100000000000001</v>
      </c>
      <c r="AD24" s="127">
        <v>5</v>
      </c>
      <c r="AE24" s="127">
        <v>3</v>
      </c>
      <c r="AF24" s="153">
        <f t="shared" si="7"/>
        <v>8</v>
      </c>
      <c r="AG24" s="128">
        <v>9</v>
      </c>
      <c r="AH24" s="128">
        <v>6.5</v>
      </c>
      <c r="AI24" s="153">
        <f t="shared" si="8"/>
        <v>15.5</v>
      </c>
      <c r="AJ24" s="127">
        <v>8</v>
      </c>
      <c r="AK24" s="127">
        <v>4.5</v>
      </c>
      <c r="AL24" s="153">
        <f t="shared" si="9"/>
        <v>12.5</v>
      </c>
      <c r="AM24" s="132">
        <f t="shared" si="10"/>
        <v>22</v>
      </c>
      <c r="AN24" s="132">
        <f t="shared" si="11"/>
        <v>14</v>
      </c>
      <c r="AO24" s="153">
        <f t="shared" si="57"/>
        <v>36</v>
      </c>
      <c r="AP24" s="127">
        <v>8</v>
      </c>
      <c r="AQ24" s="128">
        <v>17.5</v>
      </c>
      <c r="AR24" s="127">
        <v>15</v>
      </c>
      <c r="AS24" s="152">
        <f t="shared" si="12"/>
        <v>40.5</v>
      </c>
      <c r="AT24" s="127">
        <v>9</v>
      </c>
      <c r="AU24" s="128">
        <v>18</v>
      </c>
      <c r="AV24" s="127">
        <v>20</v>
      </c>
      <c r="AW24" s="152">
        <f t="shared" si="13"/>
        <v>47</v>
      </c>
      <c r="AX24" s="127">
        <v>9</v>
      </c>
      <c r="AY24" s="128">
        <v>18</v>
      </c>
      <c r="AZ24" s="127">
        <v>15</v>
      </c>
      <c r="BA24" s="152">
        <f t="shared" si="14"/>
        <v>42</v>
      </c>
      <c r="BB24" s="127">
        <v>9</v>
      </c>
      <c r="BC24" s="128">
        <v>18</v>
      </c>
      <c r="BD24" s="127">
        <v>9.5</v>
      </c>
      <c r="BE24" s="152">
        <f t="shared" si="15"/>
        <v>36.5</v>
      </c>
      <c r="BF24" s="127">
        <v>9.5</v>
      </c>
      <c r="BG24" s="128">
        <v>14.5</v>
      </c>
      <c r="BH24" s="127">
        <v>17.5</v>
      </c>
      <c r="BI24" s="152">
        <f t="shared" si="16"/>
        <v>41.5</v>
      </c>
      <c r="BJ24" s="127">
        <v>9</v>
      </c>
      <c r="BK24" s="128">
        <v>12</v>
      </c>
      <c r="BL24" s="127">
        <v>17</v>
      </c>
      <c r="BM24" s="152">
        <f t="shared" si="17"/>
        <v>38</v>
      </c>
      <c r="BN24" s="127">
        <v>9</v>
      </c>
      <c r="BO24" s="128">
        <v>10.5</v>
      </c>
      <c r="BP24" s="127">
        <v>9.5</v>
      </c>
      <c r="BQ24" s="152">
        <f t="shared" si="18"/>
        <v>29</v>
      </c>
      <c r="BR24" s="127">
        <v>9</v>
      </c>
      <c r="BS24" s="128">
        <v>17</v>
      </c>
      <c r="BT24" s="127">
        <v>18</v>
      </c>
      <c r="BU24" s="152">
        <f t="shared" si="19"/>
        <v>44</v>
      </c>
      <c r="BV24" s="133">
        <f t="shared" si="20"/>
        <v>178.2</v>
      </c>
      <c r="BW24" s="134">
        <f t="shared" si="21"/>
        <v>452.1</v>
      </c>
      <c r="BX24" s="154">
        <v>4</v>
      </c>
      <c r="BY24" s="128">
        <v>5.5</v>
      </c>
      <c r="BZ24" s="127">
        <v>7</v>
      </c>
      <c r="CA24" s="152">
        <f t="shared" si="22"/>
        <v>16.5</v>
      </c>
      <c r="CB24" s="127">
        <v>3.5</v>
      </c>
      <c r="CC24" s="128">
        <v>6</v>
      </c>
      <c r="CD24" s="127">
        <v>7</v>
      </c>
      <c r="CE24" s="152">
        <f t="shared" si="23"/>
        <v>16.5</v>
      </c>
      <c r="CF24" s="138" t="str">
        <f t="shared" si="24"/>
        <v/>
      </c>
      <c r="CG24" s="139" t="str">
        <f t="shared" si="25"/>
        <v>راسب</v>
      </c>
      <c r="CH24" s="140" t="str">
        <f>IF(F24="","",IF(CJ24=0,RANK($BW24,$BW$10:$BW$599)+COUNTIF(BW$10:BW24,BW24)-1,IF(CJ24&gt;=$CK$8,"جميع المواد",CONCATENATE(DC24,DD24,DE24,DF24,DG24,DH24,DI24,DJ24,DK24,DL24,DM24,DN24,DO24,DP24,DQ24))))</f>
        <v>(حاسب عملي)  000</v>
      </c>
      <c r="CI24" s="141" t="str">
        <f>IF(F24="","",IF(CJ24=0,RANK($BW24,$BW$10:$BW$599)+COUNTIF(BW$10:BW24,BW24)-"1",""))</f>
        <v/>
      </c>
      <c r="CJ24" s="142">
        <f t="shared" si="26"/>
        <v>4</v>
      </c>
      <c r="CK24" s="143" t="str">
        <f t="shared" si="27"/>
        <v>0</v>
      </c>
      <c r="CL24" s="144" t="str">
        <f t="shared" si="28"/>
        <v>0</v>
      </c>
      <c r="CM24" s="144" t="str">
        <f t="shared" si="29"/>
        <v>0</v>
      </c>
      <c r="CN24" s="144" t="str">
        <f t="shared" si="30"/>
        <v>1</v>
      </c>
      <c r="CO24" s="144" t="str">
        <f t="shared" si="31"/>
        <v>0</v>
      </c>
      <c r="CP24" s="144" t="str">
        <f t="shared" si="32"/>
        <v>0</v>
      </c>
      <c r="CQ24" s="144" t="str">
        <f t="shared" si="33"/>
        <v>0</v>
      </c>
      <c r="CR24" s="144" t="str">
        <f t="shared" si="34"/>
        <v>1</v>
      </c>
      <c r="CS24" s="144" t="str">
        <f t="shared" si="35"/>
        <v>1</v>
      </c>
      <c r="CT24" s="144" t="str">
        <f t="shared" si="36"/>
        <v>0</v>
      </c>
      <c r="CU24" s="144" t="str">
        <f t="shared" si="37"/>
        <v>1</v>
      </c>
      <c r="CV24" s="144" t="str">
        <f t="shared" si="38"/>
        <v>0</v>
      </c>
      <c r="CW24" s="144" t="str">
        <f t="shared" si="39"/>
        <v>0</v>
      </c>
      <c r="CX24" s="144" t="str">
        <f t="shared" si="40"/>
        <v>0</v>
      </c>
      <c r="CY24" s="144" t="str">
        <f t="shared" si="41"/>
        <v>0</v>
      </c>
      <c r="DC24" s="156" t="str">
        <f t="shared" si="42"/>
        <v/>
      </c>
      <c r="DD24" s="146" t="str">
        <f t="shared" si="43"/>
        <v/>
      </c>
      <c r="DE24" s="146" t="str">
        <f t="shared" si="44"/>
        <v/>
      </c>
      <c r="DF24" s="146" t="str">
        <f t="shared" si="45"/>
        <v xml:space="preserve">(حاسب عملي)  </v>
      </c>
      <c r="DG24" s="146" t="str">
        <f t="shared" si="46"/>
        <v/>
      </c>
      <c r="DH24" s="146" t="str">
        <f t="shared" si="47"/>
        <v/>
      </c>
      <c r="DI24" s="146" t="str">
        <f t="shared" si="48"/>
        <v/>
      </c>
      <c r="DJ24" s="146" t="str">
        <f t="shared" si="49"/>
        <v>0</v>
      </c>
      <c r="DK24" s="146" t="str">
        <f t="shared" si="50"/>
        <v>0</v>
      </c>
      <c r="DL24" s="146" t="str">
        <f t="shared" si="51"/>
        <v/>
      </c>
      <c r="DM24" s="146" t="str">
        <f t="shared" si="52"/>
        <v>0</v>
      </c>
      <c r="DN24" s="146" t="str">
        <f t="shared" si="53"/>
        <v/>
      </c>
      <c r="DO24" s="146" t="str">
        <f t="shared" si="54"/>
        <v/>
      </c>
      <c r="DP24" s="146" t="str">
        <f t="shared" si="55"/>
        <v/>
      </c>
      <c r="DQ24" s="146" t="str">
        <f t="shared" si="56"/>
        <v/>
      </c>
      <c r="DS24" s="29" t="str">
        <f t="shared" si="58"/>
        <v/>
      </c>
      <c r="DU24" s="158"/>
      <c r="DV24" s="27"/>
      <c r="DW24" s="28"/>
      <c r="DX24" s="28"/>
      <c r="DY24" s="11"/>
    </row>
    <row r="25" spans="1:129" s="29" customFormat="1" ht="23.25" thickBot="1">
      <c r="A25" s="113"/>
      <c r="B25" s="114" t="str">
        <f t="shared" si="0"/>
        <v>راسب</v>
      </c>
      <c r="C25" s="115" t="str">
        <f t="shared" si="1"/>
        <v/>
      </c>
      <c r="D25" s="148">
        <f t="shared" si="2"/>
        <v>16</v>
      </c>
      <c r="E25" s="117">
        <v>519</v>
      </c>
      <c r="F25" s="118" t="s">
        <v>90</v>
      </c>
      <c r="G25" s="149"/>
      <c r="H25" s="120"/>
      <c r="I25" s="119" t="s">
        <v>59</v>
      </c>
      <c r="J25" s="121" t="s">
        <v>60</v>
      </c>
      <c r="K25" s="119" t="s">
        <v>61</v>
      </c>
      <c r="L25" s="122">
        <v>30512041400809</v>
      </c>
      <c r="M25" s="123">
        <f t="shared" si="3"/>
        <v>38690</v>
      </c>
      <c r="N25" s="124" t="str">
        <f>IF([1]الشيت!M25="","",CONCATENATE(DATEDIF([1]الشيت!M25,[1]البداية!$M$20,"md")," - ",DATEDIF([1]الشيت!M25,[1]البداية!$M$20,"ym")," - ",DATEDIF([1]الشيت!M25,[1]البداية!$M$20,"y")))</f>
        <v>2 - 5 - 15</v>
      </c>
      <c r="O25" s="150">
        <v>584</v>
      </c>
      <c r="P25" s="151"/>
      <c r="Q25" s="11"/>
      <c r="R25" s="127">
        <v>8</v>
      </c>
      <c r="S25" s="128">
        <v>11.5</v>
      </c>
      <c r="T25" s="127">
        <v>10</v>
      </c>
      <c r="U25" s="152">
        <f t="shared" si="4"/>
        <v>29.5</v>
      </c>
      <c r="V25" s="127">
        <v>8.5</v>
      </c>
      <c r="W25" s="128">
        <v>13.5</v>
      </c>
      <c r="X25" s="127">
        <v>14.5</v>
      </c>
      <c r="Y25" s="152">
        <f t="shared" si="5"/>
        <v>36.5</v>
      </c>
      <c r="Z25" s="127">
        <v>5.5</v>
      </c>
      <c r="AA25" s="128">
        <v>4.4000000000000004</v>
      </c>
      <c r="AB25" s="127">
        <v>7.6</v>
      </c>
      <c r="AC25" s="152">
        <f t="shared" si="6"/>
        <v>17.5</v>
      </c>
      <c r="AD25" s="127">
        <v>4.5</v>
      </c>
      <c r="AE25" s="127">
        <v>3</v>
      </c>
      <c r="AF25" s="153">
        <f t="shared" si="7"/>
        <v>7.5</v>
      </c>
      <c r="AG25" s="128">
        <v>8</v>
      </c>
      <c r="AH25" s="128">
        <v>6.5</v>
      </c>
      <c r="AI25" s="153">
        <f t="shared" si="8"/>
        <v>14.5</v>
      </c>
      <c r="AJ25" s="127">
        <v>8</v>
      </c>
      <c r="AK25" s="127">
        <v>3.5</v>
      </c>
      <c r="AL25" s="153">
        <f t="shared" si="9"/>
        <v>11.5</v>
      </c>
      <c r="AM25" s="132">
        <f t="shared" si="10"/>
        <v>20.5</v>
      </c>
      <c r="AN25" s="132">
        <f t="shared" si="11"/>
        <v>13</v>
      </c>
      <c r="AO25" s="153">
        <f t="shared" si="57"/>
        <v>33.5</v>
      </c>
      <c r="AP25" s="127">
        <v>8</v>
      </c>
      <c r="AQ25" s="128">
        <v>17.5</v>
      </c>
      <c r="AR25" s="127">
        <v>13</v>
      </c>
      <c r="AS25" s="152">
        <f t="shared" si="12"/>
        <v>38.5</v>
      </c>
      <c r="AT25" s="127">
        <v>9</v>
      </c>
      <c r="AU25" s="128">
        <v>17</v>
      </c>
      <c r="AV25" s="127">
        <v>18</v>
      </c>
      <c r="AW25" s="152">
        <f t="shared" si="13"/>
        <v>44</v>
      </c>
      <c r="AX25" s="127">
        <v>9</v>
      </c>
      <c r="AY25" s="128">
        <v>14</v>
      </c>
      <c r="AZ25" s="127">
        <v>14</v>
      </c>
      <c r="BA25" s="152">
        <f t="shared" si="14"/>
        <v>37</v>
      </c>
      <c r="BB25" s="127">
        <v>9</v>
      </c>
      <c r="BC25" s="128">
        <v>10</v>
      </c>
      <c r="BD25" s="127">
        <v>10</v>
      </c>
      <c r="BE25" s="152">
        <f t="shared" si="15"/>
        <v>29</v>
      </c>
      <c r="BF25" s="127">
        <v>9.5</v>
      </c>
      <c r="BG25" s="128">
        <v>14.5</v>
      </c>
      <c r="BH25" s="127">
        <v>17</v>
      </c>
      <c r="BI25" s="152">
        <f t="shared" si="16"/>
        <v>41</v>
      </c>
      <c r="BJ25" s="127">
        <v>9</v>
      </c>
      <c r="BK25" s="128">
        <v>12.5</v>
      </c>
      <c r="BL25" s="127">
        <v>17</v>
      </c>
      <c r="BM25" s="152">
        <f t="shared" si="17"/>
        <v>38.5</v>
      </c>
      <c r="BN25" s="127">
        <v>9</v>
      </c>
      <c r="BO25" s="128">
        <v>12</v>
      </c>
      <c r="BP25" s="127">
        <v>9.5</v>
      </c>
      <c r="BQ25" s="152">
        <f t="shared" si="18"/>
        <v>30.5</v>
      </c>
      <c r="BR25" s="127">
        <v>9</v>
      </c>
      <c r="BS25" s="128">
        <v>17</v>
      </c>
      <c r="BT25" s="127">
        <v>16</v>
      </c>
      <c r="BU25" s="152">
        <f t="shared" si="19"/>
        <v>42</v>
      </c>
      <c r="BV25" s="133">
        <f t="shared" si="20"/>
        <v>158.4</v>
      </c>
      <c r="BW25" s="134">
        <f t="shared" si="21"/>
        <v>417.5</v>
      </c>
      <c r="BX25" s="154">
        <v>4</v>
      </c>
      <c r="BY25" s="128">
        <v>5.5</v>
      </c>
      <c r="BZ25" s="127">
        <v>5.5</v>
      </c>
      <c r="CA25" s="152">
        <f t="shared" si="22"/>
        <v>15</v>
      </c>
      <c r="CB25" s="127">
        <v>3.5</v>
      </c>
      <c r="CC25" s="128">
        <v>6</v>
      </c>
      <c r="CD25" s="127">
        <v>7</v>
      </c>
      <c r="CE25" s="152">
        <f t="shared" si="23"/>
        <v>16.5</v>
      </c>
      <c r="CF25" s="138" t="str">
        <f t="shared" si="24"/>
        <v/>
      </c>
      <c r="CG25" s="139" t="str">
        <f t="shared" si="25"/>
        <v>راسب</v>
      </c>
      <c r="CH25" s="140" t="str">
        <f>IF(F25="","",IF(CJ25=0,RANK($BW25,$BW$10:$BW$599)+COUNTIF(BW$10:BW25,BW25)-1,IF(CJ25&gt;=$CK$8,"جميع المواد",CONCATENATE(DC25,DD25,DE25,DF25,DG25,DH25,DI25,DJ25,DK25,DL25,DM25,DN25,DO25,DP25,DQ25))))</f>
        <v>000(حاسب عملي)  0000000</v>
      </c>
      <c r="CI25" s="141" t="str">
        <f>IF(F25="","",IF(CJ25=0,RANK($BW25,$BW$10:$BW$599)+COUNTIF(BW$10:BW25,BW25)-"1",""))</f>
        <v/>
      </c>
      <c r="CJ25" s="142">
        <f t="shared" si="26"/>
        <v>9</v>
      </c>
      <c r="CK25" s="143" t="str">
        <f t="shared" si="27"/>
        <v>1</v>
      </c>
      <c r="CL25" s="144" t="str">
        <f t="shared" si="28"/>
        <v>1</v>
      </c>
      <c r="CM25" s="144" t="str">
        <f t="shared" si="29"/>
        <v>1</v>
      </c>
      <c r="CN25" s="144" t="str">
        <f t="shared" si="30"/>
        <v>1</v>
      </c>
      <c r="CO25" s="144" t="str">
        <f t="shared" si="31"/>
        <v>0</v>
      </c>
      <c r="CP25" s="144" t="str">
        <f t="shared" si="32"/>
        <v>1</v>
      </c>
      <c r="CQ25" s="144" t="str">
        <f t="shared" si="33"/>
        <v>1</v>
      </c>
      <c r="CR25" s="144" t="str">
        <f t="shared" si="34"/>
        <v>1</v>
      </c>
      <c r="CS25" s="144" t="str">
        <f t="shared" si="35"/>
        <v>1</v>
      </c>
      <c r="CT25" s="144" t="str">
        <f t="shared" si="36"/>
        <v>0</v>
      </c>
      <c r="CU25" s="144" t="str">
        <f t="shared" si="37"/>
        <v>1</v>
      </c>
      <c r="CV25" s="144" t="str">
        <f t="shared" si="38"/>
        <v>0</v>
      </c>
      <c r="CW25" s="144" t="str">
        <f t="shared" si="39"/>
        <v>1</v>
      </c>
      <c r="CX25" s="144" t="str">
        <f t="shared" si="40"/>
        <v>1</v>
      </c>
      <c r="CY25" s="144" t="str">
        <f t="shared" si="41"/>
        <v>0</v>
      </c>
      <c r="DC25" s="156" t="str">
        <f t="shared" si="42"/>
        <v>0</v>
      </c>
      <c r="DD25" s="146" t="str">
        <f t="shared" si="43"/>
        <v>0</v>
      </c>
      <c r="DE25" s="146" t="str">
        <f t="shared" si="44"/>
        <v>0</v>
      </c>
      <c r="DF25" s="146" t="str">
        <f t="shared" si="45"/>
        <v xml:space="preserve">(حاسب عملي)  </v>
      </c>
      <c r="DG25" s="146" t="str">
        <f t="shared" si="46"/>
        <v/>
      </c>
      <c r="DH25" s="146" t="str">
        <f t="shared" si="47"/>
        <v>0</v>
      </c>
      <c r="DI25" s="146" t="str">
        <f t="shared" si="48"/>
        <v>0</v>
      </c>
      <c r="DJ25" s="146" t="str">
        <f t="shared" si="49"/>
        <v>0</v>
      </c>
      <c r="DK25" s="146" t="str">
        <f t="shared" si="50"/>
        <v>0</v>
      </c>
      <c r="DL25" s="146" t="str">
        <f t="shared" si="51"/>
        <v/>
      </c>
      <c r="DM25" s="146" t="str">
        <f t="shared" si="52"/>
        <v>0</v>
      </c>
      <c r="DN25" s="146" t="str">
        <f t="shared" si="53"/>
        <v/>
      </c>
      <c r="DO25" s="146" t="str">
        <f t="shared" si="54"/>
        <v>0</v>
      </c>
      <c r="DP25" s="146" t="str">
        <f t="shared" si="55"/>
        <v>0</v>
      </c>
      <c r="DQ25" s="146" t="str">
        <f t="shared" si="56"/>
        <v/>
      </c>
      <c r="DS25" s="29" t="str">
        <f t="shared" si="58"/>
        <v/>
      </c>
      <c r="DU25" s="158"/>
      <c r="DV25" s="27"/>
      <c r="DW25" s="28"/>
      <c r="DX25" s="28"/>
      <c r="DY25" s="11"/>
    </row>
    <row r="26" spans="1:129" s="29" customFormat="1" ht="23.25" thickBot="1">
      <c r="A26" s="113"/>
      <c r="B26" s="114" t="str">
        <f t="shared" si="0"/>
        <v>راسب</v>
      </c>
      <c r="C26" s="115" t="str">
        <f t="shared" si="1"/>
        <v/>
      </c>
      <c r="D26" s="148">
        <f t="shared" si="2"/>
        <v>17</v>
      </c>
      <c r="E26" s="117">
        <v>520</v>
      </c>
      <c r="F26" s="118" t="s">
        <v>91</v>
      </c>
      <c r="G26" s="149"/>
      <c r="H26" s="120"/>
      <c r="I26" s="119" t="s">
        <v>59</v>
      </c>
      <c r="J26" s="121" t="s">
        <v>60</v>
      </c>
      <c r="K26" s="119" t="s">
        <v>61</v>
      </c>
      <c r="L26" s="122">
        <v>30508151401404</v>
      </c>
      <c r="M26" s="123">
        <f t="shared" si="3"/>
        <v>38579</v>
      </c>
      <c r="N26" s="124" t="str">
        <f>IF([1]الشيت!M26="","",CONCATENATE(DATEDIF([1]الشيت!M26,[1]البداية!$M$20,"md")," - ",DATEDIF([1]الشيت!M26,[1]البداية!$M$20,"ym")," - ",DATEDIF([1]الشيت!M26,[1]البداية!$M$20,"y")))</f>
        <v>23 - 10 - 14</v>
      </c>
      <c r="O26" s="150">
        <v>585</v>
      </c>
      <c r="P26" s="151"/>
      <c r="Q26" s="11"/>
      <c r="R26" s="127">
        <v>8</v>
      </c>
      <c r="S26" s="128">
        <v>16.5</v>
      </c>
      <c r="T26" s="127">
        <v>15</v>
      </c>
      <c r="U26" s="152">
        <f t="shared" si="4"/>
        <v>39.5</v>
      </c>
      <c r="V26" s="127">
        <v>8.5</v>
      </c>
      <c r="W26" s="128">
        <v>13</v>
      </c>
      <c r="X26" s="127">
        <v>15.5</v>
      </c>
      <c r="Y26" s="152">
        <f t="shared" si="5"/>
        <v>37</v>
      </c>
      <c r="Z26" s="127">
        <v>5.5</v>
      </c>
      <c r="AA26" s="128">
        <v>5.6</v>
      </c>
      <c r="AB26" s="127">
        <v>8.4</v>
      </c>
      <c r="AC26" s="152">
        <f t="shared" si="6"/>
        <v>19.5</v>
      </c>
      <c r="AD26" s="127">
        <v>4.5</v>
      </c>
      <c r="AE26" s="127">
        <v>3</v>
      </c>
      <c r="AF26" s="153">
        <f t="shared" si="7"/>
        <v>7.5</v>
      </c>
      <c r="AG26" s="128">
        <v>9</v>
      </c>
      <c r="AH26" s="128">
        <v>4.5</v>
      </c>
      <c r="AI26" s="153">
        <f t="shared" si="8"/>
        <v>13.5</v>
      </c>
      <c r="AJ26" s="127">
        <v>9</v>
      </c>
      <c r="AK26" s="127">
        <v>6.5</v>
      </c>
      <c r="AL26" s="153">
        <f t="shared" si="9"/>
        <v>15.5</v>
      </c>
      <c r="AM26" s="132">
        <f t="shared" si="10"/>
        <v>22.5</v>
      </c>
      <c r="AN26" s="132">
        <f t="shared" si="11"/>
        <v>14</v>
      </c>
      <c r="AO26" s="153">
        <f t="shared" si="57"/>
        <v>36.5</v>
      </c>
      <c r="AP26" s="127">
        <v>8</v>
      </c>
      <c r="AQ26" s="128">
        <v>13</v>
      </c>
      <c r="AR26" s="127">
        <v>17</v>
      </c>
      <c r="AS26" s="152">
        <f t="shared" si="12"/>
        <v>38</v>
      </c>
      <c r="AT26" s="127">
        <v>9</v>
      </c>
      <c r="AU26" s="128">
        <v>10.5</v>
      </c>
      <c r="AV26" s="127">
        <v>19</v>
      </c>
      <c r="AW26" s="152">
        <f t="shared" si="13"/>
        <v>38.5</v>
      </c>
      <c r="AX26" s="127">
        <v>9</v>
      </c>
      <c r="AY26" s="128">
        <v>13</v>
      </c>
      <c r="AZ26" s="127">
        <v>17</v>
      </c>
      <c r="BA26" s="152">
        <f t="shared" si="14"/>
        <v>39</v>
      </c>
      <c r="BB26" s="127">
        <v>9</v>
      </c>
      <c r="BC26" s="128">
        <v>13</v>
      </c>
      <c r="BD26" s="127">
        <v>11.5</v>
      </c>
      <c r="BE26" s="152">
        <f t="shared" si="15"/>
        <v>33.5</v>
      </c>
      <c r="BF26" s="127">
        <v>9.5</v>
      </c>
      <c r="BG26" s="128">
        <v>19.5</v>
      </c>
      <c r="BH26" s="127">
        <v>19.5</v>
      </c>
      <c r="BI26" s="152">
        <f t="shared" si="16"/>
        <v>48.5</v>
      </c>
      <c r="BJ26" s="127">
        <v>9</v>
      </c>
      <c r="BK26" s="128">
        <v>7</v>
      </c>
      <c r="BL26" s="127">
        <v>18</v>
      </c>
      <c r="BM26" s="152">
        <f t="shared" si="17"/>
        <v>34</v>
      </c>
      <c r="BN26" s="127">
        <v>9</v>
      </c>
      <c r="BO26" s="128">
        <v>17.5</v>
      </c>
      <c r="BP26" s="127">
        <v>13.5</v>
      </c>
      <c r="BQ26" s="152">
        <f t="shared" si="18"/>
        <v>40</v>
      </c>
      <c r="BR26" s="127">
        <v>9</v>
      </c>
      <c r="BS26" s="128">
        <v>18.5</v>
      </c>
      <c r="BT26" s="127">
        <v>14</v>
      </c>
      <c r="BU26" s="152">
        <f t="shared" si="19"/>
        <v>41.5</v>
      </c>
      <c r="BV26" s="133">
        <f t="shared" si="20"/>
        <v>160.6</v>
      </c>
      <c r="BW26" s="134">
        <f t="shared" si="21"/>
        <v>445.5</v>
      </c>
      <c r="BX26" s="154">
        <v>4</v>
      </c>
      <c r="BY26" s="128">
        <v>6</v>
      </c>
      <c r="BZ26" s="127">
        <v>5.5</v>
      </c>
      <c r="CA26" s="152">
        <f t="shared" si="22"/>
        <v>15.5</v>
      </c>
      <c r="CB26" s="127">
        <v>3.5</v>
      </c>
      <c r="CC26" s="128">
        <v>6</v>
      </c>
      <c r="CD26" s="127">
        <v>5</v>
      </c>
      <c r="CE26" s="152">
        <f t="shared" si="23"/>
        <v>14.5</v>
      </c>
      <c r="CF26" s="138" t="str">
        <f t="shared" si="24"/>
        <v/>
      </c>
      <c r="CG26" s="139" t="str">
        <f t="shared" si="25"/>
        <v>راسب</v>
      </c>
      <c r="CH26" s="140" t="str">
        <f>IF(F26="","",IF(CJ26=0,RANK($BW26,$BW$10:$BW$599)+COUNTIF(BW$10:BW26,BW26)-1,IF(CJ26&gt;=$CK$8,"جميع المواد",CONCATENATE(DC26,DD26,DE26,DF26,DG26,DH26,DI26,DJ26,DK26,DL26,DM26,DN26,DO26,DP26,DQ26))))</f>
        <v>000000</v>
      </c>
      <c r="CI26" s="141" t="str">
        <f>IF(F26="","",IF(CJ26=0,RANK($BW26,$BW$10:$BW$599)+COUNTIF(BW$10:BW26,BW26)-"1",""))</f>
        <v/>
      </c>
      <c r="CJ26" s="142">
        <f t="shared" si="26"/>
        <v>4</v>
      </c>
      <c r="CK26" s="143" t="str">
        <f t="shared" si="27"/>
        <v>0</v>
      </c>
      <c r="CL26" s="144" t="str">
        <f t="shared" si="28"/>
        <v>0</v>
      </c>
      <c r="CM26" s="144" t="str">
        <f t="shared" si="29"/>
        <v>0</v>
      </c>
      <c r="CN26" s="144" t="str">
        <f t="shared" si="30"/>
        <v>0</v>
      </c>
      <c r="CO26" s="144" t="str">
        <f t="shared" si="31"/>
        <v>0</v>
      </c>
      <c r="CP26" s="144" t="str">
        <f t="shared" si="32"/>
        <v>1</v>
      </c>
      <c r="CQ26" s="144" t="str">
        <f t="shared" si="33"/>
        <v>0</v>
      </c>
      <c r="CR26" s="144" t="str">
        <f t="shared" si="34"/>
        <v>1</v>
      </c>
      <c r="CS26" s="144" t="str">
        <f t="shared" si="35"/>
        <v>0</v>
      </c>
      <c r="CT26" s="144" t="str">
        <f t="shared" si="36"/>
        <v>1</v>
      </c>
      <c r="CU26" s="144" t="str">
        <f t="shared" si="37"/>
        <v>1</v>
      </c>
      <c r="CV26" s="144" t="str">
        <f t="shared" si="38"/>
        <v>0</v>
      </c>
      <c r="CW26" s="144" t="str">
        <f t="shared" si="39"/>
        <v>0</v>
      </c>
      <c r="CX26" s="144" t="str">
        <f t="shared" si="40"/>
        <v>1</v>
      </c>
      <c r="CY26" s="144" t="str">
        <f t="shared" si="41"/>
        <v>1</v>
      </c>
      <c r="DC26" s="156" t="str">
        <f t="shared" si="42"/>
        <v/>
      </c>
      <c r="DD26" s="146" t="str">
        <f t="shared" si="43"/>
        <v/>
      </c>
      <c r="DE26" s="146" t="str">
        <f t="shared" si="44"/>
        <v/>
      </c>
      <c r="DF26" s="146" t="str">
        <f t="shared" si="45"/>
        <v/>
      </c>
      <c r="DG26" s="146" t="str">
        <f t="shared" si="46"/>
        <v/>
      </c>
      <c r="DH26" s="146" t="str">
        <f t="shared" si="47"/>
        <v>0</v>
      </c>
      <c r="DI26" s="146" t="str">
        <f t="shared" si="48"/>
        <v/>
      </c>
      <c r="DJ26" s="146" t="str">
        <f t="shared" si="49"/>
        <v>0</v>
      </c>
      <c r="DK26" s="146" t="str">
        <f t="shared" si="50"/>
        <v/>
      </c>
      <c r="DL26" s="146" t="str">
        <f t="shared" si="51"/>
        <v>0</v>
      </c>
      <c r="DM26" s="146" t="str">
        <f t="shared" si="52"/>
        <v>0</v>
      </c>
      <c r="DN26" s="146" t="str">
        <f t="shared" si="53"/>
        <v/>
      </c>
      <c r="DO26" s="146" t="str">
        <f t="shared" si="54"/>
        <v/>
      </c>
      <c r="DP26" s="146" t="str">
        <f t="shared" si="55"/>
        <v>0</v>
      </c>
      <c r="DQ26" s="146" t="str">
        <f t="shared" si="56"/>
        <v>0</v>
      </c>
      <c r="DS26" s="29" t="str">
        <f t="shared" si="58"/>
        <v/>
      </c>
      <c r="DU26" s="158"/>
      <c r="DV26" s="27"/>
      <c r="DW26" s="28"/>
      <c r="DX26" s="28"/>
      <c r="DY26" s="11"/>
    </row>
    <row r="27" spans="1:129" s="29" customFormat="1" ht="23.25" thickBot="1">
      <c r="A27" s="113"/>
      <c r="B27" s="114" t="str">
        <f t="shared" si="0"/>
        <v>راسب</v>
      </c>
      <c r="C27" s="115" t="str">
        <f t="shared" si="1"/>
        <v/>
      </c>
      <c r="D27" s="148">
        <f t="shared" si="2"/>
        <v>18</v>
      </c>
      <c r="E27" s="117">
        <v>521</v>
      </c>
      <c r="F27" s="118" t="s">
        <v>92</v>
      </c>
      <c r="G27" s="149"/>
      <c r="H27" s="120"/>
      <c r="I27" s="119" t="s">
        <v>59</v>
      </c>
      <c r="J27" s="121" t="s">
        <v>60</v>
      </c>
      <c r="K27" s="119" t="s">
        <v>61</v>
      </c>
      <c r="L27" s="122">
        <v>30504031401464</v>
      </c>
      <c r="M27" s="123">
        <f t="shared" si="3"/>
        <v>38445</v>
      </c>
      <c r="N27" s="124" t="str">
        <f>IF([1]الشيت!M27="","",CONCATENATE(DATEDIF([1]الشيت!M27,[1]البداية!$M$20,"md")," - ",DATEDIF([1]الشيت!M27,[1]البداية!$M$20,"ym")," - ",DATEDIF([1]الشيت!M27,[1]البداية!$M$20,"y")))</f>
        <v>5 - 0 - 13</v>
      </c>
      <c r="O27" s="150">
        <v>586</v>
      </c>
      <c r="P27" s="151"/>
      <c r="Q27" s="11"/>
      <c r="R27" s="127">
        <v>8</v>
      </c>
      <c r="S27" s="128">
        <v>14.5</v>
      </c>
      <c r="T27" s="127">
        <v>15</v>
      </c>
      <c r="U27" s="152">
        <f t="shared" si="4"/>
        <v>37.5</v>
      </c>
      <c r="V27" s="127">
        <v>8</v>
      </c>
      <c r="W27" s="128">
        <v>13.5</v>
      </c>
      <c r="X27" s="127">
        <v>15</v>
      </c>
      <c r="Y27" s="152">
        <f t="shared" si="5"/>
        <v>36.5</v>
      </c>
      <c r="Z27" s="127">
        <v>5.5</v>
      </c>
      <c r="AA27" s="128">
        <v>6.8</v>
      </c>
      <c r="AB27" s="127">
        <v>8.4</v>
      </c>
      <c r="AC27" s="152">
        <f t="shared" si="6"/>
        <v>20.7</v>
      </c>
      <c r="AD27" s="127">
        <v>4.5</v>
      </c>
      <c r="AE27" s="127">
        <v>3</v>
      </c>
      <c r="AF27" s="153">
        <f t="shared" si="7"/>
        <v>7.5</v>
      </c>
      <c r="AG27" s="128">
        <v>8</v>
      </c>
      <c r="AH27" s="128">
        <v>4.5</v>
      </c>
      <c r="AI27" s="153">
        <f t="shared" si="8"/>
        <v>12.5</v>
      </c>
      <c r="AJ27" s="127">
        <v>9</v>
      </c>
      <c r="AK27" s="127">
        <v>6.5</v>
      </c>
      <c r="AL27" s="153">
        <f t="shared" si="9"/>
        <v>15.5</v>
      </c>
      <c r="AM27" s="132">
        <f t="shared" si="10"/>
        <v>21.5</v>
      </c>
      <c r="AN27" s="132">
        <f t="shared" si="11"/>
        <v>14</v>
      </c>
      <c r="AO27" s="153">
        <f t="shared" si="57"/>
        <v>35.5</v>
      </c>
      <c r="AP27" s="127">
        <v>8</v>
      </c>
      <c r="AQ27" s="128">
        <v>12</v>
      </c>
      <c r="AR27" s="127">
        <v>18</v>
      </c>
      <c r="AS27" s="152">
        <f t="shared" si="12"/>
        <v>38</v>
      </c>
      <c r="AT27" s="127">
        <v>9</v>
      </c>
      <c r="AU27" s="128">
        <v>13.5</v>
      </c>
      <c r="AV27" s="127">
        <v>19</v>
      </c>
      <c r="AW27" s="152">
        <f t="shared" si="13"/>
        <v>41.5</v>
      </c>
      <c r="AX27" s="127">
        <v>9</v>
      </c>
      <c r="AY27" s="128">
        <v>12</v>
      </c>
      <c r="AZ27" s="127">
        <v>17</v>
      </c>
      <c r="BA27" s="152">
        <f t="shared" si="14"/>
        <v>38</v>
      </c>
      <c r="BB27" s="127">
        <v>9</v>
      </c>
      <c r="BC27" s="128">
        <v>13</v>
      </c>
      <c r="BD27" s="127">
        <v>10</v>
      </c>
      <c r="BE27" s="152">
        <f t="shared" si="15"/>
        <v>32</v>
      </c>
      <c r="BF27" s="127">
        <v>9.5</v>
      </c>
      <c r="BG27" s="128">
        <v>15</v>
      </c>
      <c r="BH27" s="127">
        <v>16.5</v>
      </c>
      <c r="BI27" s="152">
        <f t="shared" si="16"/>
        <v>41</v>
      </c>
      <c r="BJ27" s="127">
        <v>9</v>
      </c>
      <c r="BK27" s="128">
        <v>8</v>
      </c>
      <c r="BL27" s="127">
        <v>18</v>
      </c>
      <c r="BM27" s="152">
        <f t="shared" si="17"/>
        <v>35</v>
      </c>
      <c r="BN27" s="127">
        <v>9</v>
      </c>
      <c r="BO27" s="128">
        <v>15</v>
      </c>
      <c r="BP27" s="127">
        <v>12.5</v>
      </c>
      <c r="BQ27" s="152">
        <f t="shared" si="18"/>
        <v>36.5</v>
      </c>
      <c r="BR27" s="127">
        <v>9</v>
      </c>
      <c r="BS27" s="128">
        <v>18.5</v>
      </c>
      <c r="BT27" s="127">
        <v>14</v>
      </c>
      <c r="BU27" s="152">
        <f t="shared" si="19"/>
        <v>41.5</v>
      </c>
      <c r="BV27" s="133">
        <f t="shared" si="20"/>
        <v>154.30000000000001</v>
      </c>
      <c r="BW27" s="134">
        <f t="shared" si="21"/>
        <v>433.7</v>
      </c>
      <c r="BX27" s="154">
        <v>4</v>
      </c>
      <c r="BY27" s="128">
        <v>6.5</v>
      </c>
      <c r="BZ27" s="127">
        <v>7</v>
      </c>
      <c r="CA27" s="152">
        <f t="shared" si="22"/>
        <v>17.5</v>
      </c>
      <c r="CB27" s="127">
        <v>3.5</v>
      </c>
      <c r="CC27" s="128">
        <v>6</v>
      </c>
      <c r="CD27" s="127">
        <v>6</v>
      </c>
      <c r="CE27" s="152">
        <f t="shared" si="23"/>
        <v>15.5</v>
      </c>
      <c r="CF27" s="138" t="str">
        <f t="shared" si="24"/>
        <v/>
      </c>
      <c r="CG27" s="139" t="str">
        <f t="shared" si="25"/>
        <v>راسب</v>
      </c>
      <c r="CH27" s="140" t="str">
        <f>IF(F27="","",IF(CJ27=0,RANK($BW27,$BW$10:$BW$599)+COUNTIF(BW$10:BW27,BW27)-1,IF(CJ27&gt;=$CK$8,"جميع المواد",CONCATENATE(DC27,DD27,DE27,DF27,DG27,DH27,DI27,DJ27,DK27,DL27,DM27,DN27,DO27,DP27,DQ27))))</f>
        <v>0000000</v>
      </c>
      <c r="CI27" s="141" t="str">
        <f>IF(F27="","",IF(CJ27=0,RANK($BW27,$BW$10:$BW$599)+COUNTIF(BW$10:BW27,BW27)-"1",""))</f>
        <v/>
      </c>
      <c r="CJ27" s="142">
        <f t="shared" si="26"/>
        <v>6</v>
      </c>
      <c r="CK27" s="143" t="str">
        <f t="shared" si="27"/>
        <v>0</v>
      </c>
      <c r="CL27" s="144" t="str">
        <f t="shared" si="28"/>
        <v>1</v>
      </c>
      <c r="CM27" s="144" t="str">
        <f t="shared" si="29"/>
        <v>0</v>
      </c>
      <c r="CN27" s="144" t="str">
        <f t="shared" si="30"/>
        <v>0</v>
      </c>
      <c r="CO27" s="144" t="str">
        <f t="shared" si="31"/>
        <v>0</v>
      </c>
      <c r="CP27" s="144" t="str">
        <f t="shared" si="32"/>
        <v>1</v>
      </c>
      <c r="CQ27" s="144" t="str">
        <f t="shared" si="33"/>
        <v>0</v>
      </c>
      <c r="CR27" s="144" t="str">
        <f t="shared" si="34"/>
        <v>1</v>
      </c>
      <c r="CS27" s="144" t="str">
        <f t="shared" si="35"/>
        <v>1</v>
      </c>
      <c r="CT27" s="144" t="str">
        <f t="shared" si="36"/>
        <v>1</v>
      </c>
      <c r="CU27" s="144" t="str">
        <f t="shared" si="37"/>
        <v>1</v>
      </c>
      <c r="CV27" s="144" t="str">
        <f t="shared" si="38"/>
        <v>0</v>
      </c>
      <c r="CW27" s="144" t="str">
        <f t="shared" si="39"/>
        <v>0</v>
      </c>
      <c r="CX27" s="144" t="str">
        <f t="shared" si="40"/>
        <v>0</v>
      </c>
      <c r="CY27" s="144" t="str">
        <f t="shared" si="41"/>
        <v>1</v>
      </c>
      <c r="DC27" s="156" t="str">
        <f t="shared" si="42"/>
        <v/>
      </c>
      <c r="DD27" s="146" t="str">
        <f t="shared" si="43"/>
        <v>0</v>
      </c>
      <c r="DE27" s="146" t="str">
        <f t="shared" si="44"/>
        <v/>
      </c>
      <c r="DF27" s="146" t="str">
        <f t="shared" si="45"/>
        <v/>
      </c>
      <c r="DG27" s="146" t="str">
        <f t="shared" si="46"/>
        <v/>
      </c>
      <c r="DH27" s="146" t="str">
        <f t="shared" si="47"/>
        <v>0</v>
      </c>
      <c r="DI27" s="146" t="str">
        <f t="shared" si="48"/>
        <v/>
      </c>
      <c r="DJ27" s="146" t="str">
        <f t="shared" si="49"/>
        <v>0</v>
      </c>
      <c r="DK27" s="146" t="str">
        <f t="shared" si="50"/>
        <v>0</v>
      </c>
      <c r="DL27" s="146" t="str">
        <f t="shared" si="51"/>
        <v>0</v>
      </c>
      <c r="DM27" s="146" t="str">
        <f t="shared" si="52"/>
        <v>0</v>
      </c>
      <c r="DN27" s="146" t="str">
        <f t="shared" si="53"/>
        <v/>
      </c>
      <c r="DO27" s="146" t="str">
        <f t="shared" si="54"/>
        <v/>
      </c>
      <c r="DP27" s="146" t="str">
        <f t="shared" si="55"/>
        <v/>
      </c>
      <c r="DQ27" s="146" t="str">
        <f t="shared" si="56"/>
        <v>0</v>
      </c>
      <c r="DS27" s="29" t="str">
        <f t="shared" si="58"/>
        <v/>
      </c>
      <c r="DU27" s="158"/>
      <c r="DV27" s="27"/>
      <c r="DW27" s="28"/>
      <c r="DX27" s="28"/>
      <c r="DY27" s="11"/>
    </row>
    <row r="28" spans="1:129" s="29" customFormat="1" ht="23.25" thickBot="1">
      <c r="A28" s="157"/>
      <c r="B28" s="114" t="str">
        <f t="shared" si="0"/>
        <v>راسب</v>
      </c>
      <c r="C28" s="115" t="str">
        <f t="shared" si="1"/>
        <v/>
      </c>
      <c r="D28" s="148">
        <f t="shared" si="2"/>
        <v>19</v>
      </c>
      <c r="E28" s="117">
        <v>522</v>
      </c>
      <c r="F28" s="118" t="s">
        <v>93</v>
      </c>
      <c r="G28" s="149"/>
      <c r="H28" s="120"/>
      <c r="I28" s="119" t="s">
        <v>59</v>
      </c>
      <c r="J28" s="121" t="s">
        <v>60</v>
      </c>
      <c r="K28" s="119" t="s">
        <v>61</v>
      </c>
      <c r="L28" s="122">
        <v>30412251400165</v>
      </c>
      <c r="M28" s="123">
        <f t="shared" si="3"/>
        <v>38346</v>
      </c>
      <c r="N28" s="124" t="str">
        <f>IF([1]الشيت!M28="","",CONCATENATE(DATEDIF([1]الشيت!M28,[1]البداية!$M$20,"md")," - ",DATEDIF([1]الشيت!M28,[1]البداية!$M$20,"ym")," - ",DATEDIF([1]الشيت!M28,[1]البداية!$M$20,"y")))</f>
        <v>27 - 9 - 12</v>
      </c>
      <c r="O28" s="150">
        <v>587</v>
      </c>
      <c r="P28" s="151"/>
      <c r="Q28" s="11"/>
      <c r="R28" s="127">
        <v>8</v>
      </c>
      <c r="S28" s="128">
        <v>10.5</v>
      </c>
      <c r="T28" s="127">
        <v>13</v>
      </c>
      <c r="U28" s="152">
        <f t="shared" si="4"/>
        <v>31.5</v>
      </c>
      <c r="V28" s="127">
        <v>8</v>
      </c>
      <c r="W28" s="128">
        <v>11.5</v>
      </c>
      <c r="X28" s="127">
        <v>14</v>
      </c>
      <c r="Y28" s="152">
        <f t="shared" si="5"/>
        <v>33.5</v>
      </c>
      <c r="Z28" s="127">
        <v>5.5</v>
      </c>
      <c r="AA28" s="128">
        <v>6</v>
      </c>
      <c r="AB28" s="127">
        <v>7.6</v>
      </c>
      <c r="AC28" s="152">
        <f t="shared" si="6"/>
        <v>19.100000000000001</v>
      </c>
      <c r="AD28" s="127">
        <v>5</v>
      </c>
      <c r="AE28" s="127">
        <v>3</v>
      </c>
      <c r="AF28" s="153">
        <f t="shared" si="7"/>
        <v>8</v>
      </c>
      <c r="AG28" s="128">
        <v>9</v>
      </c>
      <c r="AH28" s="128">
        <v>4</v>
      </c>
      <c r="AI28" s="153">
        <f t="shared" si="8"/>
        <v>13</v>
      </c>
      <c r="AJ28" s="127">
        <v>9</v>
      </c>
      <c r="AK28" s="127">
        <v>6.5</v>
      </c>
      <c r="AL28" s="153">
        <f t="shared" si="9"/>
        <v>15.5</v>
      </c>
      <c r="AM28" s="132">
        <f t="shared" si="10"/>
        <v>23</v>
      </c>
      <c r="AN28" s="132">
        <f t="shared" si="11"/>
        <v>13.5</v>
      </c>
      <c r="AO28" s="153">
        <f t="shared" si="57"/>
        <v>36.5</v>
      </c>
      <c r="AP28" s="127">
        <v>8</v>
      </c>
      <c r="AQ28" s="128">
        <v>12</v>
      </c>
      <c r="AR28" s="127">
        <v>18</v>
      </c>
      <c r="AS28" s="152">
        <f t="shared" si="12"/>
        <v>38</v>
      </c>
      <c r="AT28" s="127">
        <v>9</v>
      </c>
      <c r="AU28" s="128">
        <v>8.5</v>
      </c>
      <c r="AV28" s="127">
        <v>19</v>
      </c>
      <c r="AW28" s="152">
        <f t="shared" si="13"/>
        <v>36.5</v>
      </c>
      <c r="AX28" s="127">
        <v>9</v>
      </c>
      <c r="AY28" s="128">
        <v>9</v>
      </c>
      <c r="AZ28" s="127">
        <v>16</v>
      </c>
      <c r="BA28" s="152">
        <f t="shared" si="14"/>
        <v>34</v>
      </c>
      <c r="BB28" s="127">
        <v>9</v>
      </c>
      <c r="BC28" s="128">
        <v>12</v>
      </c>
      <c r="BD28" s="127">
        <v>10</v>
      </c>
      <c r="BE28" s="152">
        <f t="shared" si="15"/>
        <v>31</v>
      </c>
      <c r="BF28" s="127">
        <v>9.5</v>
      </c>
      <c r="BG28" s="128">
        <v>1</v>
      </c>
      <c r="BH28" s="127">
        <v>14.5</v>
      </c>
      <c r="BI28" s="152">
        <f t="shared" si="16"/>
        <v>25</v>
      </c>
      <c r="BJ28" s="127">
        <v>9</v>
      </c>
      <c r="BK28" s="128">
        <v>8</v>
      </c>
      <c r="BL28" s="127">
        <v>19</v>
      </c>
      <c r="BM28" s="152">
        <f t="shared" si="17"/>
        <v>36</v>
      </c>
      <c r="BN28" s="127">
        <v>9</v>
      </c>
      <c r="BO28" s="128">
        <v>10</v>
      </c>
      <c r="BP28" s="127">
        <v>10.5</v>
      </c>
      <c r="BQ28" s="152">
        <f t="shared" si="18"/>
        <v>29.5</v>
      </c>
      <c r="BR28" s="127">
        <v>9</v>
      </c>
      <c r="BS28" s="128">
        <v>10</v>
      </c>
      <c r="BT28" s="127">
        <v>15</v>
      </c>
      <c r="BU28" s="152">
        <f t="shared" si="19"/>
        <v>34</v>
      </c>
      <c r="BV28" s="133">
        <f t="shared" si="20"/>
        <v>111.5</v>
      </c>
      <c r="BW28" s="134">
        <f t="shared" si="21"/>
        <v>384.6</v>
      </c>
      <c r="BX28" s="154">
        <v>4</v>
      </c>
      <c r="BY28" s="128">
        <v>6</v>
      </c>
      <c r="BZ28" s="127">
        <v>7</v>
      </c>
      <c r="CA28" s="152">
        <f t="shared" si="22"/>
        <v>17</v>
      </c>
      <c r="CB28" s="127">
        <v>3.5</v>
      </c>
      <c r="CC28" s="128">
        <v>5</v>
      </c>
      <c r="CD28" s="127">
        <v>7</v>
      </c>
      <c r="CE28" s="152">
        <f t="shared" si="23"/>
        <v>15.5</v>
      </c>
      <c r="CF28" s="138" t="str">
        <f t="shared" si="24"/>
        <v/>
      </c>
      <c r="CG28" s="139" t="str">
        <f t="shared" si="25"/>
        <v>راسب</v>
      </c>
      <c r="CH28" s="140" t="str">
        <f>IF(F28="","",IF(CJ28=0,RANK($BW28,$BW$10:$BW$599)+COUNTIF(BW$10:BW28,BW28)-1,IF(CJ28&gt;=$CK$8,"جميع المواد",CONCATENATE(DC28,DD28,DE28,DF28,DG28,DH28,DI28,DJ28,DK28,DL28,DM28,DN28,DO28,DP28,DQ28))))</f>
        <v>0000000000</v>
      </c>
      <c r="CI28" s="141" t="str">
        <f>IF(F28="","",IF(CJ28=0,RANK($BW28,$BW$10:$BW$599)+COUNTIF(BW$10:BW28,BW28)-"1",""))</f>
        <v/>
      </c>
      <c r="CJ28" s="142">
        <f t="shared" si="26"/>
        <v>9</v>
      </c>
      <c r="CK28" s="143" t="str">
        <f t="shared" si="27"/>
        <v>1</v>
      </c>
      <c r="CL28" s="144" t="str">
        <f t="shared" si="28"/>
        <v>1</v>
      </c>
      <c r="CM28" s="144" t="str">
        <f t="shared" si="29"/>
        <v>1</v>
      </c>
      <c r="CN28" s="144" t="str">
        <f t="shared" si="30"/>
        <v>0</v>
      </c>
      <c r="CO28" s="144" t="str">
        <f t="shared" si="31"/>
        <v>0</v>
      </c>
      <c r="CP28" s="144" t="str">
        <f t="shared" si="32"/>
        <v>1</v>
      </c>
      <c r="CQ28" s="144" t="str">
        <f t="shared" si="33"/>
        <v>1</v>
      </c>
      <c r="CR28" s="144" t="str">
        <f t="shared" si="34"/>
        <v>1</v>
      </c>
      <c r="CS28" s="144" t="str">
        <f t="shared" si="35"/>
        <v>1</v>
      </c>
      <c r="CT28" s="144" t="str">
        <f t="shared" si="36"/>
        <v>0</v>
      </c>
      <c r="CU28" s="144" t="str">
        <f t="shared" si="37"/>
        <v>1</v>
      </c>
      <c r="CV28" s="144" t="str">
        <f t="shared" si="38"/>
        <v>1</v>
      </c>
      <c r="CW28" s="144" t="str">
        <f t="shared" si="39"/>
        <v>1</v>
      </c>
      <c r="CX28" s="144" t="str">
        <f t="shared" si="40"/>
        <v>0</v>
      </c>
      <c r="CY28" s="144" t="str">
        <f t="shared" si="41"/>
        <v>0</v>
      </c>
      <c r="DC28" s="156" t="str">
        <f t="shared" si="42"/>
        <v>0</v>
      </c>
      <c r="DD28" s="146" t="str">
        <f t="shared" si="43"/>
        <v>0</v>
      </c>
      <c r="DE28" s="146" t="str">
        <f t="shared" si="44"/>
        <v>0</v>
      </c>
      <c r="DF28" s="146" t="str">
        <f t="shared" si="45"/>
        <v/>
      </c>
      <c r="DG28" s="146" t="str">
        <f t="shared" si="46"/>
        <v/>
      </c>
      <c r="DH28" s="146" t="str">
        <f t="shared" si="47"/>
        <v>0</v>
      </c>
      <c r="DI28" s="146" t="str">
        <f t="shared" si="48"/>
        <v>0</v>
      </c>
      <c r="DJ28" s="146" t="str">
        <f t="shared" si="49"/>
        <v>0</v>
      </c>
      <c r="DK28" s="146" t="str">
        <f t="shared" si="50"/>
        <v>0</v>
      </c>
      <c r="DL28" s="146" t="str">
        <f t="shared" si="51"/>
        <v/>
      </c>
      <c r="DM28" s="146" t="str">
        <f t="shared" si="52"/>
        <v>0</v>
      </c>
      <c r="DN28" s="146" t="str">
        <f t="shared" si="53"/>
        <v>0</v>
      </c>
      <c r="DO28" s="146" t="str">
        <f t="shared" si="54"/>
        <v>0</v>
      </c>
      <c r="DP28" s="146" t="str">
        <f t="shared" si="55"/>
        <v/>
      </c>
      <c r="DQ28" s="146" t="str">
        <f t="shared" si="56"/>
        <v/>
      </c>
      <c r="DS28" s="29" t="str">
        <f t="shared" si="58"/>
        <v/>
      </c>
      <c r="DU28" s="158"/>
      <c r="DV28" s="27"/>
      <c r="DW28" s="28"/>
      <c r="DX28" s="28"/>
      <c r="DY28" s="11"/>
    </row>
    <row r="29" spans="1:129" s="29" customFormat="1" ht="23.25" thickBot="1">
      <c r="A29" s="157"/>
      <c r="B29" s="114" t="str">
        <f t="shared" si="0"/>
        <v>راسب</v>
      </c>
      <c r="C29" s="115" t="str">
        <f t="shared" si="1"/>
        <v/>
      </c>
      <c r="D29" s="148">
        <f t="shared" si="2"/>
        <v>20</v>
      </c>
      <c r="E29" s="117">
        <v>523</v>
      </c>
      <c r="F29" s="118" t="s">
        <v>94</v>
      </c>
      <c r="G29" s="149"/>
      <c r="H29" s="120"/>
      <c r="I29" s="119" t="s">
        <v>59</v>
      </c>
      <c r="J29" s="121" t="s">
        <v>60</v>
      </c>
      <c r="K29" s="119" t="s">
        <v>61</v>
      </c>
      <c r="L29" s="122">
        <v>30504041401268</v>
      </c>
      <c r="M29" s="123">
        <f t="shared" si="3"/>
        <v>38446</v>
      </c>
      <c r="N29" s="124" t="str">
        <f>IF([1]الشيت!M29="","",CONCATENATE(DATEDIF([1]الشيت!M29,[1]البداية!$M$20,"md")," - ",DATEDIF([1]الشيت!M29,[1]البداية!$M$20,"ym")," - ",DATEDIF([1]الشيت!M29,[1]البداية!$M$20,"y")))</f>
        <v>16 - 1 - 13</v>
      </c>
      <c r="O29" s="150">
        <v>588</v>
      </c>
      <c r="P29" s="151"/>
      <c r="Q29" s="11"/>
      <c r="R29" s="127">
        <v>8</v>
      </c>
      <c r="S29" s="128">
        <v>5.5</v>
      </c>
      <c r="T29" s="127">
        <v>11.5</v>
      </c>
      <c r="U29" s="152">
        <f t="shared" si="4"/>
        <v>25</v>
      </c>
      <c r="V29" s="127">
        <v>6</v>
      </c>
      <c r="W29" s="128">
        <v>10.5</v>
      </c>
      <c r="X29" s="127">
        <v>12.5</v>
      </c>
      <c r="Y29" s="152">
        <f t="shared" si="5"/>
        <v>29</v>
      </c>
      <c r="Z29" s="127">
        <v>5.5</v>
      </c>
      <c r="AA29" s="128">
        <v>6.4</v>
      </c>
      <c r="AB29" s="127">
        <v>7.6</v>
      </c>
      <c r="AC29" s="152">
        <f t="shared" si="6"/>
        <v>19.5</v>
      </c>
      <c r="AD29" s="127">
        <v>4.5</v>
      </c>
      <c r="AE29" s="127">
        <v>3</v>
      </c>
      <c r="AF29" s="153">
        <f t="shared" si="7"/>
        <v>7.5</v>
      </c>
      <c r="AG29" s="128">
        <v>8</v>
      </c>
      <c r="AH29" s="128">
        <v>3</v>
      </c>
      <c r="AI29" s="153">
        <f t="shared" si="8"/>
        <v>11</v>
      </c>
      <c r="AJ29" s="127">
        <v>8</v>
      </c>
      <c r="AK29" s="127">
        <v>5.5</v>
      </c>
      <c r="AL29" s="153">
        <f t="shared" si="9"/>
        <v>13.5</v>
      </c>
      <c r="AM29" s="132">
        <f t="shared" si="10"/>
        <v>20.5</v>
      </c>
      <c r="AN29" s="132">
        <f t="shared" si="11"/>
        <v>11.5</v>
      </c>
      <c r="AO29" s="153">
        <f t="shared" si="57"/>
        <v>32</v>
      </c>
      <c r="AP29" s="127">
        <v>8</v>
      </c>
      <c r="AQ29" s="128">
        <v>12</v>
      </c>
      <c r="AR29" s="127">
        <v>16</v>
      </c>
      <c r="AS29" s="152">
        <f t="shared" si="12"/>
        <v>36</v>
      </c>
      <c r="AT29" s="127">
        <v>9.5</v>
      </c>
      <c r="AU29" s="128">
        <v>8.5</v>
      </c>
      <c r="AV29" s="127">
        <v>18</v>
      </c>
      <c r="AW29" s="152">
        <f t="shared" si="13"/>
        <v>36</v>
      </c>
      <c r="AX29" s="127">
        <v>9</v>
      </c>
      <c r="AY29" s="128">
        <v>9</v>
      </c>
      <c r="AZ29" s="127">
        <v>13</v>
      </c>
      <c r="BA29" s="152">
        <f t="shared" si="14"/>
        <v>31</v>
      </c>
      <c r="BB29" s="127">
        <v>9</v>
      </c>
      <c r="BC29" s="128">
        <v>12</v>
      </c>
      <c r="BD29" s="127">
        <v>10</v>
      </c>
      <c r="BE29" s="152">
        <f t="shared" si="15"/>
        <v>31</v>
      </c>
      <c r="BF29" s="127">
        <v>9.5</v>
      </c>
      <c r="BG29" s="128">
        <v>12.5</v>
      </c>
      <c r="BH29" s="127">
        <v>16.5</v>
      </c>
      <c r="BI29" s="152">
        <f t="shared" si="16"/>
        <v>38.5</v>
      </c>
      <c r="BJ29" s="127">
        <v>9</v>
      </c>
      <c r="BK29" s="128">
        <v>6</v>
      </c>
      <c r="BL29" s="127">
        <v>19</v>
      </c>
      <c r="BM29" s="152">
        <f t="shared" si="17"/>
        <v>34</v>
      </c>
      <c r="BN29" s="127">
        <v>9</v>
      </c>
      <c r="BO29" s="128">
        <v>12</v>
      </c>
      <c r="BP29" s="127">
        <v>11.5</v>
      </c>
      <c r="BQ29" s="152">
        <f t="shared" si="18"/>
        <v>32.5</v>
      </c>
      <c r="BR29" s="127">
        <v>9</v>
      </c>
      <c r="BS29" s="128">
        <v>11</v>
      </c>
      <c r="BT29" s="127">
        <v>15</v>
      </c>
      <c r="BU29" s="152">
        <f t="shared" si="19"/>
        <v>35</v>
      </c>
      <c r="BV29" s="133">
        <f t="shared" si="20"/>
        <v>116.4</v>
      </c>
      <c r="BW29" s="134">
        <f t="shared" si="21"/>
        <v>379.5</v>
      </c>
      <c r="BX29" s="154">
        <v>4</v>
      </c>
      <c r="BY29" s="128">
        <v>5</v>
      </c>
      <c r="BZ29" s="127">
        <v>5.5</v>
      </c>
      <c r="CA29" s="152">
        <f t="shared" si="22"/>
        <v>14.5</v>
      </c>
      <c r="CB29" s="127">
        <v>3.5</v>
      </c>
      <c r="CC29" s="128">
        <v>4</v>
      </c>
      <c r="CD29" s="127">
        <v>7</v>
      </c>
      <c r="CE29" s="152">
        <f t="shared" si="23"/>
        <v>14.5</v>
      </c>
      <c r="CF29" s="138" t="str">
        <f t="shared" si="24"/>
        <v/>
      </c>
      <c r="CG29" s="139" t="str">
        <f t="shared" si="25"/>
        <v>راسب</v>
      </c>
      <c r="CH29" s="140" t="str">
        <f>IF(F29="","",IF(CJ29=0,RANK($BW29,$BW$10:$BW$599)+COUNTIF(BW$10:BW29,BW29)-1,IF(CJ29&gt;=$CK$8,"جميع المواد",CONCATENATE(DC29,DD29,DE29,DF29,DG29,DH29,DI29,DJ29,DK29,DL29,DM29,DN29,DO29,DP29,DQ29))))</f>
        <v>0000000000000</v>
      </c>
      <c r="CI29" s="141" t="str">
        <f>IF(F29="","",IF(CJ29=0,RANK($BW29,$BW$10:$BW$599)+COUNTIF(BW$10:BW29,BW29)-"1",""))</f>
        <v/>
      </c>
      <c r="CJ29" s="142">
        <f t="shared" si="26"/>
        <v>11</v>
      </c>
      <c r="CK29" s="143" t="str">
        <f t="shared" si="27"/>
        <v>1</v>
      </c>
      <c r="CL29" s="144" t="str">
        <f t="shared" si="28"/>
        <v>1</v>
      </c>
      <c r="CM29" s="144" t="str">
        <f t="shared" si="29"/>
        <v>1</v>
      </c>
      <c r="CN29" s="144" t="str">
        <f t="shared" si="30"/>
        <v>1</v>
      </c>
      <c r="CO29" s="144" t="str">
        <f t="shared" si="31"/>
        <v>0</v>
      </c>
      <c r="CP29" s="144" t="str">
        <f t="shared" si="32"/>
        <v>1</v>
      </c>
      <c r="CQ29" s="144" t="str">
        <f t="shared" si="33"/>
        <v>1</v>
      </c>
      <c r="CR29" s="144" t="str">
        <f t="shared" si="34"/>
        <v>1</v>
      </c>
      <c r="CS29" s="144" t="str">
        <f t="shared" si="35"/>
        <v>1</v>
      </c>
      <c r="CT29" s="144" t="str">
        <f t="shared" si="36"/>
        <v>1</v>
      </c>
      <c r="CU29" s="144" t="str">
        <f t="shared" si="37"/>
        <v>1</v>
      </c>
      <c r="CV29" s="144" t="str">
        <f t="shared" si="38"/>
        <v>1</v>
      </c>
      <c r="CW29" s="144" t="str">
        <f t="shared" si="39"/>
        <v>1</v>
      </c>
      <c r="CX29" s="144" t="str">
        <f t="shared" si="40"/>
        <v>1</v>
      </c>
      <c r="CY29" s="144" t="str">
        <f t="shared" si="41"/>
        <v>0</v>
      </c>
      <c r="DC29" s="156" t="str">
        <f t="shared" si="42"/>
        <v>0</v>
      </c>
      <c r="DD29" s="146" t="str">
        <f t="shared" si="43"/>
        <v>0</v>
      </c>
      <c r="DE29" s="146" t="str">
        <f t="shared" si="44"/>
        <v>0</v>
      </c>
      <c r="DF29" s="146" t="str">
        <f t="shared" si="45"/>
        <v>0</v>
      </c>
      <c r="DG29" s="146" t="str">
        <f t="shared" si="46"/>
        <v/>
      </c>
      <c r="DH29" s="146" t="str">
        <f t="shared" si="47"/>
        <v>0</v>
      </c>
      <c r="DI29" s="146" t="str">
        <f t="shared" si="48"/>
        <v>0</v>
      </c>
      <c r="DJ29" s="146" t="str">
        <f t="shared" si="49"/>
        <v>0</v>
      </c>
      <c r="DK29" s="146" t="str">
        <f t="shared" si="50"/>
        <v>0</v>
      </c>
      <c r="DL29" s="146" t="str">
        <f t="shared" si="51"/>
        <v>0</v>
      </c>
      <c r="DM29" s="146" t="str">
        <f t="shared" si="52"/>
        <v>0</v>
      </c>
      <c r="DN29" s="146" t="str">
        <f t="shared" si="53"/>
        <v>0</v>
      </c>
      <c r="DO29" s="146" t="str">
        <f t="shared" si="54"/>
        <v>0</v>
      </c>
      <c r="DP29" s="146" t="str">
        <f t="shared" si="55"/>
        <v>0</v>
      </c>
      <c r="DQ29" s="146" t="str">
        <f t="shared" si="56"/>
        <v/>
      </c>
      <c r="DS29" s="29" t="str">
        <f t="shared" si="58"/>
        <v/>
      </c>
      <c r="DU29" s="158"/>
      <c r="DV29" s="27"/>
      <c r="DW29" s="28"/>
      <c r="DX29" s="28"/>
      <c r="DY29" s="11"/>
    </row>
    <row r="30" spans="1:129" s="29" customFormat="1" ht="23.25" thickBot="1">
      <c r="A30" s="157"/>
      <c r="B30" s="114" t="str">
        <f t="shared" si="0"/>
        <v>راسب</v>
      </c>
      <c r="C30" s="115" t="str">
        <f t="shared" si="1"/>
        <v/>
      </c>
      <c r="D30" s="148">
        <f t="shared" si="2"/>
        <v>21</v>
      </c>
      <c r="E30" s="117">
        <v>524</v>
      </c>
      <c r="F30" s="118" t="s">
        <v>95</v>
      </c>
      <c r="G30" s="149"/>
      <c r="H30" s="120"/>
      <c r="I30" s="119" t="s">
        <v>59</v>
      </c>
      <c r="J30" s="121" t="s">
        <v>60</v>
      </c>
      <c r="K30" s="119" t="s">
        <v>61</v>
      </c>
      <c r="L30" s="122">
        <v>30504161401768</v>
      </c>
      <c r="M30" s="123">
        <f t="shared" si="3"/>
        <v>38458</v>
      </c>
      <c r="N30" s="124" t="str">
        <f>IF([1]الشيت!M30="","",CONCATENATE(DATEDIF([1]الشيت!M30,[1]البداية!$M$20,"md")," - ",DATEDIF([1]الشيت!M30,[1]البداية!$M$20,"ym")," - ",DATEDIF([1]الشيت!M30,[1]البداية!$M$20,"y")))</f>
        <v>28 - 5 - 13</v>
      </c>
      <c r="O30" s="150">
        <v>589</v>
      </c>
      <c r="P30" s="151"/>
      <c r="Q30" s="11"/>
      <c r="R30" s="127">
        <v>8</v>
      </c>
      <c r="S30" s="128">
        <v>8.5</v>
      </c>
      <c r="T30" s="127">
        <v>11</v>
      </c>
      <c r="U30" s="152">
        <f t="shared" si="4"/>
        <v>27.5</v>
      </c>
      <c r="V30" s="127">
        <v>8</v>
      </c>
      <c r="W30" s="128">
        <v>5.5</v>
      </c>
      <c r="X30" s="127">
        <v>12</v>
      </c>
      <c r="Y30" s="152">
        <f t="shared" si="5"/>
        <v>25.5</v>
      </c>
      <c r="Z30" s="127">
        <v>5.5</v>
      </c>
      <c r="AA30" s="128">
        <v>3.6</v>
      </c>
      <c r="AB30" s="127">
        <v>8.4</v>
      </c>
      <c r="AC30" s="152">
        <f t="shared" si="6"/>
        <v>17.5</v>
      </c>
      <c r="AD30" s="127">
        <v>4.5</v>
      </c>
      <c r="AE30" s="127">
        <v>3</v>
      </c>
      <c r="AF30" s="153">
        <f t="shared" si="7"/>
        <v>7.5</v>
      </c>
      <c r="AG30" s="128">
        <v>8</v>
      </c>
      <c r="AH30" s="128">
        <v>4</v>
      </c>
      <c r="AI30" s="153">
        <f t="shared" si="8"/>
        <v>12</v>
      </c>
      <c r="AJ30" s="127">
        <v>9</v>
      </c>
      <c r="AK30" s="127">
        <v>6.5</v>
      </c>
      <c r="AL30" s="153">
        <f t="shared" si="9"/>
        <v>15.5</v>
      </c>
      <c r="AM30" s="132">
        <f t="shared" si="10"/>
        <v>21.5</v>
      </c>
      <c r="AN30" s="132">
        <f t="shared" si="11"/>
        <v>13.5</v>
      </c>
      <c r="AO30" s="153">
        <f t="shared" si="57"/>
        <v>35</v>
      </c>
      <c r="AP30" s="127">
        <v>8</v>
      </c>
      <c r="AQ30" s="128">
        <v>8</v>
      </c>
      <c r="AR30" s="127">
        <v>16</v>
      </c>
      <c r="AS30" s="152">
        <f t="shared" si="12"/>
        <v>32</v>
      </c>
      <c r="AT30" s="127">
        <v>9.5</v>
      </c>
      <c r="AU30" s="128">
        <v>6</v>
      </c>
      <c r="AV30" s="127">
        <v>18</v>
      </c>
      <c r="AW30" s="152">
        <f t="shared" si="13"/>
        <v>33.5</v>
      </c>
      <c r="AX30" s="127">
        <v>9</v>
      </c>
      <c r="AY30" s="128">
        <v>10</v>
      </c>
      <c r="AZ30" s="127">
        <v>13</v>
      </c>
      <c r="BA30" s="152">
        <f t="shared" si="14"/>
        <v>32</v>
      </c>
      <c r="BB30" s="127">
        <v>9</v>
      </c>
      <c r="BC30" s="128">
        <v>8</v>
      </c>
      <c r="BD30" s="127">
        <v>7.5</v>
      </c>
      <c r="BE30" s="152">
        <f t="shared" si="15"/>
        <v>24.5</v>
      </c>
      <c r="BF30" s="127">
        <v>9.5</v>
      </c>
      <c r="BG30" s="128">
        <v>0.5</v>
      </c>
      <c r="BH30" s="127">
        <v>11.5</v>
      </c>
      <c r="BI30" s="152">
        <f t="shared" si="16"/>
        <v>21.5</v>
      </c>
      <c r="BJ30" s="127">
        <v>9</v>
      </c>
      <c r="BK30" s="128">
        <v>5</v>
      </c>
      <c r="BL30" s="127">
        <v>16</v>
      </c>
      <c r="BM30" s="152">
        <f t="shared" si="17"/>
        <v>30</v>
      </c>
      <c r="BN30" s="127">
        <v>9.5</v>
      </c>
      <c r="BO30" s="128">
        <v>6.5</v>
      </c>
      <c r="BP30" s="127">
        <v>1.5</v>
      </c>
      <c r="BQ30" s="152">
        <f t="shared" si="18"/>
        <v>17.5</v>
      </c>
      <c r="BR30" s="127">
        <v>9</v>
      </c>
      <c r="BS30" s="128">
        <v>8</v>
      </c>
      <c r="BT30" s="127">
        <v>12</v>
      </c>
      <c r="BU30" s="152">
        <f t="shared" si="19"/>
        <v>29</v>
      </c>
      <c r="BV30" s="133">
        <f t="shared" si="20"/>
        <v>81.599999999999994</v>
      </c>
      <c r="BW30" s="134">
        <f t="shared" si="21"/>
        <v>325.5</v>
      </c>
      <c r="BX30" s="154">
        <v>4</v>
      </c>
      <c r="BY30" s="128">
        <v>4.5</v>
      </c>
      <c r="BZ30" s="127">
        <v>6.5</v>
      </c>
      <c r="CA30" s="152">
        <f t="shared" si="22"/>
        <v>15</v>
      </c>
      <c r="CB30" s="127">
        <v>3.5</v>
      </c>
      <c r="CC30" s="128">
        <v>4</v>
      </c>
      <c r="CD30" s="127">
        <v>7</v>
      </c>
      <c r="CE30" s="152">
        <f t="shared" si="23"/>
        <v>14.5</v>
      </c>
      <c r="CF30" s="138" t="str">
        <f t="shared" si="24"/>
        <v/>
      </c>
      <c r="CG30" s="139" t="str">
        <f t="shared" si="25"/>
        <v>راسب</v>
      </c>
      <c r="CH30" s="140" t="str">
        <f>IF(F30="","",IF(CJ30=0,RANK($BW30,$BW$10:$BW$599)+COUNTIF(BW$10:BW30,BW30)-1,IF(CJ30&gt;=$CK$8,"جميع المواد",CONCATENATE(DC30,DD30,DE30,DF30,DG30,DH30,DI30,DJ30,DK30,DL30,DM30,DN30,DO30,DP30,DQ30))))</f>
        <v>0000000000000</v>
      </c>
      <c r="CI30" s="141" t="str">
        <f>IF(F30="","",IF(CJ30=0,RANK($BW30,$BW$10:$BW$599)+COUNTIF(BW$10:BW30,BW30)-"1",""))</f>
        <v/>
      </c>
      <c r="CJ30" s="142">
        <f t="shared" si="26"/>
        <v>11</v>
      </c>
      <c r="CK30" s="143" t="str">
        <f t="shared" si="27"/>
        <v>1</v>
      </c>
      <c r="CL30" s="144" t="str">
        <f t="shared" si="28"/>
        <v>1</v>
      </c>
      <c r="CM30" s="144" t="str">
        <f t="shared" si="29"/>
        <v>1</v>
      </c>
      <c r="CN30" s="144" t="str">
        <f t="shared" si="30"/>
        <v>0</v>
      </c>
      <c r="CO30" s="144" t="str">
        <f t="shared" si="31"/>
        <v>1</v>
      </c>
      <c r="CP30" s="144" t="str">
        <f t="shared" si="32"/>
        <v>1</v>
      </c>
      <c r="CQ30" s="144" t="str">
        <f t="shared" si="33"/>
        <v>1</v>
      </c>
      <c r="CR30" s="144" t="str">
        <f t="shared" si="34"/>
        <v>1</v>
      </c>
      <c r="CS30" s="144" t="str">
        <f t="shared" si="35"/>
        <v>1</v>
      </c>
      <c r="CT30" s="144" t="str">
        <f t="shared" si="36"/>
        <v>1</v>
      </c>
      <c r="CU30" s="144" t="str">
        <f t="shared" si="37"/>
        <v>1</v>
      </c>
      <c r="CV30" s="144" t="str">
        <f t="shared" si="38"/>
        <v>1</v>
      </c>
      <c r="CW30" s="144" t="str">
        <f t="shared" si="39"/>
        <v>1</v>
      </c>
      <c r="CX30" s="144" t="str">
        <f t="shared" si="40"/>
        <v>1</v>
      </c>
      <c r="CY30" s="144" t="str">
        <f t="shared" si="41"/>
        <v>0</v>
      </c>
      <c r="DC30" s="156" t="str">
        <f t="shared" si="42"/>
        <v>0</v>
      </c>
      <c r="DD30" s="146" t="str">
        <f t="shared" si="43"/>
        <v>0</v>
      </c>
      <c r="DE30" s="146" t="str">
        <f t="shared" si="44"/>
        <v>0</v>
      </c>
      <c r="DF30" s="146" t="str">
        <f t="shared" si="45"/>
        <v/>
      </c>
      <c r="DG30" s="146" t="str">
        <f t="shared" si="46"/>
        <v>0</v>
      </c>
      <c r="DH30" s="146" t="str">
        <f t="shared" si="47"/>
        <v>0</v>
      </c>
      <c r="DI30" s="146" t="str">
        <f t="shared" si="48"/>
        <v>0</v>
      </c>
      <c r="DJ30" s="146" t="str">
        <f t="shared" si="49"/>
        <v>0</v>
      </c>
      <c r="DK30" s="146" t="str">
        <f t="shared" si="50"/>
        <v>0</v>
      </c>
      <c r="DL30" s="146" t="str">
        <f t="shared" si="51"/>
        <v>0</v>
      </c>
      <c r="DM30" s="146" t="str">
        <f t="shared" si="52"/>
        <v>0</v>
      </c>
      <c r="DN30" s="146" t="str">
        <f t="shared" si="53"/>
        <v>0</v>
      </c>
      <c r="DO30" s="146" t="str">
        <f t="shared" si="54"/>
        <v>0</v>
      </c>
      <c r="DP30" s="146" t="str">
        <f t="shared" si="55"/>
        <v>0</v>
      </c>
      <c r="DQ30" s="146" t="str">
        <f t="shared" si="56"/>
        <v/>
      </c>
      <c r="DS30" s="29" t="str">
        <f t="shared" si="58"/>
        <v/>
      </c>
      <c r="DU30" s="158"/>
      <c r="DV30" s="27"/>
      <c r="DW30" s="28"/>
      <c r="DX30" s="28"/>
      <c r="DY30" s="11"/>
    </row>
    <row r="31" spans="1:129" s="29" customFormat="1" ht="23.25" thickBot="1">
      <c r="A31" s="157"/>
      <c r="B31" s="114" t="str">
        <f t="shared" si="0"/>
        <v>راسب</v>
      </c>
      <c r="C31" s="115" t="str">
        <f t="shared" si="1"/>
        <v/>
      </c>
      <c r="D31" s="148">
        <f t="shared" si="2"/>
        <v>22</v>
      </c>
      <c r="E31" s="117">
        <v>525</v>
      </c>
      <c r="F31" s="118" t="s">
        <v>96</v>
      </c>
      <c r="G31" s="149"/>
      <c r="H31" s="120"/>
      <c r="I31" s="119" t="s">
        <v>59</v>
      </c>
      <c r="J31" s="121" t="s">
        <v>60</v>
      </c>
      <c r="K31" s="119" t="s">
        <v>61</v>
      </c>
      <c r="L31" s="122">
        <v>30501281401088</v>
      </c>
      <c r="M31" s="123">
        <f t="shared" si="3"/>
        <v>38380</v>
      </c>
      <c r="N31" s="124" t="str">
        <f>IF([1]الشيت!M31="","",CONCATENATE(DATEDIF([1]الشيت!M31,[1]البداية!$M$20,"md")," - ",DATEDIF([1]الشيت!M31,[1]البداية!$M$20,"ym")," - ",DATEDIF([1]الشيت!M31,[1]البداية!$M$20,"y")))</f>
        <v>6 - 9 - 13</v>
      </c>
      <c r="O31" s="150">
        <v>590</v>
      </c>
      <c r="P31" s="151"/>
      <c r="Q31" s="11"/>
      <c r="R31" s="127">
        <v>8</v>
      </c>
      <c r="S31" s="128">
        <v>6</v>
      </c>
      <c r="T31" s="127">
        <v>9</v>
      </c>
      <c r="U31" s="152">
        <f t="shared" si="4"/>
        <v>23</v>
      </c>
      <c r="V31" s="127">
        <v>8</v>
      </c>
      <c r="W31" s="128">
        <v>7.5</v>
      </c>
      <c r="X31" s="127">
        <v>10</v>
      </c>
      <c r="Y31" s="152">
        <f t="shared" si="5"/>
        <v>25.5</v>
      </c>
      <c r="Z31" s="127">
        <v>5.5</v>
      </c>
      <c r="AA31" s="128">
        <v>4.8</v>
      </c>
      <c r="AB31" s="127">
        <v>7.6</v>
      </c>
      <c r="AC31" s="152">
        <f t="shared" si="6"/>
        <v>17.899999999999999</v>
      </c>
      <c r="AD31" s="127">
        <v>4.5</v>
      </c>
      <c r="AE31" s="127">
        <v>3</v>
      </c>
      <c r="AF31" s="153">
        <f t="shared" si="7"/>
        <v>7.5</v>
      </c>
      <c r="AG31" s="128">
        <v>7</v>
      </c>
      <c r="AH31" s="128">
        <v>2</v>
      </c>
      <c r="AI31" s="153">
        <f t="shared" si="8"/>
        <v>9</v>
      </c>
      <c r="AJ31" s="127">
        <v>8</v>
      </c>
      <c r="AK31" s="127">
        <v>6.5</v>
      </c>
      <c r="AL31" s="153">
        <f t="shared" si="9"/>
        <v>14.5</v>
      </c>
      <c r="AM31" s="132">
        <f t="shared" si="10"/>
        <v>19.5</v>
      </c>
      <c r="AN31" s="132">
        <f t="shared" si="11"/>
        <v>11.5</v>
      </c>
      <c r="AO31" s="153">
        <f t="shared" si="57"/>
        <v>31</v>
      </c>
      <c r="AP31" s="127">
        <v>8</v>
      </c>
      <c r="AQ31" s="128">
        <v>8.5</v>
      </c>
      <c r="AR31" s="127">
        <v>17</v>
      </c>
      <c r="AS31" s="152">
        <f t="shared" si="12"/>
        <v>33.5</v>
      </c>
      <c r="AT31" s="127">
        <v>9.5</v>
      </c>
      <c r="AU31" s="128">
        <v>7</v>
      </c>
      <c r="AV31" s="127">
        <v>16</v>
      </c>
      <c r="AW31" s="152">
        <f t="shared" si="13"/>
        <v>32.5</v>
      </c>
      <c r="AX31" s="127">
        <v>9</v>
      </c>
      <c r="AY31" s="128">
        <v>7</v>
      </c>
      <c r="AZ31" s="127">
        <v>15</v>
      </c>
      <c r="BA31" s="152">
        <f t="shared" si="14"/>
        <v>31</v>
      </c>
      <c r="BB31" s="127">
        <v>9</v>
      </c>
      <c r="BC31" s="128">
        <v>12</v>
      </c>
      <c r="BD31" s="127">
        <v>7</v>
      </c>
      <c r="BE31" s="152">
        <f t="shared" si="15"/>
        <v>28</v>
      </c>
      <c r="BF31" s="127">
        <v>9.5</v>
      </c>
      <c r="BG31" s="128" t="s">
        <v>86</v>
      </c>
      <c r="BH31" s="127">
        <v>15.5</v>
      </c>
      <c r="BI31" s="152">
        <f t="shared" si="16"/>
        <v>25</v>
      </c>
      <c r="BJ31" s="127">
        <v>9</v>
      </c>
      <c r="BK31" s="128">
        <v>5</v>
      </c>
      <c r="BL31" s="127">
        <v>18</v>
      </c>
      <c r="BM31" s="152">
        <f t="shared" si="17"/>
        <v>32</v>
      </c>
      <c r="BN31" s="127">
        <v>9.5</v>
      </c>
      <c r="BO31" s="128">
        <v>3.5</v>
      </c>
      <c r="BP31" s="127">
        <v>6.5</v>
      </c>
      <c r="BQ31" s="152">
        <f t="shared" si="18"/>
        <v>19.5</v>
      </c>
      <c r="BR31" s="127">
        <v>9</v>
      </c>
      <c r="BS31" s="128">
        <v>12</v>
      </c>
      <c r="BT31" s="127">
        <v>13</v>
      </c>
      <c r="BU31" s="152">
        <f t="shared" si="19"/>
        <v>34</v>
      </c>
      <c r="BV31" s="133">
        <f t="shared" si="20"/>
        <v>82.3</v>
      </c>
      <c r="BW31" s="134">
        <f t="shared" si="21"/>
        <v>332.9</v>
      </c>
      <c r="BX31" s="154">
        <v>4</v>
      </c>
      <c r="BY31" s="128">
        <v>5</v>
      </c>
      <c r="BZ31" s="127">
        <v>6.5</v>
      </c>
      <c r="CA31" s="152">
        <f t="shared" si="22"/>
        <v>15.5</v>
      </c>
      <c r="CB31" s="127">
        <v>3.5</v>
      </c>
      <c r="CC31" s="128">
        <v>6</v>
      </c>
      <c r="CD31" s="127">
        <v>6</v>
      </c>
      <c r="CE31" s="152">
        <f t="shared" si="23"/>
        <v>15.5</v>
      </c>
      <c r="CF31" s="138" t="str">
        <f t="shared" si="24"/>
        <v/>
      </c>
      <c r="CG31" s="139" t="str">
        <f t="shared" si="25"/>
        <v>راسب</v>
      </c>
      <c r="CH31" s="140" t="str">
        <f>IF(F31="","",IF(CJ31=0,RANK($BW31,$BW$10:$BW$599)+COUNTIF(BW$10:BW31,BW31)-1,IF(CJ31&gt;=$CK$8,"جميع المواد",CONCATENATE(DC31,DD31,DE31,DF31,DG31,DH31,DI31,DJ31,DK31,DL31,DM31,DN31,DO31,DP31,DQ31))))</f>
        <v>00000000000000</v>
      </c>
      <c r="CI31" s="141" t="str">
        <f>IF(F31="","",IF(CJ31=0,RANK($BW31,$BW$10:$BW$599)+COUNTIF(BW$10:BW31,BW31)-"1",""))</f>
        <v/>
      </c>
      <c r="CJ31" s="142">
        <f t="shared" si="26"/>
        <v>11</v>
      </c>
      <c r="CK31" s="143" t="str">
        <f t="shared" si="27"/>
        <v>1</v>
      </c>
      <c r="CL31" s="144" t="str">
        <f t="shared" si="28"/>
        <v>1</v>
      </c>
      <c r="CM31" s="144" t="str">
        <f t="shared" si="29"/>
        <v>1</v>
      </c>
      <c r="CN31" s="144" t="str">
        <f t="shared" si="30"/>
        <v>1</v>
      </c>
      <c r="CO31" s="144" t="str">
        <f t="shared" si="31"/>
        <v>0</v>
      </c>
      <c r="CP31" s="144" t="str">
        <f t="shared" si="32"/>
        <v>1</v>
      </c>
      <c r="CQ31" s="144" t="str">
        <f t="shared" si="33"/>
        <v>1</v>
      </c>
      <c r="CR31" s="144" t="str">
        <f t="shared" si="34"/>
        <v>1</v>
      </c>
      <c r="CS31" s="144" t="str">
        <f t="shared" si="35"/>
        <v>1</v>
      </c>
      <c r="CT31" s="144" t="str">
        <f t="shared" si="36"/>
        <v>1</v>
      </c>
      <c r="CU31" s="144" t="str">
        <f t="shared" si="37"/>
        <v>1</v>
      </c>
      <c r="CV31" s="144" t="str">
        <f t="shared" si="38"/>
        <v>1</v>
      </c>
      <c r="CW31" s="144" t="str">
        <f t="shared" si="39"/>
        <v>1</v>
      </c>
      <c r="CX31" s="144" t="str">
        <f t="shared" si="40"/>
        <v>1</v>
      </c>
      <c r="CY31" s="144" t="str">
        <f t="shared" si="41"/>
        <v>1</v>
      </c>
      <c r="DC31" s="156" t="str">
        <f t="shared" si="42"/>
        <v>0</v>
      </c>
      <c r="DD31" s="146" t="str">
        <f t="shared" si="43"/>
        <v>0</v>
      </c>
      <c r="DE31" s="146" t="str">
        <f t="shared" si="44"/>
        <v>0</v>
      </c>
      <c r="DF31" s="146" t="str">
        <f t="shared" si="45"/>
        <v>0</v>
      </c>
      <c r="DG31" s="146" t="str">
        <f t="shared" si="46"/>
        <v/>
      </c>
      <c r="DH31" s="146" t="str">
        <f t="shared" si="47"/>
        <v>0</v>
      </c>
      <c r="DI31" s="146" t="str">
        <f t="shared" si="48"/>
        <v>0</v>
      </c>
      <c r="DJ31" s="146" t="str">
        <f t="shared" si="49"/>
        <v>0</v>
      </c>
      <c r="DK31" s="146" t="str">
        <f t="shared" si="50"/>
        <v>0</v>
      </c>
      <c r="DL31" s="146" t="str">
        <f t="shared" si="51"/>
        <v>0</v>
      </c>
      <c r="DM31" s="146" t="str">
        <f t="shared" si="52"/>
        <v>0</v>
      </c>
      <c r="DN31" s="146" t="str">
        <f t="shared" si="53"/>
        <v>0</v>
      </c>
      <c r="DO31" s="146" t="str">
        <f t="shared" si="54"/>
        <v>0</v>
      </c>
      <c r="DP31" s="146" t="str">
        <f t="shared" si="55"/>
        <v>0</v>
      </c>
      <c r="DQ31" s="146" t="str">
        <f t="shared" si="56"/>
        <v>0</v>
      </c>
      <c r="DS31" s="29" t="str">
        <f t="shared" si="58"/>
        <v/>
      </c>
      <c r="DU31" s="158"/>
      <c r="DV31" s="27"/>
      <c r="DW31" s="28"/>
      <c r="DX31" s="28"/>
      <c r="DY31" s="11"/>
    </row>
    <row r="32" spans="1:129" s="29" customFormat="1" ht="20.25" customHeight="1" thickBot="1">
      <c r="A32" s="157"/>
      <c r="B32" s="114" t="str">
        <f t="shared" si="0"/>
        <v>راسب</v>
      </c>
      <c r="C32" s="115" t="str">
        <f t="shared" si="1"/>
        <v/>
      </c>
      <c r="D32" s="148">
        <f t="shared" si="2"/>
        <v>23</v>
      </c>
      <c r="E32" s="117">
        <v>526</v>
      </c>
      <c r="F32" s="118" t="s">
        <v>97</v>
      </c>
      <c r="G32" s="149"/>
      <c r="H32" s="120"/>
      <c r="I32" s="119" t="s">
        <v>59</v>
      </c>
      <c r="J32" s="121" t="s">
        <v>60</v>
      </c>
      <c r="K32" s="119" t="s">
        <v>61</v>
      </c>
      <c r="L32" s="122">
        <v>30512121400923</v>
      </c>
      <c r="M32" s="123">
        <f t="shared" si="3"/>
        <v>38698</v>
      </c>
      <c r="N32" s="124" t="str">
        <f>IF([1]الشيت!M32="","",CONCATENATE(DATEDIF([1]الشيت!M32,[1]البداية!$M$20,"md")," - ",DATEDIF([1]الشيت!M32,[1]البداية!$M$20,"ym")," - ",DATEDIF([1]الشيت!M32,[1]البداية!$M$20,"y")))</f>
        <v>27 - 5 - 13</v>
      </c>
      <c r="O32" s="150">
        <v>591</v>
      </c>
      <c r="P32" s="151"/>
      <c r="Q32" s="11"/>
      <c r="R32" s="127">
        <v>8</v>
      </c>
      <c r="S32" s="128">
        <v>13</v>
      </c>
      <c r="T32" s="127">
        <v>14.5</v>
      </c>
      <c r="U32" s="152">
        <f t="shared" si="4"/>
        <v>35.5</v>
      </c>
      <c r="V32" s="127">
        <v>6.5</v>
      </c>
      <c r="W32" s="128">
        <v>11</v>
      </c>
      <c r="X32" s="127">
        <v>14</v>
      </c>
      <c r="Y32" s="152">
        <f t="shared" si="5"/>
        <v>31.5</v>
      </c>
      <c r="Z32" s="127">
        <v>5.5</v>
      </c>
      <c r="AA32" s="128">
        <v>5.6</v>
      </c>
      <c r="AB32" s="127">
        <v>7.6</v>
      </c>
      <c r="AC32" s="152">
        <f t="shared" si="6"/>
        <v>18.7</v>
      </c>
      <c r="AD32" s="127">
        <v>4.5</v>
      </c>
      <c r="AE32" s="127">
        <v>3</v>
      </c>
      <c r="AF32" s="153">
        <f t="shared" si="7"/>
        <v>7.5</v>
      </c>
      <c r="AG32" s="128">
        <v>8</v>
      </c>
      <c r="AH32" s="128">
        <v>3</v>
      </c>
      <c r="AI32" s="153">
        <f t="shared" si="8"/>
        <v>11</v>
      </c>
      <c r="AJ32" s="127">
        <v>8</v>
      </c>
      <c r="AK32" s="127">
        <v>6.5</v>
      </c>
      <c r="AL32" s="153">
        <f t="shared" si="9"/>
        <v>14.5</v>
      </c>
      <c r="AM32" s="132">
        <f t="shared" si="10"/>
        <v>20.5</v>
      </c>
      <c r="AN32" s="132">
        <f t="shared" si="11"/>
        <v>12.5</v>
      </c>
      <c r="AO32" s="153">
        <f t="shared" si="57"/>
        <v>33</v>
      </c>
      <c r="AP32" s="127">
        <v>8</v>
      </c>
      <c r="AQ32" s="128">
        <v>11</v>
      </c>
      <c r="AR32" s="127">
        <v>18</v>
      </c>
      <c r="AS32" s="152">
        <f t="shared" si="12"/>
        <v>37</v>
      </c>
      <c r="AT32" s="127">
        <v>9.5</v>
      </c>
      <c r="AU32" s="128">
        <v>4.5</v>
      </c>
      <c r="AV32" s="127">
        <v>18</v>
      </c>
      <c r="AW32" s="152">
        <f t="shared" si="13"/>
        <v>32</v>
      </c>
      <c r="AX32" s="127">
        <v>9</v>
      </c>
      <c r="AY32" s="128">
        <v>9</v>
      </c>
      <c r="AZ32" s="127">
        <v>17</v>
      </c>
      <c r="BA32" s="152">
        <f t="shared" si="14"/>
        <v>35</v>
      </c>
      <c r="BB32" s="127">
        <v>9</v>
      </c>
      <c r="BC32" s="128">
        <v>17</v>
      </c>
      <c r="BD32" s="127">
        <v>8</v>
      </c>
      <c r="BE32" s="152">
        <f t="shared" si="15"/>
        <v>34</v>
      </c>
      <c r="BF32" s="127">
        <v>9.5</v>
      </c>
      <c r="BG32" s="128">
        <v>14</v>
      </c>
      <c r="BH32" s="127">
        <v>15.5</v>
      </c>
      <c r="BI32" s="152">
        <f t="shared" si="16"/>
        <v>39</v>
      </c>
      <c r="BJ32" s="127">
        <v>9</v>
      </c>
      <c r="BK32" s="128">
        <v>6</v>
      </c>
      <c r="BL32" s="127">
        <v>18</v>
      </c>
      <c r="BM32" s="152">
        <f t="shared" si="17"/>
        <v>33</v>
      </c>
      <c r="BN32" s="127">
        <v>9</v>
      </c>
      <c r="BO32" s="128">
        <v>13.5</v>
      </c>
      <c r="BP32" s="127">
        <v>12.5</v>
      </c>
      <c r="BQ32" s="152">
        <f t="shared" si="18"/>
        <v>35</v>
      </c>
      <c r="BR32" s="127">
        <v>9</v>
      </c>
      <c r="BS32" s="128">
        <v>13</v>
      </c>
      <c r="BT32" s="127">
        <v>15</v>
      </c>
      <c r="BU32" s="152">
        <f t="shared" si="19"/>
        <v>37</v>
      </c>
      <c r="BV32" s="133">
        <f t="shared" si="20"/>
        <v>128.6</v>
      </c>
      <c r="BW32" s="134">
        <f t="shared" si="21"/>
        <v>400.7</v>
      </c>
      <c r="BX32" s="154">
        <v>4</v>
      </c>
      <c r="BY32" s="128">
        <v>5</v>
      </c>
      <c r="BZ32" s="127">
        <v>7</v>
      </c>
      <c r="CA32" s="152">
        <f t="shared" si="22"/>
        <v>16</v>
      </c>
      <c r="CB32" s="127">
        <v>3.5</v>
      </c>
      <c r="CC32" s="128">
        <v>6</v>
      </c>
      <c r="CD32" s="127">
        <v>7</v>
      </c>
      <c r="CE32" s="152">
        <f t="shared" si="23"/>
        <v>16.5</v>
      </c>
      <c r="CF32" s="138" t="str">
        <f t="shared" si="24"/>
        <v/>
      </c>
      <c r="CG32" s="139" t="str">
        <f t="shared" si="25"/>
        <v>راسب</v>
      </c>
      <c r="CH32" s="140" t="str">
        <f>IF(F32="","",IF(CJ32=0,RANK($BW32,$BW$10:$BW$599)+COUNTIF(BW$10:BW32,BW32)-1,IF(CJ32&gt;=$CK$8,"جميع المواد",CONCATENATE(DC32,DD32,DE32,DF32,DG32,DH32,DI32,DJ32,DK32,DL32,DM32,DN32,DO32,DP32,DQ32))))</f>
        <v>0000000000</v>
      </c>
      <c r="CI32" s="141" t="str">
        <f>IF(F32="","",IF(CJ32=0,RANK($BW32,$BW$10:$BW$599)+COUNTIF(BW$10:BW32,BW32)-"1",""))</f>
        <v/>
      </c>
      <c r="CJ32" s="142">
        <f t="shared" si="26"/>
        <v>9</v>
      </c>
      <c r="CK32" s="143" t="str">
        <f t="shared" si="27"/>
        <v>0</v>
      </c>
      <c r="CL32" s="144" t="str">
        <f t="shared" si="28"/>
        <v>1</v>
      </c>
      <c r="CM32" s="144" t="str">
        <f t="shared" si="29"/>
        <v>1</v>
      </c>
      <c r="CN32" s="144" t="str">
        <f t="shared" si="30"/>
        <v>1</v>
      </c>
      <c r="CO32" s="144" t="str">
        <f t="shared" si="31"/>
        <v>0</v>
      </c>
      <c r="CP32" s="144" t="str">
        <f t="shared" si="32"/>
        <v>1</v>
      </c>
      <c r="CQ32" s="144" t="str">
        <f t="shared" si="33"/>
        <v>1</v>
      </c>
      <c r="CR32" s="144" t="str">
        <f t="shared" si="34"/>
        <v>1</v>
      </c>
      <c r="CS32" s="144" t="str">
        <f t="shared" si="35"/>
        <v>1</v>
      </c>
      <c r="CT32" s="144" t="str">
        <f t="shared" si="36"/>
        <v>1</v>
      </c>
      <c r="CU32" s="144" t="str">
        <f t="shared" si="37"/>
        <v>1</v>
      </c>
      <c r="CV32" s="144" t="str">
        <f t="shared" si="38"/>
        <v>0</v>
      </c>
      <c r="CW32" s="144" t="str">
        <f t="shared" si="39"/>
        <v>1</v>
      </c>
      <c r="CX32" s="144" t="str">
        <f t="shared" si="40"/>
        <v>0</v>
      </c>
      <c r="CY32" s="144" t="str">
        <f t="shared" si="41"/>
        <v>0</v>
      </c>
      <c r="DC32" s="156" t="str">
        <f t="shared" si="42"/>
        <v/>
      </c>
      <c r="DD32" s="146" t="str">
        <f t="shared" si="43"/>
        <v>0</v>
      </c>
      <c r="DE32" s="146" t="str">
        <f t="shared" si="44"/>
        <v>0</v>
      </c>
      <c r="DF32" s="146" t="str">
        <f t="shared" si="45"/>
        <v>0</v>
      </c>
      <c r="DG32" s="146" t="str">
        <f t="shared" si="46"/>
        <v/>
      </c>
      <c r="DH32" s="146" t="str">
        <f t="shared" si="47"/>
        <v>0</v>
      </c>
      <c r="DI32" s="146" t="str">
        <f t="shared" si="48"/>
        <v>0</v>
      </c>
      <c r="DJ32" s="146" t="str">
        <f t="shared" si="49"/>
        <v>0</v>
      </c>
      <c r="DK32" s="146" t="str">
        <f t="shared" si="50"/>
        <v>0</v>
      </c>
      <c r="DL32" s="146" t="str">
        <f t="shared" si="51"/>
        <v>0</v>
      </c>
      <c r="DM32" s="146" t="str">
        <f t="shared" si="52"/>
        <v>0</v>
      </c>
      <c r="DN32" s="146" t="str">
        <f t="shared" si="53"/>
        <v/>
      </c>
      <c r="DO32" s="146" t="str">
        <f t="shared" si="54"/>
        <v>0</v>
      </c>
      <c r="DP32" s="146" t="str">
        <f t="shared" si="55"/>
        <v/>
      </c>
      <c r="DQ32" s="146" t="str">
        <f t="shared" si="56"/>
        <v/>
      </c>
      <c r="DS32" s="29" t="str">
        <f t="shared" si="58"/>
        <v/>
      </c>
      <c r="DU32" s="158"/>
      <c r="DV32" s="27"/>
      <c r="DW32" s="28"/>
      <c r="DX32" s="28"/>
      <c r="DY32" s="11"/>
    </row>
    <row r="33" spans="1:129" s="29" customFormat="1" ht="23.25" thickBot="1">
      <c r="A33" s="157"/>
      <c r="B33" s="114" t="str">
        <f t="shared" si="0"/>
        <v>راسب</v>
      </c>
      <c r="C33" s="115" t="str">
        <f t="shared" si="1"/>
        <v/>
      </c>
      <c r="D33" s="148">
        <f t="shared" si="2"/>
        <v>24</v>
      </c>
      <c r="E33" s="117">
        <v>527</v>
      </c>
      <c r="F33" s="118" t="s">
        <v>98</v>
      </c>
      <c r="G33" s="149"/>
      <c r="H33" s="120"/>
      <c r="I33" s="119" t="s">
        <v>59</v>
      </c>
      <c r="J33" s="121" t="s">
        <v>60</v>
      </c>
      <c r="K33" s="119" t="s">
        <v>61</v>
      </c>
      <c r="L33" s="122">
        <v>30508011402486</v>
      </c>
      <c r="M33" s="123">
        <f t="shared" si="3"/>
        <v>38565</v>
      </c>
      <c r="N33" s="124" t="str">
        <f>IF([1]الشيت!M33="","",CONCATENATE(DATEDIF([1]الشيت!M33,[1]البداية!$M$20,"md")," - ",DATEDIF([1]الشيت!M33,[1]البداية!$M$20,"ym")," - ",DATEDIF([1]الشيت!M33,[1]البداية!$M$20,"y")))</f>
        <v>15 - 5 - 13</v>
      </c>
      <c r="O33" s="150">
        <v>592</v>
      </c>
      <c r="P33" s="151"/>
      <c r="Q33" s="11"/>
      <c r="R33" s="127">
        <v>8</v>
      </c>
      <c r="S33" s="128">
        <v>11.5</v>
      </c>
      <c r="T33" s="127" t="s">
        <v>85</v>
      </c>
      <c r="U33" s="152">
        <f t="shared" si="4"/>
        <v>19.5</v>
      </c>
      <c r="V33" s="127">
        <v>8.5</v>
      </c>
      <c r="W33" s="128">
        <v>11</v>
      </c>
      <c r="X33" s="127" t="s">
        <v>85</v>
      </c>
      <c r="Y33" s="152">
        <f t="shared" si="5"/>
        <v>19.5</v>
      </c>
      <c r="Z33" s="127">
        <v>5.5</v>
      </c>
      <c r="AA33" s="128">
        <v>4.8</v>
      </c>
      <c r="AB33" s="127" t="s">
        <v>85</v>
      </c>
      <c r="AC33" s="152">
        <f t="shared" si="6"/>
        <v>10.3</v>
      </c>
      <c r="AD33" s="127">
        <v>5</v>
      </c>
      <c r="AE33" s="127">
        <v>3</v>
      </c>
      <c r="AF33" s="153">
        <f t="shared" si="7"/>
        <v>8</v>
      </c>
      <c r="AG33" s="128">
        <v>8</v>
      </c>
      <c r="AH33" s="128">
        <v>3</v>
      </c>
      <c r="AI33" s="153">
        <f t="shared" si="8"/>
        <v>11</v>
      </c>
      <c r="AJ33" s="127" t="s">
        <v>85</v>
      </c>
      <c r="AK33" s="127" t="s">
        <v>85</v>
      </c>
      <c r="AL33" s="153">
        <f t="shared" si="9"/>
        <v>0</v>
      </c>
      <c r="AM33" s="132">
        <f t="shared" si="10"/>
        <v>13</v>
      </c>
      <c r="AN33" s="132">
        <f t="shared" si="11"/>
        <v>6</v>
      </c>
      <c r="AO33" s="153">
        <f t="shared" si="57"/>
        <v>19</v>
      </c>
      <c r="AP33" s="127">
        <v>8.5</v>
      </c>
      <c r="AQ33" s="128">
        <v>3</v>
      </c>
      <c r="AR33" s="127" t="s">
        <v>85</v>
      </c>
      <c r="AS33" s="152">
        <f t="shared" si="12"/>
        <v>11.5</v>
      </c>
      <c r="AT33" s="127">
        <v>9</v>
      </c>
      <c r="AU33" s="128">
        <v>9.5</v>
      </c>
      <c r="AV33" s="127" t="s">
        <v>85</v>
      </c>
      <c r="AW33" s="152">
        <f t="shared" si="13"/>
        <v>18.5</v>
      </c>
      <c r="AX33" s="127">
        <v>9</v>
      </c>
      <c r="AY33" s="128">
        <v>11</v>
      </c>
      <c r="AZ33" s="127" t="s">
        <v>85</v>
      </c>
      <c r="BA33" s="152">
        <f t="shared" si="14"/>
        <v>20</v>
      </c>
      <c r="BB33" s="127">
        <v>9</v>
      </c>
      <c r="BC33" s="128">
        <v>10</v>
      </c>
      <c r="BD33" s="127" t="s">
        <v>85</v>
      </c>
      <c r="BE33" s="152">
        <f t="shared" si="15"/>
        <v>19</v>
      </c>
      <c r="BF33" s="127">
        <v>9.5</v>
      </c>
      <c r="BG33" s="128">
        <v>6</v>
      </c>
      <c r="BH33" s="127" t="s">
        <v>85</v>
      </c>
      <c r="BI33" s="152">
        <f t="shared" si="16"/>
        <v>15.5</v>
      </c>
      <c r="BJ33" s="127">
        <v>9</v>
      </c>
      <c r="BK33" s="128">
        <v>7</v>
      </c>
      <c r="BL33" s="127" t="s">
        <v>85</v>
      </c>
      <c r="BM33" s="152">
        <f t="shared" si="17"/>
        <v>16</v>
      </c>
      <c r="BN33" s="127">
        <v>9.5</v>
      </c>
      <c r="BO33" s="128">
        <v>5.5</v>
      </c>
      <c r="BP33" s="127" t="s">
        <v>85</v>
      </c>
      <c r="BQ33" s="152">
        <f t="shared" si="18"/>
        <v>15</v>
      </c>
      <c r="BR33" s="127">
        <v>9</v>
      </c>
      <c r="BS33" s="128">
        <v>13</v>
      </c>
      <c r="BT33" s="127" t="s">
        <v>85</v>
      </c>
      <c r="BU33" s="152">
        <f t="shared" si="19"/>
        <v>22</v>
      </c>
      <c r="BV33" s="133">
        <f t="shared" si="20"/>
        <v>103.3</v>
      </c>
      <c r="BW33" s="134">
        <f t="shared" si="21"/>
        <v>205.8</v>
      </c>
      <c r="BX33" s="154">
        <v>4</v>
      </c>
      <c r="BY33" s="128">
        <v>6.5</v>
      </c>
      <c r="BZ33" s="127" t="s">
        <v>85</v>
      </c>
      <c r="CA33" s="152">
        <f t="shared" si="22"/>
        <v>10.5</v>
      </c>
      <c r="CB33" s="127">
        <v>3.5</v>
      </c>
      <c r="CC33" s="128">
        <v>5</v>
      </c>
      <c r="CD33" s="127" t="s">
        <v>85</v>
      </c>
      <c r="CE33" s="152">
        <f t="shared" si="23"/>
        <v>8.5</v>
      </c>
      <c r="CF33" s="138" t="str">
        <f t="shared" si="24"/>
        <v/>
      </c>
      <c r="CG33" s="139" t="str">
        <f t="shared" si="25"/>
        <v>راسب</v>
      </c>
      <c r="CH33" s="140" t="str">
        <f>IF(F33="","",IF(CJ33=0,RANK($BW33,$BW$10:$BW$599)+COUNTIF(BW$10:BW33,BW33)-1,IF(CJ33&gt;=$CK$8,"جميع المواد",CONCATENATE(DC33,DD33,DE33,DF33,DG33,DH33,DI33,DJ33,DK33,DL33,DM33,DN33,DO33,DP33,DQ33))))</f>
        <v>000000000000000</v>
      </c>
      <c r="CI33" s="141" t="str">
        <f>IF(F33="","",IF(CJ33=0,RANK($BW33,$BW$10:$BW$599)+COUNTIF(BW$10:BW33,BW33)-"1",""))</f>
        <v/>
      </c>
      <c r="CJ33" s="142">
        <f t="shared" si="26"/>
        <v>12</v>
      </c>
      <c r="CK33" s="143" t="str">
        <f t="shared" si="27"/>
        <v>1</v>
      </c>
      <c r="CL33" s="144" t="str">
        <f t="shared" si="28"/>
        <v>1</v>
      </c>
      <c r="CM33" s="144" t="str">
        <f t="shared" si="29"/>
        <v>1</v>
      </c>
      <c r="CN33" s="144" t="str">
        <f t="shared" si="30"/>
        <v>1</v>
      </c>
      <c r="CO33" s="144" t="str">
        <f t="shared" si="31"/>
        <v>1</v>
      </c>
      <c r="CP33" s="144" t="str">
        <f t="shared" si="32"/>
        <v>1</v>
      </c>
      <c r="CQ33" s="144" t="str">
        <f t="shared" si="33"/>
        <v>1</v>
      </c>
      <c r="CR33" s="144" t="str">
        <f t="shared" si="34"/>
        <v>1</v>
      </c>
      <c r="CS33" s="144" t="str">
        <f t="shared" si="35"/>
        <v>1</v>
      </c>
      <c r="CT33" s="144" t="str">
        <f t="shared" si="36"/>
        <v>1</v>
      </c>
      <c r="CU33" s="144" t="str">
        <f t="shared" si="37"/>
        <v>1</v>
      </c>
      <c r="CV33" s="144" t="str">
        <f t="shared" si="38"/>
        <v>1</v>
      </c>
      <c r="CW33" s="144" t="str">
        <f t="shared" si="39"/>
        <v>1</v>
      </c>
      <c r="CX33" s="144" t="str">
        <f t="shared" si="40"/>
        <v>1</v>
      </c>
      <c r="CY33" s="144" t="str">
        <f t="shared" si="41"/>
        <v>1</v>
      </c>
      <c r="DC33" s="156" t="str">
        <f t="shared" si="42"/>
        <v>0</v>
      </c>
      <c r="DD33" s="146" t="str">
        <f t="shared" si="43"/>
        <v>0</v>
      </c>
      <c r="DE33" s="146" t="str">
        <f t="shared" si="44"/>
        <v>0</v>
      </c>
      <c r="DF33" s="146" t="str">
        <f t="shared" si="45"/>
        <v>0</v>
      </c>
      <c r="DG33" s="146" t="str">
        <f t="shared" si="46"/>
        <v>0</v>
      </c>
      <c r="DH33" s="146" t="str">
        <f t="shared" si="47"/>
        <v>0</v>
      </c>
      <c r="DI33" s="146" t="str">
        <f t="shared" si="48"/>
        <v>0</v>
      </c>
      <c r="DJ33" s="146" t="str">
        <f t="shared" si="49"/>
        <v>0</v>
      </c>
      <c r="DK33" s="146" t="str">
        <f t="shared" si="50"/>
        <v>0</v>
      </c>
      <c r="DL33" s="146" t="str">
        <f t="shared" si="51"/>
        <v>0</v>
      </c>
      <c r="DM33" s="146" t="str">
        <f t="shared" si="52"/>
        <v>0</v>
      </c>
      <c r="DN33" s="146" t="str">
        <f t="shared" si="53"/>
        <v>0</v>
      </c>
      <c r="DO33" s="146" t="str">
        <f t="shared" si="54"/>
        <v>0</v>
      </c>
      <c r="DP33" s="146" t="str">
        <f t="shared" si="55"/>
        <v>0</v>
      </c>
      <c r="DQ33" s="146" t="str">
        <f t="shared" si="56"/>
        <v>0</v>
      </c>
      <c r="DS33" s="29" t="str">
        <f t="shared" si="58"/>
        <v/>
      </c>
      <c r="DU33" s="158"/>
      <c r="DV33" s="27"/>
      <c r="DW33" s="28"/>
      <c r="DX33" s="28"/>
      <c r="DY33" s="11"/>
    </row>
    <row r="34" spans="1:129" s="29" customFormat="1" ht="23.25" thickBot="1">
      <c r="A34" s="157"/>
      <c r="B34" s="114" t="str">
        <f t="shared" si="0"/>
        <v>راسب</v>
      </c>
      <c r="C34" s="115" t="str">
        <f t="shared" si="1"/>
        <v/>
      </c>
      <c r="D34" s="148">
        <f t="shared" si="2"/>
        <v>25</v>
      </c>
      <c r="E34" s="117">
        <v>528</v>
      </c>
      <c r="F34" s="118" t="s">
        <v>99</v>
      </c>
      <c r="G34" s="149"/>
      <c r="H34" s="120"/>
      <c r="I34" s="119" t="s">
        <v>59</v>
      </c>
      <c r="J34" s="121" t="s">
        <v>60</v>
      </c>
      <c r="K34" s="119" t="s">
        <v>61</v>
      </c>
      <c r="L34" s="122">
        <v>30510311400145</v>
      </c>
      <c r="M34" s="123">
        <f t="shared" si="3"/>
        <v>38656</v>
      </c>
      <c r="N34" s="124" t="str">
        <f>IF([1]الشيت!M34="","",CONCATENATE(DATEDIF([1]الشيت!M34,[1]البداية!$M$20,"md")," - ",DATEDIF([1]الشيت!M34,[1]البداية!$M$20,"ym")," - ",DATEDIF([1]الشيت!M34,[1]البداية!$M$20,"y")))</f>
        <v>3 - 8 - 13</v>
      </c>
      <c r="O34" s="150">
        <v>593</v>
      </c>
      <c r="P34" s="151"/>
      <c r="Q34" s="11"/>
      <c r="R34" s="127">
        <v>8</v>
      </c>
      <c r="S34" s="128">
        <v>15</v>
      </c>
      <c r="T34" s="127">
        <v>15.5</v>
      </c>
      <c r="U34" s="152">
        <f t="shared" si="4"/>
        <v>38.5</v>
      </c>
      <c r="V34" s="127">
        <v>9</v>
      </c>
      <c r="W34" s="128">
        <v>13</v>
      </c>
      <c r="X34" s="127">
        <v>15</v>
      </c>
      <c r="Y34" s="152">
        <f t="shared" si="5"/>
        <v>37</v>
      </c>
      <c r="Z34" s="127">
        <v>5.5</v>
      </c>
      <c r="AA34" s="128">
        <v>5.2</v>
      </c>
      <c r="AB34" s="127">
        <v>6.8</v>
      </c>
      <c r="AC34" s="152">
        <f t="shared" si="6"/>
        <v>17.5</v>
      </c>
      <c r="AD34" s="127">
        <v>5</v>
      </c>
      <c r="AE34" s="127">
        <v>3</v>
      </c>
      <c r="AF34" s="153">
        <f t="shared" si="7"/>
        <v>8</v>
      </c>
      <c r="AG34" s="128">
        <v>8</v>
      </c>
      <c r="AH34" s="128">
        <v>2</v>
      </c>
      <c r="AI34" s="153">
        <f t="shared" si="8"/>
        <v>10</v>
      </c>
      <c r="AJ34" s="127">
        <v>9</v>
      </c>
      <c r="AK34" s="127">
        <v>6.5</v>
      </c>
      <c r="AL34" s="153">
        <f t="shared" si="9"/>
        <v>15.5</v>
      </c>
      <c r="AM34" s="132">
        <f t="shared" si="10"/>
        <v>22</v>
      </c>
      <c r="AN34" s="132">
        <f t="shared" si="11"/>
        <v>11.5</v>
      </c>
      <c r="AO34" s="153">
        <f t="shared" si="57"/>
        <v>33.5</v>
      </c>
      <c r="AP34" s="127">
        <v>8</v>
      </c>
      <c r="AQ34" s="128">
        <v>10.5</v>
      </c>
      <c r="AR34" s="127">
        <v>18</v>
      </c>
      <c r="AS34" s="152">
        <f t="shared" si="12"/>
        <v>36.5</v>
      </c>
      <c r="AT34" s="127">
        <v>9.5</v>
      </c>
      <c r="AU34" s="128">
        <v>7.5</v>
      </c>
      <c r="AV34" s="127">
        <v>19</v>
      </c>
      <c r="AW34" s="152">
        <f t="shared" si="13"/>
        <v>36</v>
      </c>
      <c r="AX34" s="127">
        <v>9</v>
      </c>
      <c r="AY34" s="128">
        <v>10</v>
      </c>
      <c r="AZ34" s="127">
        <v>15</v>
      </c>
      <c r="BA34" s="152">
        <f t="shared" si="14"/>
        <v>34</v>
      </c>
      <c r="BB34" s="127">
        <v>9</v>
      </c>
      <c r="BC34" s="128">
        <v>16</v>
      </c>
      <c r="BD34" s="127">
        <v>15.5</v>
      </c>
      <c r="BE34" s="152">
        <f t="shared" si="15"/>
        <v>40.5</v>
      </c>
      <c r="BF34" s="127">
        <v>9.5</v>
      </c>
      <c r="BG34" s="128">
        <v>18.5</v>
      </c>
      <c r="BH34" s="127">
        <v>16.5</v>
      </c>
      <c r="BI34" s="152">
        <f t="shared" si="16"/>
        <v>44.5</v>
      </c>
      <c r="BJ34" s="127">
        <v>8.5</v>
      </c>
      <c r="BK34" s="128">
        <v>7</v>
      </c>
      <c r="BL34" s="127">
        <v>18</v>
      </c>
      <c r="BM34" s="152">
        <f t="shared" si="17"/>
        <v>33.5</v>
      </c>
      <c r="BN34" s="127">
        <v>9</v>
      </c>
      <c r="BO34" s="128">
        <v>14</v>
      </c>
      <c r="BP34" s="127">
        <v>14.5</v>
      </c>
      <c r="BQ34" s="152">
        <f t="shared" si="18"/>
        <v>37.5</v>
      </c>
      <c r="BR34" s="127">
        <v>9</v>
      </c>
      <c r="BS34" s="128">
        <v>14</v>
      </c>
      <c r="BT34" s="127">
        <v>13</v>
      </c>
      <c r="BU34" s="152">
        <f t="shared" si="19"/>
        <v>36</v>
      </c>
      <c r="BV34" s="133">
        <f t="shared" si="20"/>
        <v>140.69999999999999</v>
      </c>
      <c r="BW34" s="134">
        <f t="shared" si="21"/>
        <v>425</v>
      </c>
      <c r="BX34" s="154">
        <v>4</v>
      </c>
      <c r="BY34" s="128">
        <v>7</v>
      </c>
      <c r="BZ34" s="127">
        <v>7</v>
      </c>
      <c r="CA34" s="152">
        <f t="shared" si="22"/>
        <v>18</v>
      </c>
      <c r="CB34" s="127">
        <v>3.5</v>
      </c>
      <c r="CC34" s="128">
        <v>6</v>
      </c>
      <c r="CD34" s="127">
        <v>6</v>
      </c>
      <c r="CE34" s="152">
        <f t="shared" si="23"/>
        <v>15.5</v>
      </c>
      <c r="CF34" s="138" t="str">
        <f t="shared" si="24"/>
        <v/>
      </c>
      <c r="CG34" s="139" t="str">
        <f t="shared" si="25"/>
        <v>راسب</v>
      </c>
      <c r="CH34" s="140" t="str">
        <f>IF(F34="","",IF(CJ34=0,RANK($BW34,$BW$10:$BW$599)+COUNTIF(BW$10:BW34,BW34)-1,IF(CJ34&gt;=$CK$8,"جميع المواد",CONCATENATE(DC34,DD34,DE34,DF34,DG34,DH34,DI34,DJ34,DK34,DL34,DM34,DN34,DO34,DP34,DQ34))))</f>
        <v>0(حاسب نظرى)  00000000</v>
      </c>
      <c r="CI34" s="141" t="str">
        <f>IF(F34="","",IF(CJ34=0,RANK($BW34,$BW$10:$BW$599)+COUNTIF(BW$10:BW34,BW34)-"1",""))</f>
        <v/>
      </c>
      <c r="CJ34" s="142">
        <f t="shared" si="26"/>
        <v>8</v>
      </c>
      <c r="CK34" s="143" t="str">
        <f t="shared" si="27"/>
        <v>0</v>
      </c>
      <c r="CL34" s="144" t="str">
        <f t="shared" si="28"/>
        <v>0</v>
      </c>
      <c r="CM34" s="144" t="str">
        <f t="shared" si="29"/>
        <v>1</v>
      </c>
      <c r="CN34" s="144" t="str">
        <f t="shared" si="30"/>
        <v>1</v>
      </c>
      <c r="CO34" s="144" t="str">
        <f t="shared" si="31"/>
        <v>0</v>
      </c>
      <c r="CP34" s="144" t="str">
        <f t="shared" si="32"/>
        <v>1</v>
      </c>
      <c r="CQ34" s="144" t="str">
        <f t="shared" si="33"/>
        <v>1</v>
      </c>
      <c r="CR34" s="144" t="str">
        <f t="shared" si="34"/>
        <v>0</v>
      </c>
      <c r="CS34" s="144" t="str">
        <f t="shared" si="35"/>
        <v>1</v>
      </c>
      <c r="CT34" s="144" t="str">
        <f t="shared" si="36"/>
        <v>1</v>
      </c>
      <c r="CU34" s="144" t="str">
        <f t="shared" si="37"/>
        <v>1</v>
      </c>
      <c r="CV34" s="144" t="str">
        <f t="shared" si="38"/>
        <v>1</v>
      </c>
      <c r="CW34" s="144" t="str">
        <f t="shared" si="39"/>
        <v>1</v>
      </c>
      <c r="CX34" s="144" t="str">
        <f t="shared" si="40"/>
        <v>0</v>
      </c>
      <c r="CY34" s="144" t="str">
        <f t="shared" si="41"/>
        <v>1</v>
      </c>
      <c r="DC34" s="156" t="str">
        <f t="shared" si="42"/>
        <v/>
      </c>
      <c r="DD34" s="146" t="str">
        <f t="shared" si="43"/>
        <v/>
      </c>
      <c r="DE34" s="146" t="str">
        <f t="shared" si="44"/>
        <v>0</v>
      </c>
      <c r="DF34" s="146" t="str">
        <f t="shared" si="45"/>
        <v xml:space="preserve">(حاسب نظرى)  </v>
      </c>
      <c r="DG34" s="146" t="str">
        <f t="shared" si="46"/>
        <v/>
      </c>
      <c r="DH34" s="146" t="str">
        <f t="shared" si="47"/>
        <v>0</v>
      </c>
      <c r="DI34" s="146" t="str">
        <f t="shared" si="48"/>
        <v>0</v>
      </c>
      <c r="DJ34" s="146" t="str">
        <f t="shared" si="49"/>
        <v/>
      </c>
      <c r="DK34" s="146" t="str">
        <f t="shared" si="50"/>
        <v>0</v>
      </c>
      <c r="DL34" s="146" t="str">
        <f t="shared" si="51"/>
        <v>0</v>
      </c>
      <c r="DM34" s="146" t="str">
        <f t="shared" si="52"/>
        <v>0</v>
      </c>
      <c r="DN34" s="146" t="str">
        <f t="shared" si="53"/>
        <v>0</v>
      </c>
      <c r="DO34" s="146" t="str">
        <f t="shared" si="54"/>
        <v>0</v>
      </c>
      <c r="DP34" s="146" t="str">
        <f t="shared" si="55"/>
        <v/>
      </c>
      <c r="DQ34" s="146" t="str">
        <f t="shared" si="56"/>
        <v>0</v>
      </c>
      <c r="DS34" s="29" t="str">
        <f t="shared" si="58"/>
        <v/>
      </c>
      <c r="DU34" s="158"/>
      <c r="DV34" s="27"/>
      <c r="DW34" s="28"/>
      <c r="DX34" s="28"/>
      <c r="DY34" s="11"/>
    </row>
    <row r="35" spans="1:129" s="29" customFormat="1" ht="23.25" thickBot="1">
      <c r="A35" s="157"/>
      <c r="B35" s="114" t="str">
        <f t="shared" si="0"/>
        <v>راسب</v>
      </c>
      <c r="C35" s="115" t="str">
        <f t="shared" si="1"/>
        <v/>
      </c>
      <c r="D35" s="148">
        <f t="shared" si="2"/>
        <v>26</v>
      </c>
      <c r="E35" s="117">
        <v>529</v>
      </c>
      <c r="F35" s="118" t="s">
        <v>100</v>
      </c>
      <c r="G35" s="149"/>
      <c r="H35" s="120"/>
      <c r="I35" s="119" t="s">
        <v>59</v>
      </c>
      <c r="J35" s="121" t="s">
        <v>60</v>
      </c>
      <c r="K35" s="119" t="s">
        <v>61</v>
      </c>
      <c r="L35" s="122">
        <v>30402231400864</v>
      </c>
      <c r="M35" s="123">
        <f t="shared" si="3"/>
        <v>38040</v>
      </c>
      <c r="N35" s="124" t="str">
        <f>IF([1]الشيت!M35="","",CONCATENATE(DATEDIF([1]الشيت!M35,[1]البداية!$M$20,"md")," - ",DATEDIF([1]الشيت!M35,[1]البداية!$M$20,"ym")," - ",DATEDIF([1]الشيت!M35,[1]البداية!$M$20,"y")))</f>
        <v>19 - 9 - 12</v>
      </c>
      <c r="O35" s="150">
        <v>538</v>
      </c>
      <c r="P35" s="151"/>
      <c r="Q35" s="11"/>
      <c r="R35" s="127">
        <v>8</v>
      </c>
      <c r="S35" s="128">
        <v>13.5</v>
      </c>
      <c r="T35" s="127">
        <v>11.5</v>
      </c>
      <c r="U35" s="152">
        <f t="shared" si="4"/>
        <v>33</v>
      </c>
      <c r="V35" s="127">
        <v>8.5</v>
      </c>
      <c r="W35" s="128">
        <v>12</v>
      </c>
      <c r="X35" s="127">
        <v>14</v>
      </c>
      <c r="Y35" s="152">
        <f t="shared" si="5"/>
        <v>34.5</v>
      </c>
      <c r="Z35" s="127">
        <v>4.5</v>
      </c>
      <c r="AA35" s="128">
        <v>4.4000000000000004</v>
      </c>
      <c r="AB35" s="127">
        <v>7.6</v>
      </c>
      <c r="AC35" s="152">
        <f t="shared" si="6"/>
        <v>16.5</v>
      </c>
      <c r="AD35" s="127">
        <v>5</v>
      </c>
      <c r="AE35" s="127">
        <v>3</v>
      </c>
      <c r="AF35" s="153">
        <f t="shared" si="7"/>
        <v>8</v>
      </c>
      <c r="AG35" s="128">
        <v>9</v>
      </c>
      <c r="AH35" s="128">
        <v>3.5</v>
      </c>
      <c r="AI35" s="153">
        <f t="shared" si="8"/>
        <v>12.5</v>
      </c>
      <c r="AJ35" s="127">
        <v>8</v>
      </c>
      <c r="AK35" s="127">
        <v>5</v>
      </c>
      <c r="AL35" s="153">
        <f t="shared" si="9"/>
        <v>13</v>
      </c>
      <c r="AM35" s="132">
        <f t="shared" si="10"/>
        <v>22</v>
      </c>
      <c r="AN35" s="132">
        <f t="shared" si="11"/>
        <v>11.5</v>
      </c>
      <c r="AO35" s="153">
        <f t="shared" si="57"/>
        <v>33.5</v>
      </c>
      <c r="AP35" s="127">
        <v>8</v>
      </c>
      <c r="AQ35" s="128">
        <v>9</v>
      </c>
      <c r="AR35" s="127">
        <v>13</v>
      </c>
      <c r="AS35" s="152">
        <f t="shared" si="12"/>
        <v>30</v>
      </c>
      <c r="AT35" s="127">
        <v>9</v>
      </c>
      <c r="AU35" s="128">
        <v>11.5</v>
      </c>
      <c r="AV35" s="127">
        <v>19</v>
      </c>
      <c r="AW35" s="152">
        <f t="shared" si="13"/>
        <v>39.5</v>
      </c>
      <c r="AX35" s="127">
        <v>9</v>
      </c>
      <c r="AY35" s="128">
        <v>10</v>
      </c>
      <c r="AZ35" s="127">
        <v>15</v>
      </c>
      <c r="BA35" s="152">
        <f t="shared" si="14"/>
        <v>34</v>
      </c>
      <c r="BB35" s="127">
        <v>9</v>
      </c>
      <c r="BC35" s="128">
        <v>11</v>
      </c>
      <c r="BD35" s="127">
        <v>6</v>
      </c>
      <c r="BE35" s="152">
        <f t="shared" si="15"/>
        <v>26</v>
      </c>
      <c r="BF35" s="127">
        <v>9.5</v>
      </c>
      <c r="BG35" s="128">
        <v>19.5</v>
      </c>
      <c r="BH35" s="127">
        <v>14.5</v>
      </c>
      <c r="BI35" s="152">
        <f t="shared" si="16"/>
        <v>43.5</v>
      </c>
      <c r="BJ35" s="127">
        <v>9</v>
      </c>
      <c r="BK35" s="128">
        <v>6</v>
      </c>
      <c r="BL35" s="127">
        <v>17</v>
      </c>
      <c r="BM35" s="152">
        <f t="shared" si="17"/>
        <v>32</v>
      </c>
      <c r="BN35" s="127">
        <v>9</v>
      </c>
      <c r="BO35" s="128">
        <v>11.5</v>
      </c>
      <c r="BP35" s="127">
        <v>12</v>
      </c>
      <c r="BQ35" s="152">
        <f t="shared" si="18"/>
        <v>32.5</v>
      </c>
      <c r="BR35" s="127">
        <v>9</v>
      </c>
      <c r="BS35" s="128">
        <v>13</v>
      </c>
      <c r="BT35" s="127">
        <v>14</v>
      </c>
      <c r="BU35" s="152">
        <f t="shared" si="19"/>
        <v>36</v>
      </c>
      <c r="BV35" s="133">
        <f t="shared" si="20"/>
        <v>133.9</v>
      </c>
      <c r="BW35" s="134">
        <f t="shared" si="21"/>
        <v>391</v>
      </c>
      <c r="BX35" s="154">
        <v>4</v>
      </c>
      <c r="BY35" s="128">
        <v>6</v>
      </c>
      <c r="BZ35" s="127">
        <v>7</v>
      </c>
      <c r="CA35" s="152">
        <f t="shared" si="22"/>
        <v>17</v>
      </c>
      <c r="CB35" s="127">
        <v>3.5</v>
      </c>
      <c r="CC35" s="128">
        <v>3</v>
      </c>
      <c r="CD35" s="127">
        <v>6</v>
      </c>
      <c r="CE35" s="152">
        <f t="shared" si="23"/>
        <v>12.5</v>
      </c>
      <c r="CF35" s="138" t="str">
        <f t="shared" si="24"/>
        <v/>
      </c>
      <c r="CG35" s="139" t="str">
        <f t="shared" si="25"/>
        <v>راسب</v>
      </c>
      <c r="CH35" s="140" t="str">
        <f>IF(F35="","",IF(CJ35=0,RANK($BW35,$BW$10:$BW$599)+COUNTIF(BW$10:BW35,BW35)-1,IF(CJ35&gt;=$CK$8,"جميع المواد",CONCATENATE(DC35,DD35,DE35,DF35,DG35,DH35,DI35,DJ35,DK35,DL35,DM35,DN35,DO35,DP35,DQ35))))</f>
        <v>000(حاسب عملي)  000000000</v>
      </c>
      <c r="CI35" s="141" t="str">
        <f>IF(F35="","",IF(CJ35=0,RANK($BW35,$BW$10:$BW$599)+COUNTIF(BW$10:BW35,BW35)-"1",""))</f>
        <v/>
      </c>
      <c r="CJ35" s="142">
        <f t="shared" si="26"/>
        <v>11</v>
      </c>
      <c r="CK35" s="143" t="str">
        <f t="shared" si="27"/>
        <v>1</v>
      </c>
      <c r="CL35" s="144" t="str">
        <f t="shared" si="28"/>
        <v>1</v>
      </c>
      <c r="CM35" s="144" t="str">
        <f t="shared" si="29"/>
        <v>1</v>
      </c>
      <c r="CN35" s="144" t="str">
        <f t="shared" si="30"/>
        <v>1</v>
      </c>
      <c r="CO35" s="144" t="str">
        <f t="shared" si="31"/>
        <v>1</v>
      </c>
      <c r="CP35" s="144" t="str">
        <f t="shared" si="32"/>
        <v>1</v>
      </c>
      <c r="CQ35" s="144" t="str">
        <f t="shared" si="33"/>
        <v>1</v>
      </c>
      <c r="CR35" s="144" t="str">
        <f t="shared" si="34"/>
        <v>1</v>
      </c>
      <c r="CS35" s="144" t="str">
        <f t="shared" si="35"/>
        <v>1</v>
      </c>
      <c r="CT35" s="144" t="str">
        <f t="shared" si="36"/>
        <v>1</v>
      </c>
      <c r="CU35" s="144" t="str">
        <f t="shared" si="37"/>
        <v>1</v>
      </c>
      <c r="CV35" s="144" t="str">
        <f t="shared" si="38"/>
        <v>0</v>
      </c>
      <c r="CW35" s="144" t="str">
        <f t="shared" si="39"/>
        <v>1</v>
      </c>
      <c r="CX35" s="144" t="str">
        <f t="shared" si="40"/>
        <v>0</v>
      </c>
      <c r="CY35" s="144" t="str">
        <f t="shared" si="41"/>
        <v>1</v>
      </c>
      <c r="DC35" s="156" t="str">
        <f t="shared" si="42"/>
        <v>0</v>
      </c>
      <c r="DD35" s="146" t="str">
        <f t="shared" si="43"/>
        <v>0</v>
      </c>
      <c r="DE35" s="146" t="str">
        <f t="shared" si="44"/>
        <v>0</v>
      </c>
      <c r="DF35" s="146" t="str">
        <f t="shared" si="45"/>
        <v xml:space="preserve">(حاسب عملي)  </v>
      </c>
      <c r="DG35" s="146" t="str">
        <f t="shared" si="46"/>
        <v>0</v>
      </c>
      <c r="DH35" s="146" t="str">
        <f t="shared" si="47"/>
        <v>0</v>
      </c>
      <c r="DI35" s="146" t="str">
        <f t="shared" si="48"/>
        <v>0</v>
      </c>
      <c r="DJ35" s="146" t="str">
        <f t="shared" si="49"/>
        <v>0</v>
      </c>
      <c r="DK35" s="146" t="str">
        <f t="shared" si="50"/>
        <v>0</v>
      </c>
      <c r="DL35" s="146" t="str">
        <f t="shared" si="51"/>
        <v>0</v>
      </c>
      <c r="DM35" s="146" t="str">
        <f t="shared" si="52"/>
        <v>0</v>
      </c>
      <c r="DN35" s="146" t="str">
        <f t="shared" si="53"/>
        <v/>
      </c>
      <c r="DO35" s="146" t="str">
        <f t="shared" si="54"/>
        <v>0</v>
      </c>
      <c r="DP35" s="146" t="str">
        <f t="shared" si="55"/>
        <v/>
      </c>
      <c r="DQ35" s="146" t="str">
        <f t="shared" si="56"/>
        <v>0</v>
      </c>
      <c r="DS35" s="29" t="str">
        <f t="shared" si="58"/>
        <v/>
      </c>
      <c r="DU35" s="158"/>
      <c r="DV35" s="27"/>
      <c r="DW35" s="28"/>
      <c r="DX35" s="28"/>
      <c r="DY35" s="11"/>
    </row>
    <row r="36" spans="1:129" s="29" customFormat="1" ht="23.25" thickBot="1">
      <c r="A36" s="157"/>
      <c r="B36" s="114" t="str">
        <f t="shared" si="0"/>
        <v>راسب</v>
      </c>
      <c r="C36" s="115" t="str">
        <f t="shared" si="1"/>
        <v/>
      </c>
      <c r="D36" s="148">
        <f t="shared" si="2"/>
        <v>27</v>
      </c>
      <c r="E36" s="117">
        <v>530</v>
      </c>
      <c r="F36" s="118" t="s">
        <v>101</v>
      </c>
      <c r="G36" s="149"/>
      <c r="H36" s="120"/>
      <c r="I36" s="119" t="s">
        <v>59</v>
      </c>
      <c r="J36" s="121" t="s">
        <v>60</v>
      </c>
      <c r="K36" s="119" t="s">
        <v>61</v>
      </c>
      <c r="L36" s="122">
        <v>30307161400389</v>
      </c>
      <c r="M36" s="123">
        <f t="shared" si="3"/>
        <v>37818</v>
      </c>
      <c r="N36" s="124" t="str">
        <f>IF([1]الشيت!M36="","",CONCATENATE(DATEDIF([1]الشيت!M36,[1]البداية!$M$20,"md")," - ",DATEDIF([1]الشيت!M36,[1]البداية!$M$20,"ym")," - ",DATEDIF([1]الشيت!M36,[1]البداية!$M$20,"y")))</f>
        <v>0 - 2 - 13</v>
      </c>
      <c r="O36" s="150">
        <v>539</v>
      </c>
      <c r="P36" s="151"/>
      <c r="Q36" s="11"/>
      <c r="R36" s="127">
        <v>8</v>
      </c>
      <c r="S36" s="128">
        <v>8</v>
      </c>
      <c r="T36" s="127">
        <v>11.5</v>
      </c>
      <c r="U36" s="152">
        <f t="shared" si="4"/>
        <v>27.5</v>
      </c>
      <c r="V36" s="127">
        <v>8.5</v>
      </c>
      <c r="W36" s="128">
        <v>10.5</v>
      </c>
      <c r="X36" s="127">
        <v>12</v>
      </c>
      <c r="Y36" s="152">
        <f t="shared" si="5"/>
        <v>31</v>
      </c>
      <c r="Z36" s="127">
        <v>5.5</v>
      </c>
      <c r="AA36" s="128">
        <v>5.6</v>
      </c>
      <c r="AB36" s="127">
        <v>8</v>
      </c>
      <c r="AC36" s="152">
        <f t="shared" si="6"/>
        <v>19.100000000000001</v>
      </c>
      <c r="AD36" s="127">
        <v>5</v>
      </c>
      <c r="AE36" s="127">
        <v>3</v>
      </c>
      <c r="AF36" s="153">
        <f t="shared" si="7"/>
        <v>8</v>
      </c>
      <c r="AG36" s="128">
        <v>7</v>
      </c>
      <c r="AH36" s="128">
        <v>3</v>
      </c>
      <c r="AI36" s="153">
        <f t="shared" si="8"/>
        <v>10</v>
      </c>
      <c r="AJ36" s="127">
        <v>9</v>
      </c>
      <c r="AK36" s="127">
        <v>5</v>
      </c>
      <c r="AL36" s="153">
        <f t="shared" si="9"/>
        <v>14</v>
      </c>
      <c r="AM36" s="132">
        <f t="shared" si="10"/>
        <v>21</v>
      </c>
      <c r="AN36" s="132">
        <f t="shared" si="11"/>
        <v>11</v>
      </c>
      <c r="AO36" s="153">
        <f t="shared" si="57"/>
        <v>32</v>
      </c>
      <c r="AP36" s="127">
        <v>8.5</v>
      </c>
      <c r="AQ36" s="128">
        <v>5</v>
      </c>
      <c r="AR36" s="127">
        <v>17</v>
      </c>
      <c r="AS36" s="152">
        <f t="shared" si="12"/>
        <v>30.5</v>
      </c>
      <c r="AT36" s="127">
        <v>9.5</v>
      </c>
      <c r="AU36" s="128">
        <v>5.5</v>
      </c>
      <c r="AV36" s="127">
        <v>18</v>
      </c>
      <c r="AW36" s="152">
        <f t="shared" si="13"/>
        <v>33</v>
      </c>
      <c r="AX36" s="127">
        <v>9</v>
      </c>
      <c r="AY36" s="128">
        <v>4</v>
      </c>
      <c r="AZ36" s="127">
        <v>12</v>
      </c>
      <c r="BA36" s="152">
        <f t="shared" si="14"/>
        <v>25</v>
      </c>
      <c r="BB36" s="127">
        <v>9</v>
      </c>
      <c r="BC36" s="128">
        <v>6</v>
      </c>
      <c r="BD36" s="127">
        <v>8.5</v>
      </c>
      <c r="BE36" s="152">
        <f t="shared" si="15"/>
        <v>23.5</v>
      </c>
      <c r="BF36" s="127">
        <v>9.5</v>
      </c>
      <c r="BG36" s="128" t="s">
        <v>86</v>
      </c>
      <c r="BH36" s="127">
        <v>15.5</v>
      </c>
      <c r="BI36" s="152">
        <f t="shared" si="16"/>
        <v>25</v>
      </c>
      <c r="BJ36" s="127">
        <v>9</v>
      </c>
      <c r="BK36" s="128">
        <v>9</v>
      </c>
      <c r="BL36" s="127">
        <v>18</v>
      </c>
      <c r="BM36" s="152">
        <f t="shared" si="17"/>
        <v>36</v>
      </c>
      <c r="BN36" s="127">
        <v>9.5</v>
      </c>
      <c r="BO36" s="128">
        <v>3.5</v>
      </c>
      <c r="BP36" s="127">
        <v>12</v>
      </c>
      <c r="BQ36" s="152">
        <f t="shared" si="18"/>
        <v>25</v>
      </c>
      <c r="BR36" s="127">
        <v>9.5</v>
      </c>
      <c r="BS36" s="128">
        <v>6</v>
      </c>
      <c r="BT36" s="127">
        <v>13</v>
      </c>
      <c r="BU36" s="152">
        <f t="shared" si="19"/>
        <v>28.5</v>
      </c>
      <c r="BV36" s="133">
        <f t="shared" si="20"/>
        <v>73.099999999999994</v>
      </c>
      <c r="BW36" s="134">
        <f t="shared" si="21"/>
        <v>336.1</v>
      </c>
      <c r="BX36" s="154">
        <v>4</v>
      </c>
      <c r="BY36" s="128">
        <v>6.5</v>
      </c>
      <c r="BZ36" s="127">
        <v>6.5</v>
      </c>
      <c r="CA36" s="152">
        <f t="shared" si="22"/>
        <v>17</v>
      </c>
      <c r="CB36" s="127">
        <v>3.5</v>
      </c>
      <c r="CC36" s="128">
        <v>3</v>
      </c>
      <c r="CD36" s="127">
        <v>7</v>
      </c>
      <c r="CE36" s="152">
        <f t="shared" si="23"/>
        <v>13.5</v>
      </c>
      <c r="CF36" s="138" t="str">
        <f t="shared" si="24"/>
        <v/>
      </c>
      <c r="CG36" s="139" t="str">
        <f t="shared" si="25"/>
        <v>راسب</v>
      </c>
      <c r="CH36" s="140" t="str">
        <f>IF(F36="","",IF(CJ36=0,RANK($BW36,$BW$10:$BW$599)+COUNTIF(BW$10:BW36,BW36)-1,IF(CJ36&gt;=$CK$8,"جميع المواد",CONCATENATE(DC36,DD36,DE36,DF36,DG36,DH36,DI36,DJ36,DK36,DL36,DM36,DN36,DO36,DP36,DQ36))))</f>
        <v>00000000000000</v>
      </c>
      <c r="CI36" s="141" t="str">
        <f>IF(F36="","",IF(CJ36=0,RANK($BW36,$BW$10:$BW$599)+COUNTIF(BW$10:BW36,BW36)-"1",""))</f>
        <v/>
      </c>
      <c r="CJ36" s="142">
        <f t="shared" si="26"/>
        <v>11</v>
      </c>
      <c r="CK36" s="143" t="str">
        <f t="shared" si="27"/>
        <v>1</v>
      </c>
      <c r="CL36" s="144" t="str">
        <f t="shared" si="28"/>
        <v>1</v>
      </c>
      <c r="CM36" s="144" t="str">
        <f t="shared" si="29"/>
        <v>1</v>
      </c>
      <c r="CN36" s="144" t="str">
        <f t="shared" si="30"/>
        <v>1</v>
      </c>
      <c r="CO36" s="144" t="str">
        <f t="shared" si="31"/>
        <v>1</v>
      </c>
      <c r="CP36" s="144" t="str">
        <f t="shared" si="32"/>
        <v>1</v>
      </c>
      <c r="CQ36" s="144" t="str">
        <f t="shared" si="33"/>
        <v>1</v>
      </c>
      <c r="CR36" s="144" t="str">
        <f t="shared" si="34"/>
        <v>1</v>
      </c>
      <c r="CS36" s="144" t="str">
        <f t="shared" si="35"/>
        <v>1</v>
      </c>
      <c r="CT36" s="144" t="str">
        <f t="shared" si="36"/>
        <v>0</v>
      </c>
      <c r="CU36" s="144" t="str">
        <f t="shared" si="37"/>
        <v>1</v>
      </c>
      <c r="CV36" s="144" t="str">
        <f t="shared" si="38"/>
        <v>1</v>
      </c>
      <c r="CW36" s="144" t="str">
        <f t="shared" si="39"/>
        <v>1</v>
      </c>
      <c r="CX36" s="144" t="str">
        <f t="shared" si="40"/>
        <v>1</v>
      </c>
      <c r="CY36" s="144" t="str">
        <f t="shared" si="41"/>
        <v>1</v>
      </c>
      <c r="DC36" s="156" t="str">
        <f t="shared" si="42"/>
        <v>0</v>
      </c>
      <c r="DD36" s="146" t="str">
        <f t="shared" si="43"/>
        <v>0</v>
      </c>
      <c r="DE36" s="146" t="str">
        <f t="shared" si="44"/>
        <v>0</v>
      </c>
      <c r="DF36" s="146" t="str">
        <f t="shared" si="45"/>
        <v>0</v>
      </c>
      <c r="DG36" s="146" t="str">
        <f t="shared" si="46"/>
        <v>0</v>
      </c>
      <c r="DH36" s="146" t="str">
        <f t="shared" si="47"/>
        <v>0</v>
      </c>
      <c r="DI36" s="146" t="str">
        <f t="shared" si="48"/>
        <v>0</v>
      </c>
      <c r="DJ36" s="146" t="str">
        <f t="shared" si="49"/>
        <v>0</v>
      </c>
      <c r="DK36" s="146" t="str">
        <f t="shared" si="50"/>
        <v>0</v>
      </c>
      <c r="DL36" s="146" t="str">
        <f t="shared" si="51"/>
        <v/>
      </c>
      <c r="DM36" s="146" t="str">
        <f t="shared" si="52"/>
        <v>0</v>
      </c>
      <c r="DN36" s="146" t="str">
        <f t="shared" si="53"/>
        <v>0</v>
      </c>
      <c r="DO36" s="146" t="str">
        <f t="shared" si="54"/>
        <v>0</v>
      </c>
      <c r="DP36" s="146" t="str">
        <f t="shared" si="55"/>
        <v>0</v>
      </c>
      <c r="DQ36" s="146" t="str">
        <f t="shared" si="56"/>
        <v>0</v>
      </c>
      <c r="DS36" s="29" t="str">
        <f t="shared" si="58"/>
        <v/>
      </c>
      <c r="DU36" s="158"/>
      <c r="DV36" s="27"/>
      <c r="DW36" s="28"/>
      <c r="DX36" s="28"/>
      <c r="DY36" s="11"/>
    </row>
    <row r="37" spans="1:129" s="29" customFormat="1" ht="23.25" thickBot="1">
      <c r="A37" s="157"/>
      <c r="B37" s="114" t="str">
        <f t="shared" si="0"/>
        <v>راسب</v>
      </c>
      <c r="C37" s="115" t="str">
        <f t="shared" si="1"/>
        <v/>
      </c>
      <c r="D37" s="148">
        <f t="shared" si="2"/>
        <v>28</v>
      </c>
      <c r="E37" s="117">
        <v>531</v>
      </c>
      <c r="F37" s="118" t="s">
        <v>102</v>
      </c>
      <c r="G37" s="149"/>
      <c r="H37" s="120"/>
      <c r="I37" s="119" t="s">
        <v>59</v>
      </c>
      <c r="J37" s="121" t="s">
        <v>60</v>
      </c>
      <c r="K37" s="119" t="s">
        <v>61</v>
      </c>
      <c r="L37" s="122">
        <v>30512011404044</v>
      </c>
      <c r="M37" s="123">
        <f t="shared" si="3"/>
        <v>38687</v>
      </c>
      <c r="N37" s="124" t="str">
        <f>IF([1]الشيت!M37="","",CONCATENATE(DATEDIF([1]الشيت!M37,[1]البداية!$M$20,"md")," - ",DATEDIF([1]الشيت!M37,[1]البداية!$M$20,"ym")," - ",DATEDIF([1]الشيت!M37,[1]البداية!$M$20,"y")))</f>
        <v>0 - 11 - 12</v>
      </c>
      <c r="O37" s="150">
        <v>540</v>
      </c>
      <c r="P37" s="151"/>
      <c r="Q37" s="11"/>
      <c r="R37" s="127">
        <v>8</v>
      </c>
      <c r="S37" s="128">
        <v>17</v>
      </c>
      <c r="T37" s="127">
        <v>16</v>
      </c>
      <c r="U37" s="152">
        <f t="shared" si="4"/>
        <v>41</v>
      </c>
      <c r="V37" s="127">
        <v>9</v>
      </c>
      <c r="W37" s="128">
        <v>12.5</v>
      </c>
      <c r="X37" s="127">
        <v>16</v>
      </c>
      <c r="Y37" s="152">
        <f t="shared" si="5"/>
        <v>37.5</v>
      </c>
      <c r="Z37" s="127">
        <v>5.5</v>
      </c>
      <c r="AA37" s="128">
        <v>7.2</v>
      </c>
      <c r="AB37" s="127">
        <v>7.6</v>
      </c>
      <c r="AC37" s="152">
        <f t="shared" si="6"/>
        <v>20.3</v>
      </c>
      <c r="AD37" s="127">
        <v>5</v>
      </c>
      <c r="AE37" s="127">
        <v>3</v>
      </c>
      <c r="AF37" s="153">
        <f t="shared" si="7"/>
        <v>8</v>
      </c>
      <c r="AG37" s="128">
        <v>8</v>
      </c>
      <c r="AH37" s="128">
        <v>2</v>
      </c>
      <c r="AI37" s="153">
        <f t="shared" si="8"/>
        <v>10</v>
      </c>
      <c r="AJ37" s="127">
        <v>8</v>
      </c>
      <c r="AK37" s="127">
        <v>6</v>
      </c>
      <c r="AL37" s="153">
        <f t="shared" si="9"/>
        <v>14</v>
      </c>
      <c r="AM37" s="132">
        <f t="shared" si="10"/>
        <v>21</v>
      </c>
      <c r="AN37" s="132">
        <f t="shared" si="11"/>
        <v>11</v>
      </c>
      <c r="AO37" s="153">
        <f t="shared" si="57"/>
        <v>32</v>
      </c>
      <c r="AP37" s="127">
        <v>8.5</v>
      </c>
      <c r="AQ37" s="128">
        <v>12</v>
      </c>
      <c r="AR37" s="127">
        <v>18</v>
      </c>
      <c r="AS37" s="152">
        <f t="shared" si="12"/>
        <v>38.5</v>
      </c>
      <c r="AT37" s="127">
        <v>9</v>
      </c>
      <c r="AU37" s="128">
        <v>14</v>
      </c>
      <c r="AV37" s="127">
        <v>19</v>
      </c>
      <c r="AW37" s="152">
        <f t="shared" si="13"/>
        <v>42</v>
      </c>
      <c r="AX37" s="127">
        <v>9</v>
      </c>
      <c r="AY37" s="128">
        <v>16</v>
      </c>
      <c r="AZ37" s="127">
        <v>17</v>
      </c>
      <c r="BA37" s="152">
        <f t="shared" si="14"/>
        <v>42</v>
      </c>
      <c r="BB37" s="127">
        <v>9</v>
      </c>
      <c r="BC37" s="128">
        <v>12.5</v>
      </c>
      <c r="BD37" s="127">
        <v>10.5</v>
      </c>
      <c r="BE37" s="152">
        <f t="shared" si="15"/>
        <v>32</v>
      </c>
      <c r="BF37" s="127">
        <v>9.5</v>
      </c>
      <c r="BG37" s="128">
        <v>4.5</v>
      </c>
      <c r="BH37" s="127">
        <v>14.5</v>
      </c>
      <c r="BI37" s="152">
        <f t="shared" si="16"/>
        <v>28.5</v>
      </c>
      <c r="BJ37" s="127">
        <v>9</v>
      </c>
      <c r="BK37" s="128">
        <v>10</v>
      </c>
      <c r="BL37" s="127">
        <v>18</v>
      </c>
      <c r="BM37" s="152">
        <f t="shared" si="17"/>
        <v>37</v>
      </c>
      <c r="BN37" s="127">
        <v>9</v>
      </c>
      <c r="BO37" s="128">
        <v>8.5</v>
      </c>
      <c r="BP37" s="127">
        <v>11.5</v>
      </c>
      <c r="BQ37" s="152">
        <f t="shared" si="18"/>
        <v>29</v>
      </c>
      <c r="BR37" s="127">
        <v>9</v>
      </c>
      <c r="BS37" s="128">
        <v>18</v>
      </c>
      <c r="BT37" s="127">
        <v>15</v>
      </c>
      <c r="BU37" s="152">
        <f t="shared" si="19"/>
        <v>42</v>
      </c>
      <c r="BV37" s="133">
        <f t="shared" si="20"/>
        <v>142.19999999999999</v>
      </c>
      <c r="BW37" s="134">
        <f t="shared" si="21"/>
        <v>421.8</v>
      </c>
      <c r="BX37" s="154">
        <v>4</v>
      </c>
      <c r="BY37" s="128">
        <v>7</v>
      </c>
      <c r="BZ37" s="127">
        <v>6.5</v>
      </c>
      <c r="CA37" s="152">
        <f t="shared" si="22"/>
        <v>17.5</v>
      </c>
      <c r="CB37" s="127">
        <v>3.5</v>
      </c>
      <c r="CC37" s="128">
        <v>6</v>
      </c>
      <c r="CD37" s="127">
        <v>7</v>
      </c>
      <c r="CE37" s="152">
        <f t="shared" si="23"/>
        <v>16.5</v>
      </c>
      <c r="CF37" s="138" t="str">
        <f t="shared" si="24"/>
        <v/>
      </c>
      <c r="CG37" s="139" t="str">
        <f t="shared" si="25"/>
        <v>راسب</v>
      </c>
      <c r="CH37" s="140" t="str">
        <f>IF(F37="","",IF(CJ37=0,RANK($BW37,$BW$10:$BW$599)+COUNTIF(BW$10:BW37,BW37)-1,IF(CJ37&gt;=$CK$8,"جميع المواد",CONCATENATE(DC37,DD37,DE37,DF37,DG37,DH37,DI37,DJ37,DK37,DL37,DM37,DN37,DO37,DP37,DQ37))))</f>
        <v>00000000</v>
      </c>
      <c r="CI37" s="141" t="str">
        <f>IF(F37="","",IF(CJ37=0,RANK($BW37,$BW$10:$BW$599)+COUNTIF(BW$10:BW37,BW37)-"1",""))</f>
        <v/>
      </c>
      <c r="CJ37" s="142">
        <f t="shared" si="26"/>
        <v>6</v>
      </c>
      <c r="CK37" s="143" t="str">
        <f t="shared" si="27"/>
        <v>0</v>
      </c>
      <c r="CL37" s="144" t="str">
        <f t="shared" si="28"/>
        <v>0</v>
      </c>
      <c r="CM37" s="144" t="str">
        <f t="shared" si="29"/>
        <v>1</v>
      </c>
      <c r="CN37" s="144" t="str">
        <f t="shared" si="30"/>
        <v>1</v>
      </c>
      <c r="CO37" s="144" t="str">
        <f t="shared" si="31"/>
        <v>0</v>
      </c>
      <c r="CP37" s="144" t="str">
        <f t="shared" si="32"/>
        <v>1</v>
      </c>
      <c r="CQ37" s="144" t="str">
        <f t="shared" si="33"/>
        <v>0</v>
      </c>
      <c r="CR37" s="144" t="str">
        <f t="shared" si="34"/>
        <v>1</v>
      </c>
      <c r="CS37" s="144" t="str">
        <f t="shared" si="35"/>
        <v>1</v>
      </c>
      <c r="CT37" s="144" t="str">
        <f t="shared" si="36"/>
        <v>0</v>
      </c>
      <c r="CU37" s="144" t="str">
        <f t="shared" si="37"/>
        <v>1</v>
      </c>
      <c r="CV37" s="144" t="str">
        <f t="shared" si="38"/>
        <v>0</v>
      </c>
      <c r="CW37" s="144" t="str">
        <f t="shared" si="39"/>
        <v>1</v>
      </c>
      <c r="CX37" s="144" t="str">
        <f t="shared" si="40"/>
        <v>1</v>
      </c>
      <c r="CY37" s="144" t="str">
        <f t="shared" si="41"/>
        <v>0</v>
      </c>
      <c r="DC37" s="156" t="str">
        <f t="shared" si="42"/>
        <v/>
      </c>
      <c r="DD37" s="146" t="str">
        <f t="shared" si="43"/>
        <v/>
      </c>
      <c r="DE37" s="146" t="str">
        <f t="shared" si="44"/>
        <v>0</v>
      </c>
      <c r="DF37" s="146" t="str">
        <f t="shared" si="45"/>
        <v>0</v>
      </c>
      <c r="DG37" s="146" t="str">
        <f t="shared" si="46"/>
        <v/>
      </c>
      <c r="DH37" s="146" t="str">
        <f t="shared" si="47"/>
        <v>0</v>
      </c>
      <c r="DI37" s="146" t="str">
        <f t="shared" si="48"/>
        <v/>
      </c>
      <c r="DJ37" s="146" t="str">
        <f t="shared" si="49"/>
        <v>0</v>
      </c>
      <c r="DK37" s="146" t="str">
        <f t="shared" si="50"/>
        <v>0</v>
      </c>
      <c r="DL37" s="146" t="str">
        <f t="shared" si="51"/>
        <v/>
      </c>
      <c r="DM37" s="146" t="str">
        <f t="shared" si="52"/>
        <v>0</v>
      </c>
      <c r="DN37" s="146" t="str">
        <f t="shared" si="53"/>
        <v/>
      </c>
      <c r="DO37" s="146" t="str">
        <f t="shared" si="54"/>
        <v>0</v>
      </c>
      <c r="DP37" s="146" t="str">
        <f t="shared" si="55"/>
        <v>0</v>
      </c>
      <c r="DQ37" s="146" t="str">
        <f t="shared" si="56"/>
        <v/>
      </c>
      <c r="DS37" s="29" t="str">
        <f t="shared" si="58"/>
        <v/>
      </c>
      <c r="DU37" s="158"/>
      <c r="DV37" s="27"/>
      <c r="DW37" s="28"/>
      <c r="DX37" s="28"/>
      <c r="DY37" s="11"/>
    </row>
    <row r="38" spans="1:129" s="29" customFormat="1" ht="23.25" thickBot="1">
      <c r="A38" s="157"/>
      <c r="B38" s="114" t="str">
        <f t="shared" si="0"/>
        <v>راسب</v>
      </c>
      <c r="C38" s="115" t="str">
        <f t="shared" si="1"/>
        <v/>
      </c>
      <c r="D38" s="148">
        <f t="shared" si="2"/>
        <v>29</v>
      </c>
      <c r="E38" s="117">
        <v>532</v>
      </c>
      <c r="F38" s="118" t="s">
        <v>103</v>
      </c>
      <c r="G38" s="149"/>
      <c r="H38" s="120"/>
      <c r="I38" s="119" t="s">
        <v>59</v>
      </c>
      <c r="J38" s="121" t="s">
        <v>60</v>
      </c>
      <c r="K38" s="119" t="s">
        <v>61</v>
      </c>
      <c r="L38" s="122">
        <v>30509181400921</v>
      </c>
      <c r="M38" s="123">
        <f t="shared" si="3"/>
        <v>38613</v>
      </c>
      <c r="N38" s="124" t="str">
        <f>IF([1]الشيت!M38="","",CONCATENATE(DATEDIF([1]الشيت!M38,[1]البداية!$M$20,"md")," - ",DATEDIF([1]الشيت!M38,[1]البداية!$M$20,"ym")," - ",DATEDIF([1]الشيت!M38,[1]البداية!$M$20,"y")))</f>
        <v>8 - 7 - 14</v>
      </c>
      <c r="O38" s="150">
        <v>541</v>
      </c>
      <c r="P38" s="151"/>
      <c r="Q38" s="11"/>
      <c r="R38" s="127">
        <v>8</v>
      </c>
      <c r="S38" s="128">
        <v>12</v>
      </c>
      <c r="T38" s="127">
        <v>10.5</v>
      </c>
      <c r="U38" s="152">
        <f t="shared" si="4"/>
        <v>30.5</v>
      </c>
      <c r="V38" s="127">
        <v>9</v>
      </c>
      <c r="W38" s="128">
        <v>13</v>
      </c>
      <c r="X38" s="127">
        <v>15</v>
      </c>
      <c r="Y38" s="152">
        <f t="shared" si="5"/>
        <v>37</v>
      </c>
      <c r="Z38" s="127">
        <v>5.5</v>
      </c>
      <c r="AA38" s="128">
        <v>6</v>
      </c>
      <c r="AB38" s="127">
        <v>7.6</v>
      </c>
      <c r="AC38" s="152">
        <f t="shared" si="6"/>
        <v>19.100000000000001</v>
      </c>
      <c r="AD38" s="127">
        <v>5</v>
      </c>
      <c r="AE38" s="127">
        <v>3</v>
      </c>
      <c r="AF38" s="153">
        <f t="shared" si="7"/>
        <v>8</v>
      </c>
      <c r="AG38" s="128">
        <v>9</v>
      </c>
      <c r="AH38" s="128">
        <v>3.5</v>
      </c>
      <c r="AI38" s="153">
        <f t="shared" si="8"/>
        <v>12.5</v>
      </c>
      <c r="AJ38" s="127">
        <v>8</v>
      </c>
      <c r="AK38" s="127">
        <v>6</v>
      </c>
      <c r="AL38" s="153">
        <f t="shared" si="9"/>
        <v>14</v>
      </c>
      <c r="AM38" s="132">
        <f t="shared" si="10"/>
        <v>22</v>
      </c>
      <c r="AN38" s="132">
        <f t="shared" si="11"/>
        <v>12.5</v>
      </c>
      <c r="AO38" s="153">
        <f t="shared" si="57"/>
        <v>34.5</v>
      </c>
      <c r="AP38" s="127">
        <v>8</v>
      </c>
      <c r="AQ38" s="128">
        <v>10.5</v>
      </c>
      <c r="AR38" s="127">
        <v>17</v>
      </c>
      <c r="AS38" s="152">
        <f t="shared" si="12"/>
        <v>35.5</v>
      </c>
      <c r="AT38" s="127">
        <v>9</v>
      </c>
      <c r="AU38" s="128">
        <v>9.5</v>
      </c>
      <c r="AV38" s="127">
        <v>19</v>
      </c>
      <c r="AW38" s="152">
        <f t="shared" si="13"/>
        <v>37.5</v>
      </c>
      <c r="AX38" s="127">
        <v>9</v>
      </c>
      <c r="AY38" s="128">
        <v>7</v>
      </c>
      <c r="AZ38" s="127">
        <v>18</v>
      </c>
      <c r="BA38" s="152">
        <f t="shared" si="14"/>
        <v>34</v>
      </c>
      <c r="BB38" s="127">
        <v>9</v>
      </c>
      <c r="BC38" s="128">
        <v>17</v>
      </c>
      <c r="BD38" s="127">
        <v>8.5</v>
      </c>
      <c r="BE38" s="152">
        <f t="shared" si="15"/>
        <v>34.5</v>
      </c>
      <c r="BF38" s="127">
        <v>9.5</v>
      </c>
      <c r="BG38" s="128">
        <v>10</v>
      </c>
      <c r="BH38" s="127">
        <v>11</v>
      </c>
      <c r="BI38" s="152">
        <f t="shared" si="16"/>
        <v>30.5</v>
      </c>
      <c r="BJ38" s="127">
        <v>9</v>
      </c>
      <c r="BK38" s="128">
        <v>7</v>
      </c>
      <c r="BL38" s="127">
        <v>18</v>
      </c>
      <c r="BM38" s="152">
        <f t="shared" si="17"/>
        <v>34</v>
      </c>
      <c r="BN38" s="127">
        <v>9</v>
      </c>
      <c r="BO38" s="128">
        <v>12</v>
      </c>
      <c r="BP38" s="127">
        <v>13.5</v>
      </c>
      <c r="BQ38" s="152">
        <f t="shared" si="18"/>
        <v>34.5</v>
      </c>
      <c r="BR38" s="127">
        <v>9</v>
      </c>
      <c r="BS38" s="128">
        <v>13</v>
      </c>
      <c r="BT38" s="127">
        <v>14</v>
      </c>
      <c r="BU38" s="152">
        <f t="shared" si="19"/>
        <v>36</v>
      </c>
      <c r="BV38" s="133">
        <f t="shared" si="20"/>
        <v>129.5</v>
      </c>
      <c r="BW38" s="134">
        <f t="shared" si="21"/>
        <v>397.6</v>
      </c>
      <c r="BX38" s="154">
        <v>4</v>
      </c>
      <c r="BY38" s="128">
        <v>4.5</v>
      </c>
      <c r="BZ38" s="127">
        <v>6.5</v>
      </c>
      <c r="CA38" s="152">
        <f t="shared" si="22"/>
        <v>15</v>
      </c>
      <c r="CB38" s="127">
        <v>3.5</v>
      </c>
      <c r="CC38" s="128">
        <v>5</v>
      </c>
      <c r="CD38" s="127">
        <v>7</v>
      </c>
      <c r="CE38" s="152">
        <f t="shared" si="23"/>
        <v>15.5</v>
      </c>
      <c r="CF38" s="138" t="str">
        <f t="shared" si="24"/>
        <v/>
      </c>
      <c r="CG38" s="139" t="str">
        <f t="shared" si="25"/>
        <v>راسب</v>
      </c>
      <c r="CH38" s="140" t="str">
        <f>IF(F38="","",IF(CJ38=0,RANK($BW38,$BW$10:$BW$599)+COUNTIF(BW$10:BW38,BW38)-1,IF(CJ38&gt;=$CK$8,"جميع المواد",CONCATENATE(DC38,DD38,DE38,DF38,DG38,DH38,DI38,DJ38,DK38,DL38,DM38,DN38,DO38,DP38,DQ38))))</f>
        <v>00(حاسب عملي)  00000000</v>
      </c>
      <c r="CI38" s="141" t="str">
        <f>IF(F38="","",IF(CJ38=0,RANK($BW38,$BW$10:$BW$599)+COUNTIF(BW$10:BW38,BW38)-"1",""))</f>
        <v/>
      </c>
      <c r="CJ38" s="142">
        <f t="shared" si="26"/>
        <v>9</v>
      </c>
      <c r="CK38" s="143" t="str">
        <f t="shared" si="27"/>
        <v>1</v>
      </c>
      <c r="CL38" s="144" t="str">
        <f t="shared" si="28"/>
        <v>0</v>
      </c>
      <c r="CM38" s="144" t="str">
        <f t="shared" si="29"/>
        <v>1</v>
      </c>
      <c r="CN38" s="144" t="str">
        <f t="shared" si="30"/>
        <v>1</v>
      </c>
      <c r="CO38" s="144" t="str">
        <f t="shared" si="31"/>
        <v>0</v>
      </c>
      <c r="CP38" s="144" t="str">
        <f t="shared" si="32"/>
        <v>1</v>
      </c>
      <c r="CQ38" s="144" t="str">
        <f t="shared" si="33"/>
        <v>1</v>
      </c>
      <c r="CR38" s="144" t="str">
        <f t="shared" si="34"/>
        <v>1</v>
      </c>
      <c r="CS38" s="144" t="str">
        <f t="shared" si="35"/>
        <v>1</v>
      </c>
      <c r="CT38" s="144" t="str">
        <f t="shared" si="36"/>
        <v>1</v>
      </c>
      <c r="CU38" s="144" t="str">
        <f t="shared" si="37"/>
        <v>1</v>
      </c>
      <c r="CV38" s="144" t="str">
        <f t="shared" si="38"/>
        <v>0</v>
      </c>
      <c r="CW38" s="144" t="str">
        <f t="shared" si="39"/>
        <v>1</v>
      </c>
      <c r="CX38" s="144" t="str">
        <f t="shared" si="40"/>
        <v>1</v>
      </c>
      <c r="CY38" s="144" t="str">
        <f t="shared" si="41"/>
        <v>0</v>
      </c>
      <c r="DC38" s="156" t="str">
        <f t="shared" si="42"/>
        <v>0</v>
      </c>
      <c r="DD38" s="146" t="str">
        <f t="shared" si="43"/>
        <v/>
      </c>
      <c r="DE38" s="146" t="str">
        <f t="shared" si="44"/>
        <v>0</v>
      </c>
      <c r="DF38" s="146" t="str">
        <f t="shared" si="45"/>
        <v xml:space="preserve">(حاسب عملي)  </v>
      </c>
      <c r="DG38" s="146" t="str">
        <f t="shared" si="46"/>
        <v/>
      </c>
      <c r="DH38" s="146" t="str">
        <f t="shared" si="47"/>
        <v>0</v>
      </c>
      <c r="DI38" s="146" t="str">
        <f t="shared" si="48"/>
        <v>0</v>
      </c>
      <c r="DJ38" s="146" t="str">
        <f t="shared" si="49"/>
        <v>0</v>
      </c>
      <c r="DK38" s="146" t="str">
        <f t="shared" si="50"/>
        <v>0</v>
      </c>
      <c r="DL38" s="146" t="str">
        <f t="shared" si="51"/>
        <v>0</v>
      </c>
      <c r="DM38" s="146" t="str">
        <f t="shared" si="52"/>
        <v>0</v>
      </c>
      <c r="DN38" s="146" t="str">
        <f t="shared" si="53"/>
        <v/>
      </c>
      <c r="DO38" s="146" t="str">
        <f t="shared" si="54"/>
        <v>0</v>
      </c>
      <c r="DP38" s="146" t="str">
        <f t="shared" si="55"/>
        <v>0</v>
      </c>
      <c r="DQ38" s="146" t="str">
        <f t="shared" si="56"/>
        <v/>
      </c>
      <c r="DS38" s="29" t="str">
        <f t="shared" si="58"/>
        <v/>
      </c>
      <c r="DU38" s="158"/>
      <c r="DV38" s="27"/>
      <c r="DW38" s="28"/>
      <c r="DX38" s="28"/>
      <c r="DY38" s="11"/>
    </row>
    <row r="39" spans="1:129" s="29" customFormat="1" ht="23.25" thickBot="1">
      <c r="A39" s="157"/>
      <c r="B39" s="114" t="str">
        <f t="shared" si="0"/>
        <v>راسب</v>
      </c>
      <c r="C39" s="115" t="str">
        <f t="shared" si="1"/>
        <v/>
      </c>
      <c r="D39" s="148">
        <f t="shared" si="2"/>
        <v>30</v>
      </c>
      <c r="E39" s="117">
        <v>533</v>
      </c>
      <c r="F39" s="118" t="s">
        <v>104</v>
      </c>
      <c r="G39" s="149"/>
      <c r="H39" s="120"/>
      <c r="I39" s="119" t="s">
        <v>59</v>
      </c>
      <c r="J39" s="121" t="s">
        <v>60</v>
      </c>
      <c r="K39" s="119" t="s">
        <v>61</v>
      </c>
      <c r="L39" s="122">
        <v>30601081400049</v>
      </c>
      <c r="M39" s="123">
        <f t="shared" si="3"/>
        <v>38725</v>
      </c>
      <c r="N39" s="124" t="str">
        <f>IF([1]الشيت!M39="","",CONCATENATE(DATEDIF([1]الشيت!M39,[1]البداية!$M$20,"md")," - ",DATEDIF([1]الشيت!M39,[1]البداية!$M$20,"ym")," - ",DATEDIF([1]الشيت!M39,[1]البداية!$M$20,"y")))</f>
        <v>15 - 2 - 15</v>
      </c>
      <c r="O39" s="150">
        <v>542</v>
      </c>
      <c r="P39" s="151"/>
      <c r="Q39" s="11"/>
      <c r="R39" s="127">
        <v>8</v>
      </c>
      <c r="S39" s="128">
        <v>13.5</v>
      </c>
      <c r="T39" s="127">
        <v>16.5</v>
      </c>
      <c r="U39" s="152">
        <f t="shared" si="4"/>
        <v>38</v>
      </c>
      <c r="V39" s="127">
        <v>8</v>
      </c>
      <c r="W39" s="128">
        <v>13</v>
      </c>
      <c r="X39" s="127">
        <v>15</v>
      </c>
      <c r="Y39" s="152">
        <f t="shared" si="5"/>
        <v>36</v>
      </c>
      <c r="Z39" s="127">
        <v>5.5</v>
      </c>
      <c r="AA39" s="128">
        <v>6</v>
      </c>
      <c r="AB39" s="127">
        <v>8.4</v>
      </c>
      <c r="AC39" s="152">
        <f t="shared" si="6"/>
        <v>19.899999999999999</v>
      </c>
      <c r="AD39" s="127">
        <v>5</v>
      </c>
      <c r="AE39" s="127">
        <v>3</v>
      </c>
      <c r="AF39" s="153">
        <f t="shared" si="7"/>
        <v>8</v>
      </c>
      <c r="AG39" s="128">
        <v>7</v>
      </c>
      <c r="AH39" s="128">
        <v>2.5</v>
      </c>
      <c r="AI39" s="153">
        <f t="shared" si="8"/>
        <v>9.5</v>
      </c>
      <c r="AJ39" s="127">
        <v>9</v>
      </c>
      <c r="AK39" s="127">
        <v>6</v>
      </c>
      <c r="AL39" s="153">
        <f t="shared" si="9"/>
        <v>15</v>
      </c>
      <c r="AM39" s="132">
        <f t="shared" si="10"/>
        <v>21</v>
      </c>
      <c r="AN39" s="132">
        <f t="shared" si="11"/>
        <v>11.5</v>
      </c>
      <c r="AO39" s="153">
        <f t="shared" si="57"/>
        <v>32.5</v>
      </c>
      <c r="AP39" s="127">
        <v>8</v>
      </c>
      <c r="AQ39" s="128">
        <v>9</v>
      </c>
      <c r="AR39" s="127">
        <v>18</v>
      </c>
      <c r="AS39" s="152">
        <f t="shared" si="12"/>
        <v>35</v>
      </c>
      <c r="AT39" s="127">
        <v>9.5</v>
      </c>
      <c r="AU39" s="128">
        <v>7.5</v>
      </c>
      <c r="AV39" s="127">
        <v>19</v>
      </c>
      <c r="AW39" s="152">
        <f t="shared" si="13"/>
        <v>36</v>
      </c>
      <c r="AX39" s="127">
        <v>9</v>
      </c>
      <c r="AY39" s="128">
        <v>10</v>
      </c>
      <c r="AZ39" s="127">
        <v>17</v>
      </c>
      <c r="BA39" s="152">
        <f t="shared" si="14"/>
        <v>36</v>
      </c>
      <c r="BB39" s="127">
        <v>9</v>
      </c>
      <c r="BC39" s="128">
        <v>11</v>
      </c>
      <c r="BD39" s="127">
        <v>9</v>
      </c>
      <c r="BE39" s="152">
        <f t="shared" si="15"/>
        <v>29</v>
      </c>
      <c r="BF39" s="127">
        <v>9.5</v>
      </c>
      <c r="BG39" s="128">
        <v>9</v>
      </c>
      <c r="BH39" s="127">
        <v>11</v>
      </c>
      <c r="BI39" s="152">
        <f t="shared" si="16"/>
        <v>29.5</v>
      </c>
      <c r="BJ39" s="127">
        <v>9</v>
      </c>
      <c r="BK39" s="128">
        <v>8</v>
      </c>
      <c r="BL39" s="127">
        <v>19</v>
      </c>
      <c r="BM39" s="152">
        <f t="shared" si="17"/>
        <v>36</v>
      </c>
      <c r="BN39" s="127">
        <v>9</v>
      </c>
      <c r="BO39" s="128">
        <v>7.5</v>
      </c>
      <c r="BP39" s="127">
        <v>13.5</v>
      </c>
      <c r="BQ39" s="152">
        <f t="shared" si="18"/>
        <v>30</v>
      </c>
      <c r="BR39" s="127">
        <v>9</v>
      </c>
      <c r="BS39" s="128">
        <v>12</v>
      </c>
      <c r="BT39" s="127">
        <v>13</v>
      </c>
      <c r="BU39" s="152">
        <f t="shared" si="19"/>
        <v>34</v>
      </c>
      <c r="BV39" s="133">
        <f t="shared" si="20"/>
        <v>116</v>
      </c>
      <c r="BW39" s="134">
        <f t="shared" si="21"/>
        <v>391.9</v>
      </c>
      <c r="BX39" s="154">
        <v>4</v>
      </c>
      <c r="BY39" s="128">
        <v>6</v>
      </c>
      <c r="BZ39" s="127">
        <v>6.5</v>
      </c>
      <c r="CA39" s="152">
        <f t="shared" si="22"/>
        <v>16.5</v>
      </c>
      <c r="CB39" s="127">
        <v>3.5</v>
      </c>
      <c r="CC39" s="128">
        <v>5</v>
      </c>
      <c r="CD39" s="127">
        <v>6</v>
      </c>
      <c r="CE39" s="152">
        <f t="shared" si="23"/>
        <v>14.5</v>
      </c>
      <c r="CF39" s="138" t="str">
        <f t="shared" si="24"/>
        <v/>
      </c>
      <c r="CG39" s="139" t="str">
        <f t="shared" si="25"/>
        <v>راسب</v>
      </c>
      <c r="CH39" s="140" t="str">
        <f>IF(F39="","",IF(CJ39=0,RANK($BW39,$BW$10:$BW$599)+COUNTIF(BW$10:BW39,BW39)-1,IF(CJ39&gt;=$CK$8,"جميع المواد",CONCATENATE(DC39,DD39,DE39,DF39,DG39,DH39,DI39,DJ39,DK39,DL39,DM39,DN39,DO39,DP39,DQ39))))</f>
        <v>00000000000</v>
      </c>
      <c r="CI39" s="141" t="str">
        <f>IF(F39="","",IF(CJ39=0,RANK($BW39,$BW$10:$BW$599)+COUNTIF(BW$10:BW39,BW39)-"1",""))</f>
        <v/>
      </c>
      <c r="CJ39" s="142">
        <f t="shared" si="26"/>
        <v>8</v>
      </c>
      <c r="CK39" s="143" t="str">
        <f t="shared" si="27"/>
        <v>0</v>
      </c>
      <c r="CL39" s="144" t="str">
        <f t="shared" si="28"/>
        <v>1</v>
      </c>
      <c r="CM39" s="144" t="str">
        <f t="shared" si="29"/>
        <v>0</v>
      </c>
      <c r="CN39" s="144" t="str">
        <f t="shared" si="30"/>
        <v>1</v>
      </c>
      <c r="CO39" s="144" t="str">
        <f t="shared" si="31"/>
        <v>0</v>
      </c>
      <c r="CP39" s="144" t="str">
        <f t="shared" si="32"/>
        <v>1</v>
      </c>
      <c r="CQ39" s="144" t="str">
        <f t="shared" si="33"/>
        <v>1</v>
      </c>
      <c r="CR39" s="144" t="str">
        <f t="shared" si="34"/>
        <v>1</v>
      </c>
      <c r="CS39" s="144" t="str">
        <f t="shared" si="35"/>
        <v>1</v>
      </c>
      <c r="CT39" s="144" t="str">
        <f t="shared" si="36"/>
        <v>0</v>
      </c>
      <c r="CU39" s="144" t="str">
        <f t="shared" si="37"/>
        <v>1</v>
      </c>
      <c r="CV39" s="144" t="str">
        <f t="shared" si="38"/>
        <v>1</v>
      </c>
      <c r="CW39" s="144" t="str">
        <f t="shared" si="39"/>
        <v>1</v>
      </c>
      <c r="CX39" s="144" t="str">
        <f t="shared" si="40"/>
        <v>1</v>
      </c>
      <c r="CY39" s="144" t="str">
        <f t="shared" si="41"/>
        <v>1</v>
      </c>
      <c r="DC39" s="156" t="str">
        <f t="shared" si="42"/>
        <v/>
      </c>
      <c r="DD39" s="146" t="str">
        <f t="shared" si="43"/>
        <v>0</v>
      </c>
      <c r="DE39" s="146" t="str">
        <f t="shared" si="44"/>
        <v/>
      </c>
      <c r="DF39" s="146" t="str">
        <f t="shared" si="45"/>
        <v>0</v>
      </c>
      <c r="DG39" s="146" t="str">
        <f t="shared" si="46"/>
        <v/>
      </c>
      <c r="DH39" s="146" t="str">
        <f t="shared" si="47"/>
        <v>0</v>
      </c>
      <c r="DI39" s="146" t="str">
        <f t="shared" si="48"/>
        <v>0</v>
      </c>
      <c r="DJ39" s="146" t="str">
        <f t="shared" si="49"/>
        <v>0</v>
      </c>
      <c r="DK39" s="146" t="str">
        <f t="shared" si="50"/>
        <v>0</v>
      </c>
      <c r="DL39" s="146" t="str">
        <f t="shared" si="51"/>
        <v/>
      </c>
      <c r="DM39" s="146" t="str">
        <f t="shared" si="52"/>
        <v>0</v>
      </c>
      <c r="DN39" s="146" t="str">
        <f t="shared" si="53"/>
        <v>0</v>
      </c>
      <c r="DO39" s="146" t="str">
        <f t="shared" si="54"/>
        <v>0</v>
      </c>
      <c r="DP39" s="146" t="str">
        <f t="shared" si="55"/>
        <v>0</v>
      </c>
      <c r="DQ39" s="146" t="str">
        <f t="shared" si="56"/>
        <v>0</v>
      </c>
      <c r="DS39" s="29" t="str">
        <f t="shared" si="58"/>
        <v/>
      </c>
      <c r="DU39" s="158"/>
      <c r="DV39" s="27"/>
      <c r="DW39" s="28"/>
      <c r="DX39" s="28"/>
      <c r="DY39" s="11"/>
    </row>
    <row r="40" spans="1:129" s="29" customFormat="1" ht="23.25" thickBot="1">
      <c r="A40" s="157"/>
      <c r="B40" s="114" t="str">
        <f t="shared" si="0"/>
        <v>راسب</v>
      </c>
      <c r="C40" s="115" t="str">
        <f t="shared" si="1"/>
        <v/>
      </c>
      <c r="D40" s="148">
        <f t="shared" si="2"/>
        <v>31</v>
      </c>
      <c r="E40" s="117">
        <v>534</v>
      </c>
      <c r="F40" s="118" t="s">
        <v>105</v>
      </c>
      <c r="G40" s="149"/>
      <c r="H40" s="120"/>
      <c r="I40" s="119" t="s">
        <v>59</v>
      </c>
      <c r="J40" s="121" t="s">
        <v>60</v>
      </c>
      <c r="K40" s="119" t="s">
        <v>61</v>
      </c>
      <c r="L40" s="122">
        <v>30507251402266</v>
      </c>
      <c r="M40" s="123">
        <f t="shared" si="3"/>
        <v>38558</v>
      </c>
      <c r="N40" s="124" t="str">
        <f>IF([1]الشيت!M40="","",CONCATENATE(DATEDIF([1]الشيت!M40,[1]البداية!$M$20,"md")," - ",DATEDIF([1]الشيت!M40,[1]البداية!$M$20,"ym")," - ",DATEDIF([1]الشيت!M40,[1]البداية!$M$20,"y")))</f>
        <v>0 - 10 - 12</v>
      </c>
      <c r="O40" s="150">
        <v>543</v>
      </c>
      <c r="P40" s="151"/>
      <c r="Q40" s="11"/>
      <c r="R40" s="127">
        <v>8</v>
      </c>
      <c r="S40" s="128">
        <v>14.5</v>
      </c>
      <c r="T40" s="127">
        <v>14.5</v>
      </c>
      <c r="U40" s="152">
        <f t="shared" si="4"/>
        <v>37</v>
      </c>
      <c r="V40" s="127">
        <v>6</v>
      </c>
      <c r="W40" s="128">
        <v>13</v>
      </c>
      <c r="X40" s="127">
        <v>14.5</v>
      </c>
      <c r="Y40" s="152">
        <f t="shared" si="5"/>
        <v>33.5</v>
      </c>
      <c r="Z40" s="127">
        <v>5.5</v>
      </c>
      <c r="AA40" s="128">
        <v>6.4</v>
      </c>
      <c r="AB40" s="127">
        <v>8.4</v>
      </c>
      <c r="AC40" s="152">
        <f t="shared" si="6"/>
        <v>20.3</v>
      </c>
      <c r="AD40" s="127">
        <v>5</v>
      </c>
      <c r="AE40" s="127">
        <v>3</v>
      </c>
      <c r="AF40" s="153">
        <f t="shared" si="7"/>
        <v>8</v>
      </c>
      <c r="AG40" s="128">
        <v>8</v>
      </c>
      <c r="AH40" s="128">
        <v>3</v>
      </c>
      <c r="AI40" s="153">
        <f t="shared" si="8"/>
        <v>11</v>
      </c>
      <c r="AJ40" s="127">
        <v>8</v>
      </c>
      <c r="AK40" s="127">
        <v>6</v>
      </c>
      <c r="AL40" s="153">
        <f t="shared" si="9"/>
        <v>14</v>
      </c>
      <c r="AM40" s="132">
        <f t="shared" si="10"/>
        <v>21</v>
      </c>
      <c r="AN40" s="132">
        <f t="shared" si="11"/>
        <v>12</v>
      </c>
      <c r="AO40" s="153">
        <f t="shared" si="57"/>
        <v>33</v>
      </c>
      <c r="AP40" s="127">
        <v>8</v>
      </c>
      <c r="AQ40" s="128">
        <v>12</v>
      </c>
      <c r="AR40" s="127">
        <v>18</v>
      </c>
      <c r="AS40" s="152">
        <f t="shared" si="12"/>
        <v>38</v>
      </c>
      <c r="AT40" s="127">
        <v>9</v>
      </c>
      <c r="AU40" s="128">
        <v>11.5</v>
      </c>
      <c r="AV40" s="127">
        <v>18.5</v>
      </c>
      <c r="AW40" s="152">
        <f t="shared" si="13"/>
        <v>39</v>
      </c>
      <c r="AX40" s="127">
        <v>9</v>
      </c>
      <c r="AY40" s="128">
        <v>11</v>
      </c>
      <c r="AZ40" s="127">
        <v>17</v>
      </c>
      <c r="BA40" s="152">
        <f t="shared" si="14"/>
        <v>37</v>
      </c>
      <c r="BB40" s="127">
        <v>9</v>
      </c>
      <c r="BC40" s="128">
        <v>14</v>
      </c>
      <c r="BD40" s="127">
        <v>10</v>
      </c>
      <c r="BE40" s="152">
        <f t="shared" si="15"/>
        <v>33</v>
      </c>
      <c r="BF40" s="127">
        <v>9.5</v>
      </c>
      <c r="BG40" s="128">
        <v>3</v>
      </c>
      <c r="BH40" s="127">
        <v>15</v>
      </c>
      <c r="BI40" s="152">
        <f t="shared" si="16"/>
        <v>27.5</v>
      </c>
      <c r="BJ40" s="127">
        <v>9</v>
      </c>
      <c r="BK40" s="128">
        <v>9</v>
      </c>
      <c r="BL40" s="127">
        <v>18</v>
      </c>
      <c r="BM40" s="152">
        <f t="shared" si="17"/>
        <v>36</v>
      </c>
      <c r="BN40" s="127">
        <v>9</v>
      </c>
      <c r="BO40" s="128">
        <v>9</v>
      </c>
      <c r="BP40" s="127">
        <v>14</v>
      </c>
      <c r="BQ40" s="152">
        <f t="shared" si="18"/>
        <v>32</v>
      </c>
      <c r="BR40" s="127">
        <v>9</v>
      </c>
      <c r="BS40" s="128">
        <v>13</v>
      </c>
      <c r="BT40" s="127">
        <v>15</v>
      </c>
      <c r="BU40" s="152">
        <f t="shared" si="19"/>
        <v>37</v>
      </c>
      <c r="BV40" s="133">
        <f t="shared" si="20"/>
        <v>127.4</v>
      </c>
      <c r="BW40" s="134">
        <f t="shared" si="21"/>
        <v>403.3</v>
      </c>
      <c r="BX40" s="154">
        <v>4</v>
      </c>
      <c r="BY40" s="128">
        <v>7</v>
      </c>
      <c r="BZ40" s="127">
        <v>6.5</v>
      </c>
      <c r="CA40" s="152">
        <f t="shared" si="22"/>
        <v>17.5</v>
      </c>
      <c r="CB40" s="127">
        <v>3.5</v>
      </c>
      <c r="CC40" s="128">
        <v>5</v>
      </c>
      <c r="CD40" s="127">
        <v>5</v>
      </c>
      <c r="CE40" s="152">
        <f t="shared" si="23"/>
        <v>13.5</v>
      </c>
      <c r="CF40" s="138" t="str">
        <f t="shared" si="24"/>
        <v/>
      </c>
      <c r="CG40" s="139" t="str">
        <f t="shared" si="25"/>
        <v>راسب</v>
      </c>
      <c r="CH40" s="140" t="str">
        <f>IF(F40="","",IF(CJ40=0,RANK($BW40,$BW$10:$BW$599)+COUNTIF(BW$10:BW40,BW40)-1,IF(CJ40&gt;=$CK$8,"جميع المواد",CONCATENATE(DC40,DD40,DE40,DF40,DG40,DH40,DI40,DJ40,DK40,DL40,DM40,DN40,DO40,DP40,DQ40))))</f>
        <v>0000000000</v>
      </c>
      <c r="CI40" s="141" t="str">
        <f>IF(F40="","",IF(CJ40=0,RANK($BW40,$BW$10:$BW$599)+COUNTIF(BW$10:BW40,BW40)-"1",""))</f>
        <v/>
      </c>
      <c r="CJ40" s="142">
        <f t="shared" si="26"/>
        <v>7</v>
      </c>
      <c r="CK40" s="143" t="str">
        <f t="shared" si="27"/>
        <v>0</v>
      </c>
      <c r="CL40" s="144" t="str">
        <f t="shared" si="28"/>
        <v>1</v>
      </c>
      <c r="CM40" s="144" t="str">
        <f t="shared" si="29"/>
        <v>0</v>
      </c>
      <c r="CN40" s="144" t="str">
        <f t="shared" si="30"/>
        <v>1</v>
      </c>
      <c r="CO40" s="144" t="str">
        <f t="shared" si="31"/>
        <v>0</v>
      </c>
      <c r="CP40" s="144" t="str">
        <f t="shared" si="32"/>
        <v>1</v>
      </c>
      <c r="CQ40" s="144" t="str">
        <f t="shared" si="33"/>
        <v>1</v>
      </c>
      <c r="CR40" s="144" t="str">
        <f t="shared" si="34"/>
        <v>1</v>
      </c>
      <c r="CS40" s="144" t="str">
        <f t="shared" si="35"/>
        <v>1</v>
      </c>
      <c r="CT40" s="144" t="str">
        <f t="shared" si="36"/>
        <v>0</v>
      </c>
      <c r="CU40" s="144" t="str">
        <f t="shared" si="37"/>
        <v>1</v>
      </c>
      <c r="CV40" s="144" t="str">
        <f t="shared" si="38"/>
        <v>0</v>
      </c>
      <c r="CW40" s="144" t="str">
        <f t="shared" si="39"/>
        <v>1</v>
      </c>
      <c r="CX40" s="144" t="str">
        <f t="shared" si="40"/>
        <v>1</v>
      </c>
      <c r="CY40" s="144" t="str">
        <f t="shared" si="41"/>
        <v>1</v>
      </c>
      <c r="DC40" s="156" t="str">
        <f t="shared" si="42"/>
        <v/>
      </c>
      <c r="DD40" s="146" t="str">
        <f t="shared" si="43"/>
        <v>0</v>
      </c>
      <c r="DE40" s="146" t="str">
        <f t="shared" si="44"/>
        <v/>
      </c>
      <c r="DF40" s="146" t="str">
        <f t="shared" si="45"/>
        <v>0</v>
      </c>
      <c r="DG40" s="146" t="str">
        <f t="shared" si="46"/>
        <v/>
      </c>
      <c r="DH40" s="146" t="str">
        <f t="shared" si="47"/>
        <v>0</v>
      </c>
      <c r="DI40" s="146" t="str">
        <f t="shared" si="48"/>
        <v>0</v>
      </c>
      <c r="DJ40" s="146" t="str">
        <f t="shared" si="49"/>
        <v>0</v>
      </c>
      <c r="DK40" s="146" t="str">
        <f t="shared" si="50"/>
        <v>0</v>
      </c>
      <c r="DL40" s="146" t="str">
        <f t="shared" si="51"/>
        <v/>
      </c>
      <c r="DM40" s="146" t="str">
        <f t="shared" si="52"/>
        <v>0</v>
      </c>
      <c r="DN40" s="146" t="str">
        <f t="shared" si="53"/>
        <v/>
      </c>
      <c r="DO40" s="146" t="str">
        <f t="shared" si="54"/>
        <v>0</v>
      </c>
      <c r="DP40" s="146" t="str">
        <f t="shared" si="55"/>
        <v>0</v>
      </c>
      <c r="DQ40" s="146" t="str">
        <f t="shared" si="56"/>
        <v>0</v>
      </c>
      <c r="DS40" s="29" t="str">
        <f t="shared" si="58"/>
        <v/>
      </c>
      <c r="DU40" s="158"/>
      <c r="DV40" s="27"/>
      <c r="DW40" s="28"/>
      <c r="DX40" s="28"/>
      <c r="DY40" s="11"/>
    </row>
    <row r="41" spans="1:129" s="29" customFormat="1" ht="23.25" thickBot="1">
      <c r="A41" s="157"/>
      <c r="B41" s="114" t="str">
        <f t="shared" si="0"/>
        <v>راسب</v>
      </c>
      <c r="C41" s="115" t="str">
        <f t="shared" si="1"/>
        <v/>
      </c>
      <c r="D41" s="148">
        <f t="shared" si="2"/>
        <v>32</v>
      </c>
      <c r="E41" s="117">
        <v>535</v>
      </c>
      <c r="F41" s="118" t="s">
        <v>106</v>
      </c>
      <c r="G41" s="149"/>
      <c r="H41" s="120"/>
      <c r="I41" s="119" t="s">
        <v>59</v>
      </c>
      <c r="J41" s="121" t="s">
        <v>60</v>
      </c>
      <c r="K41" s="119" t="s">
        <v>61</v>
      </c>
      <c r="L41" s="122">
        <v>30507251402304</v>
      </c>
      <c r="M41" s="123">
        <f t="shared" si="3"/>
        <v>38558</v>
      </c>
      <c r="N41" s="124" t="str">
        <f>IF([1]الشيت!M41="","",CONCATENATE(DATEDIF([1]الشيت!M41,[1]البداية!$M$20,"md")," - ",DATEDIF([1]الشيت!M41,[1]البداية!$M$20,"ym")," - ",DATEDIF([1]الشيت!M41,[1]البداية!$M$20,"y")))</f>
        <v>13 - 0 - 13</v>
      </c>
      <c r="O41" s="150">
        <v>544</v>
      </c>
      <c r="P41" s="151"/>
      <c r="Q41" s="11"/>
      <c r="R41" s="127">
        <v>8</v>
      </c>
      <c r="S41" s="128">
        <v>8</v>
      </c>
      <c r="T41" s="127">
        <v>12</v>
      </c>
      <c r="U41" s="152">
        <f t="shared" si="4"/>
        <v>28</v>
      </c>
      <c r="V41" s="127">
        <v>7.5</v>
      </c>
      <c r="W41" s="128">
        <v>8.5</v>
      </c>
      <c r="X41" s="127">
        <v>12.5</v>
      </c>
      <c r="Y41" s="152">
        <f t="shared" si="5"/>
        <v>28.5</v>
      </c>
      <c r="Z41" s="127">
        <v>5.5</v>
      </c>
      <c r="AA41" s="128">
        <v>5.6</v>
      </c>
      <c r="AB41" s="127">
        <v>8</v>
      </c>
      <c r="AC41" s="152">
        <f t="shared" si="6"/>
        <v>19.100000000000001</v>
      </c>
      <c r="AD41" s="127">
        <v>4.5</v>
      </c>
      <c r="AE41" s="127">
        <v>3</v>
      </c>
      <c r="AF41" s="153">
        <f t="shared" si="7"/>
        <v>7.5</v>
      </c>
      <c r="AG41" s="128">
        <v>8</v>
      </c>
      <c r="AH41" s="128">
        <v>2.5</v>
      </c>
      <c r="AI41" s="153">
        <f t="shared" si="8"/>
        <v>10.5</v>
      </c>
      <c r="AJ41" s="127">
        <v>7</v>
      </c>
      <c r="AK41" s="127">
        <v>4.5</v>
      </c>
      <c r="AL41" s="153">
        <f t="shared" si="9"/>
        <v>11.5</v>
      </c>
      <c r="AM41" s="132">
        <f t="shared" si="10"/>
        <v>19.5</v>
      </c>
      <c r="AN41" s="132">
        <f t="shared" si="11"/>
        <v>10</v>
      </c>
      <c r="AO41" s="153">
        <f t="shared" si="57"/>
        <v>29.5</v>
      </c>
      <c r="AP41" s="127">
        <v>8</v>
      </c>
      <c r="AQ41" s="128">
        <v>7</v>
      </c>
      <c r="AR41" s="127">
        <v>17</v>
      </c>
      <c r="AS41" s="152">
        <f t="shared" si="12"/>
        <v>32</v>
      </c>
      <c r="AT41" s="127">
        <v>9.5</v>
      </c>
      <c r="AU41" s="128">
        <v>7.5</v>
      </c>
      <c r="AV41" s="127">
        <v>17</v>
      </c>
      <c r="AW41" s="152">
        <f t="shared" si="13"/>
        <v>34</v>
      </c>
      <c r="AX41" s="127">
        <v>9</v>
      </c>
      <c r="AY41" s="128">
        <v>6</v>
      </c>
      <c r="AZ41" s="127">
        <v>15</v>
      </c>
      <c r="BA41" s="152">
        <f t="shared" si="14"/>
        <v>30</v>
      </c>
      <c r="BB41" s="127">
        <v>9</v>
      </c>
      <c r="BC41" s="128">
        <v>7</v>
      </c>
      <c r="BD41" s="127">
        <v>8</v>
      </c>
      <c r="BE41" s="152">
        <f t="shared" si="15"/>
        <v>24</v>
      </c>
      <c r="BF41" s="127">
        <v>9.5</v>
      </c>
      <c r="BG41" s="128">
        <v>2</v>
      </c>
      <c r="BH41" s="127">
        <v>13.5</v>
      </c>
      <c r="BI41" s="152">
        <f t="shared" si="16"/>
        <v>25</v>
      </c>
      <c r="BJ41" s="127">
        <v>9</v>
      </c>
      <c r="BK41" s="128">
        <v>7</v>
      </c>
      <c r="BL41" s="127">
        <v>15</v>
      </c>
      <c r="BM41" s="152">
        <f t="shared" si="17"/>
        <v>31</v>
      </c>
      <c r="BN41" s="127">
        <v>9.5</v>
      </c>
      <c r="BO41" s="128">
        <v>2</v>
      </c>
      <c r="BP41" s="127">
        <v>13.5</v>
      </c>
      <c r="BQ41" s="152">
        <f t="shared" si="18"/>
        <v>25</v>
      </c>
      <c r="BR41" s="127">
        <v>9.5</v>
      </c>
      <c r="BS41" s="128">
        <v>4</v>
      </c>
      <c r="BT41" s="127">
        <v>14</v>
      </c>
      <c r="BU41" s="152">
        <f t="shared" si="19"/>
        <v>27.5</v>
      </c>
      <c r="BV41" s="133">
        <f t="shared" si="20"/>
        <v>75.099999999999994</v>
      </c>
      <c r="BW41" s="134">
        <f t="shared" si="21"/>
        <v>333.6</v>
      </c>
      <c r="BX41" s="154">
        <v>4</v>
      </c>
      <c r="BY41" s="128">
        <v>5.5</v>
      </c>
      <c r="BZ41" s="127">
        <v>4.5</v>
      </c>
      <c r="CA41" s="152">
        <f t="shared" si="22"/>
        <v>14</v>
      </c>
      <c r="CB41" s="127">
        <v>3.5</v>
      </c>
      <c r="CC41" s="128">
        <v>6</v>
      </c>
      <c r="CD41" s="127">
        <v>7</v>
      </c>
      <c r="CE41" s="152">
        <f t="shared" si="23"/>
        <v>16.5</v>
      </c>
      <c r="CF41" s="138" t="str">
        <f t="shared" si="24"/>
        <v/>
      </c>
      <c r="CG41" s="139" t="str">
        <f t="shared" si="25"/>
        <v>راسب</v>
      </c>
      <c r="CH41" s="140" t="str">
        <f>IF(F41="","",IF(CJ41=0,RANK($BW41,$BW$10:$BW$599)+COUNTIF(BW$10:BW41,BW41)-1,IF(CJ41&gt;=$CK$8,"جميع المواد",CONCATENATE(DC41,DD41,DE41,DF41,DG41,DH41,DI41,DJ41,DK41,DL41,DM41,DN41,DO41,DP41,DQ41))))</f>
        <v>00000000000000</v>
      </c>
      <c r="CI41" s="141" t="str">
        <f>IF(F41="","",IF(CJ41=0,RANK($BW41,$BW$10:$BW$599)+COUNTIF(BW$10:BW41,BW41)-"1",""))</f>
        <v/>
      </c>
      <c r="CJ41" s="142">
        <f t="shared" si="26"/>
        <v>12</v>
      </c>
      <c r="CK41" s="143" t="str">
        <f t="shared" si="27"/>
        <v>1</v>
      </c>
      <c r="CL41" s="144" t="str">
        <f t="shared" si="28"/>
        <v>1</v>
      </c>
      <c r="CM41" s="144" t="str">
        <f t="shared" si="29"/>
        <v>1</v>
      </c>
      <c r="CN41" s="144" t="str">
        <f t="shared" si="30"/>
        <v>1</v>
      </c>
      <c r="CO41" s="144" t="str">
        <f t="shared" si="31"/>
        <v>1</v>
      </c>
      <c r="CP41" s="144" t="str">
        <f t="shared" si="32"/>
        <v>1</v>
      </c>
      <c r="CQ41" s="144" t="str">
        <f t="shared" si="33"/>
        <v>1</v>
      </c>
      <c r="CR41" s="144" t="str">
        <f t="shared" si="34"/>
        <v>1</v>
      </c>
      <c r="CS41" s="144" t="str">
        <f t="shared" si="35"/>
        <v>1</v>
      </c>
      <c r="CT41" s="144" t="str">
        <f t="shared" si="36"/>
        <v>1</v>
      </c>
      <c r="CU41" s="144" t="str">
        <f t="shared" si="37"/>
        <v>1</v>
      </c>
      <c r="CV41" s="144" t="str">
        <f t="shared" si="38"/>
        <v>1</v>
      </c>
      <c r="CW41" s="144" t="str">
        <f t="shared" si="39"/>
        <v>1</v>
      </c>
      <c r="CX41" s="144" t="str">
        <f t="shared" si="40"/>
        <v>1</v>
      </c>
      <c r="CY41" s="144" t="str">
        <f t="shared" si="41"/>
        <v>0</v>
      </c>
      <c r="DC41" s="156" t="str">
        <f t="shared" si="42"/>
        <v>0</v>
      </c>
      <c r="DD41" s="146" t="str">
        <f t="shared" si="43"/>
        <v>0</v>
      </c>
      <c r="DE41" s="146" t="str">
        <f t="shared" si="44"/>
        <v>0</v>
      </c>
      <c r="DF41" s="146" t="str">
        <f t="shared" si="45"/>
        <v>0</v>
      </c>
      <c r="DG41" s="146" t="str">
        <f t="shared" si="46"/>
        <v>0</v>
      </c>
      <c r="DH41" s="146" t="str">
        <f t="shared" si="47"/>
        <v>0</v>
      </c>
      <c r="DI41" s="146" t="str">
        <f t="shared" si="48"/>
        <v>0</v>
      </c>
      <c r="DJ41" s="146" t="str">
        <f t="shared" si="49"/>
        <v>0</v>
      </c>
      <c r="DK41" s="146" t="str">
        <f t="shared" si="50"/>
        <v>0</v>
      </c>
      <c r="DL41" s="146" t="str">
        <f t="shared" si="51"/>
        <v>0</v>
      </c>
      <c r="DM41" s="146" t="str">
        <f t="shared" si="52"/>
        <v>0</v>
      </c>
      <c r="DN41" s="146" t="str">
        <f t="shared" si="53"/>
        <v>0</v>
      </c>
      <c r="DO41" s="146" t="str">
        <f t="shared" si="54"/>
        <v>0</v>
      </c>
      <c r="DP41" s="146" t="str">
        <f t="shared" si="55"/>
        <v>0</v>
      </c>
      <c r="DQ41" s="146" t="str">
        <f t="shared" si="56"/>
        <v/>
      </c>
      <c r="DS41" s="29" t="str">
        <f t="shared" si="58"/>
        <v/>
      </c>
      <c r="DU41" s="158"/>
      <c r="DV41" s="27"/>
      <c r="DW41" s="28"/>
      <c r="DX41" s="28"/>
      <c r="DY41" s="11"/>
    </row>
    <row r="42" spans="1:129" s="29" customFormat="1" ht="23.25" thickBot="1">
      <c r="A42" s="157"/>
      <c r="B42" s="114" t="str">
        <f t="shared" si="0"/>
        <v>راسب</v>
      </c>
      <c r="C42" s="115" t="str">
        <f t="shared" si="1"/>
        <v/>
      </c>
      <c r="D42" s="148">
        <f t="shared" si="2"/>
        <v>33</v>
      </c>
      <c r="E42" s="117">
        <v>536</v>
      </c>
      <c r="F42" s="118" t="s">
        <v>107</v>
      </c>
      <c r="G42" s="149"/>
      <c r="H42" s="120"/>
      <c r="I42" s="119" t="s">
        <v>59</v>
      </c>
      <c r="J42" s="121" t="s">
        <v>60</v>
      </c>
      <c r="K42" s="119" t="s">
        <v>61</v>
      </c>
      <c r="L42" s="122">
        <v>30504061400942</v>
      </c>
      <c r="M42" s="123">
        <f t="shared" si="3"/>
        <v>38448</v>
      </c>
      <c r="N42" s="124" t="str">
        <f>IF([1]الشيت!M42="","",CONCATENATE(DATEDIF([1]الشيت!M42,[1]البداية!$M$20,"md")," - ",DATEDIF([1]الشيت!M42,[1]البداية!$M$20,"ym")," - ",DATEDIF([1]الشيت!M42,[1]البداية!$M$20,"y")))</f>
        <v>23 - 8 - 12</v>
      </c>
      <c r="O42" s="150">
        <v>545</v>
      </c>
      <c r="P42" s="151"/>
      <c r="Q42" s="11"/>
      <c r="R42" s="127">
        <v>8</v>
      </c>
      <c r="S42" s="128">
        <v>16</v>
      </c>
      <c r="T42" s="127">
        <v>17.5</v>
      </c>
      <c r="U42" s="152">
        <f t="shared" si="4"/>
        <v>41.5</v>
      </c>
      <c r="V42" s="127">
        <v>8</v>
      </c>
      <c r="W42" s="128">
        <v>15</v>
      </c>
      <c r="X42" s="127">
        <v>15</v>
      </c>
      <c r="Y42" s="152">
        <f t="shared" si="5"/>
        <v>38</v>
      </c>
      <c r="Z42" s="127">
        <v>5.5</v>
      </c>
      <c r="AA42" s="128">
        <v>5.6</v>
      </c>
      <c r="AB42" s="127">
        <v>8.4</v>
      </c>
      <c r="AC42" s="152">
        <f t="shared" si="6"/>
        <v>19.5</v>
      </c>
      <c r="AD42" s="127">
        <v>5</v>
      </c>
      <c r="AE42" s="127">
        <v>3</v>
      </c>
      <c r="AF42" s="153">
        <f t="shared" si="7"/>
        <v>8</v>
      </c>
      <c r="AG42" s="128">
        <v>8</v>
      </c>
      <c r="AH42" s="128">
        <v>5</v>
      </c>
      <c r="AI42" s="153">
        <f t="shared" si="8"/>
        <v>13</v>
      </c>
      <c r="AJ42" s="127">
        <v>8</v>
      </c>
      <c r="AK42" s="127">
        <v>6</v>
      </c>
      <c r="AL42" s="153">
        <f t="shared" si="9"/>
        <v>14</v>
      </c>
      <c r="AM42" s="132">
        <f t="shared" si="10"/>
        <v>21</v>
      </c>
      <c r="AN42" s="132">
        <f t="shared" si="11"/>
        <v>14</v>
      </c>
      <c r="AO42" s="153">
        <f t="shared" si="57"/>
        <v>35</v>
      </c>
      <c r="AP42" s="127">
        <v>8</v>
      </c>
      <c r="AQ42" s="128">
        <v>14</v>
      </c>
      <c r="AR42" s="127">
        <v>19</v>
      </c>
      <c r="AS42" s="152">
        <f t="shared" si="12"/>
        <v>41</v>
      </c>
      <c r="AT42" s="127">
        <v>9</v>
      </c>
      <c r="AU42" s="128">
        <v>18.5</v>
      </c>
      <c r="AV42" s="127">
        <v>20</v>
      </c>
      <c r="AW42" s="152">
        <f t="shared" si="13"/>
        <v>47.5</v>
      </c>
      <c r="AX42" s="127">
        <v>9</v>
      </c>
      <c r="AY42" s="128">
        <v>16</v>
      </c>
      <c r="AZ42" s="127">
        <v>17</v>
      </c>
      <c r="BA42" s="152">
        <f t="shared" si="14"/>
        <v>42</v>
      </c>
      <c r="BB42" s="127">
        <v>9</v>
      </c>
      <c r="BC42" s="128">
        <v>19</v>
      </c>
      <c r="BD42" s="127">
        <v>17</v>
      </c>
      <c r="BE42" s="152">
        <f t="shared" si="15"/>
        <v>45</v>
      </c>
      <c r="BF42" s="127">
        <v>9.5</v>
      </c>
      <c r="BG42" s="128">
        <v>17.5</v>
      </c>
      <c r="BH42" s="127">
        <v>18</v>
      </c>
      <c r="BI42" s="152">
        <f t="shared" si="16"/>
        <v>45</v>
      </c>
      <c r="BJ42" s="127">
        <v>9</v>
      </c>
      <c r="BK42" s="128">
        <v>11</v>
      </c>
      <c r="BL42" s="127">
        <v>18</v>
      </c>
      <c r="BM42" s="152">
        <f t="shared" si="17"/>
        <v>38</v>
      </c>
      <c r="BN42" s="127">
        <v>9</v>
      </c>
      <c r="BO42" s="128">
        <v>17</v>
      </c>
      <c r="BP42" s="127">
        <v>16.5</v>
      </c>
      <c r="BQ42" s="152">
        <f t="shared" si="18"/>
        <v>42.5</v>
      </c>
      <c r="BR42" s="127">
        <v>9</v>
      </c>
      <c r="BS42" s="128">
        <v>20</v>
      </c>
      <c r="BT42" s="127">
        <v>13</v>
      </c>
      <c r="BU42" s="152">
        <f t="shared" si="19"/>
        <v>42</v>
      </c>
      <c r="BV42" s="133">
        <f t="shared" si="20"/>
        <v>182.6</v>
      </c>
      <c r="BW42" s="134">
        <f t="shared" si="21"/>
        <v>477</v>
      </c>
      <c r="BX42" s="154">
        <v>4</v>
      </c>
      <c r="BY42" s="128">
        <v>7.5</v>
      </c>
      <c r="BZ42" s="127">
        <v>7</v>
      </c>
      <c r="CA42" s="152">
        <f t="shared" si="22"/>
        <v>18.5</v>
      </c>
      <c r="CB42" s="127">
        <v>3.5</v>
      </c>
      <c r="CC42" s="128">
        <v>6</v>
      </c>
      <c r="CD42" s="127">
        <v>7</v>
      </c>
      <c r="CE42" s="152">
        <f t="shared" si="23"/>
        <v>16.5</v>
      </c>
      <c r="CF42" s="138" t="str">
        <f t="shared" si="24"/>
        <v/>
      </c>
      <c r="CG42" s="139" t="str">
        <f t="shared" si="25"/>
        <v>راسب</v>
      </c>
      <c r="CH42" s="140" t="str">
        <f>IF(F42="","",IF(CJ42=0,RANK($BW42,$BW$10:$BW$599)+COUNTIF(BW$10:BW42,BW42)-1,IF(CJ42&gt;=$CK$8,"جميع المواد",CONCATENATE(DC42,DD42,DE42,DF42,DG42,DH42,DI42,DJ42,DK42,DL42,DM42,DN42,DO42,DP42,DQ42))))</f>
        <v>(حاسب عملي)  00</v>
      </c>
      <c r="CI42" s="141" t="str">
        <f>IF(F42="","",IF(CJ42=0,RANK($BW42,$BW$10:$BW$599)+COUNTIF(BW$10:BW42,BW42)-"1",""))</f>
        <v/>
      </c>
      <c r="CJ42" s="142">
        <f t="shared" si="26"/>
        <v>3</v>
      </c>
      <c r="CK42" s="143" t="str">
        <f t="shared" si="27"/>
        <v>0</v>
      </c>
      <c r="CL42" s="144" t="str">
        <f t="shared" si="28"/>
        <v>0</v>
      </c>
      <c r="CM42" s="144" t="str">
        <f t="shared" si="29"/>
        <v>0</v>
      </c>
      <c r="CN42" s="144" t="str">
        <f t="shared" si="30"/>
        <v>1</v>
      </c>
      <c r="CO42" s="144" t="str">
        <f t="shared" si="31"/>
        <v>0</v>
      </c>
      <c r="CP42" s="144" t="str">
        <f t="shared" si="32"/>
        <v>0</v>
      </c>
      <c r="CQ42" s="144" t="str">
        <f t="shared" si="33"/>
        <v>0</v>
      </c>
      <c r="CR42" s="144" t="str">
        <f t="shared" si="34"/>
        <v>0</v>
      </c>
      <c r="CS42" s="144" t="str">
        <f t="shared" si="35"/>
        <v>1</v>
      </c>
      <c r="CT42" s="144" t="str">
        <f t="shared" si="36"/>
        <v>0</v>
      </c>
      <c r="CU42" s="144" t="str">
        <f t="shared" si="37"/>
        <v>0</v>
      </c>
      <c r="CV42" s="144" t="str">
        <f t="shared" si="38"/>
        <v>1</v>
      </c>
      <c r="CW42" s="144" t="str">
        <f t="shared" si="39"/>
        <v>0</v>
      </c>
      <c r="CX42" s="144" t="str">
        <f t="shared" si="40"/>
        <v>0</v>
      </c>
      <c r="CY42" s="144" t="str">
        <f t="shared" si="41"/>
        <v>0</v>
      </c>
      <c r="DC42" s="156" t="str">
        <f t="shared" si="42"/>
        <v/>
      </c>
      <c r="DD42" s="146" t="str">
        <f t="shared" si="43"/>
        <v/>
      </c>
      <c r="DE42" s="146" t="str">
        <f t="shared" si="44"/>
        <v/>
      </c>
      <c r="DF42" s="146" t="str">
        <f t="shared" si="45"/>
        <v xml:space="preserve">(حاسب عملي)  </v>
      </c>
      <c r="DG42" s="146" t="str">
        <f t="shared" si="46"/>
        <v/>
      </c>
      <c r="DH42" s="146" t="str">
        <f t="shared" si="47"/>
        <v/>
      </c>
      <c r="DI42" s="146" t="str">
        <f t="shared" si="48"/>
        <v/>
      </c>
      <c r="DJ42" s="146" t="str">
        <f t="shared" si="49"/>
        <v/>
      </c>
      <c r="DK42" s="146" t="str">
        <f t="shared" si="50"/>
        <v>0</v>
      </c>
      <c r="DL42" s="146" t="str">
        <f t="shared" si="51"/>
        <v/>
      </c>
      <c r="DM42" s="146" t="str">
        <f t="shared" si="52"/>
        <v/>
      </c>
      <c r="DN42" s="146" t="str">
        <f t="shared" si="53"/>
        <v>0</v>
      </c>
      <c r="DO42" s="146" t="str">
        <f t="shared" si="54"/>
        <v/>
      </c>
      <c r="DP42" s="146" t="str">
        <f t="shared" si="55"/>
        <v/>
      </c>
      <c r="DQ42" s="146" t="str">
        <f t="shared" si="56"/>
        <v/>
      </c>
      <c r="DS42" s="29" t="str">
        <f t="shared" si="58"/>
        <v/>
      </c>
      <c r="DU42" s="158"/>
      <c r="DV42" s="27"/>
      <c r="DW42" s="28"/>
      <c r="DX42" s="28"/>
      <c r="DY42" s="11"/>
    </row>
    <row r="43" spans="1:129" s="29" customFormat="1" ht="23.25" thickBot="1">
      <c r="A43" s="157"/>
      <c r="B43" s="114" t="str">
        <f t="shared" si="0"/>
        <v>راسب</v>
      </c>
      <c r="C43" s="115" t="str">
        <f t="shared" si="1"/>
        <v/>
      </c>
      <c r="D43" s="148">
        <f t="shared" si="2"/>
        <v>34</v>
      </c>
      <c r="E43" s="117">
        <v>537</v>
      </c>
      <c r="F43" s="118" t="s">
        <v>108</v>
      </c>
      <c r="G43" s="149"/>
      <c r="H43" s="120"/>
      <c r="I43" s="119" t="s">
        <v>59</v>
      </c>
      <c r="J43" s="121" t="s">
        <v>60</v>
      </c>
      <c r="K43" s="119" t="s">
        <v>61</v>
      </c>
      <c r="L43" s="122">
        <v>30601151400645</v>
      </c>
      <c r="M43" s="123">
        <f t="shared" si="3"/>
        <v>38732</v>
      </c>
      <c r="N43" s="124" t="str">
        <f>IF([1]الشيت!M43="","",CONCATENATE(DATEDIF([1]الشيت!M43,[1]البداية!$M$20,"md")," - ",DATEDIF([1]الشيت!M43,[1]البداية!$M$20,"ym")," - ",DATEDIF([1]الشيت!M43,[1]البداية!$M$20,"y")))</f>
        <v>6 - 2 - 13</v>
      </c>
      <c r="O43" s="150">
        <v>546</v>
      </c>
      <c r="P43" s="151"/>
      <c r="Q43" s="11"/>
      <c r="R43" s="127">
        <v>8</v>
      </c>
      <c r="S43" s="128">
        <v>15</v>
      </c>
      <c r="T43" s="127">
        <v>15.5</v>
      </c>
      <c r="U43" s="152">
        <f t="shared" si="4"/>
        <v>38.5</v>
      </c>
      <c r="V43" s="127">
        <v>7</v>
      </c>
      <c r="W43" s="128">
        <v>11</v>
      </c>
      <c r="X43" s="127">
        <v>14.5</v>
      </c>
      <c r="Y43" s="152">
        <f t="shared" si="5"/>
        <v>32.5</v>
      </c>
      <c r="Z43" s="127">
        <v>5.5</v>
      </c>
      <c r="AA43" s="128">
        <v>4.4000000000000004</v>
      </c>
      <c r="AB43" s="127">
        <v>8.4</v>
      </c>
      <c r="AC43" s="152">
        <f t="shared" si="6"/>
        <v>18.3</v>
      </c>
      <c r="AD43" s="127">
        <v>5</v>
      </c>
      <c r="AE43" s="127">
        <v>3</v>
      </c>
      <c r="AF43" s="153">
        <f t="shared" si="7"/>
        <v>8</v>
      </c>
      <c r="AG43" s="128">
        <v>8</v>
      </c>
      <c r="AH43" s="128">
        <v>4</v>
      </c>
      <c r="AI43" s="153">
        <f t="shared" si="8"/>
        <v>12</v>
      </c>
      <c r="AJ43" s="127">
        <v>8</v>
      </c>
      <c r="AK43" s="127">
        <v>6</v>
      </c>
      <c r="AL43" s="153">
        <f t="shared" si="9"/>
        <v>14</v>
      </c>
      <c r="AM43" s="132">
        <f t="shared" si="10"/>
        <v>21</v>
      </c>
      <c r="AN43" s="132">
        <f t="shared" si="11"/>
        <v>13</v>
      </c>
      <c r="AO43" s="153">
        <f t="shared" si="57"/>
        <v>34</v>
      </c>
      <c r="AP43" s="127">
        <v>8</v>
      </c>
      <c r="AQ43" s="128">
        <v>13.5</v>
      </c>
      <c r="AR43" s="127">
        <v>17</v>
      </c>
      <c r="AS43" s="152">
        <f t="shared" si="12"/>
        <v>38.5</v>
      </c>
      <c r="AT43" s="127">
        <v>9.5</v>
      </c>
      <c r="AU43" s="128">
        <v>8.5</v>
      </c>
      <c r="AV43" s="127">
        <v>16</v>
      </c>
      <c r="AW43" s="152">
        <f t="shared" si="13"/>
        <v>34</v>
      </c>
      <c r="AX43" s="127">
        <v>9</v>
      </c>
      <c r="AY43" s="128">
        <v>7</v>
      </c>
      <c r="AZ43" s="127">
        <v>15</v>
      </c>
      <c r="BA43" s="152">
        <f t="shared" si="14"/>
        <v>31</v>
      </c>
      <c r="BB43" s="127">
        <v>9</v>
      </c>
      <c r="BC43" s="128">
        <v>15</v>
      </c>
      <c r="BD43" s="127">
        <v>9.5</v>
      </c>
      <c r="BE43" s="152">
        <f t="shared" si="15"/>
        <v>33.5</v>
      </c>
      <c r="BF43" s="127">
        <v>9.5</v>
      </c>
      <c r="BG43" s="128">
        <v>11.5</v>
      </c>
      <c r="BH43" s="127">
        <v>15</v>
      </c>
      <c r="BI43" s="152">
        <f t="shared" si="16"/>
        <v>36</v>
      </c>
      <c r="BJ43" s="127">
        <v>9</v>
      </c>
      <c r="BK43" s="128">
        <v>4</v>
      </c>
      <c r="BL43" s="127">
        <v>17</v>
      </c>
      <c r="BM43" s="152">
        <f t="shared" si="17"/>
        <v>30</v>
      </c>
      <c r="BN43" s="127">
        <v>9</v>
      </c>
      <c r="BO43" s="128">
        <v>12.5</v>
      </c>
      <c r="BP43" s="127">
        <v>10.5</v>
      </c>
      <c r="BQ43" s="152">
        <f t="shared" si="18"/>
        <v>32</v>
      </c>
      <c r="BR43" s="127">
        <v>9</v>
      </c>
      <c r="BS43" s="128">
        <v>10</v>
      </c>
      <c r="BT43" s="127">
        <v>13</v>
      </c>
      <c r="BU43" s="152">
        <f t="shared" si="19"/>
        <v>32</v>
      </c>
      <c r="BV43" s="133">
        <f t="shared" si="20"/>
        <v>124.4</v>
      </c>
      <c r="BW43" s="134">
        <f t="shared" si="21"/>
        <v>390.3</v>
      </c>
      <c r="BX43" s="154">
        <v>4</v>
      </c>
      <c r="BY43" s="128">
        <v>7.5</v>
      </c>
      <c r="BZ43" s="127">
        <v>6.5</v>
      </c>
      <c r="CA43" s="152">
        <f t="shared" si="22"/>
        <v>18</v>
      </c>
      <c r="CB43" s="127">
        <v>3.5</v>
      </c>
      <c r="CC43" s="128">
        <v>3</v>
      </c>
      <c r="CD43" s="127">
        <v>7</v>
      </c>
      <c r="CE43" s="152">
        <f t="shared" si="23"/>
        <v>13.5</v>
      </c>
      <c r="CF43" s="138" t="str">
        <f t="shared" si="24"/>
        <v/>
      </c>
      <c r="CG43" s="139" t="str">
        <f t="shared" si="25"/>
        <v>راسب</v>
      </c>
      <c r="CH43" s="140" t="str">
        <f>IF(F43="","",IF(CJ43=0,RANK($BW43,$BW$10:$BW$599)+COUNTIF(BW$10:BW43,BW43)-1,IF(CJ43&gt;=$CK$8,"جميع المواد",CONCATENATE(DC43,DD43,DE43,DF43,DG43,DH43,DI43,DJ43,DK43,DL43,DM43,DN43,DO43,DP43,DQ43))))</f>
        <v>0(حاسب عملي)  0000000000</v>
      </c>
      <c r="CI43" s="141" t="str">
        <f>IF(F43="","",IF(CJ43=0,RANK($BW43,$BW$10:$BW$599)+COUNTIF(BW$10:BW43,BW43)-"1",""))</f>
        <v/>
      </c>
      <c r="CJ43" s="142">
        <f t="shared" si="26"/>
        <v>9</v>
      </c>
      <c r="CK43" s="143" t="str">
        <f t="shared" si="27"/>
        <v>0</v>
      </c>
      <c r="CL43" s="144" t="str">
        <f t="shared" si="28"/>
        <v>1</v>
      </c>
      <c r="CM43" s="144" t="str">
        <f t="shared" si="29"/>
        <v>0</v>
      </c>
      <c r="CN43" s="144" t="str">
        <f t="shared" si="30"/>
        <v>1</v>
      </c>
      <c r="CO43" s="144" t="str">
        <f t="shared" si="31"/>
        <v>0</v>
      </c>
      <c r="CP43" s="144" t="str">
        <f t="shared" si="32"/>
        <v>1</v>
      </c>
      <c r="CQ43" s="144" t="str">
        <f t="shared" si="33"/>
        <v>1</v>
      </c>
      <c r="CR43" s="144" t="str">
        <f t="shared" si="34"/>
        <v>1</v>
      </c>
      <c r="CS43" s="144" t="str">
        <f t="shared" si="35"/>
        <v>1</v>
      </c>
      <c r="CT43" s="144" t="str">
        <f t="shared" si="36"/>
        <v>1</v>
      </c>
      <c r="CU43" s="144" t="str">
        <f t="shared" si="37"/>
        <v>1</v>
      </c>
      <c r="CV43" s="144" t="str">
        <f t="shared" si="38"/>
        <v>1</v>
      </c>
      <c r="CW43" s="144" t="str">
        <f t="shared" si="39"/>
        <v>1</v>
      </c>
      <c r="CX43" s="144" t="str">
        <f t="shared" si="40"/>
        <v>1</v>
      </c>
      <c r="CY43" s="144" t="str">
        <f t="shared" si="41"/>
        <v>1</v>
      </c>
      <c r="DC43" s="156" t="str">
        <f t="shared" si="42"/>
        <v/>
      </c>
      <c r="DD43" s="146" t="str">
        <f t="shared" si="43"/>
        <v>0</v>
      </c>
      <c r="DE43" s="146" t="str">
        <f t="shared" si="44"/>
        <v/>
      </c>
      <c r="DF43" s="146" t="str">
        <f t="shared" si="45"/>
        <v xml:space="preserve">(حاسب عملي)  </v>
      </c>
      <c r="DG43" s="146" t="str">
        <f t="shared" si="46"/>
        <v/>
      </c>
      <c r="DH43" s="146" t="str">
        <f t="shared" si="47"/>
        <v>0</v>
      </c>
      <c r="DI43" s="146" t="str">
        <f t="shared" si="48"/>
        <v>0</v>
      </c>
      <c r="DJ43" s="146" t="str">
        <f t="shared" si="49"/>
        <v>0</v>
      </c>
      <c r="DK43" s="146" t="str">
        <f t="shared" si="50"/>
        <v>0</v>
      </c>
      <c r="DL43" s="146" t="str">
        <f t="shared" si="51"/>
        <v>0</v>
      </c>
      <c r="DM43" s="146" t="str">
        <f t="shared" si="52"/>
        <v>0</v>
      </c>
      <c r="DN43" s="146" t="str">
        <f t="shared" si="53"/>
        <v>0</v>
      </c>
      <c r="DO43" s="146" t="str">
        <f t="shared" si="54"/>
        <v>0</v>
      </c>
      <c r="DP43" s="146" t="str">
        <f t="shared" si="55"/>
        <v>0</v>
      </c>
      <c r="DQ43" s="146" t="str">
        <f t="shared" si="56"/>
        <v>0</v>
      </c>
      <c r="DS43" s="29" t="str">
        <f t="shared" si="58"/>
        <v/>
      </c>
      <c r="DU43" s="158"/>
      <c r="DV43" s="27"/>
      <c r="DW43" s="28"/>
      <c r="DX43" s="28"/>
      <c r="DY43" s="11"/>
    </row>
    <row r="44" spans="1:129" s="29" customFormat="1" ht="23.25" thickBot="1">
      <c r="A44" s="157"/>
      <c r="B44" s="114" t="str">
        <f t="shared" si="0"/>
        <v>راسب</v>
      </c>
      <c r="C44" s="115" t="str">
        <f t="shared" si="1"/>
        <v/>
      </c>
      <c r="D44" s="148">
        <f t="shared" si="2"/>
        <v>35</v>
      </c>
      <c r="E44" s="117">
        <v>538</v>
      </c>
      <c r="F44" s="118" t="s">
        <v>109</v>
      </c>
      <c r="G44" s="149"/>
      <c r="H44" s="120"/>
      <c r="I44" s="119" t="s">
        <v>59</v>
      </c>
      <c r="J44" s="121" t="s">
        <v>60</v>
      </c>
      <c r="K44" s="119" t="s">
        <v>61</v>
      </c>
      <c r="L44" s="122">
        <v>30506071401109</v>
      </c>
      <c r="M44" s="123">
        <f t="shared" si="3"/>
        <v>38510</v>
      </c>
      <c r="N44" s="124" t="str">
        <f>IF([1]الشيت!M44="","",CONCATENATE(DATEDIF([1]الشيت!M44,[1]البداية!$M$20,"md")," - ",DATEDIF([1]الشيت!M44,[1]البداية!$M$20,"ym")," - ",DATEDIF([1]الشيت!M44,[1]البداية!$M$20,"y")))</f>
        <v>6 - 2 - 13</v>
      </c>
      <c r="O44" s="150">
        <v>547</v>
      </c>
      <c r="P44" s="151"/>
      <c r="Q44" s="11"/>
      <c r="R44" s="127">
        <v>8</v>
      </c>
      <c r="S44" s="128">
        <v>6.5</v>
      </c>
      <c r="T44" s="127">
        <v>10.5</v>
      </c>
      <c r="U44" s="152">
        <f t="shared" si="4"/>
        <v>25</v>
      </c>
      <c r="V44" s="127">
        <v>8</v>
      </c>
      <c r="W44" s="128">
        <v>12</v>
      </c>
      <c r="X44" s="127">
        <v>13</v>
      </c>
      <c r="Y44" s="152">
        <f t="shared" si="5"/>
        <v>33</v>
      </c>
      <c r="Z44" s="127">
        <v>5.5</v>
      </c>
      <c r="AA44" s="128">
        <v>5.2</v>
      </c>
      <c r="AB44" s="127">
        <v>7.6</v>
      </c>
      <c r="AC44" s="152">
        <f t="shared" si="6"/>
        <v>18.3</v>
      </c>
      <c r="AD44" s="127">
        <v>5</v>
      </c>
      <c r="AE44" s="127">
        <v>3</v>
      </c>
      <c r="AF44" s="153">
        <f t="shared" si="7"/>
        <v>8</v>
      </c>
      <c r="AG44" s="128">
        <v>8</v>
      </c>
      <c r="AH44" s="128">
        <v>2</v>
      </c>
      <c r="AI44" s="153">
        <f t="shared" si="8"/>
        <v>10</v>
      </c>
      <c r="AJ44" s="127">
        <v>9</v>
      </c>
      <c r="AK44" s="127">
        <v>6</v>
      </c>
      <c r="AL44" s="153">
        <f t="shared" si="9"/>
        <v>15</v>
      </c>
      <c r="AM44" s="132">
        <f t="shared" si="10"/>
        <v>22</v>
      </c>
      <c r="AN44" s="132">
        <f t="shared" si="11"/>
        <v>11</v>
      </c>
      <c r="AO44" s="153">
        <f t="shared" si="57"/>
        <v>33</v>
      </c>
      <c r="AP44" s="127">
        <v>8</v>
      </c>
      <c r="AQ44" s="128">
        <v>9</v>
      </c>
      <c r="AR44" s="127">
        <v>18</v>
      </c>
      <c r="AS44" s="152">
        <f t="shared" si="12"/>
        <v>35</v>
      </c>
      <c r="AT44" s="127">
        <v>9</v>
      </c>
      <c r="AU44" s="128">
        <v>10</v>
      </c>
      <c r="AV44" s="127">
        <v>19</v>
      </c>
      <c r="AW44" s="152">
        <f t="shared" si="13"/>
        <v>38</v>
      </c>
      <c r="AX44" s="127">
        <v>9</v>
      </c>
      <c r="AY44" s="128">
        <v>8</v>
      </c>
      <c r="AZ44" s="127">
        <v>15</v>
      </c>
      <c r="BA44" s="152">
        <f t="shared" si="14"/>
        <v>32</v>
      </c>
      <c r="BB44" s="127">
        <v>9</v>
      </c>
      <c r="BC44" s="128">
        <v>6</v>
      </c>
      <c r="BD44" s="127">
        <v>9</v>
      </c>
      <c r="BE44" s="152">
        <f t="shared" si="15"/>
        <v>24</v>
      </c>
      <c r="BF44" s="127">
        <v>9.5</v>
      </c>
      <c r="BG44" s="128">
        <v>3</v>
      </c>
      <c r="BH44" s="127">
        <v>15</v>
      </c>
      <c r="BI44" s="152">
        <f t="shared" si="16"/>
        <v>27.5</v>
      </c>
      <c r="BJ44" s="127">
        <v>9</v>
      </c>
      <c r="BK44" s="128">
        <v>7</v>
      </c>
      <c r="BL44" s="127">
        <v>16</v>
      </c>
      <c r="BM44" s="152">
        <f t="shared" si="17"/>
        <v>32</v>
      </c>
      <c r="BN44" s="127">
        <v>9</v>
      </c>
      <c r="BO44" s="128">
        <v>6</v>
      </c>
      <c r="BP44" s="127">
        <v>10</v>
      </c>
      <c r="BQ44" s="152">
        <f t="shared" si="18"/>
        <v>25</v>
      </c>
      <c r="BR44" s="127">
        <v>9</v>
      </c>
      <c r="BS44" s="128">
        <v>9</v>
      </c>
      <c r="BT44" s="127">
        <v>13</v>
      </c>
      <c r="BU44" s="152">
        <f t="shared" si="19"/>
        <v>31</v>
      </c>
      <c r="BV44" s="133">
        <f t="shared" si="20"/>
        <v>91.7</v>
      </c>
      <c r="BW44" s="134">
        <f t="shared" si="21"/>
        <v>353.8</v>
      </c>
      <c r="BX44" s="154">
        <v>4</v>
      </c>
      <c r="BY44" s="128">
        <v>4</v>
      </c>
      <c r="BZ44" s="127">
        <v>6.5</v>
      </c>
      <c r="CA44" s="152">
        <f t="shared" si="22"/>
        <v>14.5</v>
      </c>
      <c r="CB44" s="127">
        <v>3.5</v>
      </c>
      <c r="CC44" s="128">
        <v>3</v>
      </c>
      <c r="CD44" s="127">
        <v>7</v>
      </c>
      <c r="CE44" s="152">
        <f t="shared" si="23"/>
        <v>13.5</v>
      </c>
      <c r="CF44" s="138" t="str">
        <f t="shared" si="24"/>
        <v/>
      </c>
      <c r="CG44" s="139" t="str">
        <f t="shared" si="25"/>
        <v>راسب</v>
      </c>
      <c r="CH44" s="140" t="str">
        <f>IF(F44="","",IF(CJ44=0,RANK($BW44,$BW$10:$BW$599)+COUNTIF(BW$10:BW44,BW44)-1,IF(CJ44&gt;=$CK$8,"جميع المواد",CONCATENATE(DC44,DD44,DE44,DF44,DG44,DH44,DI44,DJ44,DK44,DL44,DM44,DN44,DO44,DP44,DQ44))))</f>
        <v>000(حاسب نظرى)  0000000000</v>
      </c>
      <c r="CI44" s="141" t="str">
        <f>IF(F44="","",IF(CJ44=0,RANK($BW44,$BW$10:$BW$599)+COUNTIF(BW$10:BW44,BW44)-"1",""))</f>
        <v/>
      </c>
      <c r="CJ44" s="142">
        <f t="shared" si="26"/>
        <v>11</v>
      </c>
      <c r="CK44" s="143" t="str">
        <f t="shared" si="27"/>
        <v>1</v>
      </c>
      <c r="CL44" s="144" t="str">
        <f t="shared" si="28"/>
        <v>1</v>
      </c>
      <c r="CM44" s="144" t="str">
        <f t="shared" si="29"/>
        <v>1</v>
      </c>
      <c r="CN44" s="144" t="str">
        <f t="shared" si="30"/>
        <v>1</v>
      </c>
      <c r="CO44" s="144" t="str">
        <f t="shared" si="31"/>
        <v>0</v>
      </c>
      <c r="CP44" s="144" t="str">
        <f t="shared" si="32"/>
        <v>1</v>
      </c>
      <c r="CQ44" s="144" t="str">
        <f t="shared" si="33"/>
        <v>1</v>
      </c>
      <c r="CR44" s="144" t="str">
        <f t="shared" si="34"/>
        <v>1</v>
      </c>
      <c r="CS44" s="144" t="str">
        <f t="shared" si="35"/>
        <v>1</v>
      </c>
      <c r="CT44" s="144" t="str">
        <f t="shared" si="36"/>
        <v>1</v>
      </c>
      <c r="CU44" s="144" t="str">
        <f t="shared" si="37"/>
        <v>1</v>
      </c>
      <c r="CV44" s="144" t="str">
        <f t="shared" si="38"/>
        <v>1</v>
      </c>
      <c r="CW44" s="144" t="str">
        <f t="shared" si="39"/>
        <v>1</v>
      </c>
      <c r="CX44" s="144" t="str">
        <f t="shared" si="40"/>
        <v>1</v>
      </c>
      <c r="CY44" s="144" t="str">
        <f t="shared" si="41"/>
        <v>1</v>
      </c>
      <c r="DC44" s="156" t="str">
        <f t="shared" si="42"/>
        <v>0</v>
      </c>
      <c r="DD44" s="146" t="str">
        <f t="shared" si="43"/>
        <v>0</v>
      </c>
      <c r="DE44" s="146" t="str">
        <f t="shared" si="44"/>
        <v>0</v>
      </c>
      <c r="DF44" s="146" t="str">
        <f t="shared" si="45"/>
        <v xml:space="preserve">(حاسب نظرى)  </v>
      </c>
      <c r="DG44" s="146" t="str">
        <f t="shared" si="46"/>
        <v/>
      </c>
      <c r="DH44" s="146" t="str">
        <f t="shared" si="47"/>
        <v>0</v>
      </c>
      <c r="DI44" s="146" t="str">
        <f t="shared" si="48"/>
        <v>0</v>
      </c>
      <c r="DJ44" s="146" t="str">
        <f t="shared" si="49"/>
        <v>0</v>
      </c>
      <c r="DK44" s="146" t="str">
        <f t="shared" si="50"/>
        <v>0</v>
      </c>
      <c r="DL44" s="146" t="str">
        <f t="shared" si="51"/>
        <v>0</v>
      </c>
      <c r="DM44" s="146" t="str">
        <f t="shared" si="52"/>
        <v>0</v>
      </c>
      <c r="DN44" s="146" t="str">
        <f t="shared" si="53"/>
        <v>0</v>
      </c>
      <c r="DO44" s="146" t="str">
        <f t="shared" si="54"/>
        <v>0</v>
      </c>
      <c r="DP44" s="146" t="str">
        <f t="shared" si="55"/>
        <v>0</v>
      </c>
      <c r="DQ44" s="146" t="str">
        <f t="shared" si="56"/>
        <v>0</v>
      </c>
      <c r="DS44" s="29" t="str">
        <f t="shared" si="58"/>
        <v/>
      </c>
      <c r="DU44" s="158"/>
      <c r="DV44" s="27"/>
      <c r="DW44" s="28"/>
      <c r="DX44" s="28"/>
      <c r="DY44" s="11"/>
    </row>
    <row r="45" spans="1:129" s="29" customFormat="1" ht="23.25" thickBot="1">
      <c r="A45" s="157"/>
      <c r="B45" s="114" t="str">
        <f t="shared" si="0"/>
        <v>راسب</v>
      </c>
      <c r="C45" s="115" t="str">
        <f t="shared" si="1"/>
        <v/>
      </c>
      <c r="D45" s="148">
        <f t="shared" si="2"/>
        <v>36</v>
      </c>
      <c r="E45" s="117">
        <v>539</v>
      </c>
      <c r="F45" s="118" t="s">
        <v>110</v>
      </c>
      <c r="G45" s="149"/>
      <c r="H45" s="120"/>
      <c r="I45" s="119" t="s">
        <v>59</v>
      </c>
      <c r="J45" s="121" t="s">
        <v>60</v>
      </c>
      <c r="K45" s="119" t="s">
        <v>61</v>
      </c>
      <c r="L45" s="122">
        <v>30506173200124</v>
      </c>
      <c r="M45" s="123">
        <f t="shared" si="3"/>
        <v>38520</v>
      </c>
      <c r="N45" s="124" t="str">
        <f>IF([1]الشيت!M45="","",CONCATENATE(DATEDIF([1]الشيت!M45,[1]البداية!$M$20,"md")," - ",DATEDIF([1]الشيت!M45,[1]البداية!$M$20,"ym")," - ",DATEDIF([1]الشيت!M45,[1]البداية!$M$20,"y")))</f>
        <v>25 - 5 - 13</v>
      </c>
      <c r="O45" s="150">
        <v>548</v>
      </c>
      <c r="P45" s="151"/>
      <c r="Q45" s="11"/>
      <c r="R45" s="127">
        <v>8</v>
      </c>
      <c r="S45" s="128">
        <v>14</v>
      </c>
      <c r="T45" s="127">
        <v>17</v>
      </c>
      <c r="U45" s="152">
        <f t="shared" si="4"/>
        <v>39</v>
      </c>
      <c r="V45" s="127">
        <v>9.5</v>
      </c>
      <c r="W45" s="128">
        <v>12.5</v>
      </c>
      <c r="X45" s="127">
        <v>17</v>
      </c>
      <c r="Y45" s="152">
        <f t="shared" si="5"/>
        <v>39</v>
      </c>
      <c r="Z45" s="127">
        <v>5.5</v>
      </c>
      <c r="AA45" s="128">
        <v>4</v>
      </c>
      <c r="AB45" s="127">
        <v>8.4</v>
      </c>
      <c r="AC45" s="152">
        <f t="shared" si="6"/>
        <v>17.899999999999999</v>
      </c>
      <c r="AD45" s="127">
        <v>5</v>
      </c>
      <c r="AE45" s="127">
        <v>3</v>
      </c>
      <c r="AF45" s="153">
        <f t="shared" si="7"/>
        <v>8</v>
      </c>
      <c r="AG45" s="128">
        <v>8</v>
      </c>
      <c r="AH45" s="128">
        <v>2.5</v>
      </c>
      <c r="AI45" s="153">
        <f t="shared" si="8"/>
        <v>10.5</v>
      </c>
      <c r="AJ45" s="127">
        <v>8</v>
      </c>
      <c r="AK45" s="127">
        <v>4.5</v>
      </c>
      <c r="AL45" s="153">
        <f t="shared" si="9"/>
        <v>12.5</v>
      </c>
      <c r="AM45" s="132">
        <f t="shared" si="10"/>
        <v>21</v>
      </c>
      <c r="AN45" s="132">
        <f t="shared" si="11"/>
        <v>10</v>
      </c>
      <c r="AO45" s="153">
        <f t="shared" si="57"/>
        <v>31</v>
      </c>
      <c r="AP45" s="127">
        <v>8</v>
      </c>
      <c r="AQ45" s="128">
        <v>13</v>
      </c>
      <c r="AR45" s="127">
        <v>15</v>
      </c>
      <c r="AS45" s="152">
        <f t="shared" si="12"/>
        <v>36</v>
      </c>
      <c r="AT45" s="127">
        <v>9</v>
      </c>
      <c r="AU45" s="128">
        <v>12</v>
      </c>
      <c r="AV45" s="127">
        <v>16</v>
      </c>
      <c r="AW45" s="152">
        <f t="shared" si="13"/>
        <v>37</v>
      </c>
      <c r="AX45" s="127">
        <v>9</v>
      </c>
      <c r="AY45" s="128">
        <v>16</v>
      </c>
      <c r="AZ45" s="127">
        <v>19</v>
      </c>
      <c r="BA45" s="152">
        <f t="shared" si="14"/>
        <v>44</v>
      </c>
      <c r="BB45" s="127">
        <v>9</v>
      </c>
      <c r="BC45" s="128">
        <v>11</v>
      </c>
      <c r="BD45" s="127">
        <v>11.5</v>
      </c>
      <c r="BE45" s="152">
        <f t="shared" si="15"/>
        <v>31.5</v>
      </c>
      <c r="BF45" s="127">
        <v>9.5</v>
      </c>
      <c r="BG45" s="128">
        <v>18</v>
      </c>
      <c r="BH45" s="127">
        <v>19</v>
      </c>
      <c r="BI45" s="152">
        <f t="shared" si="16"/>
        <v>46.5</v>
      </c>
      <c r="BJ45" s="127">
        <v>9</v>
      </c>
      <c r="BK45" s="128">
        <v>12.5</v>
      </c>
      <c r="BL45" s="127">
        <v>16</v>
      </c>
      <c r="BM45" s="152">
        <f t="shared" si="17"/>
        <v>37.5</v>
      </c>
      <c r="BN45" s="127">
        <v>9</v>
      </c>
      <c r="BO45" s="128">
        <v>9.5</v>
      </c>
      <c r="BP45" s="127">
        <v>14.5</v>
      </c>
      <c r="BQ45" s="152">
        <f t="shared" si="18"/>
        <v>33</v>
      </c>
      <c r="BR45" s="127">
        <v>9</v>
      </c>
      <c r="BS45" s="128">
        <v>19</v>
      </c>
      <c r="BT45" s="127">
        <v>15</v>
      </c>
      <c r="BU45" s="152">
        <f t="shared" si="19"/>
        <v>43</v>
      </c>
      <c r="BV45" s="133">
        <f t="shared" si="20"/>
        <v>152</v>
      </c>
      <c r="BW45" s="134">
        <f t="shared" si="21"/>
        <v>435.4</v>
      </c>
      <c r="BX45" s="154">
        <v>4</v>
      </c>
      <c r="BY45" s="128">
        <v>6</v>
      </c>
      <c r="BZ45" s="127">
        <v>6.5</v>
      </c>
      <c r="CA45" s="152">
        <f t="shared" si="22"/>
        <v>16.5</v>
      </c>
      <c r="CB45" s="127">
        <v>3.5</v>
      </c>
      <c r="CC45" s="128">
        <v>5.5</v>
      </c>
      <c r="CD45" s="127">
        <v>6</v>
      </c>
      <c r="CE45" s="152">
        <f t="shared" si="23"/>
        <v>15</v>
      </c>
      <c r="CF45" s="138" t="str">
        <f t="shared" si="24"/>
        <v/>
      </c>
      <c r="CG45" s="139" t="str">
        <f t="shared" si="25"/>
        <v>راسب</v>
      </c>
      <c r="CH45" s="140" t="str">
        <f>IF(F45="","",IF(CJ45=0,RANK($BW45,$BW$10:$BW$599)+COUNTIF(BW$10:BW45,BW45)-1,IF(CJ45&gt;=$CK$8,"جميع المواد",CONCATENATE(DC45,DD45,DE45,DF45,DG45,DH45,DI45,DJ45,DK45,DL45,DM45,DN45,DO45,DP45,DQ45))))</f>
        <v>0000000</v>
      </c>
      <c r="CI45" s="141" t="str">
        <f>IF(F45="","",IF(CJ45=0,RANK($BW45,$BW$10:$BW$599)+COUNTIF(BW$10:BW45,BW45)-"1",""))</f>
        <v/>
      </c>
      <c r="CJ45" s="142">
        <f t="shared" si="26"/>
        <v>5</v>
      </c>
      <c r="CK45" s="143" t="str">
        <f t="shared" si="27"/>
        <v>0</v>
      </c>
      <c r="CL45" s="144" t="str">
        <f t="shared" si="28"/>
        <v>0</v>
      </c>
      <c r="CM45" s="144" t="str">
        <f t="shared" si="29"/>
        <v>0</v>
      </c>
      <c r="CN45" s="144" t="str">
        <f t="shared" si="30"/>
        <v>1</v>
      </c>
      <c r="CO45" s="144" t="str">
        <f t="shared" si="31"/>
        <v>0</v>
      </c>
      <c r="CP45" s="144" t="str">
        <f t="shared" si="32"/>
        <v>1</v>
      </c>
      <c r="CQ45" s="144" t="str">
        <f t="shared" si="33"/>
        <v>0</v>
      </c>
      <c r="CR45" s="144" t="str">
        <f t="shared" si="34"/>
        <v>1</v>
      </c>
      <c r="CS45" s="144" t="str">
        <f t="shared" si="35"/>
        <v>0</v>
      </c>
      <c r="CT45" s="144" t="str">
        <f t="shared" si="36"/>
        <v>1</v>
      </c>
      <c r="CU45" s="144" t="str">
        <f t="shared" si="37"/>
        <v>1</v>
      </c>
      <c r="CV45" s="144" t="str">
        <f t="shared" si="38"/>
        <v>0</v>
      </c>
      <c r="CW45" s="144" t="str">
        <f t="shared" si="39"/>
        <v>0</v>
      </c>
      <c r="CX45" s="144" t="str">
        <f t="shared" si="40"/>
        <v>1</v>
      </c>
      <c r="CY45" s="144" t="str">
        <f t="shared" si="41"/>
        <v>1</v>
      </c>
      <c r="DC45" s="156" t="str">
        <f t="shared" si="42"/>
        <v/>
      </c>
      <c r="DD45" s="146" t="str">
        <f t="shared" si="43"/>
        <v/>
      </c>
      <c r="DE45" s="146" t="str">
        <f t="shared" si="44"/>
        <v/>
      </c>
      <c r="DF45" s="146" t="str">
        <f t="shared" si="45"/>
        <v>0</v>
      </c>
      <c r="DG45" s="146" t="str">
        <f t="shared" si="46"/>
        <v/>
      </c>
      <c r="DH45" s="146" t="str">
        <f t="shared" si="47"/>
        <v>0</v>
      </c>
      <c r="DI45" s="146" t="str">
        <f t="shared" si="48"/>
        <v/>
      </c>
      <c r="DJ45" s="146" t="str">
        <f t="shared" si="49"/>
        <v>0</v>
      </c>
      <c r="DK45" s="146" t="str">
        <f t="shared" si="50"/>
        <v/>
      </c>
      <c r="DL45" s="146" t="str">
        <f t="shared" si="51"/>
        <v>0</v>
      </c>
      <c r="DM45" s="146" t="str">
        <f t="shared" si="52"/>
        <v>0</v>
      </c>
      <c r="DN45" s="146" t="str">
        <f t="shared" si="53"/>
        <v/>
      </c>
      <c r="DO45" s="146" t="str">
        <f t="shared" si="54"/>
        <v/>
      </c>
      <c r="DP45" s="146" t="str">
        <f t="shared" si="55"/>
        <v>0</v>
      </c>
      <c r="DQ45" s="146" t="str">
        <f t="shared" si="56"/>
        <v>0</v>
      </c>
      <c r="DS45" s="29" t="str">
        <f t="shared" si="58"/>
        <v/>
      </c>
      <c r="DU45" s="158"/>
      <c r="DV45" s="27"/>
      <c r="DW45" s="28"/>
      <c r="DX45" s="28"/>
      <c r="DY45" s="11"/>
    </row>
    <row r="46" spans="1:129" s="29" customFormat="1" ht="23.25" thickBot="1">
      <c r="A46" s="157"/>
      <c r="B46" s="114" t="str">
        <f t="shared" si="0"/>
        <v>راسب</v>
      </c>
      <c r="C46" s="115" t="str">
        <f t="shared" si="1"/>
        <v/>
      </c>
      <c r="D46" s="148">
        <f t="shared" si="2"/>
        <v>37</v>
      </c>
      <c r="E46" s="117">
        <v>540</v>
      </c>
      <c r="F46" s="118" t="s">
        <v>111</v>
      </c>
      <c r="G46" s="149"/>
      <c r="H46" s="120"/>
      <c r="I46" s="119" t="s">
        <v>59</v>
      </c>
      <c r="J46" s="121" t="s">
        <v>60</v>
      </c>
      <c r="K46" s="119" t="s">
        <v>61</v>
      </c>
      <c r="L46" s="122">
        <v>30601101400105</v>
      </c>
      <c r="M46" s="123">
        <f t="shared" si="3"/>
        <v>38727</v>
      </c>
      <c r="N46" s="124" t="str">
        <f>IF([1]الشيت!M46="","",CONCATENATE(DATEDIF([1]الشيت!M46,[1]البداية!$M$20,"md")," - ",DATEDIF([1]الشيت!M46,[1]البداية!$M$20,"ym")," - ",DATEDIF([1]الشيت!M46,[1]البداية!$M$20,"y")))</f>
        <v>16 - 8 - 12</v>
      </c>
      <c r="O46" s="150">
        <v>549</v>
      </c>
      <c r="P46" s="151"/>
      <c r="Q46" s="11"/>
      <c r="R46" s="127">
        <v>8</v>
      </c>
      <c r="S46" s="128">
        <v>14</v>
      </c>
      <c r="T46" s="127">
        <v>16</v>
      </c>
      <c r="U46" s="152">
        <f t="shared" si="4"/>
        <v>38</v>
      </c>
      <c r="V46" s="127">
        <v>8.5</v>
      </c>
      <c r="W46" s="128">
        <v>13</v>
      </c>
      <c r="X46" s="127">
        <v>17</v>
      </c>
      <c r="Y46" s="152">
        <f t="shared" si="5"/>
        <v>38.5</v>
      </c>
      <c r="Z46" s="127">
        <v>5.5</v>
      </c>
      <c r="AA46" s="128">
        <v>4</v>
      </c>
      <c r="AB46" s="127">
        <v>8.4</v>
      </c>
      <c r="AC46" s="152">
        <f t="shared" si="6"/>
        <v>17.899999999999999</v>
      </c>
      <c r="AD46" s="127">
        <v>5</v>
      </c>
      <c r="AE46" s="127">
        <v>3</v>
      </c>
      <c r="AF46" s="153">
        <f t="shared" si="7"/>
        <v>8</v>
      </c>
      <c r="AG46" s="128">
        <v>9</v>
      </c>
      <c r="AH46" s="128">
        <v>4</v>
      </c>
      <c r="AI46" s="153">
        <f t="shared" si="8"/>
        <v>13</v>
      </c>
      <c r="AJ46" s="127">
        <v>8</v>
      </c>
      <c r="AK46" s="127">
        <v>4</v>
      </c>
      <c r="AL46" s="153">
        <f t="shared" si="9"/>
        <v>12</v>
      </c>
      <c r="AM46" s="132">
        <f t="shared" si="10"/>
        <v>22</v>
      </c>
      <c r="AN46" s="132">
        <f t="shared" si="11"/>
        <v>11</v>
      </c>
      <c r="AO46" s="153">
        <f t="shared" si="57"/>
        <v>33</v>
      </c>
      <c r="AP46" s="127">
        <v>8</v>
      </c>
      <c r="AQ46" s="128">
        <v>11.5</v>
      </c>
      <c r="AR46" s="127">
        <v>15</v>
      </c>
      <c r="AS46" s="152">
        <f t="shared" si="12"/>
        <v>34.5</v>
      </c>
      <c r="AT46" s="127">
        <v>9</v>
      </c>
      <c r="AU46" s="128">
        <v>12</v>
      </c>
      <c r="AV46" s="127">
        <v>16</v>
      </c>
      <c r="AW46" s="152">
        <f t="shared" si="13"/>
        <v>37</v>
      </c>
      <c r="AX46" s="127">
        <v>9</v>
      </c>
      <c r="AY46" s="128">
        <v>14</v>
      </c>
      <c r="AZ46" s="127">
        <v>19</v>
      </c>
      <c r="BA46" s="152">
        <f t="shared" si="14"/>
        <v>42</v>
      </c>
      <c r="BB46" s="127">
        <v>9</v>
      </c>
      <c r="BC46" s="128">
        <v>12</v>
      </c>
      <c r="BD46" s="127">
        <v>11</v>
      </c>
      <c r="BE46" s="152">
        <f t="shared" si="15"/>
        <v>32</v>
      </c>
      <c r="BF46" s="127">
        <v>9.5</v>
      </c>
      <c r="BG46" s="128">
        <v>18</v>
      </c>
      <c r="BH46" s="127">
        <v>19</v>
      </c>
      <c r="BI46" s="152">
        <f t="shared" si="16"/>
        <v>46.5</v>
      </c>
      <c r="BJ46" s="127">
        <v>8.5</v>
      </c>
      <c r="BK46" s="128">
        <v>12.5</v>
      </c>
      <c r="BL46" s="127">
        <v>16</v>
      </c>
      <c r="BM46" s="152">
        <f t="shared" si="17"/>
        <v>37</v>
      </c>
      <c r="BN46" s="127">
        <v>9</v>
      </c>
      <c r="BO46" s="128">
        <v>9.5</v>
      </c>
      <c r="BP46" s="127">
        <v>13</v>
      </c>
      <c r="BQ46" s="152">
        <f t="shared" si="18"/>
        <v>31.5</v>
      </c>
      <c r="BR46" s="127">
        <v>9</v>
      </c>
      <c r="BS46" s="128">
        <v>16</v>
      </c>
      <c r="BT46" s="127">
        <v>15</v>
      </c>
      <c r="BU46" s="152">
        <f t="shared" si="19"/>
        <v>40</v>
      </c>
      <c r="BV46" s="133">
        <f t="shared" si="20"/>
        <v>149.5</v>
      </c>
      <c r="BW46" s="134">
        <f t="shared" si="21"/>
        <v>427.9</v>
      </c>
      <c r="BX46" s="154">
        <v>4</v>
      </c>
      <c r="BY46" s="128">
        <v>6</v>
      </c>
      <c r="BZ46" s="127">
        <v>6</v>
      </c>
      <c r="CA46" s="152">
        <f t="shared" si="22"/>
        <v>16</v>
      </c>
      <c r="CB46" s="127">
        <v>3.5</v>
      </c>
      <c r="CC46" s="128">
        <v>5.5</v>
      </c>
      <c r="CD46" s="127">
        <v>6</v>
      </c>
      <c r="CE46" s="152">
        <f t="shared" si="23"/>
        <v>15</v>
      </c>
      <c r="CF46" s="138" t="str">
        <f t="shared" si="24"/>
        <v/>
      </c>
      <c r="CG46" s="139" t="str">
        <f t="shared" si="25"/>
        <v>راسب</v>
      </c>
      <c r="CH46" s="140" t="str">
        <f>IF(F46="","",IF(CJ46=0,RANK($BW46,$BW$10:$BW$599)+COUNTIF(BW$10:BW46,BW46)-1,IF(CJ46&gt;=$CK$8,"جميع المواد",CONCATENATE(DC46,DD46,DE46,DF46,DG46,DH46,DI46,DJ46,DK46,DL46,DM46,DN46,DO46,DP46,DQ46))))</f>
        <v>(حاسب عملي)  0000000</v>
      </c>
      <c r="CI46" s="141" t="str">
        <f>IF(F46="","",IF(CJ46=0,RANK($BW46,$BW$10:$BW$599)+COUNTIF(BW$10:BW46,BW46)-"1",""))</f>
        <v/>
      </c>
      <c r="CJ46" s="142">
        <f t="shared" si="26"/>
        <v>5</v>
      </c>
      <c r="CK46" s="143" t="str">
        <f t="shared" si="27"/>
        <v>0</v>
      </c>
      <c r="CL46" s="144" t="str">
        <f t="shared" si="28"/>
        <v>0</v>
      </c>
      <c r="CM46" s="144" t="str">
        <f t="shared" si="29"/>
        <v>0</v>
      </c>
      <c r="CN46" s="144" t="str">
        <f t="shared" si="30"/>
        <v>1</v>
      </c>
      <c r="CO46" s="144" t="str">
        <f t="shared" si="31"/>
        <v>0</v>
      </c>
      <c r="CP46" s="144" t="str">
        <f t="shared" si="32"/>
        <v>1</v>
      </c>
      <c r="CQ46" s="144" t="str">
        <f t="shared" si="33"/>
        <v>0</v>
      </c>
      <c r="CR46" s="144" t="str">
        <f t="shared" si="34"/>
        <v>1</v>
      </c>
      <c r="CS46" s="144" t="str">
        <f t="shared" si="35"/>
        <v>0</v>
      </c>
      <c r="CT46" s="144" t="str">
        <f t="shared" si="36"/>
        <v>1</v>
      </c>
      <c r="CU46" s="144" t="str">
        <f t="shared" si="37"/>
        <v>1</v>
      </c>
      <c r="CV46" s="144" t="str">
        <f t="shared" si="38"/>
        <v>0</v>
      </c>
      <c r="CW46" s="144" t="str">
        <f t="shared" si="39"/>
        <v>1</v>
      </c>
      <c r="CX46" s="144" t="str">
        <f t="shared" si="40"/>
        <v>1</v>
      </c>
      <c r="CY46" s="144" t="str">
        <f t="shared" si="41"/>
        <v>1</v>
      </c>
      <c r="DC46" s="156" t="str">
        <f t="shared" si="42"/>
        <v/>
      </c>
      <c r="DD46" s="146" t="str">
        <f t="shared" si="43"/>
        <v/>
      </c>
      <c r="DE46" s="146" t="str">
        <f t="shared" si="44"/>
        <v/>
      </c>
      <c r="DF46" s="146" t="str">
        <f t="shared" si="45"/>
        <v xml:space="preserve">(حاسب عملي)  </v>
      </c>
      <c r="DG46" s="146" t="str">
        <f t="shared" si="46"/>
        <v/>
      </c>
      <c r="DH46" s="146" t="str">
        <f t="shared" si="47"/>
        <v>0</v>
      </c>
      <c r="DI46" s="146" t="str">
        <f t="shared" si="48"/>
        <v/>
      </c>
      <c r="DJ46" s="146" t="str">
        <f t="shared" si="49"/>
        <v>0</v>
      </c>
      <c r="DK46" s="146" t="str">
        <f t="shared" si="50"/>
        <v/>
      </c>
      <c r="DL46" s="146" t="str">
        <f t="shared" si="51"/>
        <v>0</v>
      </c>
      <c r="DM46" s="146" t="str">
        <f t="shared" si="52"/>
        <v>0</v>
      </c>
      <c r="DN46" s="146" t="str">
        <f t="shared" si="53"/>
        <v/>
      </c>
      <c r="DO46" s="146" t="str">
        <f t="shared" si="54"/>
        <v>0</v>
      </c>
      <c r="DP46" s="146" t="str">
        <f t="shared" si="55"/>
        <v>0</v>
      </c>
      <c r="DQ46" s="146" t="str">
        <f t="shared" si="56"/>
        <v>0</v>
      </c>
      <c r="DS46" s="29" t="str">
        <f t="shared" si="58"/>
        <v/>
      </c>
      <c r="DU46" s="158"/>
      <c r="DV46" s="27"/>
      <c r="DW46" s="28"/>
      <c r="DX46" s="28"/>
      <c r="DY46" s="11"/>
    </row>
    <row r="47" spans="1:129" s="29" customFormat="1" ht="23.25" thickBot="1">
      <c r="A47" s="157"/>
      <c r="B47" s="114" t="str">
        <f t="shared" si="0"/>
        <v>راسب</v>
      </c>
      <c r="C47" s="115" t="str">
        <f t="shared" si="1"/>
        <v/>
      </c>
      <c r="D47" s="148">
        <f t="shared" si="2"/>
        <v>38</v>
      </c>
      <c r="E47" s="117">
        <v>541</v>
      </c>
      <c r="F47" s="118" t="s">
        <v>112</v>
      </c>
      <c r="G47" s="149"/>
      <c r="H47" s="120"/>
      <c r="I47" s="119" t="s">
        <v>59</v>
      </c>
      <c r="J47" s="121" t="s">
        <v>60</v>
      </c>
      <c r="K47" s="119" t="s">
        <v>61</v>
      </c>
      <c r="L47" s="122">
        <v>30306101402467</v>
      </c>
      <c r="M47" s="123">
        <f t="shared" si="3"/>
        <v>37782</v>
      </c>
      <c r="N47" s="124" t="str">
        <f>IF([1]الشيت!M47="","",CONCATENATE(DATEDIF([1]الشيت!M47,[1]البداية!$M$20,"md")," - ",DATEDIF([1]الشيت!M47,[1]البداية!$M$20,"ym")," - ",DATEDIF([1]الشيت!M47,[1]البداية!$M$20,"y")))</f>
        <v>24 - 3 - 13</v>
      </c>
      <c r="O47" s="150">
        <v>550</v>
      </c>
      <c r="P47" s="151"/>
      <c r="Q47" s="11"/>
      <c r="R47" s="127">
        <v>8</v>
      </c>
      <c r="S47" s="128">
        <v>11.5</v>
      </c>
      <c r="T47" s="127">
        <v>16</v>
      </c>
      <c r="U47" s="152">
        <f t="shared" si="4"/>
        <v>35.5</v>
      </c>
      <c r="V47" s="127">
        <v>9.5</v>
      </c>
      <c r="W47" s="128">
        <v>11.5</v>
      </c>
      <c r="X47" s="127">
        <v>17</v>
      </c>
      <c r="Y47" s="152">
        <f t="shared" si="5"/>
        <v>38</v>
      </c>
      <c r="Z47" s="127">
        <v>5.5</v>
      </c>
      <c r="AA47" s="128">
        <v>4</v>
      </c>
      <c r="AB47" s="127">
        <v>8.8000000000000007</v>
      </c>
      <c r="AC47" s="152">
        <f t="shared" si="6"/>
        <v>18.3</v>
      </c>
      <c r="AD47" s="127">
        <v>4.5</v>
      </c>
      <c r="AE47" s="127">
        <v>3</v>
      </c>
      <c r="AF47" s="153">
        <f t="shared" si="7"/>
        <v>7.5</v>
      </c>
      <c r="AG47" s="128">
        <v>7</v>
      </c>
      <c r="AH47" s="128">
        <v>4</v>
      </c>
      <c r="AI47" s="153">
        <f t="shared" si="8"/>
        <v>11</v>
      </c>
      <c r="AJ47" s="127">
        <v>7</v>
      </c>
      <c r="AK47" s="127">
        <v>5.5</v>
      </c>
      <c r="AL47" s="153">
        <f t="shared" si="9"/>
        <v>12.5</v>
      </c>
      <c r="AM47" s="132">
        <f t="shared" si="10"/>
        <v>18.5</v>
      </c>
      <c r="AN47" s="132">
        <f t="shared" si="11"/>
        <v>12.5</v>
      </c>
      <c r="AO47" s="153">
        <f t="shared" si="57"/>
        <v>31</v>
      </c>
      <c r="AP47" s="127">
        <v>7</v>
      </c>
      <c r="AQ47" s="128">
        <v>11</v>
      </c>
      <c r="AR47" s="127">
        <v>7</v>
      </c>
      <c r="AS47" s="152">
        <f t="shared" si="12"/>
        <v>25</v>
      </c>
      <c r="AT47" s="127">
        <v>9.5</v>
      </c>
      <c r="AU47" s="128">
        <v>6</v>
      </c>
      <c r="AV47" s="127">
        <v>16</v>
      </c>
      <c r="AW47" s="152">
        <f t="shared" si="13"/>
        <v>31.5</v>
      </c>
      <c r="AX47" s="127">
        <v>9</v>
      </c>
      <c r="AY47" s="128">
        <v>12</v>
      </c>
      <c r="AZ47" s="127">
        <v>8</v>
      </c>
      <c r="BA47" s="152">
        <f t="shared" si="14"/>
        <v>29</v>
      </c>
      <c r="BB47" s="127">
        <v>9</v>
      </c>
      <c r="BC47" s="128">
        <v>9</v>
      </c>
      <c r="BD47" s="127">
        <v>13</v>
      </c>
      <c r="BE47" s="152">
        <f t="shared" si="15"/>
        <v>31</v>
      </c>
      <c r="BF47" s="127">
        <v>9.5</v>
      </c>
      <c r="BG47" s="128">
        <v>19.5</v>
      </c>
      <c r="BH47" s="127">
        <v>19.5</v>
      </c>
      <c r="BI47" s="152">
        <f t="shared" si="16"/>
        <v>48.5</v>
      </c>
      <c r="BJ47" s="127">
        <v>9</v>
      </c>
      <c r="BK47" s="128">
        <v>12</v>
      </c>
      <c r="BL47" s="127">
        <v>13</v>
      </c>
      <c r="BM47" s="152">
        <f t="shared" si="17"/>
        <v>34</v>
      </c>
      <c r="BN47" s="127">
        <v>9</v>
      </c>
      <c r="BO47" s="128">
        <v>12</v>
      </c>
      <c r="BP47" s="127">
        <v>13</v>
      </c>
      <c r="BQ47" s="152">
        <f t="shared" si="18"/>
        <v>34</v>
      </c>
      <c r="BR47" s="127">
        <v>9</v>
      </c>
      <c r="BS47" s="128">
        <v>14.5</v>
      </c>
      <c r="BT47" s="127">
        <v>13</v>
      </c>
      <c r="BU47" s="152">
        <f t="shared" si="19"/>
        <v>36.5</v>
      </c>
      <c r="BV47" s="133">
        <f t="shared" si="20"/>
        <v>134</v>
      </c>
      <c r="BW47" s="134">
        <f t="shared" si="21"/>
        <v>392.3</v>
      </c>
      <c r="BX47" s="154">
        <v>4</v>
      </c>
      <c r="BY47" s="128">
        <v>5</v>
      </c>
      <c r="BZ47" s="127">
        <v>6</v>
      </c>
      <c r="CA47" s="152">
        <f t="shared" si="22"/>
        <v>15</v>
      </c>
      <c r="CB47" s="127">
        <v>3.5</v>
      </c>
      <c r="CC47" s="128">
        <v>4.5</v>
      </c>
      <c r="CD47" s="127">
        <v>5</v>
      </c>
      <c r="CE47" s="152">
        <f t="shared" si="23"/>
        <v>13</v>
      </c>
      <c r="CF47" s="138" t="str">
        <f t="shared" si="24"/>
        <v/>
      </c>
      <c r="CG47" s="139" t="str">
        <f t="shared" si="25"/>
        <v>راسب</v>
      </c>
      <c r="CH47" s="140" t="str">
        <f>IF(F47="","",IF(CJ47=0,RANK($BW47,$BW$10:$BW$599)+COUNTIF(BW$10:BW47,BW47)-1,IF(CJ47&gt;=$CK$8,"جميع المواد",CONCATENATE(DC47,DD47,DE47,DF47,DG47,DH47,DI47,DJ47,DK47,DL47,DM47,DN47,DO47,DP47,DQ47))))</f>
        <v>00000000000</v>
      </c>
      <c r="CI47" s="141" t="str">
        <f>IF(F47="","",IF(CJ47=0,RANK($BW47,$BW$10:$BW$599)+COUNTIF(BW$10:BW47,BW47)-"1",""))</f>
        <v/>
      </c>
      <c r="CJ47" s="142">
        <f t="shared" si="26"/>
        <v>8</v>
      </c>
      <c r="CK47" s="143" t="str">
        <f t="shared" si="27"/>
        <v>0</v>
      </c>
      <c r="CL47" s="144" t="str">
        <f t="shared" si="28"/>
        <v>0</v>
      </c>
      <c r="CM47" s="144" t="str">
        <f t="shared" si="29"/>
        <v>0</v>
      </c>
      <c r="CN47" s="144" t="str">
        <f t="shared" si="30"/>
        <v>1</v>
      </c>
      <c r="CO47" s="144" t="str">
        <f t="shared" si="31"/>
        <v>1</v>
      </c>
      <c r="CP47" s="144" t="str">
        <f t="shared" si="32"/>
        <v>1</v>
      </c>
      <c r="CQ47" s="144" t="str">
        <f t="shared" si="33"/>
        <v>1</v>
      </c>
      <c r="CR47" s="144" t="str">
        <f t="shared" si="34"/>
        <v>1</v>
      </c>
      <c r="CS47" s="144" t="str">
        <f t="shared" si="35"/>
        <v>0</v>
      </c>
      <c r="CT47" s="144" t="str">
        <f t="shared" si="36"/>
        <v>1</v>
      </c>
      <c r="CU47" s="144" t="str">
        <f t="shared" si="37"/>
        <v>1</v>
      </c>
      <c r="CV47" s="144" t="str">
        <f t="shared" si="38"/>
        <v>1</v>
      </c>
      <c r="CW47" s="144" t="str">
        <f t="shared" si="39"/>
        <v>1</v>
      </c>
      <c r="CX47" s="144" t="str">
        <f t="shared" si="40"/>
        <v>1</v>
      </c>
      <c r="CY47" s="144" t="str">
        <f t="shared" si="41"/>
        <v>1</v>
      </c>
      <c r="DC47" s="156" t="str">
        <f t="shared" si="42"/>
        <v/>
      </c>
      <c r="DD47" s="146" t="str">
        <f t="shared" si="43"/>
        <v/>
      </c>
      <c r="DE47" s="146" t="str">
        <f t="shared" si="44"/>
        <v/>
      </c>
      <c r="DF47" s="146" t="str">
        <f t="shared" si="45"/>
        <v>0</v>
      </c>
      <c r="DG47" s="146" t="str">
        <f t="shared" si="46"/>
        <v>0</v>
      </c>
      <c r="DH47" s="146" t="str">
        <f t="shared" si="47"/>
        <v>0</v>
      </c>
      <c r="DI47" s="146" t="str">
        <f t="shared" si="48"/>
        <v>0</v>
      </c>
      <c r="DJ47" s="146" t="str">
        <f t="shared" si="49"/>
        <v>0</v>
      </c>
      <c r="DK47" s="146" t="str">
        <f t="shared" si="50"/>
        <v/>
      </c>
      <c r="DL47" s="146" t="str">
        <f t="shared" si="51"/>
        <v>0</v>
      </c>
      <c r="DM47" s="146" t="str">
        <f t="shared" si="52"/>
        <v>0</v>
      </c>
      <c r="DN47" s="146" t="str">
        <f t="shared" si="53"/>
        <v>0</v>
      </c>
      <c r="DO47" s="146" t="str">
        <f t="shared" si="54"/>
        <v>0</v>
      </c>
      <c r="DP47" s="146" t="str">
        <f t="shared" si="55"/>
        <v>0</v>
      </c>
      <c r="DQ47" s="146" t="str">
        <f t="shared" si="56"/>
        <v>0</v>
      </c>
      <c r="DS47" s="29" t="str">
        <f t="shared" si="58"/>
        <v/>
      </c>
      <c r="DU47" s="158"/>
      <c r="DV47" s="27"/>
      <c r="DW47" s="28"/>
      <c r="DX47" s="28"/>
      <c r="DY47" s="11"/>
    </row>
    <row r="48" spans="1:129" s="29" customFormat="1" ht="23.25" thickBot="1">
      <c r="A48" s="157"/>
      <c r="B48" s="114" t="str">
        <f t="shared" si="0"/>
        <v>راسب</v>
      </c>
      <c r="C48" s="115" t="str">
        <f t="shared" si="1"/>
        <v/>
      </c>
      <c r="D48" s="148">
        <f t="shared" si="2"/>
        <v>39</v>
      </c>
      <c r="E48" s="117">
        <v>542</v>
      </c>
      <c r="F48" s="118" t="s">
        <v>113</v>
      </c>
      <c r="G48" s="149"/>
      <c r="H48" s="120"/>
      <c r="I48" s="119" t="s">
        <v>59</v>
      </c>
      <c r="J48" s="121" t="s">
        <v>60</v>
      </c>
      <c r="K48" s="119" t="s">
        <v>61</v>
      </c>
      <c r="L48" s="122">
        <v>30603011401725</v>
      </c>
      <c r="M48" s="123">
        <f t="shared" si="3"/>
        <v>38777</v>
      </c>
      <c r="N48" s="124" t="str">
        <f>IF([1]الشيت!M48="","",CONCATENATE(DATEDIF([1]الشيت!M48,[1]البداية!$M$20,"md")," - ",DATEDIF([1]الشيت!M48,[1]البداية!$M$20,"ym")," - ",DATEDIF([1]الشيت!M48,[1]البداية!$M$20,"y")))</f>
        <v>14 - 3 - 13</v>
      </c>
      <c r="O48" s="150">
        <v>551</v>
      </c>
      <c r="P48" s="151"/>
      <c r="Q48" s="11"/>
      <c r="R48" s="127">
        <v>8</v>
      </c>
      <c r="S48" s="128">
        <v>13</v>
      </c>
      <c r="T48" s="127">
        <v>16</v>
      </c>
      <c r="U48" s="152">
        <f t="shared" si="4"/>
        <v>37</v>
      </c>
      <c r="V48" s="127">
        <v>8.5</v>
      </c>
      <c r="W48" s="128">
        <v>8</v>
      </c>
      <c r="X48" s="127" t="s">
        <v>85</v>
      </c>
      <c r="Y48" s="152">
        <f t="shared" si="5"/>
        <v>16.5</v>
      </c>
      <c r="Z48" s="127">
        <v>5.5</v>
      </c>
      <c r="AA48" s="128">
        <v>5.2</v>
      </c>
      <c r="AB48" s="127">
        <v>9.6</v>
      </c>
      <c r="AC48" s="152">
        <f t="shared" si="6"/>
        <v>20.3</v>
      </c>
      <c r="AD48" s="127">
        <v>4.5</v>
      </c>
      <c r="AE48" s="127">
        <v>3</v>
      </c>
      <c r="AF48" s="153">
        <f t="shared" si="7"/>
        <v>7.5</v>
      </c>
      <c r="AG48" s="128">
        <v>7</v>
      </c>
      <c r="AH48" s="128">
        <v>3.5</v>
      </c>
      <c r="AI48" s="153">
        <f t="shared" si="8"/>
        <v>10.5</v>
      </c>
      <c r="AJ48" s="127">
        <v>8</v>
      </c>
      <c r="AK48" s="127">
        <v>5</v>
      </c>
      <c r="AL48" s="153">
        <f t="shared" si="9"/>
        <v>13</v>
      </c>
      <c r="AM48" s="132">
        <f t="shared" si="10"/>
        <v>19.5</v>
      </c>
      <c r="AN48" s="132">
        <f t="shared" si="11"/>
        <v>11.5</v>
      </c>
      <c r="AO48" s="153">
        <f t="shared" si="57"/>
        <v>31</v>
      </c>
      <c r="AP48" s="127">
        <v>7</v>
      </c>
      <c r="AQ48" s="128">
        <v>10.5</v>
      </c>
      <c r="AR48" s="127">
        <v>8</v>
      </c>
      <c r="AS48" s="152">
        <f t="shared" si="12"/>
        <v>25.5</v>
      </c>
      <c r="AT48" s="127">
        <v>9.5</v>
      </c>
      <c r="AU48" s="128">
        <v>7.5</v>
      </c>
      <c r="AV48" s="127">
        <v>16.5</v>
      </c>
      <c r="AW48" s="152">
        <f t="shared" si="13"/>
        <v>33.5</v>
      </c>
      <c r="AX48" s="127">
        <v>9</v>
      </c>
      <c r="AY48" s="128">
        <v>11</v>
      </c>
      <c r="AZ48" s="127" t="s">
        <v>85</v>
      </c>
      <c r="BA48" s="152">
        <f t="shared" si="14"/>
        <v>20</v>
      </c>
      <c r="BB48" s="127">
        <v>9</v>
      </c>
      <c r="BC48" s="128">
        <v>4</v>
      </c>
      <c r="BD48" s="127">
        <v>9</v>
      </c>
      <c r="BE48" s="152">
        <f t="shared" si="15"/>
        <v>22</v>
      </c>
      <c r="BF48" s="127">
        <v>9.5</v>
      </c>
      <c r="BG48" s="128">
        <v>18.5</v>
      </c>
      <c r="BH48" s="127" t="s">
        <v>85</v>
      </c>
      <c r="BI48" s="152">
        <f t="shared" si="16"/>
        <v>28</v>
      </c>
      <c r="BJ48" s="127">
        <v>9</v>
      </c>
      <c r="BK48" s="128">
        <v>12</v>
      </c>
      <c r="BL48" s="127">
        <v>14</v>
      </c>
      <c r="BM48" s="152">
        <f t="shared" si="17"/>
        <v>35</v>
      </c>
      <c r="BN48" s="127">
        <v>9</v>
      </c>
      <c r="BO48" s="128">
        <v>8.5</v>
      </c>
      <c r="BP48" s="127">
        <v>11</v>
      </c>
      <c r="BQ48" s="152">
        <f t="shared" si="18"/>
        <v>28.5</v>
      </c>
      <c r="BR48" s="127">
        <v>9</v>
      </c>
      <c r="BS48" s="128">
        <v>15</v>
      </c>
      <c r="BT48" s="127">
        <v>15</v>
      </c>
      <c r="BU48" s="152">
        <f t="shared" si="19"/>
        <v>39</v>
      </c>
      <c r="BV48" s="133">
        <f t="shared" si="20"/>
        <v>123.7</v>
      </c>
      <c r="BW48" s="134">
        <f t="shared" si="21"/>
        <v>336.3</v>
      </c>
      <c r="BX48" s="154">
        <v>4</v>
      </c>
      <c r="BY48" s="128">
        <v>6</v>
      </c>
      <c r="BZ48" s="127">
        <v>7</v>
      </c>
      <c r="CA48" s="152">
        <f t="shared" si="22"/>
        <v>17</v>
      </c>
      <c r="CB48" s="127">
        <v>3.5</v>
      </c>
      <c r="CC48" s="128">
        <v>4.5</v>
      </c>
      <c r="CD48" s="127" t="s">
        <v>85</v>
      </c>
      <c r="CE48" s="152">
        <f t="shared" si="23"/>
        <v>8</v>
      </c>
      <c r="CF48" s="138" t="str">
        <f t="shared" si="24"/>
        <v/>
      </c>
      <c r="CG48" s="139" t="str">
        <f t="shared" si="25"/>
        <v>راسب</v>
      </c>
      <c r="CH48" s="140" t="str">
        <f>IF(F48="","",IF(CJ48=0,RANK($BW48,$BW$10:$BW$599)+COUNTIF(BW$10:BW48,BW48)-1,IF(CJ48&gt;=$CK$8,"جميع المواد",CONCATENATE(DC48,DD48,DE48,DF48,DG48,DH48,DI48,DJ48,DK48,DL48,DM48,DN48,DO48,DP48,DQ48))))</f>
        <v>00000000000</v>
      </c>
      <c r="CI48" s="141" t="str">
        <f>IF(F48="","",IF(CJ48=0,RANK($BW48,$BW$10:$BW$599)+COUNTIF(BW$10:BW48,BW48)-"1",""))</f>
        <v/>
      </c>
      <c r="CJ48" s="142">
        <f t="shared" si="26"/>
        <v>9</v>
      </c>
      <c r="CK48" s="143" t="str">
        <f t="shared" si="27"/>
        <v>0</v>
      </c>
      <c r="CL48" s="144" t="str">
        <f t="shared" si="28"/>
        <v>1</v>
      </c>
      <c r="CM48" s="144" t="str">
        <f t="shared" si="29"/>
        <v>0</v>
      </c>
      <c r="CN48" s="144" t="str">
        <f t="shared" si="30"/>
        <v>1</v>
      </c>
      <c r="CO48" s="144" t="str">
        <f t="shared" si="31"/>
        <v>1</v>
      </c>
      <c r="CP48" s="144" t="str">
        <f t="shared" si="32"/>
        <v>1</v>
      </c>
      <c r="CQ48" s="144" t="str">
        <f t="shared" si="33"/>
        <v>1</v>
      </c>
      <c r="CR48" s="144" t="str">
        <f t="shared" si="34"/>
        <v>1</v>
      </c>
      <c r="CS48" s="144" t="str">
        <f t="shared" si="35"/>
        <v>1</v>
      </c>
      <c r="CT48" s="144" t="str">
        <f t="shared" si="36"/>
        <v>1</v>
      </c>
      <c r="CU48" s="144" t="str">
        <f t="shared" si="37"/>
        <v>1</v>
      </c>
      <c r="CV48" s="144" t="str">
        <f t="shared" si="38"/>
        <v>0</v>
      </c>
      <c r="CW48" s="144" t="str">
        <f t="shared" si="39"/>
        <v>1</v>
      </c>
      <c r="CX48" s="144" t="str">
        <f t="shared" si="40"/>
        <v>0</v>
      </c>
      <c r="CY48" s="144" t="str">
        <f t="shared" si="41"/>
        <v>1</v>
      </c>
      <c r="DC48" s="156" t="str">
        <f t="shared" si="42"/>
        <v/>
      </c>
      <c r="DD48" s="146" t="str">
        <f t="shared" si="43"/>
        <v>0</v>
      </c>
      <c r="DE48" s="146" t="str">
        <f t="shared" si="44"/>
        <v/>
      </c>
      <c r="DF48" s="146" t="str">
        <f t="shared" si="45"/>
        <v>0</v>
      </c>
      <c r="DG48" s="146" t="str">
        <f t="shared" si="46"/>
        <v>0</v>
      </c>
      <c r="DH48" s="146" t="str">
        <f t="shared" si="47"/>
        <v>0</v>
      </c>
      <c r="DI48" s="146" t="str">
        <f t="shared" si="48"/>
        <v>0</v>
      </c>
      <c r="DJ48" s="146" t="str">
        <f t="shared" si="49"/>
        <v>0</v>
      </c>
      <c r="DK48" s="146" t="str">
        <f t="shared" si="50"/>
        <v>0</v>
      </c>
      <c r="DL48" s="146" t="str">
        <f t="shared" si="51"/>
        <v>0</v>
      </c>
      <c r="DM48" s="146" t="str">
        <f t="shared" si="52"/>
        <v>0</v>
      </c>
      <c r="DN48" s="146" t="str">
        <f t="shared" si="53"/>
        <v/>
      </c>
      <c r="DO48" s="146" t="str">
        <f t="shared" si="54"/>
        <v>0</v>
      </c>
      <c r="DP48" s="146" t="str">
        <f t="shared" si="55"/>
        <v/>
      </c>
      <c r="DQ48" s="146" t="str">
        <f t="shared" si="56"/>
        <v>0</v>
      </c>
      <c r="DS48" s="29" t="str">
        <f t="shared" si="58"/>
        <v/>
      </c>
      <c r="DU48" s="158"/>
      <c r="DV48" s="27"/>
      <c r="DW48" s="28"/>
      <c r="DX48" s="28"/>
      <c r="DY48" s="11"/>
    </row>
    <row r="49" spans="1:129" s="29" customFormat="1" ht="23.25" thickBot="1">
      <c r="A49" s="157"/>
      <c r="B49" s="114" t="str">
        <f t="shared" si="0"/>
        <v>راسب</v>
      </c>
      <c r="C49" s="115" t="str">
        <f t="shared" si="1"/>
        <v/>
      </c>
      <c r="D49" s="148">
        <f t="shared" si="2"/>
        <v>40</v>
      </c>
      <c r="E49" s="117">
        <v>543</v>
      </c>
      <c r="F49" s="118" t="s">
        <v>114</v>
      </c>
      <c r="G49" s="149"/>
      <c r="H49" s="120"/>
      <c r="I49" s="119" t="s">
        <v>59</v>
      </c>
      <c r="J49" s="121" t="s">
        <v>60</v>
      </c>
      <c r="K49" s="119" t="s">
        <v>61</v>
      </c>
      <c r="L49" s="122">
        <v>30509041401065</v>
      </c>
      <c r="M49" s="123">
        <f t="shared" si="3"/>
        <v>38599</v>
      </c>
      <c r="N49" s="124" t="str">
        <f>IF([1]الشيت!M49="","",CONCATENATE(DATEDIF([1]الشيت!M49,[1]البداية!$M$20,"md")," - ",DATEDIF([1]الشيت!M49,[1]البداية!$M$20,"ym")," - ",DATEDIF([1]الشيت!M49,[1]البداية!$M$20,"y")))</f>
        <v>21 - 8 - 12</v>
      </c>
      <c r="O49" s="150">
        <v>552</v>
      </c>
      <c r="P49" s="151"/>
      <c r="Q49" s="11"/>
      <c r="R49" s="127">
        <v>8</v>
      </c>
      <c r="S49" s="128">
        <v>14.5</v>
      </c>
      <c r="T49" s="127">
        <v>17</v>
      </c>
      <c r="U49" s="152">
        <f t="shared" si="4"/>
        <v>39.5</v>
      </c>
      <c r="V49" s="127">
        <v>8.5</v>
      </c>
      <c r="W49" s="128">
        <v>11</v>
      </c>
      <c r="X49" s="127">
        <v>17</v>
      </c>
      <c r="Y49" s="152">
        <f t="shared" si="5"/>
        <v>36.5</v>
      </c>
      <c r="Z49" s="127">
        <v>4.5</v>
      </c>
      <c r="AA49" s="128">
        <v>4.4000000000000004</v>
      </c>
      <c r="AB49" s="127">
        <v>9.6</v>
      </c>
      <c r="AC49" s="152">
        <f t="shared" si="6"/>
        <v>18.5</v>
      </c>
      <c r="AD49" s="127">
        <v>4.5</v>
      </c>
      <c r="AE49" s="127">
        <v>3</v>
      </c>
      <c r="AF49" s="153">
        <f t="shared" si="7"/>
        <v>7.5</v>
      </c>
      <c r="AG49" s="128">
        <v>9</v>
      </c>
      <c r="AH49" s="128">
        <v>3</v>
      </c>
      <c r="AI49" s="153">
        <f t="shared" si="8"/>
        <v>12</v>
      </c>
      <c r="AJ49" s="127">
        <v>8</v>
      </c>
      <c r="AK49" s="127">
        <v>5.5</v>
      </c>
      <c r="AL49" s="153">
        <f t="shared" si="9"/>
        <v>13.5</v>
      </c>
      <c r="AM49" s="132">
        <f t="shared" si="10"/>
        <v>21.5</v>
      </c>
      <c r="AN49" s="132">
        <f t="shared" si="11"/>
        <v>11.5</v>
      </c>
      <c r="AO49" s="153">
        <f t="shared" si="57"/>
        <v>33</v>
      </c>
      <c r="AP49" s="127">
        <v>7</v>
      </c>
      <c r="AQ49" s="128">
        <v>12</v>
      </c>
      <c r="AR49" s="127">
        <v>12</v>
      </c>
      <c r="AS49" s="152">
        <f t="shared" si="12"/>
        <v>31</v>
      </c>
      <c r="AT49" s="127">
        <v>9</v>
      </c>
      <c r="AU49" s="128">
        <v>9.5</v>
      </c>
      <c r="AV49" s="127">
        <v>16</v>
      </c>
      <c r="AW49" s="152">
        <f t="shared" si="13"/>
        <v>34.5</v>
      </c>
      <c r="AX49" s="127">
        <v>9</v>
      </c>
      <c r="AY49" s="128">
        <v>12</v>
      </c>
      <c r="AZ49" s="127">
        <v>13</v>
      </c>
      <c r="BA49" s="152">
        <f t="shared" si="14"/>
        <v>34</v>
      </c>
      <c r="BB49" s="127">
        <v>9</v>
      </c>
      <c r="BC49" s="128">
        <v>7</v>
      </c>
      <c r="BD49" s="127">
        <v>7.5</v>
      </c>
      <c r="BE49" s="152">
        <f t="shared" si="15"/>
        <v>23.5</v>
      </c>
      <c r="BF49" s="127">
        <v>10</v>
      </c>
      <c r="BG49" s="128">
        <v>17.5</v>
      </c>
      <c r="BH49" s="127">
        <v>19.5</v>
      </c>
      <c r="BI49" s="152">
        <f t="shared" si="16"/>
        <v>47</v>
      </c>
      <c r="BJ49" s="127">
        <v>9</v>
      </c>
      <c r="BK49" s="128">
        <v>8</v>
      </c>
      <c r="BL49" s="127">
        <v>15</v>
      </c>
      <c r="BM49" s="152">
        <f t="shared" si="17"/>
        <v>32</v>
      </c>
      <c r="BN49" s="127">
        <v>9</v>
      </c>
      <c r="BO49" s="128">
        <v>10</v>
      </c>
      <c r="BP49" s="127">
        <v>10.5</v>
      </c>
      <c r="BQ49" s="152">
        <f t="shared" si="18"/>
        <v>29.5</v>
      </c>
      <c r="BR49" s="127">
        <v>9</v>
      </c>
      <c r="BS49" s="128">
        <v>14.5</v>
      </c>
      <c r="BT49" s="127">
        <v>14</v>
      </c>
      <c r="BU49" s="152">
        <f t="shared" si="19"/>
        <v>37.5</v>
      </c>
      <c r="BV49" s="133">
        <f t="shared" si="20"/>
        <v>132.4</v>
      </c>
      <c r="BW49" s="134">
        <f t="shared" si="21"/>
        <v>396.5</v>
      </c>
      <c r="BX49" s="154">
        <v>4</v>
      </c>
      <c r="BY49" s="128">
        <v>5.5</v>
      </c>
      <c r="BZ49" s="127">
        <v>5.5</v>
      </c>
      <c r="CA49" s="152">
        <f t="shared" si="22"/>
        <v>15</v>
      </c>
      <c r="CB49" s="127">
        <v>3.5</v>
      </c>
      <c r="CC49" s="128">
        <v>4.5</v>
      </c>
      <c r="CD49" s="127">
        <v>6</v>
      </c>
      <c r="CE49" s="152">
        <f t="shared" si="23"/>
        <v>14</v>
      </c>
      <c r="CF49" s="138" t="str">
        <f t="shared" si="24"/>
        <v/>
      </c>
      <c r="CG49" s="139" t="str">
        <f t="shared" si="25"/>
        <v>راسب</v>
      </c>
      <c r="CH49" s="140" t="str">
        <f>IF(F49="","",IF(CJ49=0,RANK($BW49,$BW$10:$BW$599)+COUNTIF(BW$10:BW49,BW49)-1,IF(CJ49&gt;=$CK$8,"جميع المواد",CONCATENATE(DC49,DD49,DE49,DF49,DG49,DH49,DI49,DJ49,DK49,DL49,DM49,DN49,DO49,DP49,DQ49))))</f>
        <v>0(حاسب عملي)  000000000</v>
      </c>
      <c r="CI49" s="141" t="str">
        <f>IF(F49="","",IF(CJ49=0,RANK($BW49,$BW$10:$BW$599)+COUNTIF(BW$10:BW49,BW49)-"1",""))</f>
        <v/>
      </c>
      <c r="CJ49" s="142">
        <f t="shared" si="26"/>
        <v>8</v>
      </c>
      <c r="CK49" s="143" t="str">
        <f t="shared" si="27"/>
        <v>0</v>
      </c>
      <c r="CL49" s="144" t="str">
        <f t="shared" si="28"/>
        <v>1</v>
      </c>
      <c r="CM49" s="144" t="str">
        <f t="shared" si="29"/>
        <v>0</v>
      </c>
      <c r="CN49" s="144" t="str">
        <f t="shared" si="30"/>
        <v>1</v>
      </c>
      <c r="CO49" s="144" t="str">
        <f t="shared" si="31"/>
        <v>1</v>
      </c>
      <c r="CP49" s="144" t="str">
        <f t="shared" si="32"/>
        <v>1</v>
      </c>
      <c r="CQ49" s="144" t="str">
        <f t="shared" si="33"/>
        <v>1</v>
      </c>
      <c r="CR49" s="144" t="str">
        <f t="shared" si="34"/>
        <v>1</v>
      </c>
      <c r="CS49" s="144" t="str">
        <f t="shared" si="35"/>
        <v>0</v>
      </c>
      <c r="CT49" s="144" t="str">
        <f t="shared" si="36"/>
        <v>1</v>
      </c>
      <c r="CU49" s="144" t="str">
        <f t="shared" si="37"/>
        <v>1</v>
      </c>
      <c r="CV49" s="144" t="str">
        <f t="shared" si="38"/>
        <v>0</v>
      </c>
      <c r="CW49" s="144" t="str">
        <f t="shared" si="39"/>
        <v>1</v>
      </c>
      <c r="CX49" s="144" t="str">
        <f t="shared" si="40"/>
        <v>1</v>
      </c>
      <c r="CY49" s="144" t="str">
        <f t="shared" si="41"/>
        <v>1</v>
      </c>
      <c r="DC49" s="156" t="str">
        <f t="shared" si="42"/>
        <v/>
      </c>
      <c r="DD49" s="146" t="str">
        <f t="shared" si="43"/>
        <v>0</v>
      </c>
      <c r="DE49" s="146" t="str">
        <f t="shared" si="44"/>
        <v/>
      </c>
      <c r="DF49" s="146" t="str">
        <f t="shared" si="45"/>
        <v xml:space="preserve">(حاسب عملي)  </v>
      </c>
      <c r="DG49" s="146" t="str">
        <f t="shared" si="46"/>
        <v>0</v>
      </c>
      <c r="DH49" s="146" t="str">
        <f t="shared" si="47"/>
        <v>0</v>
      </c>
      <c r="DI49" s="146" t="str">
        <f t="shared" si="48"/>
        <v>0</v>
      </c>
      <c r="DJ49" s="146" t="str">
        <f t="shared" si="49"/>
        <v>0</v>
      </c>
      <c r="DK49" s="146" t="str">
        <f t="shared" si="50"/>
        <v/>
      </c>
      <c r="DL49" s="146" t="str">
        <f t="shared" si="51"/>
        <v>0</v>
      </c>
      <c r="DM49" s="146" t="str">
        <f t="shared" si="52"/>
        <v>0</v>
      </c>
      <c r="DN49" s="146" t="str">
        <f t="shared" si="53"/>
        <v/>
      </c>
      <c r="DO49" s="146" t="str">
        <f t="shared" si="54"/>
        <v>0</v>
      </c>
      <c r="DP49" s="146" t="str">
        <f t="shared" si="55"/>
        <v>0</v>
      </c>
      <c r="DQ49" s="146" t="str">
        <f t="shared" si="56"/>
        <v>0</v>
      </c>
      <c r="DS49" s="29" t="str">
        <f t="shared" si="58"/>
        <v/>
      </c>
      <c r="DU49" s="158"/>
      <c r="DV49" s="27"/>
      <c r="DW49" s="28"/>
      <c r="DX49" s="28"/>
      <c r="DY49" s="11"/>
    </row>
    <row r="50" spans="1:129" s="29" customFormat="1" ht="23.25" thickBot="1">
      <c r="A50" s="157"/>
      <c r="B50" s="114" t="str">
        <f t="shared" si="0"/>
        <v>راسب</v>
      </c>
      <c r="C50" s="115" t="str">
        <f t="shared" si="1"/>
        <v/>
      </c>
      <c r="D50" s="148">
        <f t="shared" si="2"/>
        <v>41</v>
      </c>
      <c r="E50" s="117">
        <v>544</v>
      </c>
      <c r="F50" s="118" t="s">
        <v>115</v>
      </c>
      <c r="G50" s="149"/>
      <c r="H50" s="120"/>
      <c r="I50" s="119" t="s">
        <v>59</v>
      </c>
      <c r="J50" s="121" t="s">
        <v>60</v>
      </c>
      <c r="K50" s="119" t="s">
        <v>61</v>
      </c>
      <c r="L50" s="122">
        <v>30501011404107</v>
      </c>
      <c r="M50" s="123">
        <f t="shared" si="3"/>
        <v>38353</v>
      </c>
      <c r="N50" s="124" t="str">
        <f>IF([1]الشيت!M50="","",CONCATENATE(DATEDIF([1]الشيت!M50,[1]البداية!$M$20,"md")," - ",DATEDIF([1]الشيت!M50,[1]البداية!$M$20,"ym")," - ",DATEDIF([1]الشيت!M50,[1]البداية!$M$20,"y")))</f>
        <v>21 - 3 - 15</v>
      </c>
      <c r="O50" s="150">
        <v>553</v>
      </c>
      <c r="P50" s="151"/>
      <c r="Q50" s="11"/>
      <c r="R50" s="127">
        <v>8</v>
      </c>
      <c r="S50" s="128">
        <v>12</v>
      </c>
      <c r="T50" s="127">
        <v>15.5</v>
      </c>
      <c r="U50" s="152">
        <f t="shared" si="4"/>
        <v>35.5</v>
      </c>
      <c r="V50" s="127">
        <v>8.5</v>
      </c>
      <c r="W50" s="128">
        <v>13</v>
      </c>
      <c r="X50" s="127">
        <v>17</v>
      </c>
      <c r="Y50" s="152">
        <f t="shared" si="5"/>
        <v>38.5</v>
      </c>
      <c r="Z50" s="127">
        <v>5.5</v>
      </c>
      <c r="AA50" s="128">
        <v>4.8</v>
      </c>
      <c r="AB50" s="127">
        <v>9.1999999999999993</v>
      </c>
      <c r="AC50" s="152">
        <f t="shared" si="6"/>
        <v>19.5</v>
      </c>
      <c r="AD50" s="127">
        <v>4.5</v>
      </c>
      <c r="AE50" s="127">
        <v>3</v>
      </c>
      <c r="AF50" s="153">
        <f t="shared" si="7"/>
        <v>7.5</v>
      </c>
      <c r="AG50" s="128">
        <v>9</v>
      </c>
      <c r="AH50" s="128">
        <v>4</v>
      </c>
      <c r="AI50" s="153">
        <f t="shared" si="8"/>
        <v>13</v>
      </c>
      <c r="AJ50" s="127">
        <v>9</v>
      </c>
      <c r="AK50" s="127">
        <v>5</v>
      </c>
      <c r="AL50" s="153">
        <f t="shared" si="9"/>
        <v>14</v>
      </c>
      <c r="AM50" s="132">
        <f t="shared" si="10"/>
        <v>22.5</v>
      </c>
      <c r="AN50" s="132">
        <f t="shared" si="11"/>
        <v>12</v>
      </c>
      <c r="AO50" s="153">
        <f t="shared" si="57"/>
        <v>34.5</v>
      </c>
      <c r="AP50" s="127">
        <v>7</v>
      </c>
      <c r="AQ50" s="128">
        <v>10</v>
      </c>
      <c r="AR50" s="127">
        <v>11</v>
      </c>
      <c r="AS50" s="152">
        <f t="shared" si="12"/>
        <v>28</v>
      </c>
      <c r="AT50" s="127">
        <v>9</v>
      </c>
      <c r="AU50" s="128">
        <v>11</v>
      </c>
      <c r="AV50" s="127">
        <v>15.5</v>
      </c>
      <c r="AW50" s="152">
        <f t="shared" si="13"/>
        <v>35.5</v>
      </c>
      <c r="AX50" s="127">
        <v>9</v>
      </c>
      <c r="AY50" s="128">
        <v>13</v>
      </c>
      <c r="AZ50" s="127">
        <v>10</v>
      </c>
      <c r="BA50" s="152">
        <f t="shared" si="14"/>
        <v>32</v>
      </c>
      <c r="BB50" s="127">
        <v>9</v>
      </c>
      <c r="BC50" s="128">
        <v>6</v>
      </c>
      <c r="BD50" s="127">
        <v>8.5</v>
      </c>
      <c r="BE50" s="152">
        <f t="shared" si="15"/>
        <v>23.5</v>
      </c>
      <c r="BF50" s="127">
        <v>10</v>
      </c>
      <c r="BG50" s="128">
        <v>16.5</v>
      </c>
      <c r="BH50" s="127">
        <v>19.5</v>
      </c>
      <c r="BI50" s="152">
        <f t="shared" si="16"/>
        <v>46</v>
      </c>
      <c r="BJ50" s="127">
        <v>9</v>
      </c>
      <c r="BK50" s="128">
        <v>8</v>
      </c>
      <c r="BL50" s="127">
        <v>15</v>
      </c>
      <c r="BM50" s="152">
        <f t="shared" si="17"/>
        <v>32</v>
      </c>
      <c r="BN50" s="127">
        <v>9</v>
      </c>
      <c r="BO50" s="128">
        <v>6.5</v>
      </c>
      <c r="BP50" s="127">
        <v>12.5</v>
      </c>
      <c r="BQ50" s="152">
        <f t="shared" si="18"/>
        <v>28</v>
      </c>
      <c r="BR50" s="127">
        <v>9</v>
      </c>
      <c r="BS50" s="128">
        <v>14</v>
      </c>
      <c r="BT50" s="127">
        <v>15</v>
      </c>
      <c r="BU50" s="152">
        <f t="shared" si="19"/>
        <v>38</v>
      </c>
      <c r="BV50" s="133">
        <f t="shared" si="20"/>
        <v>127.8</v>
      </c>
      <c r="BW50" s="134">
        <f t="shared" si="21"/>
        <v>391</v>
      </c>
      <c r="BX50" s="154">
        <v>4</v>
      </c>
      <c r="BY50" s="128">
        <v>5</v>
      </c>
      <c r="BZ50" s="127">
        <v>6</v>
      </c>
      <c r="CA50" s="152">
        <f t="shared" si="22"/>
        <v>15</v>
      </c>
      <c r="CB50" s="127">
        <v>3.5</v>
      </c>
      <c r="CC50" s="128">
        <v>4.5</v>
      </c>
      <c r="CD50" s="127">
        <v>5</v>
      </c>
      <c r="CE50" s="152">
        <f t="shared" si="23"/>
        <v>13</v>
      </c>
      <c r="CF50" s="138" t="str">
        <f t="shared" si="24"/>
        <v/>
      </c>
      <c r="CG50" s="139" t="str">
        <f t="shared" si="25"/>
        <v>راسب</v>
      </c>
      <c r="CH50" s="140" t="str">
        <f>IF(F50="","",IF(CJ50=0,RANK($BW50,$BW$10:$BW$599)+COUNTIF(BW$10:BW50,BW50)-1,IF(CJ50&gt;=$CK$8,"جميع المواد",CONCATENATE(DC50,DD50,DE50,DF50,DG50,DH50,DI50,DJ50,DK50,DL50,DM50,DN50,DO50,DP50,DQ50))))</f>
        <v>(حاسب نظرى)  000000000</v>
      </c>
      <c r="CI50" s="141" t="str">
        <f>IF(F50="","",IF(CJ50=0,RANK($BW50,$BW$10:$BW$599)+COUNTIF(BW$10:BW50,BW50)-"1",""))</f>
        <v/>
      </c>
      <c r="CJ50" s="142">
        <f t="shared" si="26"/>
        <v>7</v>
      </c>
      <c r="CK50" s="143" t="str">
        <f t="shared" si="27"/>
        <v>0</v>
      </c>
      <c r="CL50" s="144" t="str">
        <f t="shared" si="28"/>
        <v>0</v>
      </c>
      <c r="CM50" s="144" t="str">
        <f t="shared" si="29"/>
        <v>0</v>
      </c>
      <c r="CN50" s="144" t="str">
        <f t="shared" si="30"/>
        <v>1</v>
      </c>
      <c r="CO50" s="144" t="str">
        <f t="shared" si="31"/>
        <v>1</v>
      </c>
      <c r="CP50" s="144" t="str">
        <f t="shared" si="32"/>
        <v>1</v>
      </c>
      <c r="CQ50" s="144" t="str">
        <f t="shared" si="33"/>
        <v>1</v>
      </c>
      <c r="CR50" s="144" t="str">
        <f t="shared" si="34"/>
        <v>1</v>
      </c>
      <c r="CS50" s="144" t="str">
        <f t="shared" si="35"/>
        <v>0</v>
      </c>
      <c r="CT50" s="144" t="str">
        <f t="shared" si="36"/>
        <v>1</v>
      </c>
      <c r="CU50" s="144" t="str">
        <f t="shared" si="37"/>
        <v>1</v>
      </c>
      <c r="CV50" s="144" t="str">
        <f t="shared" si="38"/>
        <v>0</v>
      </c>
      <c r="CW50" s="144" t="str">
        <f t="shared" si="39"/>
        <v>1</v>
      </c>
      <c r="CX50" s="144" t="str">
        <f t="shared" si="40"/>
        <v>1</v>
      </c>
      <c r="CY50" s="144" t="str">
        <f t="shared" si="41"/>
        <v>1</v>
      </c>
      <c r="DC50" s="156" t="str">
        <f t="shared" si="42"/>
        <v/>
      </c>
      <c r="DD50" s="146" t="str">
        <f t="shared" si="43"/>
        <v/>
      </c>
      <c r="DE50" s="146" t="str">
        <f t="shared" si="44"/>
        <v/>
      </c>
      <c r="DF50" s="146" t="str">
        <f t="shared" si="45"/>
        <v xml:space="preserve">(حاسب نظرى)  </v>
      </c>
      <c r="DG50" s="146" t="str">
        <f t="shared" si="46"/>
        <v>0</v>
      </c>
      <c r="DH50" s="146" t="str">
        <f t="shared" si="47"/>
        <v>0</v>
      </c>
      <c r="DI50" s="146" t="str">
        <f t="shared" si="48"/>
        <v>0</v>
      </c>
      <c r="DJ50" s="146" t="str">
        <f t="shared" si="49"/>
        <v>0</v>
      </c>
      <c r="DK50" s="146" t="str">
        <f t="shared" si="50"/>
        <v/>
      </c>
      <c r="DL50" s="146" t="str">
        <f t="shared" si="51"/>
        <v>0</v>
      </c>
      <c r="DM50" s="146" t="str">
        <f t="shared" si="52"/>
        <v>0</v>
      </c>
      <c r="DN50" s="146" t="str">
        <f t="shared" si="53"/>
        <v/>
      </c>
      <c r="DO50" s="146" t="str">
        <f t="shared" si="54"/>
        <v>0</v>
      </c>
      <c r="DP50" s="146" t="str">
        <f t="shared" si="55"/>
        <v>0</v>
      </c>
      <c r="DQ50" s="146" t="str">
        <f t="shared" si="56"/>
        <v>0</v>
      </c>
      <c r="DS50" s="29" t="str">
        <f t="shared" si="58"/>
        <v/>
      </c>
      <c r="DU50" s="158"/>
      <c r="DV50" s="27"/>
      <c r="DW50" s="28"/>
      <c r="DX50" s="28"/>
      <c r="DY50" s="11"/>
    </row>
    <row r="51" spans="1:129" s="29" customFormat="1" ht="23.25" thickBot="1">
      <c r="A51" s="157"/>
      <c r="B51" s="114" t="str">
        <f t="shared" si="0"/>
        <v>راسب</v>
      </c>
      <c r="C51" s="115" t="str">
        <f t="shared" si="1"/>
        <v/>
      </c>
      <c r="D51" s="148">
        <f t="shared" si="2"/>
        <v>42</v>
      </c>
      <c r="E51" s="117">
        <v>545</v>
      </c>
      <c r="F51" s="118" t="s">
        <v>116</v>
      </c>
      <c r="G51" s="149"/>
      <c r="H51" s="120"/>
      <c r="I51" s="119" t="s">
        <v>59</v>
      </c>
      <c r="J51" s="121" t="s">
        <v>60</v>
      </c>
      <c r="K51" s="119" t="s">
        <v>61</v>
      </c>
      <c r="L51" s="122">
        <v>30510131401402</v>
      </c>
      <c r="M51" s="123">
        <f t="shared" si="3"/>
        <v>38638</v>
      </c>
      <c r="N51" s="124" t="str">
        <f>IF([1]الشيت!M51="","",CONCATENATE(DATEDIF([1]الشيت!M51,[1]البداية!$M$20,"md")," - ",DATEDIF([1]الشيت!M51,[1]البداية!$M$20,"ym")," - ",DATEDIF([1]الشيت!M51,[1]البداية!$M$20,"y")))</f>
        <v>0 - 7 - 12</v>
      </c>
      <c r="O51" s="150">
        <v>554</v>
      </c>
      <c r="P51" s="151"/>
      <c r="Q51" s="11"/>
      <c r="R51" s="127">
        <v>8</v>
      </c>
      <c r="S51" s="128">
        <v>9</v>
      </c>
      <c r="T51" s="127">
        <v>11</v>
      </c>
      <c r="U51" s="152">
        <f t="shared" si="4"/>
        <v>28</v>
      </c>
      <c r="V51" s="127">
        <v>9.5</v>
      </c>
      <c r="W51" s="128">
        <v>6.5</v>
      </c>
      <c r="X51" s="127">
        <v>14.5</v>
      </c>
      <c r="Y51" s="152">
        <f t="shared" si="5"/>
        <v>30.5</v>
      </c>
      <c r="Z51" s="127">
        <v>5.5</v>
      </c>
      <c r="AA51" s="128">
        <v>4.8</v>
      </c>
      <c r="AB51" s="127">
        <v>8</v>
      </c>
      <c r="AC51" s="152">
        <f t="shared" si="6"/>
        <v>18.3</v>
      </c>
      <c r="AD51" s="127">
        <v>4.5</v>
      </c>
      <c r="AE51" s="127">
        <v>3</v>
      </c>
      <c r="AF51" s="153">
        <f t="shared" si="7"/>
        <v>7.5</v>
      </c>
      <c r="AG51" s="128">
        <v>7</v>
      </c>
      <c r="AH51" s="128">
        <v>5</v>
      </c>
      <c r="AI51" s="153">
        <f t="shared" si="8"/>
        <v>12</v>
      </c>
      <c r="AJ51" s="127">
        <v>9</v>
      </c>
      <c r="AK51" s="127">
        <v>5</v>
      </c>
      <c r="AL51" s="153">
        <f t="shared" si="9"/>
        <v>14</v>
      </c>
      <c r="AM51" s="132">
        <f t="shared" si="10"/>
        <v>20.5</v>
      </c>
      <c r="AN51" s="132">
        <f t="shared" si="11"/>
        <v>13</v>
      </c>
      <c r="AO51" s="153">
        <f t="shared" si="57"/>
        <v>33.5</v>
      </c>
      <c r="AP51" s="127">
        <v>7</v>
      </c>
      <c r="AQ51" s="128" t="s">
        <v>85</v>
      </c>
      <c r="AR51" s="127">
        <v>6</v>
      </c>
      <c r="AS51" s="152">
        <f t="shared" si="12"/>
        <v>13</v>
      </c>
      <c r="AT51" s="127">
        <v>9.5</v>
      </c>
      <c r="AU51" s="128">
        <v>6</v>
      </c>
      <c r="AV51" s="127">
        <v>14</v>
      </c>
      <c r="AW51" s="152">
        <f t="shared" si="13"/>
        <v>29.5</v>
      </c>
      <c r="AX51" s="127">
        <v>9</v>
      </c>
      <c r="AY51" s="128" t="s">
        <v>85</v>
      </c>
      <c r="AZ51" s="127">
        <v>10</v>
      </c>
      <c r="BA51" s="152">
        <f t="shared" si="14"/>
        <v>19</v>
      </c>
      <c r="BB51" s="127">
        <v>9</v>
      </c>
      <c r="BC51" s="128">
        <v>2</v>
      </c>
      <c r="BD51" s="127">
        <v>9</v>
      </c>
      <c r="BE51" s="152">
        <f t="shared" si="15"/>
        <v>20</v>
      </c>
      <c r="BF51" s="127">
        <v>10</v>
      </c>
      <c r="BG51" s="128">
        <v>17.5</v>
      </c>
      <c r="BH51" s="127">
        <v>13.5</v>
      </c>
      <c r="BI51" s="152">
        <f t="shared" si="16"/>
        <v>41</v>
      </c>
      <c r="BJ51" s="127">
        <v>9</v>
      </c>
      <c r="BK51" s="128">
        <v>9</v>
      </c>
      <c r="BL51" s="127">
        <v>11</v>
      </c>
      <c r="BM51" s="152">
        <f t="shared" si="17"/>
        <v>29</v>
      </c>
      <c r="BN51" s="127">
        <v>9.5</v>
      </c>
      <c r="BO51" s="128">
        <v>4</v>
      </c>
      <c r="BP51" s="127">
        <v>11.5</v>
      </c>
      <c r="BQ51" s="152">
        <f t="shared" si="18"/>
        <v>25</v>
      </c>
      <c r="BR51" s="127">
        <v>9</v>
      </c>
      <c r="BS51" s="128">
        <v>7</v>
      </c>
      <c r="BT51" s="127">
        <v>14</v>
      </c>
      <c r="BU51" s="152">
        <f t="shared" si="19"/>
        <v>30</v>
      </c>
      <c r="BV51" s="133">
        <f t="shared" si="20"/>
        <v>77.8</v>
      </c>
      <c r="BW51" s="134">
        <f t="shared" si="21"/>
        <v>316.8</v>
      </c>
      <c r="BX51" s="154">
        <v>4</v>
      </c>
      <c r="BY51" s="128">
        <v>6</v>
      </c>
      <c r="BZ51" s="127">
        <v>4.5</v>
      </c>
      <c r="CA51" s="152">
        <f t="shared" si="22"/>
        <v>14.5</v>
      </c>
      <c r="CB51" s="127">
        <v>3.5</v>
      </c>
      <c r="CC51" s="128">
        <v>4.5</v>
      </c>
      <c r="CD51" s="127">
        <v>4</v>
      </c>
      <c r="CE51" s="152">
        <f t="shared" si="23"/>
        <v>12</v>
      </c>
      <c r="CF51" s="138" t="str">
        <f t="shared" si="24"/>
        <v/>
      </c>
      <c r="CG51" s="139" t="str">
        <f t="shared" si="25"/>
        <v>راسب</v>
      </c>
      <c r="CH51" s="140" t="str">
        <f>IF(F51="","",IF(CJ51=0,RANK($BW51,$BW$10:$BW$599)+COUNTIF(BW$10:BW51,BW51)-1,IF(CJ51&gt;=$CK$8,"جميع المواد",CONCATENATE(DC51,DD51,DE51,DF51,DG51,DH51,DI51,DJ51,DK51,DL51,DM51,DN51,DO51,DP51,DQ51))))</f>
        <v>000(حاسب عملي)  00000000000</v>
      </c>
      <c r="CI51" s="141" t="str">
        <f>IF(F51="","",IF(CJ51=0,RANK($BW51,$BW$10:$BW$599)+COUNTIF(BW$10:BW51,BW51)-"1",""))</f>
        <v/>
      </c>
      <c r="CJ51" s="142">
        <f t="shared" si="26"/>
        <v>12</v>
      </c>
      <c r="CK51" s="143" t="str">
        <f t="shared" si="27"/>
        <v>1</v>
      </c>
      <c r="CL51" s="144" t="str">
        <f t="shared" si="28"/>
        <v>1</v>
      </c>
      <c r="CM51" s="144" t="str">
        <f t="shared" si="29"/>
        <v>1</v>
      </c>
      <c r="CN51" s="144" t="str">
        <f t="shared" si="30"/>
        <v>1</v>
      </c>
      <c r="CO51" s="144" t="str">
        <f t="shared" si="31"/>
        <v>1</v>
      </c>
      <c r="CP51" s="144" t="str">
        <f t="shared" si="32"/>
        <v>1</v>
      </c>
      <c r="CQ51" s="144" t="str">
        <f t="shared" si="33"/>
        <v>1</v>
      </c>
      <c r="CR51" s="144" t="str">
        <f t="shared" si="34"/>
        <v>1</v>
      </c>
      <c r="CS51" s="144" t="str">
        <f t="shared" si="35"/>
        <v>1</v>
      </c>
      <c r="CT51" s="144" t="str">
        <f t="shared" si="36"/>
        <v>1</v>
      </c>
      <c r="CU51" s="144" t="str">
        <f t="shared" si="37"/>
        <v>1</v>
      </c>
      <c r="CV51" s="144" t="str">
        <f t="shared" si="38"/>
        <v>1</v>
      </c>
      <c r="CW51" s="144" t="str">
        <f t="shared" si="39"/>
        <v>1</v>
      </c>
      <c r="CX51" s="144" t="str">
        <f t="shared" si="40"/>
        <v>1</v>
      </c>
      <c r="CY51" s="144" t="str">
        <f t="shared" si="41"/>
        <v>1</v>
      </c>
      <c r="DC51" s="156" t="str">
        <f t="shared" si="42"/>
        <v>0</v>
      </c>
      <c r="DD51" s="146" t="str">
        <f t="shared" si="43"/>
        <v>0</v>
      </c>
      <c r="DE51" s="146" t="str">
        <f t="shared" si="44"/>
        <v>0</v>
      </c>
      <c r="DF51" s="146" t="str">
        <f t="shared" si="45"/>
        <v xml:space="preserve">(حاسب عملي)  </v>
      </c>
      <c r="DG51" s="146" t="str">
        <f t="shared" si="46"/>
        <v>0</v>
      </c>
      <c r="DH51" s="146" t="str">
        <f t="shared" si="47"/>
        <v>0</v>
      </c>
      <c r="DI51" s="146" t="str">
        <f t="shared" si="48"/>
        <v>0</v>
      </c>
      <c r="DJ51" s="146" t="str">
        <f t="shared" si="49"/>
        <v>0</v>
      </c>
      <c r="DK51" s="146" t="str">
        <f t="shared" si="50"/>
        <v>0</v>
      </c>
      <c r="DL51" s="146" t="str">
        <f t="shared" si="51"/>
        <v>0</v>
      </c>
      <c r="DM51" s="146" t="str">
        <f t="shared" si="52"/>
        <v>0</v>
      </c>
      <c r="DN51" s="146" t="str">
        <f t="shared" si="53"/>
        <v>0</v>
      </c>
      <c r="DO51" s="146" t="str">
        <f t="shared" si="54"/>
        <v>0</v>
      </c>
      <c r="DP51" s="146" t="str">
        <f t="shared" si="55"/>
        <v>0</v>
      </c>
      <c r="DQ51" s="146" t="str">
        <f t="shared" si="56"/>
        <v>0</v>
      </c>
      <c r="DS51" s="29" t="str">
        <f t="shared" si="58"/>
        <v/>
      </c>
      <c r="DU51" s="158"/>
      <c r="DV51" s="27"/>
      <c r="DW51" s="28"/>
      <c r="DX51" s="28"/>
      <c r="DY51" s="11"/>
    </row>
    <row r="52" spans="1:129" s="29" customFormat="1" ht="23.25" thickBot="1">
      <c r="A52" s="157"/>
      <c r="B52" s="114" t="str">
        <f t="shared" si="0"/>
        <v>راسب</v>
      </c>
      <c r="C52" s="115" t="str">
        <f t="shared" si="1"/>
        <v/>
      </c>
      <c r="D52" s="148">
        <f t="shared" si="2"/>
        <v>43</v>
      </c>
      <c r="E52" s="117">
        <v>546</v>
      </c>
      <c r="F52" s="118" t="s">
        <v>117</v>
      </c>
      <c r="G52" s="149"/>
      <c r="H52" s="120"/>
      <c r="I52" s="119" t="s">
        <v>59</v>
      </c>
      <c r="J52" s="121" t="s">
        <v>60</v>
      </c>
      <c r="K52" s="119" t="s">
        <v>61</v>
      </c>
      <c r="L52" s="122">
        <v>30506131401987</v>
      </c>
      <c r="M52" s="123">
        <f t="shared" si="3"/>
        <v>38516</v>
      </c>
      <c r="N52" s="124" t="str">
        <f>IF([1]الشيت!M52="","",CONCATENATE(DATEDIF([1]الشيت!M52,[1]البداية!$M$20,"md")," - ",DATEDIF([1]الشيت!M52,[1]البداية!$M$20,"ym")," - ",DATEDIF([1]الشيت!M52,[1]البداية!$M$20,"y")))</f>
        <v>27 - 0 - 13</v>
      </c>
      <c r="O52" s="150">
        <v>555</v>
      </c>
      <c r="P52" s="151"/>
      <c r="Q52" s="11"/>
      <c r="R52" s="127">
        <v>8</v>
      </c>
      <c r="S52" s="128">
        <v>9.5</v>
      </c>
      <c r="T52" s="127">
        <v>13.5</v>
      </c>
      <c r="U52" s="152">
        <f t="shared" si="4"/>
        <v>31</v>
      </c>
      <c r="V52" s="127">
        <v>8.5</v>
      </c>
      <c r="W52" s="128">
        <v>9.5</v>
      </c>
      <c r="X52" s="127">
        <v>16.5</v>
      </c>
      <c r="Y52" s="152">
        <f t="shared" si="5"/>
        <v>34.5</v>
      </c>
      <c r="Z52" s="127">
        <v>5.5</v>
      </c>
      <c r="AA52" s="128">
        <v>4</v>
      </c>
      <c r="AB52" s="127">
        <v>8.8000000000000007</v>
      </c>
      <c r="AC52" s="152">
        <f t="shared" si="6"/>
        <v>18.3</v>
      </c>
      <c r="AD52" s="127">
        <v>4.5</v>
      </c>
      <c r="AE52" s="127">
        <v>3</v>
      </c>
      <c r="AF52" s="153">
        <f t="shared" si="7"/>
        <v>7.5</v>
      </c>
      <c r="AG52" s="128">
        <v>7</v>
      </c>
      <c r="AH52" s="128">
        <v>3.5</v>
      </c>
      <c r="AI52" s="153">
        <f t="shared" si="8"/>
        <v>10.5</v>
      </c>
      <c r="AJ52" s="127">
        <v>9</v>
      </c>
      <c r="AK52" s="127">
        <v>5</v>
      </c>
      <c r="AL52" s="153">
        <f t="shared" si="9"/>
        <v>14</v>
      </c>
      <c r="AM52" s="132">
        <f t="shared" si="10"/>
        <v>20.5</v>
      </c>
      <c r="AN52" s="132">
        <f t="shared" si="11"/>
        <v>11.5</v>
      </c>
      <c r="AO52" s="153">
        <f t="shared" si="57"/>
        <v>32</v>
      </c>
      <c r="AP52" s="127">
        <v>7</v>
      </c>
      <c r="AQ52" s="128">
        <v>10</v>
      </c>
      <c r="AR52" s="127">
        <v>11</v>
      </c>
      <c r="AS52" s="152">
        <f t="shared" si="12"/>
        <v>28</v>
      </c>
      <c r="AT52" s="127">
        <v>9.5</v>
      </c>
      <c r="AU52" s="128">
        <v>7</v>
      </c>
      <c r="AV52" s="127">
        <v>15</v>
      </c>
      <c r="AW52" s="152">
        <f t="shared" si="13"/>
        <v>31.5</v>
      </c>
      <c r="AX52" s="127">
        <v>9</v>
      </c>
      <c r="AY52" s="128">
        <v>13</v>
      </c>
      <c r="AZ52" s="127">
        <v>11</v>
      </c>
      <c r="BA52" s="152">
        <f t="shared" si="14"/>
        <v>33</v>
      </c>
      <c r="BB52" s="127">
        <v>9</v>
      </c>
      <c r="BC52" s="128">
        <v>4</v>
      </c>
      <c r="BD52" s="127">
        <v>9.5</v>
      </c>
      <c r="BE52" s="152">
        <f t="shared" si="15"/>
        <v>22.5</v>
      </c>
      <c r="BF52" s="127">
        <v>10</v>
      </c>
      <c r="BG52" s="128">
        <v>15.5</v>
      </c>
      <c r="BH52" s="127">
        <v>13</v>
      </c>
      <c r="BI52" s="152">
        <f t="shared" si="16"/>
        <v>38.5</v>
      </c>
      <c r="BJ52" s="127">
        <v>9</v>
      </c>
      <c r="BK52" s="128">
        <v>11</v>
      </c>
      <c r="BL52" s="127">
        <v>13</v>
      </c>
      <c r="BM52" s="152">
        <f t="shared" si="17"/>
        <v>33</v>
      </c>
      <c r="BN52" s="127">
        <v>9.5</v>
      </c>
      <c r="BO52" s="128">
        <v>5</v>
      </c>
      <c r="BP52" s="127">
        <v>11.5</v>
      </c>
      <c r="BQ52" s="152">
        <f t="shared" si="18"/>
        <v>26</v>
      </c>
      <c r="BR52" s="127">
        <v>9</v>
      </c>
      <c r="BS52" s="128">
        <v>12</v>
      </c>
      <c r="BT52" s="127">
        <v>15</v>
      </c>
      <c r="BU52" s="152">
        <f t="shared" si="19"/>
        <v>36</v>
      </c>
      <c r="BV52" s="133">
        <f t="shared" si="20"/>
        <v>111</v>
      </c>
      <c r="BW52" s="134">
        <f t="shared" si="21"/>
        <v>364.3</v>
      </c>
      <c r="BX52" s="154">
        <v>4</v>
      </c>
      <c r="BY52" s="128">
        <v>4.5</v>
      </c>
      <c r="BZ52" s="127">
        <v>5.5</v>
      </c>
      <c r="CA52" s="152">
        <f t="shared" si="22"/>
        <v>14</v>
      </c>
      <c r="CB52" s="127">
        <v>3.5</v>
      </c>
      <c r="CC52" s="128">
        <v>4.5</v>
      </c>
      <c r="CD52" s="127">
        <v>6</v>
      </c>
      <c r="CE52" s="152">
        <f t="shared" si="23"/>
        <v>14</v>
      </c>
      <c r="CF52" s="138" t="str">
        <f t="shared" si="24"/>
        <v/>
      </c>
      <c r="CG52" s="139" t="str">
        <f t="shared" si="25"/>
        <v>راسب</v>
      </c>
      <c r="CH52" s="140" t="str">
        <f>IF(F52="","",IF(CJ52=0,RANK($BW52,$BW$10:$BW$599)+COUNTIF(BW$10:BW52,BW52)-1,IF(CJ52&gt;=$CK$8,"جميع المواد",CONCATENATE(DC52,DD52,DE52,DF52,DG52,DH52,DI52,DJ52,DK52,DL52,DM52,DN52,DO52,DP52,DQ52))))</f>
        <v>0000000000000</v>
      </c>
      <c r="CI52" s="141" t="str">
        <f>IF(F52="","",IF(CJ52=0,RANK($BW52,$BW$10:$BW$599)+COUNTIF(BW$10:BW52,BW52)-"1",""))</f>
        <v/>
      </c>
      <c r="CJ52" s="142">
        <f t="shared" si="26"/>
        <v>10</v>
      </c>
      <c r="CK52" s="143" t="str">
        <f t="shared" si="27"/>
        <v>1</v>
      </c>
      <c r="CL52" s="144" t="str">
        <f t="shared" si="28"/>
        <v>1</v>
      </c>
      <c r="CM52" s="144" t="str">
        <f t="shared" si="29"/>
        <v>0</v>
      </c>
      <c r="CN52" s="144" t="str">
        <f t="shared" si="30"/>
        <v>1</v>
      </c>
      <c r="CO52" s="144" t="str">
        <f t="shared" si="31"/>
        <v>1</v>
      </c>
      <c r="CP52" s="144" t="str">
        <f t="shared" si="32"/>
        <v>1</v>
      </c>
      <c r="CQ52" s="144" t="str">
        <f t="shared" si="33"/>
        <v>1</v>
      </c>
      <c r="CR52" s="144" t="str">
        <f t="shared" si="34"/>
        <v>1</v>
      </c>
      <c r="CS52" s="144" t="str">
        <f t="shared" si="35"/>
        <v>1</v>
      </c>
      <c r="CT52" s="144" t="str">
        <f t="shared" si="36"/>
        <v>1</v>
      </c>
      <c r="CU52" s="144" t="str">
        <f t="shared" si="37"/>
        <v>1</v>
      </c>
      <c r="CV52" s="144" t="str">
        <f t="shared" si="38"/>
        <v>0</v>
      </c>
      <c r="CW52" s="144" t="str">
        <f t="shared" si="39"/>
        <v>1</v>
      </c>
      <c r="CX52" s="144" t="str">
        <f t="shared" si="40"/>
        <v>1</v>
      </c>
      <c r="CY52" s="144" t="str">
        <f t="shared" si="41"/>
        <v>1</v>
      </c>
      <c r="DC52" s="156" t="str">
        <f t="shared" si="42"/>
        <v>0</v>
      </c>
      <c r="DD52" s="146" t="str">
        <f t="shared" si="43"/>
        <v>0</v>
      </c>
      <c r="DE52" s="146" t="str">
        <f t="shared" si="44"/>
        <v/>
      </c>
      <c r="DF52" s="146" t="str">
        <f t="shared" si="45"/>
        <v>0</v>
      </c>
      <c r="DG52" s="146" t="str">
        <f t="shared" si="46"/>
        <v>0</v>
      </c>
      <c r="DH52" s="146" t="str">
        <f t="shared" si="47"/>
        <v>0</v>
      </c>
      <c r="DI52" s="146" t="str">
        <f t="shared" si="48"/>
        <v>0</v>
      </c>
      <c r="DJ52" s="146" t="str">
        <f t="shared" si="49"/>
        <v>0</v>
      </c>
      <c r="DK52" s="146" t="str">
        <f t="shared" si="50"/>
        <v>0</v>
      </c>
      <c r="DL52" s="146" t="str">
        <f t="shared" si="51"/>
        <v>0</v>
      </c>
      <c r="DM52" s="146" t="str">
        <f t="shared" si="52"/>
        <v>0</v>
      </c>
      <c r="DN52" s="146" t="str">
        <f t="shared" si="53"/>
        <v/>
      </c>
      <c r="DO52" s="146" t="str">
        <f t="shared" si="54"/>
        <v>0</v>
      </c>
      <c r="DP52" s="146" t="str">
        <f t="shared" si="55"/>
        <v>0</v>
      </c>
      <c r="DQ52" s="146" t="str">
        <f t="shared" si="56"/>
        <v>0</v>
      </c>
      <c r="DS52" s="29" t="str">
        <f t="shared" si="58"/>
        <v/>
      </c>
      <c r="DU52" s="158"/>
      <c r="DV52" s="27"/>
      <c r="DW52" s="28"/>
      <c r="DX52" s="28"/>
      <c r="DY52" s="11"/>
    </row>
    <row r="53" spans="1:129" s="29" customFormat="1" ht="23.25" thickBot="1">
      <c r="A53" s="157"/>
      <c r="B53" s="114" t="str">
        <f t="shared" si="0"/>
        <v>راسب</v>
      </c>
      <c r="C53" s="115" t="str">
        <f t="shared" si="1"/>
        <v/>
      </c>
      <c r="D53" s="148">
        <f t="shared" si="2"/>
        <v>44</v>
      </c>
      <c r="E53" s="117">
        <v>547</v>
      </c>
      <c r="F53" s="118" t="s">
        <v>118</v>
      </c>
      <c r="G53" s="149"/>
      <c r="H53" s="120"/>
      <c r="I53" s="119" t="s">
        <v>59</v>
      </c>
      <c r="J53" s="121" t="s">
        <v>60</v>
      </c>
      <c r="K53" s="119" t="s">
        <v>61</v>
      </c>
      <c r="L53" s="122">
        <v>30602191400725</v>
      </c>
      <c r="M53" s="123">
        <f t="shared" si="3"/>
        <v>38767</v>
      </c>
      <c r="N53" s="124" t="str">
        <f>IF([1]الشيت!M53="","",CONCATENATE(DATEDIF([1]الشيت!M53,[1]البداية!$M$20,"md")," - ",DATEDIF([1]الشيت!M53,[1]البداية!$M$20,"ym")," - ",DATEDIF([1]الشيت!M53,[1]البداية!$M$20,"y")))</f>
        <v>0 - 9 - 13</v>
      </c>
      <c r="O53" s="150">
        <v>556</v>
      </c>
      <c r="P53" s="151"/>
      <c r="Q53" s="11"/>
      <c r="R53" s="127">
        <v>8</v>
      </c>
      <c r="S53" s="128">
        <v>14</v>
      </c>
      <c r="T53" s="127">
        <v>15.5</v>
      </c>
      <c r="U53" s="152">
        <f t="shared" si="4"/>
        <v>37.5</v>
      </c>
      <c r="V53" s="127">
        <v>8.5</v>
      </c>
      <c r="W53" s="128">
        <v>12</v>
      </c>
      <c r="X53" s="127">
        <v>17</v>
      </c>
      <c r="Y53" s="152">
        <f t="shared" si="5"/>
        <v>37.5</v>
      </c>
      <c r="Z53" s="127">
        <v>5.5</v>
      </c>
      <c r="AA53" s="128">
        <v>4.8</v>
      </c>
      <c r="AB53" s="127">
        <v>9.1999999999999993</v>
      </c>
      <c r="AC53" s="152">
        <f t="shared" si="6"/>
        <v>19.5</v>
      </c>
      <c r="AD53" s="127">
        <v>4.5</v>
      </c>
      <c r="AE53" s="127">
        <v>3</v>
      </c>
      <c r="AF53" s="153">
        <f t="shared" si="7"/>
        <v>7.5</v>
      </c>
      <c r="AG53" s="128">
        <v>7</v>
      </c>
      <c r="AH53" s="128">
        <v>4</v>
      </c>
      <c r="AI53" s="153">
        <f t="shared" si="8"/>
        <v>11</v>
      </c>
      <c r="AJ53" s="127">
        <v>8</v>
      </c>
      <c r="AK53" s="127">
        <v>5</v>
      </c>
      <c r="AL53" s="153">
        <f t="shared" si="9"/>
        <v>13</v>
      </c>
      <c r="AM53" s="132">
        <f t="shared" si="10"/>
        <v>19.5</v>
      </c>
      <c r="AN53" s="132">
        <f t="shared" si="11"/>
        <v>12</v>
      </c>
      <c r="AO53" s="153">
        <f t="shared" si="57"/>
        <v>31.5</v>
      </c>
      <c r="AP53" s="127">
        <v>7</v>
      </c>
      <c r="AQ53" s="128">
        <v>9.5</v>
      </c>
      <c r="AR53" s="127">
        <v>13</v>
      </c>
      <c r="AS53" s="152">
        <f t="shared" si="12"/>
        <v>29.5</v>
      </c>
      <c r="AT53" s="127">
        <v>9.5</v>
      </c>
      <c r="AU53" s="128">
        <v>8</v>
      </c>
      <c r="AV53" s="127">
        <v>15</v>
      </c>
      <c r="AW53" s="152">
        <f t="shared" si="13"/>
        <v>32.5</v>
      </c>
      <c r="AX53" s="127">
        <v>9</v>
      </c>
      <c r="AY53" s="128">
        <v>12</v>
      </c>
      <c r="AZ53" s="127">
        <v>11</v>
      </c>
      <c r="BA53" s="152">
        <f t="shared" si="14"/>
        <v>32</v>
      </c>
      <c r="BB53" s="127">
        <v>9</v>
      </c>
      <c r="BC53" s="128">
        <v>14.5</v>
      </c>
      <c r="BD53" s="127">
        <v>7.5</v>
      </c>
      <c r="BE53" s="152">
        <f t="shared" si="15"/>
        <v>31</v>
      </c>
      <c r="BF53" s="127">
        <v>10</v>
      </c>
      <c r="BG53" s="128">
        <v>16.5</v>
      </c>
      <c r="BH53" s="127">
        <v>14</v>
      </c>
      <c r="BI53" s="152">
        <f t="shared" si="16"/>
        <v>40.5</v>
      </c>
      <c r="BJ53" s="127">
        <v>9</v>
      </c>
      <c r="BK53" s="128">
        <v>10</v>
      </c>
      <c r="BL53" s="127">
        <v>13</v>
      </c>
      <c r="BM53" s="152">
        <f t="shared" si="17"/>
        <v>32</v>
      </c>
      <c r="BN53" s="127">
        <v>9</v>
      </c>
      <c r="BO53" s="128">
        <v>12.5</v>
      </c>
      <c r="BP53" s="127">
        <v>12.5</v>
      </c>
      <c r="BQ53" s="152">
        <f t="shared" si="18"/>
        <v>34</v>
      </c>
      <c r="BR53" s="127">
        <v>9</v>
      </c>
      <c r="BS53" s="128">
        <v>13</v>
      </c>
      <c r="BT53" s="127">
        <v>13</v>
      </c>
      <c r="BU53" s="152">
        <f t="shared" si="19"/>
        <v>35</v>
      </c>
      <c r="BV53" s="133">
        <f t="shared" si="20"/>
        <v>137.80000000000001</v>
      </c>
      <c r="BW53" s="134">
        <f t="shared" si="21"/>
        <v>392.5</v>
      </c>
      <c r="BX53" s="154">
        <v>4</v>
      </c>
      <c r="BY53" s="128">
        <v>5</v>
      </c>
      <c r="BZ53" s="127">
        <v>5.5</v>
      </c>
      <c r="CA53" s="152">
        <f t="shared" si="22"/>
        <v>14.5</v>
      </c>
      <c r="CB53" s="127">
        <v>3.5</v>
      </c>
      <c r="CC53" s="128">
        <v>4.5</v>
      </c>
      <c r="CD53" s="127">
        <v>6</v>
      </c>
      <c r="CE53" s="152">
        <f t="shared" si="23"/>
        <v>14</v>
      </c>
      <c r="CF53" s="138" t="str">
        <f t="shared" si="24"/>
        <v/>
      </c>
      <c r="CG53" s="139" t="str">
        <f t="shared" si="25"/>
        <v>راسب</v>
      </c>
      <c r="CH53" s="140" t="str">
        <f>IF(F53="","",IF(CJ53=0,RANK($BW53,$BW$10:$BW$599)+COUNTIF(BW$10:BW53,BW53)-1,IF(CJ53&gt;=$CK$8,"جميع المواد",CONCATENATE(DC53,DD53,DE53,DF53,DG53,DH53,DI53,DJ53,DK53,DL53,DM53,DN53,DO53,DP53,DQ53))))</f>
        <v>000000000000</v>
      </c>
      <c r="CI53" s="141" t="str">
        <f>IF(F53="","",IF(CJ53=0,RANK($BW53,$BW$10:$BW$599)+COUNTIF(BW$10:BW53,BW53)-"1",""))</f>
        <v/>
      </c>
      <c r="CJ53" s="142">
        <f t="shared" si="26"/>
        <v>9</v>
      </c>
      <c r="CK53" s="143" t="str">
        <f t="shared" si="27"/>
        <v>0</v>
      </c>
      <c r="CL53" s="144" t="str">
        <f t="shared" si="28"/>
        <v>0</v>
      </c>
      <c r="CM53" s="144" t="str">
        <f t="shared" si="29"/>
        <v>0</v>
      </c>
      <c r="CN53" s="144" t="str">
        <f t="shared" si="30"/>
        <v>1</v>
      </c>
      <c r="CO53" s="144" t="str">
        <f t="shared" si="31"/>
        <v>1</v>
      </c>
      <c r="CP53" s="144" t="str">
        <f t="shared" si="32"/>
        <v>1</v>
      </c>
      <c r="CQ53" s="144" t="str">
        <f t="shared" si="33"/>
        <v>1</v>
      </c>
      <c r="CR53" s="144" t="str">
        <f t="shared" si="34"/>
        <v>1</v>
      </c>
      <c r="CS53" s="144" t="str">
        <f t="shared" si="35"/>
        <v>1</v>
      </c>
      <c r="CT53" s="144" t="str">
        <f t="shared" si="36"/>
        <v>1</v>
      </c>
      <c r="CU53" s="144" t="str">
        <f t="shared" si="37"/>
        <v>1</v>
      </c>
      <c r="CV53" s="144" t="str">
        <f t="shared" si="38"/>
        <v>1</v>
      </c>
      <c r="CW53" s="144" t="str">
        <f t="shared" si="39"/>
        <v>1</v>
      </c>
      <c r="CX53" s="144" t="str">
        <f t="shared" si="40"/>
        <v>1</v>
      </c>
      <c r="CY53" s="144" t="str">
        <f t="shared" si="41"/>
        <v>1</v>
      </c>
      <c r="DC53" s="156" t="str">
        <f t="shared" si="42"/>
        <v/>
      </c>
      <c r="DD53" s="146" t="str">
        <f t="shared" si="43"/>
        <v/>
      </c>
      <c r="DE53" s="146" t="str">
        <f t="shared" si="44"/>
        <v/>
      </c>
      <c r="DF53" s="146" t="str">
        <f t="shared" si="45"/>
        <v>0</v>
      </c>
      <c r="DG53" s="146" t="str">
        <f t="shared" si="46"/>
        <v>0</v>
      </c>
      <c r="DH53" s="146" t="str">
        <f t="shared" si="47"/>
        <v>0</v>
      </c>
      <c r="DI53" s="146" t="str">
        <f t="shared" si="48"/>
        <v>0</v>
      </c>
      <c r="DJ53" s="146" t="str">
        <f t="shared" si="49"/>
        <v>0</v>
      </c>
      <c r="DK53" s="146" t="str">
        <f t="shared" si="50"/>
        <v>0</v>
      </c>
      <c r="DL53" s="146" t="str">
        <f t="shared" si="51"/>
        <v>0</v>
      </c>
      <c r="DM53" s="146" t="str">
        <f t="shared" si="52"/>
        <v>0</v>
      </c>
      <c r="DN53" s="146" t="str">
        <f t="shared" si="53"/>
        <v>0</v>
      </c>
      <c r="DO53" s="146" t="str">
        <f t="shared" si="54"/>
        <v>0</v>
      </c>
      <c r="DP53" s="146" t="str">
        <f t="shared" si="55"/>
        <v>0</v>
      </c>
      <c r="DQ53" s="146" t="str">
        <f t="shared" si="56"/>
        <v>0</v>
      </c>
      <c r="DS53" s="29" t="str">
        <f t="shared" si="58"/>
        <v/>
      </c>
      <c r="DU53" s="158"/>
      <c r="DV53" s="27"/>
      <c r="DW53" s="28"/>
      <c r="DX53" s="28"/>
      <c r="DY53" s="11"/>
    </row>
    <row r="54" spans="1:129" s="29" customFormat="1" ht="23.25" thickBot="1">
      <c r="A54" s="157"/>
      <c r="B54" s="114" t="str">
        <f t="shared" si="0"/>
        <v>راسب</v>
      </c>
      <c r="C54" s="115" t="str">
        <f t="shared" si="1"/>
        <v/>
      </c>
      <c r="D54" s="148">
        <f t="shared" si="2"/>
        <v>45</v>
      </c>
      <c r="E54" s="117">
        <v>548</v>
      </c>
      <c r="F54" s="118" t="s">
        <v>119</v>
      </c>
      <c r="G54" s="149"/>
      <c r="H54" s="120"/>
      <c r="I54" s="119" t="s">
        <v>59</v>
      </c>
      <c r="J54" s="121" t="s">
        <v>60</v>
      </c>
      <c r="K54" s="119" t="s">
        <v>61</v>
      </c>
      <c r="L54" s="122">
        <v>30409011409008</v>
      </c>
      <c r="M54" s="123">
        <f t="shared" si="3"/>
        <v>38231</v>
      </c>
      <c r="N54" s="124" t="str">
        <f>IF([1]الشيت!M54="","",CONCATENATE(DATEDIF([1]الشيت!M54,[1]البداية!$M$20,"md")," - ",DATEDIF([1]الشيت!M54,[1]البداية!$M$20,"ym")," - ",DATEDIF([1]الشيت!M54,[1]البداية!$M$20,"y")))</f>
        <v>18 - 11 - 12</v>
      </c>
      <c r="O54" s="150">
        <v>557</v>
      </c>
      <c r="P54" s="151"/>
      <c r="Q54" s="11"/>
      <c r="R54" s="127">
        <v>8</v>
      </c>
      <c r="S54" s="128">
        <v>10</v>
      </c>
      <c r="T54" s="127">
        <v>14</v>
      </c>
      <c r="U54" s="152">
        <f t="shared" si="4"/>
        <v>32</v>
      </c>
      <c r="V54" s="127">
        <v>8.5</v>
      </c>
      <c r="W54" s="128">
        <v>10</v>
      </c>
      <c r="X54" s="127">
        <v>14.5</v>
      </c>
      <c r="Y54" s="152">
        <f t="shared" si="5"/>
        <v>33</v>
      </c>
      <c r="Z54" s="127">
        <v>5.5</v>
      </c>
      <c r="AA54" s="128">
        <v>4</v>
      </c>
      <c r="AB54" s="127">
        <v>8.8000000000000007</v>
      </c>
      <c r="AC54" s="152">
        <f t="shared" si="6"/>
        <v>18.3</v>
      </c>
      <c r="AD54" s="127">
        <v>5</v>
      </c>
      <c r="AE54" s="127">
        <v>3</v>
      </c>
      <c r="AF54" s="153">
        <f t="shared" si="7"/>
        <v>8</v>
      </c>
      <c r="AG54" s="128">
        <v>6</v>
      </c>
      <c r="AH54" s="128">
        <v>1</v>
      </c>
      <c r="AI54" s="153">
        <f t="shared" si="8"/>
        <v>7</v>
      </c>
      <c r="AJ54" s="127">
        <v>7</v>
      </c>
      <c r="AK54" s="127">
        <v>6</v>
      </c>
      <c r="AL54" s="153">
        <f t="shared" si="9"/>
        <v>13</v>
      </c>
      <c r="AM54" s="132">
        <f t="shared" si="10"/>
        <v>18</v>
      </c>
      <c r="AN54" s="132">
        <f t="shared" si="11"/>
        <v>10</v>
      </c>
      <c r="AO54" s="153">
        <f t="shared" si="57"/>
        <v>28</v>
      </c>
      <c r="AP54" s="127">
        <v>9</v>
      </c>
      <c r="AQ54" s="128">
        <v>8.5</v>
      </c>
      <c r="AR54" s="127">
        <v>12</v>
      </c>
      <c r="AS54" s="152">
        <f t="shared" si="12"/>
        <v>29.5</v>
      </c>
      <c r="AT54" s="127">
        <v>9.5</v>
      </c>
      <c r="AU54" s="128">
        <v>5</v>
      </c>
      <c r="AV54" s="127">
        <v>13</v>
      </c>
      <c r="AW54" s="152">
        <f t="shared" si="13"/>
        <v>27.5</v>
      </c>
      <c r="AX54" s="127">
        <v>9</v>
      </c>
      <c r="AY54" s="128">
        <v>13</v>
      </c>
      <c r="AZ54" s="127">
        <v>10</v>
      </c>
      <c r="BA54" s="152">
        <f t="shared" si="14"/>
        <v>32</v>
      </c>
      <c r="BB54" s="127">
        <v>9</v>
      </c>
      <c r="BC54" s="128">
        <v>3</v>
      </c>
      <c r="BD54" s="127">
        <v>8</v>
      </c>
      <c r="BE54" s="152">
        <f t="shared" si="15"/>
        <v>20</v>
      </c>
      <c r="BF54" s="127">
        <v>9.5</v>
      </c>
      <c r="BG54" s="128">
        <v>17</v>
      </c>
      <c r="BH54" s="127">
        <v>15.5</v>
      </c>
      <c r="BI54" s="152">
        <f t="shared" si="16"/>
        <v>42</v>
      </c>
      <c r="BJ54" s="127">
        <v>9</v>
      </c>
      <c r="BK54" s="128">
        <v>7</v>
      </c>
      <c r="BL54" s="127">
        <v>14</v>
      </c>
      <c r="BM54" s="152">
        <f t="shared" si="17"/>
        <v>30</v>
      </c>
      <c r="BN54" s="127">
        <v>9.5</v>
      </c>
      <c r="BO54" s="128">
        <v>4</v>
      </c>
      <c r="BP54" s="127">
        <v>13</v>
      </c>
      <c r="BQ54" s="152">
        <f t="shared" si="18"/>
        <v>26.5</v>
      </c>
      <c r="BR54" s="127">
        <v>9</v>
      </c>
      <c r="BS54" s="128">
        <v>13</v>
      </c>
      <c r="BT54" s="127">
        <v>15</v>
      </c>
      <c r="BU54" s="152">
        <f t="shared" si="19"/>
        <v>37</v>
      </c>
      <c r="BV54" s="133">
        <f t="shared" si="20"/>
        <v>101.5</v>
      </c>
      <c r="BW54" s="134">
        <f t="shared" si="21"/>
        <v>355.8</v>
      </c>
      <c r="BX54" s="154">
        <v>4</v>
      </c>
      <c r="BY54" s="128">
        <v>5</v>
      </c>
      <c r="BZ54" s="127">
        <v>5</v>
      </c>
      <c r="CA54" s="152">
        <f t="shared" si="22"/>
        <v>14</v>
      </c>
      <c r="CB54" s="127">
        <v>3.5</v>
      </c>
      <c r="CC54" s="128">
        <v>4.5</v>
      </c>
      <c r="CD54" s="127">
        <v>6</v>
      </c>
      <c r="CE54" s="152">
        <f t="shared" si="23"/>
        <v>14</v>
      </c>
      <c r="CF54" s="138" t="str">
        <f t="shared" si="24"/>
        <v/>
      </c>
      <c r="CG54" s="139" t="str">
        <f t="shared" si="25"/>
        <v>راسب</v>
      </c>
      <c r="CH54" s="140" t="str">
        <f>IF(F54="","",IF(CJ54=0,RANK($BW54,$BW$10:$BW$599)+COUNTIF(BW$10:BW54,BW54)-1,IF(CJ54&gt;=$CK$8,"جميع المواد",CONCATENATE(DC54,DD54,DE54,DF54,DG54,DH54,DI54,DJ54,DK54,DL54,DM54,DN54,DO54,DP54,DQ54))))</f>
        <v>0000000000000</v>
      </c>
      <c r="CI54" s="141" t="str">
        <f>IF(F54="","",IF(CJ54=0,RANK($BW54,$BW$10:$BW$599)+COUNTIF(BW$10:BW54,BW54)-"1",""))</f>
        <v/>
      </c>
      <c r="CJ54" s="142">
        <f t="shared" si="26"/>
        <v>10</v>
      </c>
      <c r="CK54" s="143" t="str">
        <f t="shared" si="27"/>
        <v>1</v>
      </c>
      <c r="CL54" s="144" t="str">
        <f t="shared" si="28"/>
        <v>1</v>
      </c>
      <c r="CM54" s="144" t="str">
        <f t="shared" si="29"/>
        <v>0</v>
      </c>
      <c r="CN54" s="144" t="str">
        <f t="shared" si="30"/>
        <v>1</v>
      </c>
      <c r="CO54" s="144" t="str">
        <f t="shared" si="31"/>
        <v>1</v>
      </c>
      <c r="CP54" s="144" t="str">
        <f t="shared" si="32"/>
        <v>1</v>
      </c>
      <c r="CQ54" s="144" t="str">
        <f t="shared" si="33"/>
        <v>1</v>
      </c>
      <c r="CR54" s="144" t="str">
        <f t="shared" si="34"/>
        <v>1</v>
      </c>
      <c r="CS54" s="144" t="str">
        <f t="shared" si="35"/>
        <v>1</v>
      </c>
      <c r="CT54" s="144" t="str">
        <f t="shared" si="36"/>
        <v>1</v>
      </c>
      <c r="CU54" s="144" t="str">
        <f t="shared" si="37"/>
        <v>1</v>
      </c>
      <c r="CV54" s="144" t="str">
        <f t="shared" si="38"/>
        <v>0</v>
      </c>
      <c r="CW54" s="144" t="str">
        <f t="shared" si="39"/>
        <v>1</v>
      </c>
      <c r="CX54" s="144" t="str">
        <f t="shared" si="40"/>
        <v>1</v>
      </c>
      <c r="CY54" s="144" t="str">
        <f t="shared" si="41"/>
        <v>1</v>
      </c>
      <c r="DC54" s="156" t="str">
        <f t="shared" si="42"/>
        <v>0</v>
      </c>
      <c r="DD54" s="146" t="str">
        <f t="shared" si="43"/>
        <v>0</v>
      </c>
      <c r="DE54" s="146" t="str">
        <f t="shared" si="44"/>
        <v/>
      </c>
      <c r="DF54" s="146" t="str">
        <f t="shared" si="45"/>
        <v>0</v>
      </c>
      <c r="DG54" s="146" t="str">
        <f t="shared" si="46"/>
        <v>0</v>
      </c>
      <c r="DH54" s="146" t="str">
        <f t="shared" si="47"/>
        <v>0</v>
      </c>
      <c r="DI54" s="146" t="str">
        <f t="shared" si="48"/>
        <v>0</v>
      </c>
      <c r="DJ54" s="146" t="str">
        <f t="shared" si="49"/>
        <v>0</v>
      </c>
      <c r="DK54" s="146" t="str">
        <f t="shared" si="50"/>
        <v>0</v>
      </c>
      <c r="DL54" s="146" t="str">
        <f t="shared" si="51"/>
        <v>0</v>
      </c>
      <c r="DM54" s="146" t="str">
        <f t="shared" si="52"/>
        <v>0</v>
      </c>
      <c r="DN54" s="146" t="str">
        <f t="shared" si="53"/>
        <v/>
      </c>
      <c r="DO54" s="146" t="str">
        <f t="shared" si="54"/>
        <v>0</v>
      </c>
      <c r="DP54" s="146" t="str">
        <f t="shared" si="55"/>
        <v>0</v>
      </c>
      <c r="DQ54" s="146" t="str">
        <f t="shared" si="56"/>
        <v>0</v>
      </c>
      <c r="DS54" s="29" t="str">
        <f t="shared" si="58"/>
        <v/>
      </c>
      <c r="DU54" s="158"/>
      <c r="DV54" s="27"/>
      <c r="DW54" s="28"/>
      <c r="DX54" s="28"/>
      <c r="DY54" s="11"/>
    </row>
    <row r="55" spans="1:129" s="29" customFormat="1" ht="23.25" thickBot="1">
      <c r="A55" s="157"/>
      <c r="B55" s="114" t="str">
        <f t="shared" si="0"/>
        <v>راسب</v>
      </c>
      <c r="C55" s="115" t="str">
        <f t="shared" si="1"/>
        <v/>
      </c>
      <c r="D55" s="148">
        <f t="shared" si="2"/>
        <v>46</v>
      </c>
      <c r="E55" s="117">
        <v>549</v>
      </c>
      <c r="F55" s="118" t="s">
        <v>120</v>
      </c>
      <c r="G55" s="149"/>
      <c r="H55" s="120"/>
      <c r="I55" s="119" t="s">
        <v>59</v>
      </c>
      <c r="J55" s="121" t="s">
        <v>60</v>
      </c>
      <c r="K55" s="119" t="s">
        <v>61</v>
      </c>
      <c r="L55" s="122">
        <v>30502131401108</v>
      </c>
      <c r="M55" s="123">
        <f t="shared" si="3"/>
        <v>38396</v>
      </c>
      <c r="N55" s="124" t="str">
        <f>IF([1]الشيت!M55="","",CONCATENATE(DATEDIF([1]الشيت!M55,[1]البداية!$M$20,"md")," - ",DATEDIF([1]الشيت!M55,[1]البداية!$M$20,"ym")," - ",DATEDIF([1]الشيت!M55,[1]البداية!$M$20,"y")))</f>
        <v>18 - 3 - 13</v>
      </c>
      <c r="O55" s="150">
        <v>558</v>
      </c>
      <c r="P55" s="151"/>
      <c r="Q55" s="11"/>
      <c r="R55" s="127">
        <v>8</v>
      </c>
      <c r="S55" s="128">
        <v>14</v>
      </c>
      <c r="T55" s="127">
        <v>15</v>
      </c>
      <c r="U55" s="152">
        <f t="shared" si="4"/>
        <v>37</v>
      </c>
      <c r="V55" s="127">
        <v>8.5</v>
      </c>
      <c r="W55" s="128">
        <v>11.5</v>
      </c>
      <c r="X55" s="127">
        <v>15.5</v>
      </c>
      <c r="Y55" s="152">
        <f t="shared" si="5"/>
        <v>35.5</v>
      </c>
      <c r="Z55" s="127">
        <v>5.5</v>
      </c>
      <c r="AA55" s="128">
        <v>4.4000000000000004</v>
      </c>
      <c r="AB55" s="127">
        <v>8.8000000000000007</v>
      </c>
      <c r="AC55" s="152">
        <f t="shared" si="6"/>
        <v>18.700000000000003</v>
      </c>
      <c r="AD55" s="127">
        <v>4.5</v>
      </c>
      <c r="AE55" s="127">
        <v>3</v>
      </c>
      <c r="AF55" s="153">
        <f t="shared" si="7"/>
        <v>7.5</v>
      </c>
      <c r="AG55" s="128">
        <v>8</v>
      </c>
      <c r="AH55" s="128">
        <v>4</v>
      </c>
      <c r="AI55" s="153">
        <f t="shared" si="8"/>
        <v>12</v>
      </c>
      <c r="AJ55" s="127">
        <v>8</v>
      </c>
      <c r="AK55" s="127">
        <v>5</v>
      </c>
      <c r="AL55" s="153">
        <f t="shared" si="9"/>
        <v>13</v>
      </c>
      <c r="AM55" s="132">
        <f t="shared" si="10"/>
        <v>20.5</v>
      </c>
      <c r="AN55" s="132">
        <f t="shared" si="11"/>
        <v>12</v>
      </c>
      <c r="AO55" s="153">
        <f t="shared" si="57"/>
        <v>32.5</v>
      </c>
      <c r="AP55" s="127">
        <v>7</v>
      </c>
      <c r="AQ55" s="128">
        <v>11.5</v>
      </c>
      <c r="AR55" s="127">
        <v>13</v>
      </c>
      <c r="AS55" s="152">
        <f t="shared" si="12"/>
        <v>31.5</v>
      </c>
      <c r="AT55" s="127">
        <v>9.5</v>
      </c>
      <c r="AU55" s="128">
        <v>6</v>
      </c>
      <c r="AV55" s="127">
        <v>14</v>
      </c>
      <c r="AW55" s="152">
        <f t="shared" si="13"/>
        <v>29.5</v>
      </c>
      <c r="AX55" s="127">
        <v>9</v>
      </c>
      <c r="AY55" s="128">
        <v>14</v>
      </c>
      <c r="AZ55" s="127">
        <v>13</v>
      </c>
      <c r="BA55" s="152">
        <f t="shared" si="14"/>
        <v>36</v>
      </c>
      <c r="BB55" s="127">
        <v>9</v>
      </c>
      <c r="BC55" s="128">
        <v>8</v>
      </c>
      <c r="BD55" s="127">
        <v>10</v>
      </c>
      <c r="BE55" s="152">
        <f t="shared" si="15"/>
        <v>27</v>
      </c>
      <c r="BF55" s="127">
        <v>10</v>
      </c>
      <c r="BG55" s="128">
        <v>19</v>
      </c>
      <c r="BH55" s="127">
        <v>18.5</v>
      </c>
      <c r="BI55" s="152">
        <f t="shared" si="16"/>
        <v>47.5</v>
      </c>
      <c r="BJ55" s="127">
        <v>9</v>
      </c>
      <c r="BK55" s="128">
        <v>12</v>
      </c>
      <c r="BL55" s="127">
        <v>13</v>
      </c>
      <c r="BM55" s="152">
        <f t="shared" si="17"/>
        <v>34</v>
      </c>
      <c r="BN55" s="127">
        <v>9</v>
      </c>
      <c r="BO55" s="128">
        <v>9</v>
      </c>
      <c r="BP55" s="127">
        <v>13.5</v>
      </c>
      <c r="BQ55" s="152">
        <f t="shared" si="18"/>
        <v>31.5</v>
      </c>
      <c r="BR55" s="127">
        <v>9</v>
      </c>
      <c r="BS55" s="128">
        <v>15</v>
      </c>
      <c r="BT55" s="127">
        <v>16</v>
      </c>
      <c r="BU55" s="152">
        <f t="shared" si="19"/>
        <v>40</v>
      </c>
      <c r="BV55" s="133">
        <f t="shared" si="20"/>
        <v>136.4</v>
      </c>
      <c r="BW55" s="134">
        <f t="shared" si="21"/>
        <v>400.7</v>
      </c>
      <c r="BX55" s="154">
        <v>4</v>
      </c>
      <c r="BY55" s="128">
        <v>4.5</v>
      </c>
      <c r="BZ55" s="127">
        <v>6</v>
      </c>
      <c r="CA55" s="152">
        <f t="shared" si="22"/>
        <v>14.5</v>
      </c>
      <c r="CB55" s="127">
        <v>3.5</v>
      </c>
      <c r="CC55" s="128">
        <v>5.5</v>
      </c>
      <c r="CD55" s="127">
        <v>6</v>
      </c>
      <c r="CE55" s="152">
        <f t="shared" si="23"/>
        <v>15</v>
      </c>
      <c r="CF55" s="138" t="str">
        <f t="shared" si="24"/>
        <v/>
      </c>
      <c r="CG55" s="139" t="str">
        <f t="shared" si="25"/>
        <v>راسب</v>
      </c>
      <c r="CH55" s="140" t="str">
        <f>IF(F55="","",IF(CJ55=0,RANK($BW55,$BW$10:$BW$599)+COUNTIF(BW$10:BW55,BW55)-1,IF(CJ55&gt;=$CK$8,"جميع المواد",CONCATENATE(DC55,DD55,DE55,DF55,DG55,DH55,DI55,DJ55,DK55,DL55,DM55,DN55,DO55,DP55,DQ55))))</f>
        <v>00000000000</v>
      </c>
      <c r="CI55" s="141" t="str">
        <f>IF(F55="","",IF(CJ55=0,RANK($BW55,$BW$10:$BW$599)+COUNTIF(BW$10:BW55,BW55)-"1",""))</f>
        <v/>
      </c>
      <c r="CJ55" s="142">
        <f t="shared" si="26"/>
        <v>8</v>
      </c>
      <c r="CK55" s="143" t="str">
        <f t="shared" si="27"/>
        <v>0</v>
      </c>
      <c r="CL55" s="144" t="str">
        <f t="shared" si="28"/>
        <v>1</v>
      </c>
      <c r="CM55" s="144" t="str">
        <f t="shared" si="29"/>
        <v>0</v>
      </c>
      <c r="CN55" s="144" t="str">
        <f t="shared" si="30"/>
        <v>1</v>
      </c>
      <c r="CO55" s="144" t="str">
        <f t="shared" si="31"/>
        <v>1</v>
      </c>
      <c r="CP55" s="144" t="str">
        <f t="shared" si="32"/>
        <v>1</v>
      </c>
      <c r="CQ55" s="144" t="str">
        <f t="shared" si="33"/>
        <v>1</v>
      </c>
      <c r="CR55" s="144" t="str">
        <f t="shared" si="34"/>
        <v>1</v>
      </c>
      <c r="CS55" s="144" t="str">
        <f t="shared" si="35"/>
        <v>0</v>
      </c>
      <c r="CT55" s="144" t="str">
        <f t="shared" si="36"/>
        <v>1</v>
      </c>
      <c r="CU55" s="144" t="str">
        <f t="shared" si="37"/>
        <v>1</v>
      </c>
      <c r="CV55" s="144" t="str">
        <f t="shared" si="38"/>
        <v>0</v>
      </c>
      <c r="CW55" s="144" t="str">
        <f t="shared" si="39"/>
        <v>1</v>
      </c>
      <c r="CX55" s="144" t="str">
        <f t="shared" si="40"/>
        <v>1</v>
      </c>
      <c r="CY55" s="144" t="str">
        <f t="shared" si="41"/>
        <v>1</v>
      </c>
      <c r="DC55" s="156" t="str">
        <f t="shared" si="42"/>
        <v/>
      </c>
      <c r="DD55" s="146" t="str">
        <f t="shared" si="43"/>
        <v>0</v>
      </c>
      <c r="DE55" s="146" t="str">
        <f t="shared" si="44"/>
        <v/>
      </c>
      <c r="DF55" s="146" t="str">
        <f t="shared" si="45"/>
        <v>0</v>
      </c>
      <c r="DG55" s="146" t="str">
        <f t="shared" si="46"/>
        <v>0</v>
      </c>
      <c r="DH55" s="146" t="str">
        <f t="shared" si="47"/>
        <v>0</v>
      </c>
      <c r="DI55" s="146" t="str">
        <f t="shared" si="48"/>
        <v>0</v>
      </c>
      <c r="DJ55" s="146" t="str">
        <f t="shared" si="49"/>
        <v>0</v>
      </c>
      <c r="DK55" s="146" t="str">
        <f t="shared" si="50"/>
        <v/>
      </c>
      <c r="DL55" s="146" t="str">
        <f t="shared" si="51"/>
        <v>0</v>
      </c>
      <c r="DM55" s="146" t="str">
        <f t="shared" si="52"/>
        <v>0</v>
      </c>
      <c r="DN55" s="146" t="str">
        <f t="shared" si="53"/>
        <v/>
      </c>
      <c r="DO55" s="146" t="str">
        <f t="shared" si="54"/>
        <v>0</v>
      </c>
      <c r="DP55" s="146" t="str">
        <f t="shared" si="55"/>
        <v>0</v>
      </c>
      <c r="DQ55" s="146" t="str">
        <f t="shared" si="56"/>
        <v>0</v>
      </c>
      <c r="DS55" s="29" t="str">
        <f t="shared" si="58"/>
        <v/>
      </c>
      <c r="DU55" s="158"/>
      <c r="DV55" s="27"/>
      <c r="DW55" s="28"/>
      <c r="DX55" s="28"/>
      <c r="DY55" s="11"/>
    </row>
    <row r="56" spans="1:129" s="29" customFormat="1" ht="23.25" thickBot="1">
      <c r="A56" s="157"/>
      <c r="B56" s="114" t="str">
        <f t="shared" si="0"/>
        <v>راسب</v>
      </c>
      <c r="C56" s="115" t="str">
        <f t="shared" si="1"/>
        <v/>
      </c>
      <c r="D56" s="148">
        <f t="shared" si="2"/>
        <v>47</v>
      </c>
      <c r="E56" s="117">
        <v>550</v>
      </c>
      <c r="F56" s="118" t="s">
        <v>121</v>
      </c>
      <c r="G56" s="149"/>
      <c r="H56" s="120"/>
      <c r="I56" s="119" t="s">
        <v>59</v>
      </c>
      <c r="J56" s="121" t="s">
        <v>60</v>
      </c>
      <c r="K56" s="119" t="s">
        <v>61</v>
      </c>
      <c r="L56" s="122">
        <v>30601021400368</v>
      </c>
      <c r="M56" s="123">
        <f t="shared" si="3"/>
        <v>38719</v>
      </c>
      <c r="N56" s="124" t="str">
        <f>IF([1]الشيت!M56="","",CONCATENATE(DATEDIF([1]الشيت!M56,[1]البداية!$M$20,"md")," - ",DATEDIF([1]الشيت!M56,[1]البداية!$M$20,"ym")," - ",DATEDIF([1]الشيت!M56,[1]البداية!$M$20,"y")))</f>
        <v>12 - 7 - 12</v>
      </c>
      <c r="O56" s="150">
        <v>559</v>
      </c>
      <c r="P56" s="151"/>
      <c r="Q56" s="11"/>
      <c r="R56" s="127">
        <v>8</v>
      </c>
      <c r="S56" s="128">
        <v>13</v>
      </c>
      <c r="T56" s="127">
        <v>15.5</v>
      </c>
      <c r="U56" s="152">
        <f t="shared" si="4"/>
        <v>36.5</v>
      </c>
      <c r="V56" s="127">
        <v>8.5</v>
      </c>
      <c r="W56" s="128">
        <v>12</v>
      </c>
      <c r="X56" s="127">
        <v>16</v>
      </c>
      <c r="Y56" s="152">
        <f t="shared" si="5"/>
        <v>36.5</v>
      </c>
      <c r="Z56" s="127">
        <v>5.5</v>
      </c>
      <c r="AA56" s="128">
        <v>5.2</v>
      </c>
      <c r="AB56" s="127">
        <v>8.8000000000000007</v>
      </c>
      <c r="AC56" s="152">
        <f t="shared" si="6"/>
        <v>19.5</v>
      </c>
      <c r="AD56" s="127">
        <v>4.5</v>
      </c>
      <c r="AE56" s="127">
        <v>3</v>
      </c>
      <c r="AF56" s="153">
        <f t="shared" si="7"/>
        <v>7.5</v>
      </c>
      <c r="AG56" s="128">
        <v>8</v>
      </c>
      <c r="AH56" s="128">
        <v>4</v>
      </c>
      <c r="AI56" s="153">
        <f t="shared" si="8"/>
        <v>12</v>
      </c>
      <c r="AJ56" s="127">
        <v>7</v>
      </c>
      <c r="AK56" s="127">
        <v>5</v>
      </c>
      <c r="AL56" s="153">
        <f t="shared" si="9"/>
        <v>12</v>
      </c>
      <c r="AM56" s="132">
        <f t="shared" si="10"/>
        <v>19.5</v>
      </c>
      <c r="AN56" s="132">
        <f t="shared" si="11"/>
        <v>12</v>
      </c>
      <c r="AO56" s="153">
        <f t="shared" si="57"/>
        <v>31.5</v>
      </c>
      <c r="AP56" s="127">
        <v>7</v>
      </c>
      <c r="AQ56" s="128">
        <v>12</v>
      </c>
      <c r="AR56" s="127">
        <v>13</v>
      </c>
      <c r="AS56" s="152">
        <f t="shared" si="12"/>
        <v>32</v>
      </c>
      <c r="AT56" s="127">
        <v>9</v>
      </c>
      <c r="AU56" s="128">
        <v>9</v>
      </c>
      <c r="AV56" s="127">
        <v>13</v>
      </c>
      <c r="AW56" s="152">
        <f t="shared" si="13"/>
        <v>31</v>
      </c>
      <c r="AX56" s="127">
        <v>9</v>
      </c>
      <c r="AY56" s="128">
        <v>13</v>
      </c>
      <c r="AZ56" s="127">
        <v>13</v>
      </c>
      <c r="BA56" s="152">
        <f t="shared" si="14"/>
        <v>35</v>
      </c>
      <c r="BB56" s="127">
        <v>9</v>
      </c>
      <c r="BC56" s="128">
        <v>9</v>
      </c>
      <c r="BD56" s="127">
        <v>9</v>
      </c>
      <c r="BE56" s="152">
        <f t="shared" si="15"/>
        <v>27</v>
      </c>
      <c r="BF56" s="127">
        <v>9.5</v>
      </c>
      <c r="BG56" s="128">
        <v>19.5</v>
      </c>
      <c r="BH56" s="127">
        <v>19.5</v>
      </c>
      <c r="BI56" s="152">
        <f t="shared" si="16"/>
        <v>48.5</v>
      </c>
      <c r="BJ56" s="127">
        <v>9</v>
      </c>
      <c r="BK56" s="128">
        <v>11.5</v>
      </c>
      <c r="BL56" s="127">
        <v>13</v>
      </c>
      <c r="BM56" s="152">
        <f t="shared" si="17"/>
        <v>33.5</v>
      </c>
      <c r="BN56" s="127">
        <v>9</v>
      </c>
      <c r="BO56" s="128">
        <v>14.5</v>
      </c>
      <c r="BP56" s="127">
        <v>12.5</v>
      </c>
      <c r="BQ56" s="152">
        <f t="shared" si="18"/>
        <v>36</v>
      </c>
      <c r="BR56" s="127">
        <v>9</v>
      </c>
      <c r="BS56" s="128">
        <v>14</v>
      </c>
      <c r="BT56" s="127">
        <v>15</v>
      </c>
      <c r="BU56" s="152">
        <f t="shared" si="19"/>
        <v>38</v>
      </c>
      <c r="BV56" s="133">
        <f t="shared" si="20"/>
        <v>144.69999999999999</v>
      </c>
      <c r="BW56" s="134">
        <f t="shared" si="21"/>
        <v>405</v>
      </c>
      <c r="BX56" s="154">
        <v>4</v>
      </c>
      <c r="BY56" s="128">
        <v>4</v>
      </c>
      <c r="BZ56" s="127">
        <v>6</v>
      </c>
      <c r="CA56" s="152">
        <f t="shared" si="22"/>
        <v>14</v>
      </c>
      <c r="CB56" s="127">
        <v>3.5</v>
      </c>
      <c r="CC56" s="128">
        <v>4.5</v>
      </c>
      <c r="CD56" s="127">
        <v>6</v>
      </c>
      <c r="CE56" s="152">
        <f t="shared" si="23"/>
        <v>14</v>
      </c>
      <c r="CF56" s="138" t="str">
        <f t="shared" si="24"/>
        <v/>
      </c>
      <c r="CG56" s="139" t="str">
        <f t="shared" si="25"/>
        <v>راسب</v>
      </c>
      <c r="CH56" s="140" t="str">
        <f>IF(F56="","",IF(CJ56=0,RANK($BW56,$BW$10:$BW$599)+COUNTIF(BW$10:BW56,BW56)-1,IF(CJ56&gt;=$CK$8,"جميع المواد",CONCATENATE(DC56,DD56,DE56,DF56,DG56,DH56,DI56,DJ56,DK56,DL56,DM56,DN56,DO56,DP56,DQ56))))</f>
        <v>00000000000</v>
      </c>
      <c r="CI56" s="141" t="str">
        <f>IF(F56="","",IF(CJ56=0,RANK($BW56,$BW$10:$BW$599)+COUNTIF(BW$10:BW56,BW56)-"1",""))</f>
        <v/>
      </c>
      <c r="CJ56" s="142">
        <f t="shared" si="26"/>
        <v>8</v>
      </c>
      <c r="CK56" s="143" t="str">
        <f t="shared" si="27"/>
        <v>0</v>
      </c>
      <c r="CL56" s="144" t="str">
        <f t="shared" si="28"/>
        <v>1</v>
      </c>
      <c r="CM56" s="144" t="str">
        <f t="shared" si="29"/>
        <v>0</v>
      </c>
      <c r="CN56" s="144" t="str">
        <f t="shared" si="30"/>
        <v>1</v>
      </c>
      <c r="CO56" s="144" t="str">
        <f t="shared" si="31"/>
        <v>1</v>
      </c>
      <c r="CP56" s="144" t="str">
        <f t="shared" si="32"/>
        <v>1</v>
      </c>
      <c r="CQ56" s="144" t="str">
        <f t="shared" si="33"/>
        <v>1</v>
      </c>
      <c r="CR56" s="144" t="str">
        <f t="shared" si="34"/>
        <v>1</v>
      </c>
      <c r="CS56" s="144" t="str">
        <f t="shared" si="35"/>
        <v>0</v>
      </c>
      <c r="CT56" s="144" t="str">
        <f t="shared" si="36"/>
        <v>1</v>
      </c>
      <c r="CU56" s="144" t="str">
        <f t="shared" si="37"/>
        <v>1</v>
      </c>
      <c r="CV56" s="144" t="str">
        <f t="shared" si="38"/>
        <v>0</v>
      </c>
      <c r="CW56" s="144" t="str">
        <f t="shared" si="39"/>
        <v>1</v>
      </c>
      <c r="CX56" s="144" t="str">
        <f t="shared" si="40"/>
        <v>1</v>
      </c>
      <c r="CY56" s="144" t="str">
        <f t="shared" si="41"/>
        <v>1</v>
      </c>
      <c r="DC56" s="156" t="str">
        <f t="shared" si="42"/>
        <v/>
      </c>
      <c r="DD56" s="146" t="str">
        <f t="shared" si="43"/>
        <v>0</v>
      </c>
      <c r="DE56" s="146" t="str">
        <f t="shared" si="44"/>
        <v/>
      </c>
      <c r="DF56" s="146" t="str">
        <f t="shared" si="45"/>
        <v>0</v>
      </c>
      <c r="DG56" s="146" t="str">
        <f t="shared" si="46"/>
        <v>0</v>
      </c>
      <c r="DH56" s="146" t="str">
        <f t="shared" si="47"/>
        <v>0</v>
      </c>
      <c r="DI56" s="146" t="str">
        <f t="shared" si="48"/>
        <v>0</v>
      </c>
      <c r="DJ56" s="146" t="str">
        <f t="shared" si="49"/>
        <v>0</v>
      </c>
      <c r="DK56" s="146" t="str">
        <f t="shared" si="50"/>
        <v/>
      </c>
      <c r="DL56" s="146" t="str">
        <f t="shared" si="51"/>
        <v>0</v>
      </c>
      <c r="DM56" s="146" t="str">
        <f t="shared" si="52"/>
        <v>0</v>
      </c>
      <c r="DN56" s="146" t="str">
        <f t="shared" si="53"/>
        <v/>
      </c>
      <c r="DO56" s="146" t="str">
        <f t="shared" si="54"/>
        <v>0</v>
      </c>
      <c r="DP56" s="146" t="str">
        <f t="shared" si="55"/>
        <v>0</v>
      </c>
      <c r="DQ56" s="146" t="str">
        <f t="shared" si="56"/>
        <v>0</v>
      </c>
      <c r="DS56" s="29" t="str">
        <f t="shared" si="58"/>
        <v/>
      </c>
      <c r="DU56" s="158"/>
      <c r="DV56" s="27"/>
      <c r="DW56" s="28"/>
      <c r="DX56" s="28"/>
      <c r="DY56" s="11"/>
    </row>
    <row r="57" spans="1:129" s="29" customFormat="1" ht="23.25" thickBot="1">
      <c r="A57" s="157"/>
      <c r="B57" s="114" t="str">
        <f t="shared" si="0"/>
        <v>راسب</v>
      </c>
      <c r="C57" s="115" t="str">
        <f t="shared" si="1"/>
        <v/>
      </c>
      <c r="D57" s="148">
        <f t="shared" si="2"/>
        <v>48</v>
      </c>
      <c r="E57" s="117">
        <v>551</v>
      </c>
      <c r="F57" s="118" t="s">
        <v>122</v>
      </c>
      <c r="G57" s="149"/>
      <c r="H57" s="120"/>
      <c r="I57" s="119" t="s">
        <v>59</v>
      </c>
      <c r="J57" s="121" t="s">
        <v>60</v>
      </c>
      <c r="K57" s="119" t="s">
        <v>61</v>
      </c>
      <c r="L57" s="122">
        <v>30405251400622</v>
      </c>
      <c r="M57" s="123">
        <f t="shared" si="3"/>
        <v>38132</v>
      </c>
      <c r="N57" s="124" t="str">
        <f>IF([1]الشيت!M57="","",CONCATENATE(DATEDIF([1]الشيت!M57,[1]البداية!$M$20,"md")," - ",DATEDIF([1]الشيت!M57,[1]البداية!$M$20,"ym")," - ",DATEDIF([1]الشيت!M57,[1]البداية!$M$20,"y")))</f>
        <v>0 - 1 - 14</v>
      </c>
      <c r="O57" s="150">
        <v>560</v>
      </c>
      <c r="P57" s="151"/>
      <c r="Q57" s="11"/>
      <c r="R57" s="127">
        <v>8</v>
      </c>
      <c r="S57" s="128">
        <v>14</v>
      </c>
      <c r="T57" s="127">
        <v>15.5</v>
      </c>
      <c r="U57" s="152">
        <f t="shared" si="4"/>
        <v>37.5</v>
      </c>
      <c r="V57" s="127">
        <v>8.5</v>
      </c>
      <c r="W57" s="128">
        <v>12.5</v>
      </c>
      <c r="X57" s="127">
        <v>15</v>
      </c>
      <c r="Y57" s="152">
        <f t="shared" si="5"/>
        <v>36</v>
      </c>
      <c r="Z57" s="127">
        <v>5.5</v>
      </c>
      <c r="AA57" s="128">
        <v>4.8</v>
      </c>
      <c r="AB57" s="127">
        <v>8.8000000000000007</v>
      </c>
      <c r="AC57" s="152">
        <f t="shared" si="6"/>
        <v>19.100000000000001</v>
      </c>
      <c r="AD57" s="127">
        <v>4.5</v>
      </c>
      <c r="AE57" s="127">
        <v>3</v>
      </c>
      <c r="AF57" s="153">
        <f t="shared" si="7"/>
        <v>7.5</v>
      </c>
      <c r="AG57" s="128">
        <v>7</v>
      </c>
      <c r="AH57" s="128">
        <v>2.5</v>
      </c>
      <c r="AI57" s="153">
        <f t="shared" si="8"/>
        <v>9.5</v>
      </c>
      <c r="AJ57" s="127">
        <v>8</v>
      </c>
      <c r="AK57" s="127">
        <v>5.5</v>
      </c>
      <c r="AL57" s="153">
        <f t="shared" si="9"/>
        <v>13.5</v>
      </c>
      <c r="AM57" s="132">
        <f t="shared" si="10"/>
        <v>19.5</v>
      </c>
      <c r="AN57" s="132">
        <f t="shared" si="11"/>
        <v>11</v>
      </c>
      <c r="AO57" s="153">
        <f t="shared" si="57"/>
        <v>30.5</v>
      </c>
      <c r="AP57" s="127">
        <v>7</v>
      </c>
      <c r="AQ57" s="128">
        <v>11.5</v>
      </c>
      <c r="AR57" s="127">
        <v>12.5</v>
      </c>
      <c r="AS57" s="152">
        <f t="shared" si="12"/>
        <v>31</v>
      </c>
      <c r="AT57" s="127">
        <v>9</v>
      </c>
      <c r="AU57" s="128">
        <v>7</v>
      </c>
      <c r="AV57" s="127">
        <v>14</v>
      </c>
      <c r="AW57" s="152">
        <f t="shared" si="13"/>
        <v>30</v>
      </c>
      <c r="AX57" s="127">
        <v>9</v>
      </c>
      <c r="AY57" s="128">
        <v>14</v>
      </c>
      <c r="AZ57" s="127">
        <v>13</v>
      </c>
      <c r="BA57" s="152">
        <f t="shared" si="14"/>
        <v>36</v>
      </c>
      <c r="BB57" s="127">
        <v>9</v>
      </c>
      <c r="BC57" s="128">
        <v>9</v>
      </c>
      <c r="BD57" s="127">
        <v>9</v>
      </c>
      <c r="BE57" s="152">
        <f t="shared" si="15"/>
        <v>27</v>
      </c>
      <c r="BF57" s="127">
        <v>9.5</v>
      </c>
      <c r="BG57" s="128">
        <v>17</v>
      </c>
      <c r="BH57" s="127">
        <v>19.5</v>
      </c>
      <c r="BI57" s="152">
        <f t="shared" si="16"/>
        <v>46</v>
      </c>
      <c r="BJ57" s="127">
        <v>9</v>
      </c>
      <c r="BK57" s="128">
        <v>11</v>
      </c>
      <c r="BL57" s="127">
        <v>10</v>
      </c>
      <c r="BM57" s="152">
        <f t="shared" si="17"/>
        <v>30</v>
      </c>
      <c r="BN57" s="127">
        <v>9</v>
      </c>
      <c r="BO57" s="128">
        <v>10</v>
      </c>
      <c r="BP57" s="127">
        <v>13.5</v>
      </c>
      <c r="BQ57" s="152">
        <f t="shared" si="18"/>
        <v>32.5</v>
      </c>
      <c r="BR57" s="127">
        <v>9</v>
      </c>
      <c r="BS57" s="128">
        <v>14</v>
      </c>
      <c r="BT57" s="127">
        <v>16</v>
      </c>
      <c r="BU57" s="152">
        <f t="shared" si="19"/>
        <v>39</v>
      </c>
      <c r="BV57" s="133">
        <f t="shared" si="20"/>
        <v>134.30000000000001</v>
      </c>
      <c r="BW57" s="134">
        <f t="shared" si="21"/>
        <v>394.6</v>
      </c>
      <c r="BX57" s="154">
        <v>4</v>
      </c>
      <c r="BY57" s="128">
        <v>4.5</v>
      </c>
      <c r="BZ57" s="127">
        <v>6</v>
      </c>
      <c r="CA57" s="152">
        <f t="shared" si="22"/>
        <v>14.5</v>
      </c>
      <c r="CB57" s="127">
        <v>3.5</v>
      </c>
      <c r="CC57" s="128">
        <v>5.5</v>
      </c>
      <c r="CD57" s="127">
        <v>6</v>
      </c>
      <c r="CE57" s="152">
        <f t="shared" si="23"/>
        <v>15</v>
      </c>
      <c r="CF57" s="138" t="str">
        <f t="shared" si="24"/>
        <v/>
      </c>
      <c r="CG57" s="139" t="str">
        <f t="shared" si="25"/>
        <v>راسب</v>
      </c>
      <c r="CH57" s="140" t="str">
        <f>IF(F57="","",IF(CJ57=0,RANK($BW57,$BW$10:$BW$599)+COUNTIF(BW$10:BW57,BW57)-1,IF(CJ57&gt;=$CK$8,"جميع المواد",CONCATENATE(DC57,DD57,DE57,DF57,DG57,DH57,DI57,DJ57,DK57,DL57,DM57,DN57,DO57,DP57,DQ57))))</f>
        <v>00000000000</v>
      </c>
      <c r="CI57" s="141" t="str">
        <f>IF(F57="","",IF(CJ57=0,RANK($BW57,$BW$10:$BW$599)+COUNTIF(BW$10:BW57,BW57)-"1",""))</f>
        <v/>
      </c>
      <c r="CJ57" s="142">
        <f t="shared" si="26"/>
        <v>8</v>
      </c>
      <c r="CK57" s="143" t="str">
        <f t="shared" si="27"/>
        <v>0</v>
      </c>
      <c r="CL57" s="144" t="str">
        <f t="shared" si="28"/>
        <v>1</v>
      </c>
      <c r="CM57" s="144" t="str">
        <f t="shared" si="29"/>
        <v>0</v>
      </c>
      <c r="CN57" s="144" t="str">
        <f t="shared" si="30"/>
        <v>1</v>
      </c>
      <c r="CO57" s="144" t="str">
        <f t="shared" si="31"/>
        <v>1</v>
      </c>
      <c r="CP57" s="144" t="str">
        <f t="shared" si="32"/>
        <v>1</v>
      </c>
      <c r="CQ57" s="144" t="str">
        <f t="shared" si="33"/>
        <v>1</v>
      </c>
      <c r="CR57" s="144" t="str">
        <f t="shared" si="34"/>
        <v>1</v>
      </c>
      <c r="CS57" s="144" t="str">
        <f t="shared" si="35"/>
        <v>0</v>
      </c>
      <c r="CT57" s="144" t="str">
        <f t="shared" si="36"/>
        <v>1</v>
      </c>
      <c r="CU57" s="144" t="str">
        <f t="shared" si="37"/>
        <v>1</v>
      </c>
      <c r="CV57" s="144" t="str">
        <f t="shared" si="38"/>
        <v>0</v>
      </c>
      <c r="CW57" s="144" t="str">
        <f t="shared" si="39"/>
        <v>1</v>
      </c>
      <c r="CX57" s="144" t="str">
        <f t="shared" si="40"/>
        <v>1</v>
      </c>
      <c r="CY57" s="144" t="str">
        <f t="shared" si="41"/>
        <v>1</v>
      </c>
      <c r="DC57" s="156" t="str">
        <f t="shared" si="42"/>
        <v/>
      </c>
      <c r="DD57" s="146" t="str">
        <f t="shared" si="43"/>
        <v>0</v>
      </c>
      <c r="DE57" s="146" t="str">
        <f t="shared" si="44"/>
        <v/>
      </c>
      <c r="DF57" s="146" t="str">
        <f t="shared" si="45"/>
        <v>0</v>
      </c>
      <c r="DG57" s="146" t="str">
        <f t="shared" si="46"/>
        <v>0</v>
      </c>
      <c r="DH57" s="146" t="str">
        <f t="shared" si="47"/>
        <v>0</v>
      </c>
      <c r="DI57" s="146" t="str">
        <f t="shared" si="48"/>
        <v>0</v>
      </c>
      <c r="DJ57" s="146" t="str">
        <f t="shared" si="49"/>
        <v>0</v>
      </c>
      <c r="DK57" s="146" t="str">
        <f t="shared" si="50"/>
        <v/>
      </c>
      <c r="DL57" s="146" t="str">
        <f t="shared" si="51"/>
        <v>0</v>
      </c>
      <c r="DM57" s="146" t="str">
        <f t="shared" si="52"/>
        <v>0</v>
      </c>
      <c r="DN57" s="146" t="str">
        <f t="shared" si="53"/>
        <v/>
      </c>
      <c r="DO57" s="146" t="str">
        <f t="shared" si="54"/>
        <v>0</v>
      </c>
      <c r="DP57" s="146" t="str">
        <f t="shared" si="55"/>
        <v>0</v>
      </c>
      <c r="DQ57" s="146" t="str">
        <f t="shared" si="56"/>
        <v>0</v>
      </c>
      <c r="DS57" s="29" t="str">
        <f t="shared" si="58"/>
        <v/>
      </c>
      <c r="DU57" s="158"/>
      <c r="DV57" s="27"/>
      <c r="DW57" s="28"/>
      <c r="DX57" s="28"/>
      <c r="DY57" s="11"/>
    </row>
    <row r="58" spans="1:129" s="29" customFormat="1" ht="23.25" thickBot="1">
      <c r="A58" s="157"/>
      <c r="B58" s="114" t="str">
        <f t="shared" si="0"/>
        <v>راسب</v>
      </c>
      <c r="C58" s="115" t="str">
        <f t="shared" si="1"/>
        <v/>
      </c>
      <c r="D58" s="148">
        <f t="shared" si="2"/>
        <v>49</v>
      </c>
      <c r="E58" s="117">
        <v>552</v>
      </c>
      <c r="F58" s="118" t="s">
        <v>123</v>
      </c>
      <c r="G58" s="149"/>
      <c r="H58" s="120"/>
      <c r="I58" s="119" t="s">
        <v>59</v>
      </c>
      <c r="J58" s="121" t="s">
        <v>60</v>
      </c>
      <c r="K58" s="119" t="s">
        <v>61</v>
      </c>
      <c r="L58" s="122">
        <v>30502151400981</v>
      </c>
      <c r="M58" s="123">
        <f t="shared" si="3"/>
        <v>38398</v>
      </c>
      <c r="N58" s="124" t="str">
        <f>IF([1]الشيت!M58="","",CONCATENATE(DATEDIF([1]الشيت!M58,[1]البداية!$M$20,"md")," - ",DATEDIF([1]الشيت!M58,[1]البداية!$M$20,"ym")," - ",DATEDIF([1]الشيت!M58,[1]البداية!$M$20,"y")))</f>
        <v>18 - 7 - 13</v>
      </c>
      <c r="O58" s="150">
        <v>561</v>
      </c>
      <c r="P58" s="151"/>
      <c r="Q58" s="11"/>
      <c r="R58" s="127">
        <v>8</v>
      </c>
      <c r="S58" s="128">
        <v>14.5</v>
      </c>
      <c r="T58" s="127">
        <v>15.5</v>
      </c>
      <c r="U58" s="152">
        <f t="shared" si="4"/>
        <v>38</v>
      </c>
      <c r="V58" s="127">
        <v>8.5</v>
      </c>
      <c r="W58" s="128">
        <v>12.5</v>
      </c>
      <c r="X58" s="127">
        <v>15</v>
      </c>
      <c r="Y58" s="152">
        <f t="shared" si="5"/>
        <v>36</v>
      </c>
      <c r="Z58" s="127">
        <v>5.5</v>
      </c>
      <c r="AA58" s="128">
        <v>4.8</v>
      </c>
      <c r="AB58" s="127">
        <v>8.8000000000000007</v>
      </c>
      <c r="AC58" s="152">
        <f t="shared" si="6"/>
        <v>19.100000000000001</v>
      </c>
      <c r="AD58" s="127">
        <v>4.5</v>
      </c>
      <c r="AE58" s="127">
        <v>3</v>
      </c>
      <c r="AF58" s="153">
        <f t="shared" si="7"/>
        <v>7.5</v>
      </c>
      <c r="AG58" s="128">
        <v>8</v>
      </c>
      <c r="AH58" s="128">
        <v>2.5</v>
      </c>
      <c r="AI58" s="153">
        <f t="shared" si="8"/>
        <v>10.5</v>
      </c>
      <c r="AJ58" s="127">
        <v>7</v>
      </c>
      <c r="AK58" s="127">
        <v>5.5</v>
      </c>
      <c r="AL58" s="153">
        <f t="shared" si="9"/>
        <v>12.5</v>
      </c>
      <c r="AM58" s="132">
        <f t="shared" si="10"/>
        <v>19.5</v>
      </c>
      <c r="AN58" s="132">
        <f t="shared" si="11"/>
        <v>11</v>
      </c>
      <c r="AO58" s="153">
        <f t="shared" si="57"/>
        <v>30.5</v>
      </c>
      <c r="AP58" s="127">
        <v>7</v>
      </c>
      <c r="AQ58" s="128">
        <v>8.5</v>
      </c>
      <c r="AR58" s="127">
        <v>13.5</v>
      </c>
      <c r="AS58" s="152">
        <f t="shared" si="12"/>
        <v>29</v>
      </c>
      <c r="AT58" s="127">
        <v>9.5</v>
      </c>
      <c r="AU58" s="128">
        <v>6.5</v>
      </c>
      <c r="AV58" s="127">
        <v>14</v>
      </c>
      <c r="AW58" s="152">
        <f t="shared" si="13"/>
        <v>30</v>
      </c>
      <c r="AX58" s="127">
        <v>9</v>
      </c>
      <c r="AY58" s="128">
        <v>14</v>
      </c>
      <c r="AZ58" s="127">
        <v>13</v>
      </c>
      <c r="BA58" s="152">
        <f t="shared" si="14"/>
        <v>36</v>
      </c>
      <c r="BB58" s="127">
        <v>9</v>
      </c>
      <c r="BC58" s="128">
        <v>13.5</v>
      </c>
      <c r="BD58" s="127">
        <v>7.5</v>
      </c>
      <c r="BE58" s="152">
        <f t="shared" si="15"/>
        <v>30</v>
      </c>
      <c r="BF58" s="127">
        <v>9.5</v>
      </c>
      <c r="BG58" s="128">
        <v>18.5</v>
      </c>
      <c r="BH58" s="127">
        <v>17.5</v>
      </c>
      <c r="BI58" s="152">
        <f t="shared" si="16"/>
        <v>45.5</v>
      </c>
      <c r="BJ58" s="127">
        <v>9</v>
      </c>
      <c r="BK58" s="128">
        <v>12</v>
      </c>
      <c r="BL58" s="127">
        <v>13</v>
      </c>
      <c r="BM58" s="152">
        <f t="shared" si="17"/>
        <v>34</v>
      </c>
      <c r="BN58" s="127">
        <v>9</v>
      </c>
      <c r="BO58" s="128">
        <v>11.5</v>
      </c>
      <c r="BP58" s="127">
        <v>13.5</v>
      </c>
      <c r="BQ58" s="152">
        <f t="shared" si="18"/>
        <v>34</v>
      </c>
      <c r="BR58" s="127">
        <v>9</v>
      </c>
      <c r="BS58" s="128">
        <v>14</v>
      </c>
      <c r="BT58" s="127">
        <v>16</v>
      </c>
      <c r="BU58" s="152">
        <f t="shared" si="19"/>
        <v>39</v>
      </c>
      <c r="BV58" s="133">
        <f t="shared" si="20"/>
        <v>140.80000000000001</v>
      </c>
      <c r="BW58" s="134">
        <f t="shared" si="21"/>
        <v>401.1</v>
      </c>
      <c r="BX58" s="154">
        <v>4</v>
      </c>
      <c r="BY58" s="128">
        <v>5</v>
      </c>
      <c r="BZ58" s="127">
        <v>5</v>
      </c>
      <c r="CA58" s="152">
        <f t="shared" si="22"/>
        <v>14</v>
      </c>
      <c r="CB58" s="127">
        <v>3.5</v>
      </c>
      <c r="CC58" s="128">
        <v>5.5</v>
      </c>
      <c r="CD58" s="127">
        <v>6</v>
      </c>
      <c r="CE58" s="152">
        <f t="shared" si="23"/>
        <v>15</v>
      </c>
      <c r="CF58" s="138" t="str">
        <f t="shared" si="24"/>
        <v/>
      </c>
      <c r="CG58" s="139" t="str">
        <f t="shared" si="25"/>
        <v>راسب</v>
      </c>
      <c r="CH58" s="140" t="str">
        <f>IF(F58="","",IF(CJ58=0,RANK($BW58,$BW$10:$BW$599)+COUNTIF(BW$10:BW58,BW58)-1,IF(CJ58&gt;=$CK$8,"جميع المواد",CONCATENATE(DC58,DD58,DE58,DF58,DG58,DH58,DI58,DJ58,DK58,DL58,DM58,DN58,DO58,DP58,DQ58))))</f>
        <v>00000000000</v>
      </c>
      <c r="CI58" s="141" t="str">
        <f>IF(F58="","",IF(CJ58=0,RANK($BW58,$BW$10:$BW$599)+COUNTIF(BW$10:BW58,BW58)-"1",""))</f>
        <v/>
      </c>
      <c r="CJ58" s="142">
        <f t="shared" si="26"/>
        <v>8</v>
      </c>
      <c r="CK58" s="143" t="str">
        <f t="shared" si="27"/>
        <v>0</v>
      </c>
      <c r="CL58" s="144" t="str">
        <f t="shared" si="28"/>
        <v>1</v>
      </c>
      <c r="CM58" s="144" t="str">
        <f t="shared" si="29"/>
        <v>0</v>
      </c>
      <c r="CN58" s="144" t="str">
        <f t="shared" si="30"/>
        <v>1</v>
      </c>
      <c r="CO58" s="144" t="str">
        <f t="shared" si="31"/>
        <v>1</v>
      </c>
      <c r="CP58" s="144" t="str">
        <f t="shared" si="32"/>
        <v>1</v>
      </c>
      <c r="CQ58" s="144" t="str">
        <f t="shared" si="33"/>
        <v>1</v>
      </c>
      <c r="CR58" s="144" t="str">
        <f t="shared" si="34"/>
        <v>1</v>
      </c>
      <c r="CS58" s="144" t="str">
        <f t="shared" si="35"/>
        <v>0</v>
      </c>
      <c r="CT58" s="144" t="str">
        <f t="shared" si="36"/>
        <v>1</v>
      </c>
      <c r="CU58" s="144" t="str">
        <f t="shared" si="37"/>
        <v>1</v>
      </c>
      <c r="CV58" s="144" t="str">
        <f t="shared" si="38"/>
        <v>0</v>
      </c>
      <c r="CW58" s="144" t="str">
        <f t="shared" si="39"/>
        <v>1</v>
      </c>
      <c r="CX58" s="144" t="str">
        <f t="shared" si="40"/>
        <v>1</v>
      </c>
      <c r="CY58" s="144" t="str">
        <f t="shared" si="41"/>
        <v>1</v>
      </c>
      <c r="DC58" s="156" t="str">
        <f t="shared" si="42"/>
        <v/>
      </c>
      <c r="DD58" s="146" t="str">
        <f t="shared" si="43"/>
        <v>0</v>
      </c>
      <c r="DE58" s="146" t="str">
        <f t="shared" si="44"/>
        <v/>
      </c>
      <c r="DF58" s="146" t="str">
        <f t="shared" si="45"/>
        <v>0</v>
      </c>
      <c r="DG58" s="146" t="str">
        <f t="shared" si="46"/>
        <v>0</v>
      </c>
      <c r="DH58" s="146" t="str">
        <f t="shared" si="47"/>
        <v>0</v>
      </c>
      <c r="DI58" s="146" t="str">
        <f t="shared" si="48"/>
        <v>0</v>
      </c>
      <c r="DJ58" s="146" t="str">
        <f t="shared" si="49"/>
        <v>0</v>
      </c>
      <c r="DK58" s="146" t="str">
        <f t="shared" si="50"/>
        <v/>
      </c>
      <c r="DL58" s="146" t="str">
        <f t="shared" si="51"/>
        <v>0</v>
      </c>
      <c r="DM58" s="146" t="str">
        <f t="shared" si="52"/>
        <v>0</v>
      </c>
      <c r="DN58" s="146" t="str">
        <f t="shared" si="53"/>
        <v/>
      </c>
      <c r="DO58" s="146" t="str">
        <f t="shared" si="54"/>
        <v>0</v>
      </c>
      <c r="DP58" s="146" t="str">
        <f t="shared" si="55"/>
        <v>0</v>
      </c>
      <c r="DQ58" s="146" t="str">
        <f t="shared" si="56"/>
        <v>0</v>
      </c>
      <c r="DS58" s="29" t="str">
        <f t="shared" si="58"/>
        <v/>
      </c>
      <c r="DU58" s="158"/>
      <c r="DV58" s="27"/>
      <c r="DW58" s="28"/>
      <c r="DX58" s="28"/>
      <c r="DY58" s="11"/>
    </row>
    <row r="59" spans="1:129" s="29" customFormat="1" ht="23.25" thickBot="1">
      <c r="A59" s="157"/>
      <c r="B59" s="114" t="str">
        <f t="shared" si="0"/>
        <v>راسب</v>
      </c>
      <c r="C59" s="115" t="str">
        <f t="shared" si="1"/>
        <v/>
      </c>
      <c r="D59" s="148">
        <f t="shared" si="2"/>
        <v>50</v>
      </c>
      <c r="E59" s="117">
        <v>553</v>
      </c>
      <c r="F59" s="118" t="s">
        <v>124</v>
      </c>
      <c r="G59" s="149"/>
      <c r="H59" s="120"/>
      <c r="I59" s="119" t="s">
        <v>59</v>
      </c>
      <c r="J59" s="121" t="s">
        <v>60</v>
      </c>
      <c r="K59" s="119" t="s">
        <v>61</v>
      </c>
      <c r="L59" s="122">
        <v>30403071401601</v>
      </c>
      <c r="M59" s="123">
        <f t="shared" si="3"/>
        <v>38053</v>
      </c>
      <c r="N59" s="124" t="str">
        <f>IF([1]الشيت!M59="","",CONCATENATE(DATEDIF([1]الشيت!M59,[1]البداية!$M$20,"md")," - ",DATEDIF([1]الشيت!M59,[1]البداية!$M$20,"ym")," - ",DATEDIF([1]الشيت!M59,[1]البداية!$M$20,"y")))</f>
        <v>29 - 8 - 12</v>
      </c>
      <c r="O59" s="150">
        <v>562</v>
      </c>
      <c r="P59" s="151"/>
      <c r="Q59" s="11"/>
      <c r="R59" s="127">
        <v>8</v>
      </c>
      <c r="S59" s="128">
        <v>7.5</v>
      </c>
      <c r="T59" s="127">
        <v>10</v>
      </c>
      <c r="U59" s="152">
        <f t="shared" si="4"/>
        <v>25.5</v>
      </c>
      <c r="V59" s="127">
        <v>9.5</v>
      </c>
      <c r="W59" s="128">
        <v>4</v>
      </c>
      <c r="X59" s="127">
        <v>15</v>
      </c>
      <c r="Y59" s="152">
        <f t="shared" si="5"/>
        <v>28.5</v>
      </c>
      <c r="Z59" s="127">
        <v>5.5</v>
      </c>
      <c r="AA59" s="128">
        <v>4</v>
      </c>
      <c r="AB59" s="127">
        <v>6.8</v>
      </c>
      <c r="AC59" s="152">
        <f t="shared" si="6"/>
        <v>16.3</v>
      </c>
      <c r="AD59" s="127">
        <v>4.5</v>
      </c>
      <c r="AE59" s="127">
        <v>3</v>
      </c>
      <c r="AF59" s="153">
        <f t="shared" si="7"/>
        <v>7.5</v>
      </c>
      <c r="AG59" s="128">
        <v>6</v>
      </c>
      <c r="AH59" s="128">
        <v>3.5</v>
      </c>
      <c r="AI59" s="153">
        <f t="shared" si="8"/>
        <v>9.5</v>
      </c>
      <c r="AJ59" s="127">
        <v>7</v>
      </c>
      <c r="AK59" s="127">
        <v>5</v>
      </c>
      <c r="AL59" s="153">
        <f t="shared" si="9"/>
        <v>12</v>
      </c>
      <c r="AM59" s="132">
        <f t="shared" si="10"/>
        <v>17.5</v>
      </c>
      <c r="AN59" s="132">
        <f t="shared" si="11"/>
        <v>11.5</v>
      </c>
      <c r="AO59" s="153">
        <f t="shared" si="57"/>
        <v>29</v>
      </c>
      <c r="AP59" s="127">
        <v>7</v>
      </c>
      <c r="AQ59" s="128">
        <v>10</v>
      </c>
      <c r="AR59" s="127">
        <v>13</v>
      </c>
      <c r="AS59" s="152">
        <f t="shared" si="12"/>
        <v>30</v>
      </c>
      <c r="AT59" s="127">
        <v>9.5</v>
      </c>
      <c r="AU59" s="128">
        <v>5.5</v>
      </c>
      <c r="AV59" s="127">
        <v>12</v>
      </c>
      <c r="AW59" s="152">
        <f t="shared" si="13"/>
        <v>27</v>
      </c>
      <c r="AX59" s="127">
        <v>9</v>
      </c>
      <c r="AY59" s="128">
        <v>10</v>
      </c>
      <c r="AZ59" s="127">
        <v>7</v>
      </c>
      <c r="BA59" s="152">
        <f t="shared" si="14"/>
        <v>26</v>
      </c>
      <c r="BB59" s="127">
        <v>9</v>
      </c>
      <c r="BC59" s="128">
        <v>5</v>
      </c>
      <c r="BD59" s="127">
        <v>8.5</v>
      </c>
      <c r="BE59" s="152">
        <f t="shared" si="15"/>
        <v>22.5</v>
      </c>
      <c r="BF59" s="127">
        <v>9.5</v>
      </c>
      <c r="BG59" s="128" t="s">
        <v>86</v>
      </c>
      <c r="BH59" s="127">
        <v>16.5</v>
      </c>
      <c r="BI59" s="152">
        <f t="shared" si="16"/>
        <v>26</v>
      </c>
      <c r="BJ59" s="127">
        <v>9</v>
      </c>
      <c r="BK59" s="128">
        <v>7</v>
      </c>
      <c r="BL59" s="127">
        <v>13</v>
      </c>
      <c r="BM59" s="152">
        <f t="shared" si="17"/>
        <v>29</v>
      </c>
      <c r="BN59" s="127">
        <v>9.5</v>
      </c>
      <c r="BO59" s="128" t="s">
        <v>86</v>
      </c>
      <c r="BP59" s="127">
        <v>15.5</v>
      </c>
      <c r="BQ59" s="152">
        <f t="shared" si="18"/>
        <v>25</v>
      </c>
      <c r="BR59" s="127">
        <v>9</v>
      </c>
      <c r="BS59" s="128">
        <v>11.5</v>
      </c>
      <c r="BT59" s="127">
        <v>11</v>
      </c>
      <c r="BU59" s="152">
        <f t="shared" si="19"/>
        <v>31.5</v>
      </c>
      <c r="BV59" s="133">
        <f t="shared" si="20"/>
        <v>74</v>
      </c>
      <c r="BW59" s="134">
        <f t="shared" si="21"/>
        <v>316.3</v>
      </c>
      <c r="BX59" s="154">
        <v>4</v>
      </c>
      <c r="BY59" s="128">
        <v>5.5</v>
      </c>
      <c r="BZ59" s="127">
        <v>4.5</v>
      </c>
      <c r="CA59" s="152">
        <f t="shared" si="22"/>
        <v>14</v>
      </c>
      <c r="CB59" s="127">
        <v>3.5</v>
      </c>
      <c r="CC59" s="128">
        <v>3.5</v>
      </c>
      <c r="CD59" s="127">
        <v>6</v>
      </c>
      <c r="CE59" s="152">
        <f t="shared" si="23"/>
        <v>13</v>
      </c>
      <c r="CF59" s="138" t="str">
        <f t="shared" si="24"/>
        <v/>
      </c>
      <c r="CG59" s="139" t="str">
        <f t="shared" si="25"/>
        <v>راسب</v>
      </c>
      <c r="CH59" s="140" t="str">
        <f>IF(F59="","",IF(CJ59=0,RANK($BW59,$BW$10:$BW$599)+COUNTIF(BW$10:BW59,BW59)-1,IF(CJ59&gt;=$CK$8,"جميع المواد",CONCATENATE(DC59,DD59,DE59,DF59,DG59,DH59,DI59,DJ59,DK59,DL59,DM59,DN59,DO59,DP59,DQ59))))</f>
        <v>000000000000000</v>
      </c>
      <c r="CI59" s="141" t="str">
        <f>IF(F59="","",IF(CJ59=0,RANK($BW59,$BW$10:$BW$599)+COUNTIF(BW$10:BW59,BW59)-"1",""))</f>
        <v/>
      </c>
      <c r="CJ59" s="142">
        <f t="shared" si="26"/>
        <v>12</v>
      </c>
      <c r="CK59" s="143" t="str">
        <f t="shared" si="27"/>
        <v>1</v>
      </c>
      <c r="CL59" s="144" t="str">
        <f t="shared" si="28"/>
        <v>1</v>
      </c>
      <c r="CM59" s="144" t="str">
        <f t="shared" si="29"/>
        <v>1</v>
      </c>
      <c r="CN59" s="144" t="str">
        <f t="shared" si="30"/>
        <v>1</v>
      </c>
      <c r="CO59" s="144" t="str">
        <f t="shared" si="31"/>
        <v>1</v>
      </c>
      <c r="CP59" s="144" t="str">
        <f t="shared" si="32"/>
        <v>1</v>
      </c>
      <c r="CQ59" s="144" t="str">
        <f t="shared" si="33"/>
        <v>1</v>
      </c>
      <c r="CR59" s="144" t="str">
        <f t="shared" si="34"/>
        <v>1</v>
      </c>
      <c r="CS59" s="144" t="str">
        <f t="shared" si="35"/>
        <v>1</v>
      </c>
      <c r="CT59" s="144" t="str">
        <f t="shared" si="36"/>
        <v>1</v>
      </c>
      <c r="CU59" s="144" t="str">
        <f t="shared" si="37"/>
        <v>1</v>
      </c>
      <c r="CV59" s="144" t="str">
        <f t="shared" si="38"/>
        <v>1</v>
      </c>
      <c r="CW59" s="144" t="str">
        <f t="shared" si="39"/>
        <v>1</v>
      </c>
      <c r="CX59" s="144" t="str">
        <f t="shared" si="40"/>
        <v>1</v>
      </c>
      <c r="CY59" s="144" t="str">
        <f t="shared" si="41"/>
        <v>1</v>
      </c>
      <c r="DC59" s="156" t="str">
        <f t="shared" si="42"/>
        <v>0</v>
      </c>
      <c r="DD59" s="146" t="str">
        <f t="shared" si="43"/>
        <v>0</v>
      </c>
      <c r="DE59" s="146" t="str">
        <f t="shared" si="44"/>
        <v>0</v>
      </c>
      <c r="DF59" s="146" t="str">
        <f t="shared" si="45"/>
        <v>0</v>
      </c>
      <c r="DG59" s="146" t="str">
        <f t="shared" si="46"/>
        <v>0</v>
      </c>
      <c r="DH59" s="146" t="str">
        <f t="shared" si="47"/>
        <v>0</v>
      </c>
      <c r="DI59" s="146" t="str">
        <f t="shared" si="48"/>
        <v>0</v>
      </c>
      <c r="DJ59" s="146" t="str">
        <f t="shared" si="49"/>
        <v>0</v>
      </c>
      <c r="DK59" s="146" t="str">
        <f t="shared" si="50"/>
        <v>0</v>
      </c>
      <c r="DL59" s="146" t="str">
        <f t="shared" si="51"/>
        <v>0</v>
      </c>
      <c r="DM59" s="146" t="str">
        <f t="shared" si="52"/>
        <v>0</v>
      </c>
      <c r="DN59" s="146" t="str">
        <f t="shared" si="53"/>
        <v>0</v>
      </c>
      <c r="DO59" s="146" t="str">
        <f t="shared" si="54"/>
        <v>0</v>
      </c>
      <c r="DP59" s="146" t="str">
        <f t="shared" si="55"/>
        <v>0</v>
      </c>
      <c r="DQ59" s="146" t="str">
        <f t="shared" si="56"/>
        <v>0</v>
      </c>
      <c r="DS59" s="29" t="str">
        <f t="shared" si="58"/>
        <v/>
      </c>
      <c r="DU59" s="158"/>
      <c r="DV59" s="27"/>
      <c r="DW59" s="28"/>
      <c r="DX59" s="28"/>
      <c r="DY59" s="11"/>
    </row>
    <row r="60" spans="1:129" s="29" customFormat="1" ht="23.25" thickBot="1">
      <c r="A60" s="157"/>
      <c r="B60" s="114" t="str">
        <f t="shared" si="0"/>
        <v>راسب</v>
      </c>
      <c r="C60" s="115" t="str">
        <f t="shared" si="1"/>
        <v/>
      </c>
      <c r="D60" s="148">
        <f t="shared" si="2"/>
        <v>51</v>
      </c>
      <c r="E60" s="117">
        <v>554</v>
      </c>
      <c r="F60" s="118" t="s">
        <v>125</v>
      </c>
      <c r="G60" s="149"/>
      <c r="H60" s="120"/>
      <c r="I60" s="119" t="s">
        <v>59</v>
      </c>
      <c r="J60" s="121" t="s">
        <v>60</v>
      </c>
      <c r="K60" s="119" t="s">
        <v>61</v>
      </c>
      <c r="L60" s="122">
        <v>30412041400227</v>
      </c>
      <c r="M60" s="123">
        <f t="shared" si="3"/>
        <v>38325</v>
      </c>
      <c r="N60" s="124" t="str">
        <f>IF([1]الشيت!M60="","",CONCATENATE(DATEDIF([1]الشيت!M60,[1]البداية!$M$20,"md")," - ",DATEDIF([1]الشيت!M60,[1]البداية!$M$20,"ym")," - ",DATEDIF([1]الشيت!M60,[1]البداية!$M$20,"y")))</f>
        <v>6 - 4 - 14</v>
      </c>
      <c r="O60" s="150">
        <v>563</v>
      </c>
      <c r="P60" s="151"/>
      <c r="Q60" s="11"/>
      <c r="R60" s="127">
        <v>8</v>
      </c>
      <c r="S60" s="128">
        <v>13.5</v>
      </c>
      <c r="T60" s="127">
        <v>14.5</v>
      </c>
      <c r="U60" s="152">
        <f t="shared" si="4"/>
        <v>36</v>
      </c>
      <c r="V60" s="127">
        <v>8.5</v>
      </c>
      <c r="W60" s="128">
        <v>12</v>
      </c>
      <c r="X60" s="127">
        <v>17</v>
      </c>
      <c r="Y60" s="152">
        <f t="shared" si="5"/>
        <v>37.5</v>
      </c>
      <c r="Z60" s="127">
        <v>5.5</v>
      </c>
      <c r="AA60" s="128">
        <v>4.8</v>
      </c>
      <c r="AB60" s="127">
        <v>8.8000000000000007</v>
      </c>
      <c r="AC60" s="152">
        <f t="shared" si="6"/>
        <v>19.100000000000001</v>
      </c>
      <c r="AD60" s="127">
        <v>4.5</v>
      </c>
      <c r="AE60" s="127">
        <v>3</v>
      </c>
      <c r="AF60" s="153">
        <f t="shared" si="7"/>
        <v>7.5</v>
      </c>
      <c r="AG60" s="128">
        <v>7</v>
      </c>
      <c r="AH60" s="128">
        <v>3</v>
      </c>
      <c r="AI60" s="153">
        <f t="shared" si="8"/>
        <v>10</v>
      </c>
      <c r="AJ60" s="127">
        <v>7</v>
      </c>
      <c r="AK60" s="127">
        <v>4.5</v>
      </c>
      <c r="AL60" s="153">
        <f t="shared" si="9"/>
        <v>11.5</v>
      </c>
      <c r="AM60" s="132">
        <f t="shared" si="10"/>
        <v>18.5</v>
      </c>
      <c r="AN60" s="132">
        <f t="shared" si="11"/>
        <v>10.5</v>
      </c>
      <c r="AO60" s="153">
        <f t="shared" si="57"/>
        <v>29</v>
      </c>
      <c r="AP60" s="127">
        <v>7</v>
      </c>
      <c r="AQ60" s="128">
        <v>11.5</v>
      </c>
      <c r="AR60" s="127">
        <v>10</v>
      </c>
      <c r="AS60" s="152">
        <f t="shared" si="12"/>
        <v>28.5</v>
      </c>
      <c r="AT60" s="127">
        <v>9.5</v>
      </c>
      <c r="AU60" s="128">
        <v>8</v>
      </c>
      <c r="AV60" s="127">
        <v>14</v>
      </c>
      <c r="AW60" s="152">
        <f t="shared" si="13"/>
        <v>31.5</v>
      </c>
      <c r="AX60" s="127">
        <v>9</v>
      </c>
      <c r="AY60" s="128">
        <v>11</v>
      </c>
      <c r="AZ60" s="127">
        <v>12</v>
      </c>
      <c r="BA60" s="152">
        <f t="shared" si="14"/>
        <v>32</v>
      </c>
      <c r="BB60" s="127">
        <v>9</v>
      </c>
      <c r="BC60" s="128">
        <v>10.5</v>
      </c>
      <c r="BD60" s="127">
        <v>13.5</v>
      </c>
      <c r="BE60" s="152">
        <f t="shared" si="15"/>
        <v>33</v>
      </c>
      <c r="BF60" s="127">
        <v>9.5</v>
      </c>
      <c r="BG60" s="128">
        <v>19.5</v>
      </c>
      <c r="BH60" s="127">
        <v>18.5</v>
      </c>
      <c r="BI60" s="152">
        <f t="shared" si="16"/>
        <v>47.5</v>
      </c>
      <c r="BJ60" s="127">
        <v>9</v>
      </c>
      <c r="BK60" s="128">
        <v>10</v>
      </c>
      <c r="BL60" s="127">
        <v>11</v>
      </c>
      <c r="BM60" s="152">
        <f t="shared" si="17"/>
        <v>30</v>
      </c>
      <c r="BN60" s="127">
        <v>9</v>
      </c>
      <c r="BO60" s="128">
        <v>11</v>
      </c>
      <c r="BP60" s="127">
        <v>12.5</v>
      </c>
      <c r="BQ60" s="152">
        <f t="shared" si="18"/>
        <v>32.5</v>
      </c>
      <c r="BR60" s="127">
        <v>9</v>
      </c>
      <c r="BS60" s="128">
        <v>16</v>
      </c>
      <c r="BT60" s="127">
        <v>17</v>
      </c>
      <c r="BU60" s="152">
        <f t="shared" si="19"/>
        <v>42</v>
      </c>
      <c r="BV60" s="133">
        <f t="shared" si="20"/>
        <v>137.80000000000001</v>
      </c>
      <c r="BW60" s="134">
        <f t="shared" si="21"/>
        <v>398.6</v>
      </c>
      <c r="BX60" s="154">
        <v>4</v>
      </c>
      <c r="BY60" s="128">
        <v>5</v>
      </c>
      <c r="BZ60" s="127">
        <v>6.5</v>
      </c>
      <c r="CA60" s="152">
        <f t="shared" si="22"/>
        <v>15.5</v>
      </c>
      <c r="CB60" s="127">
        <v>3.5</v>
      </c>
      <c r="CC60" s="128">
        <v>6</v>
      </c>
      <c r="CD60" s="127">
        <v>6</v>
      </c>
      <c r="CE60" s="152">
        <f t="shared" si="23"/>
        <v>15.5</v>
      </c>
      <c r="CF60" s="138" t="str">
        <f t="shared" si="24"/>
        <v/>
      </c>
      <c r="CG60" s="139" t="str">
        <f t="shared" si="25"/>
        <v>راسب</v>
      </c>
      <c r="CH60" s="140" t="str">
        <f>IF(F60="","",IF(CJ60=0,RANK($BW60,$BW$10:$BW$599)+COUNTIF(BW$10:BW60,BW60)-1,IF(CJ60&gt;=$CK$8,"جميع المواد",CONCATENATE(DC60,DD60,DE60,DF60,DG60,DH60,DI60,DJ60,DK60,DL60,DM60,DN60,DO60,DP60,DQ60))))</f>
        <v>0000000000</v>
      </c>
      <c r="CI60" s="141" t="str">
        <f>IF(F60="","",IF(CJ60=0,RANK($BW60,$BW$10:$BW$599)+COUNTIF(BW$10:BW60,BW60)-"1",""))</f>
        <v/>
      </c>
      <c r="CJ60" s="142">
        <f t="shared" si="26"/>
        <v>7</v>
      </c>
      <c r="CK60" s="143" t="str">
        <f t="shared" si="27"/>
        <v>0</v>
      </c>
      <c r="CL60" s="144" t="str">
        <f t="shared" si="28"/>
        <v>0</v>
      </c>
      <c r="CM60" s="144" t="str">
        <f t="shared" si="29"/>
        <v>0</v>
      </c>
      <c r="CN60" s="144" t="str">
        <f t="shared" si="30"/>
        <v>1</v>
      </c>
      <c r="CO60" s="144" t="str">
        <f t="shared" si="31"/>
        <v>1</v>
      </c>
      <c r="CP60" s="144" t="str">
        <f t="shared" si="32"/>
        <v>1</v>
      </c>
      <c r="CQ60" s="144" t="str">
        <f t="shared" si="33"/>
        <v>1</v>
      </c>
      <c r="CR60" s="144" t="str">
        <f t="shared" si="34"/>
        <v>1</v>
      </c>
      <c r="CS60" s="144" t="str">
        <f t="shared" si="35"/>
        <v>0</v>
      </c>
      <c r="CT60" s="144" t="str">
        <f t="shared" si="36"/>
        <v>1</v>
      </c>
      <c r="CU60" s="144" t="str">
        <f t="shared" si="37"/>
        <v>1</v>
      </c>
      <c r="CV60" s="144" t="str">
        <f t="shared" si="38"/>
        <v>0</v>
      </c>
      <c r="CW60" s="144" t="str">
        <f t="shared" si="39"/>
        <v>1</v>
      </c>
      <c r="CX60" s="144" t="str">
        <f t="shared" si="40"/>
        <v>1</v>
      </c>
      <c r="CY60" s="144" t="str">
        <f t="shared" si="41"/>
        <v>1</v>
      </c>
      <c r="DC60" s="156" t="str">
        <f t="shared" si="42"/>
        <v/>
      </c>
      <c r="DD60" s="146" t="str">
        <f t="shared" si="43"/>
        <v/>
      </c>
      <c r="DE60" s="146" t="str">
        <f t="shared" si="44"/>
        <v/>
      </c>
      <c r="DF60" s="146" t="str">
        <f t="shared" si="45"/>
        <v>0</v>
      </c>
      <c r="DG60" s="146" t="str">
        <f t="shared" si="46"/>
        <v>0</v>
      </c>
      <c r="DH60" s="146" t="str">
        <f t="shared" si="47"/>
        <v>0</v>
      </c>
      <c r="DI60" s="146" t="str">
        <f t="shared" si="48"/>
        <v>0</v>
      </c>
      <c r="DJ60" s="146" t="str">
        <f t="shared" si="49"/>
        <v>0</v>
      </c>
      <c r="DK60" s="146" t="str">
        <f t="shared" si="50"/>
        <v/>
      </c>
      <c r="DL60" s="146" t="str">
        <f t="shared" si="51"/>
        <v>0</v>
      </c>
      <c r="DM60" s="146" t="str">
        <f t="shared" si="52"/>
        <v>0</v>
      </c>
      <c r="DN60" s="146" t="str">
        <f t="shared" si="53"/>
        <v/>
      </c>
      <c r="DO60" s="146" t="str">
        <f t="shared" si="54"/>
        <v>0</v>
      </c>
      <c r="DP60" s="146" t="str">
        <f t="shared" si="55"/>
        <v>0</v>
      </c>
      <c r="DQ60" s="146" t="str">
        <f t="shared" si="56"/>
        <v>0</v>
      </c>
      <c r="DS60" s="29" t="str">
        <f t="shared" si="58"/>
        <v/>
      </c>
      <c r="DU60" s="158"/>
      <c r="DV60" s="27"/>
      <c r="DW60" s="28"/>
      <c r="DX60" s="28"/>
      <c r="DY60" s="11"/>
    </row>
    <row r="61" spans="1:129" s="29" customFormat="1" ht="23.25" thickBot="1">
      <c r="A61" s="157"/>
      <c r="B61" s="114" t="str">
        <f t="shared" si="0"/>
        <v>راسب</v>
      </c>
      <c r="C61" s="115" t="str">
        <f t="shared" si="1"/>
        <v/>
      </c>
      <c r="D61" s="148">
        <f t="shared" si="2"/>
        <v>52</v>
      </c>
      <c r="E61" s="117">
        <v>555</v>
      </c>
      <c r="F61" s="118" t="s">
        <v>126</v>
      </c>
      <c r="G61" s="149"/>
      <c r="H61" s="120"/>
      <c r="I61" s="119" t="s">
        <v>59</v>
      </c>
      <c r="J61" s="121" t="s">
        <v>60</v>
      </c>
      <c r="K61" s="119" t="s">
        <v>61</v>
      </c>
      <c r="L61" s="122">
        <v>30508281400566</v>
      </c>
      <c r="M61" s="123">
        <f t="shared" si="3"/>
        <v>38592</v>
      </c>
      <c r="N61" s="124" t="str">
        <f>IF([1]الشيت!M61="","",CONCATENATE(DATEDIF([1]الشيت!M61,[1]البداية!$M$20,"md")," - ",DATEDIF([1]الشيت!M61,[1]البداية!$M$20,"ym")," - ",DATEDIF([1]الشيت!M61,[1]البداية!$M$20,"y")))</f>
        <v>16 - 7 - 13</v>
      </c>
      <c r="O61" s="150">
        <v>564</v>
      </c>
      <c r="P61" s="151"/>
      <c r="Q61" s="11"/>
      <c r="R61" s="127">
        <v>8</v>
      </c>
      <c r="S61" s="128">
        <v>14.5</v>
      </c>
      <c r="T61" s="127">
        <v>14.5</v>
      </c>
      <c r="U61" s="152">
        <f t="shared" si="4"/>
        <v>37</v>
      </c>
      <c r="V61" s="127">
        <v>8.5</v>
      </c>
      <c r="W61" s="128">
        <v>11.5</v>
      </c>
      <c r="X61" s="127">
        <v>17.5</v>
      </c>
      <c r="Y61" s="152">
        <f t="shared" si="5"/>
        <v>37.5</v>
      </c>
      <c r="Z61" s="127">
        <v>5.5</v>
      </c>
      <c r="AA61" s="128">
        <v>4.4000000000000004</v>
      </c>
      <c r="AB61" s="127">
        <v>9.1999999999999993</v>
      </c>
      <c r="AC61" s="152">
        <f t="shared" si="6"/>
        <v>19.100000000000001</v>
      </c>
      <c r="AD61" s="127">
        <v>4.5</v>
      </c>
      <c r="AE61" s="127">
        <v>3</v>
      </c>
      <c r="AF61" s="153">
        <f t="shared" si="7"/>
        <v>7.5</v>
      </c>
      <c r="AG61" s="128">
        <v>7</v>
      </c>
      <c r="AH61" s="128">
        <v>3</v>
      </c>
      <c r="AI61" s="153">
        <f t="shared" si="8"/>
        <v>10</v>
      </c>
      <c r="AJ61" s="127">
        <v>9</v>
      </c>
      <c r="AK61" s="127">
        <v>5.5</v>
      </c>
      <c r="AL61" s="153">
        <f t="shared" si="9"/>
        <v>14.5</v>
      </c>
      <c r="AM61" s="132">
        <f t="shared" si="10"/>
        <v>20.5</v>
      </c>
      <c r="AN61" s="132">
        <f t="shared" si="11"/>
        <v>11.5</v>
      </c>
      <c r="AO61" s="153">
        <f t="shared" si="57"/>
        <v>32</v>
      </c>
      <c r="AP61" s="127">
        <v>7</v>
      </c>
      <c r="AQ61" s="128">
        <v>11</v>
      </c>
      <c r="AR61" s="127">
        <v>12</v>
      </c>
      <c r="AS61" s="152">
        <f t="shared" si="12"/>
        <v>30</v>
      </c>
      <c r="AT61" s="127">
        <v>9.5</v>
      </c>
      <c r="AU61" s="128">
        <v>8</v>
      </c>
      <c r="AV61" s="127">
        <v>15</v>
      </c>
      <c r="AW61" s="152">
        <f t="shared" si="13"/>
        <v>32.5</v>
      </c>
      <c r="AX61" s="127">
        <v>9</v>
      </c>
      <c r="AY61" s="128">
        <v>11</v>
      </c>
      <c r="AZ61" s="127">
        <v>11</v>
      </c>
      <c r="BA61" s="152">
        <f t="shared" si="14"/>
        <v>31</v>
      </c>
      <c r="BB61" s="127">
        <v>9</v>
      </c>
      <c r="BC61" s="128">
        <v>6</v>
      </c>
      <c r="BD61" s="127">
        <v>15</v>
      </c>
      <c r="BE61" s="152">
        <f t="shared" si="15"/>
        <v>30</v>
      </c>
      <c r="BF61" s="127">
        <v>9.5</v>
      </c>
      <c r="BG61" s="128">
        <v>19</v>
      </c>
      <c r="BH61" s="127">
        <v>14</v>
      </c>
      <c r="BI61" s="152">
        <f t="shared" si="16"/>
        <v>42.5</v>
      </c>
      <c r="BJ61" s="127">
        <v>9</v>
      </c>
      <c r="BK61" s="128">
        <v>10</v>
      </c>
      <c r="BL61" s="127">
        <v>11</v>
      </c>
      <c r="BM61" s="152">
        <f t="shared" si="17"/>
        <v>30</v>
      </c>
      <c r="BN61" s="127">
        <v>9</v>
      </c>
      <c r="BO61" s="128">
        <v>8.5</v>
      </c>
      <c r="BP61" s="127">
        <v>14</v>
      </c>
      <c r="BQ61" s="152">
        <f t="shared" si="18"/>
        <v>31.5</v>
      </c>
      <c r="BR61" s="127">
        <v>9</v>
      </c>
      <c r="BS61" s="128">
        <v>14</v>
      </c>
      <c r="BT61" s="127">
        <v>16</v>
      </c>
      <c r="BU61" s="152">
        <f t="shared" si="19"/>
        <v>39</v>
      </c>
      <c r="BV61" s="133">
        <f t="shared" si="20"/>
        <v>127.9</v>
      </c>
      <c r="BW61" s="134">
        <f t="shared" si="21"/>
        <v>392.1</v>
      </c>
      <c r="BX61" s="154">
        <v>4</v>
      </c>
      <c r="BY61" s="128">
        <v>5.5</v>
      </c>
      <c r="BZ61" s="127">
        <v>6.5</v>
      </c>
      <c r="CA61" s="152">
        <f t="shared" si="22"/>
        <v>16</v>
      </c>
      <c r="CB61" s="127">
        <v>3.5</v>
      </c>
      <c r="CC61" s="128">
        <v>5.5</v>
      </c>
      <c r="CD61" s="127">
        <v>6</v>
      </c>
      <c r="CE61" s="152">
        <f t="shared" si="23"/>
        <v>15</v>
      </c>
      <c r="CF61" s="138" t="str">
        <f t="shared" si="24"/>
        <v/>
      </c>
      <c r="CG61" s="139" t="str">
        <f t="shared" si="25"/>
        <v>راسب</v>
      </c>
      <c r="CH61" s="140" t="str">
        <f>IF(F61="","",IF(CJ61=0,RANK($BW61,$BW$10:$BW$599)+COUNTIF(BW$10:BW61,BW61)-1,IF(CJ61&gt;=$CK$8,"جميع المواد",CONCATENATE(DC61,DD61,DE61,DF61,DG61,DH61,DI61,DJ61,DK61,DL61,DM61,DN61,DO61,DP61,DQ61))))</f>
        <v>00000000000</v>
      </c>
      <c r="CI61" s="141" t="str">
        <f>IF(F61="","",IF(CJ61=0,RANK($BW61,$BW$10:$BW$599)+COUNTIF(BW$10:BW61,BW61)-"1",""))</f>
        <v/>
      </c>
      <c r="CJ61" s="142">
        <f t="shared" si="26"/>
        <v>8</v>
      </c>
      <c r="CK61" s="143" t="str">
        <f t="shared" si="27"/>
        <v>0</v>
      </c>
      <c r="CL61" s="144" t="str">
        <f t="shared" si="28"/>
        <v>0</v>
      </c>
      <c r="CM61" s="144" t="str">
        <f t="shared" si="29"/>
        <v>0</v>
      </c>
      <c r="CN61" s="144" t="str">
        <f t="shared" si="30"/>
        <v>1</v>
      </c>
      <c r="CO61" s="144" t="str">
        <f t="shared" si="31"/>
        <v>1</v>
      </c>
      <c r="CP61" s="144" t="str">
        <f t="shared" si="32"/>
        <v>1</v>
      </c>
      <c r="CQ61" s="144" t="str">
        <f t="shared" si="33"/>
        <v>1</v>
      </c>
      <c r="CR61" s="144" t="str">
        <f t="shared" si="34"/>
        <v>1</v>
      </c>
      <c r="CS61" s="144" t="str">
        <f t="shared" si="35"/>
        <v>1</v>
      </c>
      <c r="CT61" s="144" t="str">
        <f t="shared" si="36"/>
        <v>1</v>
      </c>
      <c r="CU61" s="144" t="str">
        <f t="shared" si="37"/>
        <v>1</v>
      </c>
      <c r="CV61" s="144" t="str">
        <f t="shared" si="38"/>
        <v>0</v>
      </c>
      <c r="CW61" s="144" t="str">
        <f t="shared" si="39"/>
        <v>1</v>
      </c>
      <c r="CX61" s="144" t="str">
        <f t="shared" si="40"/>
        <v>1</v>
      </c>
      <c r="CY61" s="144" t="str">
        <f t="shared" si="41"/>
        <v>1</v>
      </c>
      <c r="DC61" s="156" t="str">
        <f t="shared" si="42"/>
        <v/>
      </c>
      <c r="DD61" s="146" t="str">
        <f t="shared" si="43"/>
        <v/>
      </c>
      <c r="DE61" s="146" t="str">
        <f t="shared" si="44"/>
        <v/>
      </c>
      <c r="DF61" s="146" t="str">
        <f t="shared" si="45"/>
        <v>0</v>
      </c>
      <c r="DG61" s="146" t="str">
        <f t="shared" si="46"/>
        <v>0</v>
      </c>
      <c r="DH61" s="146" t="str">
        <f t="shared" si="47"/>
        <v>0</v>
      </c>
      <c r="DI61" s="146" t="str">
        <f t="shared" si="48"/>
        <v>0</v>
      </c>
      <c r="DJ61" s="146" t="str">
        <f t="shared" si="49"/>
        <v>0</v>
      </c>
      <c r="DK61" s="146" t="str">
        <f t="shared" si="50"/>
        <v>0</v>
      </c>
      <c r="DL61" s="146" t="str">
        <f t="shared" si="51"/>
        <v>0</v>
      </c>
      <c r="DM61" s="146" t="str">
        <f t="shared" si="52"/>
        <v>0</v>
      </c>
      <c r="DN61" s="146" t="str">
        <f t="shared" si="53"/>
        <v/>
      </c>
      <c r="DO61" s="146" t="str">
        <f t="shared" si="54"/>
        <v>0</v>
      </c>
      <c r="DP61" s="146" t="str">
        <f t="shared" si="55"/>
        <v>0</v>
      </c>
      <c r="DQ61" s="146" t="str">
        <f t="shared" si="56"/>
        <v>0</v>
      </c>
      <c r="DS61" s="29" t="str">
        <f t="shared" si="58"/>
        <v/>
      </c>
      <c r="DU61" s="158"/>
      <c r="DV61" s="27"/>
      <c r="DW61" s="28"/>
      <c r="DX61" s="28"/>
      <c r="DY61" s="11"/>
    </row>
    <row r="62" spans="1:129" s="29" customFormat="1" ht="23.25" thickBot="1">
      <c r="A62" s="157"/>
      <c r="B62" s="114" t="str">
        <f t="shared" si="0"/>
        <v>راسب</v>
      </c>
      <c r="C62" s="115" t="str">
        <f t="shared" si="1"/>
        <v/>
      </c>
      <c r="D62" s="148">
        <f t="shared" si="2"/>
        <v>53</v>
      </c>
      <c r="E62" s="117">
        <v>556</v>
      </c>
      <c r="F62" s="118" t="s">
        <v>127</v>
      </c>
      <c r="G62" s="149"/>
      <c r="H62" s="120"/>
      <c r="I62" s="119" t="s">
        <v>59</v>
      </c>
      <c r="J62" s="121" t="s">
        <v>60</v>
      </c>
      <c r="K62" s="119" t="s">
        <v>61</v>
      </c>
      <c r="L62" s="122">
        <v>30507041401925</v>
      </c>
      <c r="M62" s="123">
        <f t="shared" si="3"/>
        <v>38537</v>
      </c>
      <c r="N62" s="124" t="str">
        <f>IF([1]الشيت!M62="","",CONCATENATE(DATEDIF([1]الشيت!M62,[1]البداية!$M$20,"md")," - ",DATEDIF([1]الشيت!M62,[1]البداية!$M$20,"ym")," - ",DATEDIF([1]الشيت!M62,[1]البداية!$M$20,"y")))</f>
        <v>24 - 6 - 14</v>
      </c>
      <c r="O62" s="150">
        <v>565</v>
      </c>
      <c r="P62" s="151"/>
      <c r="Q62" s="11"/>
      <c r="R62" s="127">
        <v>8</v>
      </c>
      <c r="S62" s="128">
        <v>12.5</v>
      </c>
      <c r="T62" s="127">
        <v>14.5</v>
      </c>
      <c r="U62" s="152">
        <f t="shared" si="4"/>
        <v>35</v>
      </c>
      <c r="V62" s="127">
        <v>8.5</v>
      </c>
      <c r="W62" s="128">
        <v>12</v>
      </c>
      <c r="X62" s="127">
        <v>16.5</v>
      </c>
      <c r="Y62" s="152">
        <f t="shared" si="5"/>
        <v>37</v>
      </c>
      <c r="Z62" s="127">
        <v>5.5</v>
      </c>
      <c r="AA62" s="128">
        <v>4.4000000000000004</v>
      </c>
      <c r="AB62" s="127">
        <v>9.1999999999999993</v>
      </c>
      <c r="AC62" s="152">
        <f t="shared" si="6"/>
        <v>19.100000000000001</v>
      </c>
      <c r="AD62" s="127">
        <v>4.5</v>
      </c>
      <c r="AE62" s="127">
        <v>3</v>
      </c>
      <c r="AF62" s="153">
        <f t="shared" si="7"/>
        <v>7.5</v>
      </c>
      <c r="AG62" s="128">
        <v>7</v>
      </c>
      <c r="AH62" s="128">
        <v>3</v>
      </c>
      <c r="AI62" s="153">
        <f t="shared" si="8"/>
        <v>10</v>
      </c>
      <c r="AJ62" s="127">
        <v>8</v>
      </c>
      <c r="AK62" s="127">
        <v>5.5</v>
      </c>
      <c r="AL62" s="153">
        <f t="shared" si="9"/>
        <v>13.5</v>
      </c>
      <c r="AM62" s="132">
        <f t="shared" si="10"/>
        <v>19.5</v>
      </c>
      <c r="AN62" s="132">
        <f t="shared" si="11"/>
        <v>11.5</v>
      </c>
      <c r="AO62" s="153">
        <f t="shared" si="57"/>
        <v>31</v>
      </c>
      <c r="AP62" s="127">
        <v>7</v>
      </c>
      <c r="AQ62" s="128">
        <v>11</v>
      </c>
      <c r="AR62" s="127">
        <v>12</v>
      </c>
      <c r="AS62" s="152">
        <f t="shared" si="12"/>
        <v>30</v>
      </c>
      <c r="AT62" s="127">
        <v>9.5</v>
      </c>
      <c r="AU62" s="128">
        <v>7.5</v>
      </c>
      <c r="AV62" s="127">
        <v>16</v>
      </c>
      <c r="AW62" s="152">
        <f t="shared" si="13"/>
        <v>33</v>
      </c>
      <c r="AX62" s="127">
        <v>9</v>
      </c>
      <c r="AY62" s="128">
        <v>13</v>
      </c>
      <c r="AZ62" s="127">
        <v>10</v>
      </c>
      <c r="BA62" s="152">
        <f t="shared" si="14"/>
        <v>32</v>
      </c>
      <c r="BB62" s="127">
        <v>9</v>
      </c>
      <c r="BC62" s="128">
        <v>12</v>
      </c>
      <c r="BD62" s="127">
        <v>14.5</v>
      </c>
      <c r="BE62" s="152">
        <f t="shared" si="15"/>
        <v>35.5</v>
      </c>
      <c r="BF62" s="127">
        <v>9.5</v>
      </c>
      <c r="BG62" s="128">
        <v>19.5</v>
      </c>
      <c r="BH62" s="127">
        <v>19.5</v>
      </c>
      <c r="BI62" s="152">
        <f t="shared" si="16"/>
        <v>48.5</v>
      </c>
      <c r="BJ62" s="127">
        <v>9</v>
      </c>
      <c r="BK62" s="128">
        <v>10</v>
      </c>
      <c r="BL62" s="127">
        <v>11</v>
      </c>
      <c r="BM62" s="152">
        <f t="shared" si="17"/>
        <v>30</v>
      </c>
      <c r="BN62" s="127">
        <v>9</v>
      </c>
      <c r="BO62" s="128">
        <v>15.5</v>
      </c>
      <c r="BP62" s="127">
        <v>16.5</v>
      </c>
      <c r="BQ62" s="152">
        <f t="shared" si="18"/>
        <v>41</v>
      </c>
      <c r="BR62" s="127">
        <v>9</v>
      </c>
      <c r="BS62" s="128">
        <v>15</v>
      </c>
      <c r="BT62" s="127">
        <v>14</v>
      </c>
      <c r="BU62" s="152">
        <f t="shared" si="19"/>
        <v>38</v>
      </c>
      <c r="BV62" s="133">
        <f t="shared" si="20"/>
        <v>142.4</v>
      </c>
      <c r="BW62" s="134">
        <f t="shared" si="21"/>
        <v>410.1</v>
      </c>
      <c r="BX62" s="154">
        <v>4</v>
      </c>
      <c r="BY62" s="128">
        <v>4.5</v>
      </c>
      <c r="BZ62" s="127">
        <v>6.5</v>
      </c>
      <c r="CA62" s="152">
        <f t="shared" si="22"/>
        <v>15</v>
      </c>
      <c r="CB62" s="127">
        <v>3.5</v>
      </c>
      <c r="CC62" s="128">
        <v>5.5</v>
      </c>
      <c r="CD62" s="127">
        <v>6</v>
      </c>
      <c r="CE62" s="152">
        <f t="shared" si="23"/>
        <v>15</v>
      </c>
      <c r="CF62" s="138" t="str">
        <f t="shared" si="24"/>
        <v/>
      </c>
      <c r="CG62" s="139" t="str">
        <f t="shared" si="25"/>
        <v>راسب</v>
      </c>
      <c r="CH62" s="140" t="str">
        <f>IF(F62="","",IF(CJ62=0,RANK($BW62,$BW$10:$BW$599)+COUNTIF(BW$10:BW62,BW62)-1,IF(CJ62&gt;=$CK$8,"جميع المواد",CONCATENATE(DC62,DD62,DE62,DF62,DG62,DH62,DI62,DJ62,DK62,DL62,DM62,DN62,DO62,DP62,DQ62))))</f>
        <v>00000000</v>
      </c>
      <c r="CI62" s="141" t="str">
        <f>IF(F62="","",IF(CJ62=0,RANK($BW62,$BW$10:$BW$599)+COUNTIF(BW$10:BW62,BW62)-"1",""))</f>
        <v/>
      </c>
      <c r="CJ62" s="142">
        <f t="shared" si="26"/>
        <v>5</v>
      </c>
      <c r="CK62" s="143" t="str">
        <f t="shared" si="27"/>
        <v>0</v>
      </c>
      <c r="CL62" s="144" t="str">
        <f t="shared" si="28"/>
        <v>0</v>
      </c>
      <c r="CM62" s="144" t="str">
        <f t="shared" si="29"/>
        <v>0</v>
      </c>
      <c r="CN62" s="144" t="str">
        <f t="shared" si="30"/>
        <v>1</v>
      </c>
      <c r="CO62" s="144" t="str">
        <f t="shared" si="31"/>
        <v>1</v>
      </c>
      <c r="CP62" s="144" t="str">
        <f t="shared" si="32"/>
        <v>1</v>
      </c>
      <c r="CQ62" s="144" t="str">
        <f t="shared" si="33"/>
        <v>1</v>
      </c>
      <c r="CR62" s="144" t="str">
        <f t="shared" si="34"/>
        <v>0</v>
      </c>
      <c r="CS62" s="144" t="str">
        <f t="shared" si="35"/>
        <v>0</v>
      </c>
      <c r="CT62" s="144" t="str">
        <f t="shared" si="36"/>
        <v>1</v>
      </c>
      <c r="CU62" s="144" t="str">
        <f t="shared" si="37"/>
        <v>0</v>
      </c>
      <c r="CV62" s="144" t="str">
        <f t="shared" si="38"/>
        <v>0</v>
      </c>
      <c r="CW62" s="144" t="str">
        <f t="shared" si="39"/>
        <v>1</v>
      </c>
      <c r="CX62" s="144" t="str">
        <f t="shared" si="40"/>
        <v>1</v>
      </c>
      <c r="CY62" s="144" t="str">
        <f t="shared" si="41"/>
        <v>1</v>
      </c>
      <c r="DC62" s="156" t="str">
        <f t="shared" si="42"/>
        <v/>
      </c>
      <c r="DD62" s="146" t="str">
        <f t="shared" si="43"/>
        <v/>
      </c>
      <c r="DE62" s="146" t="str">
        <f t="shared" si="44"/>
        <v/>
      </c>
      <c r="DF62" s="146" t="str">
        <f t="shared" si="45"/>
        <v>0</v>
      </c>
      <c r="DG62" s="146" t="str">
        <f t="shared" si="46"/>
        <v>0</v>
      </c>
      <c r="DH62" s="146" t="str">
        <f t="shared" si="47"/>
        <v>0</v>
      </c>
      <c r="DI62" s="146" t="str">
        <f t="shared" si="48"/>
        <v>0</v>
      </c>
      <c r="DJ62" s="146" t="str">
        <f t="shared" si="49"/>
        <v/>
      </c>
      <c r="DK62" s="146" t="str">
        <f t="shared" si="50"/>
        <v/>
      </c>
      <c r="DL62" s="146" t="str">
        <f t="shared" si="51"/>
        <v>0</v>
      </c>
      <c r="DM62" s="146" t="str">
        <f t="shared" si="52"/>
        <v/>
      </c>
      <c r="DN62" s="146" t="str">
        <f t="shared" si="53"/>
        <v/>
      </c>
      <c r="DO62" s="146" t="str">
        <f t="shared" si="54"/>
        <v>0</v>
      </c>
      <c r="DP62" s="146" t="str">
        <f t="shared" si="55"/>
        <v>0</v>
      </c>
      <c r="DQ62" s="146" t="str">
        <f t="shared" si="56"/>
        <v>0</v>
      </c>
      <c r="DS62" s="29" t="str">
        <f t="shared" si="58"/>
        <v/>
      </c>
      <c r="DU62" s="158"/>
      <c r="DV62" s="27"/>
      <c r="DW62" s="28"/>
      <c r="DX62" s="28"/>
      <c r="DY62" s="11"/>
    </row>
    <row r="63" spans="1:129" s="29" customFormat="1" ht="23.25" thickBot="1">
      <c r="A63" s="157"/>
      <c r="B63" s="114" t="str">
        <f t="shared" si="0"/>
        <v>راسب</v>
      </c>
      <c r="C63" s="115" t="str">
        <f t="shared" si="1"/>
        <v/>
      </c>
      <c r="D63" s="148">
        <f t="shared" si="2"/>
        <v>54</v>
      </c>
      <c r="E63" s="117">
        <v>557</v>
      </c>
      <c r="F63" s="118" t="s">
        <v>128</v>
      </c>
      <c r="G63" s="149"/>
      <c r="H63" s="120"/>
      <c r="I63" s="119" t="s">
        <v>59</v>
      </c>
      <c r="J63" s="121" t="s">
        <v>60</v>
      </c>
      <c r="K63" s="119" t="s">
        <v>61</v>
      </c>
      <c r="L63" s="122">
        <v>30602271400769</v>
      </c>
      <c r="M63" s="123">
        <f t="shared" si="3"/>
        <v>38775</v>
      </c>
      <c r="N63" s="124" t="str">
        <f>IF([1]الشيت!M63="","",CONCATENATE(DATEDIF([1]الشيت!M63,[1]البداية!$M$20,"md")," - ",DATEDIF([1]الشيت!M63,[1]البداية!$M$20,"ym")," - ",DATEDIF([1]الشيت!M63,[1]البداية!$M$20,"y")))</f>
        <v>27 - 9 - 13</v>
      </c>
      <c r="O63" s="150">
        <v>510</v>
      </c>
      <c r="P63" s="151"/>
      <c r="Q63" s="11"/>
      <c r="R63" s="127">
        <v>8</v>
      </c>
      <c r="S63" s="128">
        <v>10</v>
      </c>
      <c r="T63" s="127">
        <v>16.5</v>
      </c>
      <c r="U63" s="152">
        <f t="shared" si="4"/>
        <v>34.5</v>
      </c>
      <c r="V63" s="127">
        <v>8.5</v>
      </c>
      <c r="W63" s="128">
        <v>13.5</v>
      </c>
      <c r="X63" s="127">
        <v>15.5</v>
      </c>
      <c r="Y63" s="152">
        <f t="shared" si="5"/>
        <v>37.5</v>
      </c>
      <c r="Z63" s="127">
        <v>5.5</v>
      </c>
      <c r="AA63" s="128">
        <v>4</v>
      </c>
      <c r="AB63" s="127">
        <v>8.8000000000000007</v>
      </c>
      <c r="AC63" s="152">
        <f t="shared" si="6"/>
        <v>18.3</v>
      </c>
      <c r="AD63" s="127">
        <v>4.5</v>
      </c>
      <c r="AE63" s="127">
        <v>3</v>
      </c>
      <c r="AF63" s="153">
        <f t="shared" si="7"/>
        <v>7.5</v>
      </c>
      <c r="AG63" s="128">
        <v>8</v>
      </c>
      <c r="AH63" s="128">
        <v>3.5</v>
      </c>
      <c r="AI63" s="153">
        <f t="shared" si="8"/>
        <v>11.5</v>
      </c>
      <c r="AJ63" s="127">
        <v>7</v>
      </c>
      <c r="AK63" s="127">
        <v>5</v>
      </c>
      <c r="AL63" s="153">
        <f t="shared" si="9"/>
        <v>12</v>
      </c>
      <c r="AM63" s="132">
        <f t="shared" si="10"/>
        <v>19.5</v>
      </c>
      <c r="AN63" s="132">
        <f t="shared" si="11"/>
        <v>11.5</v>
      </c>
      <c r="AO63" s="153">
        <f t="shared" si="57"/>
        <v>31</v>
      </c>
      <c r="AP63" s="127">
        <v>7</v>
      </c>
      <c r="AQ63" s="128">
        <v>13</v>
      </c>
      <c r="AR63" s="127">
        <v>13</v>
      </c>
      <c r="AS63" s="152">
        <f t="shared" si="12"/>
        <v>33</v>
      </c>
      <c r="AT63" s="127">
        <v>9</v>
      </c>
      <c r="AU63" s="128">
        <v>10.5</v>
      </c>
      <c r="AV63" s="127">
        <v>16</v>
      </c>
      <c r="AW63" s="152">
        <f t="shared" si="13"/>
        <v>35.5</v>
      </c>
      <c r="AX63" s="127">
        <v>9</v>
      </c>
      <c r="AY63" s="128">
        <v>10</v>
      </c>
      <c r="AZ63" s="127">
        <v>13</v>
      </c>
      <c r="BA63" s="152">
        <f t="shared" si="14"/>
        <v>32</v>
      </c>
      <c r="BB63" s="127">
        <v>9</v>
      </c>
      <c r="BC63" s="128">
        <v>10</v>
      </c>
      <c r="BD63" s="127">
        <v>12.5</v>
      </c>
      <c r="BE63" s="152">
        <f t="shared" si="15"/>
        <v>31.5</v>
      </c>
      <c r="BF63" s="127">
        <v>9.5</v>
      </c>
      <c r="BG63" s="128">
        <v>18</v>
      </c>
      <c r="BH63" s="127">
        <v>18.5</v>
      </c>
      <c r="BI63" s="152">
        <f t="shared" si="16"/>
        <v>46</v>
      </c>
      <c r="BJ63" s="127">
        <v>9</v>
      </c>
      <c r="BK63" s="128">
        <v>12</v>
      </c>
      <c r="BL63" s="127">
        <v>14</v>
      </c>
      <c r="BM63" s="152">
        <f t="shared" si="17"/>
        <v>35</v>
      </c>
      <c r="BN63" s="127">
        <v>9</v>
      </c>
      <c r="BO63" s="128">
        <v>12.5</v>
      </c>
      <c r="BP63" s="127">
        <v>13.5</v>
      </c>
      <c r="BQ63" s="152">
        <f t="shared" si="18"/>
        <v>35</v>
      </c>
      <c r="BR63" s="127">
        <v>9</v>
      </c>
      <c r="BS63" s="128">
        <v>15</v>
      </c>
      <c r="BT63" s="127">
        <v>12</v>
      </c>
      <c r="BU63" s="152">
        <f t="shared" si="19"/>
        <v>36</v>
      </c>
      <c r="BV63" s="133">
        <f t="shared" si="20"/>
        <v>140</v>
      </c>
      <c r="BW63" s="134">
        <f t="shared" si="21"/>
        <v>405.3</v>
      </c>
      <c r="BX63" s="154">
        <v>3</v>
      </c>
      <c r="BY63" s="128">
        <v>5</v>
      </c>
      <c r="BZ63" s="127">
        <v>7.5</v>
      </c>
      <c r="CA63" s="152">
        <f t="shared" si="22"/>
        <v>15.5</v>
      </c>
      <c r="CB63" s="127">
        <v>3.5</v>
      </c>
      <c r="CC63" s="128">
        <v>6</v>
      </c>
      <c r="CD63" s="127">
        <v>6</v>
      </c>
      <c r="CE63" s="152">
        <f t="shared" si="23"/>
        <v>15.5</v>
      </c>
      <c r="CF63" s="138" t="str">
        <f t="shared" si="24"/>
        <v/>
      </c>
      <c r="CG63" s="139" t="str">
        <f t="shared" si="25"/>
        <v>راسب</v>
      </c>
      <c r="CH63" s="140" t="str">
        <f>IF(F63="","",IF(CJ63=0,RANK($BW63,$BW$10:$BW$599)+COUNTIF(BW$10:BW63,BW63)-1,IF(CJ63&gt;=$CK$8,"جميع المواد",CONCATENATE(DC63,DD63,DE63,DF63,DG63,DH63,DI63,DJ63,DK63,DL63,DM63,DN63,DO63,DP63,DQ63))))</f>
        <v>000000000</v>
      </c>
      <c r="CI63" s="141" t="str">
        <f>IF(F63="","",IF(CJ63=0,RANK($BW63,$BW$10:$BW$599)+COUNTIF(BW$10:BW63,BW63)-"1",""))</f>
        <v/>
      </c>
      <c r="CJ63" s="142">
        <f t="shared" si="26"/>
        <v>7</v>
      </c>
      <c r="CK63" s="143" t="str">
        <f t="shared" si="27"/>
        <v>0</v>
      </c>
      <c r="CL63" s="144" t="str">
        <f t="shared" si="28"/>
        <v>0</v>
      </c>
      <c r="CM63" s="144" t="str">
        <f t="shared" si="29"/>
        <v>0</v>
      </c>
      <c r="CN63" s="144" t="str">
        <f t="shared" si="30"/>
        <v>1</v>
      </c>
      <c r="CO63" s="144" t="str">
        <f t="shared" si="31"/>
        <v>0</v>
      </c>
      <c r="CP63" s="144" t="str">
        <f t="shared" si="32"/>
        <v>1</v>
      </c>
      <c r="CQ63" s="144" t="str">
        <f t="shared" si="33"/>
        <v>1</v>
      </c>
      <c r="CR63" s="144" t="str">
        <f t="shared" si="34"/>
        <v>1</v>
      </c>
      <c r="CS63" s="144" t="str">
        <f t="shared" si="35"/>
        <v>0</v>
      </c>
      <c r="CT63" s="144" t="str">
        <f t="shared" si="36"/>
        <v>1</v>
      </c>
      <c r="CU63" s="144" t="str">
        <f t="shared" si="37"/>
        <v>1</v>
      </c>
      <c r="CV63" s="144" t="str">
        <f t="shared" si="38"/>
        <v>1</v>
      </c>
      <c r="CW63" s="144" t="str">
        <f t="shared" si="39"/>
        <v>1</v>
      </c>
      <c r="CX63" s="144" t="str">
        <f t="shared" si="40"/>
        <v>0</v>
      </c>
      <c r="CY63" s="144" t="str">
        <f t="shared" si="41"/>
        <v>1</v>
      </c>
      <c r="DC63" s="156" t="str">
        <f t="shared" si="42"/>
        <v/>
      </c>
      <c r="DD63" s="146" t="str">
        <f t="shared" si="43"/>
        <v/>
      </c>
      <c r="DE63" s="146" t="str">
        <f t="shared" si="44"/>
        <v/>
      </c>
      <c r="DF63" s="146" t="str">
        <f t="shared" si="45"/>
        <v>0</v>
      </c>
      <c r="DG63" s="146" t="str">
        <f t="shared" si="46"/>
        <v/>
      </c>
      <c r="DH63" s="146" t="str">
        <f t="shared" si="47"/>
        <v>0</v>
      </c>
      <c r="DI63" s="146" t="str">
        <f t="shared" si="48"/>
        <v>0</v>
      </c>
      <c r="DJ63" s="146" t="str">
        <f t="shared" si="49"/>
        <v>0</v>
      </c>
      <c r="DK63" s="146" t="str">
        <f t="shared" si="50"/>
        <v/>
      </c>
      <c r="DL63" s="146" t="str">
        <f t="shared" si="51"/>
        <v>0</v>
      </c>
      <c r="DM63" s="146" t="str">
        <f t="shared" si="52"/>
        <v>0</v>
      </c>
      <c r="DN63" s="146" t="str">
        <f t="shared" si="53"/>
        <v>0</v>
      </c>
      <c r="DO63" s="146" t="str">
        <f t="shared" si="54"/>
        <v>0</v>
      </c>
      <c r="DP63" s="146" t="str">
        <f t="shared" si="55"/>
        <v/>
      </c>
      <c r="DQ63" s="146" t="str">
        <f t="shared" si="56"/>
        <v>0</v>
      </c>
      <c r="DS63" s="29" t="str">
        <f t="shared" si="58"/>
        <v/>
      </c>
      <c r="DU63" s="158"/>
      <c r="DV63" s="27"/>
      <c r="DW63" s="28"/>
      <c r="DX63" s="28"/>
      <c r="DY63" s="11"/>
    </row>
    <row r="64" spans="1:129" s="29" customFormat="1" ht="23.25" thickBot="1">
      <c r="A64" s="157"/>
      <c r="B64" s="114" t="str">
        <f t="shared" si="0"/>
        <v>راسب</v>
      </c>
      <c r="C64" s="115" t="str">
        <f t="shared" si="1"/>
        <v/>
      </c>
      <c r="D64" s="148">
        <f t="shared" si="2"/>
        <v>55</v>
      </c>
      <c r="E64" s="117">
        <v>558</v>
      </c>
      <c r="F64" s="118" t="s">
        <v>129</v>
      </c>
      <c r="G64" s="149"/>
      <c r="H64" s="120"/>
      <c r="I64" s="119" t="s">
        <v>59</v>
      </c>
      <c r="J64" s="121" t="s">
        <v>60</v>
      </c>
      <c r="K64" s="119" t="s">
        <v>61</v>
      </c>
      <c r="L64" s="122">
        <v>30507161400264</v>
      </c>
      <c r="M64" s="123">
        <f t="shared" si="3"/>
        <v>38549</v>
      </c>
      <c r="N64" s="124" t="str">
        <f>IF([1]الشيت!M64="","",CONCATENATE(DATEDIF([1]الشيت!M64,[1]البداية!$M$20,"md")," - ",DATEDIF([1]الشيت!M64,[1]البداية!$M$20,"ym")," - ",DATEDIF([1]الشيت!M64,[1]البداية!$M$20,"y")))</f>
        <v>3 - 1 - 13</v>
      </c>
      <c r="O64" s="150">
        <v>511</v>
      </c>
      <c r="P64" s="151"/>
      <c r="Q64" s="11"/>
      <c r="R64" s="127">
        <v>8</v>
      </c>
      <c r="S64" s="128">
        <v>8.5</v>
      </c>
      <c r="T64" s="127">
        <v>13.5</v>
      </c>
      <c r="U64" s="152">
        <f t="shared" si="4"/>
        <v>30</v>
      </c>
      <c r="V64" s="127">
        <v>9.5</v>
      </c>
      <c r="W64" s="128">
        <v>6</v>
      </c>
      <c r="X64" s="127">
        <v>14.5</v>
      </c>
      <c r="Y64" s="152">
        <f t="shared" si="5"/>
        <v>30</v>
      </c>
      <c r="Z64" s="127">
        <v>5.5</v>
      </c>
      <c r="AA64" s="128">
        <v>2.8</v>
      </c>
      <c r="AB64" s="127">
        <v>4</v>
      </c>
      <c r="AC64" s="152">
        <f t="shared" si="6"/>
        <v>12.3</v>
      </c>
      <c r="AD64" s="127">
        <v>4.5</v>
      </c>
      <c r="AE64" s="127">
        <v>3</v>
      </c>
      <c r="AF64" s="153">
        <f t="shared" si="7"/>
        <v>7.5</v>
      </c>
      <c r="AG64" s="128">
        <v>8</v>
      </c>
      <c r="AH64" s="128">
        <v>4.5</v>
      </c>
      <c r="AI64" s="153">
        <f t="shared" si="8"/>
        <v>12.5</v>
      </c>
      <c r="AJ64" s="127">
        <v>8</v>
      </c>
      <c r="AK64" s="127">
        <v>4</v>
      </c>
      <c r="AL64" s="153">
        <f t="shared" si="9"/>
        <v>12</v>
      </c>
      <c r="AM64" s="132">
        <f t="shared" si="10"/>
        <v>20.5</v>
      </c>
      <c r="AN64" s="132">
        <f t="shared" si="11"/>
        <v>11.5</v>
      </c>
      <c r="AO64" s="153">
        <f t="shared" si="57"/>
        <v>32</v>
      </c>
      <c r="AP64" s="127">
        <v>7</v>
      </c>
      <c r="AQ64" s="128">
        <v>10</v>
      </c>
      <c r="AR64" s="127">
        <v>13</v>
      </c>
      <c r="AS64" s="152">
        <f t="shared" si="12"/>
        <v>30</v>
      </c>
      <c r="AT64" s="127">
        <v>9</v>
      </c>
      <c r="AU64" s="128">
        <v>12</v>
      </c>
      <c r="AV64" s="127">
        <v>12</v>
      </c>
      <c r="AW64" s="152">
        <f t="shared" si="13"/>
        <v>33</v>
      </c>
      <c r="AX64" s="127">
        <v>9</v>
      </c>
      <c r="AY64" s="128">
        <v>5</v>
      </c>
      <c r="AZ64" s="127">
        <v>11</v>
      </c>
      <c r="BA64" s="152">
        <f t="shared" si="14"/>
        <v>25</v>
      </c>
      <c r="BB64" s="127">
        <v>9</v>
      </c>
      <c r="BC64" s="128" t="s">
        <v>86</v>
      </c>
      <c r="BD64" s="127">
        <v>11</v>
      </c>
      <c r="BE64" s="152">
        <f t="shared" si="15"/>
        <v>20</v>
      </c>
      <c r="BF64" s="127">
        <v>9.5</v>
      </c>
      <c r="BG64" s="128">
        <v>9.5</v>
      </c>
      <c r="BH64" s="127">
        <v>17</v>
      </c>
      <c r="BI64" s="152">
        <f t="shared" si="16"/>
        <v>36</v>
      </c>
      <c r="BJ64" s="127">
        <v>9</v>
      </c>
      <c r="BK64" s="128">
        <v>4</v>
      </c>
      <c r="BL64" s="127">
        <v>14</v>
      </c>
      <c r="BM64" s="152">
        <f t="shared" si="17"/>
        <v>27</v>
      </c>
      <c r="BN64" s="127">
        <v>9</v>
      </c>
      <c r="BO64" s="128">
        <v>8.5</v>
      </c>
      <c r="BP64" s="127">
        <v>13</v>
      </c>
      <c r="BQ64" s="152">
        <f t="shared" si="18"/>
        <v>30.5</v>
      </c>
      <c r="BR64" s="127">
        <v>9</v>
      </c>
      <c r="BS64" s="128">
        <v>10.5</v>
      </c>
      <c r="BT64" s="127">
        <v>10.5</v>
      </c>
      <c r="BU64" s="152">
        <f t="shared" si="19"/>
        <v>30</v>
      </c>
      <c r="BV64" s="133">
        <f t="shared" si="20"/>
        <v>89.3</v>
      </c>
      <c r="BW64" s="134">
        <f t="shared" si="21"/>
        <v>335.8</v>
      </c>
      <c r="BX64" s="154">
        <v>3</v>
      </c>
      <c r="BY64" s="128">
        <v>4.5</v>
      </c>
      <c r="BZ64" s="127">
        <v>6.5</v>
      </c>
      <c r="CA64" s="152">
        <f t="shared" si="22"/>
        <v>14</v>
      </c>
      <c r="CB64" s="127">
        <v>3.5</v>
      </c>
      <c r="CC64" s="128">
        <v>3</v>
      </c>
      <c r="CD64" s="127">
        <v>5</v>
      </c>
      <c r="CE64" s="152">
        <f t="shared" si="23"/>
        <v>11.5</v>
      </c>
      <c r="CF64" s="138" t="str">
        <f t="shared" si="24"/>
        <v/>
      </c>
      <c r="CG64" s="139" t="str">
        <f t="shared" si="25"/>
        <v>راسب</v>
      </c>
      <c r="CH64" s="140" t="str">
        <f>IF(F64="","",IF(CJ64=0,RANK($BW64,$BW$10:$BW$599)+COUNTIF(BW$10:BW64,BW64)-1,IF(CJ64&gt;=$CK$8,"جميع المواد",CONCATENATE(DC64,DD64,DE64,DF64,DG64,DH64,DI64,DJ64,DK64,DL64,DM64,DN64,DO64,DP64,DQ64))))</f>
        <v>000000000000000</v>
      </c>
      <c r="CI64" s="141" t="str">
        <f>IF(F64="","",IF(CJ64=0,RANK($BW64,$BW$10:$BW$599)+COUNTIF(BW$10:BW64,BW64)-"1",""))</f>
        <v/>
      </c>
      <c r="CJ64" s="142">
        <f t="shared" si="26"/>
        <v>12</v>
      </c>
      <c r="CK64" s="143" t="str">
        <f t="shared" si="27"/>
        <v>1</v>
      </c>
      <c r="CL64" s="144" t="str">
        <f t="shared" si="28"/>
        <v>1</v>
      </c>
      <c r="CM64" s="144" t="str">
        <f t="shared" si="29"/>
        <v>1</v>
      </c>
      <c r="CN64" s="144" t="str">
        <f t="shared" si="30"/>
        <v>1</v>
      </c>
      <c r="CO64" s="144" t="str">
        <f t="shared" si="31"/>
        <v>1</v>
      </c>
      <c r="CP64" s="144" t="str">
        <f t="shared" si="32"/>
        <v>1</v>
      </c>
      <c r="CQ64" s="144" t="str">
        <f t="shared" si="33"/>
        <v>1</v>
      </c>
      <c r="CR64" s="144" t="str">
        <f t="shared" si="34"/>
        <v>1</v>
      </c>
      <c r="CS64" s="144" t="str">
        <f t="shared" si="35"/>
        <v>1</v>
      </c>
      <c r="CT64" s="144" t="str">
        <f t="shared" si="36"/>
        <v>1</v>
      </c>
      <c r="CU64" s="144" t="str">
        <f t="shared" si="37"/>
        <v>1</v>
      </c>
      <c r="CV64" s="144" t="str">
        <f t="shared" si="38"/>
        <v>1</v>
      </c>
      <c r="CW64" s="144" t="str">
        <f t="shared" si="39"/>
        <v>1</v>
      </c>
      <c r="CX64" s="144" t="str">
        <f t="shared" si="40"/>
        <v>1</v>
      </c>
      <c r="CY64" s="144" t="str">
        <f t="shared" si="41"/>
        <v>1</v>
      </c>
      <c r="DC64" s="156" t="str">
        <f t="shared" si="42"/>
        <v>0</v>
      </c>
      <c r="DD64" s="146" t="str">
        <f t="shared" si="43"/>
        <v>0</v>
      </c>
      <c r="DE64" s="146" t="str">
        <f t="shared" si="44"/>
        <v>0</v>
      </c>
      <c r="DF64" s="146" t="str">
        <f t="shared" si="45"/>
        <v>0</v>
      </c>
      <c r="DG64" s="146" t="str">
        <f t="shared" si="46"/>
        <v>0</v>
      </c>
      <c r="DH64" s="146" t="str">
        <f t="shared" si="47"/>
        <v>0</v>
      </c>
      <c r="DI64" s="146" t="str">
        <f t="shared" si="48"/>
        <v>0</v>
      </c>
      <c r="DJ64" s="146" t="str">
        <f t="shared" si="49"/>
        <v>0</v>
      </c>
      <c r="DK64" s="146" t="str">
        <f t="shared" si="50"/>
        <v>0</v>
      </c>
      <c r="DL64" s="146" t="str">
        <f t="shared" si="51"/>
        <v>0</v>
      </c>
      <c r="DM64" s="146" t="str">
        <f t="shared" si="52"/>
        <v>0</v>
      </c>
      <c r="DN64" s="146" t="str">
        <f t="shared" si="53"/>
        <v>0</v>
      </c>
      <c r="DO64" s="146" t="str">
        <f t="shared" si="54"/>
        <v>0</v>
      </c>
      <c r="DP64" s="146" t="str">
        <f t="shared" si="55"/>
        <v>0</v>
      </c>
      <c r="DQ64" s="146" t="str">
        <f t="shared" si="56"/>
        <v>0</v>
      </c>
      <c r="DS64" s="29" t="str">
        <f t="shared" si="58"/>
        <v/>
      </c>
      <c r="DU64" s="158"/>
      <c r="DV64" s="27"/>
      <c r="DW64" s="28"/>
      <c r="DX64" s="28"/>
      <c r="DY64" s="11"/>
    </row>
    <row r="65" spans="1:129" s="29" customFormat="1" ht="23.25" thickBot="1">
      <c r="A65" s="157"/>
      <c r="B65" s="114" t="str">
        <f t="shared" si="0"/>
        <v>راسب</v>
      </c>
      <c r="C65" s="115" t="str">
        <f t="shared" si="1"/>
        <v/>
      </c>
      <c r="D65" s="148">
        <f t="shared" si="2"/>
        <v>56</v>
      </c>
      <c r="E65" s="117">
        <v>559</v>
      </c>
      <c r="F65" s="118" t="s">
        <v>130</v>
      </c>
      <c r="G65" s="149"/>
      <c r="H65" s="120"/>
      <c r="I65" s="119" t="s">
        <v>59</v>
      </c>
      <c r="J65" s="121" t="s">
        <v>60</v>
      </c>
      <c r="K65" s="119" t="s">
        <v>61</v>
      </c>
      <c r="L65" s="122">
        <v>30503231401764</v>
      </c>
      <c r="M65" s="123">
        <f t="shared" si="3"/>
        <v>38434</v>
      </c>
      <c r="N65" s="124" t="str">
        <f>IF([1]الشيت!M65="","",CONCATENATE(DATEDIF([1]الشيت!M65,[1]البداية!$M$20,"md")," - ",DATEDIF([1]الشيت!M65,[1]البداية!$M$20,"ym")," - ",DATEDIF([1]الشيت!M65,[1]البداية!$M$20,"y")))</f>
        <v>27 - 2 - 13</v>
      </c>
      <c r="O65" s="150">
        <v>512</v>
      </c>
      <c r="P65" s="151"/>
      <c r="Q65" s="11"/>
      <c r="R65" s="127">
        <v>8</v>
      </c>
      <c r="S65" s="128">
        <v>11</v>
      </c>
      <c r="T65" s="127">
        <v>15</v>
      </c>
      <c r="U65" s="152">
        <f t="shared" si="4"/>
        <v>34</v>
      </c>
      <c r="V65" s="127">
        <v>8.5</v>
      </c>
      <c r="W65" s="128">
        <v>9</v>
      </c>
      <c r="X65" s="127">
        <v>15.5</v>
      </c>
      <c r="Y65" s="152">
        <f t="shared" si="5"/>
        <v>33</v>
      </c>
      <c r="Z65" s="127">
        <v>5.5</v>
      </c>
      <c r="AA65" s="128">
        <v>3.2</v>
      </c>
      <c r="AB65" s="127">
        <v>5.2</v>
      </c>
      <c r="AC65" s="152">
        <f t="shared" si="6"/>
        <v>13.9</v>
      </c>
      <c r="AD65" s="127">
        <v>4.5</v>
      </c>
      <c r="AE65" s="127">
        <v>3</v>
      </c>
      <c r="AF65" s="153">
        <f t="shared" si="7"/>
        <v>7.5</v>
      </c>
      <c r="AG65" s="128">
        <v>7</v>
      </c>
      <c r="AH65" s="128">
        <v>4.5</v>
      </c>
      <c r="AI65" s="153">
        <f t="shared" si="8"/>
        <v>11.5</v>
      </c>
      <c r="AJ65" s="127">
        <v>8</v>
      </c>
      <c r="AK65" s="127">
        <v>5</v>
      </c>
      <c r="AL65" s="153">
        <f t="shared" si="9"/>
        <v>13</v>
      </c>
      <c r="AM65" s="132">
        <f t="shared" si="10"/>
        <v>19.5</v>
      </c>
      <c r="AN65" s="132">
        <f t="shared" si="11"/>
        <v>12.5</v>
      </c>
      <c r="AO65" s="153">
        <f t="shared" si="57"/>
        <v>32</v>
      </c>
      <c r="AP65" s="127">
        <v>7</v>
      </c>
      <c r="AQ65" s="128">
        <v>10</v>
      </c>
      <c r="AR65" s="127">
        <v>13</v>
      </c>
      <c r="AS65" s="152">
        <f t="shared" si="12"/>
        <v>30</v>
      </c>
      <c r="AT65" s="127">
        <v>9</v>
      </c>
      <c r="AU65" s="128">
        <v>8.5</v>
      </c>
      <c r="AV65" s="127">
        <v>13</v>
      </c>
      <c r="AW65" s="152">
        <f t="shared" si="13"/>
        <v>30.5</v>
      </c>
      <c r="AX65" s="127">
        <v>9</v>
      </c>
      <c r="AY65" s="128">
        <v>5</v>
      </c>
      <c r="AZ65" s="127">
        <v>11</v>
      </c>
      <c r="BA65" s="152">
        <f t="shared" si="14"/>
        <v>25</v>
      </c>
      <c r="BB65" s="127">
        <v>9</v>
      </c>
      <c r="BC65" s="128">
        <v>4</v>
      </c>
      <c r="BD65" s="127">
        <v>11</v>
      </c>
      <c r="BE65" s="152">
        <f t="shared" si="15"/>
        <v>24</v>
      </c>
      <c r="BF65" s="127">
        <v>9.5</v>
      </c>
      <c r="BG65" s="128">
        <v>9.5</v>
      </c>
      <c r="BH65" s="127">
        <v>15.5</v>
      </c>
      <c r="BI65" s="152">
        <f t="shared" si="16"/>
        <v>34.5</v>
      </c>
      <c r="BJ65" s="127">
        <v>9</v>
      </c>
      <c r="BK65" s="128">
        <v>5</v>
      </c>
      <c r="BL65" s="127">
        <v>13</v>
      </c>
      <c r="BM65" s="152">
        <f t="shared" si="17"/>
        <v>27</v>
      </c>
      <c r="BN65" s="127">
        <v>9</v>
      </c>
      <c r="BO65" s="128">
        <v>9.5</v>
      </c>
      <c r="BP65" s="127">
        <v>14</v>
      </c>
      <c r="BQ65" s="152">
        <f t="shared" si="18"/>
        <v>32.5</v>
      </c>
      <c r="BR65" s="127">
        <v>9</v>
      </c>
      <c r="BS65" s="128">
        <v>10.5</v>
      </c>
      <c r="BT65" s="127">
        <v>12.5</v>
      </c>
      <c r="BU65" s="152">
        <f t="shared" si="19"/>
        <v>32</v>
      </c>
      <c r="BV65" s="133">
        <f t="shared" si="20"/>
        <v>96.7</v>
      </c>
      <c r="BW65" s="134">
        <f t="shared" si="21"/>
        <v>348.4</v>
      </c>
      <c r="BX65" s="154">
        <v>3</v>
      </c>
      <c r="BY65" s="128">
        <v>4.5</v>
      </c>
      <c r="BZ65" s="127">
        <v>5.5</v>
      </c>
      <c r="CA65" s="152">
        <f t="shared" si="22"/>
        <v>13</v>
      </c>
      <c r="CB65" s="127">
        <v>3.5</v>
      </c>
      <c r="CC65" s="128">
        <v>3</v>
      </c>
      <c r="CD65" s="127">
        <v>5</v>
      </c>
      <c r="CE65" s="152">
        <f t="shared" si="23"/>
        <v>11.5</v>
      </c>
      <c r="CF65" s="138" t="str">
        <f t="shared" si="24"/>
        <v/>
      </c>
      <c r="CG65" s="139" t="str">
        <f t="shared" si="25"/>
        <v>راسب</v>
      </c>
      <c r="CH65" s="140" t="str">
        <f>IF(F65="","",IF(CJ65=0,RANK($BW65,$BW$10:$BW$599)+COUNTIF(BW$10:BW65,BW65)-1,IF(CJ65&gt;=$CK$8,"جميع المواد",CONCATENATE(DC65,DD65,DE65,DF65,DG65,DH65,DI65,DJ65,DK65,DL65,DM65,DN65,DO65,DP65,DQ65))))</f>
        <v>00000000000000</v>
      </c>
      <c r="CI65" s="141" t="str">
        <f>IF(F65="","",IF(CJ65=0,RANK($BW65,$BW$10:$BW$599)+COUNTIF(BW$10:BW65,BW65)-"1",""))</f>
        <v/>
      </c>
      <c r="CJ65" s="142">
        <f t="shared" si="26"/>
        <v>11</v>
      </c>
      <c r="CK65" s="143" t="str">
        <f t="shared" si="27"/>
        <v>0</v>
      </c>
      <c r="CL65" s="144" t="str">
        <f t="shared" si="28"/>
        <v>1</v>
      </c>
      <c r="CM65" s="144" t="str">
        <f t="shared" si="29"/>
        <v>1</v>
      </c>
      <c r="CN65" s="144" t="str">
        <f t="shared" si="30"/>
        <v>1</v>
      </c>
      <c r="CO65" s="144" t="str">
        <f t="shared" si="31"/>
        <v>1</v>
      </c>
      <c r="CP65" s="144" t="str">
        <f t="shared" si="32"/>
        <v>1</v>
      </c>
      <c r="CQ65" s="144" t="str">
        <f t="shared" si="33"/>
        <v>1</v>
      </c>
      <c r="CR65" s="144" t="str">
        <f t="shared" si="34"/>
        <v>1</v>
      </c>
      <c r="CS65" s="144" t="str">
        <f t="shared" si="35"/>
        <v>1</v>
      </c>
      <c r="CT65" s="144" t="str">
        <f t="shared" si="36"/>
        <v>1</v>
      </c>
      <c r="CU65" s="144" t="str">
        <f t="shared" si="37"/>
        <v>1</v>
      </c>
      <c r="CV65" s="144" t="str">
        <f t="shared" si="38"/>
        <v>1</v>
      </c>
      <c r="CW65" s="144" t="str">
        <f t="shared" si="39"/>
        <v>1</v>
      </c>
      <c r="CX65" s="144" t="str">
        <f t="shared" si="40"/>
        <v>1</v>
      </c>
      <c r="CY65" s="144" t="str">
        <f t="shared" si="41"/>
        <v>1</v>
      </c>
      <c r="DC65" s="156" t="str">
        <f t="shared" si="42"/>
        <v/>
      </c>
      <c r="DD65" s="146" t="str">
        <f t="shared" si="43"/>
        <v>0</v>
      </c>
      <c r="DE65" s="146" t="str">
        <f t="shared" si="44"/>
        <v>0</v>
      </c>
      <c r="DF65" s="146" t="str">
        <f t="shared" si="45"/>
        <v>0</v>
      </c>
      <c r="DG65" s="146" t="str">
        <f t="shared" si="46"/>
        <v>0</v>
      </c>
      <c r="DH65" s="146" t="str">
        <f t="shared" si="47"/>
        <v>0</v>
      </c>
      <c r="DI65" s="146" t="str">
        <f t="shared" si="48"/>
        <v>0</v>
      </c>
      <c r="DJ65" s="146" t="str">
        <f t="shared" si="49"/>
        <v>0</v>
      </c>
      <c r="DK65" s="146" t="str">
        <f t="shared" si="50"/>
        <v>0</v>
      </c>
      <c r="DL65" s="146" t="str">
        <f t="shared" si="51"/>
        <v>0</v>
      </c>
      <c r="DM65" s="146" t="str">
        <f t="shared" si="52"/>
        <v>0</v>
      </c>
      <c r="DN65" s="146" t="str">
        <f t="shared" si="53"/>
        <v>0</v>
      </c>
      <c r="DO65" s="146" t="str">
        <f t="shared" si="54"/>
        <v>0</v>
      </c>
      <c r="DP65" s="146" t="str">
        <f t="shared" si="55"/>
        <v>0</v>
      </c>
      <c r="DQ65" s="146" t="str">
        <f t="shared" si="56"/>
        <v>0</v>
      </c>
      <c r="DS65" s="29" t="str">
        <f t="shared" si="58"/>
        <v/>
      </c>
      <c r="DU65" s="158"/>
      <c r="DV65" s="27"/>
      <c r="DW65" s="28"/>
      <c r="DX65" s="28"/>
      <c r="DY65" s="11"/>
    </row>
    <row r="66" spans="1:129" s="29" customFormat="1" ht="23.25" thickBot="1">
      <c r="A66" s="157"/>
      <c r="B66" s="114" t="str">
        <f t="shared" si="0"/>
        <v>راسب</v>
      </c>
      <c r="C66" s="115" t="str">
        <f t="shared" si="1"/>
        <v/>
      </c>
      <c r="D66" s="148">
        <f t="shared" si="2"/>
        <v>57</v>
      </c>
      <c r="E66" s="117">
        <v>560</v>
      </c>
      <c r="F66" s="118" t="s">
        <v>131</v>
      </c>
      <c r="G66" s="149"/>
      <c r="H66" s="120"/>
      <c r="I66" s="119" t="s">
        <v>59</v>
      </c>
      <c r="J66" s="121" t="s">
        <v>60</v>
      </c>
      <c r="K66" s="119" t="s">
        <v>61</v>
      </c>
      <c r="L66" s="122">
        <v>30601181400186</v>
      </c>
      <c r="M66" s="123">
        <f t="shared" si="3"/>
        <v>38735</v>
      </c>
      <c r="N66" s="124" t="str">
        <f>IF([1]الشيت!M66="","",CONCATENATE(DATEDIF([1]الشيت!M66,[1]البداية!$M$20,"md")," - ",DATEDIF([1]الشيت!M66,[1]البداية!$M$20,"ym")," - ",DATEDIF([1]الشيت!M66,[1]البداية!$M$20,"y")))</f>
        <v>4 - 7 - 12</v>
      </c>
      <c r="O66" s="150">
        <v>513</v>
      </c>
      <c r="P66" s="151"/>
      <c r="Q66" s="11"/>
      <c r="R66" s="127">
        <v>8</v>
      </c>
      <c r="S66" s="128">
        <v>12</v>
      </c>
      <c r="T66" s="127">
        <v>15</v>
      </c>
      <c r="U66" s="152">
        <f t="shared" si="4"/>
        <v>35</v>
      </c>
      <c r="V66" s="127">
        <v>8.5</v>
      </c>
      <c r="W66" s="128">
        <v>10.5</v>
      </c>
      <c r="X66" s="127">
        <v>15.5</v>
      </c>
      <c r="Y66" s="152">
        <f t="shared" si="5"/>
        <v>34.5</v>
      </c>
      <c r="Z66" s="127">
        <v>5.5</v>
      </c>
      <c r="AA66" s="128">
        <v>4.4000000000000004</v>
      </c>
      <c r="AB66" s="127">
        <v>4.8</v>
      </c>
      <c r="AC66" s="152">
        <f t="shared" si="6"/>
        <v>14.7</v>
      </c>
      <c r="AD66" s="127">
        <v>4.5</v>
      </c>
      <c r="AE66" s="127">
        <v>3</v>
      </c>
      <c r="AF66" s="153">
        <f t="shared" si="7"/>
        <v>7.5</v>
      </c>
      <c r="AG66" s="128">
        <v>9</v>
      </c>
      <c r="AH66" s="128">
        <v>5</v>
      </c>
      <c r="AI66" s="153">
        <f t="shared" si="8"/>
        <v>14</v>
      </c>
      <c r="AJ66" s="127">
        <v>8</v>
      </c>
      <c r="AK66" s="127">
        <v>5</v>
      </c>
      <c r="AL66" s="153">
        <f t="shared" si="9"/>
        <v>13</v>
      </c>
      <c r="AM66" s="132">
        <f t="shared" si="10"/>
        <v>21.5</v>
      </c>
      <c r="AN66" s="132">
        <f t="shared" si="11"/>
        <v>13</v>
      </c>
      <c r="AO66" s="153">
        <f t="shared" si="57"/>
        <v>34.5</v>
      </c>
      <c r="AP66" s="127">
        <v>7</v>
      </c>
      <c r="AQ66" s="128">
        <v>10</v>
      </c>
      <c r="AR66" s="127">
        <v>13</v>
      </c>
      <c r="AS66" s="152">
        <f t="shared" si="12"/>
        <v>30</v>
      </c>
      <c r="AT66" s="127">
        <v>9</v>
      </c>
      <c r="AU66" s="128">
        <v>7.5</v>
      </c>
      <c r="AV66" s="127">
        <v>13</v>
      </c>
      <c r="AW66" s="152">
        <f t="shared" si="13"/>
        <v>29.5</v>
      </c>
      <c r="AX66" s="127">
        <v>9</v>
      </c>
      <c r="AY66" s="128">
        <v>11</v>
      </c>
      <c r="AZ66" s="127">
        <v>9</v>
      </c>
      <c r="BA66" s="152">
        <f t="shared" si="14"/>
        <v>29</v>
      </c>
      <c r="BB66" s="127">
        <v>9</v>
      </c>
      <c r="BC66" s="128">
        <v>11</v>
      </c>
      <c r="BD66" s="127">
        <v>12</v>
      </c>
      <c r="BE66" s="152">
        <f t="shared" si="15"/>
        <v>32</v>
      </c>
      <c r="BF66" s="127">
        <v>9.5</v>
      </c>
      <c r="BG66" s="128">
        <v>13.5</v>
      </c>
      <c r="BH66" s="127">
        <v>18</v>
      </c>
      <c r="BI66" s="152">
        <f t="shared" si="16"/>
        <v>41</v>
      </c>
      <c r="BJ66" s="127">
        <v>9</v>
      </c>
      <c r="BK66" s="128">
        <v>3</v>
      </c>
      <c r="BL66" s="127">
        <v>13</v>
      </c>
      <c r="BM66" s="152">
        <f t="shared" si="17"/>
        <v>25</v>
      </c>
      <c r="BN66" s="127">
        <v>9</v>
      </c>
      <c r="BO66" s="128">
        <v>11.5</v>
      </c>
      <c r="BP66" s="127">
        <v>14</v>
      </c>
      <c r="BQ66" s="152">
        <f t="shared" si="18"/>
        <v>34.5</v>
      </c>
      <c r="BR66" s="127">
        <v>9</v>
      </c>
      <c r="BS66" s="128">
        <v>13</v>
      </c>
      <c r="BT66" s="127">
        <v>11</v>
      </c>
      <c r="BU66" s="152">
        <f t="shared" si="19"/>
        <v>33</v>
      </c>
      <c r="BV66" s="133">
        <f t="shared" si="20"/>
        <v>121.4</v>
      </c>
      <c r="BW66" s="134">
        <f t="shared" si="21"/>
        <v>372.7</v>
      </c>
      <c r="BX66" s="154">
        <v>3</v>
      </c>
      <c r="BY66" s="128">
        <v>5</v>
      </c>
      <c r="BZ66" s="127">
        <v>6.5</v>
      </c>
      <c r="CA66" s="152">
        <f t="shared" si="22"/>
        <v>14.5</v>
      </c>
      <c r="CB66" s="127">
        <v>3.5</v>
      </c>
      <c r="CC66" s="128">
        <v>5.5</v>
      </c>
      <c r="CD66" s="127">
        <v>6</v>
      </c>
      <c r="CE66" s="152">
        <f t="shared" si="23"/>
        <v>15</v>
      </c>
      <c r="CF66" s="138" t="str">
        <f t="shared" si="24"/>
        <v/>
      </c>
      <c r="CG66" s="139" t="str">
        <f t="shared" si="25"/>
        <v>راسب</v>
      </c>
      <c r="CH66" s="140" t="str">
        <f>IF(F66="","",IF(CJ66=0,RANK($BW66,$BW$10:$BW$599)+COUNTIF(BW$10:BW66,BW66)-1,IF(CJ66&gt;=$CK$8,"جميع المواد",CONCATENATE(DC66,DD66,DE66,DF66,DG66,DH66,DI66,DJ66,DK66,DL66,DM66,DN66,DO66,DP66,DQ66))))</f>
        <v>00(حاسب عملي)  00000000000</v>
      </c>
      <c r="CI66" s="141" t="str">
        <f>IF(F66="","",IF(CJ66=0,RANK($BW66,$BW$10:$BW$599)+COUNTIF(BW$10:BW66,BW66)-"1",""))</f>
        <v/>
      </c>
      <c r="CJ66" s="142">
        <f t="shared" si="26"/>
        <v>11</v>
      </c>
      <c r="CK66" s="143" t="str">
        <f t="shared" si="27"/>
        <v>0</v>
      </c>
      <c r="CL66" s="144" t="str">
        <f t="shared" si="28"/>
        <v>1</v>
      </c>
      <c r="CM66" s="144" t="str">
        <f t="shared" si="29"/>
        <v>1</v>
      </c>
      <c r="CN66" s="144" t="str">
        <f t="shared" si="30"/>
        <v>1</v>
      </c>
      <c r="CO66" s="144" t="str">
        <f t="shared" si="31"/>
        <v>1</v>
      </c>
      <c r="CP66" s="144" t="str">
        <f t="shared" si="32"/>
        <v>1</v>
      </c>
      <c r="CQ66" s="144" t="str">
        <f t="shared" si="33"/>
        <v>1</v>
      </c>
      <c r="CR66" s="144" t="str">
        <f t="shared" si="34"/>
        <v>1</v>
      </c>
      <c r="CS66" s="144" t="str">
        <f t="shared" si="35"/>
        <v>1</v>
      </c>
      <c r="CT66" s="144" t="str">
        <f t="shared" si="36"/>
        <v>1</v>
      </c>
      <c r="CU66" s="144" t="str">
        <f t="shared" si="37"/>
        <v>1</v>
      </c>
      <c r="CV66" s="144" t="str">
        <f t="shared" si="38"/>
        <v>1</v>
      </c>
      <c r="CW66" s="144" t="str">
        <f t="shared" si="39"/>
        <v>1</v>
      </c>
      <c r="CX66" s="144" t="str">
        <f t="shared" si="40"/>
        <v>1</v>
      </c>
      <c r="CY66" s="144" t="str">
        <f t="shared" si="41"/>
        <v>1</v>
      </c>
      <c r="DC66" s="156" t="str">
        <f t="shared" si="42"/>
        <v/>
      </c>
      <c r="DD66" s="146" t="str">
        <f t="shared" si="43"/>
        <v>0</v>
      </c>
      <c r="DE66" s="146" t="str">
        <f t="shared" si="44"/>
        <v>0</v>
      </c>
      <c r="DF66" s="146" t="str">
        <f t="shared" si="45"/>
        <v xml:space="preserve">(حاسب عملي)  </v>
      </c>
      <c r="DG66" s="146" t="str">
        <f t="shared" si="46"/>
        <v>0</v>
      </c>
      <c r="DH66" s="146" t="str">
        <f t="shared" si="47"/>
        <v>0</v>
      </c>
      <c r="DI66" s="146" t="str">
        <f t="shared" si="48"/>
        <v>0</v>
      </c>
      <c r="DJ66" s="146" t="str">
        <f t="shared" si="49"/>
        <v>0</v>
      </c>
      <c r="DK66" s="146" t="str">
        <f t="shared" si="50"/>
        <v>0</v>
      </c>
      <c r="DL66" s="146" t="str">
        <f t="shared" si="51"/>
        <v>0</v>
      </c>
      <c r="DM66" s="146" t="str">
        <f t="shared" si="52"/>
        <v>0</v>
      </c>
      <c r="DN66" s="146" t="str">
        <f t="shared" si="53"/>
        <v>0</v>
      </c>
      <c r="DO66" s="146" t="str">
        <f t="shared" si="54"/>
        <v>0</v>
      </c>
      <c r="DP66" s="146" t="str">
        <f t="shared" si="55"/>
        <v>0</v>
      </c>
      <c r="DQ66" s="146" t="str">
        <f t="shared" si="56"/>
        <v>0</v>
      </c>
      <c r="DS66" s="29" t="str">
        <f t="shared" si="58"/>
        <v/>
      </c>
      <c r="DU66" s="158"/>
      <c r="DV66" s="27"/>
      <c r="DW66" s="28"/>
      <c r="DX66" s="28"/>
      <c r="DY66" s="11"/>
    </row>
    <row r="67" spans="1:129" s="29" customFormat="1" ht="23.25" thickBot="1">
      <c r="A67" s="157"/>
      <c r="B67" s="114" t="str">
        <f t="shared" si="0"/>
        <v>راسب</v>
      </c>
      <c r="C67" s="115" t="str">
        <f t="shared" si="1"/>
        <v/>
      </c>
      <c r="D67" s="148">
        <f t="shared" si="2"/>
        <v>58</v>
      </c>
      <c r="E67" s="117">
        <v>561</v>
      </c>
      <c r="F67" s="118" t="s">
        <v>132</v>
      </c>
      <c r="G67" s="149"/>
      <c r="H67" s="120"/>
      <c r="I67" s="119" t="s">
        <v>59</v>
      </c>
      <c r="J67" s="121" t="s">
        <v>60</v>
      </c>
      <c r="K67" s="119" t="s">
        <v>61</v>
      </c>
      <c r="L67" s="122">
        <v>30504061400926</v>
      </c>
      <c r="M67" s="123">
        <f t="shared" si="3"/>
        <v>38448</v>
      </c>
      <c r="N67" s="124" t="str">
        <f>IF([1]الشيت!M67="","",CONCATENATE(DATEDIF([1]الشيت!M67,[1]البداية!$M$20,"md")," - ",DATEDIF([1]الشيت!M67,[1]البداية!$M$20,"ym")," - ",DATEDIF([1]الشيت!M67,[1]البداية!$M$20,"y")))</f>
        <v>15 - 2 - 13</v>
      </c>
      <c r="O67" s="150">
        <v>514</v>
      </c>
      <c r="P67" s="151"/>
      <c r="Q67" s="11"/>
      <c r="R67" s="127">
        <v>8</v>
      </c>
      <c r="S67" s="128">
        <v>12</v>
      </c>
      <c r="T67" s="127">
        <v>14</v>
      </c>
      <c r="U67" s="152">
        <f t="shared" si="4"/>
        <v>34</v>
      </c>
      <c r="V67" s="127">
        <v>8.5</v>
      </c>
      <c r="W67" s="128">
        <v>11.5</v>
      </c>
      <c r="X67" s="127">
        <v>16</v>
      </c>
      <c r="Y67" s="152">
        <f t="shared" si="5"/>
        <v>36</v>
      </c>
      <c r="Z67" s="127">
        <v>5.5</v>
      </c>
      <c r="AA67" s="128">
        <v>4.8</v>
      </c>
      <c r="AB67" s="127">
        <v>6</v>
      </c>
      <c r="AC67" s="152">
        <f t="shared" si="6"/>
        <v>16.3</v>
      </c>
      <c r="AD67" s="127">
        <v>4.5</v>
      </c>
      <c r="AE67" s="127">
        <v>3</v>
      </c>
      <c r="AF67" s="153">
        <f t="shared" si="7"/>
        <v>7.5</v>
      </c>
      <c r="AG67" s="128">
        <v>7</v>
      </c>
      <c r="AH67" s="128">
        <v>5</v>
      </c>
      <c r="AI67" s="153">
        <f t="shared" si="8"/>
        <v>12</v>
      </c>
      <c r="AJ67" s="127">
        <v>9</v>
      </c>
      <c r="AK67" s="127">
        <v>5</v>
      </c>
      <c r="AL67" s="153">
        <f t="shared" si="9"/>
        <v>14</v>
      </c>
      <c r="AM67" s="132">
        <f t="shared" si="10"/>
        <v>20.5</v>
      </c>
      <c r="AN67" s="132">
        <f t="shared" si="11"/>
        <v>13</v>
      </c>
      <c r="AO67" s="153">
        <f t="shared" si="57"/>
        <v>33.5</v>
      </c>
      <c r="AP67" s="127">
        <v>7</v>
      </c>
      <c r="AQ67" s="128">
        <v>12</v>
      </c>
      <c r="AR67" s="127">
        <v>13</v>
      </c>
      <c r="AS67" s="152">
        <f t="shared" si="12"/>
        <v>32</v>
      </c>
      <c r="AT67" s="127">
        <v>9.5</v>
      </c>
      <c r="AU67" s="128">
        <v>7</v>
      </c>
      <c r="AV67" s="127">
        <v>13</v>
      </c>
      <c r="AW67" s="152">
        <f t="shared" si="13"/>
        <v>29.5</v>
      </c>
      <c r="AX67" s="127">
        <v>9</v>
      </c>
      <c r="AY67" s="128">
        <v>11</v>
      </c>
      <c r="AZ67" s="127">
        <v>9</v>
      </c>
      <c r="BA67" s="152">
        <f t="shared" si="14"/>
        <v>29</v>
      </c>
      <c r="BB67" s="127">
        <v>9</v>
      </c>
      <c r="BC67" s="128">
        <v>6</v>
      </c>
      <c r="BD67" s="127">
        <v>11.5</v>
      </c>
      <c r="BE67" s="152">
        <f t="shared" si="15"/>
        <v>26.5</v>
      </c>
      <c r="BF67" s="127">
        <v>9.5</v>
      </c>
      <c r="BG67" s="128">
        <v>5.5</v>
      </c>
      <c r="BH67" s="127">
        <v>18</v>
      </c>
      <c r="BI67" s="152">
        <f t="shared" si="16"/>
        <v>33</v>
      </c>
      <c r="BJ67" s="127">
        <v>9</v>
      </c>
      <c r="BK67" s="128">
        <v>3</v>
      </c>
      <c r="BL67" s="127">
        <v>13</v>
      </c>
      <c r="BM67" s="152">
        <f t="shared" si="17"/>
        <v>25</v>
      </c>
      <c r="BN67" s="127">
        <v>9</v>
      </c>
      <c r="BO67" s="128">
        <v>7</v>
      </c>
      <c r="BP67" s="127">
        <v>13.5</v>
      </c>
      <c r="BQ67" s="152">
        <f t="shared" si="18"/>
        <v>29.5</v>
      </c>
      <c r="BR67" s="127">
        <v>9</v>
      </c>
      <c r="BS67" s="128">
        <v>9</v>
      </c>
      <c r="BT67" s="127">
        <v>13</v>
      </c>
      <c r="BU67" s="152">
        <f t="shared" si="19"/>
        <v>31</v>
      </c>
      <c r="BV67" s="133">
        <f t="shared" si="20"/>
        <v>100.8</v>
      </c>
      <c r="BW67" s="134">
        <f t="shared" si="21"/>
        <v>355.3</v>
      </c>
      <c r="BX67" s="154">
        <v>3</v>
      </c>
      <c r="BY67" s="128">
        <v>5</v>
      </c>
      <c r="BZ67" s="127">
        <v>5</v>
      </c>
      <c r="CA67" s="152">
        <f t="shared" si="22"/>
        <v>13</v>
      </c>
      <c r="CB67" s="127">
        <v>3.5</v>
      </c>
      <c r="CC67" s="128">
        <v>5.5</v>
      </c>
      <c r="CD67" s="127">
        <v>6</v>
      </c>
      <c r="CE67" s="152">
        <f t="shared" si="23"/>
        <v>15</v>
      </c>
      <c r="CF67" s="138" t="str">
        <f t="shared" si="24"/>
        <v/>
      </c>
      <c r="CG67" s="139" t="str">
        <f t="shared" si="25"/>
        <v>راسب</v>
      </c>
      <c r="CH67" s="140" t="str">
        <f>IF(F67="","",IF(CJ67=0,RANK($BW67,$BW$10:$BW$599)+COUNTIF(BW$10:BW67,BW67)-1,IF(CJ67&gt;=$CK$8,"جميع المواد",CONCATENATE(DC67,DD67,DE67,DF67,DG67,DH67,DI67,DJ67,DK67,DL67,DM67,DN67,DO67,DP67,DQ67))))</f>
        <v>00(حاسب عملي)  00000000000</v>
      </c>
      <c r="CI67" s="141" t="str">
        <f>IF(F67="","",IF(CJ67=0,RANK($BW67,$BW$10:$BW$599)+COUNTIF(BW$10:BW67,BW67)-"1",""))</f>
        <v/>
      </c>
      <c r="CJ67" s="142">
        <f t="shared" si="26"/>
        <v>11</v>
      </c>
      <c r="CK67" s="143" t="str">
        <f t="shared" si="27"/>
        <v>0</v>
      </c>
      <c r="CL67" s="144" t="str">
        <f t="shared" si="28"/>
        <v>1</v>
      </c>
      <c r="CM67" s="144" t="str">
        <f t="shared" si="29"/>
        <v>1</v>
      </c>
      <c r="CN67" s="144" t="str">
        <f t="shared" si="30"/>
        <v>1</v>
      </c>
      <c r="CO67" s="144" t="str">
        <f t="shared" si="31"/>
        <v>1</v>
      </c>
      <c r="CP67" s="144" t="str">
        <f t="shared" si="32"/>
        <v>1</v>
      </c>
      <c r="CQ67" s="144" t="str">
        <f t="shared" si="33"/>
        <v>1</v>
      </c>
      <c r="CR67" s="144" t="str">
        <f t="shared" si="34"/>
        <v>1</v>
      </c>
      <c r="CS67" s="144" t="str">
        <f t="shared" si="35"/>
        <v>1</v>
      </c>
      <c r="CT67" s="144" t="str">
        <f t="shared" si="36"/>
        <v>1</v>
      </c>
      <c r="CU67" s="144" t="str">
        <f t="shared" si="37"/>
        <v>1</v>
      </c>
      <c r="CV67" s="144" t="str">
        <f t="shared" si="38"/>
        <v>1</v>
      </c>
      <c r="CW67" s="144" t="str">
        <f t="shared" si="39"/>
        <v>1</v>
      </c>
      <c r="CX67" s="144" t="str">
        <f t="shared" si="40"/>
        <v>1</v>
      </c>
      <c r="CY67" s="144" t="str">
        <f t="shared" si="41"/>
        <v>1</v>
      </c>
      <c r="DC67" s="156" t="str">
        <f t="shared" si="42"/>
        <v/>
      </c>
      <c r="DD67" s="146" t="str">
        <f t="shared" si="43"/>
        <v>0</v>
      </c>
      <c r="DE67" s="146" t="str">
        <f t="shared" si="44"/>
        <v>0</v>
      </c>
      <c r="DF67" s="146" t="str">
        <f t="shared" si="45"/>
        <v xml:space="preserve">(حاسب عملي)  </v>
      </c>
      <c r="DG67" s="146" t="str">
        <f t="shared" si="46"/>
        <v>0</v>
      </c>
      <c r="DH67" s="146" t="str">
        <f t="shared" si="47"/>
        <v>0</v>
      </c>
      <c r="DI67" s="146" t="str">
        <f t="shared" si="48"/>
        <v>0</v>
      </c>
      <c r="DJ67" s="146" t="str">
        <f t="shared" si="49"/>
        <v>0</v>
      </c>
      <c r="DK67" s="146" t="str">
        <f t="shared" si="50"/>
        <v>0</v>
      </c>
      <c r="DL67" s="146" t="str">
        <f t="shared" si="51"/>
        <v>0</v>
      </c>
      <c r="DM67" s="146" t="str">
        <f t="shared" si="52"/>
        <v>0</v>
      </c>
      <c r="DN67" s="146" t="str">
        <f t="shared" si="53"/>
        <v>0</v>
      </c>
      <c r="DO67" s="146" t="str">
        <f t="shared" si="54"/>
        <v>0</v>
      </c>
      <c r="DP67" s="146" t="str">
        <f t="shared" si="55"/>
        <v>0</v>
      </c>
      <c r="DQ67" s="146" t="str">
        <f t="shared" si="56"/>
        <v>0</v>
      </c>
      <c r="DS67" s="29" t="str">
        <f t="shared" si="58"/>
        <v/>
      </c>
      <c r="DU67" s="158"/>
      <c r="DV67" s="27"/>
      <c r="DW67" s="28"/>
      <c r="DX67" s="28"/>
      <c r="DY67" s="11"/>
    </row>
    <row r="68" spans="1:129" s="29" customFormat="1" ht="23.25" thickBot="1">
      <c r="A68" s="157"/>
      <c r="B68" s="114" t="str">
        <f t="shared" si="0"/>
        <v>راسب</v>
      </c>
      <c r="C68" s="115" t="str">
        <f t="shared" si="1"/>
        <v/>
      </c>
      <c r="D68" s="148">
        <f t="shared" si="2"/>
        <v>59</v>
      </c>
      <c r="E68" s="117">
        <v>562</v>
      </c>
      <c r="F68" s="118" t="s">
        <v>133</v>
      </c>
      <c r="G68" s="149"/>
      <c r="H68" s="120"/>
      <c r="I68" s="119" t="s">
        <v>59</v>
      </c>
      <c r="J68" s="121" t="s">
        <v>60</v>
      </c>
      <c r="K68" s="119" t="s">
        <v>61</v>
      </c>
      <c r="L68" s="122">
        <v>30411061400464</v>
      </c>
      <c r="M68" s="123">
        <f t="shared" si="3"/>
        <v>38297</v>
      </c>
      <c r="N68" s="124" t="str">
        <f>IF([1]الشيت!M68="","",CONCATENATE(DATEDIF([1]الشيت!M68,[1]البداية!$M$20,"md")," - ",DATEDIF([1]الشيت!M68,[1]البداية!$M$20,"ym")," - ",DATEDIF([1]الشيت!M68,[1]البداية!$M$20,"y")))</f>
        <v>8 - 6 - 13</v>
      </c>
      <c r="O68" s="150">
        <v>515</v>
      </c>
      <c r="P68" s="151"/>
      <c r="Q68" s="11"/>
      <c r="R68" s="127">
        <v>8</v>
      </c>
      <c r="S68" s="128">
        <v>10.5</v>
      </c>
      <c r="T68" s="127">
        <v>14.5</v>
      </c>
      <c r="U68" s="152">
        <f t="shared" si="4"/>
        <v>33</v>
      </c>
      <c r="V68" s="127">
        <v>8.5</v>
      </c>
      <c r="W68" s="128">
        <v>10</v>
      </c>
      <c r="X68" s="127">
        <v>15</v>
      </c>
      <c r="Y68" s="152">
        <f t="shared" si="5"/>
        <v>33.5</v>
      </c>
      <c r="Z68" s="127">
        <v>5.5</v>
      </c>
      <c r="AA68" s="128">
        <v>4</v>
      </c>
      <c r="AB68" s="127">
        <v>5.6</v>
      </c>
      <c r="AC68" s="152">
        <f t="shared" si="6"/>
        <v>15.1</v>
      </c>
      <c r="AD68" s="127">
        <v>4.5</v>
      </c>
      <c r="AE68" s="127">
        <v>3</v>
      </c>
      <c r="AF68" s="153">
        <f t="shared" si="7"/>
        <v>7.5</v>
      </c>
      <c r="AG68" s="128">
        <v>7</v>
      </c>
      <c r="AH68" s="128">
        <v>5</v>
      </c>
      <c r="AI68" s="153">
        <f t="shared" si="8"/>
        <v>12</v>
      </c>
      <c r="AJ68" s="127">
        <v>9</v>
      </c>
      <c r="AK68" s="127">
        <v>4.5</v>
      </c>
      <c r="AL68" s="153">
        <f t="shared" si="9"/>
        <v>13.5</v>
      </c>
      <c r="AM68" s="132">
        <f t="shared" si="10"/>
        <v>20.5</v>
      </c>
      <c r="AN68" s="132">
        <f t="shared" si="11"/>
        <v>12.5</v>
      </c>
      <c r="AO68" s="153">
        <f t="shared" si="57"/>
        <v>33</v>
      </c>
      <c r="AP68" s="127">
        <v>7</v>
      </c>
      <c r="AQ68" s="128">
        <v>11</v>
      </c>
      <c r="AR68" s="127">
        <v>14</v>
      </c>
      <c r="AS68" s="152">
        <f t="shared" si="12"/>
        <v>32</v>
      </c>
      <c r="AT68" s="127">
        <v>9.5</v>
      </c>
      <c r="AU68" s="128">
        <v>7.5</v>
      </c>
      <c r="AV68" s="127">
        <v>13</v>
      </c>
      <c r="AW68" s="152">
        <f t="shared" si="13"/>
        <v>30</v>
      </c>
      <c r="AX68" s="127">
        <v>9</v>
      </c>
      <c r="AY68" s="128">
        <v>11</v>
      </c>
      <c r="AZ68" s="127">
        <v>6</v>
      </c>
      <c r="BA68" s="152">
        <f t="shared" si="14"/>
        <v>26</v>
      </c>
      <c r="BB68" s="127">
        <v>9</v>
      </c>
      <c r="BC68" s="128">
        <v>7</v>
      </c>
      <c r="BD68" s="127">
        <v>12</v>
      </c>
      <c r="BE68" s="152">
        <f t="shared" si="15"/>
        <v>28</v>
      </c>
      <c r="BF68" s="127">
        <v>9.5</v>
      </c>
      <c r="BG68" s="128">
        <v>10.5</v>
      </c>
      <c r="BH68" s="127">
        <v>17</v>
      </c>
      <c r="BI68" s="152">
        <f t="shared" si="16"/>
        <v>37</v>
      </c>
      <c r="BJ68" s="127">
        <v>9</v>
      </c>
      <c r="BK68" s="128">
        <v>7</v>
      </c>
      <c r="BL68" s="127">
        <v>13</v>
      </c>
      <c r="BM68" s="152">
        <f t="shared" si="17"/>
        <v>29</v>
      </c>
      <c r="BN68" s="127">
        <v>9</v>
      </c>
      <c r="BO68" s="128">
        <v>9.5</v>
      </c>
      <c r="BP68" s="127">
        <v>14.5</v>
      </c>
      <c r="BQ68" s="152">
        <f t="shared" si="18"/>
        <v>33</v>
      </c>
      <c r="BR68" s="127">
        <v>9</v>
      </c>
      <c r="BS68" s="128">
        <v>12</v>
      </c>
      <c r="BT68" s="127">
        <v>8</v>
      </c>
      <c r="BU68" s="152">
        <f t="shared" si="19"/>
        <v>29</v>
      </c>
      <c r="BV68" s="133">
        <f t="shared" si="20"/>
        <v>112</v>
      </c>
      <c r="BW68" s="134">
        <f t="shared" si="21"/>
        <v>358.6</v>
      </c>
      <c r="BX68" s="154">
        <v>3</v>
      </c>
      <c r="BY68" s="128">
        <v>5</v>
      </c>
      <c r="BZ68" s="127">
        <v>6</v>
      </c>
      <c r="CA68" s="152">
        <f t="shared" si="22"/>
        <v>14</v>
      </c>
      <c r="CB68" s="127">
        <v>3.5</v>
      </c>
      <c r="CC68" s="128">
        <v>4</v>
      </c>
      <c r="CD68" s="127">
        <v>5</v>
      </c>
      <c r="CE68" s="152">
        <f t="shared" si="23"/>
        <v>12.5</v>
      </c>
      <c r="CF68" s="138" t="str">
        <f t="shared" si="24"/>
        <v/>
      </c>
      <c r="CG68" s="139" t="str">
        <f t="shared" si="25"/>
        <v>راسب</v>
      </c>
      <c r="CH68" s="140" t="str">
        <f>IF(F68="","",IF(CJ68=0,RANK($BW68,$BW$10:$BW$599)+COUNTIF(BW$10:BW68,BW68)-1,IF(CJ68&gt;=$CK$8,"جميع المواد",CONCATENATE(DC68,DD68,DE68,DF68,DG68,DH68,DI68,DJ68,DK68,DL68,DM68,DN68,DO68,DP68,DQ68))))</f>
        <v>000000000000000</v>
      </c>
      <c r="CI68" s="141" t="str">
        <f>IF(F68="","",IF(CJ68=0,RANK($BW68,$BW$10:$BW$599)+COUNTIF(BW$10:BW68,BW68)-"1",""))</f>
        <v/>
      </c>
      <c r="CJ68" s="142">
        <f t="shared" si="26"/>
        <v>12</v>
      </c>
      <c r="CK68" s="143" t="str">
        <f t="shared" si="27"/>
        <v>1</v>
      </c>
      <c r="CL68" s="144" t="str">
        <f t="shared" si="28"/>
        <v>1</v>
      </c>
      <c r="CM68" s="144" t="str">
        <f t="shared" si="29"/>
        <v>1</v>
      </c>
      <c r="CN68" s="144" t="str">
        <f t="shared" si="30"/>
        <v>1</v>
      </c>
      <c r="CO68" s="144" t="str">
        <f t="shared" si="31"/>
        <v>1</v>
      </c>
      <c r="CP68" s="144" t="str">
        <f t="shared" si="32"/>
        <v>1</v>
      </c>
      <c r="CQ68" s="144" t="str">
        <f t="shared" si="33"/>
        <v>1</v>
      </c>
      <c r="CR68" s="144" t="str">
        <f t="shared" si="34"/>
        <v>1</v>
      </c>
      <c r="CS68" s="144" t="str">
        <f t="shared" si="35"/>
        <v>1</v>
      </c>
      <c r="CT68" s="144" t="str">
        <f t="shared" si="36"/>
        <v>1</v>
      </c>
      <c r="CU68" s="144" t="str">
        <f t="shared" si="37"/>
        <v>1</v>
      </c>
      <c r="CV68" s="144" t="str">
        <f t="shared" si="38"/>
        <v>1</v>
      </c>
      <c r="CW68" s="144" t="str">
        <f t="shared" si="39"/>
        <v>1</v>
      </c>
      <c r="CX68" s="144" t="str">
        <f t="shared" si="40"/>
        <v>1</v>
      </c>
      <c r="CY68" s="144" t="str">
        <f t="shared" si="41"/>
        <v>1</v>
      </c>
      <c r="DC68" s="156" t="str">
        <f t="shared" si="42"/>
        <v>0</v>
      </c>
      <c r="DD68" s="146" t="str">
        <f t="shared" si="43"/>
        <v>0</v>
      </c>
      <c r="DE68" s="146" t="str">
        <f t="shared" si="44"/>
        <v>0</v>
      </c>
      <c r="DF68" s="146" t="str">
        <f t="shared" si="45"/>
        <v>0</v>
      </c>
      <c r="DG68" s="146" t="str">
        <f t="shared" si="46"/>
        <v>0</v>
      </c>
      <c r="DH68" s="146" t="str">
        <f t="shared" si="47"/>
        <v>0</v>
      </c>
      <c r="DI68" s="146" t="str">
        <f t="shared" si="48"/>
        <v>0</v>
      </c>
      <c r="DJ68" s="146" t="str">
        <f t="shared" si="49"/>
        <v>0</v>
      </c>
      <c r="DK68" s="146" t="str">
        <f t="shared" si="50"/>
        <v>0</v>
      </c>
      <c r="DL68" s="146" t="str">
        <f t="shared" si="51"/>
        <v>0</v>
      </c>
      <c r="DM68" s="146" t="str">
        <f t="shared" si="52"/>
        <v>0</v>
      </c>
      <c r="DN68" s="146" t="str">
        <f t="shared" si="53"/>
        <v>0</v>
      </c>
      <c r="DO68" s="146" t="str">
        <f t="shared" si="54"/>
        <v>0</v>
      </c>
      <c r="DP68" s="146" t="str">
        <f t="shared" si="55"/>
        <v>0</v>
      </c>
      <c r="DQ68" s="146" t="str">
        <f t="shared" si="56"/>
        <v>0</v>
      </c>
      <c r="DS68" s="29" t="str">
        <f t="shared" si="58"/>
        <v/>
      </c>
      <c r="DU68" s="158"/>
      <c r="DV68" s="27"/>
      <c r="DW68" s="28"/>
      <c r="DX68" s="28"/>
      <c r="DY68" s="11"/>
    </row>
    <row r="69" spans="1:129" s="29" customFormat="1" ht="23.25" thickBot="1">
      <c r="A69" s="157"/>
      <c r="B69" s="114" t="str">
        <f t="shared" si="0"/>
        <v>راسب</v>
      </c>
      <c r="C69" s="115" t="str">
        <f t="shared" si="1"/>
        <v/>
      </c>
      <c r="D69" s="148">
        <f t="shared" si="2"/>
        <v>60</v>
      </c>
      <c r="E69" s="117">
        <v>563</v>
      </c>
      <c r="F69" s="118" t="s">
        <v>134</v>
      </c>
      <c r="G69" s="149"/>
      <c r="H69" s="120"/>
      <c r="I69" s="119" t="s">
        <v>59</v>
      </c>
      <c r="J69" s="121" t="s">
        <v>60</v>
      </c>
      <c r="K69" s="119" t="s">
        <v>61</v>
      </c>
      <c r="L69" s="122">
        <v>30511161400229</v>
      </c>
      <c r="M69" s="123">
        <f t="shared" si="3"/>
        <v>38672</v>
      </c>
      <c r="N69" s="124" t="str">
        <f>IF([1]الشيت!M69="","",CONCATENATE(DATEDIF([1]الشيت!M69,[1]البداية!$M$20,"md")," - ",DATEDIF([1]الشيت!M69,[1]البداية!$M$20,"ym")," - ",DATEDIF([1]الشيت!M69,[1]البداية!$M$20,"y")))</f>
        <v>13 - 8 - 12</v>
      </c>
      <c r="O69" s="150">
        <v>516</v>
      </c>
      <c r="P69" s="151"/>
      <c r="Q69" s="11"/>
      <c r="R69" s="127">
        <v>8</v>
      </c>
      <c r="S69" s="128">
        <v>14</v>
      </c>
      <c r="T69" s="127">
        <v>15.5</v>
      </c>
      <c r="U69" s="152">
        <f t="shared" si="4"/>
        <v>37.5</v>
      </c>
      <c r="V69" s="127">
        <v>8.5</v>
      </c>
      <c r="W69" s="128">
        <v>11.5</v>
      </c>
      <c r="X69" s="127">
        <v>15.5</v>
      </c>
      <c r="Y69" s="152">
        <f t="shared" si="5"/>
        <v>35.5</v>
      </c>
      <c r="Z69" s="127">
        <v>5.5</v>
      </c>
      <c r="AA69" s="128">
        <v>4.4000000000000004</v>
      </c>
      <c r="AB69" s="127">
        <v>6.8</v>
      </c>
      <c r="AC69" s="152">
        <f t="shared" si="6"/>
        <v>16.7</v>
      </c>
      <c r="AD69" s="127">
        <v>4.5</v>
      </c>
      <c r="AE69" s="127">
        <v>3</v>
      </c>
      <c r="AF69" s="153">
        <f t="shared" si="7"/>
        <v>7.5</v>
      </c>
      <c r="AG69" s="128">
        <v>9</v>
      </c>
      <c r="AH69" s="128">
        <v>5</v>
      </c>
      <c r="AI69" s="153">
        <f t="shared" si="8"/>
        <v>14</v>
      </c>
      <c r="AJ69" s="127">
        <v>9</v>
      </c>
      <c r="AK69" s="127">
        <v>6</v>
      </c>
      <c r="AL69" s="153">
        <f t="shared" si="9"/>
        <v>15</v>
      </c>
      <c r="AM69" s="132">
        <f t="shared" si="10"/>
        <v>22.5</v>
      </c>
      <c r="AN69" s="132">
        <f t="shared" si="11"/>
        <v>14</v>
      </c>
      <c r="AO69" s="153">
        <f t="shared" si="57"/>
        <v>36.5</v>
      </c>
      <c r="AP69" s="127">
        <v>7</v>
      </c>
      <c r="AQ69" s="128">
        <v>11</v>
      </c>
      <c r="AR69" s="127">
        <v>13</v>
      </c>
      <c r="AS69" s="152">
        <f t="shared" si="12"/>
        <v>31</v>
      </c>
      <c r="AT69" s="127">
        <v>9</v>
      </c>
      <c r="AU69" s="128">
        <v>12</v>
      </c>
      <c r="AV69" s="127">
        <v>13.5</v>
      </c>
      <c r="AW69" s="152">
        <f t="shared" si="13"/>
        <v>34.5</v>
      </c>
      <c r="AX69" s="127">
        <v>9</v>
      </c>
      <c r="AY69" s="128">
        <v>11</v>
      </c>
      <c r="AZ69" s="127">
        <v>9</v>
      </c>
      <c r="BA69" s="152">
        <f t="shared" si="14"/>
        <v>29</v>
      </c>
      <c r="BB69" s="127">
        <v>9</v>
      </c>
      <c r="BC69" s="128">
        <v>16</v>
      </c>
      <c r="BD69" s="127">
        <v>12</v>
      </c>
      <c r="BE69" s="152">
        <f t="shared" si="15"/>
        <v>37</v>
      </c>
      <c r="BF69" s="127">
        <v>9.5</v>
      </c>
      <c r="BG69" s="128">
        <v>18.5</v>
      </c>
      <c r="BH69" s="127">
        <v>16.5</v>
      </c>
      <c r="BI69" s="152">
        <f t="shared" si="16"/>
        <v>44.5</v>
      </c>
      <c r="BJ69" s="127">
        <v>9</v>
      </c>
      <c r="BK69" s="128">
        <v>7</v>
      </c>
      <c r="BL69" s="127">
        <v>13</v>
      </c>
      <c r="BM69" s="152">
        <f t="shared" si="17"/>
        <v>29</v>
      </c>
      <c r="BN69" s="127">
        <v>9</v>
      </c>
      <c r="BO69" s="128">
        <v>10.5</v>
      </c>
      <c r="BP69" s="127">
        <v>15</v>
      </c>
      <c r="BQ69" s="152">
        <f t="shared" si="18"/>
        <v>34.5</v>
      </c>
      <c r="BR69" s="127">
        <v>9</v>
      </c>
      <c r="BS69" s="128">
        <v>13</v>
      </c>
      <c r="BT69" s="127">
        <v>13</v>
      </c>
      <c r="BU69" s="152">
        <f t="shared" si="19"/>
        <v>35</v>
      </c>
      <c r="BV69" s="133">
        <f t="shared" si="20"/>
        <v>142.9</v>
      </c>
      <c r="BW69" s="134">
        <f t="shared" si="21"/>
        <v>400.7</v>
      </c>
      <c r="BX69" s="154">
        <v>3</v>
      </c>
      <c r="BY69" s="128">
        <v>5.5</v>
      </c>
      <c r="BZ69" s="127">
        <v>6</v>
      </c>
      <c r="CA69" s="152">
        <f t="shared" si="22"/>
        <v>14.5</v>
      </c>
      <c r="CB69" s="127">
        <v>3.5</v>
      </c>
      <c r="CC69" s="128">
        <v>6</v>
      </c>
      <c r="CD69" s="127">
        <v>6</v>
      </c>
      <c r="CE69" s="152">
        <f t="shared" si="23"/>
        <v>15.5</v>
      </c>
      <c r="CF69" s="138" t="str">
        <f t="shared" si="24"/>
        <v/>
      </c>
      <c r="CG69" s="139" t="str">
        <f t="shared" si="25"/>
        <v>راسب</v>
      </c>
      <c r="CH69" s="140" t="str">
        <f>IF(F69="","",IF(CJ69=0,RANK($BW69,$BW$10:$BW$599)+COUNTIF(BW$10:BW69,BW69)-1,IF(CJ69&gt;=$CK$8,"جميع المواد",CONCATENATE(DC69,DD69,DE69,DF69,DG69,DH69,DI69,DJ69,DK69,DL69,DM69,DN69,DO69,DP69,DQ69))))</f>
        <v>0000000000000</v>
      </c>
      <c r="CI69" s="141" t="str">
        <f>IF(F69="","",IF(CJ69=0,RANK($BW69,$BW$10:$BW$599)+COUNTIF(BW$10:BW69,BW69)-"1",""))</f>
        <v/>
      </c>
      <c r="CJ69" s="142">
        <f t="shared" si="26"/>
        <v>10</v>
      </c>
      <c r="CK69" s="143" t="str">
        <f t="shared" si="27"/>
        <v>0</v>
      </c>
      <c r="CL69" s="144" t="str">
        <f t="shared" si="28"/>
        <v>1</v>
      </c>
      <c r="CM69" s="144" t="str">
        <f t="shared" si="29"/>
        <v>1</v>
      </c>
      <c r="CN69" s="144" t="str">
        <f t="shared" si="30"/>
        <v>0</v>
      </c>
      <c r="CO69" s="144" t="str">
        <f t="shared" si="31"/>
        <v>1</v>
      </c>
      <c r="CP69" s="144" t="str">
        <f t="shared" si="32"/>
        <v>1</v>
      </c>
      <c r="CQ69" s="144" t="str">
        <f t="shared" si="33"/>
        <v>1</v>
      </c>
      <c r="CR69" s="144" t="str">
        <f t="shared" si="34"/>
        <v>1</v>
      </c>
      <c r="CS69" s="144" t="str">
        <f t="shared" si="35"/>
        <v>1</v>
      </c>
      <c r="CT69" s="144" t="str">
        <f t="shared" si="36"/>
        <v>1</v>
      </c>
      <c r="CU69" s="144" t="str">
        <f t="shared" si="37"/>
        <v>1</v>
      </c>
      <c r="CV69" s="144" t="str">
        <f t="shared" si="38"/>
        <v>1</v>
      </c>
      <c r="CW69" s="144" t="str">
        <f t="shared" si="39"/>
        <v>1</v>
      </c>
      <c r="CX69" s="144" t="str">
        <f t="shared" si="40"/>
        <v>1</v>
      </c>
      <c r="CY69" s="144" t="str">
        <f t="shared" si="41"/>
        <v>1</v>
      </c>
      <c r="DC69" s="156" t="str">
        <f t="shared" si="42"/>
        <v/>
      </c>
      <c r="DD69" s="146" t="str">
        <f t="shared" si="43"/>
        <v>0</v>
      </c>
      <c r="DE69" s="146" t="str">
        <f t="shared" si="44"/>
        <v>0</v>
      </c>
      <c r="DF69" s="146" t="str">
        <f t="shared" si="45"/>
        <v/>
      </c>
      <c r="DG69" s="146" t="str">
        <f t="shared" si="46"/>
        <v>0</v>
      </c>
      <c r="DH69" s="146" t="str">
        <f t="shared" si="47"/>
        <v>0</v>
      </c>
      <c r="DI69" s="146" t="str">
        <f t="shared" si="48"/>
        <v>0</v>
      </c>
      <c r="DJ69" s="146" t="str">
        <f t="shared" si="49"/>
        <v>0</v>
      </c>
      <c r="DK69" s="146" t="str">
        <f t="shared" si="50"/>
        <v>0</v>
      </c>
      <c r="DL69" s="146" t="str">
        <f t="shared" si="51"/>
        <v>0</v>
      </c>
      <c r="DM69" s="146" t="str">
        <f t="shared" si="52"/>
        <v>0</v>
      </c>
      <c r="DN69" s="146" t="str">
        <f t="shared" si="53"/>
        <v>0</v>
      </c>
      <c r="DO69" s="146" t="str">
        <f t="shared" si="54"/>
        <v>0</v>
      </c>
      <c r="DP69" s="146" t="str">
        <f t="shared" si="55"/>
        <v>0</v>
      </c>
      <c r="DQ69" s="146" t="str">
        <f t="shared" si="56"/>
        <v>0</v>
      </c>
      <c r="DS69" s="29" t="str">
        <f t="shared" si="58"/>
        <v/>
      </c>
      <c r="DU69" s="158"/>
      <c r="DV69" s="27"/>
      <c r="DW69" s="28"/>
      <c r="DX69" s="28"/>
      <c r="DY69" s="11"/>
    </row>
    <row r="70" spans="1:129" s="29" customFormat="1" ht="23.25" thickBot="1">
      <c r="A70" s="157"/>
      <c r="B70" s="114" t="str">
        <f t="shared" si="0"/>
        <v>راسب</v>
      </c>
      <c r="C70" s="115" t="str">
        <f t="shared" si="1"/>
        <v/>
      </c>
      <c r="D70" s="148">
        <f t="shared" si="2"/>
        <v>61</v>
      </c>
      <c r="E70" s="117">
        <v>564</v>
      </c>
      <c r="F70" s="118" t="s">
        <v>135</v>
      </c>
      <c r="G70" s="149"/>
      <c r="H70" s="120"/>
      <c r="I70" s="119" t="s">
        <v>59</v>
      </c>
      <c r="J70" s="121" t="s">
        <v>60</v>
      </c>
      <c r="K70" s="119" t="s">
        <v>61</v>
      </c>
      <c r="L70" s="122">
        <v>30511108800827</v>
      </c>
      <c r="M70" s="123">
        <f t="shared" si="3"/>
        <v>38666</v>
      </c>
      <c r="N70" s="124" t="str">
        <f>IF([1]الشيت!M70="","",CONCATENATE(DATEDIF([1]الشيت!M70,[1]البداية!$M$20,"md")," - ",DATEDIF([1]الشيت!M70,[1]البداية!$M$20,"ym")," - ",DATEDIF([1]الشيت!M70,[1]البداية!$M$20,"y")))</f>
        <v>25 - 5 - 13</v>
      </c>
      <c r="O70" s="150">
        <v>517</v>
      </c>
      <c r="P70" s="151"/>
      <c r="Q70" s="11"/>
      <c r="R70" s="127">
        <v>8</v>
      </c>
      <c r="S70" s="128">
        <v>15</v>
      </c>
      <c r="T70" s="127">
        <v>15.5</v>
      </c>
      <c r="U70" s="152">
        <f t="shared" si="4"/>
        <v>38.5</v>
      </c>
      <c r="V70" s="127">
        <v>8.5</v>
      </c>
      <c r="W70" s="128">
        <v>9.5</v>
      </c>
      <c r="X70" s="127">
        <v>15</v>
      </c>
      <c r="Y70" s="152">
        <f t="shared" si="5"/>
        <v>33</v>
      </c>
      <c r="Z70" s="127">
        <v>5.5</v>
      </c>
      <c r="AA70" s="128">
        <v>5.2</v>
      </c>
      <c r="AB70" s="127">
        <v>6</v>
      </c>
      <c r="AC70" s="152">
        <f t="shared" si="6"/>
        <v>16.7</v>
      </c>
      <c r="AD70" s="127">
        <v>4.5</v>
      </c>
      <c r="AE70" s="127">
        <v>3</v>
      </c>
      <c r="AF70" s="153">
        <f t="shared" si="7"/>
        <v>7.5</v>
      </c>
      <c r="AG70" s="128">
        <v>7</v>
      </c>
      <c r="AH70" s="128">
        <v>4.5</v>
      </c>
      <c r="AI70" s="153">
        <f t="shared" si="8"/>
        <v>11.5</v>
      </c>
      <c r="AJ70" s="127">
        <v>9</v>
      </c>
      <c r="AK70" s="127">
        <v>5</v>
      </c>
      <c r="AL70" s="153">
        <f t="shared" si="9"/>
        <v>14</v>
      </c>
      <c r="AM70" s="132">
        <f t="shared" si="10"/>
        <v>20.5</v>
      </c>
      <c r="AN70" s="132">
        <f t="shared" si="11"/>
        <v>12.5</v>
      </c>
      <c r="AO70" s="153">
        <f t="shared" si="57"/>
        <v>33</v>
      </c>
      <c r="AP70" s="127">
        <v>7</v>
      </c>
      <c r="AQ70" s="128">
        <v>10</v>
      </c>
      <c r="AR70" s="127">
        <v>13</v>
      </c>
      <c r="AS70" s="152">
        <f t="shared" si="12"/>
        <v>30</v>
      </c>
      <c r="AT70" s="127">
        <v>9</v>
      </c>
      <c r="AU70" s="128">
        <v>9</v>
      </c>
      <c r="AV70" s="127">
        <v>12.5</v>
      </c>
      <c r="AW70" s="152">
        <f t="shared" si="13"/>
        <v>30.5</v>
      </c>
      <c r="AX70" s="127">
        <v>9</v>
      </c>
      <c r="AY70" s="128">
        <v>12</v>
      </c>
      <c r="AZ70" s="127">
        <v>7</v>
      </c>
      <c r="BA70" s="152">
        <f t="shared" si="14"/>
        <v>28</v>
      </c>
      <c r="BB70" s="127">
        <v>9</v>
      </c>
      <c r="BC70" s="128">
        <v>3</v>
      </c>
      <c r="BD70" s="127">
        <v>12.5</v>
      </c>
      <c r="BE70" s="152">
        <f t="shared" si="15"/>
        <v>24.5</v>
      </c>
      <c r="BF70" s="127">
        <v>9.5</v>
      </c>
      <c r="BG70" s="128">
        <v>10.5</v>
      </c>
      <c r="BH70" s="127">
        <v>15.5</v>
      </c>
      <c r="BI70" s="152">
        <f t="shared" si="16"/>
        <v>35.5</v>
      </c>
      <c r="BJ70" s="127">
        <v>9</v>
      </c>
      <c r="BK70" s="128">
        <v>3</v>
      </c>
      <c r="BL70" s="127">
        <v>13</v>
      </c>
      <c r="BM70" s="152">
        <f t="shared" si="17"/>
        <v>25</v>
      </c>
      <c r="BN70" s="127">
        <v>9</v>
      </c>
      <c r="BO70" s="128">
        <v>9.5</v>
      </c>
      <c r="BP70" s="127">
        <v>13.5</v>
      </c>
      <c r="BQ70" s="152">
        <f t="shared" si="18"/>
        <v>32</v>
      </c>
      <c r="BR70" s="127">
        <v>9</v>
      </c>
      <c r="BS70" s="128">
        <v>11</v>
      </c>
      <c r="BT70" s="127">
        <v>9</v>
      </c>
      <c r="BU70" s="152">
        <f t="shared" si="19"/>
        <v>29</v>
      </c>
      <c r="BV70" s="133">
        <f t="shared" si="20"/>
        <v>109.2</v>
      </c>
      <c r="BW70" s="134">
        <f t="shared" si="21"/>
        <v>355.7</v>
      </c>
      <c r="BX70" s="154">
        <v>3</v>
      </c>
      <c r="BY70" s="128">
        <v>5.5</v>
      </c>
      <c r="BZ70" s="127">
        <v>6</v>
      </c>
      <c r="CA70" s="152">
        <f t="shared" si="22"/>
        <v>14.5</v>
      </c>
      <c r="CB70" s="127">
        <v>3.5</v>
      </c>
      <c r="CC70" s="128">
        <v>6</v>
      </c>
      <c r="CD70" s="127">
        <v>5</v>
      </c>
      <c r="CE70" s="152">
        <f t="shared" si="23"/>
        <v>14.5</v>
      </c>
      <c r="CF70" s="138" t="str">
        <f t="shared" si="24"/>
        <v/>
      </c>
      <c r="CG70" s="139" t="str">
        <f t="shared" si="25"/>
        <v>راسب</v>
      </c>
      <c r="CH70" s="140" t="str">
        <f>IF(F70="","",IF(CJ70=0,RANK($BW70,$BW$10:$BW$599)+COUNTIF(BW$10:BW70,BW70)-1,IF(CJ70&gt;=$CK$8,"جميع المواد",CONCATENATE(DC70,DD70,DE70,DF70,DG70,DH70,DI70,DJ70,DK70,DL70,DM70,DN70,DO70,DP70,DQ70))))</f>
        <v>00000000000000</v>
      </c>
      <c r="CI70" s="141" t="str">
        <f>IF(F70="","",IF(CJ70=0,RANK($BW70,$BW$10:$BW$599)+COUNTIF(BW$10:BW70,BW70)-"1",""))</f>
        <v/>
      </c>
      <c r="CJ70" s="142">
        <f t="shared" si="26"/>
        <v>11</v>
      </c>
      <c r="CK70" s="143" t="str">
        <f t="shared" si="27"/>
        <v>0</v>
      </c>
      <c r="CL70" s="144" t="str">
        <f t="shared" si="28"/>
        <v>1</v>
      </c>
      <c r="CM70" s="144" t="str">
        <f t="shared" si="29"/>
        <v>1</v>
      </c>
      <c r="CN70" s="144" t="str">
        <f t="shared" si="30"/>
        <v>1</v>
      </c>
      <c r="CO70" s="144" t="str">
        <f t="shared" si="31"/>
        <v>1</v>
      </c>
      <c r="CP70" s="144" t="str">
        <f t="shared" si="32"/>
        <v>1</v>
      </c>
      <c r="CQ70" s="144" t="str">
        <f t="shared" si="33"/>
        <v>1</v>
      </c>
      <c r="CR70" s="144" t="str">
        <f t="shared" si="34"/>
        <v>1</v>
      </c>
      <c r="CS70" s="144" t="str">
        <f t="shared" si="35"/>
        <v>1</v>
      </c>
      <c r="CT70" s="144" t="str">
        <f t="shared" si="36"/>
        <v>1</v>
      </c>
      <c r="CU70" s="144" t="str">
        <f t="shared" si="37"/>
        <v>1</v>
      </c>
      <c r="CV70" s="144" t="str">
        <f t="shared" si="38"/>
        <v>1</v>
      </c>
      <c r="CW70" s="144" t="str">
        <f t="shared" si="39"/>
        <v>1</v>
      </c>
      <c r="CX70" s="144" t="str">
        <f t="shared" si="40"/>
        <v>1</v>
      </c>
      <c r="CY70" s="144" t="str">
        <f t="shared" si="41"/>
        <v>1</v>
      </c>
      <c r="DC70" s="156" t="str">
        <f t="shared" si="42"/>
        <v/>
      </c>
      <c r="DD70" s="146" t="str">
        <f t="shared" si="43"/>
        <v>0</v>
      </c>
      <c r="DE70" s="146" t="str">
        <f t="shared" si="44"/>
        <v>0</v>
      </c>
      <c r="DF70" s="146" t="str">
        <f t="shared" si="45"/>
        <v>0</v>
      </c>
      <c r="DG70" s="146" t="str">
        <f t="shared" si="46"/>
        <v>0</v>
      </c>
      <c r="DH70" s="146" t="str">
        <f t="shared" si="47"/>
        <v>0</v>
      </c>
      <c r="DI70" s="146" t="str">
        <f t="shared" si="48"/>
        <v>0</v>
      </c>
      <c r="DJ70" s="146" t="str">
        <f t="shared" si="49"/>
        <v>0</v>
      </c>
      <c r="DK70" s="146" t="str">
        <f t="shared" si="50"/>
        <v>0</v>
      </c>
      <c r="DL70" s="146" t="str">
        <f t="shared" si="51"/>
        <v>0</v>
      </c>
      <c r="DM70" s="146" t="str">
        <f t="shared" si="52"/>
        <v>0</v>
      </c>
      <c r="DN70" s="146" t="str">
        <f t="shared" si="53"/>
        <v>0</v>
      </c>
      <c r="DO70" s="146" t="str">
        <f t="shared" si="54"/>
        <v>0</v>
      </c>
      <c r="DP70" s="146" t="str">
        <f t="shared" si="55"/>
        <v>0</v>
      </c>
      <c r="DQ70" s="146" t="str">
        <f t="shared" si="56"/>
        <v>0</v>
      </c>
      <c r="DS70" s="29" t="str">
        <f t="shared" si="58"/>
        <v/>
      </c>
      <c r="DU70" s="158"/>
      <c r="DV70" s="27"/>
      <c r="DW70" s="28"/>
      <c r="DX70" s="28"/>
      <c r="DY70" s="11"/>
    </row>
    <row r="71" spans="1:129" s="29" customFormat="1" ht="23.25" thickBot="1">
      <c r="A71" s="157"/>
      <c r="B71" s="114" t="str">
        <f t="shared" ref="B71:B99" si="59">CG71</f>
        <v>راسب</v>
      </c>
      <c r="C71" s="115" t="str">
        <f t="shared" ref="C71:C99" si="60">CI71</f>
        <v/>
      </c>
      <c r="D71" s="148">
        <f t="shared" ref="D71:D99" si="61">IF(E71="","",ROW()-9)</f>
        <v>62</v>
      </c>
      <c r="E71" s="117">
        <v>565</v>
      </c>
      <c r="F71" s="118" t="s">
        <v>136</v>
      </c>
      <c r="G71" s="149"/>
      <c r="H71" s="120"/>
      <c r="I71" s="119" t="s">
        <v>59</v>
      </c>
      <c r="J71" s="121" t="s">
        <v>60</v>
      </c>
      <c r="K71" s="119" t="s">
        <v>61</v>
      </c>
      <c r="L71" s="122">
        <v>30509181403165</v>
      </c>
      <c r="M71" s="123">
        <f t="shared" ref="M71:M99" si="62">IF(L71="","",DATE(LEFT(L71,1)+17&amp;MID(L71,2,2),MID(L71,4,2),MID(L71,6,2)))</f>
        <v>38613</v>
      </c>
      <c r="N71" s="124" t="str">
        <f>IF([1]الشيت!M71="","",CONCATENATE(DATEDIF([1]الشيت!M71,[1]البداية!$M$20,"md")," - ",DATEDIF([1]الشيت!M71,[1]البداية!$M$20,"ym")," - ",DATEDIF([1]الشيت!M71,[1]البداية!$M$20,"y")))</f>
        <v>25 - 10 - 13</v>
      </c>
      <c r="O71" s="150">
        <v>518</v>
      </c>
      <c r="P71" s="151"/>
      <c r="Q71" s="11"/>
      <c r="R71" s="127">
        <v>8</v>
      </c>
      <c r="S71" s="128">
        <v>8</v>
      </c>
      <c r="T71" s="127">
        <v>11</v>
      </c>
      <c r="U71" s="152">
        <f t="shared" ref="U71:U99" si="63">IF(AND($B$1="",R71="غ",S71="غ",T71="غ"),"غائب",SUM(T71,S71,R71))</f>
        <v>27</v>
      </c>
      <c r="V71" s="127">
        <v>8.5</v>
      </c>
      <c r="W71" s="128">
        <v>10.5</v>
      </c>
      <c r="X71" s="127">
        <v>16</v>
      </c>
      <c r="Y71" s="152">
        <f t="shared" ref="Y71:Y99" si="64">IF(AND($B$1="",V71="غ",W71="غ",X71="غ"),"غائب",SUM(X71,W71,V71))</f>
        <v>35</v>
      </c>
      <c r="Z71" s="127">
        <v>5.5</v>
      </c>
      <c r="AA71" s="128">
        <v>4</v>
      </c>
      <c r="AB71" s="127">
        <v>7.6</v>
      </c>
      <c r="AC71" s="152">
        <f t="shared" ref="AC71:AC99" si="65">IF(AND($B$1="",Z71="غ",AA71="غ",AB71="غ"),"غائب",SUM(AB71,AA71,Z71))</f>
        <v>17.100000000000001</v>
      </c>
      <c r="AD71" s="127">
        <v>4.5</v>
      </c>
      <c r="AE71" s="127">
        <v>3</v>
      </c>
      <c r="AF71" s="153">
        <f t="shared" ref="AF71:AF99" si="66">IF(AND($B$1="",AD71="غ",AE71="غ"),"غائب",SUM(AD71:AE71))</f>
        <v>7.5</v>
      </c>
      <c r="AG71" s="128">
        <v>8</v>
      </c>
      <c r="AH71" s="128">
        <v>4</v>
      </c>
      <c r="AI71" s="153">
        <f t="shared" ref="AI71:AI99" si="67">IF(AND($B$1="",AG71="غ",AH71="غ"),"غائب",SUM(AG71:AH71))</f>
        <v>12</v>
      </c>
      <c r="AJ71" s="127">
        <v>9</v>
      </c>
      <c r="AK71" s="127">
        <v>5</v>
      </c>
      <c r="AL71" s="153">
        <f t="shared" ref="AL71:AL99" si="68">IF(AND($B$1="",AJ71="غ",AK71="غ"),"غائب",SUM(AJ71:AK71))</f>
        <v>14</v>
      </c>
      <c r="AM71" s="132">
        <f t="shared" ref="AM71:AM99" si="69">IF(AND($B$1="",AJ71="غ",AG71="غ",AD71="غ"),"غائب",SUM(AJ71,AG71,AD71))</f>
        <v>21.5</v>
      </c>
      <c r="AN71" s="132">
        <f t="shared" ref="AN71:AN99" si="70">IF(AND($B$1="",AK71="غ",AH71="غ",AE71="غ"),"غائب",SUM(AE71,AH71,AK71))</f>
        <v>12</v>
      </c>
      <c r="AO71" s="153">
        <f t="shared" si="57"/>
        <v>33.5</v>
      </c>
      <c r="AP71" s="127">
        <v>7</v>
      </c>
      <c r="AQ71" s="128">
        <v>10</v>
      </c>
      <c r="AR71" s="127">
        <v>13</v>
      </c>
      <c r="AS71" s="152">
        <f t="shared" ref="AS71:AS99" si="71">IF(AND($B$1="",AP71="غ",AQ71="غ",AR71="غ"),"غائب",SUM(AR71,AQ71,AP71))</f>
        <v>30</v>
      </c>
      <c r="AT71" s="127">
        <v>9.5</v>
      </c>
      <c r="AU71" s="128">
        <v>4</v>
      </c>
      <c r="AV71" s="127">
        <v>13.5</v>
      </c>
      <c r="AW71" s="152">
        <f t="shared" ref="AW71:AW99" si="72">IF(AND($B$1="",AT71="غ",AU71="غ",AV71="غ"),"غائب",SUM(AV71,AU71,AT71))</f>
        <v>27</v>
      </c>
      <c r="AX71" s="127">
        <v>9</v>
      </c>
      <c r="AY71" s="128">
        <v>12</v>
      </c>
      <c r="AZ71" s="127">
        <v>9</v>
      </c>
      <c r="BA71" s="152">
        <f t="shared" ref="BA71:BA99" si="73">IF(AND($B$1="",AX71="غ",AY71="غ",AZ71="غ"),"غائب",SUM(AZ71,AY71,AX71))</f>
        <v>30</v>
      </c>
      <c r="BB71" s="127">
        <v>9</v>
      </c>
      <c r="BC71" s="128">
        <v>5</v>
      </c>
      <c r="BD71" s="127">
        <v>11.5</v>
      </c>
      <c r="BE71" s="152">
        <f t="shared" ref="BE71:BE99" si="74">IF(AND($B$1="",BB71="غ",BC71="غ",BD71="غ"),"غائب",SUM(BD71,BC71,BB71))</f>
        <v>25.5</v>
      </c>
      <c r="BF71" s="127">
        <v>9.5</v>
      </c>
      <c r="BG71" s="128">
        <v>6.5</v>
      </c>
      <c r="BH71" s="127">
        <v>15.5</v>
      </c>
      <c r="BI71" s="152">
        <f t="shared" ref="BI71:BI99" si="75">IF(AND($B$1="",BF71="غ",BG71="غ",BH71="غ"),"غائب",SUM(BH71,BG71,BF71))</f>
        <v>31.5</v>
      </c>
      <c r="BJ71" s="127">
        <v>9</v>
      </c>
      <c r="BK71" s="128">
        <v>4</v>
      </c>
      <c r="BL71" s="127">
        <v>14</v>
      </c>
      <c r="BM71" s="152">
        <f t="shared" ref="BM71:BM99" si="76">IF(AND($B$1="",BJ71="غ",BK71="غ",BL71="غ"),"غائب",SUM(BL71,BK71,BJ71))</f>
        <v>27</v>
      </c>
      <c r="BN71" s="127">
        <v>9</v>
      </c>
      <c r="BO71" s="128">
        <v>7</v>
      </c>
      <c r="BP71" s="127">
        <v>14</v>
      </c>
      <c r="BQ71" s="152">
        <f t="shared" ref="BQ71:BQ99" si="77">IF(AND($B$1="",BN71="غ",BO71="غ",BP71="غ"),"غائب",SUM(BP71,BO71,BN71))</f>
        <v>30</v>
      </c>
      <c r="BR71" s="127">
        <v>9</v>
      </c>
      <c r="BS71" s="128">
        <v>11</v>
      </c>
      <c r="BT71" s="127">
        <v>10</v>
      </c>
      <c r="BU71" s="152">
        <f t="shared" ref="BU71:BU99" si="78">IF(AND($B$1="",BR71="غ",BS71="غ",BT71="غ"),"غائب",SUM(BT71,BS71,BR71))</f>
        <v>30</v>
      </c>
      <c r="BV71" s="133">
        <f t="shared" ref="BV71:BV99" si="79">IF(AND($B$1="",S71="غ",W71="غ",AA71="غ",AG71="غ",AH71="غ",AQ71="غ",AU71="غ",AY71="غ",BC71="غ",BG71="غ",BK71="غ",BO71="غ",BS71="غ",BY71="غ",CC71="غ"),"غائب",SUM(S71,W71,AA71,AG71,AH71,AQ71,AU71,AY71,BC71,BG71,BK71,BO71,BS71))</f>
        <v>94</v>
      </c>
      <c r="BW71" s="134">
        <f t="shared" ref="BW71:BW99" si="80">IF(AND($B$1="",U71="غائب",Y71="غائب",AC71="غائب",AO71="غائب",AS71="غائب",AW71="غائب",BA71="غائب",BE71="غائب",BI71="غائب",BM71="غائب",BQ71="غائب",BU71="غائب",CA71="غائب",CE71="غائب"),"غائب",SUM(BU71,BQ71,BM71,BI71,BE71,BA71,AW71,AS71,AO71,AC71,Y71,U71))</f>
        <v>343.6</v>
      </c>
      <c r="BX71" s="154">
        <v>3</v>
      </c>
      <c r="BY71" s="128">
        <v>5.5</v>
      </c>
      <c r="BZ71" s="127">
        <v>6.5</v>
      </c>
      <c r="CA71" s="152">
        <f t="shared" ref="CA71:CA99" si="81">IF(AND($B$1="",BX71="غ",BY71="غ",BZ71="غ"),"غائب",SUM(BZ71,BY71,BX71))</f>
        <v>15</v>
      </c>
      <c r="CB71" s="127">
        <v>3.5</v>
      </c>
      <c r="CC71" s="128">
        <v>4.5</v>
      </c>
      <c r="CD71" s="127">
        <v>5</v>
      </c>
      <c r="CE71" s="152">
        <f t="shared" ref="CE71:CE99" si="82">IF(AND($B$1="",CB71="غ",CC71="غ",CD71="غ"),"غائب",SUM(CD71,CC71,CB71))</f>
        <v>13</v>
      </c>
      <c r="CF71" s="138" t="str">
        <f t="shared" ref="CF71:CF99" si="83">IF(OR($F71="",BV$4=""),"",IF(BV71="غائب","غائب",IF(BV71/BV$8&gt;=0.9,"ممتاز",IF(BV71/BV$8&gt;=0.8,"جيد جدا",IF(BV71/BV$8&gt;=0.6,"جيد ",IF(BV71/BV$8&gt;=0.5,"مقبول ",IF(BV71&lt;BV$8,"ضعيف")))))))</f>
        <v/>
      </c>
      <c r="CG71" s="139" t="str">
        <f t="shared" ref="CG71:CG99" si="84">IF($F71="","",IF(AND(CJ71&gt;=3,I71="معيد"),"مفصول",IF(OR(CJ71=1,CJ71=2),"دور ثان",IF(CJ71&gt;=3,"راسب",IF(CJ71=0,"ناجح")))))</f>
        <v>راسب</v>
      </c>
      <c r="CH71" s="140" t="str">
        <f>IF(F71="","",IF(CJ71=0,RANK($BW71,$BW$10:$BW$599)+COUNTIF(BW$10:BW71,BW71)-1,IF(CJ71&gt;=$CK$8,"جميع المواد",CONCATENATE(DC71,DD71,DE71,DF71,DG71,DH71,DI71,DJ71,DK71,DL71,DM71,DN71,DO71,DP71,DQ71))))</f>
        <v>000(حاسب نظرى)  00000000000</v>
      </c>
      <c r="CI71" s="141" t="str">
        <f>IF(F71="","",IF(CJ71=0,RANK($BW71,$BW$10:$BW$599)+COUNTIF(BW$10:BW71,BW71)-"1",""))</f>
        <v/>
      </c>
      <c r="CJ71" s="142">
        <f t="shared" ref="CJ71:CJ99" si="85">IF($F71="","",IF(AND(COUNTBLANK(DC71:DN71)=12,COUNTBLANK(DP71:DQ71)&lt;2),1,IF(AND(COUNTBLANK(DC71:DN71)&lt;12,COUNTBLANK(DP71:DQ71)&lt;2),12-COUNTBLANK(DC71:DN71),IF(AND(COUNTBLANK(DC71:DN71)&lt;12,COUNTBLANK(DP71:DQ71)&gt;0),12-COUNTBLANK(DC71:DN71),0))))</f>
        <v>12</v>
      </c>
      <c r="CK71" s="143" t="str">
        <f t="shared" ref="CK71:CK99" si="86">IF($F71="","",IF(OR(U71&lt;$U$9,U71="غائب",T71&lt;$T$9,T71="غ"),"1","0"))</f>
        <v>1</v>
      </c>
      <c r="CL71" s="144" t="str">
        <f t="shared" ref="CL71:CL99" si="87">IF($F71="","",IF(OR(Y71&lt;$Y$9,Y71="غائب",X71&lt;$X$9,X71="غ"),"1","0"))</f>
        <v>1</v>
      </c>
      <c r="CM71" s="144" t="str">
        <f t="shared" ref="CM71:CM99" si="88">IF($F71="","",IF(OR(AC71&lt;$AC$9,AC71="غائب",AB71&lt;$AB$9,AB71="غ"),"1","0"))</f>
        <v>1</v>
      </c>
      <c r="CN71" s="144" t="str">
        <f t="shared" ref="CN71:CN99" si="89">IF($F71="","",IF(OR(AN71&lt;$AN$9,AN71="غائب",AM71&lt;$AM$9,AM71="غ",AK71&lt;$AK$9,AK71="غ",AJ71&lt;$AJ$9,AJ71="غ",),"1","0"))</f>
        <v>1</v>
      </c>
      <c r="CO71" s="144" t="str">
        <f t="shared" ref="CO71:CO99" si="90">IF($F71="","",IF(OR(AS71&lt;$AS$9,AS71="غائب",AR71&lt;$AR$9,AR71="غ"),"1","0"))</f>
        <v>1</v>
      </c>
      <c r="CP71" s="144" t="str">
        <f t="shared" ref="CP71:CP99" si="91">IF($F71="","",IF(OR(AW71&lt;$AW$9,AW71="غائب",AV71&lt;$AV$9,AV71="غ"),"1","0"))</f>
        <v>1</v>
      </c>
      <c r="CQ71" s="144" t="str">
        <f t="shared" ref="CQ71:CQ99" si="92">IF($F71="","",IF(OR(BA71&lt;$BA$9,BA71="غائب",AZ71&lt;$AZ$9,AZ71="غ"),"1","0"))</f>
        <v>1</v>
      </c>
      <c r="CR71" s="144" t="str">
        <f t="shared" ref="CR71:CR99" si="93">IF($F71="","",IF(OR(BE71&lt;$BE$9,BE71="غائب",BD71&lt;$BD$9,BD71="غ"),"1","0"))</f>
        <v>1</v>
      </c>
      <c r="CS71" s="144" t="str">
        <f t="shared" ref="CS71:CS99" si="94">IF($F71="","",IF(OR(BI71&lt;$BI$9,BI71="غائب",BH71&lt;$BH$9,BH71="غ"),"1","0"))</f>
        <v>1</v>
      </c>
      <c r="CT71" s="144" t="str">
        <f t="shared" ref="CT71:CT99" si="95">IF($F71="","",IF(OR(BM71&lt;$BM$9,BM71="غائب",BL71&lt;$BL$9,BL71="غ"),"1","0"))</f>
        <v>1</v>
      </c>
      <c r="CU71" s="144" t="str">
        <f t="shared" ref="CU71:CU99" si="96">IF($F71="","",IF(OR(BQ71&lt;$BQ$9,BQ71="غائب",BP71&lt;$BP$9,BP71="غ"),"1","0"))</f>
        <v>1</v>
      </c>
      <c r="CV71" s="144" t="str">
        <f t="shared" ref="CV71:CV99" si="97">IF($F71="","",IF(OR(BU71&lt;$BU$9,BU71="غائب",BT71&lt;$BT$9,BT71="غ"),"1","0"))</f>
        <v>1</v>
      </c>
      <c r="CW71" s="144" t="str">
        <f t="shared" ref="CW71:CW99" si="98">IF($F71="","",IF(OR(BW71&lt;$BW$9,BW71="غائب"),"1","0"))</f>
        <v>1</v>
      </c>
      <c r="CX71" s="144" t="str">
        <f t="shared" ref="CX71:CX99" si="99">IF($F71="","",IF(OR(CA71&lt;$CA$9,CA71="غائب",BZ71&lt;$BZ$9,BZ71="غ"),"1","0"))</f>
        <v>1</v>
      </c>
      <c r="CY71" s="144" t="str">
        <f t="shared" ref="CY71:CY99" si="100">IF($F71="","",IF(OR(CE71&lt;$CE$9,CE71="غائب",CD71&lt;$CD$9,CD71="غ"),"1","0"))</f>
        <v>1</v>
      </c>
      <c r="DC71" s="156" t="str">
        <f t="shared" ref="DC71:DC99" si="101">IF($F71="","",IF(OR(U71&lt;$U$9,U71="غائب",T71&lt;$T$9,T71="غ"),$CK$9,""))</f>
        <v>0</v>
      </c>
      <c r="DD71" s="146" t="str">
        <f t="shared" ref="DD71:DD99" si="102">IF($F71="","",IF(OR(Y71&lt;$Y$9,Y71="غائب",X71&lt;$X$9,X71="غ"),$CL$9,""))</f>
        <v>0</v>
      </c>
      <c r="DE71" s="146" t="str">
        <f t="shared" ref="DE71:DE99" si="103">IF($F71="","",IF(OR(AC71&lt;$AC$9,AC71="غائب",AB71&lt;$AB$9,AB71="غ"),$CM$9,""))</f>
        <v>0</v>
      </c>
      <c r="DF71" s="146" t="str">
        <f t="shared" ref="DF71:DF99" si="104">IF($F71="","",IF(AND(OR(AN71="غائب",AN71&lt;$AN$9),OR(AM71="غائب",AM71&lt;$AM$9)),$CN$9,IF(OR(AM71="غائب",AM71&lt;$AM$9,AJ71="غ",AJ71&lt;$AJ$9),"(حاسب عملي)  ",IF(OR(AN71="غائب",AN71&lt;$AN$9,AK71="غ",AK71&lt;$AK$9),"(حاسب نظرى)  ",""))))</f>
        <v xml:space="preserve">(حاسب نظرى)  </v>
      </c>
      <c r="DG71" s="146" t="str">
        <f t="shared" ref="DG71:DG99" si="105">IF($F71="","",IF(OR(AS71&lt;$AS$9,AS71="غائب",AR71&lt;$AR$9,AR71="غ"),$CO$9,""))</f>
        <v>0</v>
      </c>
      <c r="DH71" s="146" t="str">
        <f t="shared" ref="DH71:DH99" si="106">IF($F71="","",IF(OR(AW71&lt;$AW$9,AW71="غائب",AV71&lt;$AV$9,AV71="غ"),$CP$9,""))</f>
        <v>0</v>
      </c>
      <c r="DI71" s="146" t="str">
        <f t="shared" ref="DI71:DI99" si="107">IF($F71="","",IF(OR(BA71&lt;$BA$9,BA71="غائب",AZ71&lt;$AZ$9,AZ71="غ"),$CQ$9,""))</f>
        <v>0</v>
      </c>
      <c r="DJ71" s="146" t="str">
        <f t="shared" ref="DJ71:DJ99" si="108">IF($F71="","",IF(OR(BE71&lt;$BE$9,BE71="غائب",BD71&lt;$BD$9,BD71="غ"),$CR$9,""))</f>
        <v>0</v>
      </c>
      <c r="DK71" s="146" t="str">
        <f t="shared" ref="DK71:DK99" si="109">IF($F71="","",IF(OR(BI71&lt;$BI$9,BI71="غائب",BH71&lt;$BH$9,BH71="غ"),$CS$9,""))</f>
        <v>0</v>
      </c>
      <c r="DL71" s="146" t="str">
        <f t="shared" ref="DL71:DL99" si="110">IF($F71="","",IF(OR(BM71&lt;$BM$9,BM71="غائب",BL71&lt;$BL$9,BL71="غ"),$CT$9,""))</f>
        <v>0</v>
      </c>
      <c r="DM71" s="146" t="str">
        <f t="shared" ref="DM71:DM99" si="111">IF($F71="","",IF(OR(BQ71&lt;$BQ$9,BQ71="غائب",BP71&lt;$BP$9,BP71="غ"),$CU$9,""))</f>
        <v>0</v>
      </c>
      <c r="DN71" s="146" t="str">
        <f t="shared" ref="DN71:DN99" si="112">IF($F71="","",IF(OR(BU71&lt;$BU$9,BU71="غائب",BT71&lt;$BT$9,BT71="غ"),$CV$9,""))</f>
        <v>0</v>
      </c>
      <c r="DO71" s="146" t="str">
        <f t="shared" ref="DO71:DO99" si="113">IF($F71="","",IF(OR(BW71&lt;$BW$9,BW71="غائب"),$CW$9,""))</f>
        <v>0</v>
      </c>
      <c r="DP71" s="146" t="str">
        <f t="shared" ref="DP71:DP99" si="114">IF($F71="","",IF(OR(CA71&lt;$CA$9,CA71="غائب",BZ71&lt;$BZ$9,BZ71="غ"),$CX$9,""))</f>
        <v>0</v>
      </c>
      <c r="DQ71" s="146" t="str">
        <f t="shared" ref="DQ71:DQ99" si="115">IF($F71="","",IF(OR(CE71&lt;$CE$9,CE71="غائب",CD71&lt;$CD$9,CD71="غ"),$CY$9,""))</f>
        <v>0</v>
      </c>
      <c r="DS71" s="29" t="str">
        <f t="shared" si="58"/>
        <v/>
      </c>
      <c r="DU71" s="158"/>
      <c r="DV71" s="27"/>
      <c r="DW71" s="28"/>
      <c r="DX71" s="28"/>
      <c r="DY71" s="11"/>
    </row>
    <row r="72" spans="1:129" s="29" customFormat="1" ht="23.25" thickBot="1">
      <c r="A72" s="157"/>
      <c r="B72" s="114" t="str">
        <f t="shared" si="59"/>
        <v>راسب</v>
      </c>
      <c r="C72" s="115" t="str">
        <f t="shared" si="60"/>
        <v/>
      </c>
      <c r="D72" s="148">
        <f t="shared" si="61"/>
        <v>63</v>
      </c>
      <c r="E72" s="117">
        <v>566</v>
      </c>
      <c r="F72" s="118" t="s">
        <v>137</v>
      </c>
      <c r="G72" s="149"/>
      <c r="H72" s="120"/>
      <c r="I72" s="119" t="s">
        <v>59</v>
      </c>
      <c r="J72" s="121" t="s">
        <v>60</v>
      </c>
      <c r="K72" s="119" t="s">
        <v>61</v>
      </c>
      <c r="L72" s="122">
        <v>30406161401448</v>
      </c>
      <c r="M72" s="123">
        <f t="shared" si="62"/>
        <v>38154</v>
      </c>
      <c r="N72" s="124" t="str">
        <f>IF([1]الشيت!M72="","",CONCATENATE(DATEDIF([1]الشيت!M72,[1]البداية!$M$20,"md")," - ",DATEDIF([1]الشيت!M72,[1]البداية!$M$20,"ym")," - ",DATEDIF([1]الشيت!M72,[1]البداية!$M$20,"y")))</f>
        <v>15 - 10 - 12</v>
      </c>
      <c r="O72" s="150">
        <v>519</v>
      </c>
      <c r="P72" s="151"/>
      <c r="Q72" s="11"/>
      <c r="R72" s="127">
        <v>8</v>
      </c>
      <c r="S72" s="128">
        <v>11.5</v>
      </c>
      <c r="T72" s="127">
        <v>13.5</v>
      </c>
      <c r="U72" s="152">
        <f t="shared" si="63"/>
        <v>33</v>
      </c>
      <c r="V72" s="127">
        <v>8.5</v>
      </c>
      <c r="W72" s="128">
        <v>11</v>
      </c>
      <c r="X72" s="127">
        <v>16</v>
      </c>
      <c r="Y72" s="152">
        <f t="shared" si="64"/>
        <v>35.5</v>
      </c>
      <c r="Z72" s="127">
        <v>5.5</v>
      </c>
      <c r="AA72" s="128">
        <v>4.4000000000000004</v>
      </c>
      <c r="AB72" s="127">
        <v>6.4</v>
      </c>
      <c r="AC72" s="152">
        <f t="shared" si="65"/>
        <v>16.3</v>
      </c>
      <c r="AD72" s="127">
        <v>4.5</v>
      </c>
      <c r="AE72" s="127">
        <v>3</v>
      </c>
      <c r="AF72" s="153">
        <f t="shared" si="66"/>
        <v>7.5</v>
      </c>
      <c r="AG72" s="128">
        <v>8</v>
      </c>
      <c r="AH72" s="128">
        <v>4</v>
      </c>
      <c r="AI72" s="153">
        <f t="shared" si="67"/>
        <v>12</v>
      </c>
      <c r="AJ72" s="127">
        <v>8</v>
      </c>
      <c r="AK72" s="127">
        <v>6</v>
      </c>
      <c r="AL72" s="153">
        <f t="shared" si="68"/>
        <v>14</v>
      </c>
      <c r="AM72" s="132">
        <f t="shared" si="69"/>
        <v>20.5</v>
      </c>
      <c r="AN72" s="132">
        <f t="shared" si="70"/>
        <v>13</v>
      </c>
      <c r="AO72" s="153">
        <f t="shared" ref="AO72:AO99" si="116">IF(AND($A$1="",AM72="غائب",AN72="غائب"),"غائب",SUM(AM72:AN72))</f>
        <v>33.5</v>
      </c>
      <c r="AP72" s="127">
        <v>7</v>
      </c>
      <c r="AQ72" s="128">
        <v>12</v>
      </c>
      <c r="AR72" s="127">
        <v>14</v>
      </c>
      <c r="AS72" s="152">
        <f t="shared" si="71"/>
        <v>33</v>
      </c>
      <c r="AT72" s="127">
        <v>9.5</v>
      </c>
      <c r="AU72" s="128">
        <v>7</v>
      </c>
      <c r="AV72" s="127">
        <v>13.5</v>
      </c>
      <c r="AW72" s="152">
        <f t="shared" si="72"/>
        <v>30</v>
      </c>
      <c r="AX72" s="127">
        <v>9</v>
      </c>
      <c r="AY72" s="128">
        <v>15</v>
      </c>
      <c r="AZ72" s="127">
        <v>10</v>
      </c>
      <c r="BA72" s="152">
        <f t="shared" si="73"/>
        <v>34</v>
      </c>
      <c r="BB72" s="127">
        <v>9</v>
      </c>
      <c r="BC72" s="128" t="s">
        <v>86</v>
      </c>
      <c r="BD72" s="127">
        <v>12</v>
      </c>
      <c r="BE72" s="152">
        <f t="shared" si="74"/>
        <v>21</v>
      </c>
      <c r="BF72" s="127">
        <v>9.5</v>
      </c>
      <c r="BG72" s="128">
        <v>3.5</v>
      </c>
      <c r="BH72" s="127">
        <v>15.5</v>
      </c>
      <c r="BI72" s="152">
        <f t="shared" si="75"/>
        <v>28.5</v>
      </c>
      <c r="BJ72" s="127">
        <v>9</v>
      </c>
      <c r="BK72" s="128">
        <v>2</v>
      </c>
      <c r="BL72" s="127">
        <v>14</v>
      </c>
      <c r="BM72" s="152">
        <f t="shared" si="76"/>
        <v>25</v>
      </c>
      <c r="BN72" s="127">
        <v>9</v>
      </c>
      <c r="BO72" s="128">
        <v>6.5</v>
      </c>
      <c r="BP72" s="127">
        <v>14.5</v>
      </c>
      <c r="BQ72" s="152">
        <f t="shared" si="77"/>
        <v>30</v>
      </c>
      <c r="BR72" s="127">
        <v>9</v>
      </c>
      <c r="BS72" s="128">
        <v>11</v>
      </c>
      <c r="BT72" s="127">
        <v>11</v>
      </c>
      <c r="BU72" s="152">
        <f t="shared" si="78"/>
        <v>31</v>
      </c>
      <c r="BV72" s="133">
        <f t="shared" si="79"/>
        <v>95.9</v>
      </c>
      <c r="BW72" s="134">
        <f t="shared" si="80"/>
        <v>350.8</v>
      </c>
      <c r="BX72" s="154">
        <v>3</v>
      </c>
      <c r="BY72" s="128">
        <v>6.5</v>
      </c>
      <c r="BZ72" s="127">
        <v>7</v>
      </c>
      <c r="CA72" s="152">
        <f t="shared" si="81"/>
        <v>16.5</v>
      </c>
      <c r="CB72" s="127">
        <v>3.5</v>
      </c>
      <c r="CC72" s="128">
        <v>5</v>
      </c>
      <c r="CD72" s="127">
        <v>5</v>
      </c>
      <c r="CE72" s="152">
        <f t="shared" si="82"/>
        <v>13.5</v>
      </c>
      <c r="CF72" s="138" t="str">
        <f t="shared" si="83"/>
        <v/>
      </c>
      <c r="CG72" s="139" t="str">
        <f t="shared" si="84"/>
        <v>راسب</v>
      </c>
      <c r="CH72" s="140" t="str">
        <f>IF(F72="","",IF(CJ72=0,RANK($BW72,$BW$10:$BW$599)+COUNTIF(BW$10:BW72,BW72)-1,IF(CJ72&gt;=$CK$8,"جميع المواد",CONCATENATE(DC72,DD72,DE72,DF72,DG72,DH72,DI72,DJ72,DK72,DL72,DM72,DN72,DO72,DP72,DQ72))))</f>
        <v>000(حاسب عملي)  000000000</v>
      </c>
      <c r="CI72" s="141" t="str">
        <f>IF(F72="","",IF(CJ72=0,RANK($BW72,$BW$10:$BW$599)+COUNTIF(BW$10:BW72,BW72)-"1",""))</f>
        <v/>
      </c>
      <c r="CJ72" s="142">
        <f t="shared" si="85"/>
        <v>11</v>
      </c>
      <c r="CK72" s="143" t="str">
        <f t="shared" si="86"/>
        <v>1</v>
      </c>
      <c r="CL72" s="144" t="str">
        <f t="shared" si="87"/>
        <v>1</v>
      </c>
      <c r="CM72" s="144" t="str">
        <f t="shared" si="88"/>
        <v>1</v>
      </c>
      <c r="CN72" s="144" t="str">
        <f t="shared" si="89"/>
        <v>1</v>
      </c>
      <c r="CO72" s="144" t="str">
        <f t="shared" si="90"/>
        <v>0</v>
      </c>
      <c r="CP72" s="144" t="str">
        <f t="shared" si="91"/>
        <v>1</v>
      </c>
      <c r="CQ72" s="144" t="str">
        <f t="shared" si="92"/>
        <v>1</v>
      </c>
      <c r="CR72" s="144" t="str">
        <f t="shared" si="93"/>
        <v>1</v>
      </c>
      <c r="CS72" s="144" t="str">
        <f t="shared" si="94"/>
        <v>1</v>
      </c>
      <c r="CT72" s="144" t="str">
        <f t="shared" si="95"/>
        <v>1</v>
      </c>
      <c r="CU72" s="144" t="str">
        <f t="shared" si="96"/>
        <v>1</v>
      </c>
      <c r="CV72" s="144" t="str">
        <f t="shared" si="97"/>
        <v>1</v>
      </c>
      <c r="CW72" s="144" t="str">
        <f t="shared" si="98"/>
        <v>1</v>
      </c>
      <c r="CX72" s="144" t="str">
        <f t="shared" si="99"/>
        <v>0</v>
      </c>
      <c r="CY72" s="144" t="str">
        <f t="shared" si="100"/>
        <v>1</v>
      </c>
      <c r="DC72" s="156" t="str">
        <f t="shared" si="101"/>
        <v>0</v>
      </c>
      <c r="DD72" s="146" t="str">
        <f t="shared" si="102"/>
        <v>0</v>
      </c>
      <c r="DE72" s="146" t="str">
        <f t="shared" si="103"/>
        <v>0</v>
      </c>
      <c r="DF72" s="146" t="str">
        <f t="shared" si="104"/>
        <v xml:space="preserve">(حاسب عملي)  </v>
      </c>
      <c r="DG72" s="146" t="str">
        <f t="shared" si="105"/>
        <v/>
      </c>
      <c r="DH72" s="146" t="str">
        <f t="shared" si="106"/>
        <v>0</v>
      </c>
      <c r="DI72" s="146" t="str">
        <f t="shared" si="107"/>
        <v>0</v>
      </c>
      <c r="DJ72" s="146" t="str">
        <f t="shared" si="108"/>
        <v>0</v>
      </c>
      <c r="DK72" s="146" t="str">
        <f t="shared" si="109"/>
        <v>0</v>
      </c>
      <c r="DL72" s="146" t="str">
        <f t="shared" si="110"/>
        <v>0</v>
      </c>
      <c r="DM72" s="146" t="str">
        <f t="shared" si="111"/>
        <v>0</v>
      </c>
      <c r="DN72" s="146" t="str">
        <f t="shared" si="112"/>
        <v>0</v>
      </c>
      <c r="DO72" s="146" t="str">
        <f t="shared" si="113"/>
        <v>0</v>
      </c>
      <c r="DP72" s="146" t="str">
        <f t="shared" si="114"/>
        <v/>
      </c>
      <c r="DQ72" s="146" t="str">
        <f t="shared" si="115"/>
        <v>0</v>
      </c>
      <c r="DS72" s="29" t="str">
        <f t="shared" ref="DS72:DS99" si="117">IF(CG72="دور ثان",IF(OR(T72&lt;$T$9,T72="غ"),$R$4&amp;" ","")&amp;IF(OR(X72&lt;$X$9,X72="غ"),$V$4&amp;" ","")&amp;IF(OR(AB72&lt;$AB$9, AB72="غ"),$Z$4&amp;" ","")&amp;IF(OR(AJ72&lt;$AJ$9, AJ72="غ"),$CZ$9&amp;" ","")&amp;IF(OR(AK72&lt;$AK$9, AK72="غ"),$DA$9&amp;" ","")&amp;IF(OR(AR72&lt;$AR$9, AR72="غ"),$AP$4&amp;" ","")&amp;IF(OR(AV72&lt;$AV$9, AV72="غ"),$AT$4&amp;" ","")&amp;IF(OR(AZ72&lt;$AZ$9, AZ72="غ"),$AX$4&amp;" ","")&amp;IF(OR(BD72&lt;$BD$9, BD72="غ"),$BB$4&amp;" ","")&amp;IF(OR(BH72&lt;$BH$9, BH72="غ"),$BF$4&amp;" ","")&amp;IF(OR(BL72&lt;$BL$9, BL72="غ"),$BJ$4&amp;" ","")&amp;IF(OR(BP72&lt;$BP$9, BP72="غ"),$BN$4&amp;" ","")&amp;IF(OR(BT72&lt;$BT$9, BT72="غ"),$BR$4&amp;" ",""),"")</f>
        <v/>
      </c>
      <c r="DU72" s="158"/>
      <c r="DV72" s="27"/>
      <c r="DW72" s="28"/>
      <c r="DX72" s="28"/>
      <c r="DY72" s="11"/>
    </row>
    <row r="73" spans="1:129" s="29" customFormat="1" ht="23.25" thickBot="1">
      <c r="A73" s="157"/>
      <c r="B73" s="114" t="str">
        <f t="shared" si="59"/>
        <v>راسب</v>
      </c>
      <c r="C73" s="115" t="str">
        <f t="shared" si="60"/>
        <v/>
      </c>
      <c r="D73" s="148">
        <f t="shared" si="61"/>
        <v>64</v>
      </c>
      <c r="E73" s="117">
        <v>567</v>
      </c>
      <c r="F73" s="118" t="s">
        <v>138</v>
      </c>
      <c r="G73" s="149"/>
      <c r="H73" s="120"/>
      <c r="I73" s="119" t="s">
        <v>59</v>
      </c>
      <c r="J73" s="121" t="s">
        <v>60</v>
      </c>
      <c r="K73" s="119" t="s">
        <v>61</v>
      </c>
      <c r="L73" s="122">
        <v>30509291404981</v>
      </c>
      <c r="M73" s="123">
        <f t="shared" si="62"/>
        <v>38624</v>
      </c>
      <c r="N73" s="124" t="str">
        <f>IF([1]الشيت!M73="","",CONCATENATE(DATEDIF([1]الشيت!M73,[1]البداية!$M$20,"md")," - ",DATEDIF([1]الشيت!M73,[1]البداية!$M$20,"ym")," - ",DATEDIF([1]الشيت!M73,[1]البداية!$M$20,"y")))</f>
        <v>21 - 10 - 12</v>
      </c>
      <c r="O73" s="150">
        <v>520</v>
      </c>
      <c r="P73" s="151"/>
      <c r="Q73" s="11"/>
      <c r="R73" s="127">
        <v>8</v>
      </c>
      <c r="S73" s="128">
        <v>16.5</v>
      </c>
      <c r="T73" s="127">
        <v>14</v>
      </c>
      <c r="U73" s="152">
        <f t="shared" si="63"/>
        <v>38.5</v>
      </c>
      <c r="V73" s="127">
        <v>8.5</v>
      </c>
      <c r="W73" s="128">
        <v>9</v>
      </c>
      <c r="X73" s="127">
        <v>16</v>
      </c>
      <c r="Y73" s="152">
        <f t="shared" si="64"/>
        <v>33.5</v>
      </c>
      <c r="Z73" s="127">
        <v>5.5</v>
      </c>
      <c r="AA73" s="128">
        <v>4</v>
      </c>
      <c r="AB73" s="127">
        <v>5.2</v>
      </c>
      <c r="AC73" s="152">
        <f t="shared" si="65"/>
        <v>14.7</v>
      </c>
      <c r="AD73" s="127">
        <v>4.5</v>
      </c>
      <c r="AE73" s="127">
        <v>3</v>
      </c>
      <c r="AF73" s="153">
        <f t="shared" si="66"/>
        <v>7.5</v>
      </c>
      <c r="AG73" s="128">
        <v>8</v>
      </c>
      <c r="AH73" s="128">
        <v>5</v>
      </c>
      <c r="AI73" s="153">
        <f t="shared" si="67"/>
        <v>13</v>
      </c>
      <c r="AJ73" s="127">
        <v>9</v>
      </c>
      <c r="AK73" s="127">
        <v>6</v>
      </c>
      <c r="AL73" s="153">
        <f t="shared" si="68"/>
        <v>15</v>
      </c>
      <c r="AM73" s="132">
        <f t="shared" si="69"/>
        <v>21.5</v>
      </c>
      <c r="AN73" s="132">
        <f t="shared" si="70"/>
        <v>14</v>
      </c>
      <c r="AO73" s="153">
        <f t="shared" si="116"/>
        <v>35.5</v>
      </c>
      <c r="AP73" s="127">
        <v>7</v>
      </c>
      <c r="AQ73" s="128">
        <v>10</v>
      </c>
      <c r="AR73" s="127">
        <v>13</v>
      </c>
      <c r="AS73" s="152">
        <f t="shared" si="71"/>
        <v>30</v>
      </c>
      <c r="AT73" s="127">
        <v>9</v>
      </c>
      <c r="AU73" s="128">
        <v>17</v>
      </c>
      <c r="AV73" s="127">
        <v>13.5</v>
      </c>
      <c r="AW73" s="152">
        <f t="shared" si="72"/>
        <v>39.5</v>
      </c>
      <c r="AX73" s="127">
        <v>9</v>
      </c>
      <c r="AY73" s="128">
        <v>16</v>
      </c>
      <c r="AZ73" s="127">
        <v>8</v>
      </c>
      <c r="BA73" s="152">
        <f t="shared" si="73"/>
        <v>33</v>
      </c>
      <c r="BB73" s="127">
        <v>9</v>
      </c>
      <c r="BC73" s="128">
        <v>12</v>
      </c>
      <c r="BD73" s="127">
        <v>14</v>
      </c>
      <c r="BE73" s="152">
        <f t="shared" si="74"/>
        <v>35</v>
      </c>
      <c r="BF73" s="127">
        <v>9.5</v>
      </c>
      <c r="BG73" s="128">
        <v>8.5</v>
      </c>
      <c r="BH73" s="127">
        <v>14.5</v>
      </c>
      <c r="BI73" s="152">
        <f t="shared" si="75"/>
        <v>32.5</v>
      </c>
      <c r="BJ73" s="127">
        <v>9</v>
      </c>
      <c r="BK73" s="128">
        <v>8</v>
      </c>
      <c r="BL73" s="127">
        <v>14</v>
      </c>
      <c r="BM73" s="152">
        <f t="shared" si="76"/>
        <v>31</v>
      </c>
      <c r="BN73" s="127">
        <v>9</v>
      </c>
      <c r="BO73" s="128">
        <v>9</v>
      </c>
      <c r="BP73" s="127">
        <v>14</v>
      </c>
      <c r="BQ73" s="152">
        <f t="shared" si="77"/>
        <v>32</v>
      </c>
      <c r="BR73" s="127">
        <v>9</v>
      </c>
      <c r="BS73" s="128">
        <v>13</v>
      </c>
      <c r="BT73" s="127">
        <v>12</v>
      </c>
      <c r="BU73" s="152">
        <f t="shared" si="78"/>
        <v>34</v>
      </c>
      <c r="BV73" s="133">
        <f t="shared" si="79"/>
        <v>136</v>
      </c>
      <c r="BW73" s="134">
        <f t="shared" si="80"/>
        <v>389.2</v>
      </c>
      <c r="BX73" s="154">
        <v>3</v>
      </c>
      <c r="BY73" s="128">
        <v>5.5</v>
      </c>
      <c r="BZ73" s="127">
        <v>7.5</v>
      </c>
      <c r="CA73" s="152">
        <f t="shared" si="81"/>
        <v>16</v>
      </c>
      <c r="CB73" s="127">
        <v>3.5</v>
      </c>
      <c r="CC73" s="128">
        <v>6</v>
      </c>
      <c r="CD73" s="127">
        <v>6</v>
      </c>
      <c r="CE73" s="152">
        <f t="shared" si="82"/>
        <v>15.5</v>
      </c>
      <c r="CF73" s="138" t="str">
        <f t="shared" si="83"/>
        <v/>
      </c>
      <c r="CG73" s="139" t="str">
        <f t="shared" si="84"/>
        <v>راسب</v>
      </c>
      <c r="CH73" s="140" t="str">
        <f>IF(F73="","",IF(CJ73=0,RANK($BW73,$BW$10:$BW$599)+COUNTIF(BW$10:BW73,BW73)-1,IF(CJ73&gt;=$CK$8,"جميع المواد",CONCATENATE(DC73,DD73,DE73,DF73,DG73,DH73,DI73,DJ73,DK73,DL73,DM73,DN73,DO73,DP73,DQ73))))</f>
        <v>00000000000</v>
      </c>
      <c r="CI73" s="141" t="str">
        <f>IF(F73="","",IF(CJ73=0,RANK($BW73,$BW$10:$BW$599)+COUNTIF(BW$10:BW73,BW73)-"1",""))</f>
        <v/>
      </c>
      <c r="CJ73" s="142">
        <f t="shared" si="85"/>
        <v>9</v>
      </c>
      <c r="CK73" s="143" t="str">
        <f t="shared" si="86"/>
        <v>0</v>
      </c>
      <c r="CL73" s="144" t="str">
        <f t="shared" si="87"/>
        <v>1</v>
      </c>
      <c r="CM73" s="144" t="str">
        <f t="shared" si="88"/>
        <v>1</v>
      </c>
      <c r="CN73" s="144" t="str">
        <f t="shared" si="89"/>
        <v>0</v>
      </c>
      <c r="CO73" s="144" t="str">
        <f t="shared" si="90"/>
        <v>1</v>
      </c>
      <c r="CP73" s="144" t="str">
        <f t="shared" si="91"/>
        <v>1</v>
      </c>
      <c r="CQ73" s="144" t="str">
        <f t="shared" si="92"/>
        <v>1</v>
      </c>
      <c r="CR73" s="144" t="str">
        <f t="shared" si="93"/>
        <v>0</v>
      </c>
      <c r="CS73" s="144" t="str">
        <f t="shared" si="94"/>
        <v>1</v>
      </c>
      <c r="CT73" s="144" t="str">
        <f t="shared" si="95"/>
        <v>1</v>
      </c>
      <c r="CU73" s="144" t="str">
        <f t="shared" si="96"/>
        <v>1</v>
      </c>
      <c r="CV73" s="144" t="str">
        <f t="shared" si="97"/>
        <v>1</v>
      </c>
      <c r="CW73" s="144" t="str">
        <f t="shared" si="98"/>
        <v>1</v>
      </c>
      <c r="CX73" s="144" t="str">
        <f t="shared" si="99"/>
        <v>0</v>
      </c>
      <c r="CY73" s="144" t="str">
        <f t="shared" si="100"/>
        <v>1</v>
      </c>
      <c r="DC73" s="156" t="str">
        <f t="shared" si="101"/>
        <v/>
      </c>
      <c r="DD73" s="146" t="str">
        <f t="shared" si="102"/>
        <v>0</v>
      </c>
      <c r="DE73" s="146" t="str">
        <f t="shared" si="103"/>
        <v>0</v>
      </c>
      <c r="DF73" s="146" t="str">
        <f t="shared" si="104"/>
        <v/>
      </c>
      <c r="DG73" s="146" t="str">
        <f t="shared" si="105"/>
        <v>0</v>
      </c>
      <c r="DH73" s="146" t="str">
        <f t="shared" si="106"/>
        <v>0</v>
      </c>
      <c r="DI73" s="146" t="str">
        <f t="shared" si="107"/>
        <v>0</v>
      </c>
      <c r="DJ73" s="146" t="str">
        <f t="shared" si="108"/>
        <v/>
      </c>
      <c r="DK73" s="146" t="str">
        <f t="shared" si="109"/>
        <v>0</v>
      </c>
      <c r="DL73" s="146" t="str">
        <f t="shared" si="110"/>
        <v>0</v>
      </c>
      <c r="DM73" s="146" t="str">
        <f t="shared" si="111"/>
        <v>0</v>
      </c>
      <c r="DN73" s="146" t="str">
        <f t="shared" si="112"/>
        <v>0</v>
      </c>
      <c r="DO73" s="146" t="str">
        <f t="shared" si="113"/>
        <v>0</v>
      </c>
      <c r="DP73" s="146" t="str">
        <f t="shared" si="114"/>
        <v/>
      </c>
      <c r="DQ73" s="146" t="str">
        <f t="shared" si="115"/>
        <v>0</v>
      </c>
      <c r="DS73" s="29" t="str">
        <f t="shared" si="117"/>
        <v/>
      </c>
      <c r="DU73" s="158"/>
      <c r="DV73" s="27"/>
      <c r="DW73" s="28"/>
      <c r="DX73" s="28"/>
      <c r="DY73" s="11"/>
    </row>
    <row r="74" spans="1:129" s="29" customFormat="1" ht="23.25" thickBot="1">
      <c r="A74" s="157"/>
      <c r="B74" s="114" t="str">
        <f t="shared" si="59"/>
        <v>راسب</v>
      </c>
      <c r="C74" s="115" t="str">
        <f t="shared" si="60"/>
        <v/>
      </c>
      <c r="D74" s="148">
        <f t="shared" si="61"/>
        <v>65</v>
      </c>
      <c r="E74" s="117">
        <v>568</v>
      </c>
      <c r="F74" s="118" t="s">
        <v>139</v>
      </c>
      <c r="G74" s="149"/>
      <c r="H74" s="120"/>
      <c r="I74" s="119" t="s">
        <v>59</v>
      </c>
      <c r="J74" s="121" t="s">
        <v>60</v>
      </c>
      <c r="K74" s="119" t="s">
        <v>61</v>
      </c>
      <c r="L74" s="122">
        <v>30507111400522</v>
      </c>
      <c r="M74" s="123">
        <f t="shared" si="62"/>
        <v>38544</v>
      </c>
      <c r="N74" s="124" t="str">
        <f>IF([1]الشيت!M74="","",CONCATENATE(DATEDIF([1]الشيت!M74,[1]البداية!$M$20,"md")," - ",DATEDIF([1]الشيت!M74,[1]البداية!$M$20,"ym")," - ",DATEDIF([1]الشيت!M74,[1]البداية!$M$20,"y")))</f>
        <v>13 - 0 - 13</v>
      </c>
      <c r="O74" s="150">
        <v>521</v>
      </c>
      <c r="P74" s="151"/>
      <c r="Q74" s="11"/>
      <c r="R74" s="127">
        <v>8</v>
      </c>
      <c r="S74" s="128">
        <v>13</v>
      </c>
      <c r="T74" s="127">
        <v>15</v>
      </c>
      <c r="U74" s="152">
        <f t="shared" si="63"/>
        <v>36</v>
      </c>
      <c r="V74" s="127">
        <v>8.5</v>
      </c>
      <c r="W74" s="128">
        <v>11</v>
      </c>
      <c r="X74" s="127">
        <v>17.5</v>
      </c>
      <c r="Y74" s="152">
        <f t="shared" si="64"/>
        <v>37</v>
      </c>
      <c r="Z74" s="127">
        <v>5.5</v>
      </c>
      <c r="AA74" s="128">
        <v>4.8</v>
      </c>
      <c r="AB74" s="127">
        <v>5.6</v>
      </c>
      <c r="AC74" s="152">
        <f t="shared" si="65"/>
        <v>15.899999999999999</v>
      </c>
      <c r="AD74" s="127">
        <v>4.5</v>
      </c>
      <c r="AE74" s="127">
        <v>3</v>
      </c>
      <c r="AF74" s="153">
        <f t="shared" si="66"/>
        <v>7.5</v>
      </c>
      <c r="AG74" s="128">
        <v>9</v>
      </c>
      <c r="AH74" s="128">
        <v>5</v>
      </c>
      <c r="AI74" s="153">
        <f t="shared" si="67"/>
        <v>14</v>
      </c>
      <c r="AJ74" s="127">
        <v>8</v>
      </c>
      <c r="AK74" s="127">
        <v>6</v>
      </c>
      <c r="AL74" s="153">
        <f t="shared" si="68"/>
        <v>14</v>
      </c>
      <c r="AM74" s="132">
        <f t="shared" si="69"/>
        <v>21.5</v>
      </c>
      <c r="AN74" s="132">
        <f t="shared" si="70"/>
        <v>14</v>
      </c>
      <c r="AO74" s="153">
        <f t="shared" si="116"/>
        <v>35.5</v>
      </c>
      <c r="AP74" s="127">
        <v>7</v>
      </c>
      <c r="AQ74" s="128">
        <v>9</v>
      </c>
      <c r="AR74" s="127">
        <v>14</v>
      </c>
      <c r="AS74" s="152">
        <f t="shared" si="71"/>
        <v>30</v>
      </c>
      <c r="AT74" s="127">
        <v>9</v>
      </c>
      <c r="AU74" s="128">
        <v>13</v>
      </c>
      <c r="AV74" s="127">
        <v>12.5</v>
      </c>
      <c r="AW74" s="152">
        <f t="shared" si="72"/>
        <v>34.5</v>
      </c>
      <c r="AX74" s="127">
        <v>9</v>
      </c>
      <c r="AY74" s="128">
        <v>14</v>
      </c>
      <c r="AZ74" s="127">
        <v>6</v>
      </c>
      <c r="BA74" s="152">
        <f t="shared" si="73"/>
        <v>29</v>
      </c>
      <c r="BB74" s="127">
        <v>9</v>
      </c>
      <c r="BC74" s="128">
        <v>6</v>
      </c>
      <c r="BD74" s="127">
        <v>11.5</v>
      </c>
      <c r="BE74" s="152">
        <f t="shared" si="74"/>
        <v>26.5</v>
      </c>
      <c r="BF74" s="127">
        <v>9.5</v>
      </c>
      <c r="BG74" s="128">
        <v>9</v>
      </c>
      <c r="BH74" s="127">
        <v>18</v>
      </c>
      <c r="BI74" s="152">
        <f t="shared" si="75"/>
        <v>36.5</v>
      </c>
      <c r="BJ74" s="127">
        <v>9</v>
      </c>
      <c r="BK74" s="128">
        <v>6</v>
      </c>
      <c r="BL74" s="127">
        <v>15</v>
      </c>
      <c r="BM74" s="152">
        <f t="shared" si="76"/>
        <v>30</v>
      </c>
      <c r="BN74" s="127">
        <v>9</v>
      </c>
      <c r="BO74" s="128">
        <v>7.5</v>
      </c>
      <c r="BP74" s="127">
        <v>14.5</v>
      </c>
      <c r="BQ74" s="152">
        <f t="shared" si="77"/>
        <v>31</v>
      </c>
      <c r="BR74" s="127">
        <v>9</v>
      </c>
      <c r="BS74" s="128">
        <v>10.5</v>
      </c>
      <c r="BT74" s="127">
        <v>12</v>
      </c>
      <c r="BU74" s="152">
        <f t="shared" si="78"/>
        <v>31.5</v>
      </c>
      <c r="BV74" s="133">
        <f t="shared" si="79"/>
        <v>117.8</v>
      </c>
      <c r="BW74" s="134">
        <f t="shared" si="80"/>
        <v>373.4</v>
      </c>
      <c r="BX74" s="154">
        <v>3</v>
      </c>
      <c r="BY74" s="128">
        <v>6</v>
      </c>
      <c r="BZ74" s="127">
        <v>6</v>
      </c>
      <c r="CA74" s="152">
        <f t="shared" si="81"/>
        <v>15</v>
      </c>
      <c r="CB74" s="127">
        <v>3.5</v>
      </c>
      <c r="CC74" s="128">
        <v>6</v>
      </c>
      <c r="CD74" s="127">
        <v>6</v>
      </c>
      <c r="CE74" s="152">
        <f t="shared" si="82"/>
        <v>15.5</v>
      </c>
      <c r="CF74" s="138" t="str">
        <f t="shared" si="83"/>
        <v/>
      </c>
      <c r="CG74" s="139" t="str">
        <f t="shared" si="84"/>
        <v>راسب</v>
      </c>
      <c r="CH74" s="140" t="str">
        <f>IF(F74="","",IF(CJ74=0,RANK($BW74,$BW$10:$BW$599)+COUNTIF(BW$10:BW74,BW74)-1,IF(CJ74&gt;=$CK$8,"جميع المواد",CONCATENATE(DC74,DD74,DE74,DF74,DG74,DH74,DI74,DJ74,DK74,DL74,DM74,DN74,DO74,DP74,DQ74))))</f>
        <v>0(حاسب عملي)  00000000000</v>
      </c>
      <c r="CI74" s="141" t="str">
        <f>IF(F74="","",IF(CJ74=0,RANK($BW74,$BW$10:$BW$599)+COUNTIF(BW$10:BW74,BW74)-"1",""))</f>
        <v/>
      </c>
      <c r="CJ74" s="142">
        <f t="shared" si="85"/>
        <v>10</v>
      </c>
      <c r="CK74" s="143" t="str">
        <f t="shared" si="86"/>
        <v>0</v>
      </c>
      <c r="CL74" s="144" t="str">
        <f t="shared" si="87"/>
        <v>0</v>
      </c>
      <c r="CM74" s="144" t="str">
        <f t="shared" si="88"/>
        <v>1</v>
      </c>
      <c r="CN74" s="144" t="str">
        <f t="shared" si="89"/>
        <v>1</v>
      </c>
      <c r="CO74" s="144" t="str">
        <f t="shared" si="90"/>
        <v>1</v>
      </c>
      <c r="CP74" s="144" t="str">
        <f t="shared" si="91"/>
        <v>1</v>
      </c>
      <c r="CQ74" s="144" t="str">
        <f t="shared" si="92"/>
        <v>1</v>
      </c>
      <c r="CR74" s="144" t="str">
        <f t="shared" si="93"/>
        <v>1</v>
      </c>
      <c r="CS74" s="144" t="str">
        <f t="shared" si="94"/>
        <v>1</v>
      </c>
      <c r="CT74" s="144" t="str">
        <f t="shared" si="95"/>
        <v>1</v>
      </c>
      <c r="CU74" s="144" t="str">
        <f t="shared" si="96"/>
        <v>1</v>
      </c>
      <c r="CV74" s="144" t="str">
        <f t="shared" si="97"/>
        <v>1</v>
      </c>
      <c r="CW74" s="144" t="str">
        <f t="shared" si="98"/>
        <v>1</v>
      </c>
      <c r="CX74" s="144" t="str">
        <f t="shared" si="99"/>
        <v>1</v>
      </c>
      <c r="CY74" s="144" t="str">
        <f t="shared" si="100"/>
        <v>1</v>
      </c>
      <c r="DC74" s="156" t="str">
        <f t="shared" si="101"/>
        <v/>
      </c>
      <c r="DD74" s="146" t="str">
        <f t="shared" si="102"/>
        <v/>
      </c>
      <c r="DE74" s="146" t="str">
        <f t="shared" si="103"/>
        <v>0</v>
      </c>
      <c r="DF74" s="146" t="str">
        <f t="shared" si="104"/>
        <v xml:space="preserve">(حاسب عملي)  </v>
      </c>
      <c r="DG74" s="146" t="str">
        <f t="shared" si="105"/>
        <v>0</v>
      </c>
      <c r="DH74" s="146" t="str">
        <f t="shared" si="106"/>
        <v>0</v>
      </c>
      <c r="DI74" s="146" t="str">
        <f t="shared" si="107"/>
        <v>0</v>
      </c>
      <c r="DJ74" s="146" t="str">
        <f t="shared" si="108"/>
        <v>0</v>
      </c>
      <c r="DK74" s="146" t="str">
        <f t="shared" si="109"/>
        <v>0</v>
      </c>
      <c r="DL74" s="146" t="str">
        <f t="shared" si="110"/>
        <v>0</v>
      </c>
      <c r="DM74" s="146" t="str">
        <f t="shared" si="111"/>
        <v>0</v>
      </c>
      <c r="DN74" s="146" t="str">
        <f t="shared" si="112"/>
        <v>0</v>
      </c>
      <c r="DO74" s="146" t="str">
        <f t="shared" si="113"/>
        <v>0</v>
      </c>
      <c r="DP74" s="146" t="str">
        <f t="shared" si="114"/>
        <v>0</v>
      </c>
      <c r="DQ74" s="146" t="str">
        <f t="shared" si="115"/>
        <v>0</v>
      </c>
      <c r="DS74" s="29" t="str">
        <f t="shared" si="117"/>
        <v/>
      </c>
      <c r="DU74" s="158"/>
      <c r="DV74" s="27"/>
      <c r="DW74" s="28"/>
      <c r="DX74" s="28"/>
      <c r="DY74" s="11"/>
    </row>
    <row r="75" spans="1:129" s="29" customFormat="1" ht="23.25" thickBot="1">
      <c r="A75" s="157"/>
      <c r="B75" s="114" t="str">
        <f t="shared" si="59"/>
        <v>راسب</v>
      </c>
      <c r="C75" s="115" t="str">
        <f t="shared" si="60"/>
        <v/>
      </c>
      <c r="D75" s="148">
        <f t="shared" si="61"/>
        <v>66</v>
      </c>
      <c r="E75" s="117">
        <v>569</v>
      </c>
      <c r="F75" s="118" t="s">
        <v>140</v>
      </c>
      <c r="G75" s="149"/>
      <c r="H75" s="120"/>
      <c r="I75" s="119" t="s">
        <v>59</v>
      </c>
      <c r="J75" s="121" t="s">
        <v>60</v>
      </c>
      <c r="K75" s="119" t="s">
        <v>61</v>
      </c>
      <c r="L75" s="122">
        <v>30411061400502</v>
      </c>
      <c r="M75" s="123">
        <f t="shared" si="62"/>
        <v>38297</v>
      </c>
      <c r="N75" s="124" t="str">
        <f>IF([1]الشيت!M75="","",CONCATENATE(DATEDIF([1]الشيت!M75,[1]البداية!$M$20,"md")," - ",DATEDIF([1]الشيت!M75,[1]البداية!$M$20,"ym")," - ",DATEDIF([1]الشيت!M75,[1]البداية!$M$20,"y")))</f>
        <v>15 - 3 - 14</v>
      </c>
      <c r="O75" s="150">
        <v>522</v>
      </c>
      <c r="P75" s="151"/>
      <c r="Q75" s="11"/>
      <c r="R75" s="127">
        <v>8</v>
      </c>
      <c r="S75" s="128">
        <v>11</v>
      </c>
      <c r="T75" s="127">
        <v>15</v>
      </c>
      <c r="U75" s="152">
        <f t="shared" si="63"/>
        <v>34</v>
      </c>
      <c r="V75" s="127">
        <v>8.5</v>
      </c>
      <c r="W75" s="128">
        <v>11.5</v>
      </c>
      <c r="X75" s="127">
        <v>18.5</v>
      </c>
      <c r="Y75" s="152">
        <f t="shared" si="64"/>
        <v>38.5</v>
      </c>
      <c r="Z75" s="127">
        <v>5.5</v>
      </c>
      <c r="AA75" s="128">
        <v>4.4000000000000004</v>
      </c>
      <c r="AB75" s="127">
        <v>6.8</v>
      </c>
      <c r="AC75" s="152">
        <f t="shared" si="65"/>
        <v>16.7</v>
      </c>
      <c r="AD75" s="127">
        <v>4.5</v>
      </c>
      <c r="AE75" s="127">
        <v>3</v>
      </c>
      <c r="AF75" s="153">
        <f t="shared" si="66"/>
        <v>7.5</v>
      </c>
      <c r="AG75" s="128">
        <v>7</v>
      </c>
      <c r="AH75" s="128">
        <v>5</v>
      </c>
      <c r="AI75" s="153">
        <f t="shared" si="67"/>
        <v>12</v>
      </c>
      <c r="AJ75" s="127">
        <v>10</v>
      </c>
      <c r="AK75" s="127">
        <v>6</v>
      </c>
      <c r="AL75" s="153">
        <f t="shared" si="68"/>
        <v>16</v>
      </c>
      <c r="AM75" s="132">
        <f t="shared" si="69"/>
        <v>21.5</v>
      </c>
      <c r="AN75" s="132">
        <f t="shared" si="70"/>
        <v>14</v>
      </c>
      <c r="AO75" s="153">
        <f t="shared" si="116"/>
        <v>35.5</v>
      </c>
      <c r="AP75" s="127">
        <v>7</v>
      </c>
      <c r="AQ75" s="128">
        <v>10</v>
      </c>
      <c r="AR75" s="127">
        <v>12</v>
      </c>
      <c r="AS75" s="152">
        <f t="shared" si="71"/>
        <v>29</v>
      </c>
      <c r="AT75" s="127">
        <v>9</v>
      </c>
      <c r="AU75" s="128">
        <v>13</v>
      </c>
      <c r="AV75" s="127">
        <v>13.5</v>
      </c>
      <c r="AW75" s="152">
        <f t="shared" si="72"/>
        <v>35.5</v>
      </c>
      <c r="AX75" s="127">
        <v>9</v>
      </c>
      <c r="AY75" s="128">
        <v>10</v>
      </c>
      <c r="AZ75" s="127">
        <v>6</v>
      </c>
      <c r="BA75" s="152">
        <f t="shared" si="73"/>
        <v>25</v>
      </c>
      <c r="BB75" s="127">
        <v>9</v>
      </c>
      <c r="BC75" s="128">
        <v>8</v>
      </c>
      <c r="BD75" s="127">
        <v>11.5</v>
      </c>
      <c r="BE75" s="152">
        <f t="shared" si="74"/>
        <v>28.5</v>
      </c>
      <c r="BF75" s="127">
        <v>9.5</v>
      </c>
      <c r="BG75" s="128">
        <v>7</v>
      </c>
      <c r="BH75" s="127">
        <v>18</v>
      </c>
      <c r="BI75" s="152">
        <f t="shared" si="75"/>
        <v>34.5</v>
      </c>
      <c r="BJ75" s="127">
        <v>9</v>
      </c>
      <c r="BK75" s="128">
        <v>4</v>
      </c>
      <c r="BL75" s="127">
        <v>15</v>
      </c>
      <c r="BM75" s="152">
        <f t="shared" si="76"/>
        <v>28</v>
      </c>
      <c r="BN75" s="127">
        <v>9</v>
      </c>
      <c r="BO75" s="128">
        <v>11</v>
      </c>
      <c r="BP75" s="127">
        <v>15</v>
      </c>
      <c r="BQ75" s="152">
        <f t="shared" si="77"/>
        <v>35</v>
      </c>
      <c r="BR75" s="127">
        <v>9</v>
      </c>
      <c r="BS75" s="128">
        <v>13</v>
      </c>
      <c r="BT75" s="127">
        <v>11</v>
      </c>
      <c r="BU75" s="152">
        <f t="shared" si="78"/>
        <v>33</v>
      </c>
      <c r="BV75" s="133">
        <f t="shared" si="79"/>
        <v>114.9</v>
      </c>
      <c r="BW75" s="134">
        <f t="shared" si="80"/>
        <v>373.2</v>
      </c>
      <c r="BX75" s="154">
        <v>3</v>
      </c>
      <c r="BY75" s="128">
        <v>6</v>
      </c>
      <c r="BZ75" s="127">
        <v>7</v>
      </c>
      <c r="CA75" s="152">
        <f t="shared" si="81"/>
        <v>16</v>
      </c>
      <c r="CB75" s="127">
        <v>3.5</v>
      </c>
      <c r="CC75" s="128">
        <v>6</v>
      </c>
      <c r="CD75" s="127">
        <v>6</v>
      </c>
      <c r="CE75" s="152">
        <f t="shared" si="82"/>
        <v>15.5</v>
      </c>
      <c r="CF75" s="138" t="str">
        <f t="shared" si="83"/>
        <v/>
      </c>
      <c r="CG75" s="139" t="str">
        <f t="shared" si="84"/>
        <v>راسب</v>
      </c>
      <c r="CH75" s="140" t="str">
        <f>IF(F75="","",IF(CJ75=0,RANK($BW75,$BW$10:$BW$599)+COUNTIF(BW$10:BW75,BW75)-1,IF(CJ75&gt;=$CK$8,"جميع المواد",CONCATENATE(DC75,DD75,DE75,DF75,DG75,DH75,DI75,DJ75,DK75,DL75,DM75,DN75,DO75,DP75,DQ75))))</f>
        <v>00000000000</v>
      </c>
      <c r="CI75" s="141" t="str">
        <f>IF(F75="","",IF(CJ75=0,RANK($BW75,$BW$10:$BW$599)+COUNTIF(BW$10:BW75,BW75)-"1",""))</f>
        <v/>
      </c>
      <c r="CJ75" s="142">
        <f t="shared" si="85"/>
        <v>9</v>
      </c>
      <c r="CK75" s="143" t="str">
        <f t="shared" si="86"/>
        <v>0</v>
      </c>
      <c r="CL75" s="144" t="str">
        <f t="shared" si="87"/>
        <v>0</v>
      </c>
      <c r="CM75" s="144" t="str">
        <f t="shared" si="88"/>
        <v>1</v>
      </c>
      <c r="CN75" s="144" t="str">
        <f t="shared" si="89"/>
        <v>0</v>
      </c>
      <c r="CO75" s="144" t="str">
        <f t="shared" si="90"/>
        <v>1</v>
      </c>
      <c r="CP75" s="144" t="str">
        <f t="shared" si="91"/>
        <v>1</v>
      </c>
      <c r="CQ75" s="144" t="str">
        <f t="shared" si="92"/>
        <v>1</v>
      </c>
      <c r="CR75" s="144" t="str">
        <f t="shared" si="93"/>
        <v>1</v>
      </c>
      <c r="CS75" s="144" t="str">
        <f t="shared" si="94"/>
        <v>1</v>
      </c>
      <c r="CT75" s="144" t="str">
        <f t="shared" si="95"/>
        <v>1</v>
      </c>
      <c r="CU75" s="144" t="str">
        <f t="shared" si="96"/>
        <v>1</v>
      </c>
      <c r="CV75" s="144" t="str">
        <f t="shared" si="97"/>
        <v>1</v>
      </c>
      <c r="CW75" s="144" t="str">
        <f t="shared" si="98"/>
        <v>1</v>
      </c>
      <c r="CX75" s="144" t="str">
        <f t="shared" si="99"/>
        <v>0</v>
      </c>
      <c r="CY75" s="144" t="str">
        <f t="shared" si="100"/>
        <v>1</v>
      </c>
      <c r="DC75" s="156" t="str">
        <f t="shared" si="101"/>
        <v/>
      </c>
      <c r="DD75" s="146" t="str">
        <f t="shared" si="102"/>
        <v/>
      </c>
      <c r="DE75" s="146" t="str">
        <f t="shared" si="103"/>
        <v>0</v>
      </c>
      <c r="DF75" s="146" t="str">
        <f t="shared" si="104"/>
        <v/>
      </c>
      <c r="DG75" s="146" t="str">
        <f t="shared" si="105"/>
        <v>0</v>
      </c>
      <c r="DH75" s="146" t="str">
        <f t="shared" si="106"/>
        <v>0</v>
      </c>
      <c r="DI75" s="146" t="str">
        <f t="shared" si="107"/>
        <v>0</v>
      </c>
      <c r="DJ75" s="146" t="str">
        <f t="shared" si="108"/>
        <v>0</v>
      </c>
      <c r="DK75" s="146" t="str">
        <f t="shared" si="109"/>
        <v>0</v>
      </c>
      <c r="DL75" s="146" t="str">
        <f t="shared" si="110"/>
        <v>0</v>
      </c>
      <c r="DM75" s="146" t="str">
        <f t="shared" si="111"/>
        <v>0</v>
      </c>
      <c r="DN75" s="146" t="str">
        <f t="shared" si="112"/>
        <v>0</v>
      </c>
      <c r="DO75" s="146" t="str">
        <f t="shared" si="113"/>
        <v>0</v>
      </c>
      <c r="DP75" s="146" t="str">
        <f t="shared" si="114"/>
        <v/>
      </c>
      <c r="DQ75" s="146" t="str">
        <f t="shared" si="115"/>
        <v>0</v>
      </c>
      <c r="DS75" s="29" t="str">
        <f t="shared" si="117"/>
        <v/>
      </c>
      <c r="DU75" s="158"/>
      <c r="DV75" s="27"/>
      <c r="DW75" s="28"/>
      <c r="DX75" s="28"/>
      <c r="DY75" s="11"/>
    </row>
    <row r="76" spans="1:129" s="29" customFormat="1" ht="23.25" thickBot="1">
      <c r="A76" s="157"/>
      <c r="B76" s="114" t="str">
        <f t="shared" si="59"/>
        <v>راسب</v>
      </c>
      <c r="C76" s="115" t="str">
        <f t="shared" si="60"/>
        <v/>
      </c>
      <c r="D76" s="148">
        <f t="shared" si="61"/>
        <v>67</v>
      </c>
      <c r="E76" s="117">
        <v>570</v>
      </c>
      <c r="F76" s="118" t="s">
        <v>141</v>
      </c>
      <c r="G76" s="149"/>
      <c r="H76" s="120"/>
      <c r="I76" s="119" t="s">
        <v>59</v>
      </c>
      <c r="J76" s="121" t="s">
        <v>60</v>
      </c>
      <c r="K76" s="119" t="s">
        <v>61</v>
      </c>
      <c r="L76" s="122">
        <v>30506231400147</v>
      </c>
      <c r="M76" s="123">
        <f t="shared" si="62"/>
        <v>38526</v>
      </c>
      <c r="N76" s="124" t="str">
        <f>IF([1]الشيت!M76="","",CONCATENATE(DATEDIF([1]الشيت!M76,[1]البداية!$M$20,"md")," - ",DATEDIF([1]الشيت!M76,[1]البداية!$M$20,"ym")," - ",DATEDIF([1]الشيت!M76,[1]البداية!$M$20,"y")))</f>
        <v>2 - 0 - 13</v>
      </c>
      <c r="O76" s="150">
        <v>523</v>
      </c>
      <c r="P76" s="151"/>
      <c r="Q76" s="11"/>
      <c r="R76" s="127">
        <v>8</v>
      </c>
      <c r="S76" s="128">
        <v>11</v>
      </c>
      <c r="T76" s="127">
        <v>13.5</v>
      </c>
      <c r="U76" s="152">
        <f t="shared" si="63"/>
        <v>32.5</v>
      </c>
      <c r="V76" s="127">
        <v>8.5</v>
      </c>
      <c r="W76" s="128">
        <v>11</v>
      </c>
      <c r="X76" s="127">
        <v>14.5</v>
      </c>
      <c r="Y76" s="152">
        <f t="shared" si="64"/>
        <v>34</v>
      </c>
      <c r="Z76" s="127">
        <v>5.5</v>
      </c>
      <c r="AA76" s="128">
        <v>4</v>
      </c>
      <c r="AB76" s="127">
        <v>4.8</v>
      </c>
      <c r="AC76" s="152">
        <f t="shared" si="65"/>
        <v>14.3</v>
      </c>
      <c r="AD76" s="127">
        <v>4.5</v>
      </c>
      <c r="AE76" s="127">
        <v>3</v>
      </c>
      <c r="AF76" s="153">
        <f t="shared" si="66"/>
        <v>7.5</v>
      </c>
      <c r="AG76" s="128">
        <v>7</v>
      </c>
      <c r="AH76" s="128">
        <v>5</v>
      </c>
      <c r="AI76" s="153">
        <f t="shared" si="67"/>
        <v>12</v>
      </c>
      <c r="AJ76" s="127">
        <v>9</v>
      </c>
      <c r="AK76" s="127">
        <v>5</v>
      </c>
      <c r="AL76" s="153">
        <f t="shared" si="68"/>
        <v>14</v>
      </c>
      <c r="AM76" s="132">
        <f t="shared" si="69"/>
        <v>20.5</v>
      </c>
      <c r="AN76" s="132">
        <f t="shared" si="70"/>
        <v>13</v>
      </c>
      <c r="AO76" s="153">
        <f t="shared" si="116"/>
        <v>33.5</v>
      </c>
      <c r="AP76" s="127">
        <v>7</v>
      </c>
      <c r="AQ76" s="128">
        <v>10.5</v>
      </c>
      <c r="AR76" s="127">
        <v>14</v>
      </c>
      <c r="AS76" s="152">
        <f t="shared" si="71"/>
        <v>31.5</v>
      </c>
      <c r="AT76" s="127">
        <v>9.5</v>
      </c>
      <c r="AU76" s="128">
        <v>6.5</v>
      </c>
      <c r="AV76" s="127">
        <v>13.5</v>
      </c>
      <c r="AW76" s="152">
        <f t="shared" si="72"/>
        <v>29.5</v>
      </c>
      <c r="AX76" s="127">
        <v>9</v>
      </c>
      <c r="AY76" s="128">
        <v>4</v>
      </c>
      <c r="AZ76" s="127">
        <v>12</v>
      </c>
      <c r="BA76" s="152">
        <f t="shared" si="73"/>
        <v>25</v>
      </c>
      <c r="BB76" s="127">
        <v>9</v>
      </c>
      <c r="BC76" s="128">
        <v>6</v>
      </c>
      <c r="BD76" s="127">
        <v>12</v>
      </c>
      <c r="BE76" s="152">
        <f t="shared" si="74"/>
        <v>27</v>
      </c>
      <c r="BF76" s="127">
        <v>9.5</v>
      </c>
      <c r="BG76" s="128">
        <v>7.5</v>
      </c>
      <c r="BH76" s="127">
        <v>16</v>
      </c>
      <c r="BI76" s="152">
        <f t="shared" si="75"/>
        <v>33</v>
      </c>
      <c r="BJ76" s="127">
        <v>9</v>
      </c>
      <c r="BK76" s="128">
        <v>5</v>
      </c>
      <c r="BL76" s="127">
        <v>15</v>
      </c>
      <c r="BM76" s="152">
        <f t="shared" si="76"/>
        <v>29</v>
      </c>
      <c r="BN76" s="127">
        <v>9</v>
      </c>
      <c r="BO76" s="128">
        <v>9</v>
      </c>
      <c r="BP76" s="127">
        <v>14.5</v>
      </c>
      <c r="BQ76" s="152">
        <f t="shared" si="77"/>
        <v>32.5</v>
      </c>
      <c r="BR76" s="127">
        <v>9</v>
      </c>
      <c r="BS76" s="128">
        <v>10.5</v>
      </c>
      <c r="BT76" s="127">
        <v>12</v>
      </c>
      <c r="BU76" s="152">
        <f t="shared" si="78"/>
        <v>31.5</v>
      </c>
      <c r="BV76" s="133">
        <f t="shared" si="79"/>
        <v>97</v>
      </c>
      <c r="BW76" s="134">
        <f t="shared" si="80"/>
        <v>353.3</v>
      </c>
      <c r="BX76" s="154">
        <v>3</v>
      </c>
      <c r="BY76" s="128">
        <v>5</v>
      </c>
      <c r="BZ76" s="127">
        <v>6</v>
      </c>
      <c r="CA76" s="152">
        <f t="shared" si="81"/>
        <v>14</v>
      </c>
      <c r="CB76" s="127">
        <v>3.5</v>
      </c>
      <c r="CC76" s="128">
        <v>6</v>
      </c>
      <c r="CD76" s="127">
        <v>6</v>
      </c>
      <c r="CE76" s="152">
        <f t="shared" si="82"/>
        <v>15.5</v>
      </c>
      <c r="CF76" s="138" t="str">
        <f t="shared" si="83"/>
        <v/>
      </c>
      <c r="CG76" s="139" t="str">
        <f t="shared" si="84"/>
        <v>راسب</v>
      </c>
      <c r="CH76" s="140" t="str">
        <f>IF(F76="","",IF(CJ76=0,RANK($BW76,$BW$10:$BW$599)+COUNTIF(BW$10:BW76,BW76)-1,IF(CJ76&gt;=$CK$8,"جميع المواد",CONCATENATE(DC76,DD76,DE76,DF76,DG76,DH76,DI76,DJ76,DK76,DL76,DM76,DN76,DO76,DP76,DQ76))))</f>
        <v>000(حاسب عملي)  00000000000</v>
      </c>
      <c r="CI76" s="141" t="str">
        <f>IF(F76="","",IF(CJ76=0,RANK($BW76,$BW$10:$BW$599)+COUNTIF(BW$10:BW76,BW76)-"1",""))</f>
        <v/>
      </c>
      <c r="CJ76" s="142">
        <f t="shared" si="85"/>
        <v>12</v>
      </c>
      <c r="CK76" s="143" t="str">
        <f t="shared" si="86"/>
        <v>1</v>
      </c>
      <c r="CL76" s="144" t="str">
        <f t="shared" si="87"/>
        <v>1</v>
      </c>
      <c r="CM76" s="144" t="str">
        <f t="shared" si="88"/>
        <v>1</v>
      </c>
      <c r="CN76" s="144" t="str">
        <f t="shared" si="89"/>
        <v>1</v>
      </c>
      <c r="CO76" s="144" t="str">
        <f t="shared" si="90"/>
        <v>1</v>
      </c>
      <c r="CP76" s="144" t="str">
        <f t="shared" si="91"/>
        <v>1</v>
      </c>
      <c r="CQ76" s="144" t="str">
        <f t="shared" si="92"/>
        <v>1</v>
      </c>
      <c r="CR76" s="144" t="str">
        <f t="shared" si="93"/>
        <v>1</v>
      </c>
      <c r="CS76" s="144" t="str">
        <f t="shared" si="94"/>
        <v>1</v>
      </c>
      <c r="CT76" s="144" t="str">
        <f t="shared" si="95"/>
        <v>1</v>
      </c>
      <c r="CU76" s="144" t="str">
        <f t="shared" si="96"/>
        <v>1</v>
      </c>
      <c r="CV76" s="144" t="str">
        <f t="shared" si="97"/>
        <v>1</v>
      </c>
      <c r="CW76" s="144" t="str">
        <f t="shared" si="98"/>
        <v>1</v>
      </c>
      <c r="CX76" s="144" t="str">
        <f t="shared" si="99"/>
        <v>1</v>
      </c>
      <c r="CY76" s="144" t="str">
        <f t="shared" si="100"/>
        <v>1</v>
      </c>
      <c r="DC76" s="156" t="str">
        <f t="shared" si="101"/>
        <v>0</v>
      </c>
      <c r="DD76" s="146" t="str">
        <f t="shared" si="102"/>
        <v>0</v>
      </c>
      <c r="DE76" s="146" t="str">
        <f t="shared" si="103"/>
        <v>0</v>
      </c>
      <c r="DF76" s="146" t="str">
        <f t="shared" si="104"/>
        <v xml:space="preserve">(حاسب عملي)  </v>
      </c>
      <c r="DG76" s="146" t="str">
        <f t="shared" si="105"/>
        <v>0</v>
      </c>
      <c r="DH76" s="146" t="str">
        <f t="shared" si="106"/>
        <v>0</v>
      </c>
      <c r="DI76" s="146" t="str">
        <f t="shared" si="107"/>
        <v>0</v>
      </c>
      <c r="DJ76" s="146" t="str">
        <f t="shared" si="108"/>
        <v>0</v>
      </c>
      <c r="DK76" s="146" t="str">
        <f t="shared" si="109"/>
        <v>0</v>
      </c>
      <c r="DL76" s="146" t="str">
        <f t="shared" si="110"/>
        <v>0</v>
      </c>
      <c r="DM76" s="146" t="str">
        <f t="shared" si="111"/>
        <v>0</v>
      </c>
      <c r="DN76" s="146" t="str">
        <f t="shared" si="112"/>
        <v>0</v>
      </c>
      <c r="DO76" s="146" t="str">
        <f t="shared" si="113"/>
        <v>0</v>
      </c>
      <c r="DP76" s="146" t="str">
        <f t="shared" si="114"/>
        <v>0</v>
      </c>
      <c r="DQ76" s="146" t="str">
        <f t="shared" si="115"/>
        <v>0</v>
      </c>
      <c r="DS76" s="29" t="str">
        <f t="shared" si="117"/>
        <v/>
      </c>
      <c r="DU76" s="158"/>
      <c r="DV76" s="27"/>
      <c r="DW76" s="28"/>
      <c r="DX76" s="28"/>
      <c r="DY76" s="11"/>
    </row>
    <row r="77" spans="1:129" s="29" customFormat="1" ht="23.25" thickBot="1">
      <c r="A77" s="157"/>
      <c r="B77" s="114" t="str">
        <f t="shared" si="59"/>
        <v>راسب</v>
      </c>
      <c r="C77" s="115" t="str">
        <f t="shared" si="60"/>
        <v/>
      </c>
      <c r="D77" s="148">
        <f t="shared" si="61"/>
        <v>68</v>
      </c>
      <c r="E77" s="117">
        <v>571</v>
      </c>
      <c r="F77" s="118" t="s">
        <v>142</v>
      </c>
      <c r="G77" s="149"/>
      <c r="H77" s="120"/>
      <c r="I77" s="119" t="s">
        <v>59</v>
      </c>
      <c r="J77" s="121" t="s">
        <v>60</v>
      </c>
      <c r="K77" s="119" t="s">
        <v>61</v>
      </c>
      <c r="L77" s="122">
        <v>30407011403082</v>
      </c>
      <c r="M77" s="123">
        <f t="shared" si="62"/>
        <v>38169</v>
      </c>
      <c r="N77" s="124" t="str">
        <f>IF([1]الشيت!M77="","",CONCATENATE(DATEDIF([1]الشيت!M77,[1]البداية!$M$20,"md")," - ",DATEDIF([1]الشيت!M77,[1]البداية!$M$20,"ym")," - ",DATEDIF([1]الشيت!M77,[1]البداية!$M$20,"y")))</f>
        <v>20 - 2 - 13</v>
      </c>
      <c r="O77" s="150">
        <v>524</v>
      </c>
      <c r="P77" s="151"/>
      <c r="Q77" s="11"/>
      <c r="R77" s="127">
        <v>8</v>
      </c>
      <c r="S77" s="128">
        <v>6.5</v>
      </c>
      <c r="T77" s="127">
        <v>10.5</v>
      </c>
      <c r="U77" s="152">
        <f t="shared" si="63"/>
        <v>25</v>
      </c>
      <c r="V77" s="127">
        <v>9.5</v>
      </c>
      <c r="W77" s="128">
        <v>8.5</v>
      </c>
      <c r="X77" s="127">
        <v>15.5</v>
      </c>
      <c r="Y77" s="152">
        <f t="shared" si="64"/>
        <v>33.5</v>
      </c>
      <c r="Z77" s="127">
        <v>5.5</v>
      </c>
      <c r="AA77" s="128">
        <v>4.4000000000000004</v>
      </c>
      <c r="AB77" s="127">
        <v>6.4</v>
      </c>
      <c r="AC77" s="152">
        <f t="shared" si="65"/>
        <v>16.3</v>
      </c>
      <c r="AD77" s="127">
        <v>5</v>
      </c>
      <c r="AE77" s="127">
        <v>3</v>
      </c>
      <c r="AF77" s="153">
        <f t="shared" si="66"/>
        <v>8</v>
      </c>
      <c r="AG77" s="128">
        <v>7</v>
      </c>
      <c r="AH77" s="128">
        <v>5</v>
      </c>
      <c r="AI77" s="153">
        <f t="shared" si="67"/>
        <v>12</v>
      </c>
      <c r="AJ77" s="127">
        <v>8</v>
      </c>
      <c r="AK77" s="127">
        <v>5</v>
      </c>
      <c r="AL77" s="153">
        <f t="shared" si="68"/>
        <v>13</v>
      </c>
      <c r="AM77" s="132">
        <f t="shared" si="69"/>
        <v>20</v>
      </c>
      <c r="AN77" s="132">
        <f t="shared" si="70"/>
        <v>13</v>
      </c>
      <c r="AO77" s="153">
        <f t="shared" si="116"/>
        <v>33</v>
      </c>
      <c r="AP77" s="127">
        <v>7</v>
      </c>
      <c r="AQ77" s="128">
        <v>5</v>
      </c>
      <c r="AR77" s="127">
        <v>13</v>
      </c>
      <c r="AS77" s="152">
        <f t="shared" si="71"/>
        <v>25</v>
      </c>
      <c r="AT77" s="127">
        <v>9</v>
      </c>
      <c r="AU77" s="128">
        <v>11</v>
      </c>
      <c r="AV77" s="127">
        <v>12.5</v>
      </c>
      <c r="AW77" s="152">
        <f t="shared" si="72"/>
        <v>32.5</v>
      </c>
      <c r="AX77" s="127">
        <v>9</v>
      </c>
      <c r="AY77" s="128">
        <v>6</v>
      </c>
      <c r="AZ77" s="127">
        <v>10</v>
      </c>
      <c r="BA77" s="152">
        <f t="shared" si="73"/>
        <v>25</v>
      </c>
      <c r="BB77" s="127">
        <v>9</v>
      </c>
      <c r="BC77" s="128">
        <v>8</v>
      </c>
      <c r="BD77" s="127">
        <v>12.5</v>
      </c>
      <c r="BE77" s="152">
        <f t="shared" si="74"/>
        <v>29.5</v>
      </c>
      <c r="BF77" s="127">
        <v>9.5</v>
      </c>
      <c r="BG77" s="128">
        <v>1.5</v>
      </c>
      <c r="BH77" s="127">
        <v>17.5</v>
      </c>
      <c r="BI77" s="152">
        <f t="shared" si="75"/>
        <v>28.5</v>
      </c>
      <c r="BJ77" s="127">
        <v>9</v>
      </c>
      <c r="BK77" s="128">
        <v>4</v>
      </c>
      <c r="BL77" s="127">
        <v>15</v>
      </c>
      <c r="BM77" s="152">
        <f t="shared" si="76"/>
        <v>28</v>
      </c>
      <c r="BN77" s="127">
        <v>9</v>
      </c>
      <c r="BO77" s="128">
        <v>6.5</v>
      </c>
      <c r="BP77" s="127">
        <v>13</v>
      </c>
      <c r="BQ77" s="152">
        <f t="shared" si="77"/>
        <v>28.5</v>
      </c>
      <c r="BR77" s="127">
        <v>9</v>
      </c>
      <c r="BS77" s="128">
        <v>10</v>
      </c>
      <c r="BT77" s="127">
        <v>15</v>
      </c>
      <c r="BU77" s="152">
        <f t="shared" si="78"/>
        <v>34</v>
      </c>
      <c r="BV77" s="133">
        <f t="shared" si="79"/>
        <v>83.4</v>
      </c>
      <c r="BW77" s="134">
        <f t="shared" si="80"/>
        <v>338.8</v>
      </c>
      <c r="BX77" s="154">
        <v>3</v>
      </c>
      <c r="BY77" s="128">
        <v>4.5</v>
      </c>
      <c r="BZ77" s="127">
        <v>4</v>
      </c>
      <c r="CA77" s="152">
        <f t="shared" si="81"/>
        <v>11.5</v>
      </c>
      <c r="CB77" s="127">
        <v>3.5</v>
      </c>
      <c r="CC77" s="128">
        <v>4.5</v>
      </c>
      <c r="CD77" s="127">
        <v>5</v>
      </c>
      <c r="CE77" s="152">
        <f t="shared" si="82"/>
        <v>13</v>
      </c>
      <c r="CF77" s="138" t="str">
        <f t="shared" si="83"/>
        <v/>
      </c>
      <c r="CG77" s="139" t="str">
        <f t="shared" si="84"/>
        <v>راسب</v>
      </c>
      <c r="CH77" s="140" t="str">
        <f>IF(F77="","",IF(CJ77=0,RANK($BW77,$BW$10:$BW$599)+COUNTIF(BW$10:BW77,BW77)-1,IF(CJ77&gt;=$CK$8,"جميع المواد",CONCATENATE(DC77,DD77,DE77,DF77,DG77,DH77,DI77,DJ77,DK77,DL77,DM77,DN77,DO77,DP77,DQ77))))</f>
        <v>000(حاسب عملي)  00000000000</v>
      </c>
      <c r="CI77" s="141" t="str">
        <f>IF(F77="","",IF(CJ77=0,RANK($BW77,$BW$10:$BW$599)+COUNTIF(BW$10:BW77,BW77)-"1",""))</f>
        <v/>
      </c>
      <c r="CJ77" s="142">
        <f t="shared" si="85"/>
        <v>12</v>
      </c>
      <c r="CK77" s="143" t="str">
        <f t="shared" si="86"/>
        <v>1</v>
      </c>
      <c r="CL77" s="144" t="str">
        <f t="shared" si="87"/>
        <v>1</v>
      </c>
      <c r="CM77" s="144" t="str">
        <f t="shared" si="88"/>
        <v>1</v>
      </c>
      <c r="CN77" s="144" t="str">
        <f t="shared" si="89"/>
        <v>1</v>
      </c>
      <c r="CO77" s="144" t="str">
        <f t="shared" si="90"/>
        <v>1</v>
      </c>
      <c r="CP77" s="144" t="str">
        <f t="shared" si="91"/>
        <v>1</v>
      </c>
      <c r="CQ77" s="144" t="str">
        <f t="shared" si="92"/>
        <v>1</v>
      </c>
      <c r="CR77" s="144" t="str">
        <f t="shared" si="93"/>
        <v>1</v>
      </c>
      <c r="CS77" s="144" t="str">
        <f t="shared" si="94"/>
        <v>1</v>
      </c>
      <c r="CT77" s="144" t="str">
        <f t="shared" si="95"/>
        <v>1</v>
      </c>
      <c r="CU77" s="144" t="str">
        <f t="shared" si="96"/>
        <v>1</v>
      </c>
      <c r="CV77" s="144" t="str">
        <f t="shared" si="97"/>
        <v>1</v>
      </c>
      <c r="CW77" s="144" t="str">
        <f t="shared" si="98"/>
        <v>1</v>
      </c>
      <c r="CX77" s="144" t="str">
        <f t="shared" si="99"/>
        <v>1</v>
      </c>
      <c r="CY77" s="144" t="str">
        <f t="shared" si="100"/>
        <v>1</v>
      </c>
      <c r="DC77" s="156" t="str">
        <f t="shared" si="101"/>
        <v>0</v>
      </c>
      <c r="DD77" s="146" t="str">
        <f t="shared" si="102"/>
        <v>0</v>
      </c>
      <c r="DE77" s="146" t="str">
        <f t="shared" si="103"/>
        <v>0</v>
      </c>
      <c r="DF77" s="146" t="str">
        <f t="shared" si="104"/>
        <v xml:space="preserve">(حاسب عملي)  </v>
      </c>
      <c r="DG77" s="146" t="str">
        <f t="shared" si="105"/>
        <v>0</v>
      </c>
      <c r="DH77" s="146" t="str">
        <f t="shared" si="106"/>
        <v>0</v>
      </c>
      <c r="DI77" s="146" t="str">
        <f t="shared" si="107"/>
        <v>0</v>
      </c>
      <c r="DJ77" s="146" t="str">
        <f t="shared" si="108"/>
        <v>0</v>
      </c>
      <c r="DK77" s="146" t="str">
        <f t="shared" si="109"/>
        <v>0</v>
      </c>
      <c r="DL77" s="146" t="str">
        <f t="shared" si="110"/>
        <v>0</v>
      </c>
      <c r="DM77" s="146" t="str">
        <f t="shared" si="111"/>
        <v>0</v>
      </c>
      <c r="DN77" s="146" t="str">
        <f t="shared" si="112"/>
        <v>0</v>
      </c>
      <c r="DO77" s="146" t="str">
        <f t="shared" si="113"/>
        <v>0</v>
      </c>
      <c r="DP77" s="146" t="str">
        <f t="shared" si="114"/>
        <v>0</v>
      </c>
      <c r="DQ77" s="146" t="str">
        <f t="shared" si="115"/>
        <v>0</v>
      </c>
      <c r="DS77" s="29" t="str">
        <f t="shared" si="117"/>
        <v/>
      </c>
      <c r="DU77" s="158"/>
      <c r="DV77" s="27"/>
      <c r="DW77" s="28"/>
      <c r="DX77" s="28"/>
      <c r="DY77" s="11"/>
    </row>
    <row r="78" spans="1:129" s="29" customFormat="1" ht="23.25" thickBot="1">
      <c r="A78" s="157"/>
      <c r="B78" s="114" t="str">
        <f t="shared" si="59"/>
        <v>راسب</v>
      </c>
      <c r="C78" s="115" t="str">
        <f t="shared" si="60"/>
        <v/>
      </c>
      <c r="D78" s="148">
        <f t="shared" si="61"/>
        <v>69</v>
      </c>
      <c r="E78" s="117">
        <v>572</v>
      </c>
      <c r="F78" s="118" t="s">
        <v>143</v>
      </c>
      <c r="G78" s="149"/>
      <c r="H78" s="120"/>
      <c r="I78" s="119" t="s">
        <v>59</v>
      </c>
      <c r="J78" s="121" t="s">
        <v>60</v>
      </c>
      <c r="K78" s="119" t="s">
        <v>61</v>
      </c>
      <c r="L78" s="122">
        <v>30505011403505</v>
      </c>
      <c r="M78" s="123">
        <f t="shared" si="62"/>
        <v>38473</v>
      </c>
      <c r="N78" s="124" t="str">
        <f>IF([1]الشيت!M78="","",CONCATENATE(DATEDIF([1]الشيت!M78,[1]البداية!$M$20,"md")," - ",DATEDIF([1]الشيت!M78,[1]البداية!$M$20,"ym")," - ",DATEDIF([1]الشيت!M78,[1]البداية!$M$20,"y")))</f>
        <v>25 - 10 - 13</v>
      </c>
      <c r="O78" s="150">
        <v>525</v>
      </c>
      <c r="P78" s="151"/>
      <c r="Q78" s="11"/>
      <c r="R78" s="127">
        <v>8</v>
      </c>
      <c r="S78" s="128">
        <v>10.5</v>
      </c>
      <c r="T78" s="127">
        <v>14</v>
      </c>
      <c r="U78" s="152">
        <f t="shared" si="63"/>
        <v>32.5</v>
      </c>
      <c r="V78" s="127">
        <v>8.5</v>
      </c>
      <c r="W78" s="128">
        <v>11.5</v>
      </c>
      <c r="X78" s="127">
        <v>17.5</v>
      </c>
      <c r="Y78" s="152">
        <f t="shared" si="64"/>
        <v>37.5</v>
      </c>
      <c r="Z78" s="127">
        <v>5.5</v>
      </c>
      <c r="AA78" s="128">
        <v>4</v>
      </c>
      <c r="AB78" s="127">
        <v>7.2</v>
      </c>
      <c r="AC78" s="152">
        <f t="shared" si="65"/>
        <v>16.7</v>
      </c>
      <c r="AD78" s="127">
        <v>4.5</v>
      </c>
      <c r="AE78" s="127">
        <v>3</v>
      </c>
      <c r="AF78" s="153">
        <f t="shared" si="66"/>
        <v>7.5</v>
      </c>
      <c r="AG78" s="128">
        <v>7</v>
      </c>
      <c r="AH78" s="128">
        <v>5</v>
      </c>
      <c r="AI78" s="153">
        <f t="shared" si="67"/>
        <v>12</v>
      </c>
      <c r="AJ78" s="127">
        <v>7</v>
      </c>
      <c r="AK78" s="127">
        <v>6</v>
      </c>
      <c r="AL78" s="153">
        <f t="shared" si="68"/>
        <v>13</v>
      </c>
      <c r="AM78" s="132">
        <f t="shared" si="69"/>
        <v>18.5</v>
      </c>
      <c r="AN78" s="132">
        <f t="shared" si="70"/>
        <v>14</v>
      </c>
      <c r="AO78" s="153">
        <f t="shared" si="116"/>
        <v>32.5</v>
      </c>
      <c r="AP78" s="127">
        <v>7</v>
      </c>
      <c r="AQ78" s="128">
        <v>8</v>
      </c>
      <c r="AR78" s="127">
        <v>14</v>
      </c>
      <c r="AS78" s="152">
        <f t="shared" si="71"/>
        <v>29</v>
      </c>
      <c r="AT78" s="127">
        <v>9.5</v>
      </c>
      <c r="AU78" s="128">
        <v>7.5</v>
      </c>
      <c r="AV78" s="127">
        <v>13.5</v>
      </c>
      <c r="AW78" s="152">
        <f t="shared" si="72"/>
        <v>30.5</v>
      </c>
      <c r="AX78" s="127">
        <v>9</v>
      </c>
      <c r="AY78" s="128">
        <v>8</v>
      </c>
      <c r="AZ78" s="127">
        <v>8</v>
      </c>
      <c r="BA78" s="152">
        <f t="shared" si="73"/>
        <v>25</v>
      </c>
      <c r="BB78" s="127">
        <v>9</v>
      </c>
      <c r="BC78" s="128">
        <v>6</v>
      </c>
      <c r="BD78" s="127">
        <v>11.5</v>
      </c>
      <c r="BE78" s="152">
        <f t="shared" si="74"/>
        <v>26.5</v>
      </c>
      <c r="BF78" s="127">
        <v>9.5</v>
      </c>
      <c r="BG78" s="128">
        <v>8.5</v>
      </c>
      <c r="BH78" s="127">
        <v>15.5</v>
      </c>
      <c r="BI78" s="152">
        <f t="shared" si="75"/>
        <v>33.5</v>
      </c>
      <c r="BJ78" s="127">
        <v>9</v>
      </c>
      <c r="BK78" s="128">
        <v>6</v>
      </c>
      <c r="BL78" s="127">
        <v>15</v>
      </c>
      <c r="BM78" s="152">
        <f t="shared" si="76"/>
        <v>30</v>
      </c>
      <c r="BN78" s="127">
        <v>9</v>
      </c>
      <c r="BO78" s="128">
        <v>8.5</v>
      </c>
      <c r="BP78" s="127">
        <v>14</v>
      </c>
      <c r="BQ78" s="152">
        <f t="shared" si="77"/>
        <v>31.5</v>
      </c>
      <c r="BR78" s="127">
        <v>9</v>
      </c>
      <c r="BS78" s="128">
        <v>11</v>
      </c>
      <c r="BT78" s="127">
        <v>14</v>
      </c>
      <c r="BU78" s="152">
        <f t="shared" si="78"/>
        <v>34</v>
      </c>
      <c r="BV78" s="133">
        <f t="shared" si="79"/>
        <v>101.5</v>
      </c>
      <c r="BW78" s="134">
        <f t="shared" si="80"/>
        <v>359.2</v>
      </c>
      <c r="BX78" s="154">
        <v>3</v>
      </c>
      <c r="BY78" s="128">
        <v>5</v>
      </c>
      <c r="BZ78" s="127">
        <v>6.5</v>
      </c>
      <c r="CA78" s="152">
        <f t="shared" si="81"/>
        <v>14.5</v>
      </c>
      <c r="CB78" s="127">
        <v>3.5</v>
      </c>
      <c r="CC78" s="128">
        <v>4.5</v>
      </c>
      <c r="CD78" s="127">
        <v>6</v>
      </c>
      <c r="CE78" s="152">
        <f t="shared" si="82"/>
        <v>14</v>
      </c>
      <c r="CF78" s="138" t="str">
        <f t="shared" si="83"/>
        <v/>
      </c>
      <c r="CG78" s="139" t="str">
        <f t="shared" si="84"/>
        <v>راسب</v>
      </c>
      <c r="CH78" s="140" t="str">
        <f>IF(F78="","",IF(CJ78=0,RANK($BW78,$BW$10:$BW$599)+COUNTIF(BW$10:BW78,BW78)-1,IF(CJ78&gt;=$CK$8,"جميع المواد",CONCATENATE(DC78,DD78,DE78,DF78,DG78,DH78,DI78,DJ78,DK78,DL78,DM78,DN78,DO78,DP78,DQ78))))</f>
        <v>00(حاسب عملي)  00000000000</v>
      </c>
      <c r="CI78" s="141" t="str">
        <f>IF(F78="","",IF(CJ78=0,RANK($BW78,$BW$10:$BW$599)+COUNTIF(BW$10:BW78,BW78)-"1",""))</f>
        <v/>
      </c>
      <c r="CJ78" s="142">
        <f t="shared" si="85"/>
        <v>11</v>
      </c>
      <c r="CK78" s="143" t="str">
        <f t="shared" si="86"/>
        <v>1</v>
      </c>
      <c r="CL78" s="144" t="str">
        <f t="shared" si="87"/>
        <v>0</v>
      </c>
      <c r="CM78" s="144" t="str">
        <f t="shared" si="88"/>
        <v>1</v>
      </c>
      <c r="CN78" s="144" t="str">
        <f t="shared" si="89"/>
        <v>1</v>
      </c>
      <c r="CO78" s="144" t="str">
        <f t="shared" si="90"/>
        <v>1</v>
      </c>
      <c r="CP78" s="144" t="str">
        <f t="shared" si="91"/>
        <v>1</v>
      </c>
      <c r="CQ78" s="144" t="str">
        <f t="shared" si="92"/>
        <v>1</v>
      </c>
      <c r="CR78" s="144" t="str">
        <f t="shared" si="93"/>
        <v>1</v>
      </c>
      <c r="CS78" s="144" t="str">
        <f t="shared" si="94"/>
        <v>1</v>
      </c>
      <c r="CT78" s="144" t="str">
        <f t="shared" si="95"/>
        <v>1</v>
      </c>
      <c r="CU78" s="144" t="str">
        <f t="shared" si="96"/>
        <v>1</v>
      </c>
      <c r="CV78" s="144" t="str">
        <f t="shared" si="97"/>
        <v>1</v>
      </c>
      <c r="CW78" s="144" t="str">
        <f t="shared" si="98"/>
        <v>1</v>
      </c>
      <c r="CX78" s="144" t="str">
        <f t="shared" si="99"/>
        <v>1</v>
      </c>
      <c r="CY78" s="144" t="str">
        <f t="shared" si="100"/>
        <v>1</v>
      </c>
      <c r="DC78" s="156" t="str">
        <f t="shared" si="101"/>
        <v>0</v>
      </c>
      <c r="DD78" s="146" t="str">
        <f t="shared" si="102"/>
        <v/>
      </c>
      <c r="DE78" s="146" t="str">
        <f t="shared" si="103"/>
        <v>0</v>
      </c>
      <c r="DF78" s="146" t="str">
        <f t="shared" si="104"/>
        <v xml:space="preserve">(حاسب عملي)  </v>
      </c>
      <c r="DG78" s="146" t="str">
        <f t="shared" si="105"/>
        <v>0</v>
      </c>
      <c r="DH78" s="146" t="str">
        <f t="shared" si="106"/>
        <v>0</v>
      </c>
      <c r="DI78" s="146" t="str">
        <f t="shared" si="107"/>
        <v>0</v>
      </c>
      <c r="DJ78" s="146" t="str">
        <f t="shared" si="108"/>
        <v>0</v>
      </c>
      <c r="DK78" s="146" t="str">
        <f t="shared" si="109"/>
        <v>0</v>
      </c>
      <c r="DL78" s="146" t="str">
        <f t="shared" si="110"/>
        <v>0</v>
      </c>
      <c r="DM78" s="146" t="str">
        <f t="shared" si="111"/>
        <v>0</v>
      </c>
      <c r="DN78" s="146" t="str">
        <f t="shared" si="112"/>
        <v>0</v>
      </c>
      <c r="DO78" s="146" t="str">
        <f t="shared" si="113"/>
        <v>0</v>
      </c>
      <c r="DP78" s="146" t="str">
        <f t="shared" si="114"/>
        <v>0</v>
      </c>
      <c r="DQ78" s="146" t="str">
        <f t="shared" si="115"/>
        <v>0</v>
      </c>
      <c r="DS78" s="29" t="str">
        <f t="shared" si="117"/>
        <v/>
      </c>
      <c r="DU78" s="158"/>
      <c r="DV78" s="27"/>
      <c r="DW78" s="28"/>
      <c r="DX78" s="28"/>
      <c r="DY78" s="11"/>
    </row>
    <row r="79" spans="1:129" s="29" customFormat="1" ht="23.25" thickBot="1">
      <c r="A79" s="157"/>
      <c r="B79" s="114" t="str">
        <f t="shared" si="59"/>
        <v>راسب</v>
      </c>
      <c r="C79" s="115" t="str">
        <f t="shared" si="60"/>
        <v/>
      </c>
      <c r="D79" s="148">
        <f t="shared" si="61"/>
        <v>70</v>
      </c>
      <c r="E79" s="117">
        <v>573</v>
      </c>
      <c r="F79" s="118" t="s">
        <v>144</v>
      </c>
      <c r="G79" s="149"/>
      <c r="H79" s="120"/>
      <c r="I79" s="119" t="s">
        <v>59</v>
      </c>
      <c r="J79" s="121" t="s">
        <v>60</v>
      </c>
      <c r="K79" s="119" t="s">
        <v>61</v>
      </c>
      <c r="L79" s="122">
        <v>30506141401764</v>
      </c>
      <c r="M79" s="123">
        <f t="shared" si="62"/>
        <v>38517</v>
      </c>
      <c r="N79" s="124" t="str">
        <f>IF([1]الشيت!M79="","",CONCATENATE(DATEDIF([1]الشيت!M79,[1]البداية!$M$20,"md")," - ",DATEDIF([1]الشيت!M79,[1]البداية!$M$20,"ym")," - ",DATEDIF([1]الشيت!M79,[1]البداية!$M$20,"y")))</f>
        <v>8 - 3 - 13</v>
      </c>
      <c r="O79" s="150">
        <v>526</v>
      </c>
      <c r="P79" s="151"/>
      <c r="Q79" s="11"/>
      <c r="R79" s="127">
        <v>8</v>
      </c>
      <c r="S79" s="128">
        <v>11.5</v>
      </c>
      <c r="T79" s="127">
        <v>14.5</v>
      </c>
      <c r="U79" s="152">
        <f t="shared" si="63"/>
        <v>34</v>
      </c>
      <c r="V79" s="127">
        <v>8.5</v>
      </c>
      <c r="W79" s="128">
        <v>11</v>
      </c>
      <c r="X79" s="127">
        <v>16</v>
      </c>
      <c r="Y79" s="152">
        <f t="shared" si="64"/>
        <v>35.5</v>
      </c>
      <c r="Z79" s="127">
        <v>5.5</v>
      </c>
      <c r="AA79" s="128">
        <v>4.4000000000000004</v>
      </c>
      <c r="AB79" s="127">
        <v>9.1999999999999993</v>
      </c>
      <c r="AC79" s="152">
        <f t="shared" si="65"/>
        <v>19.100000000000001</v>
      </c>
      <c r="AD79" s="127">
        <v>4.5</v>
      </c>
      <c r="AE79" s="127">
        <v>3</v>
      </c>
      <c r="AF79" s="153">
        <f t="shared" si="66"/>
        <v>7.5</v>
      </c>
      <c r="AG79" s="128">
        <v>7</v>
      </c>
      <c r="AH79" s="128">
        <v>5</v>
      </c>
      <c r="AI79" s="153">
        <f t="shared" si="67"/>
        <v>12</v>
      </c>
      <c r="AJ79" s="127">
        <v>8</v>
      </c>
      <c r="AK79" s="127">
        <v>6</v>
      </c>
      <c r="AL79" s="153">
        <f t="shared" si="68"/>
        <v>14</v>
      </c>
      <c r="AM79" s="132">
        <f t="shared" si="69"/>
        <v>19.5</v>
      </c>
      <c r="AN79" s="132">
        <f t="shared" si="70"/>
        <v>14</v>
      </c>
      <c r="AO79" s="153">
        <f t="shared" si="116"/>
        <v>33.5</v>
      </c>
      <c r="AP79" s="127">
        <v>7</v>
      </c>
      <c r="AQ79" s="128">
        <v>9</v>
      </c>
      <c r="AR79" s="127">
        <v>13</v>
      </c>
      <c r="AS79" s="152">
        <f t="shared" si="71"/>
        <v>29</v>
      </c>
      <c r="AT79" s="127">
        <v>9</v>
      </c>
      <c r="AU79" s="128">
        <v>9</v>
      </c>
      <c r="AV79" s="127">
        <v>13.5</v>
      </c>
      <c r="AW79" s="152">
        <f t="shared" si="72"/>
        <v>31.5</v>
      </c>
      <c r="AX79" s="127">
        <v>9</v>
      </c>
      <c r="AY79" s="128">
        <v>15</v>
      </c>
      <c r="AZ79" s="127">
        <v>6</v>
      </c>
      <c r="BA79" s="152">
        <f t="shared" si="73"/>
        <v>30</v>
      </c>
      <c r="BB79" s="127">
        <v>9</v>
      </c>
      <c r="BC79" s="128">
        <v>4</v>
      </c>
      <c r="BD79" s="127">
        <v>12</v>
      </c>
      <c r="BE79" s="152">
        <f t="shared" si="74"/>
        <v>25</v>
      </c>
      <c r="BF79" s="127">
        <v>9.5</v>
      </c>
      <c r="BG79" s="128">
        <v>10.5</v>
      </c>
      <c r="BH79" s="127">
        <v>13.5</v>
      </c>
      <c r="BI79" s="152">
        <f t="shared" si="75"/>
        <v>33.5</v>
      </c>
      <c r="BJ79" s="127">
        <v>9</v>
      </c>
      <c r="BK79" s="128">
        <v>7</v>
      </c>
      <c r="BL79" s="127">
        <v>15</v>
      </c>
      <c r="BM79" s="152">
        <f t="shared" si="76"/>
        <v>31</v>
      </c>
      <c r="BN79" s="127">
        <v>9</v>
      </c>
      <c r="BO79" s="128">
        <v>7.5</v>
      </c>
      <c r="BP79" s="127">
        <v>13</v>
      </c>
      <c r="BQ79" s="152">
        <f t="shared" si="77"/>
        <v>29.5</v>
      </c>
      <c r="BR79" s="127">
        <v>9</v>
      </c>
      <c r="BS79" s="128">
        <v>11</v>
      </c>
      <c r="BT79" s="127">
        <v>13</v>
      </c>
      <c r="BU79" s="152">
        <f t="shared" si="78"/>
        <v>33</v>
      </c>
      <c r="BV79" s="133">
        <f t="shared" si="79"/>
        <v>111.9</v>
      </c>
      <c r="BW79" s="134">
        <f t="shared" si="80"/>
        <v>364.6</v>
      </c>
      <c r="BX79" s="154">
        <v>3</v>
      </c>
      <c r="BY79" s="128">
        <v>5</v>
      </c>
      <c r="BZ79" s="127">
        <v>7</v>
      </c>
      <c r="CA79" s="152">
        <f t="shared" si="81"/>
        <v>15</v>
      </c>
      <c r="CB79" s="127">
        <v>3.5</v>
      </c>
      <c r="CC79" s="128">
        <v>4.5</v>
      </c>
      <c r="CD79" s="127">
        <v>6</v>
      </c>
      <c r="CE79" s="152">
        <f t="shared" si="82"/>
        <v>14</v>
      </c>
      <c r="CF79" s="138" t="str">
        <f t="shared" si="83"/>
        <v/>
      </c>
      <c r="CG79" s="139" t="str">
        <f t="shared" si="84"/>
        <v>راسب</v>
      </c>
      <c r="CH79" s="140" t="str">
        <f>IF(F79="","",IF(CJ79=0,RANK($BW79,$BW$10:$BW$599)+COUNTIF(BW$10:BW79,BW79)-1,IF(CJ79&gt;=$CK$8,"جميع المواد",CONCATENATE(DC79,DD79,DE79,DF79,DG79,DH79,DI79,DJ79,DK79,DL79,DM79,DN79,DO79,DP79,DQ79))))</f>
        <v>0(حاسب عملي)  00000000000</v>
      </c>
      <c r="CI79" s="141" t="str">
        <f>IF(F79="","",IF(CJ79=0,RANK($BW79,$BW$10:$BW$599)+COUNTIF(BW$10:BW79,BW79)-"1",""))</f>
        <v/>
      </c>
      <c r="CJ79" s="142">
        <f t="shared" si="85"/>
        <v>10</v>
      </c>
      <c r="CK79" s="143" t="str">
        <f t="shared" si="86"/>
        <v>0</v>
      </c>
      <c r="CL79" s="144" t="str">
        <f t="shared" si="87"/>
        <v>1</v>
      </c>
      <c r="CM79" s="144" t="str">
        <f t="shared" si="88"/>
        <v>0</v>
      </c>
      <c r="CN79" s="144" t="str">
        <f t="shared" si="89"/>
        <v>1</v>
      </c>
      <c r="CO79" s="144" t="str">
        <f t="shared" si="90"/>
        <v>1</v>
      </c>
      <c r="CP79" s="144" t="str">
        <f t="shared" si="91"/>
        <v>1</v>
      </c>
      <c r="CQ79" s="144" t="str">
        <f t="shared" si="92"/>
        <v>1</v>
      </c>
      <c r="CR79" s="144" t="str">
        <f t="shared" si="93"/>
        <v>1</v>
      </c>
      <c r="CS79" s="144" t="str">
        <f t="shared" si="94"/>
        <v>1</v>
      </c>
      <c r="CT79" s="144" t="str">
        <f t="shared" si="95"/>
        <v>1</v>
      </c>
      <c r="CU79" s="144" t="str">
        <f t="shared" si="96"/>
        <v>1</v>
      </c>
      <c r="CV79" s="144" t="str">
        <f t="shared" si="97"/>
        <v>1</v>
      </c>
      <c r="CW79" s="144" t="str">
        <f t="shared" si="98"/>
        <v>1</v>
      </c>
      <c r="CX79" s="144" t="str">
        <f t="shared" si="99"/>
        <v>1</v>
      </c>
      <c r="CY79" s="144" t="str">
        <f t="shared" si="100"/>
        <v>1</v>
      </c>
      <c r="DC79" s="156" t="str">
        <f t="shared" si="101"/>
        <v/>
      </c>
      <c r="DD79" s="146" t="str">
        <f t="shared" si="102"/>
        <v>0</v>
      </c>
      <c r="DE79" s="146" t="str">
        <f t="shared" si="103"/>
        <v/>
      </c>
      <c r="DF79" s="146" t="str">
        <f t="shared" si="104"/>
        <v xml:space="preserve">(حاسب عملي)  </v>
      </c>
      <c r="DG79" s="146" t="str">
        <f t="shared" si="105"/>
        <v>0</v>
      </c>
      <c r="DH79" s="146" t="str">
        <f t="shared" si="106"/>
        <v>0</v>
      </c>
      <c r="DI79" s="146" t="str">
        <f t="shared" si="107"/>
        <v>0</v>
      </c>
      <c r="DJ79" s="146" t="str">
        <f t="shared" si="108"/>
        <v>0</v>
      </c>
      <c r="DK79" s="146" t="str">
        <f t="shared" si="109"/>
        <v>0</v>
      </c>
      <c r="DL79" s="146" t="str">
        <f t="shared" si="110"/>
        <v>0</v>
      </c>
      <c r="DM79" s="146" t="str">
        <f t="shared" si="111"/>
        <v>0</v>
      </c>
      <c r="DN79" s="146" t="str">
        <f t="shared" si="112"/>
        <v>0</v>
      </c>
      <c r="DO79" s="146" t="str">
        <f t="shared" si="113"/>
        <v>0</v>
      </c>
      <c r="DP79" s="146" t="str">
        <f t="shared" si="114"/>
        <v>0</v>
      </c>
      <c r="DQ79" s="146" t="str">
        <f t="shared" si="115"/>
        <v>0</v>
      </c>
      <c r="DS79" s="29" t="str">
        <f t="shared" si="117"/>
        <v/>
      </c>
      <c r="DU79" s="158"/>
      <c r="DV79" s="27"/>
      <c r="DW79" s="28"/>
      <c r="DX79" s="28"/>
      <c r="DY79" s="11"/>
    </row>
    <row r="80" spans="1:129" s="29" customFormat="1" ht="23.25" thickBot="1">
      <c r="A80" s="157"/>
      <c r="B80" s="114" t="str">
        <f t="shared" si="59"/>
        <v>راسب</v>
      </c>
      <c r="C80" s="115" t="str">
        <f t="shared" si="60"/>
        <v/>
      </c>
      <c r="D80" s="148">
        <f t="shared" si="61"/>
        <v>71</v>
      </c>
      <c r="E80" s="117">
        <v>574</v>
      </c>
      <c r="F80" s="118" t="s">
        <v>145</v>
      </c>
      <c r="G80" s="149"/>
      <c r="H80" s="120"/>
      <c r="I80" s="119" t="s">
        <v>59</v>
      </c>
      <c r="J80" s="121" t="s">
        <v>60</v>
      </c>
      <c r="K80" s="119" t="s">
        <v>61</v>
      </c>
      <c r="L80" s="122">
        <v>30304211401447</v>
      </c>
      <c r="M80" s="123">
        <f t="shared" si="62"/>
        <v>37732</v>
      </c>
      <c r="N80" s="124" t="str">
        <f>IF([1]الشيت!M80="","",CONCATENATE(DATEDIF([1]الشيت!M80,[1]البداية!$M$20,"md")," - ",DATEDIF([1]الشيت!M80,[1]البداية!$M$20,"ym")," - ",DATEDIF([1]الشيت!M80,[1]البداية!$M$20,"y")))</f>
        <v>0 - 3 - 14</v>
      </c>
      <c r="O80" s="150">
        <v>527</v>
      </c>
      <c r="P80" s="151"/>
      <c r="Q80" s="11"/>
      <c r="R80" s="127">
        <v>8</v>
      </c>
      <c r="S80" s="128">
        <v>11.5</v>
      </c>
      <c r="T80" s="127">
        <v>14.5</v>
      </c>
      <c r="U80" s="152">
        <f t="shared" si="63"/>
        <v>34</v>
      </c>
      <c r="V80" s="127">
        <v>8.5</v>
      </c>
      <c r="W80" s="128">
        <v>10.5</v>
      </c>
      <c r="X80" s="127">
        <v>17.5</v>
      </c>
      <c r="Y80" s="152">
        <f t="shared" si="64"/>
        <v>36.5</v>
      </c>
      <c r="Z80" s="127">
        <v>5.5</v>
      </c>
      <c r="AA80" s="128">
        <v>4.4000000000000004</v>
      </c>
      <c r="AB80" s="127">
        <v>8.8000000000000007</v>
      </c>
      <c r="AC80" s="152">
        <f t="shared" si="65"/>
        <v>18.700000000000003</v>
      </c>
      <c r="AD80" s="127">
        <v>4.5</v>
      </c>
      <c r="AE80" s="127">
        <v>3</v>
      </c>
      <c r="AF80" s="153">
        <f t="shared" si="66"/>
        <v>7.5</v>
      </c>
      <c r="AG80" s="128">
        <v>9</v>
      </c>
      <c r="AH80" s="128">
        <v>5</v>
      </c>
      <c r="AI80" s="153">
        <f t="shared" si="67"/>
        <v>14</v>
      </c>
      <c r="AJ80" s="127">
        <v>9</v>
      </c>
      <c r="AK80" s="127">
        <v>6</v>
      </c>
      <c r="AL80" s="153">
        <f t="shared" si="68"/>
        <v>15</v>
      </c>
      <c r="AM80" s="132">
        <f t="shared" si="69"/>
        <v>22.5</v>
      </c>
      <c r="AN80" s="132">
        <f t="shared" si="70"/>
        <v>14</v>
      </c>
      <c r="AO80" s="153">
        <f t="shared" si="116"/>
        <v>36.5</v>
      </c>
      <c r="AP80" s="127">
        <v>7</v>
      </c>
      <c r="AQ80" s="128">
        <v>7</v>
      </c>
      <c r="AR80" s="127">
        <v>14</v>
      </c>
      <c r="AS80" s="152">
        <f t="shared" si="71"/>
        <v>28</v>
      </c>
      <c r="AT80" s="127">
        <v>9.5</v>
      </c>
      <c r="AU80" s="128">
        <v>6.5</v>
      </c>
      <c r="AV80" s="127">
        <v>13.5</v>
      </c>
      <c r="AW80" s="152">
        <f t="shared" si="72"/>
        <v>29.5</v>
      </c>
      <c r="AX80" s="127">
        <v>9</v>
      </c>
      <c r="AY80" s="128">
        <v>14</v>
      </c>
      <c r="AZ80" s="127">
        <v>6</v>
      </c>
      <c r="BA80" s="152">
        <f t="shared" si="73"/>
        <v>29</v>
      </c>
      <c r="BB80" s="127">
        <v>9</v>
      </c>
      <c r="BC80" s="128">
        <v>7</v>
      </c>
      <c r="BD80" s="127">
        <v>13.5</v>
      </c>
      <c r="BE80" s="152">
        <f t="shared" si="74"/>
        <v>29.5</v>
      </c>
      <c r="BF80" s="127">
        <v>9.5</v>
      </c>
      <c r="BG80" s="128">
        <v>3.5</v>
      </c>
      <c r="BH80" s="127">
        <v>17</v>
      </c>
      <c r="BI80" s="152">
        <f t="shared" si="75"/>
        <v>30</v>
      </c>
      <c r="BJ80" s="127">
        <v>9</v>
      </c>
      <c r="BK80" s="128">
        <v>2</v>
      </c>
      <c r="BL80" s="127">
        <v>15</v>
      </c>
      <c r="BM80" s="152">
        <f t="shared" si="76"/>
        <v>26</v>
      </c>
      <c r="BN80" s="127">
        <v>9</v>
      </c>
      <c r="BO80" s="128">
        <v>6.5</v>
      </c>
      <c r="BP80" s="127">
        <v>13</v>
      </c>
      <c r="BQ80" s="152">
        <f t="shared" si="77"/>
        <v>28.5</v>
      </c>
      <c r="BR80" s="127">
        <v>9</v>
      </c>
      <c r="BS80" s="128">
        <v>14</v>
      </c>
      <c r="BT80" s="127">
        <v>12.5</v>
      </c>
      <c r="BU80" s="152">
        <f t="shared" si="78"/>
        <v>35.5</v>
      </c>
      <c r="BV80" s="133">
        <f t="shared" si="79"/>
        <v>100.9</v>
      </c>
      <c r="BW80" s="134">
        <f t="shared" si="80"/>
        <v>361.7</v>
      </c>
      <c r="BX80" s="154">
        <v>3</v>
      </c>
      <c r="BY80" s="128">
        <v>4.5</v>
      </c>
      <c r="BZ80" s="127">
        <v>6</v>
      </c>
      <c r="CA80" s="152">
        <f t="shared" si="81"/>
        <v>13.5</v>
      </c>
      <c r="CB80" s="127">
        <v>3.5</v>
      </c>
      <c r="CC80" s="128">
        <v>4.5</v>
      </c>
      <c r="CD80" s="127">
        <v>6</v>
      </c>
      <c r="CE80" s="152">
        <f t="shared" si="82"/>
        <v>14</v>
      </c>
      <c r="CF80" s="138" t="str">
        <f t="shared" si="83"/>
        <v/>
      </c>
      <c r="CG80" s="139" t="str">
        <f t="shared" si="84"/>
        <v>راسب</v>
      </c>
      <c r="CH80" s="140" t="str">
        <f>IF(F80="","",IF(CJ80=0,RANK($BW80,$BW$10:$BW$599)+COUNTIF(BW$10:BW80,BW80)-1,IF(CJ80&gt;=$CK$8,"جميع المواد",CONCATENATE(DC80,DD80,DE80,DF80,DG80,DH80,DI80,DJ80,DK80,DL80,DM80,DN80,DO80,DP80,DQ80))))</f>
        <v>000000000000</v>
      </c>
      <c r="CI80" s="141" t="str">
        <f>IF(F80="","",IF(CJ80=0,RANK($BW80,$BW$10:$BW$599)+COUNTIF(BW$10:BW80,BW80)-"1",""))</f>
        <v/>
      </c>
      <c r="CJ80" s="142">
        <f t="shared" si="85"/>
        <v>9</v>
      </c>
      <c r="CK80" s="143" t="str">
        <f t="shared" si="86"/>
        <v>0</v>
      </c>
      <c r="CL80" s="144" t="str">
        <f t="shared" si="87"/>
        <v>1</v>
      </c>
      <c r="CM80" s="144" t="str">
        <f t="shared" si="88"/>
        <v>0</v>
      </c>
      <c r="CN80" s="144" t="str">
        <f t="shared" si="89"/>
        <v>0</v>
      </c>
      <c r="CO80" s="144" t="str">
        <f t="shared" si="90"/>
        <v>1</v>
      </c>
      <c r="CP80" s="144" t="str">
        <f t="shared" si="91"/>
        <v>1</v>
      </c>
      <c r="CQ80" s="144" t="str">
        <f t="shared" si="92"/>
        <v>1</v>
      </c>
      <c r="CR80" s="144" t="str">
        <f t="shared" si="93"/>
        <v>1</v>
      </c>
      <c r="CS80" s="144" t="str">
        <f t="shared" si="94"/>
        <v>1</v>
      </c>
      <c r="CT80" s="144" t="str">
        <f t="shared" si="95"/>
        <v>1</v>
      </c>
      <c r="CU80" s="144" t="str">
        <f t="shared" si="96"/>
        <v>1</v>
      </c>
      <c r="CV80" s="144" t="str">
        <f t="shared" si="97"/>
        <v>1</v>
      </c>
      <c r="CW80" s="144" t="str">
        <f t="shared" si="98"/>
        <v>1</v>
      </c>
      <c r="CX80" s="144" t="str">
        <f t="shared" si="99"/>
        <v>1</v>
      </c>
      <c r="CY80" s="144" t="str">
        <f t="shared" si="100"/>
        <v>1</v>
      </c>
      <c r="DC80" s="156" t="str">
        <f t="shared" si="101"/>
        <v/>
      </c>
      <c r="DD80" s="146" t="str">
        <f t="shared" si="102"/>
        <v>0</v>
      </c>
      <c r="DE80" s="146" t="str">
        <f t="shared" si="103"/>
        <v/>
      </c>
      <c r="DF80" s="146" t="str">
        <f t="shared" si="104"/>
        <v/>
      </c>
      <c r="DG80" s="146" t="str">
        <f t="shared" si="105"/>
        <v>0</v>
      </c>
      <c r="DH80" s="146" t="str">
        <f t="shared" si="106"/>
        <v>0</v>
      </c>
      <c r="DI80" s="146" t="str">
        <f t="shared" si="107"/>
        <v>0</v>
      </c>
      <c r="DJ80" s="146" t="str">
        <f t="shared" si="108"/>
        <v>0</v>
      </c>
      <c r="DK80" s="146" t="str">
        <f t="shared" si="109"/>
        <v>0</v>
      </c>
      <c r="DL80" s="146" t="str">
        <f t="shared" si="110"/>
        <v>0</v>
      </c>
      <c r="DM80" s="146" t="str">
        <f t="shared" si="111"/>
        <v>0</v>
      </c>
      <c r="DN80" s="146" t="str">
        <f t="shared" si="112"/>
        <v>0</v>
      </c>
      <c r="DO80" s="146" t="str">
        <f t="shared" si="113"/>
        <v>0</v>
      </c>
      <c r="DP80" s="146" t="str">
        <f t="shared" si="114"/>
        <v>0</v>
      </c>
      <c r="DQ80" s="146" t="str">
        <f t="shared" si="115"/>
        <v>0</v>
      </c>
      <c r="DS80" s="29" t="str">
        <f t="shared" si="117"/>
        <v/>
      </c>
      <c r="DU80" s="158"/>
      <c r="DV80" s="27"/>
      <c r="DW80" s="28"/>
      <c r="DX80" s="28"/>
      <c r="DY80" s="11"/>
    </row>
    <row r="81" spans="1:129" s="29" customFormat="1" ht="23.25" thickBot="1">
      <c r="A81" s="157"/>
      <c r="B81" s="114" t="str">
        <f t="shared" si="59"/>
        <v>راسب</v>
      </c>
      <c r="C81" s="115" t="str">
        <f t="shared" si="60"/>
        <v/>
      </c>
      <c r="D81" s="148">
        <f t="shared" si="61"/>
        <v>72</v>
      </c>
      <c r="E81" s="117">
        <v>575</v>
      </c>
      <c r="F81" s="118" t="s">
        <v>146</v>
      </c>
      <c r="G81" s="149"/>
      <c r="H81" s="120"/>
      <c r="I81" s="119" t="s">
        <v>59</v>
      </c>
      <c r="J81" s="121" t="s">
        <v>60</v>
      </c>
      <c r="K81" s="119" t="s">
        <v>61</v>
      </c>
      <c r="L81" s="122">
        <v>30206121402523</v>
      </c>
      <c r="M81" s="123">
        <f t="shared" si="62"/>
        <v>37419</v>
      </c>
      <c r="N81" s="124" t="str">
        <f>IF([1]الشيت!M81="","",CONCATENATE(DATEDIF([1]الشيت!M81,[1]البداية!$M$20,"md")," - ",DATEDIF([1]الشيت!M81,[1]البداية!$M$20,"ym")," - ",DATEDIF([1]الشيت!M81,[1]البداية!$M$20,"y")))</f>
        <v>0 - 5 - 13</v>
      </c>
      <c r="O81" s="150">
        <v>528</v>
      </c>
      <c r="P81" s="151"/>
      <c r="Q81" s="11"/>
      <c r="R81" s="127">
        <v>8</v>
      </c>
      <c r="S81" s="128">
        <v>7</v>
      </c>
      <c r="T81" s="127">
        <v>13.5</v>
      </c>
      <c r="U81" s="152">
        <f t="shared" si="63"/>
        <v>28.5</v>
      </c>
      <c r="V81" s="127">
        <v>9.5</v>
      </c>
      <c r="W81" s="128">
        <v>7</v>
      </c>
      <c r="X81" s="127">
        <v>18.5</v>
      </c>
      <c r="Y81" s="152">
        <f t="shared" si="64"/>
        <v>35</v>
      </c>
      <c r="Z81" s="127">
        <v>5.5</v>
      </c>
      <c r="AA81" s="128">
        <v>4.8</v>
      </c>
      <c r="AB81" s="127">
        <v>8.8000000000000007</v>
      </c>
      <c r="AC81" s="152">
        <f t="shared" si="65"/>
        <v>19.100000000000001</v>
      </c>
      <c r="AD81" s="127">
        <v>4.5</v>
      </c>
      <c r="AE81" s="127">
        <v>3</v>
      </c>
      <c r="AF81" s="153">
        <f t="shared" si="66"/>
        <v>7.5</v>
      </c>
      <c r="AG81" s="128">
        <v>8</v>
      </c>
      <c r="AH81" s="128">
        <v>4</v>
      </c>
      <c r="AI81" s="153">
        <f t="shared" si="67"/>
        <v>12</v>
      </c>
      <c r="AJ81" s="127">
        <v>7</v>
      </c>
      <c r="AK81" s="127">
        <v>4</v>
      </c>
      <c r="AL81" s="153">
        <f t="shared" si="68"/>
        <v>11</v>
      </c>
      <c r="AM81" s="132">
        <f t="shared" si="69"/>
        <v>19.5</v>
      </c>
      <c r="AN81" s="132">
        <f t="shared" si="70"/>
        <v>11</v>
      </c>
      <c r="AO81" s="153">
        <f t="shared" si="116"/>
        <v>30.5</v>
      </c>
      <c r="AP81" s="127">
        <v>7</v>
      </c>
      <c r="AQ81" s="128">
        <v>4</v>
      </c>
      <c r="AR81" s="127">
        <v>14</v>
      </c>
      <c r="AS81" s="152">
        <f t="shared" si="71"/>
        <v>25</v>
      </c>
      <c r="AT81" s="127">
        <v>9.5</v>
      </c>
      <c r="AU81" s="128">
        <v>8</v>
      </c>
      <c r="AV81" s="127">
        <v>14</v>
      </c>
      <c r="AW81" s="152">
        <f t="shared" si="72"/>
        <v>31.5</v>
      </c>
      <c r="AX81" s="127">
        <v>9</v>
      </c>
      <c r="AY81" s="128">
        <v>10</v>
      </c>
      <c r="AZ81" s="127">
        <v>6</v>
      </c>
      <c r="BA81" s="152">
        <f t="shared" si="73"/>
        <v>25</v>
      </c>
      <c r="BB81" s="127">
        <v>9</v>
      </c>
      <c r="BC81" s="128">
        <v>4</v>
      </c>
      <c r="BD81" s="127">
        <v>13</v>
      </c>
      <c r="BE81" s="152">
        <f t="shared" si="74"/>
        <v>26</v>
      </c>
      <c r="BF81" s="127">
        <v>9.5</v>
      </c>
      <c r="BG81" s="128">
        <v>3</v>
      </c>
      <c r="BH81" s="127">
        <v>15.5</v>
      </c>
      <c r="BI81" s="152">
        <f t="shared" si="75"/>
        <v>28</v>
      </c>
      <c r="BJ81" s="127">
        <v>9</v>
      </c>
      <c r="BK81" s="128">
        <v>5</v>
      </c>
      <c r="BL81" s="127">
        <v>14</v>
      </c>
      <c r="BM81" s="152">
        <f t="shared" si="76"/>
        <v>28</v>
      </c>
      <c r="BN81" s="127">
        <v>9</v>
      </c>
      <c r="BO81" s="128">
        <v>5.5</v>
      </c>
      <c r="BP81" s="127">
        <v>14.5</v>
      </c>
      <c r="BQ81" s="152">
        <f t="shared" si="77"/>
        <v>29</v>
      </c>
      <c r="BR81" s="127">
        <v>9</v>
      </c>
      <c r="BS81" s="128">
        <v>12</v>
      </c>
      <c r="BT81" s="127">
        <v>12</v>
      </c>
      <c r="BU81" s="152">
        <f t="shared" si="78"/>
        <v>33</v>
      </c>
      <c r="BV81" s="133">
        <f t="shared" si="79"/>
        <v>82.3</v>
      </c>
      <c r="BW81" s="134">
        <f t="shared" si="80"/>
        <v>338.6</v>
      </c>
      <c r="BX81" s="154">
        <v>3</v>
      </c>
      <c r="BY81" s="128">
        <v>4.5</v>
      </c>
      <c r="BZ81" s="127">
        <v>6</v>
      </c>
      <c r="CA81" s="152">
        <f t="shared" si="81"/>
        <v>13.5</v>
      </c>
      <c r="CB81" s="127">
        <v>3.5</v>
      </c>
      <c r="CC81" s="128">
        <v>4</v>
      </c>
      <c r="CD81" s="127">
        <v>6</v>
      </c>
      <c r="CE81" s="152">
        <f t="shared" si="82"/>
        <v>13.5</v>
      </c>
      <c r="CF81" s="138" t="str">
        <f t="shared" si="83"/>
        <v/>
      </c>
      <c r="CG81" s="139" t="str">
        <f t="shared" si="84"/>
        <v>راسب</v>
      </c>
      <c r="CH81" s="140" t="str">
        <f>IF(F81="","",IF(CJ81=0,RANK($BW81,$BW$10:$BW$599)+COUNTIF(BW$10:BW81,BW81)-1,IF(CJ81&gt;=$CK$8,"جميع المواد",CONCATENATE(DC81,DD81,DE81,DF81,DG81,DH81,DI81,DJ81,DK81,DL81,DM81,DN81,DO81,DP81,DQ81))))</f>
        <v>00000000000000</v>
      </c>
      <c r="CI81" s="141" t="str">
        <f>IF(F81="","",IF(CJ81=0,RANK($BW81,$BW$10:$BW$599)+COUNTIF(BW$10:BW81,BW81)-"1",""))</f>
        <v/>
      </c>
      <c r="CJ81" s="142">
        <f t="shared" si="85"/>
        <v>11</v>
      </c>
      <c r="CK81" s="143" t="str">
        <f t="shared" si="86"/>
        <v>1</v>
      </c>
      <c r="CL81" s="144" t="str">
        <f t="shared" si="87"/>
        <v>1</v>
      </c>
      <c r="CM81" s="144" t="str">
        <f t="shared" si="88"/>
        <v>0</v>
      </c>
      <c r="CN81" s="144" t="str">
        <f t="shared" si="89"/>
        <v>1</v>
      </c>
      <c r="CO81" s="144" t="str">
        <f t="shared" si="90"/>
        <v>1</v>
      </c>
      <c r="CP81" s="144" t="str">
        <f t="shared" si="91"/>
        <v>1</v>
      </c>
      <c r="CQ81" s="144" t="str">
        <f t="shared" si="92"/>
        <v>1</v>
      </c>
      <c r="CR81" s="144" t="str">
        <f t="shared" si="93"/>
        <v>1</v>
      </c>
      <c r="CS81" s="144" t="str">
        <f t="shared" si="94"/>
        <v>1</v>
      </c>
      <c r="CT81" s="144" t="str">
        <f t="shared" si="95"/>
        <v>1</v>
      </c>
      <c r="CU81" s="144" t="str">
        <f t="shared" si="96"/>
        <v>1</v>
      </c>
      <c r="CV81" s="144" t="str">
        <f t="shared" si="97"/>
        <v>1</v>
      </c>
      <c r="CW81" s="144" t="str">
        <f t="shared" si="98"/>
        <v>1</v>
      </c>
      <c r="CX81" s="144" t="str">
        <f t="shared" si="99"/>
        <v>1</v>
      </c>
      <c r="CY81" s="144" t="str">
        <f t="shared" si="100"/>
        <v>1</v>
      </c>
      <c r="DC81" s="156" t="str">
        <f t="shared" si="101"/>
        <v>0</v>
      </c>
      <c r="DD81" s="146" t="str">
        <f t="shared" si="102"/>
        <v>0</v>
      </c>
      <c r="DE81" s="146" t="str">
        <f t="shared" si="103"/>
        <v/>
      </c>
      <c r="DF81" s="146" t="str">
        <f t="shared" si="104"/>
        <v>0</v>
      </c>
      <c r="DG81" s="146" t="str">
        <f t="shared" si="105"/>
        <v>0</v>
      </c>
      <c r="DH81" s="146" t="str">
        <f t="shared" si="106"/>
        <v>0</v>
      </c>
      <c r="DI81" s="146" t="str">
        <f t="shared" si="107"/>
        <v>0</v>
      </c>
      <c r="DJ81" s="146" t="str">
        <f t="shared" si="108"/>
        <v>0</v>
      </c>
      <c r="DK81" s="146" t="str">
        <f t="shared" si="109"/>
        <v>0</v>
      </c>
      <c r="DL81" s="146" t="str">
        <f t="shared" si="110"/>
        <v>0</v>
      </c>
      <c r="DM81" s="146" t="str">
        <f t="shared" si="111"/>
        <v>0</v>
      </c>
      <c r="DN81" s="146" t="str">
        <f t="shared" si="112"/>
        <v>0</v>
      </c>
      <c r="DO81" s="146" t="str">
        <f t="shared" si="113"/>
        <v>0</v>
      </c>
      <c r="DP81" s="146" t="str">
        <f t="shared" si="114"/>
        <v>0</v>
      </c>
      <c r="DQ81" s="146" t="str">
        <f t="shared" si="115"/>
        <v>0</v>
      </c>
      <c r="DS81" s="29" t="str">
        <f t="shared" si="117"/>
        <v/>
      </c>
      <c r="DU81" s="158"/>
      <c r="DV81" s="27"/>
      <c r="DW81" s="28"/>
      <c r="DX81" s="28"/>
      <c r="DY81" s="11"/>
    </row>
    <row r="82" spans="1:129" s="29" customFormat="1" ht="23.25" thickBot="1">
      <c r="A82" s="157"/>
      <c r="B82" s="114" t="str">
        <f t="shared" si="59"/>
        <v>راسب</v>
      </c>
      <c r="C82" s="115" t="str">
        <f t="shared" si="60"/>
        <v/>
      </c>
      <c r="D82" s="148">
        <f t="shared" si="61"/>
        <v>73</v>
      </c>
      <c r="E82" s="117">
        <v>576</v>
      </c>
      <c r="F82" s="118" t="s">
        <v>147</v>
      </c>
      <c r="G82" s="149"/>
      <c r="H82" s="120"/>
      <c r="I82" s="119" t="s">
        <v>59</v>
      </c>
      <c r="J82" s="121" t="s">
        <v>60</v>
      </c>
      <c r="K82" s="119" t="s">
        <v>61</v>
      </c>
      <c r="L82" s="122">
        <v>30412071401228</v>
      </c>
      <c r="M82" s="123">
        <f t="shared" si="62"/>
        <v>38328</v>
      </c>
      <c r="N82" s="124" t="str">
        <f>IF([1]الشيت!M82="","",CONCATENATE(DATEDIF([1]الشيت!M82,[1]البداية!$M$20,"md")," - ",DATEDIF([1]الشيت!M82,[1]البداية!$M$20,"ym")," - ",DATEDIF([1]الشيت!M82,[1]البداية!$M$20,"y")))</f>
        <v>17 - 3 - 13</v>
      </c>
      <c r="O82" s="150">
        <v>529</v>
      </c>
      <c r="P82" s="151"/>
      <c r="Q82" s="11"/>
      <c r="R82" s="127">
        <v>8</v>
      </c>
      <c r="S82" s="128">
        <v>14</v>
      </c>
      <c r="T82" s="127">
        <v>16</v>
      </c>
      <c r="U82" s="152">
        <f t="shared" si="63"/>
        <v>38</v>
      </c>
      <c r="V82" s="127">
        <v>9.5</v>
      </c>
      <c r="W82" s="128">
        <v>5.5</v>
      </c>
      <c r="X82" s="127">
        <v>15.5</v>
      </c>
      <c r="Y82" s="152">
        <f t="shared" si="64"/>
        <v>30.5</v>
      </c>
      <c r="Z82" s="127">
        <v>5.5</v>
      </c>
      <c r="AA82" s="128">
        <v>5.2</v>
      </c>
      <c r="AB82" s="127">
        <v>8.4</v>
      </c>
      <c r="AC82" s="152">
        <f t="shared" si="65"/>
        <v>19.100000000000001</v>
      </c>
      <c r="AD82" s="127">
        <v>4.5</v>
      </c>
      <c r="AE82" s="127">
        <v>3</v>
      </c>
      <c r="AF82" s="153">
        <f t="shared" si="66"/>
        <v>7.5</v>
      </c>
      <c r="AG82" s="128">
        <v>8</v>
      </c>
      <c r="AH82" s="128">
        <v>4</v>
      </c>
      <c r="AI82" s="153">
        <f t="shared" si="67"/>
        <v>12</v>
      </c>
      <c r="AJ82" s="127">
        <v>8</v>
      </c>
      <c r="AK82" s="127">
        <v>6</v>
      </c>
      <c r="AL82" s="153">
        <f t="shared" si="68"/>
        <v>14</v>
      </c>
      <c r="AM82" s="132">
        <f t="shared" si="69"/>
        <v>20.5</v>
      </c>
      <c r="AN82" s="132">
        <f t="shared" si="70"/>
        <v>13</v>
      </c>
      <c r="AO82" s="153">
        <f t="shared" si="116"/>
        <v>33.5</v>
      </c>
      <c r="AP82" s="127">
        <v>7</v>
      </c>
      <c r="AQ82" s="128">
        <v>9</v>
      </c>
      <c r="AR82" s="127">
        <v>12</v>
      </c>
      <c r="AS82" s="152">
        <f t="shared" si="71"/>
        <v>28</v>
      </c>
      <c r="AT82" s="127">
        <v>9</v>
      </c>
      <c r="AU82" s="128">
        <v>10.5</v>
      </c>
      <c r="AV82" s="127">
        <v>18</v>
      </c>
      <c r="AW82" s="152">
        <f t="shared" si="72"/>
        <v>37.5</v>
      </c>
      <c r="AX82" s="127">
        <v>9</v>
      </c>
      <c r="AY82" s="128">
        <v>13</v>
      </c>
      <c r="AZ82" s="127">
        <v>16</v>
      </c>
      <c r="BA82" s="152">
        <f t="shared" si="73"/>
        <v>38</v>
      </c>
      <c r="BB82" s="127">
        <v>9</v>
      </c>
      <c r="BC82" s="128">
        <v>8</v>
      </c>
      <c r="BD82" s="127">
        <v>10.5</v>
      </c>
      <c r="BE82" s="152">
        <f t="shared" si="74"/>
        <v>27.5</v>
      </c>
      <c r="BF82" s="127">
        <v>9.5</v>
      </c>
      <c r="BG82" s="128">
        <v>2.5</v>
      </c>
      <c r="BH82" s="127">
        <v>15</v>
      </c>
      <c r="BI82" s="152">
        <f t="shared" si="75"/>
        <v>27</v>
      </c>
      <c r="BJ82" s="127">
        <v>9</v>
      </c>
      <c r="BK82" s="128">
        <v>10</v>
      </c>
      <c r="BL82" s="127">
        <v>18</v>
      </c>
      <c r="BM82" s="152">
        <f t="shared" si="76"/>
        <v>37</v>
      </c>
      <c r="BN82" s="127">
        <v>9.5</v>
      </c>
      <c r="BO82" s="128">
        <v>1</v>
      </c>
      <c r="BP82" s="127">
        <v>14.5</v>
      </c>
      <c r="BQ82" s="152">
        <f t="shared" si="77"/>
        <v>25</v>
      </c>
      <c r="BR82" s="127">
        <v>9</v>
      </c>
      <c r="BS82" s="128">
        <v>17</v>
      </c>
      <c r="BT82" s="127">
        <v>17</v>
      </c>
      <c r="BU82" s="152">
        <f t="shared" si="78"/>
        <v>43</v>
      </c>
      <c r="BV82" s="133">
        <f t="shared" si="79"/>
        <v>107.7</v>
      </c>
      <c r="BW82" s="134">
        <f t="shared" si="80"/>
        <v>384.1</v>
      </c>
      <c r="BX82" s="154">
        <v>3</v>
      </c>
      <c r="BY82" s="128">
        <v>5</v>
      </c>
      <c r="BZ82" s="127">
        <v>7</v>
      </c>
      <c r="CA82" s="152">
        <f t="shared" si="81"/>
        <v>15</v>
      </c>
      <c r="CB82" s="127">
        <v>3.5</v>
      </c>
      <c r="CC82" s="128">
        <v>5</v>
      </c>
      <c r="CD82" s="127">
        <v>6</v>
      </c>
      <c r="CE82" s="152">
        <f t="shared" si="82"/>
        <v>14.5</v>
      </c>
      <c r="CF82" s="138" t="str">
        <f t="shared" si="83"/>
        <v/>
      </c>
      <c r="CG82" s="139" t="str">
        <f t="shared" si="84"/>
        <v>راسب</v>
      </c>
      <c r="CH82" s="140" t="str">
        <f>IF(F82="","",IF(CJ82=0,RANK($BW82,$BW$10:$BW$599)+COUNTIF(BW$10:BW82,BW82)-1,IF(CJ82&gt;=$CK$8,"جميع المواد",CONCATENATE(DC82,DD82,DE82,DF82,DG82,DH82,DI82,DJ82,DK82,DL82,DM82,DN82,DO82,DP82,DQ82))))</f>
        <v>0(حاسب عملي)  00000000</v>
      </c>
      <c r="CI82" s="141" t="str">
        <f>IF(F82="","",IF(CJ82=0,RANK($BW82,$BW$10:$BW$599)+COUNTIF(BW$10:BW82,BW82)-"1",""))</f>
        <v/>
      </c>
      <c r="CJ82" s="142">
        <f t="shared" si="85"/>
        <v>7</v>
      </c>
      <c r="CK82" s="143" t="str">
        <f t="shared" si="86"/>
        <v>0</v>
      </c>
      <c r="CL82" s="144" t="str">
        <f t="shared" si="87"/>
        <v>1</v>
      </c>
      <c r="CM82" s="144" t="str">
        <f t="shared" si="88"/>
        <v>0</v>
      </c>
      <c r="CN82" s="144" t="str">
        <f t="shared" si="89"/>
        <v>1</v>
      </c>
      <c r="CO82" s="144" t="str">
        <f t="shared" si="90"/>
        <v>1</v>
      </c>
      <c r="CP82" s="144" t="str">
        <f t="shared" si="91"/>
        <v>1</v>
      </c>
      <c r="CQ82" s="144" t="str">
        <f t="shared" si="92"/>
        <v>0</v>
      </c>
      <c r="CR82" s="144" t="str">
        <f t="shared" si="93"/>
        <v>1</v>
      </c>
      <c r="CS82" s="144" t="str">
        <f t="shared" si="94"/>
        <v>1</v>
      </c>
      <c r="CT82" s="144" t="str">
        <f t="shared" si="95"/>
        <v>0</v>
      </c>
      <c r="CU82" s="144" t="str">
        <f t="shared" si="96"/>
        <v>1</v>
      </c>
      <c r="CV82" s="144" t="str">
        <f t="shared" si="97"/>
        <v>0</v>
      </c>
      <c r="CW82" s="144" t="str">
        <f t="shared" si="98"/>
        <v>1</v>
      </c>
      <c r="CX82" s="144" t="str">
        <f t="shared" si="99"/>
        <v>1</v>
      </c>
      <c r="CY82" s="144" t="str">
        <f t="shared" si="100"/>
        <v>1</v>
      </c>
      <c r="DC82" s="156" t="str">
        <f t="shared" si="101"/>
        <v/>
      </c>
      <c r="DD82" s="146" t="str">
        <f t="shared" si="102"/>
        <v>0</v>
      </c>
      <c r="DE82" s="146" t="str">
        <f t="shared" si="103"/>
        <v/>
      </c>
      <c r="DF82" s="146" t="str">
        <f t="shared" si="104"/>
        <v xml:space="preserve">(حاسب عملي)  </v>
      </c>
      <c r="DG82" s="146" t="str">
        <f t="shared" si="105"/>
        <v>0</v>
      </c>
      <c r="DH82" s="146" t="str">
        <f t="shared" si="106"/>
        <v>0</v>
      </c>
      <c r="DI82" s="146" t="str">
        <f t="shared" si="107"/>
        <v/>
      </c>
      <c r="DJ82" s="146" t="str">
        <f t="shared" si="108"/>
        <v>0</v>
      </c>
      <c r="DK82" s="146" t="str">
        <f t="shared" si="109"/>
        <v>0</v>
      </c>
      <c r="DL82" s="146" t="str">
        <f t="shared" si="110"/>
        <v/>
      </c>
      <c r="DM82" s="146" t="str">
        <f t="shared" si="111"/>
        <v>0</v>
      </c>
      <c r="DN82" s="146" t="str">
        <f t="shared" si="112"/>
        <v/>
      </c>
      <c r="DO82" s="146" t="str">
        <f t="shared" si="113"/>
        <v>0</v>
      </c>
      <c r="DP82" s="146" t="str">
        <f t="shared" si="114"/>
        <v>0</v>
      </c>
      <c r="DQ82" s="146" t="str">
        <f t="shared" si="115"/>
        <v>0</v>
      </c>
      <c r="DS82" s="29" t="str">
        <f t="shared" si="117"/>
        <v/>
      </c>
      <c r="DU82" s="158"/>
      <c r="DV82" s="27"/>
      <c r="DW82" s="28"/>
      <c r="DX82" s="28"/>
      <c r="DY82" s="11"/>
    </row>
    <row r="83" spans="1:129" s="29" customFormat="1" ht="23.25" thickBot="1">
      <c r="A83" s="157"/>
      <c r="B83" s="114" t="str">
        <f t="shared" si="59"/>
        <v>راسب</v>
      </c>
      <c r="C83" s="115" t="str">
        <f t="shared" si="60"/>
        <v/>
      </c>
      <c r="D83" s="148">
        <f t="shared" si="61"/>
        <v>74</v>
      </c>
      <c r="E83" s="117">
        <v>577</v>
      </c>
      <c r="F83" s="118" t="s">
        <v>148</v>
      </c>
      <c r="G83" s="149"/>
      <c r="H83" s="120"/>
      <c r="I83" s="119" t="s">
        <v>59</v>
      </c>
      <c r="J83" s="121" t="s">
        <v>60</v>
      </c>
      <c r="K83" s="119" t="s">
        <v>61</v>
      </c>
      <c r="L83" s="122">
        <v>30503131401287</v>
      </c>
      <c r="M83" s="123">
        <f t="shared" si="62"/>
        <v>38424</v>
      </c>
      <c r="N83" s="124" t="str">
        <f>IF([1]الشيت!M83="","",CONCATENATE(DATEDIF([1]الشيت!M83,[1]البداية!$M$20,"md")," - ",DATEDIF([1]الشيت!M83,[1]البداية!$M$20,"ym")," - ",DATEDIF([1]الشيت!M83,[1]البداية!$M$20,"y")))</f>
        <v>10 - 5 - 15</v>
      </c>
      <c r="O83" s="150">
        <v>530</v>
      </c>
      <c r="P83" s="151"/>
      <c r="Q83" s="11"/>
      <c r="R83" s="127">
        <v>8</v>
      </c>
      <c r="S83" s="128">
        <v>13</v>
      </c>
      <c r="T83" s="127">
        <v>13</v>
      </c>
      <c r="U83" s="152">
        <f t="shared" si="63"/>
        <v>34</v>
      </c>
      <c r="V83" s="127">
        <v>9.5</v>
      </c>
      <c r="W83" s="128">
        <v>5</v>
      </c>
      <c r="X83" s="127">
        <v>15</v>
      </c>
      <c r="Y83" s="152">
        <f t="shared" si="64"/>
        <v>29.5</v>
      </c>
      <c r="Z83" s="127">
        <v>5.5</v>
      </c>
      <c r="AA83" s="128">
        <v>4.8</v>
      </c>
      <c r="AB83" s="127">
        <v>8</v>
      </c>
      <c r="AC83" s="152">
        <f t="shared" si="65"/>
        <v>18.3</v>
      </c>
      <c r="AD83" s="127">
        <v>4.5</v>
      </c>
      <c r="AE83" s="127">
        <v>3</v>
      </c>
      <c r="AF83" s="153">
        <f t="shared" si="66"/>
        <v>7.5</v>
      </c>
      <c r="AG83" s="128">
        <v>7</v>
      </c>
      <c r="AH83" s="128">
        <v>2</v>
      </c>
      <c r="AI83" s="153">
        <f t="shared" si="67"/>
        <v>9</v>
      </c>
      <c r="AJ83" s="127">
        <v>8</v>
      </c>
      <c r="AK83" s="127">
        <v>6</v>
      </c>
      <c r="AL83" s="153">
        <f t="shared" si="68"/>
        <v>14</v>
      </c>
      <c r="AM83" s="132">
        <f t="shared" si="69"/>
        <v>19.5</v>
      </c>
      <c r="AN83" s="132">
        <f t="shared" si="70"/>
        <v>11</v>
      </c>
      <c r="AO83" s="153">
        <f t="shared" si="116"/>
        <v>30.5</v>
      </c>
      <c r="AP83" s="127">
        <v>7</v>
      </c>
      <c r="AQ83" s="128">
        <v>7</v>
      </c>
      <c r="AR83" s="127">
        <v>11</v>
      </c>
      <c r="AS83" s="152">
        <f t="shared" si="71"/>
        <v>25</v>
      </c>
      <c r="AT83" s="127">
        <v>9</v>
      </c>
      <c r="AU83" s="128">
        <v>9.5</v>
      </c>
      <c r="AV83" s="127">
        <v>16</v>
      </c>
      <c r="AW83" s="152">
        <f t="shared" si="72"/>
        <v>34.5</v>
      </c>
      <c r="AX83" s="127">
        <v>9</v>
      </c>
      <c r="AY83" s="128">
        <v>11</v>
      </c>
      <c r="AZ83" s="127">
        <v>13</v>
      </c>
      <c r="BA83" s="152">
        <f t="shared" si="73"/>
        <v>33</v>
      </c>
      <c r="BB83" s="127">
        <v>9</v>
      </c>
      <c r="BC83" s="128">
        <v>7</v>
      </c>
      <c r="BD83" s="127">
        <v>10</v>
      </c>
      <c r="BE83" s="152">
        <f t="shared" si="74"/>
        <v>26</v>
      </c>
      <c r="BF83" s="127">
        <v>9.5</v>
      </c>
      <c r="BG83" s="128">
        <v>5</v>
      </c>
      <c r="BH83" s="127">
        <v>15</v>
      </c>
      <c r="BI83" s="152">
        <f t="shared" si="75"/>
        <v>29.5</v>
      </c>
      <c r="BJ83" s="127">
        <v>9</v>
      </c>
      <c r="BK83" s="128">
        <v>9</v>
      </c>
      <c r="BL83" s="127">
        <v>16</v>
      </c>
      <c r="BM83" s="152">
        <f t="shared" si="76"/>
        <v>34</v>
      </c>
      <c r="BN83" s="127">
        <v>9.5</v>
      </c>
      <c r="BO83" s="128" t="s">
        <v>86</v>
      </c>
      <c r="BP83" s="127">
        <v>15.5</v>
      </c>
      <c r="BQ83" s="152">
        <f t="shared" si="77"/>
        <v>25</v>
      </c>
      <c r="BR83" s="127">
        <v>9</v>
      </c>
      <c r="BS83" s="128">
        <v>12</v>
      </c>
      <c r="BT83" s="127">
        <v>16</v>
      </c>
      <c r="BU83" s="152">
        <f t="shared" si="78"/>
        <v>37</v>
      </c>
      <c r="BV83" s="133">
        <f t="shared" si="79"/>
        <v>92.3</v>
      </c>
      <c r="BW83" s="134">
        <f t="shared" si="80"/>
        <v>356.3</v>
      </c>
      <c r="BX83" s="154">
        <v>3</v>
      </c>
      <c r="BY83" s="128">
        <v>5</v>
      </c>
      <c r="BZ83" s="127">
        <v>4.5</v>
      </c>
      <c r="CA83" s="152">
        <f t="shared" si="81"/>
        <v>12.5</v>
      </c>
      <c r="CB83" s="127">
        <v>3.5</v>
      </c>
      <c r="CC83" s="128">
        <v>5</v>
      </c>
      <c r="CD83" s="127">
        <v>7</v>
      </c>
      <c r="CE83" s="152">
        <f t="shared" si="82"/>
        <v>15.5</v>
      </c>
      <c r="CF83" s="138" t="str">
        <f t="shared" si="83"/>
        <v/>
      </c>
      <c r="CG83" s="139" t="str">
        <f t="shared" si="84"/>
        <v>راسب</v>
      </c>
      <c r="CH83" s="140" t="str">
        <f>IF(F83="","",IF(CJ83=0,RANK($BW83,$BW$10:$BW$599)+COUNTIF(BW$10:BW83,BW83)-1,IF(CJ83&gt;=$CK$8,"جميع المواد",CONCATENATE(DC83,DD83,DE83,DF83,DG83,DH83,DI83,DJ83,DK83,DL83,DM83,DN83,DO83,DP83,DQ83))))</f>
        <v>000000000000</v>
      </c>
      <c r="CI83" s="141" t="str">
        <f>IF(F83="","",IF(CJ83=0,RANK($BW83,$BW$10:$BW$599)+COUNTIF(BW$10:BW83,BW83)-"1",""))</f>
        <v/>
      </c>
      <c r="CJ83" s="142">
        <f t="shared" si="85"/>
        <v>10</v>
      </c>
      <c r="CK83" s="143" t="str">
        <f t="shared" si="86"/>
        <v>0</v>
      </c>
      <c r="CL83" s="144" t="str">
        <f t="shared" si="87"/>
        <v>1</v>
      </c>
      <c r="CM83" s="144" t="str">
        <f t="shared" si="88"/>
        <v>1</v>
      </c>
      <c r="CN83" s="144" t="str">
        <f t="shared" si="89"/>
        <v>1</v>
      </c>
      <c r="CO83" s="144" t="str">
        <f t="shared" si="90"/>
        <v>1</v>
      </c>
      <c r="CP83" s="144" t="str">
        <f t="shared" si="91"/>
        <v>1</v>
      </c>
      <c r="CQ83" s="144" t="str">
        <f t="shared" si="92"/>
        <v>1</v>
      </c>
      <c r="CR83" s="144" t="str">
        <f t="shared" si="93"/>
        <v>1</v>
      </c>
      <c r="CS83" s="144" t="str">
        <f t="shared" si="94"/>
        <v>1</v>
      </c>
      <c r="CT83" s="144" t="str">
        <f t="shared" si="95"/>
        <v>1</v>
      </c>
      <c r="CU83" s="144" t="str">
        <f t="shared" si="96"/>
        <v>1</v>
      </c>
      <c r="CV83" s="144" t="str">
        <f t="shared" si="97"/>
        <v>0</v>
      </c>
      <c r="CW83" s="144" t="str">
        <f t="shared" si="98"/>
        <v>1</v>
      </c>
      <c r="CX83" s="144" t="str">
        <f t="shared" si="99"/>
        <v>1</v>
      </c>
      <c r="CY83" s="144" t="str">
        <f t="shared" si="100"/>
        <v>0</v>
      </c>
      <c r="DC83" s="156" t="str">
        <f t="shared" si="101"/>
        <v/>
      </c>
      <c r="DD83" s="146" t="str">
        <f t="shared" si="102"/>
        <v>0</v>
      </c>
      <c r="DE83" s="146" t="str">
        <f t="shared" si="103"/>
        <v>0</v>
      </c>
      <c r="DF83" s="146" t="str">
        <f t="shared" si="104"/>
        <v>0</v>
      </c>
      <c r="DG83" s="146" t="str">
        <f t="shared" si="105"/>
        <v>0</v>
      </c>
      <c r="DH83" s="146" t="str">
        <f t="shared" si="106"/>
        <v>0</v>
      </c>
      <c r="DI83" s="146" t="str">
        <f t="shared" si="107"/>
        <v>0</v>
      </c>
      <c r="DJ83" s="146" t="str">
        <f t="shared" si="108"/>
        <v>0</v>
      </c>
      <c r="DK83" s="146" t="str">
        <f t="shared" si="109"/>
        <v>0</v>
      </c>
      <c r="DL83" s="146" t="str">
        <f t="shared" si="110"/>
        <v>0</v>
      </c>
      <c r="DM83" s="146" t="str">
        <f t="shared" si="111"/>
        <v>0</v>
      </c>
      <c r="DN83" s="146" t="str">
        <f t="shared" si="112"/>
        <v/>
      </c>
      <c r="DO83" s="146" t="str">
        <f t="shared" si="113"/>
        <v>0</v>
      </c>
      <c r="DP83" s="146" t="str">
        <f t="shared" si="114"/>
        <v>0</v>
      </c>
      <c r="DQ83" s="146" t="str">
        <f t="shared" si="115"/>
        <v/>
      </c>
      <c r="DS83" s="29" t="str">
        <f t="shared" si="117"/>
        <v/>
      </c>
      <c r="DU83" s="158"/>
      <c r="DV83" s="27"/>
      <c r="DW83" s="28"/>
      <c r="DX83" s="28"/>
      <c r="DY83" s="11"/>
    </row>
    <row r="84" spans="1:129" s="29" customFormat="1" ht="23.25" thickBot="1">
      <c r="A84" s="157"/>
      <c r="B84" s="114" t="str">
        <f t="shared" si="59"/>
        <v>راسب</v>
      </c>
      <c r="C84" s="115" t="str">
        <f t="shared" si="60"/>
        <v/>
      </c>
      <c r="D84" s="148">
        <f t="shared" si="61"/>
        <v>75</v>
      </c>
      <c r="E84" s="117">
        <v>578</v>
      </c>
      <c r="F84" s="118" t="s">
        <v>149</v>
      </c>
      <c r="G84" s="149"/>
      <c r="H84" s="120"/>
      <c r="I84" s="119" t="s">
        <v>59</v>
      </c>
      <c r="J84" s="121" t="s">
        <v>60</v>
      </c>
      <c r="K84" s="119" t="s">
        <v>61</v>
      </c>
      <c r="L84" s="122">
        <v>30602251400142</v>
      </c>
      <c r="M84" s="123">
        <f t="shared" si="62"/>
        <v>38773</v>
      </c>
      <c r="N84" s="124" t="str">
        <f>IF([1]الشيت!M84="","",CONCATENATE(DATEDIF([1]الشيت!M84,[1]البداية!$M$20,"md")," - ",DATEDIF([1]الشيت!M84,[1]البداية!$M$20,"ym")," - ",DATEDIF([1]الشيت!M84,[1]البداية!$M$20,"y")))</f>
        <v>19 - 3 - 16</v>
      </c>
      <c r="O84" s="150">
        <v>531</v>
      </c>
      <c r="P84" s="151"/>
      <c r="Q84" s="11"/>
      <c r="R84" s="127">
        <v>8</v>
      </c>
      <c r="S84" s="128">
        <v>10.5</v>
      </c>
      <c r="T84" s="127">
        <v>12</v>
      </c>
      <c r="U84" s="152">
        <f t="shared" si="63"/>
        <v>30.5</v>
      </c>
      <c r="V84" s="127">
        <v>9.5</v>
      </c>
      <c r="W84" s="128">
        <v>6</v>
      </c>
      <c r="X84" s="127">
        <v>17.5</v>
      </c>
      <c r="Y84" s="152">
        <f t="shared" si="64"/>
        <v>33</v>
      </c>
      <c r="Z84" s="127">
        <v>5.5</v>
      </c>
      <c r="AA84" s="128">
        <v>4.4000000000000004</v>
      </c>
      <c r="AB84" s="127">
        <v>8.4</v>
      </c>
      <c r="AC84" s="152">
        <f t="shared" si="65"/>
        <v>18.3</v>
      </c>
      <c r="AD84" s="127">
        <v>5</v>
      </c>
      <c r="AE84" s="127">
        <v>3</v>
      </c>
      <c r="AF84" s="153">
        <f t="shared" si="66"/>
        <v>8</v>
      </c>
      <c r="AG84" s="128">
        <v>9</v>
      </c>
      <c r="AH84" s="128">
        <v>3</v>
      </c>
      <c r="AI84" s="153">
        <f t="shared" si="67"/>
        <v>12</v>
      </c>
      <c r="AJ84" s="127">
        <v>9</v>
      </c>
      <c r="AK84" s="127">
        <v>5</v>
      </c>
      <c r="AL84" s="153">
        <f t="shared" si="68"/>
        <v>14</v>
      </c>
      <c r="AM84" s="132">
        <f t="shared" si="69"/>
        <v>23</v>
      </c>
      <c r="AN84" s="132">
        <f t="shared" si="70"/>
        <v>11</v>
      </c>
      <c r="AO84" s="153">
        <f t="shared" si="116"/>
        <v>34</v>
      </c>
      <c r="AP84" s="127">
        <v>8</v>
      </c>
      <c r="AQ84" s="128">
        <v>9</v>
      </c>
      <c r="AR84" s="127">
        <v>11</v>
      </c>
      <c r="AS84" s="152">
        <f t="shared" si="71"/>
        <v>28</v>
      </c>
      <c r="AT84" s="127">
        <v>9.5</v>
      </c>
      <c r="AU84" s="128">
        <v>7</v>
      </c>
      <c r="AV84" s="127">
        <v>15</v>
      </c>
      <c r="AW84" s="152">
        <f t="shared" si="72"/>
        <v>31.5</v>
      </c>
      <c r="AX84" s="127">
        <v>9</v>
      </c>
      <c r="AY84" s="128">
        <v>14</v>
      </c>
      <c r="AZ84" s="127">
        <v>14</v>
      </c>
      <c r="BA84" s="152">
        <f t="shared" si="73"/>
        <v>37</v>
      </c>
      <c r="BB84" s="127">
        <v>9</v>
      </c>
      <c r="BC84" s="128">
        <v>11</v>
      </c>
      <c r="BD84" s="127">
        <v>11</v>
      </c>
      <c r="BE84" s="152">
        <f t="shared" si="74"/>
        <v>31</v>
      </c>
      <c r="BF84" s="127">
        <v>9.5</v>
      </c>
      <c r="BG84" s="128">
        <v>14.5</v>
      </c>
      <c r="BH84" s="127">
        <v>16</v>
      </c>
      <c r="BI84" s="152">
        <f t="shared" si="75"/>
        <v>40</v>
      </c>
      <c r="BJ84" s="127">
        <v>9</v>
      </c>
      <c r="BK84" s="128">
        <v>7</v>
      </c>
      <c r="BL84" s="127">
        <v>18</v>
      </c>
      <c r="BM84" s="152">
        <f t="shared" si="76"/>
        <v>34</v>
      </c>
      <c r="BN84" s="127">
        <v>9</v>
      </c>
      <c r="BO84" s="128">
        <v>13.5</v>
      </c>
      <c r="BP84" s="127">
        <v>13.5</v>
      </c>
      <c r="BQ84" s="152">
        <f t="shared" si="77"/>
        <v>36</v>
      </c>
      <c r="BR84" s="127">
        <v>9</v>
      </c>
      <c r="BS84" s="128">
        <v>10</v>
      </c>
      <c r="BT84" s="127">
        <v>14</v>
      </c>
      <c r="BU84" s="152">
        <f t="shared" si="78"/>
        <v>33</v>
      </c>
      <c r="BV84" s="133">
        <f t="shared" si="79"/>
        <v>118.9</v>
      </c>
      <c r="BW84" s="134">
        <f t="shared" si="80"/>
        <v>386.3</v>
      </c>
      <c r="BX84" s="154">
        <v>3</v>
      </c>
      <c r="BY84" s="128">
        <v>4.5</v>
      </c>
      <c r="BZ84" s="127">
        <v>6.5</v>
      </c>
      <c r="CA84" s="152">
        <f t="shared" si="81"/>
        <v>14</v>
      </c>
      <c r="CB84" s="127">
        <v>3.5</v>
      </c>
      <c r="CC84" s="128">
        <v>3</v>
      </c>
      <c r="CD84" s="127">
        <v>7</v>
      </c>
      <c r="CE84" s="152">
        <f t="shared" si="82"/>
        <v>13.5</v>
      </c>
      <c r="CF84" s="138" t="str">
        <f t="shared" si="83"/>
        <v/>
      </c>
      <c r="CG84" s="139" t="str">
        <f t="shared" si="84"/>
        <v>راسب</v>
      </c>
      <c r="CH84" s="140" t="str">
        <f>IF(F84="","",IF(CJ84=0,RANK($BW84,$BW$10:$BW$599)+COUNTIF(BW$10:BW84,BW84)-1,IF(CJ84&gt;=$CK$8,"جميع المواد",CONCATENATE(DC84,DD84,DE84,DF84,DG84,DH84,DI84,DJ84,DK84,DL84,DM84,DN84,DO84,DP84,DQ84))))</f>
        <v>00(حاسب نظرى)  00000000000</v>
      </c>
      <c r="CI84" s="141" t="str">
        <f>IF(F84="","",IF(CJ84=0,RANK($BW84,$BW$10:$BW$599)+COUNTIF(BW$10:BW84,BW84)-"1",""))</f>
        <v/>
      </c>
      <c r="CJ84" s="142">
        <f t="shared" si="85"/>
        <v>11</v>
      </c>
      <c r="CK84" s="143" t="str">
        <f t="shared" si="86"/>
        <v>1</v>
      </c>
      <c r="CL84" s="144" t="str">
        <f t="shared" si="87"/>
        <v>1</v>
      </c>
      <c r="CM84" s="144" t="str">
        <f t="shared" si="88"/>
        <v>0</v>
      </c>
      <c r="CN84" s="144" t="str">
        <f t="shared" si="89"/>
        <v>1</v>
      </c>
      <c r="CO84" s="144" t="str">
        <f t="shared" si="90"/>
        <v>1</v>
      </c>
      <c r="CP84" s="144" t="str">
        <f t="shared" si="91"/>
        <v>1</v>
      </c>
      <c r="CQ84" s="144" t="str">
        <f t="shared" si="92"/>
        <v>1</v>
      </c>
      <c r="CR84" s="144" t="str">
        <f t="shared" si="93"/>
        <v>1</v>
      </c>
      <c r="CS84" s="144" t="str">
        <f t="shared" si="94"/>
        <v>1</v>
      </c>
      <c r="CT84" s="144" t="str">
        <f t="shared" si="95"/>
        <v>1</v>
      </c>
      <c r="CU84" s="144" t="str">
        <f t="shared" si="96"/>
        <v>1</v>
      </c>
      <c r="CV84" s="144" t="str">
        <f t="shared" si="97"/>
        <v>1</v>
      </c>
      <c r="CW84" s="144" t="str">
        <f t="shared" si="98"/>
        <v>1</v>
      </c>
      <c r="CX84" s="144" t="str">
        <f t="shared" si="99"/>
        <v>1</v>
      </c>
      <c r="CY84" s="144" t="str">
        <f t="shared" si="100"/>
        <v>1</v>
      </c>
      <c r="DC84" s="156" t="str">
        <f t="shared" si="101"/>
        <v>0</v>
      </c>
      <c r="DD84" s="146" t="str">
        <f t="shared" si="102"/>
        <v>0</v>
      </c>
      <c r="DE84" s="146" t="str">
        <f t="shared" si="103"/>
        <v/>
      </c>
      <c r="DF84" s="146" t="str">
        <f t="shared" si="104"/>
        <v xml:space="preserve">(حاسب نظرى)  </v>
      </c>
      <c r="DG84" s="146" t="str">
        <f t="shared" si="105"/>
        <v>0</v>
      </c>
      <c r="DH84" s="146" t="str">
        <f t="shared" si="106"/>
        <v>0</v>
      </c>
      <c r="DI84" s="146" t="str">
        <f t="shared" si="107"/>
        <v>0</v>
      </c>
      <c r="DJ84" s="146" t="str">
        <f t="shared" si="108"/>
        <v>0</v>
      </c>
      <c r="DK84" s="146" t="str">
        <f t="shared" si="109"/>
        <v>0</v>
      </c>
      <c r="DL84" s="146" t="str">
        <f t="shared" si="110"/>
        <v>0</v>
      </c>
      <c r="DM84" s="146" t="str">
        <f t="shared" si="111"/>
        <v>0</v>
      </c>
      <c r="DN84" s="146" t="str">
        <f t="shared" si="112"/>
        <v>0</v>
      </c>
      <c r="DO84" s="146" t="str">
        <f t="shared" si="113"/>
        <v>0</v>
      </c>
      <c r="DP84" s="146" t="str">
        <f t="shared" si="114"/>
        <v>0</v>
      </c>
      <c r="DQ84" s="146" t="str">
        <f t="shared" si="115"/>
        <v>0</v>
      </c>
      <c r="DS84" s="29" t="str">
        <f t="shared" si="117"/>
        <v/>
      </c>
      <c r="DU84" s="158"/>
      <c r="DV84" s="27"/>
      <c r="DW84" s="28"/>
      <c r="DX84" s="28"/>
      <c r="DY84" s="11"/>
    </row>
    <row r="85" spans="1:129" s="29" customFormat="1" ht="23.25" thickBot="1">
      <c r="A85" s="157"/>
      <c r="B85" s="114" t="str">
        <f t="shared" si="59"/>
        <v>راسب</v>
      </c>
      <c r="C85" s="115" t="str">
        <f t="shared" si="60"/>
        <v/>
      </c>
      <c r="D85" s="148">
        <f t="shared" si="61"/>
        <v>76</v>
      </c>
      <c r="E85" s="117">
        <v>579</v>
      </c>
      <c r="F85" s="118" t="s">
        <v>150</v>
      </c>
      <c r="G85" s="149"/>
      <c r="H85" s="120"/>
      <c r="I85" s="119" t="s">
        <v>59</v>
      </c>
      <c r="J85" s="121" t="s">
        <v>60</v>
      </c>
      <c r="K85" s="119" t="s">
        <v>61</v>
      </c>
      <c r="L85" s="122">
        <v>30507251402347</v>
      </c>
      <c r="M85" s="123">
        <f t="shared" si="62"/>
        <v>38558</v>
      </c>
      <c r="N85" s="124" t="str">
        <f>IF([1]الشيت!M85="","",CONCATENATE(DATEDIF([1]الشيت!M85,[1]البداية!$M$20,"md")," - ",DATEDIF([1]الشيت!M85,[1]البداية!$M$20,"ym")," - ",DATEDIF([1]الشيت!M85,[1]البداية!$M$20,"y")))</f>
        <v>24 - 9 - 13</v>
      </c>
      <c r="O85" s="150">
        <v>532</v>
      </c>
      <c r="P85" s="151"/>
      <c r="Q85" s="11"/>
      <c r="R85" s="127">
        <v>8</v>
      </c>
      <c r="S85" s="128">
        <v>13</v>
      </c>
      <c r="T85" s="127">
        <v>14.5</v>
      </c>
      <c r="U85" s="152">
        <f t="shared" si="63"/>
        <v>35.5</v>
      </c>
      <c r="V85" s="127">
        <v>9.5</v>
      </c>
      <c r="W85" s="128">
        <v>8</v>
      </c>
      <c r="X85" s="127">
        <v>17.5</v>
      </c>
      <c r="Y85" s="152">
        <f t="shared" si="64"/>
        <v>35</v>
      </c>
      <c r="Z85" s="127">
        <v>5.5</v>
      </c>
      <c r="AA85" s="128">
        <v>3.2</v>
      </c>
      <c r="AB85" s="127">
        <v>8</v>
      </c>
      <c r="AC85" s="152">
        <f t="shared" si="65"/>
        <v>16.7</v>
      </c>
      <c r="AD85" s="127">
        <v>4.5</v>
      </c>
      <c r="AE85" s="127">
        <v>3</v>
      </c>
      <c r="AF85" s="153">
        <f t="shared" si="66"/>
        <v>7.5</v>
      </c>
      <c r="AG85" s="128">
        <v>9</v>
      </c>
      <c r="AH85" s="128">
        <v>5</v>
      </c>
      <c r="AI85" s="153">
        <f t="shared" si="67"/>
        <v>14</v>
      </c>
      <c r="AJ85" s="127">
        <v>10</v>
      </c>
      <c r="AK85" s="127">
        <v>6</v>
      </c>
      <c r="AL85" s="153">
        <f t="shared" si="68"/>
        <v>16</v>
      </c>
      <c r="AM85" s="132">
        <f t="shared" si="69"/>
        <v>23.5</v>
      </c>
      <c r="AN85" s="132">
        <f t="shared" si="70"/>
        <v>14</v>
      </c>
      <c r="AO85" s="153">
        <f t="shared" si="116"/>
        <v>37.5</v>
      </c>
      <c r="AP85" s="127">
        <v>7</v>
      </c>
      <c r="AQ85" s="128">
        <v>12</v>
      </c>
      <c r="AR85" s="127">
        <v>12</v>
      </c>
      <c r="AS85" s="152">
        <f t="shared" si="71"/>
        <v>31</v>
      </c>
      <c r="AT85" s="127">
        <v>9</v>
      </c>
      <c r="AU85" s="128">
        <v>10.5</v>
      </c>
      <c r="AV85" s="127">
        <v>13</v>
      </c>
      <c r="AW85" s="152">
        <f t="shared" si="72"/>
        <v>32.5</v>
      </c>
      <c r="AX85" s="127">
        <v>9</v>
      </c>
      <c r="AY85" s="128">
        <v>13</v>
      </c>
      <c r="AZ85" s="127">
        <v>15</v>
      </c>
      <c r="BA85" s="152">
        <f t="shared" si="73"/>
        <v>37</v>
      </c>
      <c r="BB85" s="127">
        <v>9</v>
      </c>
      <c r="BC85" s="128">
        <v>6.5</v>
      </c>
      <c r="BD85" s="127">
        <v>11</v>
      </c>
      <c r="BE85" s="152">
        <f t="shared" si="74"/>
        <v>26.5</v>
      </c>
      <c r="BF85" s="127">
        <v>9.5</v>
      </c>
      <c r="BG85" s="128">
        <v>1</v>
      </c>
      <c r="BH85" s="127">
        <v>14.5</v>
      </c>
      <c r="BI85" s="152">
        <f t="shared" si="75"/>
        <v>25</v>
      </c>
      <c r="BJ85" s="127">
        <v>9</v>
      </c>
      <c r="BK85" s="128">
        <v>10</v>
      </c>
      <c r="BL85" s="127">
        <v>18</v>
      </c>
      <c r="BM85" s="152">
        <f t="shared" si="76"/>
        <v>37</v>
      </c>
      <c r="BN85" s="127">
        <v>9.5</v>
      </c>
      <c r="BO85" s="128">
        <v>2</v>
      </c>
      <c r="BP85" s="127">
        <v>13.5</v>
      </c>
      <c r="BQ85" s="152">
        <f t="shared" si="77"/>
        <v>25</v>
      </c>
      <c r="BR85" s="127">
        <v>9</v>
      </c>
      <c r="BS85" s="128">
        <v>15</v>
      </c>
      <c r="BT85" s="127">
        <v>17</v>
      </c>
      <c r="BU85" s="152">
        <f t="shared" si="78"/>
        <v>41</v>
      </c>
      <c r="BV85" s="133">
        <f t="shared" si="79"/>
        <v>108.2</v>
      </c>
      <c r="BW85" s="134">
        <f t="shared" si="80"/>
        <v>379.7</v>
      </c>
      <c r="BX85" s="154">
        <v>3</v>
      </c>
      <c r="BY85" s="128">
        <v>7</v>
      </c>
      <c r="BZ85" s="127">
        <v>7</v>
      </c>
      <c r="CA85" s="152">
        <f t="shared" si="81"/>
        <v>17</v>
      </c>
      <c r="CB85" s="127">
        <v>3.5</v>
      </c>
      <c r="CC85" s="128">
        <v>6</v>
      </c>
      <c r="CD85" s="127">
        <v>5</v>
      </c>
      <c r="CE85" s="152">
        <f t="shared" si="82"/>
        <v>14.5</v>
      </c>
      <c r="CF85" s="138" t="str">
        <f t="shared" si="83"/>
        <v/>
      </c>
      <c r="CG85" s="139" t="str">
        <f t="shared" si="84"/>
        <v>راسب</v>
      </c>
      <c r="CH85" s="140" t="str">
        <f>IF(F85="","",IF(CJ85=0,RANK($BW85,$BW$10:$BW$599)+COUNTIF(BW$10:BW85,BW85)-1,IF(CJ85&gt;=$CK$8,"جميع المواد",CONCATENATE(DC85,DD85,DE85,DF85,DG85,DH85,DI85,DJ85,DK85,DL85,DM85,DN85,DO85,DP85,DQ85))))</f>
        <v>0000000000</v>
      </c>
      <c r="CI85" s="141" t="str">
        <f>IF(F85="","",IF(CJ85=0,RANK($BW85,$BW$10:$BW$599)+COUNTIF(BW$10:BW85,BW85)-"1",""))</f>
        <v/>
      </c>
      <c r="CJ85" s="142">
        <f t="shared" si="85"/>
        <v>8</v>
      </c>
      <c r="CK85" s="143" t="str">
        <f t="shared" si="86"/>
        <v>0</v>
      </c>
      <c r="CL85" s="144" t="str">
        <f t="shared" si="87"/>
        <v>1</v>
      </c>
      <c r="CM85" s="144" t="str">
        <f t="shared" si="88"/>
        <v>1</v>
      </c>
      <c r="CN85" s="144" t="str">
        <f t="shared" si="89"/>
        <v>0</v>
      </c>
      <c r="CO85" s="144" t="str">
        <f t="shared" si="90"/>
        <v>1</v>
      </c>
      <c r="CP85" s="144" t="str">
        <f t="shared" si="91"/>
        <v>1</v>
      </c>
      <c r="CQ85" s="144" t="str">
        <f t="shared" si="92"/>
        <v>1</v>
      </c>
      <c r="CR85" s="144" t="str">
        <f t="shared" si="93"/>
        <v>1</v>
      </c>
      <c r="CS85" s="144" t="str">
        <f t="shared" si="94"/>
        <v>1</v>
      </c>
      <c r="CT85" s="144" t="str">
        <f t="shared" si="95"/>
        <v>0</v>
      </c>
      <c r="CU85" s="144" t="str">
        <f t="shared" si="96"/>
        <v>1</v>
      </c>
      <c r="CV85" s="144" t="str">
        <f t="shared" si="97"/>
        <v>0</v>
      </c>
      <c r="CW85" s="144" t="str">
        <f t="shared" si="98"/>
        <v>1</v>
      </c>
      <c r="CX85" s="144" t="str">
        <f t="shared" si="99"/>
        <v>0</v>
      </c>
      <c r="CY85" s="144" t="str">
        <f t="shared" si="100"/>
        <v>1</v>
      </c>
      <c r="DC85" s="156" t="str">
        <f t="shared" si="101"/>
        <v/>
      </c>
      <c r="DD85" s="146" t="str">
        <f t="shared" si="102"/>
        <v>0</v>
      </c>
      <c r="DE85" s="146" t="str">
        <f t="shared" si="103"/>
        <v>0</v>
      </c>
      <c r="DF85" s="146" t="str">
        <f t="shared" si="104"/>
        <v/>
      </c>
      <c r="DG85" s="146" t="str">
        <f t="shared" si="105"/>
        <v>0</v>
      </c>
      <c r="DH85" s="146" t="str">
        <f t="shared" si="106"/>
        <v>0</v>
      </c>
      <c r="DI85" s="146" t="str">
        <f t="shared" si="107"/>
        <v>0</v>
      </c>
      <c r="DJ85" s="146" t="str">
        <f t="shared" si="108"/>
        <v>0</v>
      </c>
      <c r="DK85" s="146" t="str">
        <f t="shared" si="109"/>
        <v>0</v>
      </c>
      <c r="DL85" s="146" t="str">
        <f t="shared" si="110"/>
        <v/>
      </c>
      <c r="DM85" s="146" t="str">
        <f t="shared" si="111"/>
        <v>0</v>
      </c>
      <c r="DN85" s="146" t="str">
        <f t="shared" si="112"/>
        <v/>
      </c>
      <c r="DO85" s="146" t="str">
        <f t="shared" si="113"/>
        <v>0</v>
      </c>
      <c r="DP85" s="146" t="str">
        <f t="shared" si="114"/>
        <v/>
      </c>
      <c r="DQ85" s="146" t="str">
        <f t="shared" si="115"/>
        <v>0</v>
      </c>
      <c r="DS85" s="29" t="str">
        <f t="shared" si="117"/>
        <v/>
      </c>
      <c r="DU85" s="158"/>
      <c r="DV85" s="27"/>
      <c r="DW85" s="28"/>
      <c r="DX85" s="28"/>
      <c r="DY85" s="11"/>
    </row>
    <row r="86" spans="1:129" s="29" customFormat="1" ht="23.25" thickBot="1">
      <c r="A86" s="157"/>
      <c r="B86" s="114" t="str">
        <f t="shared" si="59"/>
        <v>راسب</v>
      </c>
      <c r="C86" s="115" t="str">
        <f t="shared" si="60"/>
        <v/>
      </c>
      <c r="D86" s="148">
        <f t="shared" si="61"/>
        <v>77</v>
      </c>
      <c r="E86" s="117">
        <v>580</v>
      </c>
      <c r="F86" s="118" t="s">
        <v>151</v>
      </c>
      <c r="G86" s="149"/>
      <c r="H86" s="120"/>
      <c r="I86" s="119" t="s">
        <v>59</v>
      </c>
      <c r="J86" s="121" t="s">
        <v>60</v>
      </c>
      <c r="K86" s="119" t="s">
        <v>61</v>
      </c>
      <c r="L86" s="122">
        <v>30405011400544</v>
      </c>
      <c r="M86" s="123">
        <f t="shared" si="62"/>
        <v>38108</v>
      </c>
      <c r="N86" s="124" t="str">
        <f>IF([1]الشيت!M86="","",CONCATENATE(DATEDIF([1]الشيت!M86,[1]البداية!$M$20,"md")," - ",DATEDIF([1]الشيت!M86,[1]البداية!$M$20,"ym")," - ",DATEDIF([1]الشيت!M86,[1]البداية!$M$20,"y")))</f>
        <v>18 - 6 - 13</v>
      </c>
      <c r="O86" s="150">
        <v>533</v>
      </c>
      <c r="P86" s="151"/>
      <c r="Q86" s="11"/>
      <c r="R86" s="127">
        <v>8</v>
      </c>
      <c r="S86" s="128">
        <v>13</v>
      </c>
      <c r="T86" s="127">
        <v>14</v>
      </c>
      <c r="U86" s="152">
        <f t="shared" si="63"/>
        <v>35</v>
      </c>
      <c r="V86" s="127">
        <v>9.5</v>
      </c>
      <c r="W86" s="128">
        <v>4.5</v>
      </c>
      <c r="X86" s="127">
        <v>17.5</v>
      </c>
      <c r="Y86" s="152">
        <f t="shared" si="64"/>
        <v>31.5</v>
      </c>
      <c r="Z86" s="127">
        <v>5.5</v>
      </c>
      <c r="AA86" s="128">
        <v>5.6</v>
      </c>
      <c r="AB86" s="127">
        <v>7.2</v>
      </c>
      <c r="AC86" s="152">
        <f t="shared" si="65"/>
        <v>18.3</v>
      </c>
      <c r="AD86" s="127">
        <v>4.5</v>
      </c>
      <c r="AE86" s="127">
        <v>3</v>
      </c>
      <c r="AF86" s="153">
        <f t="shared" si="66"/>
        <v>7.5</v>
      </c>
      <c r="AG86" s="128">
        <v>7</v>
      </c>
      <c r="AH86" s="128">
        <v>3</v>
      </c>
      <c r="AI86" s="153">
        <f t="shared" si="67"/>
        <v>10</v>
      </c>
      <c r="AJ86" s="127">
        <v>9</v>
      </c>
      <c r="AK86" s="127">
        <v>6</v>
      </c>
      <c r="AL86" s="153">
        <f t="shared" si="68"/>
        <v>15</v>
      </c>
      <c r="AM86" s="132">
        <f t="shared" si="69"/>
        <v>20.5</v>
      </c>
      <c r="AN86" s="132">
        <f t="shared" si="70"/>
        <v>12</v>
      </c>
      <c r="AO86" s="153">
        <f t="shared" si="116"/>
        <v>32.5</v>
      </c>
      <c r="AP86" s="127">
        <v>7</v>
      </c>
      <c r="AQ86" s="128">
        <v>13</v>
      </c>
      <c r="AR86" s="127">
        <v>11</v>
      </c>
      <c r="AS86" s="152">
        <f t="shared" si="71"/>
        <v>31</v>
      </c>
      <c r="AT86" s="127">
        <v>9.5</v>
      </c>
      <c r="AU86" s="128">
        <v>7</v>
      </c>
      <c r="AV86" s="127">
        <v>16</v>
      </c>
      <c r="AW86" s="152">
        <f t="shared" si="72"/>
        <v>32.5</v>
      </c>
      <c r="AX86" s="127">
        <v>9</v>
      </c>
      <c r="AY86" s="128">
        <v>13</v>
      </c>
      <c r="AZ86" s="127">
        <v>13</v>
      </c>
      <c r="BA86" s="152">
        <f t="shared" si="73"/>
        <v>35</v>
      </c>
      <c r="BB86" s="127">
        <v>9</v>
      </c>
      <c r="BC86" s="128">
        <v>7</v>
      </c>
      <c r="BD86" s="127">
        <v>10</v>
      </c>
      <c r="BE86" s="152">
        <f t="shared" si="74"/>
        <v>26</v>
      </c>
      <c r="BF86" s="127">
        <v>9.5</v>
      </c>
      <c r="BG86" s="128">
        <v>2.5</v>
      </c>
      <c r="BH86" s="127">
        <v>15</v>
      </c>
      <c r="BI86" s="152">
        <f t="shared" si="75"/>
        <v>27</v>
      </c>
      <c r="BJ86" s="127">
        <v>9</v>
      </c>
      <c r="BK86" s="128">
        <v>10</v>
      </c>
      <c r="BL86" s="127">
        <v>17</v>
      </c>
      <c r="BM86" s="152">
        <f t="shared" si="76"/>
        <v>36</v>
      </c>
      <c r="BN86" s="127">
        <v>9.5</v>
      </c>
      <c r="BO86" s="128" t="s">
        <v>86</v>
      </c>
      <c r="BP86" s="127">
        <v>15.5</v>
      </c>
      <c r="BQ86" s="152">
        <f t="shared" si="77"/>
        <v>25</v>
      </c>
      <c r="BR86" s="127">
        <v>9</v>
      </c>
      <c r="BS86" s="128">
        <v>8</v>
      </c>
      <c r="BT86" s="127">
        <v>17</v>
      </c>
      <c r="BU86" s="152">
        <f t="shared" si="78"/>
        <v>34</v>
      </c>
      <c r="BV86" s="133">
        <f t="shared" si="79"/>
        <v>93.6</v>
      </c>
      <c r="BW86" s="134">
        <f t="shared" si="80"/>
        <v>363.8</v>
      </c>
      <c r="BX86" s="154">
        <v>3</v>
      </c>
      <c r="BY86" s="128">
        <v>6</v>
      </c>
      <c r="BZ86" s="127">
        <v>6.5</v>
      </c>
      <c r="CA86" s="152">
        <f t="shared" si="81"/>
        <v>15.5</v>
      </c>
      <c r="CB86" s="127">
        <v>3.5</v>
      </c>
      <c r="CC86" s="128">
        <v>5</v>
      </c>
      <c r="CD86" s="127">
        <v>7</v>
      </c>
      <c r="CE86" s="152">
        <f t="shared" si="82"/>
        <v>15.5</v>
      </c>
      <c r="CF86" s="138" t="str">
        <f t="shared" si="83"/>
        <v/>
      </c>
      <c r="CG86" s="139" t="str">
        <f t="shared" si="84"/>
        <v>راسب</v>
      </c>
      <c r="CH86" s="140" t="str">
        <f>IF(F86="","",IF(CJ86=0,RANK($BW86,$BW$10:$BW$599)+COUNTIF(BW$10:BW86,BW86)-1,IF(CJ86&gt;=$CK$8,"جميع المواد",CONCATENATE(DC86,DD86,DE86,DF86,DG86,DH86,DI86,DJ86,DK86,DL86,DM86,DN86,DO86,DP86,DQ86))))</f>
        <v>000000000000</v>
      </c>
      <c r="CI86" s="141" t="str">
        <f>IF(F86="","",IF(CJ86=0,RANK($BW86,$BW$10:$BW$599)+COUNTIF(BW$10:BW86,BW86)-"1",""))</f>
        <v/>
      </c>
      <c r="CJ86" s="142">
        <f t="shared" si="85"/>
        <v>10</v>
      </c>
      <c r="CK86" s="143" t="str">
        <f t="shared" si="86"/>
        <v>0</v>
      </c>
      <c r="CL86" s="144" t="str">
        <f t="shared" si="87"/>
        <v>1</v>
      </c>
      <c r="CM86" s="144" t="str">
        <f t="shared" si="88"/>
        <v>1</v>
      </c>
      <c r="CN86" s="144" t="str">
        <f t="shared" si="89"/>
        <v>1</v>
      </c>
      <c r="CO86" s="144" t="str">
        <f t="shared" si="90"/>
        <v>1</v>
      </c>
      <c r="CP86" s="144" t="str">
        <f t="shared" si="91"/>
        <v>1</v>
      </c>
      <c r="CQ86" s="144" t="str">
        <f t="shared" si="92"/>
        <v>1</v>
      </c>
      <c r="CR86" s="144" t="str">
        <f t="shared" si="93"/>
        <v>1</v>
      </c>
      <c r="CS86" s="144" t="str">
        <f t="shared" si="94"/>
        <v>1</v>
      </c>
      <c r="CT86" s="144" t="str">
        <f t="shared" si="95"/>
        <v>0</v>
      </c>
      <c r="CU86" s="144" t="str">
        <f t="shared" si="96"/>
        <v>1</v>
      </c>
      <c r="CV86" s="144" t="str">
        <f t="shared" si="97"/>
        <v>1</v>
      </c>
      <c r="CW86" s="144" t="str">
        <f t="shared" si="98"/>
        <v>1</v>
      </c>
      <c r="CX86" s="144" t="str">
        <f t="shared" si="99"/>
        <v>1</v>
      </c>
      <c r="CY86" s="144" t="str">
        <f t="shared" si="100"/>
        <v>0</v>
      </c>
      <c r="DC86" s="156" t="str">
        <f t="shared" si="101"/>
        <v/>
      </c>
      <c r="DD86" s="146" t="str">
        <f t="shared" si="102"/>
        <v>0</v>
      </c>
      <c r="DE86" s="146" t="str">
        <f t="shared" si="103"/>
        <v>0</v>
      </c>
      <c r="DF86" s="146" t="str">
        <f t="shared" si="104"/>
        <v>0</v>
      </c>
      <c r="DG86" s="146" t="str">
        <f t="shared" si="105"/>
        <v>0</v>
      </c>
      <c r="DH86" s="146" t="str">
        <f t="shared" si="106"/>
        <v>0</v>
      </c>
      <c r="DI86" s="146" t="str">
        <f t="shared" si="107"/>
        <v>0</v>
      </c>
      <c r="DJ86" s="146" t="str">
        <f t="shared" si="108"/>
        <v>0</v>
      </c>
      <c r="DK86" s="146" t="str">
        <f t="shared" si="109"/>
        <v>0</v>
      </c>
      <c r="DL86" s="146" t="str">
        <f t="shared" si="110"/>
        <v/>
      </c>
      <c r="DM86" s="146" t="str">
        <f t="shared" si="111"/>
        <v>0</v>
      </c>
      <c r="DN86" s="146" t="str">
        <f t="shared" si="112"/>
        <v>0</v>
      </c>
      <c r="DO86" s="146" t="str">
        <f t="shared" si="113"/>
        <v>0</v>
      </c>
      <c r="DP86" s="146" t="str">
        <f t="shared" si="114"/>
        <v>0</v>
      </c>
      <c r="DQ86" s="146" t="str">
        <f t="shared" si="115"/>
        <v/>
      </c>
      <c r="DS86" s="29" t="str">
        <f t="shared" si="117"/>
        <v/>
      </c>
      <c r="DU86" s="158"/>
      <c r="DV86" s="27"/>
      <c r="DW86" s="28"/>
      <c r="DX86" s="28"/>
      <c r="DY86" s="11"/>
    </row>
    <row r="87" spans="1:129" s="29" customFormat="1" ht="23.25" thickBot="1">
      <c r="A87" s="157"/>
      <c r="B87" s="114" t="str">
        <f t="shared" si="59"/>
        <v>راسب</v>
      </c>
      <c r="C87" s="115" t="str">
        <f t="shared" si="60"/>
        <v/>
      </c>
      <c r="D87" s="148">
        <f t="shared" si="61"/>
        <v>78</v>
      </c>
      <c r="E87" s="117">
        <v>581</v>
      </c>
      <c r="F87" s="118" t="s">
        <v>152</v>
      </c>
      <c r="G87" s="149"/>
      <c r="H87" s="120"/>
      <c r="I87" s="119" t="s">
        <v>59</v>
      </c>
      <c r="J87" s="121" t="s">
        <v>60</v>
      </c>
      <c r="K87" s="119" t="s">
        <v>61</v>
      </c>
      <c r="L87" s="122">
        <v>30511241401447</v>
      </c>
      <c r="M87" s="123">
        <f t="shared" si="62"/>
        <v>38680</v>
      </c>
      <c r="N87" s="124" t="str">
        <f>IF([1]الشيت!M87="","",CONCATENATE(DATEDIF([1]الشيت!M87,[1]البداية!$M$20,"md")," - ",DATEDIF([1]الشيت!M87,[1]البداية!$M$20,"ym")," - ",DATEDIF([1]الشيت!M87,[1]البداية!$M$20,"y")))</f>
        <v>6 - 7 - 12</v>
      </c>
      <c r="O87" s="150">
        <v>534</v>
      </c>
      <c r="P87" s="151"/>
      <c r="Q87" s="11"/>
      <c r="R87" s="127">
        <v>8</v>
      </c>
      <c r="S87" s="128">
        <v>13</v>
      </c>
      <c r="T87" s="127">
        <v>14.5</v>
      </c>
      <c r="U87" s="152">
        <f t="shared" si="63"/>
        <v>35.5</v>
      </c>
      <c r="V87" s="127">
        <v>9.5</v>
      </c>
      <c r="W87" s="128">
        <v>6</v>
      </c>
      <c r="X87" s="127">
        <v>17.5</v>
      </c>
      <c r="Y87" s="152">
        <f t="shared" si="64"/>
        <v>33</v>
      </c>
      <c r="Z87" s="127">
        <v>5.5</v>
      </c>
      <c r="AA87" s="128">
        <v>4.8</v>
      </c>
      <c r="AB87" s="127">
        <v>6.8</v>
      </c>
      <c r="AC87" s="152">
        <f t="shared" si="65"/>
        <v>17.100000000000001</v>
      </c>
      <c r="AD87" s="127">
        <v>5</v>
      </c>
      <c r="AE87" s="127">
        <v>3</v>
      </c>
      <c r="AF87" s="153">
        <f t="shared" si="66"/>
        <v>8</v>
      </c>
      <c r="AG87" s="128">
        <v>7</v>
      </c>
      <c r="AH87" s="128">
        <v>3</v>
      </c>
      <c r="AI87" s="153">
        <f t="shared" si="67"/>
        <v>10</v>
      </c>
      <c r="AJ87" s="127">
        <v>8</v>
      </c>
      <c r="AK87" s="127">
        <v>7</v>
      </c>
      <c r="AL87" s="153">
        <f t="shared" si="68"/>
        <v>15</v>
      </c>
      <c r="AM87" s="132">
        <f t="shared" si="69"/>
        <v>20</v>
      </c>
      <c r="AN87" s="132">
        <f t="shared" si="70"/>
        <v>13</v>
      </c>
      <c r="AO87" s="153">
        <f t="shared" si="116"/>
        <v>33</v>
      </c>
      <c r="AP87" s="127">
        <v>7</v>
      </c>
      <c r="AQ87" s="128">
        <v>12</v>
      </c>
      <c r="AR87" s="127">
        <v>12</v>
      </c>
      <c r="AS87" s="152">
        <f t="shared" si="71"/>
        <v>31</v>
      </c>
      <c r="AT87" s="127">
        <v>9</v>
      </c>
      <c r="AU87" s="128">
        <v>9.5</v>
      </c>
      <c r="AV87" s="127">
        <v>13</v>
      </c>
      <c r="AW87" s="152">
        <f t="shared" si="72"/>
        <v>31.5</v>
      </c>
      <c r="AX87" s="127">
        <v>9</v>
      </c>
      <c r="AY87" s="128">
        <v>13</v>
      </c>
      <c r="AZ87" s="127">
        <v>14</v>
      </c>
      <c r="BA87" s="152">
        <f t="shared" si="73"/>
        <v>36</v>
      </c>
      <c r="BB87" s="127">
        <v>9</v>
      </c>
      <c r="BC87" s="128">
        <v>6</v>
      </c>
      <c r="BD87" s="127">
        <v>12</v>
      </c>
      <c r="BE87" s="152">
        <f t="shared" si="74"/>
        <v>27</v>
      </c>
      <c r="BF87" s="127">
        <v>9.5</v>
      </c>
      <c r="BG87" s="128">
        <v>2</v>
      </c>
      <c r="BH87" s="127">
        <v>16</v>
      </c>
      <c r="BI87" s="152">
        <f t="shared" si="75"/>
        <v>27.5</v>
      </c>
      <c r="BJ87" s="127">
        <v>9</v>
      </c>
      <c r="BK87" s="128">
        <v>9</v>
      </c>
      <c r="BL87" s="127">
        <v>18</v>
      </c>
      <c r="BM87" s="152">
        <f t="shared" si="76"/>
        <v>36</v>
      </c>
      <c r="BN87" s="127">
        <v>9.5</v>
      </c>
      <c r="BO87" s="128">
        <v>1</v>
      </c>
      <c r="BP87" s="127">
        <v>14.5</v>
      </c>
      <c r="BQ87" s="152">
        <f t="shared" si="77"/>
        <v>25</v>
      </c>
      <c r="BR87" s="127">
        <v>9</v>
      </c>
      <c r="BS87" s="128">
        <v>13</v>
      </c>
      <c r="BT87" s="127">
        <v>16</v>
      </c>
      <c r="BU87" s="152">
        <f t="shared" si="78"/>
        <v>38</v>
      </c>
      <c r="BV87" s="133">
        <f t="shared" si="79"/>
        <v>99.3</v>
      </c>
      <c r="BW87" s="134">
        <f t="shared" si="80"/>
        <v>370.6</v>
      </c>
      <c r="BX87" s="154">
        <v>3</v>
      </c>
      <c r="BY87" s="128">
        <v>6</v>
      </c>
      <c r="BZ87" s="127">
        <v>7</v>
      </c>
      <c r="CA87" s="152">
        <f t="shared" si="81"/>
        <v>16</v>
      </c>
      <c r="CB87" s="127">
        <v>3.5</v>
      </c>
      <c r="CC87" s="128">
        <v>5</v>
      </c>
      <c r="CD87" s="127">
        <v>7</v>
      </c>
      <c r="CE87" s="152">
        <f t="shared" si="82"/>
        <v>15.5</v>
      </c>
      <c r="CF87" s="138" t="str">
        <f t="shared" si="83"/>
        <v/>
      </c>
      <c r="CG87" s="139" t="str">
        <f t="shared" si="84"/>
        <v>راسب</v>
      </c>
      <c r="CH87" s="140" t="str">
        <f>IF(F87="","",IF(CJ87=0,RANK($BW87,$BW$10:$BW$599)+COUNTIF(BW$10:BW87,BW87)-1,IF(CJ87&gt;=$CK$8,"جميع المواد",CONCATENATE(DC87,DD87,DE87,DF87,DG87,DH87,DI87,DJ87,DK87,DL87,DM87,DN87,DO87,DP87,DQ87))))</f>
        <v>00(حاسب عملي)  0000000</v>
      </c>
      <c r="CI87" s="141" t="str">
        <f>IF(F87="","",IF(CJ87=0,RANK($BW87,$BW$10:$BW$599)+COUNTIF(BW$10:BW87,BW87)-"1",""))</f>
        <v/>
      </c>
      <c r="CJ87" s="142">
        <f t="shared" si="85"/>
        <v>9</v>
      </c>
      <c r="CK87" s="143" t="str">
        <f t="shared" si="86"/>
        <v>0</v>
      </c>
      <c r="CL87" s="144" t="str">
        <f t="shared" si="87"/>
        <v>1</v>
      </c>
      <c r="CM87" s="144" t="str">
        <f t="shared" si="88"/>
        <v>1</v>
      </c>
      <c r="CN87" s="144" t="str">
        <f t="shared" si="89"/>
        <v>1</v>
      </c>
      <c r="CO87" s="144" t="str">
        <f t="shared" si="90"/>
        <v>1</v>
      </c>
      <c r="CP87" s="144" t="str">
        <f t="shared" si="91"/>
        <v>1</v>
      </c>
      <c r="CQ87" s="144" t="str">
        <f t="shared" si="92"/>
        <v>1</v>
      </c>
      <c r="CR87" s="144" t="str">
        <f t="shared" si="93"/>
        <v>1</v>
      </c>
      <c r="CS87" s="144" t="str">
        <f t="shared" si="94"/>
        <v>1</v>
      </c>
      <c r="CT87" s="144" t="str">
        <f t="shared" si="95"/>
        <v>0</v>
      </c>
      <c r="CU87" s="144" t="str">
        <f t="shared" si="96"/>
        <v>1</v>
      </c>
      <c r="CV87" s="144" t="str">
        <f t="shared" si="97"/>
        <v>0</v>
      </c>
      <c r="CW87" s="144" t="str">
        <f t="shared" si="98"/>
        <v>1</v>
      </c>
      <c r="CX87" s="144" t="str">
        <f t="shared" si="99"/>
        <v>0</v>
      </c>
      <c r="CY87" s="144" t="str">
        <f t="shared" si="100"/>
        <v>0</v>
      </c>
      <c r="DC87" s="156" t="str">
        <f t="shared" si="101"/>
        <v/>
      </c>
      <c r="DD87" s="146" t="str">
        <f t="shared" si="102"/>
        <v>0</v>
      </c>
      <c r="DE87" s="146" t="str">
        <f t="shared" si="103"/>
        <v>0</v>
      </c>
      <c r="DF87" s="146" t="str">
        <f t="shared" si="104"/>
        <v xml:space="preserve">(حاسب عملي)  </v>
      </c>
      <c r="DG87" s="146" t="str">
        <f t="shared" si="105"/>
        <v>0</v>
      </c>
      <c r="DH87" s="146" t="str">
        <f t="shared" si="106"/>
        <v>0</v>
      </c>
      <c r="DI87" s="146" t="str">
        <f t="shared" si="107"/>
        <v>0</v>
      </c>
      <c r="DJ87" s="146" t="str">
        <f t="shared" si="108"/>
        <v>0</v>
      </c>
      <c r="DK87" s="146" t="str">
        <f t="shared" si="109"/>
        <v>0</v>
      </c>
      <c r="DL87" s="146" t="str">
        <f t="shared" si="110"/>
        <v/>
      </c>
      <c r="DM87" s="146" t="str">
        <f t="shared" si="111"/>
        <v>0</v>
      </c>
      <c r="DN87" s="146" t="str">
        <f t="shared" si="112"/>
        <v/>
      </c>
      <c r="DO87" s="146" t="str">
        <f t="shared" si="113"/>
        <v>0</v>
      </c>
      <c r="DP87" s="146" t="str">
        <f t="shared" si="114"/>
        <v/>
      </c>
      <c r="DQ87" s="146" t="str">
        <f t="shared" si="115"/>
        <v/>
      </c>
      <c r="DS87" s="29" t="str">
        <f t="shared" si="117"/>
        <v/>
      </c>
      <c r="DU87" s="158"/>
      <c r="DV87" s="27"/>
      <c r="DW87" s="28"/>
      <c r="DX87" s="28"/>
      <c r="DY87" s="11"/>
    </row>
    <row r="88" spans="1:129" s="29" customFormat="1" ht="23.25" thickBot="1">
      <c r="A88" s="157"/>
      <c r="B88" s="114" t="str">
        <f t="shared" si="59"/>
        <v>راسب</v>
      </c>
      <c r="C88" s="115" t="str">
        <f t="shared" si="60"/>
        <v/>
      </c>
      <c r="D88" s="148">
        <f t="shared" si="61"/>
        <v>79</v>
      </c>
      <c r="E88" s="117">
        <v>582</v>
      </c>
      <c r="F88" s="118" t="s">
        <v>153</v>
      </c>
      <c r="G88" s="149"/>
      <c r="H88" s="120"/>
      <c r="I88" s="119" t="s">
        <v>59</v>
      </c>
      <c r="J88" s="121" t="s">
        <v>60</v>
      </c>
      <c r="K88" s="119" t="s">
        <v>61</v>
      </c>
      <c r="L88" s="122">
        <v>30506061402166</v>
      </c>
      <c r="M88" s="123">
        <f t="shared" si="62"/>
        <v>38509</v>
      </c>
      <c r="N88" s="124" t="str">
        <f>IF([1]الشيت!M88="","",CONCATENATE(DATEDIF([1]الشيت!M88,[1]البداية!$M$20,"md")," - ",DATEDIF([1]الشيت!M88,[1]البداية!$M$20,"ym")," - ",DATEDIF([1]الشيت!M88,[1]البداية!$M$20,"y")))</f>
        <v>6 - 2 - 13</v>
      </c>
      <c r="O88" s="150">
        <v>535</v>
      </c>
      <c r="P88" s="151"/>
      <c r="Q88" s="11"/>
      <c r="R88" s="127">
        <v>8</v>
      </c>
      <c r="S88" s="128">
        <v>13.5</v>
      </c>
      <c r="T88" s="127">
        <v>16.5</v>
      </c>
      <c r="U88" s="152">
        <f t="shared" si="63"/>
        <v>38</v>
      </c>
      <c r="V88" s="127">
        <v>9.5</v>
      </c>
      <c r="W88" s="128">
        <v>7</v>
      </c>
      <c r="X88" s="127">
        <v>17.5</v>
      </c>
      <c r="Y88" s="152">
        <f t="shared" si="64"/>
        <v>34</v>
      </c>
      <c r="Z88" s="127">
        <v>5.5</v>
      </c>
      <c r="AA88" s="128">
        <v>4.4000000000000004</v>
      </c>
      <c r="AB88" s="127">
        <v>8</v>
      </c>
      <c r="AC88" s="152">
        <f t="shared" si="65"/>
        <v>17.899999999999999</v>
      </c>
      <c r="AD88" s="127">
        <v>5</v>
      </c>
      <c r="AE88" s="127">
        <v>3</v>
      </c>
      <c r="AF88" s="153">
        <f t="shared" si="66"/>
        <v>8</v>
      </c>
      <c r="AG88" s="128">
        <v>8</v>
      </c>
      <c r="AH88" s="128">
        <v>3</v>
      </c>
      <c r="AI88" s="153">
        <f t="shared" si="67"/>
        <v>11</v>
      </c>
      <c r="AJ88" s="127">
        <v>9</v>
      </c>
      <c r="AK88" s="127">
        <v>7</v>
      </c>
      <c r="AL88" s="153">
        <f t="shared" si="68"/>
        <v>16</v>
      </c>
      <c r="AM88" s="132">
        <f t="shared" si="69"/>
        <v>22</v>
      </c>
      <c r="AN88" s="132">
        <f t="shared" si="70"/>
        <v>13</v>
      </c>
      <c r="AO88" s="153">
        <f t="shared" si="116"/>
        <v>35</v>
      </c>
      <c r="AP88" s="127">
        <v>7</v>
      </c>
      <c r="AQ88" s="128">
        <v>12.5</v>
      </c>
      <c r="AR88" s="127">
        <v>11</v>
      </c>
      <c r="AS88" s="152">
        <f t="shared" si="71"/>
        <v>30.5</v>
      </c>
      <c r="AT88" s="127">
        <v>9</v>
      </c>
      <c r="AU88" s="128">
        <v>8</v>
      </c>
      <c r="AV88" s="127">
        <v>15</v>
      </c>
      <c r="AW88" s="152">
        <f t="shared" si="72"/>
        <v>32</v>
      </c>
      <c r="AX88" s="127">
        <v>9</v>
      </c>
      <c r="AY88" s="128">
        <v>13</v>
      </c>
      <c r="AZ88" s="127">
        <v>14</v>
      </c>
      <c r="BA88" s="152">
        <f t="shared" si="73"/>
        <v>36</v>
      </c>
      <c r="BB88" s="127">
        <v>9</v>
      </c>
      <c r="BC88" s="128">
        <v>5.5</v>
      </c>
      <c r="BD88" s="127">
        <v>12.5</v>
      </c>
      <c r="BE88" s="152">
        <f t="shared" si="74"/>
        <v>27</v>
      </c>
      <c r="BF88" s="127">
        <v>9.5</v>
      </c>
      <c r="BG88" s="128">
        <v>2.5</v>
      </c>
      <c r="BH88" s="127">
        <v>15</v>
      </c>
      <c r="BI88" s="152">
        <f t="shared" si="75"/>
        <v>27</v>
      </c>
      <c r="BJ88" s="127">
        <v>9</v>
      </c>
      <c r="BK88" s="128">
        <v>9</v>
      </c>
      <c r="BL88" s="127">
        <v>17</v>
      </c>
      <c r="BM88" s="152">
        <f t="shared" si="76"/>
        <v>35</v>
      </c>
      <c r="BN88" s="127">
        <v>9.5</v>
      </c>
      <c r="BO88" s="128">
        <v>2.5</v>
      </c>
      <c r="BP88" s="127">
        <v>13</v>
      </c>
      <c r="BQ88" s="152">
        <f t="shared" si="77"/>
        <v>25</v>
      </c>
      <c r="BR88" s="127">
        <v>9</v>
      </c>
      <c r="BS88" s="128">
        <v>15</v>
      </c>
      <c r="BT88" s="127">
        <v>16</v>
      </c>
      <c r="BU88" s="152">
        <f t="shared" si="78"/>
        <v>40</v>
      </c>
      <c r="BV88" s="133">
        <f t="shared" si="79"/>
        <v>103.9</v>
      </c>
      <c r="BW88" s="134">
        <f t="shared" si="80"/>
        <v>377.4</v>
      </c>
      <c r="BX88" s="154">
        <v>3</v>
      </c>
      <c r="BY88" s="128">
        <v>5.5</v>
      </c>
      <c r="BZ88" s="127">
        <v>6</v>
      </c>
      <c r="CA88" s="152">
        <f t="shared" si="81"/>
        <v>14.5</v>
      </c>
      <c r="CB88" s="127">
        <v>3.5</v>
      </c>
      <c r="CC88" s="128">
        <v>5</v>
      </c>
      <c r="CD88" s="127">
        <v>7</v>
      </c>
      <c r="CE88" s="152">
        <f t="shared" si="82"/>
        <v>15.5</v>
      </c>
      <c r="CF88" s="138" t="str">
        <f t="shared" si="83"/>
        <v/>
      </c>
      <c r="CG88" s="139" t="str">
        <f t="shared" si="84"/>
        <v>راسب</v>
      </c>
      <c r="CH88" s="140" t="str">
        <f>IF(F88="","",IF(CJ88=0,RANK($BW88,$BW$10:$BW$599)+COUNTIF(BW$10:BW88,BW88)-1,IF(CJ88&gt;=$CK$8,"جميع المواد",CONCATENATE(DC88,DD88,DE88,DF88,DG88,DH88,DI88,DJ88,DK88,DL88,DM88,DN88,DO88,DP88,DQ88))))</f>
        <v>00000000000</v>
      </c>
      <c r="CI88" s="141" t="str">
        <f>IF(F88="","",IF(CJ88=0,RANK($BW88,$BW$10:$BW$599)+COUNTIF(BW$10:BW88,BW88)-"1",""))</f>
        <v/>
      </c>
      <c r="CJ88" s="142">
        <f t="shared" si="85"/>
        <v>9</v>
      </c>
      <c r="CK88" s="143" t="str">
        <f t="shared" si="86"/>
        <v>0</v>
      </c>
      <c r="CL88" s="144" t="str">
        <f t="shared" si="87"/>
        <v>1</v>
      </c>
      <c r="CM88" s="144" t="str">
        <f t="shared" si="88"/>
        <v>1</v>
      </c>
      <c r="CN88" s="144" t="str">
        <f t="shared" si="89"/>
        <v>0</v>
      </c>
      <c r="CO88" s="144" t="str">
        <f t="shared" si="90"/>
        <v>1</v>
      </c>
      <c r="CP88" s="144" t="str">
        <f t="shared" si="91"/>
        <v>1</v>
      </c>
      <c r="CQ88" s="144" t="str">
        <f t="shared" si="92"/>
        <v>1</v>
      </c>
      <c r="CR88" s="144" t="str">
        <f t="shared" si="93"/>
        <v>1</v>
      </c>
      <c r="CS88" s="144" t="str">
        <f t="shared" si="94"/>
        <v>1</v>
      </c>
      <c r="CT88" s="144" t="str">
        <f t="shared" si="95"/>
        <v>1</v>
      </c>
      <c r="CU88" s="144" t="str">
        <f t="shared" si="96"/>
        <v>1</v>
      </c>
      <c r="CV88" s="144" t="str">
        <f t="shared" si="97"/>
        <v>0</v>
      </c>
      <c r="CW88" s="144" t="str">
        <f t="shared" si="98"/>
        <v>1</v>
      </c>
      <c r="CX88" s="144" t="str">
        <f t="shared" si="99"/>
        <v>1</v>
      </c>
      <c r="CY88" s="144" t="str">
        <f t="shared" si="100"/>
        <v>0</v>
      </c>
      <c r="DC88" s="156" t="str">
        <f t="shared" si="101"/>
        <v/>
      </c>
      <c r="DD88" s="146" t="str">
        <f t="shared" si="102"/>
        <v>0</v>
      </c>
      <c r="DE88" s="146" t="str">
        <f t="shared" si="103"/>
        <v>0</v>
      </c>
      <c r="DF88" s="146" t="str">
        <f t="shared" si="104"/>
        <v/>
      </c>
      <c r="DG88" s="146" t="str">
        <f t="shared" si="105"/>
        <v>0</v>
      </c>
      <c r="DH88" s="146" t="str">
        <f t="shared" si="106"/>
        <v>0</v>
      </c>
      <c r="DI88" s="146" t="str">
        <f t="shared" si="107"/>
        <v>0</v>
      </c>
      <c r="DJ88" s="146" t="str">
        <f t="shared" si="108"/>
        <v>0</v>
      </c>
      <c r="DK88" s="146" t="str">
        <f t="shared" si="109"/>
        <v>0</v>
      </c>
      <c r="DL88" s="146" t="str">
        <f t="shared" si="110"/>
        <v>0</v>
      </c>
      <c r="DM88" s="146" t="str">
        <f t="shared" si="111"/>
        <v>0</v>
      </c>
      <c r="DN88" s="146" t="str">
        <f t="shared" si="112"/>
        <v/>
      </c>
      <c r="DO88" s="146" t="str">
        <f t="shared" si="113"/>
        <v>0</v>
      </c>
      <c r="DP88" s="146" t="str">
        <f t="shared" si="114"/>
        <v>0</v>
      </c>
      <c r="DQ88" s="146" t="str">
        <f t="shared" si="115"/>
        <v/>
      </c>
      <c r="DS88" s="29" t="str">
        <f t="shared" si="117"/>
        <v/>
      </c>
      <c r="DU88" s="158"/>
      <c r="DV88" s="27"/>
      <c r="DW88" s="28"/>
      <c r="DX88" s="28"/>
      <c r="DY88" s="11"/>
    </row>
    <row r="89" spans="1:129" s="29" customFormat="1" ht="23.25" thickBot="1">
      <c r="A89" s="157"/>
      <c r="B89" s="114" t="str">
        <f t="shared" si="59"/>
        <v>راسب</v>
      </c>
      <c r="C89" s="115" t="str">
        <f t="shared" si="60"/>
        <v/>
      </c>
      <c r="D89" s="148">
        <f t="shared" si="61"/>
        <v>80</v>
      </c>
      <c r="E89" s="117">
        <v>583</v>
      </c>
      <c r="F89" s="118" t="s">
        <v>154</v>
      </c>
      <c r="G89" s="149"/>
      <c r="H89" s="120"/>
      <c r="I89" s="119" t="s">
        <v>59</v>
      </c>
      <c r="J89" s="121" t="s">
        <v>60</v>
      </c>
      <c r="K89" s="119" t="s">
        <v>61</v>
      </c>
      <c r="L89" s="122">
        <v>30506011405989</v>
      </c>
      <c r="M89" s="123">
        <f t="shared" si="62"/>
        <v>38504</v>
      </c>
      <c r="N89" s="124" t="str">
        <f>IF([1]الشيت!M89="","",CONCATENATE(DATEDIF([1]الشيت!M89,[1]البداية!$M$20,"md")," - ",DATEDIF([1]الشيت!M89,[1]البداية!$M$20,"ym")," - ",DATEDIF([1]الشيت!M89,[1]البداية!$M$20,"y")))</f>
        <v>0 - 5 - 14</v>
      </c>
      <c r="O89" s="150">
        <v>536</v>
      </c>
      <c r="P89" s="151"/>
      <c r="Q89" s="11"/>
      <c r="R89" s="127">
        <v>8</v>
      </c>
      <c r="S89" s="128">
        <v>10.5</v>
      </c>
      <c r="T89" s="127">
        <v>12</v>
      </c>
      <c r="U89" s="152">
        <f t="shared" si="63"/>
        <v>30.5</v>
      </c>
      <c r="V89" s="127">
        <v>9.5</v>
      </c>
      <c r="W89" s="128">
        <v>6</v>
      </c>
      <c r="X89" s="127">
        <v>16.5</v>
      </c>
      <c r="Y89" s="152">
        <f t="shared" si="64"/>
        <v>32</v>
      </c>
      <c r="Z89" s="127">
        <v>5.5</v>
      </c>
      <c r="AA89" s="128">
        <v>4</v>
      </c>
      <c r="AB89" s="127">
        <v>7.2</v>
      </c>
      <c r="AC89" s="152">
        <f t="shared" si="65"/>
        <v>16.7</v>
      </c>
      <c r="AD89" s="127">
        <v>4.5</v>
      </c>
      <c r="AE89" s="127">
        <v>3</v>
      </c>
      <c r="AF89" s="153">
        <f t="shared" si="66"/>
        <v>7.5</v>
      </c>
      <c r="AG89" s="128">
        <v>8</v>
      </c>
      <c r="AH89" s="128">
        <v>3</v>
      </c>
      <c r="AI89" s="153">
        <f t="shared" si="67"/>
        <v>11</v>
      </c>
      <c r="AJ89" s="127">
        <v>8</v>
      </c>
      <c r="AK89" s="127">
        <v>6</v>
      </c>
      <c r="AL89" s="153">
        <f t="shared" si="68"/>
        <v>14</v>
      </c>
      <c r="AM89" s="132">
        <f t="shared" si="69"/>
        <v>20.5</v>
      </c>
      <c r="AN89" s="132">
        <f t="shared" si="70"/>
        <v>12</v>
      </c>
      <c r="AO89" s="153">
        <f t="shared" si="116"/>
        <v>32.5</v>
      </c>
      <c r="AP89" s="127">
        <v>7</v>
      </c>
      <c r="AQ89" s="128">
        <v>10.5</v>
      </c>
      <c r="AR89" s="127">
        <v>11</v>
      </c>
      <c r="AS89" s="152">
        <f t="shared" si="71"/>
        <v>28.5</v>
      </c>
      <c r="AT89" s="127">
        <v>9</v>
      </c>
      <c r="AU89" s="128">
        <v>8.5</v>
      </c>
      <c r="AV89" s="127">
        <v>15</v>
      </c>
      <c r="AW89" s="152">
        <f t="shared" si="72"/>
        <v>32.5</v>
      </c>
      <c r="AX89" s="127">
        <v>9</v>
      </c>
      <c r="AY89" s="128">
        <v>13</v>
      </c>
      <c r="AZ89" s="127">
        <v>12</v>
      </c>
      <c r="BA89" s="152">
        <f t="shared" si="73"/>
        <v>34</v>
      </c>
      <c r="BB89" s="127">
        <v>9</v>
      </c>
      <c r="BC89" s="128">
        <v>6</v>
      </c>
      <c r="BD89" s="127">
        <v>12.5</v>
      </c>
      <c r="BE89" s="152">
        <f t="shared" si="74"/>
        <v>27.5</v>
      </c>
      <c r="BF89" s="127">
        <v>9.5</v>
      </c>
      <c r="BG89" s="128">
        <v>1</v>
      </c>
      <c r="BH89" s="127">
        <v>15.5</v>
      </c>
      <c r="BI89" s="152">
        <f t="shared" si="75"/>
        <v>26</v>
      </c>
      <c r="BJ89" s="127">
        <v>9</v>
      </c>
      <c r="BK89" s="128">
        <v>10</v>
      </c>
      <c r="BL89" s="127">
        <v>17</v>
      </c>
      <c r="BM89" s="152">
        <f t="shared" si="76"/>
        <v>36</v>
      </c>
      <c r="BN89" s="127">
        <v>9.5</v>
      </c>
      <c r="BO89" s="128" t="s">
        <v>86</v>
      </c>
      <c r="BP89" s="127">
        <v>15.5</v>
      </c>
      <c r="BQ89" s="152">
        <f t="shared" si="77"/>
        <v>25</v>
      </c>
      <c r="BR89" s="127">
        <v>9</v>
      </c>
      <c r="BS89" s="128">
        <v>10</v>
      </c>
      <c r="BT89" s="127">
        <v>16</v>
      </c>
      <c r="BU89" s="152">
        <f t="shared" si="78"/>
        <v>35</v>
      </c>
      <c r="BV89" s="133">
        <f t="shared" si="79"/>
        <v>90.5</v>
      </c>
      <c r="BW89" s="134">
        <f t="shared" si="80"/>
        <v>356.2</v>
      </c>
      <c r="BX89" s="154">
        <v>3</v>
      </c>
      <c r="BY89" s="128">
        <v>6</v>
      </c>
      <c r="BZ89" s="127">
        <v>6.5</v>
      </c>
      <c r="CA89" s="152">
        <f t="shared" si="81"/>
        <v>15.5</v>
      </c>
      <c r="CB89" s="127">
        <v>3.5</v>
      </c>
      <c r="CC89" s="128">
        <v>5</v>
      </c>
      <c r="CD89" s="127">
        <v>7</v>
      </c>
      <c r="CE89" s="152">
        <f t="shared" si="82"/>
        <v>15.5</v>
      </c>
      <c r="CF89" s="138" t="str">
        <f t="shared" si="83"/>
        <v/>
      </c>
      <c r="CG89" s="139" t="str">
        <f t="shared" si="84"/>
        <v>راسب</v>
      </c>
      <c r="CH89" s="140" t="str">
        <f>IF(F89="","",IF(CJ89=0,RANK($BW89,$BW$10:$BW$599)+COUNTIF(BW$10:BW89,BW89)-1,IF(CJ89&gt;=$CK$8,"جميع المواد",CONCATENATE(DC89,DD89,DE89,DF89,DG89,DH89,DI89,DJ89,DK89,DL89,DM89,DN89,DO89,DP89,DQ89))))</f>
        <v>0000000000000</v>
      </c>
      <c r="CI89" s="141" t="str">
        <f>IF(F89="","",IF(CJ89=0,RANK($BW89,$BW$10:$BW$599)+COUNTIF(BW$10:BW89,BW89)-"1",""))</f>
        <v/>
      </c>
      <c r="CJ89" s="142">
        <f t="shared" si="85"/>
        <v>11</v>
      </c>
      <c r="CK89" s="143" t="str">
        <f t="shared" si="86"/>
        <v>1</v>
      </c>
      <c r="CL89" s="144" t="str">
        <f t="shared" si="87"/>
        <v>1</v>
      </c>
      <c r="CM89" s="144" t="str">
        <f t="shared" si="88"/>
        <v>1</v>
      </c>
      <c r="CN89" s="144" t="str">
        <f t="shared" si="89"/>
        <v>1</v>
      </c>
      <c r="CO89" s="144" t="str">
        <f t="shared" si="90"/>
        <v>1</v>
      </c>
      <c r="CP89" s="144" t="str">
        <f t="shared" si="91"/>
        <v>1</v>
      </c>
      <c r="CQ89" s="144" t="str">
        <f t="shared" si="92"/>
        <v>1</v>
      </c>
      <c r="CR89" s="144" t="str">
        <f t="shared" si="93"/>
        <v>1</v>
      </c>
      <c r="CS89" s="144" t="str">
        <f t="shared" si="94"/>
        <v>1</v>
      </c>
      <c r="CT89" s="144" t="str">
        <f t="shared" si="95"/>
        <v>0</v>
      </c>
      <c r="CU89" s="144" t="str">
        <f t="shared" si="96"/>
        <v>1</v>
      </c>
      <c r="CV89" s="144" t="str">
        <f t="shared" si="97"/>
        <v>1</v>
      </c>
      <c r="CW89" s="144" t="str">
        <f t="shared" si="98"/>
        <v>1</v>
      </c>
      <c r="CX89" s="144" t="str">
        <f t="shared" si="99"/>
        <v>1</v>
      </c>
      <c r="CY89" s="144" t="str">
        <f t="shared" si="100"/>
        <v>0</v>
      </c>
      <c r="DC89" s="156" t="str">
        <f t="shared" si="101"/>
        <v>0</v>
      </c>
      <c r="DD89" s="146" t="str">
        <f t="shared" si="102"/>
        <v>0</v>
      </c>
      <c r="DE89" s="146" t="str">
        <f t="shared" si="103"/>
        <v>0</v>
      </c>
      <c r="DF89" s="146" t="str">
        <f t="shared" si="104"/>
        <v>0</v>
      </c>
      <c r="DG89" s="146" t="str">
        <f t="shared" si="105"/>
        <v>0</v>
      </c>
      <c r="DH89" s="146" t="str">
        <f t="shared" si="106"/>
        <v>0</v>
      </c>
      <c r="DI89" s="146" t="str">
        <f t="shared" si="107"/>
        <v>0</v>
      </c>
      <c r="DJ89" s="146" t="str">
        <f t="shared" si="108"/>
        <v>0</v>
      </c>
      <c r="DK89" s="146" t="str">
        <f t="shared" si="109"/>
        <v>0</v>
      </c>
      <c r="DL89" s="146" t="str">
        <f t="shared" si="110"/>
        <v/>
      </c>
      <c r="DM89" s="146" t="str">
        <f t="shared" si="111"/>
        <v>0</v>
      </c>
      <c r="DN89" s="146" t="str">
        <f t="shared" si="112"/>
        <v>0</v>
      </c>
      <c r="DO89" s="146" t="str">
        <f t="shared" si="113"/>
        <v>0</v>
      </c>
      <c r="DP89" s="146" t="str">
        <f t="shared" si="114"/>
        <v>0</v>
      </c>
      <c r="DQ89" s="146" t="str">
        <f t="shared" si="115"/>
        <v/>
      </c>
      <c r="DS89" s="29" t="str">
        <f t="shared" si="117"/>
        <v/>
      </c>
      <c r="DU89" s="158"/>
      <c r="DV89" s="27"/>
      <c r="DW89" s="28"/>
      <c r="DX89" s="28"/>
      <c r="DY89" s="11"/>
    </row>
    <row r="90" spans="1:129" s="29" customFormat="1" ht="23.25" thickBot="1">
      <c r="A90" s="157"/>
      <c r="B90" s="114" t="str">
        <f t="shared" si="59"/>
        <v>راسب</v>
      </c>
      <c r="C90" s="115" t="str">
        <f t="shared" si="60"/>
        <v/>
      </c>
      <c r="D90" s="148">
        <f t="shared" si="61"/>
        <v>81</v>
      </c>
      <c r="E90" s="117">
        <v>584</v>
      </c>
      <c r="F90" s="118" t="s">
        <v>155</v>
      </c>
      <c r="G90" s="149"/>
      <c r="H90" s="120"/>
      <c r="I90" s="119" t="s">
        <v>59</v>
      </c>
      <c r="J90" s="121" t="s">
        <v>60</v>
      </c>
      <c r="K90" s="119" t="s">
        <v>61</v>
      </c>
      <c r="L90" s="122">
        <v>30507111400182</v>
      </c>
      <c r="M90" s="123">
        <f t="shared" si="62"/>
        <v>38544</v>
      </c>
      <c r="N90" s="124" t="str">
        <f>IF([1]الشيت!M90="","",CONCATENATE(DATEDIF([1]الشيت!M90,[1]البداية!$M$20,"md")," - ",DATEDIF([1]الشيت!M90,[1]البداية!$M$20,"ym")," - ",DATEDIF([1]الشيت!M90,[1]البداية!$M$20,"y")))</f>
        <v>7 - 10 - 12</v>
      </c>
      <c r="O90" s="150">
        <v>537</v>
      </c>
      <c r="P90" s="151"/>
      <c r="Q90" s="11"/>
      <c r="R90" s="127">
        <v>8</v>
      </c>
      <c r="S90" s="128">
        <v>9.5</v>
      </c>
      <c r="T90" s="127">
        <v>14</v>
      </c>
      <c r="U90" s="152">
        <f t="shared" si="63"/>
        <v>31.5</v>
      </c>
      <c r="V90" s="127">
        <v>9.5</v>
      </c>
      <c r="W90" s="128">
        <v>6</v>
      </c>
      <c r="X90" s="127">
        <v>17.5</v>
      </c>
      <c r="Y90" s="152">
        <f t="shared" si="64"/>
        <v>33</v>
      </c>
      <c r="Z90" s="127">
        <v>5.5</v>
      </c>
      <c r="AA90" s="128">
        <v>4</v>
      </c>
      <c r="AB90" s="127">
        <v>7.2</v>
      </c>
      <c r="AC90" s="152">
        <f t="shared" si="65"/>
        <v>16.7</v>
      </c>
      <c r="AD90" s="127">
        <v>4.5</v>
      </c>
      <c r="AE90" s="127">
        <v>3</v>
      </c>
      <c r="AF90" s="153">
        <f t="shared" si="66"/>
        <v>7.5</v>
      </c>
      <c r="AG90" s="128">
        <v>8</v>
      </c>
      <c r="AH90" s="128">
        <v>3</v>
      </c>
      <c r="AI90" s="153">
        <f t="shared" si="67"/>
        <v>11</v>
      </c>
      <c r="AJ90" s="127">
        <v>8</v>
      </c>
      <c r="AK90" s="127">
        <v>6</v>
      </c>
      <c r="AL90" s="153">
        <f t="shared" si="68"/>
        <v>14</v>
      </c>
      <c r="AM90" s="132">
        <f t="shared" si="69"/>
        <v>20.5</v>
      </c>
      <c r="AN90" s="132">
        <f t="shared" si="70"/>
        <v>12</v>
      </c>
      <c r="AO90" s="153">
        <f t="shared" si="116"/>
        <v>32.5</v>
      </c>
      <c r="AP90" s="127">
        <v>7</v>
      </c>
      <c r="AQ90" s="128">
        <v>12.5</v>
      </c>
      <c r="AR90" s="127">
        <v>11</v>
      </c>
      <c r="AS90" s="152">
        <f t="shared" si="71"/>
        <v>30.5</v>
      </c>
      <c r="AT90" s="127">
        <v>9</v>
      </c>
      <c r="AU90" s="128">
        <v>7</v>
      </c>
      <c r="AV90" s="127">
        <v>16</v>
      </c>
      <c r="AW90" s="152">
        <f t="shared" si="72"/>
        <v>32</v>
      </c>
      <c r="AX90" s="127">
        <v>9</v>
      </c>
      <c r="AY90" s="128">
        <v>12</v>
      </c>
      <c r="AZ90" s="127">
        <v>11</v>
      </c>
      <c r="BA90" s="152">
        <f t="shared" si="73"/>
        <v>32</v>
      </c>
      <c r="BB90" s="127">
        <v>9</v>
      </c>
      <c r="BC90" s="128">
        <v>6</v>
      </c>
      <c r="BD90" s="127">
        <v>10</v>
      </c>
      <c r="BE90" s="152">
        <f t="shared" si="74"/>
        <v>25</v>
      </c>
      <c r="BF90" s="127">
        <v>9.5</v>
      </c>
      <c r="BG90" s="128">
        <v>1</v>
      </c>
      <c r="BH90" s="127">
        <v>15.5</v>
      </c>
      <c r="BI90" s="152">
        <f t="shared" si="75"/>
        <v>26</v>
      </c>
      <c r="BJ90" s="127">
        <v>9</v>
      </c>
      <c r="BK90" s="128">
        <v>11</v>
      </c>
      <c r="BL90" s="127">
        <v>17</v>
      </c>
      <c r="BM90" s="152">
        <f t="shared" si="76"/>
        <v>37</v>
      </c>
      <c r="BN90" s="127">
        <v>9.5</v>
      </c>
      <c r="BO90" s="128" t="s">
        <v>86</v>
      </c>
      <c r="BP90" s="127">
        <v>15.5</v>
      </c>
      <c r="BQ90" s="152">
        <f t="shared" si="77"/>
        <v>25</v>
      </c>
      <c r="BR90" s="127">
        <v>9</v>
      </c>
      <c r="BS90" s="128">
        <v>13</v>
      </c>
      <c r="BT90" s="127">
        <v>16</v>
      </c>
      <c r="BU90" s="152">
        <f t="shared" si="78"/>
        <v>38</v>
      </c>
      <c r="BV90" s="133">
        <f t="shared" si="79"/>
        <v>93</v>
      </c>
      <c r="BW90" s="134">
        <f t="shared" si="80"/>
        <v>359.2</v>
      </c>
      <c r="BX90" s="154">
        <v>3</v>
      </c>
      <c r="BY90" s="128">
        <v>7</v>
      </c>
      <c r="BZ90" s="127">
        <v>6</v>
      </c>
      <c r="CA90" s="152">
        <f t="shared" si="81"/>
        <v>16</v>
      </c>
      <c r="CB90" s="127">
        <v>3.5</v>
      </c>
      <c r="CC90" s="128">
        <v>5</v>
      </c>
      <c r="CD90" s="127">
        <v>7</v>
      </c>
      <c r="CE90" s="152">
        <f t="shared" si="82"/>
        <v>15.5</v>
      </c>
      <c r="CF90" s="138" t="str">
        <f t="shared" si="83"/>
        <v/>
      </c>
      <c r="CG90" s="139" t="str">
        <f t="shared" si="84"/>
        <v>راسب</v>
      </c>
      <c r="CH90" s="140" t="str">
        <f>IF(F90="","",IF(CJ90=0,RANK($BW90,$BW$10:$BW$599)+COUNTIF(BW$10:BW90,BW90)-1,IF(CJ90&gt;=$CK$8,"جميع المواد",CONCATENATE(DC90,DD90,DE90,DF90,DG90,DH90,DI90,DJ90,DK90,DL90,DM90,DN90,DO90,DP90,DQ90))))</f>
        <v>000000000000</v>
      </c>
      <c r="CI90" s="141" t="str">
        <f>IF(F90="","",IF(CJ90=0,RANK($BW90,$BW$10:$BW$599)+COUNTIF(BW$10:BW90,BW90)-"1",""))</f>
        <v/>
      </c>
      <c r="CJ90" s="142">
        <f t="shared" si="85"/>
        <v>10</v>
      </c>
      <c r="CK90" s="143" t="str">
        <f t="shared" si="86"/>
        <v>1</v>
      </c>
      <c r="CL90" s="144" t="str">
        <f t="shared" si="87"/>
        <v>1</v>
      </c>
      <c r="CM90" s="144" t="str">
        <f t="shared" si="88"/>
        <v>1</v>
      </c>
      <c r="CN90" s="144" t="str">
        <f t="shared" si="89"/>
        <v>1</v>
      </c>
      <c r="CO90" s="144" t="str">
        <f t="shared" si="90"/>
        <v>1</v>
      </c>
      <c r="CP90" s="144" t="str">
        <f t="shared" si="91"/>
        <v>1</v>
      </c>
      <c r="CQ90" s="144" t="str">
        <f t="shared" si="92"/>
        <v>1</v>
      </c>
      <c r="CR90" s="144" t="str">
        <f t="shared" si="93"/>
        <v>1</v>
      </c>
      <c r="CS90" s="144" t="str">
        <f t="shared" si="94"/>
        <v>1</v>
      </c>
      <c r="CT90" s="144" t="str">
        <f t="shared" si="95"/>
        <v>0</v>
      </c>
      <c r="CU90" s="144" t="str">
        <f t="shared" si="96"/>
        <v>1</v>
      </c>
      <c r="CV90" s="144" t="str">
        <f t="shared" si="97"/>
        <v>0</v>
      </c>
      <c r="CW90" s="144" t="str">
        <f t="shared" si="98"/>
        <v>1</v>
      </c>
      <c r="CX90" s="144" t="str">
        <f t="shared" si="99"/>
        <v>1</v>
      </c>
      <c r="CY90" s="144" t="str">
        <f t="shared" si="100"/>
        <v>0</v>
      </c>
      <c r="DC90" s="156" t="str">
        <f t="shared" si="101"/>
        <v>0</v>
      </c>
      <c r="DD90" s="146" t="str">
        <f t="shared" si="102"/>
        <v>0</v>
      </c>
      <c r="DE90" s="146" t="str">
        <f t="shared" si="103"/>
        <v>0</v>
      </c>
      <c r="DF90" s="146" t="str">
        <f t="shared" si="104"/>
        <v>0</v>
      </c>
      <c r="DG90" s="146" t="str">
        <f t="shared" si="105"/>
        <v>0</v>
      </c>
      <c r="DH90" s="146" t="str">
        <f t="shared" si="106"/>
        <v>0</v>
      </c>
      <c r="DI90" s="146" t="str">
        <f t="shared" si="107"/>
        <v>0</v>
      </c>
      <c r="DJ90" s="146" t="str">
        <f t="shared" si="108"/>
        <v>0</v>
      </c>
      <c r="DK90" s="146" t="str">
        <f t="shared" si="109"/>
        <v>0</v>
      </c>
      <c r="DL90" s="146" t="str">
        <f t="shared" si="110"/>
        <v/>
      </c>
      <c r="DM90" s="146" t="str">
        <f t="shared" si="111"/>
        <v>0</v>
      </c>
      <c r="DN90" s="146" t="str">
        <f t="shared" si="112"/>
        <v/>
      </c>
      <c r="DO90" s="146" t="str">
        <f t="shared" si="113"/>
        <v>0</v>
      </c>
      <c r="DP90" s="146" t="str">
        <f t="shared" si="114"/>
        <v>0</v>
      </c>
      <c r="DQ90" s="146" t="str">
        <f t="shared" si="115"/>
        <v/>
      </c>
      <c r="DS90" s="29" t="str">
        <f t="shared" si="117"/>
        <v/>
      </c>
      <c r="DU90" s="158"/>
      <c r="DV90" s="27"/>
      <c r="DW90" s="28"/>
      <c r="DX90" s="28"/>
      <c r="DY90" s="11"/>
    </row>
    <row r="91" spans="1:129" s="29" customFormat="1" ht="23.25" thickBot="1">
      <c r="A91" s="157"/>
      <c r="B91" s="114" t="str">
        <f t="shared" si="59"/>
        <v>راسب</v>
      </c>
      <c r="C91" s="115" t="str">
        <f t="shared" si="60"/>
        <v/>
      </c>
      <c r="D91" s="148">
        <f t="shared" si="61"/>
        <v>82</v>
      </c>
      <c r="E91" s="117">
        <v>585</v>
      </c>
      <c r="F91" s="118" t="s">
        <v>156</v>
      </c>
      <c r="G91" s="149"/>
      <c r="H91" s="120"/>
      <c r="I91" s="119" t="s">
        <v>59</v>
      </c>
      <c r="J91" s="121" t="s">
        <v>60</v>
      </c>
      <c r="K91" s="119" t="s">
        <v>61</v>
      </c>
      <c r="L91" s="122">
        <v>30510171401642</v>
      </c>
      <c r="M91" s="123">
        <f t="shared" si="62"/>
        <v>38642</v>
      </c>
      <c r="N91" s="124" t="str">
        <f>IF([1]الشيت!M91="","",CONCATENATE(DATEDIF([1]الشيت!M91,[1]البداية!$M$20,"md")," - ",DATEDIF([1]الشيت!M91,[1]البداية!$M$20,"ym")," - ",DATEDIF([1]الشيت!M91,[1]البداية!$M$20,"y")))</f>
        <v>25 - 3 - 13</v>
      </c>
      <c r="O91" s="150">
        <v>501</v>
      </c>
      <c r="P91" s="151"/>
      <c r="Q91" s="11"/>
      <c r="R91" s="127">
        <v>8</v>
      </c>
      <c r="S91" s="128">
        <v>15.5</v>
      </c>
      <c r="T91" s="127">
        <v>13.5</v>
      </c>
      <c r="U91" s="152">
        <f t="shared" si="63"/>
        <v>37</v>
      </c>
      <c r="V91" s="127">
        <v>9.5</v>
      </c>
      <c r="W91" s="128">
        <v>6</v>
      </c>
      <c r="X91" s="127">
        <v>17.5</v>
      </c>
      <c r="Y91" s="152">
        <f t="shared" si="64"/>
        <v>33</v>
      </c>
      <c r="Z91" s="127">
        <v>5.5</v>
      </c>
      <c r="AA91" s="128">
        <v>4.4000000000000004</v>
      </c>
      <c r="AB91" s="127">
        <v>7.6</v>
      </c>
      <c r="AC91" s="152">
        <f t="shared" si="65"/>
        <v>17.5</v>
      </c>
      <c r="AD91" s="127">
        <v>4.5</v>
      </c>
      <c r="AE91" s="127">
        <v>3</v>
      </c>
      <c r="AF91" s="153">
        <f t="shared" si="66"/>
        <v>7.5</v>
      </c>
      <c r="AG91" s="127">
        <v>8</v>
      </c>
      <c r="AH91" s="128">
        <v>3.5</v>
      </c>
      <c r="AI91" s="153">
        <f t="shared" si="67"/>
        <v>11.5</v>
      </c>
      <c r="AJ91" s="127">
        <v>8</v>
      </c>
      <c r="AK91" s="127">
        <v>6</v>
      </c>
      <c r="AL91" s="153">
        <f t="shared" si="68"/>
        <v>14</v>
      </c>
      <c r="AM91" s="132">
        <f t="shared" si="69"/>
        <v>20.5</v>
      </c>
      <c r="AN91" s="132">
        <f t="shared" si="70"/>
        <v>12.5</v>
      </c>
      <c r="AO91" s="153">
        <f t="shared" si="116"/>
        <v>33</v>
      </c>
      <c r="AP91" s="127">
        <v>7</v>
      </c>
      <c r="AQ91" s="128">
        <v>9.5</v>
      </c>
      <c r="AR91" s="127">
        <v>11</v>
      </c>
      <c r="AS91" s="152">
        <f t="shared" si="71"/>
        <v>27.5</v>
      </c>
      <c r="AT91" s="127">
        <v>9</v>
      </c>
      <c r="AU91" s="128">
        <v>10.5</v>
      </c>
      <c r="AV91" s="127">
        <v>16</v>
      </c>
      <c r="AW91" s="152">
        <f t="shared" si="72"/>
        <v>35.5</v>
      </c>
      <c r="AX91" s="127">
        <v>9</v>
      </c>
      <c r="AY91" s="128">
        <v>13</v>
      </c>
      <c r="AZ91" s="127">
        <v>15</v>
      </c>
      <c r="BA91" s="152">
        <f t="shared" si="73"/>
        <v>37</v>
      </c>
      <c r="BB91" s="127">
        <v>9</v>
      </c>
      <c r="BC91" s="128">
        <v>6.5</v>
      </c>
      <c r="BD91" s="127">
        <v>15</v>
      </c>
      <c r="BE91" s="152">
        <f t="shared" si="74"/>
        <v>30.5</v>
      </c>
      <c r="BF91" s="127">
        <v>9.5</v>
      </c>
      <c r="BG91" s="128">
        <v>2.5</v>
      </c>
      <c r="BH91" s="127">
        <v>18</v>
      </c>
      <c r="BI91" s="152">
        <f t="shared" si="75"/>
        <v>30</v>
      </c>
      <c r="BJ91" s="127">
        <v>9</v>
      </c>
      <c r="BK91" s="128">
        <v>11</v>
      </c>
      <c r="BL91" s="127">
        <v>16</v>
      </c>
      <c r="BM91" s="152">
        <f t="shared" si="76"/>
        <v>36</v>
      </c>
      <c r="BN91" s="127">
        <v>9.5</v>
      </c>
      <c r="BO91" s="128" t="s">
        <v>86</v>
      </c>
      <c r="BP91" s="127">
        <v>15.5</v>
      </c>
      <c r="BQ91" s="152">
        <f t="shared" si="77"/>
        <v>25</v>
      </c>
      <c r="BR91" s="127">
        <v>9</v>
      </c>
      <c r="BS91" s="128">
        <v>15</v>
      </c>
      <c r="BT91" s="127">
        <v>16</v>
      </c>
      <c r="BU91" s="152">
        <f t="shared" si="78"/>
        <v>40</v>
      </c>
      <c r="BV91" s="133">
        <f t="shared" si="79"/>
        <v>105.4</v>
      </c>
      <c r="BW91" s="134">
        <f t="shared" si="80"/>
        <v>382</v>
      </c>
      <c r="BX91" s="154">
        <v>3</v>
      </c>
      <c r="BY91" s="128">
        <v>5.5</v>
      </c>
      <c r="BZ91" s="127">
        <v>7</v>
      </c>
      <c r="CA91" s="152">
        <f t="shared" si="81"/>
        <v>15.5</v>
      </c>
      <c r="CB91" s="127">
        <v>3.5</v>
      </c>
      <c r="CC91" s="128">
        <v>6.5</v>
      </c>
      <c r="CD91" s="127">
        <v>7</v>
      </c>
      <c r="CE91" s="152">
        <f t="shared" si="82"/>
        <v>17</v>
      </c>
      <c r="CF91" s="138" t="str">
        <f t="shared" si="83"/>
        <v/>
      </c>
      <c r="CG91" s="139" t="str">
        <f t="shared" si="84"/>
        <v>راسب</v>
      </c>
      <c r="CH91" s="140" t="str">
        <f>IF(F91="","",IF(CJ91=0,RANK($BW91,$BW$10:$BW$599)+COUNTIF(BW$10:BW91,BW91)-1,IF(CJ91&gt;=$CK$8,"جميع المواد",CONCATENATE(DC91,DD91,DE91,DF91,DG91,DH91,DI91,DJ91,DK91,DL91,DM91,DN91,DO91,DP91,DQ91))))</f>
        <v>00000000000</v>
      </c>
      <c r="CI91" s="141" t="str">
        <f>IF(F91="","",IF(CJ91=0,RANK($BW91,$BW$10:$BW$599)+COUNTIF(BW$10:BW91,BW91)-"1",""))</f>
        <v/>
      </c>
      <c r="CJ91" s="142">
        <f t="shared" si="85"/>
        <v>10</v>
      </c>
      <c r="CK91" s="143" t="str">
        <f t="shared" si="86"/>
        <v>0</v>
      </c>
      <c r="CL91" s="144" t="str">
        <f t="shared" si="87"/>
        <v>1</v>
      </c>
      <c r="CM91" s="144" t="str">
        <f t="shared" si="88"/>
        <v>1</v>
      </c>
      <c r="CN91" s="144" t="str">
        <f t="shared" si="89"/>
        <v>1</v>
      </c>
      <c r="CO91" s="144" t="str">
        <f t="shared" si="90"/>
        <v>1</v>
      </c>
      <c r="CP91" s="144" t="str">
        <f t="shared" si="91"/>
        <v>1</v>
      </c>
      <c r="CQ91" s="144" t="str">
        <f t="shared" si="92"/>
        <v>1</v>
      </c>
      <c r="CR91" s="144" t="str">
        <f t="shared" si="93"/>
        <v>1</v>
      </c>
      <c r="CS91" s="144" t="str">
        <f t="shared" si="94"/>
        <v>1</v>
      </c>
      <c r="CT91" s="144" t="str">
        <f t="shared" si="95"/>
        <v>1</v>
      </c>
      <c r="CU91" s="144" t="str">
        <f t="shared" si="96"/>
        <v>1</v>
      </c>
      <c r="CV91" s="144" t="str">
        <f t="shared" si="97"/>
        <v>0</v>
      </c>
      <c r="CW91" s="144" t="str">
        <f t="shared" si="98"/>
        <v>1</v>
      </c>
      <c r="CX91" s="144" t="str">
        <f t="shared" si="99"/>
        <v>0</v>
      </c>
      <c r="CY91" s="144" t="str">
        <f t="shared" si="100"/>
        <v>0</v>
      </c>
      <c r="DC91" s="156" t="str">
        <f t="shared" si="101"/>
        <v/>
      </c>
      <c r="DD91" s="146" t="str">
        <f t="shared" si="102"/>
        <v>0</v>
      </c>
      <c r="DE91" s="146" t="str">
        <f t="shared" si="103"/>
        <v>0</v>
      </c>
      <c r="DF91" s="146" t="str">
        <f t="shared" si="104"/>
        <v>0</v>
      </c>
      <c r="DG91" s="146" t="str">
        <f t="shared" si="105"/>
        <v>0</v>
      </c>
      <c r="DH91" s="146" t="str">
        <f t="shared" si="106"/>
        <v>0</v>
      </c>
      <c r="DI91" s="146" t="str">
        <f t="shared" si="107"/>
        <v>0</v>
      </c>
      <c r="DJ91" s="146" t="str">
        <f t="shared" si="108"/>
        <v>0</v>
      </c>
      <c r="DK91" s="146" t="str">
        <f t="shared" si="109"/>
        <v>0</v>
      </c>
      <c r="DL91" s="146" t="str">
        <f t="shared" si="110"/>
        <v>0</v>
      </c>
      <c r="DM91" s="146" t="str">
        <f t="shared" si="111"/>
        <v>0</v>
      </c>
      <c r="DN91" s="146" t="str">
        <f t="shared" si="112"/>
        <v/>
      </c>
      <c r="DO91" s="146" t="str">
        <f t="shared" si="113"/>
        <v>0</v>
      </c>
      <c r="DP91" s="146" t="str">
        <f t="shared" si="114"/>
        <v/>
      </c>
      <c r="DQ91" s="146" t="str">
        <f t="shared" si="115"/>
        <v/>
      </c>
      <c r="DS91" s="29" t="str">
        <f t="shared" si="117"/>
        <v/>
      </c>
      <c r="DU91" s="158"/>
      <c r="DV91" s="27"/>
      <c r="DW91" s="28"/>
      <c r="DX91" s="28"/>
      <c r="DY91" s="11"/>
    </row>
    <row r="92" spans="1:129" s="29" customFormat="1" ht="23.25" thickBot="1">
      <c r="A92" s="157"/>
      <c r="B92" s="114" t="str">
        <f t="shared" si="59"/>
        <v>راسب</v>
      </c>
      <c r="C92" s="115" t="str">
        <f t="shared" si="60"/>
        <v/>
      </c>
      <c r="D92" s="148">
        <f t="shared" si="61"/>
        <v>83</v>
      </c>
      <c r="E92" s="117">
        <v>586</v>
      </c>
      <c r="F92" s="118" t="s">
        <v>157</v>
      </c>
      <c r="G92" s="149"/>
      <c r="H92" s="120"/>
      <c r="I92" s="119" t="s">
        <v>59</v>
      </c>
      <c r="J92" s="121" t="s">
        <v>60</v>
      </c>
      <c r="K92" s="119" t="s">
        <v>61</v>
      </c>
      <c r="L92" s="122">
        <v>30601281400108</v>
      </c>
      <c r="M92" s="123">
        <f t="shared" si="62"/>
        <v>38745</v>
      </c>
      <c r="N92" s="124" t="str">
        <f>IF([1]الشيت!M92="","",CONCATENATE(DATEDIF([1]الشيت!M92,[1]البداية!$M$20,"md")," - ",DATEDIF([1]الشيت!M92,[1]البداية!$M$20,"ym")," - ",DATEDIF([1]الشيت!M92,[1]البداية!$M$20,"y")))</f>
        <v>0 - 4 - 13</v>
      </c>
      <c r="O92" s="150">
        <v>502</v>
      </c>
      <c r="P92" s="151"/>
      <c r="Q92" s="11"/>
      <c r="R92" s="127">
        <v>8</v>
      </c>
      <c r="S92" s="127">
        <v>15.5</v>
      </c>
      <c r="T92" s="127">
        <v>14.5</v>
      </c>
      <c r="U92" s="152">
        <f t="shared" si="63"/>
        <v>38</v>
      </c>
      <c r="V92" s="127">
        <v>9.5</v>
      </c>
      <c r="W92" s="127">
        <v>10</v>
      </c>
      <c r="X92" s="127">
        <v>17</v>
      </c>
      <c r="Y92" s="152">
        <f t="shared" si="64"/>
        <v>36.5</v>
      </c>
      <c r="Z92" s="127">
        <v>5.5</v>
      </c>
      <c r="AA92" s="127">
        <v>4</v>
      </c>
      <c r="AB92" s="127">
        <v>7.6</v>
      </c>
      <c r="AC92" s="152">
        <f t="shared" si="65"/>
        <v>17.100000000000001</v>
      </c>
      <c r="AD92" s="127">
        <v>4.5</v>
      </c>
      <c r="AE92" s="127">
        <v>3</v>
      </c>
      <c r="AF92" s="153">
        <f t="shared" si="66"/>
        <v>7.5</v>
      </c>
      <c r="AG92" s="127">
        <v>9</v>
      </c>
      <c r="AH92" s="127">
        <v>3.5</v>
      </c>
      <c r="AI92" s="153">
        <f t="shared" si="67"/>
        <v>12.5</v>
      </c>
      <c r="AJ92" s="127">
        <v>9</v>
      </c>
      <c r="AK92" s="127">
        <v>6</v>
      </c>
      <c r="AL92" s="153">
        <f t="shared" si="68"/>
        <v>15</v>
      </c>
      <c r="AM92" s="132">
        <f t="shared" si="69"/>
        <v>22.5</v>
      </c>
      <c r="AN92" s="132">
        <f t="shared" si="70"/>
        <v>12.5</v>
      </c>
      <c r="AO92" s="153">
        <f t="shared" si="116"/>
        <v>35</v>
      </c>
      <c r="AP92" s="127">
        <v>7</v>
      </c>
      <c r="AQ92" s="127">
        <v>12.5</v>
      </c>
      <c r="AR92" s="127">
        <v>10</v>
      </c>
      <c r="AS92" s="152">
        <f t="shared" si="71"/>
        <v>29.5</v>
      </c>
      <c r="AT92" s="127">
        <v>9</v>
      </c>
      <c r="AU92" s="127">
        <v>13</v>
      </c>
      <c r="AV92" s="127">
        <v>17</v>
      </c>
      <c r="AW92" s="152">
        <f t="shared" si="72"/>
        <v>39</v>
      </c>
      <c r="AX92" s="127">
        <v>9</v>
      </c>
      <c r="AY92" s="127">
        <v>13</v>
      </c>
      <c r="AZ92" s="127">
        <v>13</v>
      </c>
      <c r="BA92" s="152">
        <f t="shared" si="73"/>
        <v>35</v>
      </c>
      <c r="BB92" s="127">
        <v>9</v>
      </c>
      <c r="BC92" s="127">
        <v>7.5</v>
      </c>
      <c r="BD92" s="127">
        <v>8.5</v>
      </c>
      <c r="BE92" s="152">
        <f t="shared" si="74"/>
        <v>25</v>
      </c>
      <c r="BF92" s="127">
        <v>9.5</v>
      </c>
      <c r="BG92" s="127">
        <v>3</v>
      </c>
      <c r="BH92" s="127">
        <v>14</v>
      </c>
      <c r="BI92" s="152">
        <f t="shared" si="75"/>
        <v>26.5</v>
      </c>
      <c r="BJ92" s="127">
        <v>9</v>
      </c>
      <c r="BK92" s="127">
        <v>10</v>
      </c>
      <c r="BL92" s="127">
        <v>18</v>
      </c>
      <c r="BM92" s="152">
        <f t="shared" si="76"/>
        <v>37</v>
      </c>
      <c r="BN92" s="127">
        <v>9.5</v>
      </c>
      <c r="BO92" s="127" t="s">
        <v>86</v>
      </c>
      <c r="BP92" s="127">
        <v>15.5</v>
      </c>
      <c r="BQ92" s="152">
        <f t="shared" si="77"/>
        <v>25</v>
      </c>
      <c r="BR92" s="127">
        <v>9</v>
      </c>
      <c r="BS92" s="127">
        <v>17</v>
      </c>
      <c r="BT92" s="127">
        <v>18</v>
      </c>
      <c r="BU92" s="152">
        <f t="shared" si="78"/>
        <v>44</v>
      </c>
      <c r="BV92" s="133">
        <f t="shared" si="79"/>
        <v>118</v>
      </c>
      <c r="BW92" s="134">
        <f t="shared" si="80"/>
        <v>387.6</v>
      </c>
      <c r="BX92" s="154">
        <v>3</v>
      </c>
      <c r="BY92" s="127">
        <v>5.5</v>
      </c>
      <c r="BZ92" s="127">
        <v>7.5</v>
      </c>
      <c r="CA92" s="152">
        <f t="shared" si="81"/>
        <v>16</v>
      </c>
      <c r="CB92" s="127">
        <v>3.5</v>
      </c>
      <c r="CC92" s="127">
        <v>7</v>
      </c>
      <c r="CD92" s="127">
        <v>6</v>
      </c>
      <c r="CE92" s="152">
        <f t="shared" si="82"/>
        <v>16.5</v>
      </c>
      <c r="CF92" s="138" t="str">
        <f t="shared" si="83"/>
        <v/>
      </c>
      <c r="CG92" s="139" t="str">
        <f t="shared" si="84"/>
        <v>راسب</v>
      </c>
      <c r="CH92" s="140" t="str">
        <f>IF(F92="","",IF(CJ92=0,RANK($BW92,$BW$10:$BW$599)+COUNTIF(BW$10:BW92,BW92)-1,IF(CJ92&gt;=$CK$8,"جميع المواد",CONCATENATE(DC92,DD92,DE92,DF92,DG92,DH92,DI92,DJ92,DK92,DL92,DM92,DN92,DO92,DP92,DQ92))))</f>
        <v>00(حاسب نظرى)  00000000</v>
      </c>
      <c r="CI92" s="141" t="str">
        <f>IF(F92="","",IF(CJ92=0,RANK($BW92,$BW$10:$BW$599)+COUNTIF(BW$10:BW92,BW92)-"1",""))</f>
        <v/>
      </c>
      <c r="CJ92" s="142">
        <f t="shared" si="85"/>
        <v>9</v>
      </c>
      <c r="CK92" s="143" t="str">
        <f t="shared" si="86"/>
        <v>0</v>
      </c>
      <c r="CL92" s="144" t="str">
        <f t="shared" si="87"/>
        <v>1</v>
      </c>
      <c r="CM92" s="144" t="str">
        <f t="shared" si="88"/>
        <v>1</v>
      </c>
      <c r="CN92" s="144" t="str">
        <f t="shared" si="89"/>
        <v>1</v>
      </c>
      <c r="CO92" s="144" t="str">
        <f t="shared" si="90"/>
        <v>1</v>
      </c>
      <c r="CP92" s="144" t="str">
        <f t="shared" si="91"/>
        <v>1</v>
      </c>
      <c r="CQ92" s="144" t="str">
        <f t="shared" si="92"/>
        <v>1</v>
      </c>
      <c r="CR92" s="144" t="str">
        <f t="shared" si="93"/>
        <v>1</v>
      </c>
      <c r="CS92" s="144" t="str">
        <f t="shared" si="94"/>
        <v>1</v>
      </c>
      <c r="CT92" s="144" t="str">
        <f t="shared" si="95"/>
        <v>0</v>
      </c>
      <c r="CU92" s="144" t="str">
        <f t="shared" si="96"/>
        <v>1</v>
      </c>
      <c r="CV92" s="144" t="str">
        <f t="shared" si="97"/>
        <v>0</v>
      </c>
      <c r="CW92" s="144" t="str">
        <f t="shared" si="98"/>
        <v>1</v>
      </c>
      <c r="CX92" s="144" t="str">
        <f t="shared" si="99"/>
        <v>0</v>
      </c>
      <c r="CY92" s="144" t="str">
        <f t="shared" si="100"/>
        <v>1</v>
      </c>
      <c r="DC92" s="156" t="str">
        <f t="shared" si="101"/>
        <v/>
      </c>
      <c r="DD92" s="146" t="str">
        <f t="shared" si="102"/>
        <v>0</v>
      </c>
      <c r="DE92" s="146" t="str">
        <f t="shared" si="103"/>
        <v>0</v>
      </c>
      <c r="DF92" s="146" t="str">
        <f t="shared" si="104"/>
        <v xml:space="preserve">(حاسب نظرى)  </v>
      </c>
      <c r="DG92" s="146" t="str">
        <f t="shared" si="105"/>
        <v>0</v>
      </c>
      <c r="DH92" s="146" t="str">
        <f t="shared" si="106"/>
        <v>0</v>
      </c>
      <c r="DI92" s="146" t="str">
        <f t="shared" si="107"/>
        <v>0</v>
      </c>
      <c r="DJ92" s="146" t="str">
        <f t="shared" si="108"/>
        <v>0</v>
      </c>
      <c r="DK92" s="146" t="str">
        <f t="shared" si="109"/>
        <v>0</v>
      </c>
      <c r="DL92" s="146" t="str">
        <f t="shared" si="110"/>
        <v/>
      </c>
      <c r="DM92" s="146" t="str">
        <f t="shared" si="111"/>
        <v>0</v>
      </c>
      <c r="DN92" s="146" t="str">
        <f t="shared" si="112"/>
        <v/>
      </c>
      <c r="DO92" s="146" t="str">
        <f t="shared" si="113"/>
        <v>0</v>
      </c>
      <c r="DP92" s="146" t="str">
        <f t="shared" si="114"/>
        <v/>
      </c>
      <c r="DQ92" s="146" t="str">
        <f t="shared" si="115"/>
        <v>0</v>
      </c>
      <c r="DS92" s="29" t="str">
        <f t="shared" si="117"/>
        <v/>
      </c>
      <c r="DU92" s="158"/>
      <c r="DV92" s="27"/>
      <c r="DW92" s="28"/>
      <c r="DX92" s="28"/>
      <c r="DY92" s="11"/>
    </row>
    <row r="93" spans="1:129" s="29" customFormat="1" ht="23.25" thickBot="1">
      <c r="A93" s="157"/>
      <c r="B93" s="114" t="str">
        <f t="shared" si="59"/>
        <v>راسب</v>
      </c>
      <c r="C93" s="115" t="str">
        <f t="shared" si="60"/>
        <v/>
      </c>
      <c r="D93" s="148">
        <f t="shared" si="61"/>
        <v>84</v>
      </c>
      <c r="E93" s="117">
        <v>587</v>
      </c>
      <c r="F93" s="118" t="s">
        <v>158</v>
      </c>
      <c r="G93" s="149"/>
      <c r="H93" s="120"/>
      <c r="I93" s="119" t="s">
        <v>59</v>
      </c>
      <c r="J93" s="121" t="s">
        <v>60</v>
      </c>
      <c r="K93" s="119" t="s">
        <v>61</v>
      </c>
      <c r="L93" s="122">
        <v>30410171400404</v>
      </c>
      <c r="M93" s="123">
        <f t="shared" si="62"/>
        <v>38277</v>
      </c>
      <c r="N93" s="124" t="str">
        <f>IF([1]الشيت!M93="","",CONCATENATE(DATEDIF([1]الشيت!M93,[1]البداية!$M$20,"md")," - ",DATEDIF([1]الشيت!M93,[1]البداية!$M$20,"ym")," - ",DATEDIF([1]الشيت!M93,[1]البداية!$M$20,"y")))</f>
        <v>20 - 2 - 13</v>
      </c>
      <c r="O93" s="150">
        <v>503</v>
      </c>
      <c r="P93" s="151"/>
      <c r="Q93" s="11"/>
      <c r="R93" s="127">
        <v>8</v>
      </c>
      <c r="S93" s="127">
        <v>12.5</v>
      </c>
      <c r="T93" s="127">
        <v>15</v>
      </c>
      <c r="U93" s="152">
        <f t="shared" si="63"/>
        <v>35.5</v>
      </c>
      <c r="V93" s="127">
        <v>9.5</v>
      </c>
      <c r="W93" s="127">
        <v>6.5</v>
      </c>
      <c r="X93" s="127">
        <v>17.5</v>
      </c>
      <c r="Y93" s="152">
        <f t="shared" si="64"/>
        <v>33.5</v>
      </c>
      <c r="Z93" s="127">
        <v>5.5</v>
      </c>
      <c r="AA93" s="127">
        <v>4</v>
      </c>
      <c r="AB93" s="127">
        <v>7.6</v>
      </c>
      <c r="AC93" s="152">
        <f t="shared" si="65"/>
        <v>17.100000000000001</v>
      </c>
      <c r="AD93" s="127">
        <v>4.5</v>
      </c>
      <c r="AE93" s="127">
        <v>3</v>
      </c>
      <c r="AF93" s="153">
        <f t="shared" si="66"/>
        <v>7.5</v>
      </c>
      <c r="AG93" s="127">
        <v>8</v>
      </c>
      <c r="AH93" s="127">
        <v>3</v>
      </c>
      <c r="AI93" s="153">
        <f t="shared" si="67"/>
        <v>11</v>
      </c>
      <c r="AJ93" s="127">
        <v>7</v>
      </c>
      <c r="AK93" s="127">
        <v>6</v>
      </c>
      <c r="AL93" s="153">
        <f t="shared" si="68"/>
        <v>13</v>
      </c>
      <c r="AM93" s="132">
        <f t="shared" si="69"/>
        <v>19.5</v>
      </c>
      <c r="AN93" s="132">
        <f t="shared" si="70"/>
        <v>12</v>
      </c>
      <c r="AO93" s="153">
        <f t="shared" si="116"/>
        <v>31.5</v>
      </c>
      <c r="AP93" s="127">
        <v>7</v>
      </c>
      <c r="AQ93" s="127">
        <v>11.5</v>
      </c>
      <c r="AR93" s="127">
        <v>11</v>
      </c>
      <c r="AS93" s="152">
        <f t="shared" si="71"/>
        <v>29.5</v>
      </c>
      <c r="AT93" s="127">
        <v>9.5</v>
      </c>
      <c r="AU93" s="127">
        <v>6</v>
      </c>
      <c r="AV93" s="127">
        <v>15.5</v>
      </c>
      <c r="AW93" s="152">
        <f t="shared" si="72"/>
        <v>31</v>
      </c>
      <c r="AX93" s="127">
        <v>9</v>
      </c>
      <c r="AY93" s="127">
        <v>16</v>
      </c>
      <c r="AZ93" s="127">
        <v>13</v>
      </c>
      <c r="BA93" s="152">
        <f t="shared" si="73"/>
        <v>38</v>
      </c>
      <c r="BB93" s="127">
        <v>9</v>
      </c>
      <c r="BC93" s="127">
        <v>5</v>
      </c>
      <c r="BD93" s="127">
        <v>12.5</v>
      </c>
      <c r="BE93" s="152">
        <f t="shared" si="74"/>
        <v>26.5</v>
      </c>
      <c r="BF93" s="127">
        <v>9.5</v>
      </c>
      <c r="BG93" s="127">
        <v>4</v>
      </c>
      <c r="BH93" s="127">
        <v>16</v>
      </c>
      <c r="BI93" s="152">
        <f t="shared" si="75"/>
        <v>29.5</v>
      </c>
      <c r="BJ93" s="127">
        <v>9</v>
      </c>
      <c r="BK93" s="127">
        <v>10</v>
      </c>
      <c r="BL93" s="127">
        <v>17</v>
      </c>
      <c r="BM93" s="152">
        <f t="shared" si="76"/>
        <v>36</v>
      </c>
      <c r="BN93" s="127">
        <v>9.5</v>
      </c>
      <c r="BO93" s="127" t="s">
        <v>86</v>
      </c>
      <c r="BP93" s="127">
        <v>16</v>
      </c>
      <c r="BQ93" s="152">
        <f t="shared" si="77"/>
        <v>25.5</v>
      </c>
      <c r="BR93" s="127">
        <v>9</v>
      </c>
      <c r="BS93" s="127">
        <v>9</v>
      </c>
      <c r="BT93" s="127">
        <v>16</v>
      </c>
      <c r="BU93" s="152">
        <f t="shared" si="78"/>
        <v>34</v>
      </c>
      <c r="BV93" s="133">
        <f t="shared" si="79"/>
        <v>95.5</v>
      </c>
      <c r="BW93" s="134">
        <f t="shared" si="80"/>
        <v>367.6</v>
      </c>
      <c r="BX93" s="154">
        <v>3</v>
      </c>
      <c r="BY93" s="127">
        <v>4.5</v>
      </c>
      <c r="BZ93" s="127">
        <v>6.5</v>
      </c>
      <c r="CA93" s="152">
        <f t="shared" si="81"/>
        <v>14</v>
      </c>
      <c r="CB93" s="127">
        <v>3.5</v>
      </c>
      <c r="CC93" s="127">
        <v>5</v>
      </c>
      <c r="CD93" s="127">
        <v>6</v>
      </c>
      <c r="CE93" s="152">
        <f t="shared" si="82"/>
        <v>14.5</v>
      </c>
      <c r="CF93" s="138" t="str">
        <f t="shared" si="83"/>
        <v/>
      </c>
      <c r="CG93" s="139" t="str">
        <f t="shared" si="84"/>
        <v>راسب</v>
      </c>
      <c r="CH93" s="140" t="str">
        <f>IF(F93="","",IF(CJ93=0,RANK($BW93,$BW$10:$BW$599)+COUNTIF(BW$10:BW93,BW93)-1,IF(CJ93&gt;=$CK$8,"جميع المواد",CONCATENATE(DC93,DD93,DE93,DF93,DG93,DH93,DI93,DJ93,DK93,DL93,DM93,DN93,DO93,DP93,DQ93))))</f>
        <v>0000000000000</v>
      </c>
      <c r="CI93" s="141" t="str">
        <f>IF(F93="","",IF(CJ93=0,RANK($BW93,$BW$10:$BW$599)+COUNTIF(BW$10:BW93,BW93)-"1",""))</f>
        <v/>
      </c>
      <c r="CJ93" s="142">
        <f t="shared" si="85"/>
        <v>10</v>
      </c>
      <c r="CK93" s="143" t="str">
        <f t="shared" si="86"/>
        <v>0</v>
      </c>
      <c r="CL93" s="144" t="str">
        <f t="shared" si="87"/>
        <v>1</v>
      </c>
      <c r="CM93" s="144" t="str">
        <f t="shared" si="88"/>
        <v>1</v>
      </c>
      <c r="CN93" s="144" t="str">
        <f t="shared" si="89"/>
        <v>1</v>
      </c>
      <c r="CO93" s="144" t="str">
        <f t="shared" si="90"/>
        <v>1</v>
      </c>
      <c r="CP93" s="144" t="str">
        <f t="shared" si="91"/>
        <v>1</v>
      </c>
      <c r="CQ93" s="144" t="str">
        <f t="shared" si="92"/>
        <v>1</v>
      </c>
      <c r="CR93" s="144" t="str">
        <f t="shared" si="93"/>
        <v>1</v>
      </c>
      <c r="CS93" s="144" t="str">
        <f t="shared" si="94"/>
        <v>1</v>
      </c>
      <c r="CT93" s="144" t="str">
        <f t="shared" si="95"/>
        <v>0</v>
      </c>
      <c r="CU93" s="144" t="str">
        <f t="shared" si="96"/>
        <v>1</v>
      </c>
      <c r="CV93" s="144" t="str">
        <f t="shared" si="97"/>
        <v>1</v>
      </c>
      <c r="CW93" s="144" t="str">
        <f t="shared" si="98"/>
        <v>1</v>
      </c>
      <c r="CX93" s="144" t="str">
        <f t="shared" si="99"/>
        <v>1</v>
      </c>
      <c r="CY93" s="144" t="str">
        <f t="shared" si="100"/>
        <v>1</v>
      </c>
      <c r="DC93" s="156" t="str">
        <f t="shared" si="101"/>
        <v/>
      </c>
      <c r="DD93" s="146" t="str">
        <f t="shared" si="102"/>
        <v>0</v>
      </c>
      <c r="DE93" s="146" t="str">
        <f t="shared" si="103"/>
        <v>0</v>
      </c>
      <c r="DF93" s="146" t="str">
        <f t="shared" si="104"/>
        <v>0</v>
      </c>
      <c r="DG93" s="146" t="str">
        <f t="shared" si="105"/>
        <v>0</v>
      </c>
      <c r="DH93" s="146" t="str">
        <f t="shared" si="106"/>
        <v>0</v>
      </c>
      <c r="DI93" s="146" t="str">
        <f t="shared" si="107"/>
        <v>0</v>
      </c>
      <c r="DJ93" s="146" t="str">
        <f t="shared" si="108"/>
        <v>0</v>
      </c>
      <c r="DK93" s="146" t="str">
        <f t="shared" si="109"/>
        <v>0</v>
      </c>
      <c r="DL93" s="146" t="str">
        <f t="shared" si="110"/>
        <v/>
      </c>
      <c r="DM93" s="146" t="str">
        <f t="shared" si="111"/>
        <v>0</v>
      </c>
      <c r="DN93" s="146" t="str">
        <f t="shared" si="112"/>
        <v>0</v>
      </c>
      <c r="DO93" s="146" t="str">
        <f t="shared" si="113"/>
        <v>0</v>
      </c>
      <c r="DP93" s="146" t="str">
        <f t="shared" si="114"/>
        <v>0</v>
      </c>
      <c r="DQ93" s="146" t="str">
        <f t="shared" si="115"/>
        <v>0</v>
      </c>
      <c r="DS93" s="29" t="str">
        <f t="shared" si="117"/>
        <v/>
      </c>
      <c r="DU93" s="158"/>
      <c r="DV93" s="27"/>
      <c r="DW93" s="28"/>
      <c r="DX93" s="28"/>
      <c r="DY93" s="11"/>
    </row>
    <row r="94" spans="1:129" s="29" customFormat="1" ht="23.25" thickBot="1">
      <c r="A94" s="157"/>
      <c r="B94" s="114" t="str">
        <f t="shared" si="59"/>
        <v>راسب</v>
      </c>
      <c r="C94" s="115" t="str">
        <f t="shared" si="60"/>
        <v/>
      </c>
      <c r="D94" s="148">
        <f t="shared" si="61"/>
        <v>85</v>
      </c>
      <c r="E94" s="117">
        <v>588</v>
      </c>
      <c r="F94" s="118" t="s">
        <v>159</v>
      </c>
      <c r="G94" s="149"/>
      <c r="H94" s="120"/>
      <c r="I94" s="119" t="s">
        <v>59</v>
      </c>
      <c r="J94" s="121" t="s">
        <v>60</v>
      </c>
      <c r="K94" s="119" t="s">
        <v>61</v>
      </c>
      <c r="L94" s="122">
        <v>30412211400227</v>
      </c>
      <c r="M94" s="123">
        <f t="shared" si="62"/>
        <v>38342</v>
      </c>
      <c r="N94" s="124" t="str">
        <f>IF([1]الشيت!M94="","",CONCATENATE(DATEDIF([1]الشيت!M94,[1]البداية!$M$20,"md")," - ",DATEDIF([1]الشيت!M94,[1]البداية!$M$20,"ym")," - ",DATEDIF([1]الشيت!M94,[1]البداية!$M$20,"y")))</f>
        <v>14 - 11 - 12</v>
      </c>
      <c r="O94" s="150">
        <v>504</v>
      </c>
      <c r="P94" s="151"/>
      <c r="Q94" s="11"/>
      <c r="R94" s="127">
        <v>8</v>
      </c>
      <c r="S94" s="127">
        <v>12.5</v>
      </c>
      <c r="T94" s="127">
        <v>14</v>
      </c>
      <c r="U94" s="152">
        <f t="shared" si="63"/>
        <v>34.5</v>
      </c>
      <c r="V94" s="127">
        <v>9.5</v>
      </c>
      <c r="W94" s="127">
        <v>13</v>
      </c>
      <c r="X94" s="127">
        <v>12</v>
      </c>
      <c r="Y94" s="152">
        <f t="shared" si="64"/>
        <v>34.5</v>
      </c>
      <c r="Z94" s="127">
        <v>5.5</v>
      </c>
      <c r="AA94" s="127">
        <v>6.4</v>
      </c>
      <c r="AB94" s="127">
        <v>11.2</v>
      </c>
      <c r="AC94" s="152">
        <f t="shared" si="65"/>
        <v>23.1</v>
      </c>
      <c r="AD94" s="127">
        <v>5</v>
      </c>
      <c r="AE94" s="127">
        <v>3</v>
      </c>
      <c r="AF94" s="153">
        <f t="shared" si="66"/>
        <v>8</v>
      </c>
      <c r="AG94" s="127">
        <v>7</v>
      </c>
      <c r="AH94" s="127">
        <v>5</v>
      </c>
      <c r="AI94" s="153">
        <f t="shared" si="67"/>
        <v>12</v>
      </c>
      <c r="AJ94" s="127">
        <v>8</v>
      </c>
      <c r="AK94" s="127">
        <v>6</v>
      </c>
      <c r="AL94" s="153">
        <f t="shared" si="68"/>
        <v>14</v>
      </c>
      <c r="AM94" s="132">
        <f t="shared" si="69"/>
        <v>20</v>
      </c>
      <c r="AN94" s="132">
        <f t="shared" si="70"/>
        <v>14</v>
      </c>
      <c r="AO94" s="153">
        <f t="shared" si="116"/>
        <v>34</v>
      </c>
      <c r="AP94" s="127">
        <v>7</v>
      </c>
      <c r="AQ94" s="127">
        <v>10</v>
      </c>
      <c r="AR94" s="127">
        <v>18</v>
      </c>
      <c r="AS94" s="152">
        <f t="shared" si="71"/>
        <v>35</v>
      </c>
      <c r="AT94" s="127">
        <v>9</v>
      </c>
      <c r="AU94" s="127">
        <v>12</v>
      </c>
      <c r="AV94" s="127">
        <v>18</v>
      </c>
      <c r="AW94" s="152">
        <f t="shared" si="72"/>
        <v>39</v>
      </c>
      <c r="AX94" s="127">
        <v>9</v>
      </c>
      <c r="AY94" s="127">
        <v>16</v>
      </c>
      <c r="AZ94" s="127">
        <v>16</v>
      </c>
      <c r="BA94" s="152">
        <f t="shared" si="73"/>
        <v>41</v>
      </c>
      <c r="BB94" s="127">
        <v>9</v>
      </c>
      <c r="BC94" s="127">
        <v>10</v>
      </c>
      <c r="BD94" s="127">
        <v>15</v>
      </c>
      <c r="BE94" s="152">
        <f t="shared" si="74"/>
        <v>34</v>
      </c>
      <c r="BF94" s="127">
        <v>9.5</v>
      </c>
      <c r="BG94" s="127">
        <v>14</v>
      </c>
      <c r="BH94" s="127">
        <v>16</v>
      </c>
      <c r="BI94" s="152">
        <f t="shared" si="75"/>
        <v>39.5</v>
      </c>
      <c r="BJ94" s="127">
        <v>9</v>
      </c>
      <c r="BK94" s="127">
        <v>10</v>
      </c>
      <c r="BL94" s="127">
        <v>14</v>
      </c>
      <c r="BM94" s="152">
        <f t="shared" si="76"/>
        <v>33</v>
      </c>
      <c r="BN94" s="127">
        <v>9</v>
      </c>
      <c r="BO94" s="127">
        <v>10</v>
      </c>
      <c r="BP94" s="127">
        <v>18</v>
      </c>
      <c r="BQ94" s="152">
        <f t="shared" si="77"/>
        <v>37</v>
      </c>
      <c r="BR94" s="127">
        <v>9</v>
      </c>
      <c r="BS94" s="127">
        <v>14</v>
      </c>
      <c r="BT94" s="127">
        <v>16</v>
      </c>
      <c r="BU94" s="152">
        <f t="shared" si="78"/>
        <v>39</v>
      </c>
      <c r="BV94" s="133">
        <f t="shared" si="79"/>
        <v>139.9</v>
      </c>
      <c r="BW94" s="134">
        <f t="shared" si="80"/>
        <v>423.6</v>
      </c>
      <c r="BX94" s="154">
        <v>3</v>
      </c>
      <c r="BY94" s="127">
        <v>6</v>
      </c>
      <c r="BZ94" s="127">
        <v>6.5</v>
      </c>
      <c r="CA94" s="152">
        <f t="shared" si="81"/>
        <v>15.5</v>
      </c>
      <c r="CB94" s="127">
        <v>3.5</v>
      </c>
      <c r="CC94" s="127">
        <v>7</v>
      </c>
      <c r="CD94" s="127">
        <v>3</v>
      </c>
      <c r="CE94" s="152">
        <f t="shared" si="82"/>
        <v>13.5</v>
      </c>
      <c r="CF94" s="138" t="str">
        <f t="shared" si="83"/>
        <v/>
      </c>
      <c r="CG94" s="139" t="str">
        <f t="shared" si="84"/>
        <v>راسب</v>
      </c>
      <c r="CH94" s="140" t="str">
        <f>IF(F94="","",IF(CJ94=0,RANK($BW94,$BW$10:$BW$599)+COUNTIF(BW$10:BW94,BW94)-1,IF(CJ94&gt;=$CK$8,"جميع المواد",CONCATENATE(DC94,DD94,DE94,DF94,DG94,DH94,DI94,DJ94,DK94,DL94,DM94,DN94,DO94,DP94,DQ94))))</f>
        <v>0(حاسب عملي)  00000000</v>
      </c>
      <c r="CI94" s="141" t="str">
        <f>IF(F94="","",IF(CJ94=0,RANK($BW94,$BW$10:$BW$599)+COUNTIF(BW$10:BW94,BW94)-"1",""))</f>
        <v/>
      </c>
      <c r="CJ94" s="142">
        <f t="shared" si="85"/>
        <v>7</v>
      </c>
      <c r="CK94" s="143" t="str">
        <f t="shared" si="86"/>
        <v>0</v>
      </c>
      <c r="CL94" s="144" t="str">
        <f t="shared" si="87"/>
        <v>1</v>
      </c>
      <c r="CM94" s="144" t="str">
        <f t="shared" si="88"/>
        <v>0</v>
      </c>
      <c r="CN94" s="144" t="str">
        <f t="shared" si="89"/>
        <v>1</v>
      </c>
      <c r="CO94" s="144" t="str">
        <f t="shared" si="90"/>
        <v>0</v>
      </c>
      <c r="CP94" s="144" t="str">
        <f t="shared" si="91"/>
        <v>1</v>
      </c>
      <c r="CQ94" s="144" t="str">
        <f t="shared" si="92"/>
        <v>0</v>
      </c>
      <c r="CR94" s="144" t="str">
        <f t="shared" si="93"/>
        <v>1</v>
      </c>
      <c r="CS94" s="144" t="str">
        <f t="shared" si="94"/>
        <v>1</v>
      </c>
      <c r="CT94" s="144" t="str">
        <f t="shared" si="95"/>
        <v>1</v>
      </c>
      <c r="CU94" s="144" t="str">
        <f t="shared" si="96"/>
        <v>1</v>
      </c>
      <c r="CV94" s="144" t="str">
        <f t="shared" si="97"/>
        <v>0</v>
      </c>
      <c r="CW94" s="144" t="str">
        <f t="shared" si="98"/>
        <v>1</v>
      </c>
      <c r="CX94" s="144" t="str">
        <f t="shared" si="99"/>
        <v>1</v>
      </c>
      <c r="CY94" s="144" t="str">
        <f t="shared" si="100"/>
        <v>1</v>
      </c>
      <c r="DC94" s="156" t="str">
        <f t="shared" si="101"/>
        <v/>
      </c>
      <c r="DD94" s="146" t="str">
        <f t="shared" si="102"/>
        <v>0</v>
      </c>
      <c r="DE94" s="146" t="str">
        <f t="shared" si="103"/>
        <v/>
      </c>
      <c r="DF94" s="146" t="str">
        <f t="shared" si="104"/>
        <v xml:space="preserve">(حاسب عملي)  </v>
      </c>
      <c r="DG94" s="146" t="str">
        <f t="shared" si="105"/>
        <v/>
      </c>
      <c r="DH94" s="146" t="str">
        <f t="shared" si="106"/>
        <v>0</v>
      </c>
      <c r="DI94" s="146" t="str">
        <f t="shared" si="107"/>
        <v/>
      </c>
      <c r="DJ94" s="146" t="str">
        <f t="shared" si="108"/>
        <v>0</v>
      </c>
      <c r="DK94" s="146" t="str">
        <f t="shared" si="109"/>
        <v>0</v>
      </c>
      <c r="DL94" s="146" t="str">
        <f t="shared" si="110"/>
        <v>0</v>
      </c>
      <c r="DM94" s="146" t="str">
        <f t="shared" si="111"/>
        <v>0</v>
      </c>
      <c r="DN94" s="146" t="str">
        <f t="shared" si="112"/>
        <v/>
      </c>
      <c r="DO94" s="146" t="str">
        <f t="shared" si="113"/>
        <v>0</v>
      </c>
      <c r="DP94" s="146" t="str">
        <f t="shared" si="114"/>
        <v>0</v>
      </c>
      <c r="DQ94" s="146" t="str">
        <f t="shared" si="115"/>
        <v>0</v>
      </c>
      <c r="DS94" s="29" t="str">
        <f t="shared" si="117"/>
        <v/>
      </c>
      <c r="DU94" s="158"/>
      <c r="DV94" s="27"/>
      <c r="DW94" s="28"/>
      <c r="DX94" s="28"/>
      <c r="DY94" s="11"/>
    </row>
    <row r="95" spans="1:129" s="29" customFormat="1" ht="23.25" thickBot="1">
      <c r="A95" s="157"/>
      <c r="B95" s="114" t="str">
        <f t="shared" si="59"/>
        <v>راسب</v>
      </c>
      <c r="C95" s="115" t="str">
        <f t="shared" si="60"/>
        <v/>
      </c>
      <c r="D95" s="148">
        <f t="shared" si="61"/>
        <v>86</v>
      </c>
      <c r="E95" s="117">
        <v>589</v>
      </c>
      <c r="F95" s="118" t="s">
        <v>160</v>
      </c>
      <c r="G95" s="149"/>
      <c r="H95" s="120"/>
      <c r="I95" s="119" t="s">
        <v>59</v>
      </c>
      <c r="J95" s="121" t="s">
        <v>60</v>
      </c>
      <c r="K95" s="119" t="s">
        <v>61</v>
      </c>
      <c r="L95" s="122">
        <v>30506101402326</v>
      </c>
      <c r="M95" s="123">
        <f t="shared" si="62"/>
        <v>38513</v>
      </c>
      <c r="N95" s="124" t="str">
        <f>IF([1]الشيت!M95="","",CONCATENATE(DATEDIF([1]الشيت!M95,[1]البداية!$M$20,"md")," - ",DATEDIF([1]الشيت!M95,[1]البداية!$M$20,"ym")," - ",DATEDIF([1]الشيت!M95,[1]البداية!$M$20,"y")))</f>
        <v>3 - 8 - 12</v>
      </c>
      <c r="O95" s="150">
        <v>505</v>
      </c>
      <c r="P95" s="151"/>
      <c r="Q95" s="11"/>
      <c r="R95" s="127">
        <v>8</v>
      </c>
      <c r="S95" s="127">
        <v>13</v>
      </c>
      <c r="T95" s="127">
        <v>14</v>
      </c>
      <c r="U95" s="152">
        <f t="shared" si="63"/>
        <v>35</v>
      </c>
      <c r="V95" s="127">
        <v>9.5</v>
      </c>
      <c r="W95" s="127">
        <v>13</v>
      </c>
      <c r="X95" s="127">
        <v>11.5</v>
      </c>
      <c r="Y95" s="152">
        <f t="shared" si="64"/>
        <v>34</v>
      </c>
      <c r="Z95" s="127">
        <v>5.5</v>
      </c>
      <c r="AA95" s="127">
        <v>5.6</v>
      </c>
      <c r="AB95" s="127">
        <v>11.2</v>
      </c>
      <c r="AC95" s="152">
        <f t="shared" si="65"/>
        <v>22.299999999999997</v>
      </c>
      <c r="AD95" s="127">
        <v>5</v>
      </c>
      <c r="AE95" s="127">
        <v>3</v>
      </c>
      <c r="AF95" s="153">
        <f t="shared" si="66"/>
        <v>8</v>
      </c>
      <c r="AG95" s="127">
        <v>8</v>
      </c>
      <c r="AH95" s="127">
        <v>5</v>
      </c>
      <c r="AI95" s="153">
        <f t="shared" si="67"/>
        <v>13</v>
      </c>
      <c r="AJ95" s="127">
        <v>8</v>
      </c>
      <c r="AK95" s="127">
        <v>6</v>
      </c>
      <c r="AL95" s="153">
        <f t="shared" si="68"/>
        <v>14</v>
      </c>
      <c r="AM95" s="132">
        <f t="shared" si="69"/>
        <v>21</v>
      </c>
      <c r="AN95" s="132">
        <f t="shared" si="70"/>
        <v>14</v>
      </c>
      <c r="AO95" s="153">
        <f t="shared" si="116"/>
        <v>35</v>
      </c>
      <c r="AP95" s="127">
        <v>7</v>
      </c>
      <c r="AQ95" s="127">
        <v>18</v>
      </c>
      <c r="AR95" s="127">
        <v>18</v>
      </c>
      <c r="AS95" s="152">
        <f t="shared" si="71"/>
        <v>43</v>
      </c>
      <c r="AT95" s="127">
        <v>9</v>
      </c>
      <c r="AU95" s="127">
        <v>8</v>
      </c>
      <c r="AV95" s="127">
        <v>16</v>
      </c>
      <c r="AW95" s="152">
        <f t="shared" si="72"/>
        <v>33</v>
      </c>
      <c r="AX95" s="127">
        <v>9</v>
      </c>
      <c r="AY95" s="127">
        <v>16</v>
      </c>
      <c r="AZ95" s="127">
        <v>16</v>
      </c>
      <c r="BA95" s="152">
        <f t="shared" si="73"/>
        <v>41</v>
      </c>
      <c r="BB95" s="127">
        <v>9</v>
      </c>
      <c r="BC95" s="127">
        <v>13</v>
      </c>
      <c r="BD95" s="127">
        <v>15</v>
      </c>
      <c r="BE95" s="152">
        <f t="shared" si="74"/>
        <v>37</v>
      </c>
      <c r="BF95" s="127">
        <v>9.5</v>
      </c>
      <c r="BG95" s="127">
        <v>14</v>
      </c>
      <c r="BH95" s="127">
        <v>15</v>
      </c>
      <c r="BI95" s="152">
        <f t="shared" si="75"/>
        <v>38.5</v>
      </c>
      <c r="BJ95" s="127">
        <v>8.5</v>
      </c>
      <c r="BK95" s="127">
        <v>10</v>
      </c>
      <c r="BL95" s="127">
        <v>14</v>
      </c>
      <c r="BM95" s="152">
        <f t="shared" si="76"/>
        <v>32.5</v>
      </c>
      <c r="BN95" s="127">
        <v>9</v>
      </c>
      <c r="BO95" s="127">
        <v>9</v>
      </c>
      <c r="BP95" s="127">
        <v>19</v>
      </c>
      <c r="BQ95" s="152">
        <f t="shared" si="77"/>
        <v>37</v>
      </c>
      <c r="BR95" s="127">
        <v>9</v>
      </c>
      <c r="BS95" s="127">
        <v>14</v>
      </c>
      <c r="BT95" s="127">
        <v>16</v>
      </c>
      <c r="BU95" s="152">
        <f t="shared" si="78"/>
        <v>39</v>
      </c>
      <c r="BV95" s="133">
        <f t="shared" si="79"/>
        <v>146.6</v>
      </c>
      <c r="BW95" s="134">
        <f t="shared" si="80"/>
        <v>427.3</v>
      </c>
      <c r="BX95" s="154">
        <v>3</v>
      </c>
      <c r="BY95" s="127">
        <v>5.5</v>
      </c>
      <c r="BZ95" s="127">
        <v>6.5</v>
      </c>
      <c r="CA95" s="152">
        <f t="shared" si="81"/>
        <v>15</v>
      </c>
      <c r="CB95" s="127">
        <v>3.5</v>
      </c>
      <c r="CC95" s="127">
        <v>7</v>
      </c>
      <c r="CD95" s="127">
        <v>4</v>
      </c>
      <c r="CE95" s="152">
        <f t="shared" si="82"/>
        <v>14.5</v>
      </c>
      <c r="CF95" s="138" t="str">
        <f t="shared" si="83"/>
        <v/>
      </c>
      <c r="CG95" s="139" t="str">
        <f t="shared" si="84"/>
        <v>راسب</v>
      </c>
      <c r="CH95" s="140" t="str">
        <f>IF(F95="","",IF(CJ95=0,RANK($BW95,$BW$10:$BW$599)+COUNTIF(BW$10:BW95,BW95)-1,IF(CJ95&gt;=$CK$8,"جميع المواد",CONCATENATE(DC95,DD95,DE95,DF95,DG95,DH95,DI95,DJ95,DK95,DL95,DM95,DN95,DO95,DP95,DQ95))))</f>
        <v>0(حاسب عملي)  0000000</v>
      </c>
      <c r="CI95" s="141" t="str">
        <f>IF(F95="","",IF(CJ95=0,RANK($BW95,$BW$10:$BW$599)+COUNTIF(BW$10:BW95,BW95)-"1",""))</f>
        <v/>
      </c>
      <c r="CJ95" s="142">
        <f t="shared" si="85"/>
        <v>6</v>
      </c>
      <c r="CK95" s="143" t="str">
        <f t="shared" si="86"/>
        <v>0</v>
      </c>
      <c r="CL95" s="144" t="str">
        <f t="shared" si="87"/>
        <v>1</v>
      </c>
      <c r="CM95" s="144" t="str">
        <f t="shared" si="88"/>
        <v>0</v>
      </c>
      <c r="CN95" s="144" t="str">
        <f t="shared" si="89"/>
        <v>1</v>
      </c>
      <c r="CO95" s="144" t="str">
        <f t="shared" si="90"/>
        <v>0</v>
      </c>
      <c r="CP95" s="144" t="str">
        <f t="shared" si="91"/>
        <v>1</v>
      </c>
      <c r="CQ95" s="144" t="str">
        <f t="shared" si="92"/>
        <v>0</v>
      </c>
      <c r="CR95" s="144" t="str">
        <f t="shared" si="93"/>
        <v>0</v>
      </c>
      <c r="CS95" s="144" t="str">
        <f t="shared" si="94"/>
        <v>1</v>
      </c>
      <c r="CT95" s="144" t="str">
        <f t="shared" si="95"/>
        <v>1</v>
      </c>
      <c r="CU95" s="144" t="str">
        <f t="shared" si="96"/>
        <v>1</v>
      </c>
      <c r="CV95" s="144" t="str">
        <f t="shared" si="97"/>
        <v>0</v>
      </c>
      <c r="CW95" s="144" t="str">
        <f t="shared" si="98"/>
        <v>1</v>
      </c>
      <c r="CX95" s="144" t="str">
        <f t="shared" si="99"/>
        <v>1</v>
      </c>
      <c r="CY95" s="144" t="str">
        <f t="shared" si="100"/>
        <v>1</v>
      </c>
      <c r="DC95" s="156" t="str">
        <f t="shared" si="101"/>
        <v/>
      </c>
      <c r="DD95" s="146" t="str">
        <f t="shared" si="102"/>
        <v>0</v>
      </c>
      <c r="DE95" s="146" t="str">
        <f t="shared" si="103"/>
        <v/>
      </c>
      <c r="DF95" s="146" t="str">
        <f t="shared" si="104"/>
        <v xml:space="preserve">(حاسب عملي)  </v>
      </c>
      <c r="DG95" s="146" t="str">
        <f t="shared" si="105"/>
        <v/>
      </c>
      <c r="DH95" s="146" t="str">
        <f t="shared" si="106"/>
        <v>0</v>
      </c>
      <c r="DI95" s="146" t="str">
        <f t="shared" si="107"/>
        <v/>
      </c>
      <c r="DJ95" s="146" t="str">
        <f t="shared" si="108"/>
        <v/>
      </c>
      <c r="DK95" s="146" t="str">
        <f t="shared" si="109"/>
        <v>0</v>
      </c>
      <c r="DL95" s="146" t="str">
        <f t="shared" si="110"/>
        <v>0</v>
      </c>
      <c r="DM95" s="146" t="str">
        <f t="shared" si="111"/>
        <v>0</v>
      </c>
      <c r="DN95" s="146" t="str">
        <f t="shared" si="112"/>
        <v/>
      </c>
      <c r="DO95" s="146" t="str">
        <f t="shared" si="113"/>
        <v>0</v>
      </c>
      <c r="DP95" s="146" t="str">
        <f t="shared" si="114"/>
        <v>0</v>
      </c>
      <c r="DQ95" s="146" t="str">
        <f t="shared" si="115"/>
        <v>0</v>
      </c>
      <c r="DS95" s="29" t="str">
        <f t="shared" si="117"/>
        <v/>
      </c>
      <c r="DU95" s="158"/>
      <c r="DV95" s="27"/>
      <c r="DW95" s="28"/>
      <c r="DX95" s="28"/>
      <c r="DY95" s="11"/>
    </row>
    <row r="96" spans="1:129" s="29" customFormat="1" ht="23.25" thickBot="1">
      <c r="A96" s="157"/>
      <c r="B96" s="114" t="str">
        <f t="shared" si="59"/>
        <v>راسب</v>
      </c>
      <c r="C96" s="115" t="str">
        <f t="shared" si="60"/>
        <v/>
      </c>
      <c r="D96" s="148">
        <f t="shared" si="61"/>
        <v>87</v>
      </c>
      <c r="E96" s="117">
        <v>590</v>
      </c>
      <c r="F96" s="118" t="s">
        <v>161</v>
      </c>
      <c r="G96" s="149"/>
      <c r="H96" s="120"/>
      <c r="I96" s="119" t="s">
        <v>59</v>
      </c>
      <c r="J96" s="121" t="s">
        <v>60</v>
      </c>
      <c r="K96" s="119" t="s">
        <v>61</v>
      </c>
      <c r="L96" s="122">
        <v>30412161401162</v>
      </c>
      <c r="M96" s="123">
        <f t="shared" si="62"/>
        <v>38337</v>
      </c>
      <c r="N96" s="124" t="str">
        <f>IF([1]الشيت!M96="","",CONCATENATE(DATEDIF([1]الشيت!M96,[1]البداية!$M$20,"md")," - ",DATEDIF([1]الشيت!M96,[1]البداية!$M$20,"ym")," - ",DATEDIF([1]الشيت!M96,[1]البداية!$M$20,"y")))</f>
        <v>14 - 11 - 13</v>
      </c>
      <c r="O96" s="150">
        <v>506</v>
      </c>
      <c r="P96" s="151"/>
      <c r="Q96" s="11"/>
      <c r="R96" s="127">
        <v>8</v>
      </c>
      <c r="S96" s="127">
        <v>13</v>
      </c>
      <c r="T96" s="127">
        <v>14</v>
      </c>
      <c r="U96" s="152">
        <f t="shared" si="63"/>
        <v>35</v>
      </c>
      <c r="V96" s="127">
        <v>9.5</v>
      </c>
      <c r="W96" s="127">
        <v>14.5</v>
      </c>
      <c r="X96" s="127">
        <v>12</v>
      </c>
      <c r="Y96" s="152">
        <f t="shared" si="64"/>
        <v>36</v>
      </c>
      <c r="Z96" s="127">
        <v>5.5</v>
      </c>
      <c r="AA96" s="127">
        <v>5.6</v>
      </c>
      <c r="AB96" s="127">
        <v>11.2</v>
      </c>
      <c r="AC96" s="152">
        <f t="shared" si="65"/>
        <v>22.299999999999997</v>
      </c>
      <c r="AD96" s="127">
        <v>5</v>
      </c>
      <c r="AE96" s="127">
        <v>3</v>
      </c>
      <c r="AF96" s="153">
        <f t="shared" si="66"/>
        <v>8</v>
      </c>
      <c r="AG96" s="127">
        <v>8</v>
      </c>
      <c r="AH96" s="127">
        <v>5</v>
      </c>
      <c r="AI96" s="153">
        <f t="shared" si="67"/>
        <v>13</v>
      </c>
      <c r="AJ96" s="127">
        <v>8</v>
      </c>
      <c r="AK96" s="127">
        <v>6</v>
      </c>
      <c r="AL96" s="153">
        <f t="shared" si="68"/>
        <v>14</v>
      </c>
      <c r="AM96" s="132">
        <f t="shared" si="69"/>
        <v>21</v>
      </c>
      <c r="AN96" s="132">
        <f t="shared" si="70"/>
        <v>14</v>
      </c>
      <c r="AO96" s="153">
        <f t="shared" si="116"/>
        <v>35</v>
      </c>
      <c r="AP96" s="127">
        <v>7</v>
      </c>
      <c r="AQ96" s="127">
        <v>18</v>
      </c>
      <c r="AR96" s="127">
        <v>18</v>
      </c>
      <c r="AS96" s="152">
        <f t="shared" si="71"/>
        <v>43</v>
      </c>
      <c r="AT96" s="127">
        <v>9</v>
      </c>
      <c r="AU96" s="127">
        <v>8</v>
      </c>
      <c r="AV96" s="127">
        <v>16</v>
      </c>
      <c r="AW96" s="152">
        <f t="shared" si="72"/>
        <v>33</v>
      </c>
      <c r="AX96" s="127">
        <v>9</v>
      </c>
      <c r="AY96" s="127">
        <v>18</v>
      </c>
      <c r="AZ96" s="127">
        <v>16</v>
      </c>
      <c r="BA96" s="152">
        <f t="shared" si="73"/>
        <v>43</v>
      </c>
      <c r="BB96" s="127">
        <v>9</v>
      </c>
      <c r="BC96" s="127">
        <v>13</v>
      </c>
      <c r="BD96" s="127">
        <v>15</v>
      </c>
      <c r="BE96" s="152">
        <f t="shared" si="74"/>
        <v>37</v>
      </c>
      <c r="BF96" s="127">
        <v>9.5</v>
      </c>
      <c r="BG96" s="127">
        <v>14</v>
      </c>
      <c r="BH96" s="127">
        <v>16</v>
      </c>
      <c r="BI96" s="152">
        <f t="shared" si="75"/>
        <v>39.5</v>
      </c>
      <c r="BJ96" s="127">
        <v>9</v>
      </c>
      <c r="BK96" s="127">
        <v>10</v>
      </c>
      <c r="BL96" s="127">
        <v>14</v>
      </c>
      <c r="BM96" s="152">
        <f t="shared" si="76"/>
        <v>33</v>
      </c>
      <c r="BN96" s="127">
        <v>9</v>
      </c>
      <c r="BO96" s="127">
        <v>10</v>
      </c>
      <c r="BP96" s="127">
        <v>18</v>
      </c>
      <c r="BQ96" s="152">
        <f t="shared" si="77"/>
        <v>37</v>
      </c>
      <c r="BR96" s="127">
        <v>9</v>
      </c>
      <c r="BS96" s="127">
        <v>14</v>
      </c>
      <c r="BT96" s="127">
        <v>16</v>
      </c>
      <c r="BU96" s="152">
        <f t="shared" si="78"/>
        <v>39</v>
      </c>
      <c r="BV96" s="133">
        <f t="shared" si="79"/>
        <v>151.1</v>
      </c>
      <c r="BW96" s="134">
        <f t="shared" si="80"/>
        <v>432.8</v>
      </c>
      <c r="BX96" s="154">
        <v>3</v>
      </c>
      <c r="BY96" s="127">
        <v>6</v>
      </c>
      <c r="BZ96" s="127">
        <v>6.5</v>
      </c>
      <c r="CA96" s="152">
        <f t="shared" si="81"/>
        <v>15.5</v>
      </c>
      <c r="CB96" s="127">
        <v>3.5</v>
      </c>
      <c r="CC96" s="127">
        <v>7</v>
      </c>
      <c r="CD96" s="127">
        <v>4</v>
      </c>
      <c r="CE96" s="152">
        <f t="shared" si="82"/>
        <v>14.5</v>
      </c>
      <c r="CF96" s="138" t="str">
        <f t="shared" si="83"/>
        <v/>
      </c>
      <c r="CG96" s="139" t="str">
        <f t="shared" si="84"/>
        <v>راسب</v>
      </c>
      <c r="CH96" s="140" t="str">
        <f>IF(F96="","",IF(CJ96=0,RANK($BW96,$BW$10:$BW$599)+COUNTIF(BW$10:BW96,BW96)-1,IF(CJ96&gt;=$CK$8,"جميع المواد",CONCATENATE(DC96,DD96,DE96,DF96,DG96,DH96,DI96,DJ96,DK96,DL96,DM96,DN96,DO96,DP96,DQ96))))</f>
        <v>0(حاسب عملي)  0000000</v>
      </c>
      <c r="CI96" s="141" t="str">
        <f>IF(F96="","",IF(CJ96=0,RANK($BW96,$BW$10:$BW$599)+COUNTIF(BW$10:BW96,BW96)-"1",""))</f>
        <v/>
      </c>
      <c r="CJ96" s="142">
        <f t="shared" si="85"/>
        <v>6</v>
      </c>
      <c r="CK96" s="143" t="str">
        <f t="shared" si="86"/>
        <v>0</v>
      </c>
      <c r="CL96" s="144" t="str">
        <f t="shared" si="87"/>
        <v>1</v>
      </c>
      <c r="CM96" s="144" t="str">
        <f t="shared" si="88"/>
        <v>0</v>
      </c>
      <c r="CN96" s="144" t="str">
        <f t="shared" si="89"/>
        <v>1</v>
      </c>
      <c r="CO96" s="144" t="str">
        <f t="shared" si="90"/>
        <v>0</v>
      </c>
      <c r="CP96" s="144" t="str">
        <f t="shared" si="91"/>
        <v>1</v>
      </c>
      <c r="CQ96" s="144" t="str">
        <f t="shared" si="92"/>
        <v>0</v>
      </c>
      <c r="CR96" s="144" t="str">
        <f t="shared" si="93"/>
        <v>0</v>
      </c>
      <c r="CS96" s="144" t="str">
        <f t="shared" si="94"/>
        <v>1</v>
      </c>
      <c r="CT96" s="144" t="str">
        <f t="shared" si="95"/>
        <v>1</v>
      </c>
      <c r="CU96" s="144" t="str">
        <f t="shared" si="96"/>
        <v>1</v>
      </c>
      <c r="CV96" s="144" t="str">
        <f t="shared" si="97"/>
        <v>0</v>
      </c>
      <c r="CW96" s="144" t="str">
        <f t="shared" si="98"/>
        <v>1</v>
      </c>
      <c r="CX96" s="144" t="str">
        <f t="shared" si="99"/>
        <v>1</v>
      </c>
      <c r="CY96" s="144" t="str">
        <f t="shared" si="100"/>
        <v>1</v>
      </c>
      <c r="DC96" s="156" t="str">
        <f t="shared" si="101"/>
        <v/>
      </c>
      <c r="DD96" s="146" t="str">
        <f t="shared" si="102"/>
        <v>0</v>
      </c>
      <c r="DE96" s="146" t="str">
        <f t="shared" si="103"/>
        <v/>
      </c>
      <c r="DF96" s="146" t="str">
        <f t="shared" si="104"/>
        <v xml:space="preserve">(حاسب عملي)  </v>
      </c>
      <c r="DG96" s="146" t="str">
        <f t="shared" si="105"/>
        <v/>
      </c>
      <c r="DH96" s="146" t="str">
        <f t="shared" si="106"/>
        <v>0</v>
      </c>
      <c r="DI96" s="146" t="str">
        <f t="shared" si="107"/>
        <v/>
      </c>
      <c r="DJ96" s="146" t="str">
        <f t="shared" si="108"/>
        <v/>
      </c>
      <c r="DK96" s="146" t="str">
        <f t="shared" si="109"/>
        <v>0</v>
      </c>
      <c r="DL96" s="146" t="str">
        <f t="shared" si="110"/>
        <v>0</v>
      </c>
      <c r="DM96" s="146" t="str">
        <f t="shared" si="111"/>
        <v>0</v>
      </c>
      <c r="DN96" s="146" t="str">
        <f t="shared" si="112"/>
        <v/>
      </c>
      <c r="DO96" s="146" t="str">
        <f t="shared" si="113"/>
        <v>0</v>
      </c>
      <c r="DP96" s="146" t="str">
        <f t="shared" si="114"/>
        <v>0</v>
      </c>
      <c r="DQ96" s="146" t="str">
        <f t="shared" si="115"/>
        <v>0</v>
      </c>
      <c r="DS96" s="29" t="str">
        <f t="shared" si="117"/>
        <v/>
      </c>
      <c r="DU96" s="158"/>
      <c r="DV96" s="27"/>
      <c r="DW96" s="28"/>
      <c r="DX96" s="28"/>
      <c r="DY96" s="11"/>
    </row>
    <row r="97" spans="1:129" s="29" customFormat="1" ht="23.25" thickBot="1">
      <c r="A97" s="157"/>
      <c r="B97" s="114" t="str">
        <f t="shared" si="59"/>
        <v>راسب</v>
      </c>
      <c r="C97" s="115" t="str">
        <f t="shared" si="60"/>
        <v/>
      </c>
      <c r="D97" s="148">
        <f t="shared" si="61"/>
        <v>88</v>
      </c>
      <c r="E97" s="117">
        <v>591</v>
      </c>
      <c r="F97" s="118" t="s">
        <v>162</v>
      </c>
      <c r="G97" s="149"/>
      <c r="H97" s="120"/>
      <c r="I97" s="119" t="s">
        <v>59</v>
      </c>
      <c r="J97" s="121" t="s">
        <v>60</v>
      </c>
      <c r="K97" s="119" t="s">
        <v>61</v>
      </c>
      <c r="L97" s="122">
        <v>30309051401609</v>
      </c>
      <c r="M97" s="123">
        <f t="shared" si="62"/>
        <v>37869</v>
      </c>
      <c r="N97" s="124" t="str">
        <f>IF([1]الشيت!M97="","",CONCATENATE(DATEDIF([1]الشيت!M97,[1]البداية!$M$20,"md")," - ",DATEDIF([1]الشيت!M97,[1]البداية!$M$20,"ym")," - ",DATEDIF([1]الشيت!M97,[1]البداية!$M$20,"y")))</f>
        <v>10 - 9 - 13</v>
      </c>
      <c r="O97" s="150">
        <v>507</v>
      </c>
      <c r="P97" s="151"/>
      <c r="Q97" s="11"/>
      <c r="R97" s="127">
        <v>8</v>
      </c>
      <c r="S97" s="127">
        <v>12</v>
      </c>
      <c r="T97" s="127">
        <v>14</v>
      </c>
      <c r="U97" s="152">
        <f t="shared" si="63"/>
        <v>34</v>
      </c>
      <c r="V97" s="127">
        <v>9.5</v>
      </c>
      <c r="W97" s="127">
        <v>13.5</v>
      </c>
      <c r="X97" s="127">
        <v>9.5</v>
      </c>
      <c r="Y97" s="152">
        <f t="shared" si="64"/>
        <v>32.5</v>
      </c>
      <c r="Z97" s="127">
        <v>5.5</v>
      </c>
      <c r="AA97" s="127">
        <v>6.4</v>
      </c>
      <c r="AB97" s="127">
        <v>10.4</v>
      </c>
      <c r="AC97" s="152">
        <f t="shared" si="65"/>
        <v>22.3</v>
      </c>
      <c r="AD97" s="127">
        <v>5</v>
      </c>
      <c r="AE97" s="127">
        <v>3</v>
      </c>
      <c r="AF97" s="153">
        <f t="shared" si="66"/>
        <v>8</v>
      </c>
      <c r="AG97" s="127">
        <v>8</v>
      </c>
      <c r="AH97" s="127">
        <v>4</v>
      </c>
      <c r="AI97" s="153">
        <f t="shared" si="67"/>
        <v>12</v>
      </c>
      <c r="AJ97" s="127">
        <v>9</v>
      </c>
      <c r="AK97" s="127">
        <v>6</v>
      </c>
      <c r="AL97" s="153">
        <f t="shared" si="68"/>
        <v>15</v>
      </c>
      <c r="AM97" s="132">
        <f t="shared" si="69"/>
        <v>22</v>
      </c>
      <c r="AN97" s="132">
        <f t="shared" si="70"/>
        <v>13</v>
      </c>
      <c r="AO97" s="153">
        <f t="shared" si="116"/>
        <v>35</v>
      </c>
      <c r="AP97" s="127">
        <v>7</v>
      </c>
      <c r="AQ97" s="127">
        <v>16</v>
      </c>
      <c r="AR97" s="127">
        <v>18</v>
      </c>
      <c r="AS97" s="152">
        <f t="shared" si="71"/>
        <v>41</v>
      </c>
      <c r="AT97" s="127">
        <v>9</v>
      </c>
      <c r="AU97" s="127">
        <v>10</v>
      </c>
      <c r="AV97" s="127">
        <v>18</v>
      </c>
      <c r="AW97" s="152">
        <f t="shared" si="72"/>
        <v>37</v>
      </c>
      <c r="AX97" s="127">
        <v>9</v>
      </c>
      <c r="AY97" s="127">
        <v>14</v>
      </c>
      <c r="AZ97" s="127">
        <v>16</v>
      </c>
      <c r="BA97" s="152">
        <f t="shared" si="73"/>
        <v>39</v>
      </c>
      <c r="BB97" s="127">
        <v>9</v>
      </c>
      <c r="BC97" s="127">
        <v>12</v>
      </c>
      <c r="BD97" s="127">
        <v>14</v>
      </c>
      <c r="BE97" s="152">
        <f t="shared" si="74"/>
        <v>35</v>
      </c>
      <c r="BF97" s="127">
        <v>9.5</v>
      </c>
      <c r="BG97" s="127">
        <v>12</v>
      </c>
      <c r="BH97" s="127">
        <v>18</v>
      </c>
      <c r="BI97" s="152">
        <f t="shared" si="75"/>
        <v>39.5</v>
      </c>
      <c r="BJ97" s="127">
        <v>9</v>
      </c>
      <c r="BK97" s="127">
        <v>10</v>
      </c>
      <c r="BL97" s="127">
        <v>14</v>
      </c>
      <c r="BM97" s="152">
        <f t="shared" si="76"/>
        <v>33</v>
      </c>
      <c r="BN97" s="127">
        <v>9</v>
      </c>
      <c r="BO97" s="127">
        <v>11</v>
      </c>
      <c r="BP97" s="127">
        <v>14</v>
      </c>
      <c r="BQ97" s="152">
        <f t="shared" si="77"/>
        <v>34</v>
      </c>
      <c r="BR97" s="127">
        <v>9</v>
      </c>
      <c r="BS97" s="127">
        <v>14</v>
      </c>
      <c r="BT97" s="127">
        <v>18</v>
      </c>
      <c r="BU97" s="152">
        <f t="shared" si="78"/>
        <v>41</v>
      </c>
      <c r="BV97" s="133">
        <f t="shared" si="79"/>
        <v>142.9</v>
      </c>
      <c r="BW97" s="134">
        <f t="shared" si="80"/>
        <v>423.3</v>
      </c>
      <c r="BX97" s="154">
        <v>3</v>
      </c>
      <c r="BY97" s="127">
        <v>6</v>
      </c>
      <c r="BZ97" s="127">
        <v>6.5</v>
      </c>
      <c r="CA97" s="152">
        <f t="shared" si="81"/>
        <v>15.5</v>
      </c>
      <c r="CB97" s="127">
        <v>3.5</v>
      </c>
      <c r="CC97" s="127">
        <v>5</v>
      </c>
      <c r="CD97" s="127">
        <v>3</v>
      </c>
      <c r="CE97" s="152">
        <f t="shared" si="82"/>
        <v>11.5</v>
      </c>
      <c r="CF97" s="138" t="str">
        <f t="shared" si="83"/>
        <v/>
      </c>
      <c r="CG97" s="139" t="str">
        <f t="shared" si="84"/>
        <v>راسب</v>
      </c>
      <c r="CH97" s="140" t="str">
        <f>IF(F97="","",IF(CJ97=0,RANK($BW97,$BW$10:$BW$599)+COUNTIF(BW$10:BW97,BW97)-1,IF(CJ97&gt;=$CK$8,"جميع المواد",CONCATENATE(DC97,DD97,DE97,DF97,DG97,DH97,DI97,DJ97,DK97,DL97,DM97,DN97,DO97,DP97,DQ97))))</f>
        <v>00000000</v>
      </c>
      <c r="CI97" s="141" t="str">
        <f>IF(F97="","",IF(CJ97=0,RANK($BW97,$BW$10:$BW$599)+COUNTIF(BW$10:BW97,BW97)-"1",""))</f>
        <v/>
      </c>
      <c r="CJ97" s="142">
        <f t="shared" si="85"/>
        <v>5</v>
      </c>
      <c r="CK97" s="143" t="str">
        <f t="shared" si="86"/>
        <v>0</v>
      </c>
      <c r="CL97" s="144" t="str">
        <f t="shared" si="87"/>
        <v>1</v>
      </c>
      <c r="CM97" s="144" t="str">
        <f t="shared" si="88"/>
        <v>0</v>
      </c>
      <c r="CN97" s="144" t="str">
        <f t="shared" si="89"/>
        <v>0</v>
      </c>
      <c r="CO97" s="144" t="str">
        <f t="shared" si="90"/>
        <v>0</v>
      </c>
      <c r="CP97" s="144" t="str">
        <f t="shared" si="91"/>
        <v>1</v>
      </c>
      <c r="CQ97" s="144" t="str">
        <f t="shared" si="92"/>
        <v>0</v>
      </c>
      <c r="CR97" s="144" t="str">
        <f t="shared" si="93"/>
        <v>0</v>
      </c>
      <c r="CS97" s="144" t="str">
        <f t="shared" si="94"/>
        <v>1</v>
      </c>
      <c r="CT97" s="144" t="str">
        <f t="shared" si="95"/>
        <v>1</v>
      </c>
      <c r="CU97" s="144" t="str">
        <f t="shared" si="96"/>
        <v>1</v>
      </c>
      <c r="CV97" s="144" t="str">
        <f t="shared" si="97"/>
        <v>0</v>
      </c>
      <c r="CW97" s="144" t="str">
        <f t="shared" si="98"/>
        <v>1</v>
      </c>
      <c r="CX97" s="144" t="str">
        <f t="shared" si="99"/>
        <v>1</v>
      </c>
      <c r="CY97" s="144" t="str">
        <f t="shared" si="100"/>
        <v>1</v>
      </c>
      <c r="DC97" s="156" t="str">
        <f t="shared" si="101"/>
        <v/>
      </c>
      <c r="DD97" s="146" t="str">
        <f t="shared" si="102"/>
        <v>0</v>
      </c>
      <c r="DE97" s="146" t="str">
        <f t="shared" si="103"/>
        <v/>
      </c>
      <c r="DF97" s="146" t="str">
        <f t="shared" si="104"/>
        <v/>
      </c>
      <c r="DG97" s="146" t="str">
        <f t="shared" si="105"/>
        <v/>
      </c>
      <c r="DH97" s="146" t="str">
        <f t="shared" si="106"/>
        <v>0</v>
      </c>
      <c r="DI97" s="146" t="str">
        <f t="shared" si="107"/>
        <v/>
      </c>
      <c r="DJ97" s="146" t="str">
        <f t="shared" si="108"/>
        <v/>
      </c>
      <c r="DK97" s="146" t="str">
        <f t="shared" si="109"/>
        <v>0</v>
      </c>
      <c r="DL97" s="146" t="str">
        <f t="shared" si="110"/>
        <v>0</v>
      </c>
      <c r="DM97" s="146" t="str">
        <f t="shared" si="111"/>
        <v>0</v>
      </c>
      <c r="DN97" s="146" t="str">
        <f t="shared" si="112"/>
        <v/>
      </c>
      <c r="DO97" s="146" t="str">
        <f t="shared" si="113"/>
        <v>0</v>
      </c>
      <c r="DP97" s="146" t="str">
        <f t="shared" si="114"/>
        <v>0</v>
      </c>
      <c r="DQ97" s="146" t="str">
        <f t="shared" si="115"/>
        <v>0</v>
      </c>
      <c r="DS97" s="29" t="str">
        <f t="shared" si="117"/>
        <v/>
      </c>
      <c r="DU97" s="158"/>
      <c r="DV97" s="27"/>
      <c r="DW97" s="28"/>
      <c r="DX97" s="28"/>
      <c r="DY97" s="11"/>
    </row>
    <row r="98" spans="1:129" s="29" customFormat="1" ht="23.25" thickBot="1">
      <c r="A98" s="157"/>
      <c r="B98" s="114" t="str">
        <f t="shared" si="59"/>
        <v>راسب</v>
      </c>
      <c r="C98" s="115" t="str">
        <f t="shared" si="60"/>
        <v/>
      </c>
      <c r="D98" s="148">
        <f t="shared" si="61"/>
        <v>89</v>
      </c>
      <c r="E98" s="117">
        <v>592</v>
      </c>
      <c r="F98" s="118" t="s">
        <v>163</v>
      </c>
      <c r="G98" s="149"/>
      <c r="H98" s="120"/>
      <c r="I98" s="119" t="s">
        <v>59</v>
      </c>
      <c r="J98" s="121" t="s">
        <v>60</v>
      </c>
      <c r="K98" s="119" t="s">
        <v>61</v>
      </c>
      <c r="L98" s="122">
        <v>30501101401662</v>
      </c>
      <c r="M98" s="123">
        <f t="shared" si="62"/>
        <v>38362</v>
      </c>
      <c r="N98" s="124" t="str">
        <f>IF([1]الشيت!M98="","",CONCATENATE(DATEDIF([1]الشيت!M98,[1]البداية!$M$20,"md")," - ",DATEDIF([1]الشيت!M98,[1]البداية!$M$20,"ym")," - ",DATEDIF([1]الشيت!M98,[1]البداية!$M$20,"y")))</f>
        <v>21 - 3 - 13</v>
      </c>
      <c r="O98" s="150">
        <v>508</v>
      </c>
      <c r="P98" s="151"/>
      <c r="Q98" s="11"/>
      <c r="R98" s="127">
        <v>8</v>
      </c>
      <c r="S98" s="127">
        <v>12.5</v>
      </c>
      <c r="T98" s="127">
        <v>14</v>
      </c>
      <c r="U98" s="152">
        <f t="shared" si="63"/>
        <v>34.5</v>
      </c>
      <c r="V98" s="127">
        <v>9.5</v>
      </c>
      <c r="W98" s="127">
        <v>13.5</v>
      </c>
      <c r="X98" s="127">
        <v>12</v>
      </c>
      <c r="Y98" s="152">
        <f t="shared" si="64"/>
        <v>35</v>
      </c>
      <c r="Z98" s="127">
        <v>5.5</v>
      </c>
      <c r="AA98" s="127">
        <v>5.6</v>
      </c>
      <c r="AB98" s="127">
        <v>11.2</v>
      </c>
      <c r="AC98" s="152">
        <f t="shared" si="65"/>
        <v>22.299999999999997</v>
      </c>
      <c r="AD98" s="127">
        <v>5</v>
      </c>
      <c r="AE98" s="127">
        <v>3</v>
      </c>
      <c r="AF98" s="153">
        <f t="shared" si="66"/>
        <v>8</v>
      </c>
      <c r="AG98" s="127">
        <v>8</v>
      </c>
      <c r="AH98" s="127">
        <v>5</v>
      </c>
      <c r="AI98" s="153">
        <f t="shared" si="67"/>
        <v>13</v>
      </c>
      <c r="AJ98" s="127">
        <v>8</v>
      </c>
      <c r="AK98" s="127">
        <v>6</v>
      </c>
      <c r="AL98" s="153">
        <f t="shared" si="68"/>
        <v>14</v>
      </c>
      <c r="AM98" s="132">
        <f t="shared" si="69"/>
        <v>21</v>
      </c>
      <c r="AN98" s="132">
        <f t="shared" si="70"/>
        <v>14</v>
      </c>
      <c r="AO98" s="153">
        <f t="shared" si="116"/>
        <v>35</v>
      </c>
      <c r="AP98" s="127">
        <v>7</v>
      </c>
      <c r="AQ98" s="127">
        <v>18</v>
      </c>
      <c r="AR98" s="127">
        <v>18</v>
      </c>
      <c r="AS98" s="152">
        <f t="shared" si="71"/>
        <v>43</v>
      </c>
      <c r="AT98" s="127">
        <v>9</v>
      </c>
      <c r="AU98" s="127">
        <v>12</v>
      </c>
      <c r="AV98" s="127">
        <v>18</v>
      </c>
      <c r="AW98" s="152">
        <f t="shared" si="72"/>
        <v>39</v>
      </c>
      <c r="AX98" s="127">
        <v>9</v>
      </c>
      <c r="AY98" s="127">
        <v>16</v>
      </c>
      <c r="AZ98" s="127">
        <v>16</v>
      </c>
      <c r="BA98" s="152">
        <f t="shared" si="73"/>
        <v>41</v>
      </c>
      <c r="BB98" s="127">
        <v>9</v>
      </c>
      <c r="BC98" s="127">
        <v>13</v>
      </c>
      <c r="BD98" s="127">
        <v>15</v>
      </c>
      <c r="BE98" s="152">
        <f t="shared" si="74"/>
        <v>37</v>
      </c>
      <c r="BF98" s="127">
        <v>9.5</v>
      </c>
      <c r="BG98" s="127">
        <v>16</v>
      </c>
      <c r="BH98" s="127">
        <v>16</v>
      </c>
      <c r="BI98" s="152">
        <f t="shared" si="75"/>
        <v>41.5</v>
      </c>
      <c r="BJ98" s="127">
        <v>9</v>
      </c>
      <c r="BK98" s="127">
        <v>10</v>
      </c>
      <c r="BL98" s="127">
        <v>11</v>
      </c>
      <c r="BM98" s="152">
        <f t="shared" si="76"/>
        <v>30</v>
      </c>
      <c r="BN98" s="127">
        <v>9</v>
      </c>
      <c r="BO98" s="127">
        <v>12</v>
      </c>
      <c r="BP98" s="127">
        <v>18</v>
      </c>
      <c r="BQ98" s="152">
        <f t="shared" si="77"/>
        <v>39</v>
      </c>
      <c r="BR98" s="127">
        <v>9</v>
      </c>
      <c r="BS98" s="127">
        <v>14</v>
      </c>
      <c r="BT98" s="127">
        <v>16</v>
      </c>
      <c r="BU98" s="152">
        <f t="shared" si="78"/>
        <v>39</v>
      </c>
      <c r="BV98" s="133">
        <f t="shared" si="79"/>
        <v>155.6</v>
      </c>
      <c r="BW98" s="134">
        <f t="shared" si="80"/>
        <v>436.3</v>
      </c>
      <c r="BX98" s="154">
        <v>3</v>
      </c>
      <c r="BY98" s="127">
        <v>6</v>
      </c>
      <c r="BZ98" s="127">
        <v>6.5</v>
      </c>
      <c r="CA98" s="152">
        <f t="shared" si="81"/>
        <v>15.5</v>
      </c>
      <c r="CB98" s="127">
        <v>3.5</v>
      </c>
      <c r="CC98" s="127">
        <v>6.5</v>
      </c>
      <c r="CD98" s="127">
        <v>4</v>
      </c>
      <c r="CE98" s="152">
        <f t="shared" si="82"/>
        <v>14</v>
      </c>
      <c r="CF98" s="138" t="str">
        <f t="shared" si="83"/>
        <v/>
      </c>
      <c r="CG98" s="139" t="str">
        <f t="shared" si="84"/>
        <v>راسب</v>
      </c>
      <c r="CH98" s="140" t="str">
        <f>IF(F98="","",IF(CJ98=0,RANK($BW98,$BW$10:$BW$599)+COUNTIF(BW$10:BW98,BW98)-1,IF(CJ98&gt;=$CK$8,"جميع المواد",CONCATENATE(DC98,DD98,DE98,DF98,DG98,DH98,DI98,DJ98,DK98,DL98,DM98,DN98,DO98,DP98,DQ98))))</f>
        <v>0(حاسب عملي)  000000</v>
      </c>
      <c r="CI98" s="141" t="str">
        <f>IF(F98="","",IF(CJ98=0,RANK($BW98,$BW$10:$BW$599)+COUNTIF(BW$10:BW98,BW98)-"1",""))</f>
        <v/>
      </c>
      <c r="CJ98" s="142">
        <f t="shared" si="85"/>
        <v>6</v>
      </c>
      <c r="CK98" s="143" t="str">
        <f t="shared" si="86"/>
        <v>0</v>
      </c>
      <c r="CL98" s="144" t="str">
        <f t="shared" si="87"/>
        <v>1</v>
      </c>
      <c r="CM98" s="144" t="str">
        <f t="shared" si="88"/>
        <v>0</v>
      </c>
      <c r="CN98" s="144" t="str">
        <f t="shared" si="89"/>
        <v>1</v>
      </c>
      <c r="CO98" s="144" t="str">
        <f t="shared" si="90"/>
        <v>0</v>
      </c>
      <c r="CP98" s="144" t="str">
        <f t="shared" si="91"/>
        <v>1</v>
      </c>
      <c r="CQ98" s="144" t="str">
        <f t="shared" si="92"/>
        <v>0</v>
      </c>
      <c r="CR98" s="144" t="str">
        <f t="shared" si="93"/>
        <v>0</v>
      </c>
      <c r="CS98" s="144" t="str">
        <f t="shared" si="94"/>
        <v>1</v>
      </c>
      <c r="CT98" s="144" t="str">
        <f t="shared" si="95"/>
        <v>1</v>
      </c>
      <c r="CU98" s="144" t="str">
        <f t="shared" si="96"/>
        <v>1</v>
      </c>
      <c r="CV98" s="144" t="str">
        <f t="shared" si="97"/>
        <v>0</v>
      </c>
      <c r="CW98" s="144" t="str">
        <f t="shared" si="98"/>
        <v>0</v>
      </c>
      <c r="CX98" s="144" t="str">
        <f t="shared" si="99"/>
        <v>1</v>
      </c>
      <c r="CY98" s="144" t="str">
        <f t="shared" si="100"/>
        <v>1</v>
      </c>
      <c r="DC98" s="156" t="str">
        <f t="shared" si="101"/>
        <v/>
      </c>
      <c r="DD98" s="146" t="str">
        <f t="shared" si="102"/>
        <v>0</v>
      </c>
      <c r="DE98" s="146" t="str">
        <f t="shared" si="103"/>
        <v/>
      </c>
      <c r="DF98" s="146" t="str">
        <f t="shared" si="104"/>
        <v xml:space="preserve">(حاسب عملي)  </v>
      </c>
      <c r="DG98" s="146" t="str">
        <f t="shared" si="105"/>
        <v/>
      </c>
      <c r="DH98" s="146" t="str">
        <f t="shared" si="106"/>
        <v>0</v>
      </c>
      <c r="DI98" s="146" t="str">
        <f t="shared" si="107"/>
        <v/>
      </c>
      <c r="DJ98" s="146" t="str">
        <f t="shared" si="108"/>
        <v/>
      </c>
      <c r="DK98" s="146" t="str">
        <f t="shared" si="109"/>
        <v>0</v>
      </c>
      <c r="DL98" s="146" t="str">
        <f t="shared" si="110"/>
        <v>0</v>
      </c>
      <c r="DM98" s="146" t="str">
        <f t="shared" si="111"/>
        <v>0</v>
      </c>
      <c r="DN98" s="146" t="str">
        <f t="shared" si="112"/>
        <v/>
      </c>
      <c r="DO98" s="146" t="str">
        <f t="shared" si="113"/>
        <v/>
      </c>
      <c r="DP98" s="146" t="str">
        <f t="shared" si="114"/>
        <v>0</v>
      </c>
      <c r="DQ98" s="146" t="str">
        <f t="shared" si="115"/>
        <v>0</v>
      </c>
      <c r="DS98" s="29" t="str">
        <f t="shared" si="117"/>
        <v/>
      </c>
      <c r="DU98" s="158"/>
      <c r="DV98" s="27"/>
      <c r="DW98" s="28"/>
      <c r="DX98" s="28"/>
      <c r="DY98" s="11"/>
    </row>
    <row r="99" spans="1:129" s="29" customFormat="1" ht="22.5">
      <c r="A99" s="157"/>
      <c r="B99" s="114" t="str">
        <f t="shared" si="59"/>
        <v>راسب</v>
      </c>
      <c r="C99" s="115" t="str">
        <f t="shared" si="60"/>
        <v/>
      </c>
      <c r="D99" s="148">
        <f t="shared" si="61"/>
        <v>90</v>
      </c>
      <c r="E99" s="159">
        <v>593</v>
      </c>
      <c r="F99" s="118" t="s">
        <v>164</v>
      </c>
      <c r="G99" s="149"/>
      <c r="H99" s="120"/>
      <c r="I99" s="119" t="s">
        <v>59</v>
      </c>
      <c r="J99" s="121" t="s">
        <v>60</v>
      </c>
      <c r="K99" s="119" t="s">
        <v>61</v>
      </c>
      <c r="L99" s="122">
        <v>30502061401903</v>
      </c>
      <c r="M99" s="123">
        <f t="shared" si="62"/>
        <v>38389</v>
      </c>
      <c r="N99" s="124" t="str">
        <f>IF([1]الشيت!M99="","",CONCATENATE(DATEDIF([1]الشيت!M99,[1]البداية!$M$20,"md")," - ",DATEDIF([1]الشيت!M99,[1]البداية!$M$20,"ym")," - ",DATEDIF([1]الشيت!M99,[1]البداية!$M$20,"y")))</f>
        <v>15 - 9 - 13</v>
      </c>
      <c r="O99" s="150">
        <v>509</v>
      </c>
      <c r="P99" s="151"/>
      <c r="Q99" s="11"/>
      <c r="R99" s="127">
        <v>8</v>
      </c>
      <c r="S99" s="127">
        <v>12.5</v>
      </c>
      <c r="T99" s="127">
        <v>14</v>
      </c>
      <c r="U99" s="152">
        <f t="shared" si="63"/>
        <v>34.5</v>
      </c>
      <c r="V99" s="127">
        <v>9.5</v>
      </c>
      <c r="W99" s="127">
        <v>11.5</v>
      </c>
      <c r="X99" s="127">
        <v>11.5</v>
      </c>
      <c r="Y99" s="152">
        <f t="shared" si="64"/>
        <v>32.5</v>
      </c>
      <c r="Z99" s="127">
        <v>5.5</v>
      </c>
      <c r="AA99" s="127">
        <v>4</v>
      </c>
      <c r="AB99" s="127">
        <v>11.2</v>
      </c>
      <c r="AC99" s="152">
        <f t="shared" si="65"/>
        <v>20.7</v>
      </c>
      <c r="AD99" s="127">
        <v>4.5</v>
      </c>
      <c r="AE99" s="127">
        <v>3</v>
      </c>
      <c r="AF99" s="153">
        <f t="shared" si="66"/>
        <v>7.5</v>
      </c>
      <c r="AG99" s="127">
        <v>7</v>
      </c>
      <c r="AH99" s="127">
        <v>6</v>
      </c>
      <c r="AI99" s="153">
        <f t="shared" si="67"/>
        <v>13</v>
      </c>
      <c r="AJ99" s="127">
        <v>8</v>
      </c>
      <c r="AK99" s="127">
        <v>6</v>
      </c>
      <c r="AL99" s="153">
        <f t="shared" si="68"/>
        <v>14</v>
      </c>
      <c r="AM99" s="132">
        <f t="shared" si="69"/>
        <v>19.5</v>
      </c>
      <c r="AN99" s="132">
        <f t="shared" si="70"/>
        <v>15</v>
      </c>
      <c r="AO99" s="153">
        <f t="shared" si="116"/>
        <v>34.5</v>
      </c>
      <c r="AP99" s="127">
        <v>7</v>
      </c>
      <c r="AQ99" s="127">
        <v>18</v>
      </c>
      <c r="AR99" s="127">
        <v>17</v>
      </c>
      <c r="AS99" s="152">
        <f t="shared" si="71"/>
        <v>42</v>
      </c>
      <c r="AT99" s="127">
        <v>9</v>
      </c>
      <c r="AU99" s="127">
        <v>12</v>
      </c>
      <c r="AV99" s="127">
        <v>18</v>
      </c>
      <c r="AW99" s="152">
        <f t="shared" si="72"/>
        <v>39</v>
      </c>
      <c r="AX99" s="127">
        <v>9</v>
      </c>
      <c r="AY99" s="127">
        <v>18</v>
      </c>
      <c r="AZ99" s="127">
        <v>16</v>
      </c>
      <c r="BA99" s="152">
        <f t="shared" si="73"/>
        <v>43</v>
      </c>
      <c r="BB99" s="127">
        <v>9</v>
      </c>
      <c r="BC99" s="127">
        <v>15</v>
      </c>
      <c r="BD99" s="127">
        <v>15</v>
      </c>
      <c r="BE99" s="152">
        <f t="shared" si="74"/>
        <v>39</v>
      </c>
      <c r="BF99" s="127">
        <v>9.5</v>
      </c>
      <c r="BG99" s="127">
        <v>16</v>
      </c>
      <c r="BH99" s="127">
        <v>16</v>
      </c>
      <c r="BI99" s="152">
        <f t="shared" si="75"/>
        <v>41.5</v>
      </c>
      <c r="BJ99" s="127">
        <v>9</v>
      </c>
      <c r="BK99" s="127">
        <v>10</v>
      </c>
      <c r="BL99" s="127">
        <v>11</v>
      </c>
      <c r="BM99" s="152">
        <f t="shared" si="76"/>
        <v>30</v>
      </c>
      <c r="BN99" s="127">
        <v>9</v>
      </c>
      <c r="BO99" s="127">
        <v>8</v>
      </c>
      <c r="BP99" s="127">
        <v>12</v>
      </c>
      <c r="BQ99" s="152">
        <f t="shared" si="77"/>
        <v>29</v>
      </c>
      <c r="BR99" s="127">
        <v>9</v>
      </c>
      <c r="BS99" s="127">
        <v>14</v>
      </c>
      <c r="BT99" s="127">
        <v>16</v>
      </c>
      <c r="BU99" s="152">
        <f t="shared" si="78"/>
        <v>39</v>
      </c>
      <c r="BV99" s="133">
        <f t="shared" si="79"/>
        <v>152</v>
      </c>
      <c r="BW99" s="134">
        <f t="shared" si="80"/>
        <v>424.7</v>
      </c>
      <c r="BX99" s="154">
        <v>3</v>
      </c>
      <c r="BY99" s="127">
        <v>6</v>
      </c>
      <c r="BZ99" s="127">
        <v>6.5</v>
      </c>
      <c r="CA99" s="152">
        <f t="shared" si="81"/>
        <v>15.5</v>
      </c>
      <c r="CB99" s="127">
        <v>3.5</v>
      </c>
      <c r="CC99" s="127">
        <v>7</v>
      </c>
      <c r="CD99" s="127">
        <v>4</v>
      </c>
      <c r="CE99" s="152">
        <f t="shared" si="82"/>
        <v>14.5</v>
      </c>
      <c r="CF99" s="138" t="str">
        <f t="shared" si="83"/>
        <v/>
      </c>
      <c r="CG99" s="139" t="str">
        <f t="shared" si="84"/>
        <v>راسب</v>
      </c>
      <c r="CH99" s="140" t="str">
        <f>IF(F99="","",IF(CJ99=0,RANK($BW99,$BW$10:$BW$599)+COUNTIF(BW$10:BW99,BW99)-1,IF(CJ99&gt;=$CK$8,"جميع المواد",CONCATENATE(DC99,DD99,DE99,DF99,DG99,DH99,DI99,DJ99,DK99,DL99,DM99,DN99,DO99,DP99,DQ99))))</f>
        <v>0(حاسب عملي)  0000000</v>
      </c>
      <c r="CI99" s="141" t="str">
        <f>IF(F99="","",IF(CJ99=0,RANK($BW99,$BW$10:$BW$599)+COUNTIF(BW$10:BW99,BW99)-"1",""))</f>
        <v/>
      </c>
      <c r="CJ99" s="142">
        <f t="shared" si="85"/>
        <v>6</v>
      </c>
      <c r="CK99" s="143" t="str">
        <f t="shared" si="86"/>
        <v>0</v>
      </c>
      <c r="CL99" s="144" t="str">
        <f t="shared" si="87"/>
        <v>1</v>
      </c>
      <c r="CM99" s="144" t="str">
        <f t="shared" si="88"/>
        <v>0</v>
      </c>
      <c r="CN99" s="144" t="str">
        <f t="shared" si="89"/>
        <v>1</v>
      </c>
      <c r="CO99" s="144" t="str">
        <f t="shared" si="90"/>
        <v>0</v>
      </c>
      <c r="CP99" s="144" t="str">
        <f t="shared" si="91"/>
        <v>1</v>
      </c>
      <c r="CQ99" s="144" t="str">
        <f t="shared" si="92"/>
        <v>0</v>
      </c>
      <c r="CR99" s="144" t="str">
        <f t="shared" si="93"/>
        <v>0</v>
      </c>
      <c r="CS99" s="144" t="str">
        <f t="shared" si="94"/>
        <v>1</v>
      </c>
      <c r="CT99" s="144" t="str">
        <f t="shared" si="95"/>
        <v>1</v>
      </c>
      <c r="CU99" s="144" t="str">
        <f t="shared" si="96"/>
        <v>1</v>
      </c>
      <c r="CV99" s="144" t="str">
        <f t="shared" si="97"/>
        <v>0</v>
      </c>
      <c r="CW99" s="144" t="str">
        <f t="shared" si="98"/>
        <v>1</v>
      </c>
      <c r="CX99" s="144" t="str">
        <f t="shared" si="99"/>
        <v>1</v>
      </c>
      <c r="CY99" s="144" t="str">
        <f t="shared" si="100"/>
        <v>1</v>
      </c>
      <c r="DC99" s="156" t="str">
        <f t="shared" si="101"/>
        <v/>
      </c>
      <c r="DD99" s="146" t="str">
        <f t="shared" si="102"/>
        <v>0</v>
      </c>
      <c r="DE99" s="146" t="str">
        <f t="shared" si="103"/>
        <v/>
      </c>
      <c r="DF99" s="146" t="str">
        <f t="shared" si="104"/>
        <v xml:space="preserve">(حاسب عملي)  </v>
      </c>
      <c r="DG99" s="146" t="str">
        <f t="shared" si="105"/>
        <v/>
      </c>
      <c r="DH99" s="146" t="str">
        <f t="shared" si="106"/>
        <v>0</v>
      </c>
      <c r="DI99" s="146" t="str">
        <f t="shared" si="107"/>
        <v/>
      </c>
      <c r="DJ99" s="146" t="str">
        <f t="shared" si="108"/>
        <v/>
      </c>
      <c r="DK99" s="146" t="str">
        <f t="shared" si="109"/>
        <v>0</v>
      </c>
      <c r="DL99" s="146" t="str">
        <f t="shared" si="110"/>
        <v>0</v>
      </c>
      <c r="DM99" s="146" t="str">
        <f t="shared" si="111"/>
        <v>0</v>
      </c>
      <c r="DN99" s="146" t="str">
        <f t="shared" si="112"/>
        <v/>
      </c>
      <c r="DO99" s="146" t="str">
        <f t="shared" si="113"/>
        <v>0</v>
      </c>
      <c r="DP99" s="146" t="str">
        <f t="shared" si="114"/>
        <v>0</v>
      </c>
      <c r="DQ99" s="146" t="str">
        <f t="shared" si="115"/>
        <v>0</v>
      </c>
      <c r="DS99" s="29" t="str">
        <f t="shared" si="117"/>
        <v/>
      </c>
      <c r="DU99" s="158"/>
      <c r="DV99" s="27"/>
      <c r="DW99" s="28"/>
      <c r="DX99" s="28"/>
      <c r="DY99" s="11"/>
    </row>
  </sheetData>
  <mergeCells count="121">
    <mergeCell ref="BN5:BN6"/>
    <mergeCell ref="BR5:BR6"/>
    <mergeCell ref="BV5:BV6"/>
    <mergeCell ref="BX5:BX6"/>
    <mergeCell ref="CB5:CB6"/>
    <mergeCell ref="AP5:AP6"/>
    <mergeCell ref="AT5:AT6"/>
    <mergeCell ref="AX5:AX6"/>
    <mergeCell ref="BB5:BB6"/>
    <mergeCell ref="BF5:BF6"/>
    <mergeCell ref="BJ5:BJ6"/>
    <mergeCell ref="R5:R6"/>
    <mergeCell ref="V5:V6"/>
    <mergeCell ref="Z5:Z6"/>
    <mergeCell ref="AD5:AD6"/>
    <mergeCell ref="AE5:AE6"/>
    <mergeCell ref="AF5:AF6"/>
    <mergeCell ref="CC2:CC4"/>
    <mergeCell ref="CD2:CD4"/>
    <mergeCell ref="CE2:CE4"/>
    <mergeCell ref="F3:F6"/>
    <mergeCell ref="AD3:AD4"/>
    <mergeCell ref="AE3:AE4"/>
    <mergeCell ref="AF3:AF4"/>
    <mergeCell ref="AG3:AG4"/>
    <mergeCell ref="AH3:AH4"/>
    <mergeCell ref="AI3:AI4"/>
    <mergeCell ref="BU2:BU4"/>
    <mergeCell ref="BX2:BX4"/>
    <mergeCell ref="BY2:BY4"/>
    <mergeCell ref="BZ2:BZ4"/>
    <mergeCell ref="CA2:CA4"/>
    <mergeCell ref="CB2:CB4"/>
    <mergeCell ref="BK2:BK4"/>
    <mergeCell ref="BL2:BL4"/>
    <mergeCell ref="BM2:BM4"/>
    <mergeCell ref="BN2:BN4"/>
    <mergeCell ref="BO2:BO4"/>
    <mergeCell ref="BP2:BP4"/>
    <mergeCell ref="BE2:BE4"/>
    <mergeCell ref="BF2:BF4"/>
    <mergeCell ref="BG2:BG4"/>
    <mergeCell ref="BH2:BH4"/>
    <mergeCell ref="BI2:BI4"/>
    <mergeCell ref="BJ2:BJ4"/>
    <mergeCell ref="AY2:AY4"/>
    <mergeCell ref="AZ2:AZ4"/>
    <mergeCell ref="BA2:BA4"/>
    <mergeCell ref="BB2:BB4"/>
    <mergeCell ref="BC2:BC4"/>
    <mergeCell ref="BD2:BD4"/>
    <mergeCell ref="AS2:AS4"/>
    <mergeCell ref="AT2:AT4"/>
    <mergeCell ref="AU2:AU4"/>
    <mergeCell ref="AV2:AV4"/>
    <mergeCell ref="AW2:AW4"/>
    <mergeCell ref="AX2:AX4"/>
    <mergeCell ref="AM2:AM4"/>
    <mergeCell ref="AN2:AN4"/>
    <mergeCell ref="AO2:AO4"/>
    <mergeCell ref="AP2:AP4"/>
    <mergeCell ref="AQ2:AQ4"/>
    <mergeCell ref="AR2:AR4"/>
    <mergeCell ref="AA2:AA4"/>
    <mergeCell ref="AB2:AB4"/>
    <mergeCell ref="AC2:AC4"/>
    <mergeCell ref="AD2:AF2"/>
    <mergeCell ref="AG2:AI2"/>
    <mergeCell ref="AJ2:AL2"/>
    <mergeCell ref="AJ3:AJ4"/>
    <mergeCell ref="AK3:AK4"/>
    <mergeCell ref="AL3:AL4"/>
    <mergeCell ref="CF1:CF6"/>
    <mergeCell ref="CG1:CG6"/>
    <mergeCell ref="CH1:CH6"/>
    <mergeCell ref="CI1:CI6"/>
    <mergeCell ref="CJ1:CJ6"/>
    <mergeCell ref="R2:R4"/>
    <mergeCell ref="S2:S4"/>
    <mergeCell ref="T2:T4"/>
    <mergeCell ref="U2:U4"/>
    <mergeCell ref="V2:V4"/>
    <mergeCell ref="BN1:BQ1"/>
    <mergeCell ref="BR1:BU1"/>
    <mergeCell ref="BV1:BV4"/>
    <mergeCell ref="BW1:BW4"/>
    <mergeCell ref="BX1:CA1"/>
    <mergeCell ref="CB1:CE1"/>
    <mergeCell ref="BQ2:BQ4"/>
    <mergeCell ref="BR2:BR4"/>
    <mergeCell ref="BS2:BS4"/>
    <mergeCell ref="BT2:BT4"/>
    <mergeCell ref="AP1:AS1"/>
    <mergeCell ref="AT1:AW1"/>
    <mergeCell ref="AX1:BA1"/>
    <mergeCell ref="BB1:BE1"/>
    <mergeCell ref="BF1:BI1"/>
    <mergeCell ref="BJ1:BM1"/>
    <mergeCell ref="O1:O6"/>
    <mergeCell ref="P1:P6"/>
    <mergeCell ref="R1:U1"/>
    <mergeCell ref="V1:Y1"/>
    <mergeCell ref="Z1:AC1"/>
    <mergeCell ref="AD1:AO1"/>
    <mergeCell ref="W2:W4"/>
    <mergeCell ref="X2:X4"/>
    <mergeCell ref="Y2:Y4"/>
    <mergeCell ref="Z2:Z4"/>
    <mergeCell ref="I1:I6"/>
    <mergeCell ref="J1:J6"/>
    <mergeCell ref="K1:K6"/>
    <mergeCell ref="L1:L6"/>
    <mergeCell ref="M1:M6"/>
    <mergeCell ref="N1:N4"/>
    <mergeCell ref="N5:N6"/>
    <mergeCell ref="B1:B6"/>
    <mergeCell ref="C1:C6"/>
    <mergeCell ref="D1:D6"/>
    <mergeCell ref="E1:E6"/>
    <mergeCell ref="G1:G6"/>
    <mergeCell ref="H1:H6"/>
  </mergeCells>
  <conditionalFormatting sqref="T7:T99">
    <cfRule type="cellIs" dxfId="38" priority="36" stopIfTrue="1" operator="notBetween">
      <formula>T$9</formula>
      <formula>T$8</formula>
    </cfRule>
  </conditionalFormatting>
  <conditionalFormatting sqref="U7:U99">
    <cfRule type="cellIs" dxfId="37" priority="35" stopIfTrue="1" operator="notBetween">
      <formula>U$9</formula>
      <formula>U$8</formula>
    </cfRule>
  </conditionalFormatting>
  <conditionalFormatting sqref="X7:X99">
    <cfRule type="cellIs" dxfId="36" priority="34" stopIfTrue="1" operator="notBetween">
      <formula>X$9</formula>
      <formula>X$8</formula>
    </cfRule>
  </conditionalFormatting>
  <conditionalFormatting sqref="Y7:Y99">
    <cfRule type="cellIs" dxfId="35" priority="33" stopIfTrue="1" operator="notBetween">
      <formula>Y$9</formula>
      <formula>Y$8</formula>
    </cfRule>
  </conditionalFormatting>
  <conditionalFormatting sqref="AB7:AB99">
    <cfRule type="cellIs" dxfId="34" priority="32" stopIfTrue="1" operator="notBetween">
      <formula>AB$9</formula>
      <formula>AB$8</formula>
    </cfRule>
  </conditionalFormatting>
  <conditionalFormatting sqref="AC7:AC99">
    <cfRule type="cellIs" dxfId="33" priority="31" stopIfTrue="1" operator="notBetween">
      <formula>AC$9</formula>
      <formula>AC$8</formula>
    </cfRule>
  </conditionalFormatting>
  <conditionalFormatting sqref="AJ7:AJ99">
    <cfRule type="cellIs" dxfId="32" priority="30" stopIfTrue="1" operator="notBetween">
      <formula>AJ$9</formula>
      <formula>AJ$8</formula>
    </cfRule>
  </conditionalFormatting>
  <conditionalFormatting sqref="AK7:AK99">
    <cfRule type="cellIs" dxfId="31" priority="29" stopIfTrue="1" operator="notBetween">
      <formula>AK$9</formula>
      <formula>AK$8</formula>
    </cfRule>
  </conditionalFormatting>
  <conditionalFormatting sqref="AL7:AL99">
    <cfRule type="cellIs" dxfId="30" priority="28" stopIfTrue="1" operator="notBetween">
      <formula>$AL$9</formula>
      <formula>$AL$8</formula>
    </cfRule>
  </conditionalFormatting>
  <conditionalFormatting sqref="AM7:AM99">
    <cfRule type="cellIs" dxfId="29" priority="27" stopIfTrue="1" operator="notBetween">
      <formula>AM$9</formula>
      <formula>AM$8</formula>
    </cfRule>
  </conditionalFormatting>
  <conditionalFormatting sqref="AN7:AN99">
    <cfRule type="cellIs" dxfId="28" priority="26" stopIfTrue="1" operator="notBetween">
      <formula>AN$9</formula>
      <formula>AN$8</formula>
    </cfRule>
  </conditionalFormatting>
  <conditionalFormatting sqref="AO7:AO99">
    <cfRule type="cellIs" dxfId="27" priority="25" stopIfTrue="1" operator="notBetween">
      <formula>AO$9</formula>
      <formula>AO$8</formula>
    </cfRule>
  </conditionalFormatting>
  <conditionalFormatting sqref="AR7:AR99">
    <cfRule type="cellIs" dxfId="26" priority="24" stopIfTrue="1" operator="notBetween">
      <formula>AR$9</formula>
      <formula>AR$8</formula>
    </cfRule>
  </conditionalFormatting>
  <conditionalFormatting sqref="AS7:AS99">
    <cfRule type="cellIs" dxfId="25" priority="23" stopIfTrue="1" operator="notBetween">
      <formula>AS$9</formula>
      <formula>AS$8</formula>
    </cfRule>
  </conditionalFormatting>
  <conditionalFormatting sqref="AV7:AV99">
    <cfRule type="cellIs" dxfId="24" priority="22" stopIfTrue="1" operator="notBetween">
      <formula>AV$9</formula>
      <formula>AV$8</formula>
    </cfRule>
  </conditionalFormatting>
  <conditionalFormatting sqref="AW7:AW99">
    <cfRule type="cellIs" dxfId="23" priority="21" stopIfTrue="1" operator="notBetween">
      <formula>AW$9</formula>
      <formula>AW$8</formula>
    </cfRule>
  </conditionalFormatting>
  <conditionalFormatting sqref="AZ7:AZ99">
    <cfRule type="cellIs" dxfId="22" priority="20" stopIfTrue="1" operator="notBetween">
      <formula>AZ$9</formula>
      <formula>AZ$8</formula>
    </cfRule>
  </conditionalFormatting>
  <conditionalFormatting sqref="BA7:BA99">
    <cfRule type="cellIs" dxfId="21" priority="19" stopIfTrue="1" operator="notBetween">
      <formula>BA$9</formula>
      <formula>BA$8</formula>
    </cfRule>
  </conditionalFormatting>
  <conditionalFormatting sqref="BD7:BD99">
    <cfRule type="cellIs" dxfId="20" priority="18" stopIfTrue="1" operator="notBetween">
      <formula>BD$9</formula>
      <formula>BD$8</formula>
    </cfRule>
  </conditionalFormatting>
  <conditionalFormatting sqref="BE7:BE99">
    <cfRule type="cellIs" dxfId="19" priority="17" stopIfTrue="1" operator="notBetween">
      <formula>BE$9</formula>
      <formula>BE$8</formula>
    </cfRule>
  </conditionalFormatting>
  <conditionalFormatting sqref="BH7:BH99">
    <cfRule type="cellIs" dxfId="18" priority="16" stopIfTrue="1" operator="notBetween">
      <formula>BH$9</formula>
      <formula>BH$8</formula>
    </cfRule>
  </conditionalFormatting>
  <conditionalFormatting sqref="BI7:BI99">
    <cfRule type="cellIs" dxfId="17" priority="15" stopIfTrue="1" operator="notBetween">
      <formula>BI$9</formula>
      <formula>BI$8</formula>
    </cfRule>
  </conditionalFormatting>
  <conditionalFormatting sqref="BL7:BL99">
    <cfRule type="cellIs" dxfId="16" priority="14" stopIfTrue="1" operator="notBetween">
      <formula>BL$9</formula>
      <formula>BL$8</formula>
    </cfRule>
  </conditionalFormatting>
  <conditionalFormatting sqref="BM7:BM99">
    <cfRule type="cellIs" dxfId="15" priority="13" stopIfTrue="1" operator="notBetween">
      <formula>BM$9</formula>
      <formula>BM$8</formula>
    </cfRule>
  </conditionalFormatting>
  <conditionalFormatting sqref="BP7:BP99">
    <cfRule type="cellIs" dxfId="14" priority="12" stopIfTrue="1" operator="notBetween">
      <formula>BP$9</formula>
      <formula>BP$8</formula>
    </cfRule>
  </conditionalFormatting>
  <conditionalFormatting sqref="BQ7:BQ99">
    <cfRule type="cellIs" dxfId="13" priority="11" stopIfTrue="1" operator="notBetween">
      <formula>BQ$9</formula>
      <formula>BQ$8</formula>
    </cfRule>
  </conditionalFormatting>
  <conditionalFormatting sqref="BT7:BT99">
    <cfRule type="cellIs" dxfId="12" priority="10" stopIfTrue="1" operator="notBetween">
      <formula>BT$9</formula>
      <formula>BT$8</formula>
    </cfRule>
  </conditionalFormatting>
  <conditionalFormatting sqref="BU7:BU99">
    <cfRule type="cellIs" dxfId="11" priority="9" stopIfTrue="1" operator="notBetween">
      <formula>BU$9</formula>
      <formula>BU$8</formula>
    </cfRule>
  </conditionalFormatting>
  <conditionalFormatting sqref="BZ7:BZ99">
    <cfRule type="cellIs" dxfId="10" priority="8" stopIfTrue="1" operator="notBetween">
      <formula>BZ$9</formula>
      <formula>BZ$8</formula>
    </cfRule>
  </conditionalFormatting>
  <conditionalFormatting sqref="CA7:CA99">
    <cfRule type="cellIs" dxfId="9" priority="7" stopIfTrue="1" operator="notBetween">
      <formula>CA$9</formula>
      <formula>CA$8</formula>
    </cfRule>
  </conditionalFormatting>
  <conditionalFormatting sqref="CD7:CD99">
    <cfRule type="cellIs" dxfId="8" priority="6" stopIfTrue="1" operator="notBetween">
      <formula>CD$9</formula>
      <formula>CD$8</formula>
    </cfRule>
  </conditionalFormatting>
  <conditionalFormatting sqref="CE7:CE99">
    <cfRule type="cellIs" dxfId="7" priority="5" stopIfTrue="1" operator="notBetween">
      <formula>CE$9</formula>
      <formula>CE$8</formula>
    </cfRule>
  </conditionalFormatting>
  <conditionalFormatting sqref="BW7:BW99">
    <cfRule type="cellIs" dxfId="6" priority="4" stopIfTrue="1" operator="notBetween">
      <formula>BW$9</formula>
      <formula>BW$8</formula>
    </cfRule>
  </conditionalFormatting>
  <conditionalFormatting sqref="CF7:CF99">
    <cfRule type="cellIs" dxfId="5" priority="3" stopIfTrue="1" operator="between">
      <formula>$DU$4</formula>
      <formula>$DU$6</formula>
    </cfRule>
    <cfRule type="cellIs" dxfId="4" priority="37" stopIfTrue="1" operator="between">
      <formula>$CN$4</formula>
      <formula>$CN$6</formula>
    </cfRule>
  </conditionalFormatting>
  <conditionalFormatting sqref="CG7:CG99">
    <cfRule type="cellIs" dxfId="3" priority="1" operator="between">
      <formula>$CM$4</formula>
      <formula>$CM$6</formula>
    </cfRule>
  </conditionalFormatting>
  <conditionalFormatting sqref="CG7:CG99">
    <cfRule type="cellIs" dxfId="2" priority="2" stopIfTrue="1" operator="notBetween">
      <formula>$CM$4</formula>
      <formula>$CM$6</formula>
    </cfRule>
  </conditionalFormatting>
  <dataValidations count="16">
    <dataValidation type="list" allowBlank="1" showInputMessage="1" showErrorMessage="1" errorTitle="خطأ في إدخال البيانات" error="إختر من القائمة المنسدلة _x000a_   من 1/2 حتي 10/2 أو منازل" prompt="إختر من القائمة المنسدلة" sqref="H12">
      <formula1>Fidara</formula1>
    </dataValidation>
    <dataValidation type="list" allowBlank="1" showInputMessage="1" showErrorMessage="1" errorTitle="خطأ في إدخال البيانات" error="إختر من القائمة المنسدلة _x000a_   من 1/2 حتي 10/2" prompt="إختر من القائمة المنسدلة" sqref="H7:H11 H13:H99">
      <formula1>Fidara</formula1>
    </dataValidation>
    <dataValidation type="list" allowBlank="1" showInputMessage="1" showErrorMessage="1" errorTitle="خطأ في إدخال البيانات" error="إختر من القائمة المنسدلة" prompt="إختر من القائمة المنسدلة" sqref="J7:J99">
      <formula1>"ذكر,أنثي"</formula1>
    </dataValidation>
    <dataValidation type="textLength" operator="equal" allowBlank="1" showInputMessage="1" showErrorMessage="1" errorTitle="خطأ في الإدخال" error="ادخل الــ 14 رقم الخاص بالرقم القومي" sqref="L73:L99 L54 L56:L57 L7:L47">
      <formula1>14</formula1>
    </dataValidation>
    <dataValidation type="custom" allowBlank="1" showInputMessage="1" showErrorMessage="1" errorTitle="قيمة خاطئة" error="أعد إدخال القيمة الصحيحة وفقا للجدول" prompt="  ترم ثاني_x000a_ (تحريري)" sqref="AK7:AK99">
      <formula1>IF(OR(AK7="غ",AK7&lt;=AK$8),TRUE,FALSE)</formula1>
    </dataValidation>
    <dataValidation type="custom" allowBlank="1" showInputMessage="1" showErrorMessage="1" errorTitle="قيمة خاطئة" error="أعد إدخال القيمة الصحيحة وفقا للجدول" prompt="ترم ثاني _x000a_ (عملي)" sqref="AJ7:AJ99">
      <formula1>IF(OR(AJ7="غ",AJ7&lt;=AJ$8),TRUE,FALSE)</formula1>
    </dataValidation>
    <dataValidation type="custom" allowBlank="1" showInputMessage="1" showErrorMessage="1" errorTitle="قيمة خاطئة" error="أعد إدخال القيمة الصحيحة وفقا للجدول" prompt="أعمال السنة_x000a_   (عملي)" sqref="AD19:AD99">
      <formula1>IF(OR(AD19="غ",AD19&lt;=AD$8),TRUE,FALSE)</formula1>
    </dataValidation>
    <dataValidation type="custom" allowBlank="1" showInputMessage="1" showErrorMessage="1" errorTitle="قيمة خاطئة" error="أعد إدخال القيمة الصحيحة وفقا للجدول" prompt="   ترم أول_x000a_ (تحريري)" sqref="AH7:AH99">
      <formula1>IF(OR(AH7="غ",AH7&lt;=AH$8),TRUE,FALSE)</formula1>
    </dataValidation>
    <dataValidation type="custom" allowBlank="1" showInputMessage="1" showErrorMessage="1" errorTitle="قيمة خاطئة" error="أعد إدخال القيمة الصحيحة وفقا للجدول" prompt="ترم أول _x000a_(عملي)" sqref="AG7:AG99">
      <formula1>IF(OR(AG7="غ",AG7&lt;=AG$8),TRUE,FALSE)</formula1>
    </dataValidation>
    <dataValidation type="custom" allowBlank="1" showInputMessage="1" showErrorMessage="1" errorTitle="قيمة خاطئة" error="أعد إدخال القيمة الصحيحة وفقا للجدول" prompt="أعمال السنة (تحريري)" sqref="AE7:AE99">
      <formula1>IF(OR(AE7="غ",AE7&lt;=AE$8),TRUE,FALSE)</formula1>
    </dataValidation>
    <dataValidation type="list" allowBlank="1" showInputMessage="1" showErrorMessage="1" errorTitle="خطأ في إدخال البيانات" error="إختر من القائمة المنسدلة" prompt="ختر من القائمة المنسدلة" sqref="K7:K99">
      <formula1>"مسلم,مسيحى"</formula1>
    </dataValidation>
    <dataValidation type="custom" allowBlank="1" showInputMessage="1" showErrorMessage="1" errorTitle="قيمة خاطئة" error="أعد إدخال القيمة الصحيحة وفقا للجدول" prompt="ترم أول" sqref="W7:W99 CC7:CC99 AA7:AA99 AQ7:AQ99 AU7:AU99 BO7:BO99 AY7:AY99 BS7:BS99 BG7:BG99 BK7:BK99 BC7:BC99 BY7:BY99 S7:S99">
      <formula1>IF(OR(S7="غ",S7&lt;=S$8),TRUE,FALSE)</formula1>
    </dataValidation>
    <dataValidation type="custom" allowBlank="1" showInputMessage="1" showErrorMessage="1" errorTitle="قيمة خاطئة" error="أعد إدخال القيمة الصحيحة وفقا للجدول" prompt="أعمال السنة" sqref="BB7:BB99 CB7:CB99 AD7:AD18 BF7:BF99 BN7:BN99 Z7:Z99 BR7:BR99 AP7:AP99 AX7:AX99 V7:V99 BX7:BX99 AT7:AT99 BJ7:BJ99 R7:R99">
      <formula1>IF(OR(R7="غ",R7&lt;=R$8),TRUE,FALSE)</formula1>
    </dataValidation>
    <dataValidation type="list" allowBlank="1" showInputMessage="1" showErrorMessage="1" errorTitle="خطأ في إدخال البيانات" error="إختر من القائمة المنسدلة" prompt="إختر من القائمة المنسدلة" sqref="I7:I99">
      <formula1>"مستجد,معيد,منازل"</formula1>
    </dataValidation>
    <dataValidation type="custom" allowBlank="1" showInputMessage="1" showErrorMessage="1" errorTitle="قيمة خاطئة" error="أعد إدخال القيمة الصحيحة وفقا للجدول" prompt="ترم ثاني" sqref="T7:T99 X7:X99 BZ7:BZ99 AR7:AR99 CD7:CD99 BP7:BP99 AZ7:AZ99 BT7:BT99 BH7:BH99 BD7:BD99 AB7:AB99 BL7:BL99 AV7:AV99">
      <formula1>IF(OR(T7="غ",T7&lt;=T$8),TRUE,FALSE)</formula1>
    </dataValidation>
    <dataValidation operator="equal" showInputMessage="1" showErrorMessage="1" sqref="G5:K5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rightToLeft="1" tabSelected="1" workbookViewId="0">
      <selection activeCell="D6" sqref="D6"/>
    </sheetView>
  </sheetViews>
  <sheetFormatPr defaultRowHeight="14.25"/>
  <cols>
    <col min="3" max="3" width="13.25" customWidth="1"/>
    <col min="4" max="4" width="19.875" customWidth="1"/>
    <col min="10" max="10" width="17.375" customWidth="1"/>
    <col min="11" max="11" width="14.625" customWidth="1"/>
  </cols>
  <sheetData>
    <row r="2" spans="2:11" ht="30" customHeight="1">
      <c r="B2" s="160" t="s">
        <v>165</v>
      </c>
      <c r="C2" s="161" t="str">
        <f>[1]البداية!$E$16</f>
        <v xml:space="preserve"> شرق طنطا التعليمية</v>
      </c>
      <c r="D2" s="161"/>
      <c r="E2" s="161"/>
      <c r="F2" s="162"/>
      <c r="G2" s="163"/>
      <c r="H2" s="164"/>
      <c r="I2" s="164"/>
      <c r="J2" s="164"/>
      <c r="K2" s="164"/>
    </row>
    <row r="3" spans="2:11" ht="30" customHeight="1">
      <c r="B3" s="160" t="s">
        <v>166</v>
      </c>
      <c r="C3" s="161" t="str">
        <f>[1]البداية!$E$18</f>
        <v>طنطا التجارية المشتركة بدفرة</v>
      </c>
      <c r="D3" s="161"/>
      <c r="E3" s="161"/>
      <c r="F3" s="165"/>
      <c r="G3" s="165"/>
      <c r="H3" s="166"/>
      <c r="I3" s="164"/>
      <c r="J3" s="164"/>
      <c r="K3" s="164"/>
    </row>
    <row r="4" spans="2:11" ht="39.950000000000003" customHeight="1" thickBot="1">
      <c r="B4" s="164"/>
      <c r="C4" s="167"/>
      <c r="D4" s="192" t="s">
        <v>167</v>
      </c>
      <c r="E4" s="192"/>
      <c r="F4" s="168" t="str">
        <f>[1]البداية!$E$20</f>
        <v>الثــــاني - شعبة تسويـق</v>
      </c>
      <c r="G4" s="168"/>
      <c r="H4" s="168" t="s">
        <v>168</v>
      </c>
      <c r="I4" s="168"/>
      <c r="J4" s="169" t="str">
        <f>[1]البداية!$E$22</f>
        <v>2019/2018</v>
      </c>
      <c r="K4" s="189"/>
    </row>
    <row r="5" spans="2:11" ht="60" customHeight="1" thickTop="1" thickBot="1">
      <c r="B5" s="170" t="s">
        <v>169</v>
      </c>
      <c r="C5" s="171" t="s">
        <v>170</v>
      </c>
      <c r="D5" s="171" t="s">
        <v>2</v>
      </c>
      <c r="E5" s="172" t="s">
        <v>171</v>
      </c>
      <c r="F5" s="172"/>
      <c r="G5" s="172"/>
      <c r="H5" s="172"/>
      <c r="I5" s="172"/>
      <c r="J5" s="188" t="s">
        <v>172</v>
      </c>
      <c r="K5" s="191" t="s">
        <v>173</v>
      </c>
    </row>
    <row r="6" spans="2:11" ht="35.1" customHeight="1" thickTop="1">
      <c r="B6" s="173">
        <v>1</v>
      </c>
      <c r="C6" s="174" t="s">
        <v>174</v>
      </c>
      <c r="D6" s="175" t="str">
        <f ca="1">IFERROR(IF($B6="","",VLOOKUPREVE($B6,[1]الشيت!$CI$10:$CI$599,-82,FALSE)),"")</f>
        <v/>
      </c>
      <c r="E6" s="176" t="str">
        <f ca="1">IFERROR(IF($B6="","",VLOOKUPREVE($B6,[1]الشيت!$CI$10:$CI$599,-81,FALSE)),"")</f>
        <v/>
      </c>
      <c r="F6" s="177"/>
      <c r="G6" s="177"/>
      <c r="H6" s="177"/>
      <c r="I6" s="178"/>
      <c r="J6" s="175" t="str">
        <f ca="1">IFERROR(IF($B6="","",VLOOKUPREVE($B6,[1]الشيت!$CI$10:$CI$599,-12,FALSE)),"")</f>
        <v/>
      </c>
      <c r="K6" s="190"/>
    </row>
    <row r="7" spans="2:11" ht="35.1" customHeight="1">
      <c r="B7" s="179">
        <v>2</v>
      </c>
      <c r="C7" s="180" t="s">
        <v>175</v>
      </c>
      <c r="D7" s="175" t="str">
        <f ca="1">IFERROR(IF($B7="","",VLOOKUPREVE($B7,[1]الشيت!$CI$10:$CI$599,-82,FALSE)),"")</f>
        <v/>
      </c>
      <c r="E7" s="176" t="str">
        <f ca="1">IFERROR(IF($B7="","",VLOOKUPREVE($B7,[1]الشيت!$CI$10:$CI$599,-81,FALSE)),"")</f>
        <v/>
      </c>
      <c r="F7" s="177"/>
      <c r="G7" s="177"/>
      <c r="H7" s="177"/>
      <c r="I7" s="178"/>
      <c r="J7" s="175" t="str">
        <f ca="1">IFERROR(IF($B7="","",VLOOKUPREVE($B7,[1]الشيت!$CI$10:$CI$599,-12,FALSE)),"")</f>
        <v/>
      </c>
      <c r="K7" s="180"/>
    </row>
    <row r="8" spans="2:11" ht="35.1" customHeight="1">
      <c r="B8" s="179">
        <v>3</v>
      </c>
      <c r="C8" s="180" t="s">
        <v>176</v>
      </c>
      <c r="D8" s="175" t="str">
        <f ca="1">IFERROR(IF($B8="","",VLOOKUPREVE($B8,[1]الشيت!$CI$10:$CI$599,-82,FALSE)),"")</f>
        <v/>
      </c>
      <c r="E8" s="176" t="str">
        <f ca="1">IFERROR(IF($B8="","",VLOOKUPREVE($B8,[1]الشيت!$CI$10:$CI$599,-81,FALSE)),"")</f>
        <v/>
      </c>
      <c r="F8" s="177"/>
      <c r="G8" s="177"/>
      <c r="H8" s="177"/>
      <c r="I8" s="178"/>
      <c r="J8" s="175" t="str">
        <f ca="1">IFERROR(IF($B8="","",VLOOKUPREVE($B8,[1]الشيت!$CI$10:$CI$599,-12,FALSE)),"")</f>
        <v/>
      </c>
      <c r="K8" s="180"/>
    </row>
    <row r="9" spans="2:11" ht="35.1" customHeight="1">
      <c r="B9" s="179">
        <v>4</v>
      </c>
      <c r="C9" s="180" t="s">
        <v>177</v>
      </c>
      <c r="D9" s="175" t="str">
        <f ca="1">IFERROR(IF($B9="","",VLOOKUPREVE($B9,[1]الشيت!$CI$10:$CI$599,-82,FALSE)),"")</f>
        <v/>
      </c>
      <c r="E9" s="176" t="str">
        <f ca="1">IFERROR(IF($B9="","",VLOOKUPREVE($B9,[1]الشيت!$CI$10:$CI$599,-81,FALSE)),"")</f>
        <v/>
      </c>
      <c r="F9" s="177"/>
      <c r="G9" s="177"/>
      <c r="H9" s="177"/>
      <c r="I9" s="178"/>
      <c r="J9" s="175" t="str">
        <f ca="1">IFERROR(IF($B9="","",VLOOKUPREVE($B9,[1]الشيت!$CI$10:$CI$599,-12,FALSE)),"")</f>
        <v/>
      </c>
      <c r="K9" s="180"/>
    </row>
    <row r="10" spans="2:11" ht="35.1" customHeight="1">
      <c r="B10" s="179">
        <v>5</v>
      </c>
      <c r="C10" s="180" t="s">
        <v>178</v>
      </c>
      <c r="D10" s="175" t="str">
        <f ca="1">IFERROR(IF($B10="","",VLOOKUPREVE($B10,[1]الشيت!$CI$10:$CI$599,-82,FALSE)),"")</f>
        <v/>
      </c>
      <c r="E10" s="176" t="str">
        <f ca="1">IFERROR(IF($B10="","",VLOOKUPREVE($B10,[1]الشيت!$CI$10:$CI$599,-81,FALSE)),"")</f>
        <v/>
      </c>
      <c r="F10" s="177"/>
      <c r="G10" s="177"/>
      <c r="H10" s="177"/>
      <c r="I10" s="178"/>
      <c r="J10" s="175" t="str">
        <f ca="1">IFERROR(IF($B10="","",VLOOKUPREVE($B10,[1]الشيت!$CI$10:$CI$599,-12,FALSE)),"")</f>
        <v/>
      </c>
      <c r="K10" s="180"/>
    </row>
    <row r="11" spans="2:11" ht="35.1" customHeight="1">
      <c r="B11" s="179">
        <v>6</v>
      </c>
      <c r="C11" s="180" t="s">
        <v>179</v>
      </c>
      <c r="D11" s="175" t="str">
        <f ca="1">IFERROR(IF($B11="","",VLOOKUPREVE($B11,[1]الشيت!$CI$10:$CI$599,-82,FALSE)),"")</f>
        <v/>
      </c>
      <c r="E11" s="176" t="str">
        <f ca="1">IFERROR(IF($B11="","",VLOOKUPREVE($B11,[1]الشيت!$CI$10:$CI$599,-81,FALSE)),"")</f>
        <v/>
      </c>
      <c r="F11" s="177"/>
      <c r="G11" s="177"/>
      <c r="H11" s="177"/>
      <c r="I11" s="178"/>
      <c r="J11" s="175" t="str">
        <f ca="1">IFERROR(IF($B11="","",VLOOKUPREVE($B11,[1]الشيت!$CI$10:$CI$599,-12,FALSE)),"")</f>
        <v/>
      </c>
      <c r="K11" s="180"/>
    </row>
    <row r="12" spans="2:11" ht="35.1" customHeight="1">
      <c r="B12" s="179">
        <v>7</v>
      </c>
      <c r="C12" s="180" t="s">
        <v>180</v>
      </c>
      <c r="D12" s="175" t="str">
        <f ca="1">IFERROR(IF($B12="","",VLOOKUPREVE($B12,[1]الشيت!$CI$10:$CI$599,-82,FALSE)),"")</f>
        <v/>
      </c>
      <c r="E12" s="176" t="str">
        <f ca="1">IFERROR(IF($B12="","",VLOOKUPREVE($B12,[1]الشيت!$CI$10:$CI$599,-81,FALSE)),"")</f>
        <v/>
      </c>
      <c r="F12" s="177"/>
      <c r="G12" s="177"/>
      <c r="H12" s="177"/>
      <c r="I12" s="178"/>
      <c r="J12" s="175" t="str">
        <f ca="1">IFERROR(IF($B12="","",VLOOKUPREVE($B12,[1]الشيت!$CI$10:$CI$599,-12,FALSE)),"")</f>
        <v/>
      </c>
      <c r="K12" s="180"/>
    </row>
    <row r="13" spans="2:11" ht="35.1" customHeight="1">
      <c r="B13" s="179">
        <v>8</v>
      </c>
      <c r="C13" s="180" t="s">
        <v>181</v>
      </c>
      <c r="D13" s="175" t="str">
        <f ca="1">IFERROR(IF($B13="","",VLOOKUPREVE($B13,[1]الشيت!$CI$10:$CI$599,-82,FALSE)),"")</f>
        <v/>
      </c>
      <c r="E13" s="176" t="str">
        <f ca="1">IFERROR(IF($B13="","",VLOOKUPREVE($B13,[1]الشيت!$CI$10:$CI$599,-81,FALSE)),"")</f>
        <v/>
      </c>
      <c r="F13" s="177"/>
      <c r="G13" s="177"/>
      <c r="H13" s="177"/>
      <c r="I13" s="178"/>
      <c r="J13" s="175" t="str">
        <f ca="1">IFERROR(IF($B13="","",VLOOKUPREVE($B13,[1]الشيت!$CI$10:$CI$599,-12,FALSE)),"")</f>
        <v/>
      </c>
      <c r="K13" s="180"/>
    </row>
    <row r="14" spans="2:11" ht="35.1" customHeight="1">
      <c r="B14" s="179">
        <v>9</v>
      </c>
      <c r="C14" s="180" t="s">
        <v>182</v>
      </c>
      <c r="D14" s="175" t="str">
        <f ca="1">IFERROR(IF($B14="","",VLOOKUPREVE($B14,[1]الشيت!$CI$10:$CI$599,-82,FALSE)),"")</f>
        <v/>
      </c>
      <c r="E14" s="176" t="str">
        <f ca="1">IFERROR(IF($B14="","",VLOOKUPREVE($B14,[1]الشيت!$CI$10:$CI$599,-81,FALSE)),"")</f>
        <v/>
      </c>
      <c r="F14" s="177"/>
      <c r="G14" s="177"/>
      <c r="H14" s="177"/>
      <c r="I14" s="178"/>
      <c r="J14" s="175" t="str">
        <f ca="1">IFERROR(IF($B14="","",VLOOKUPREVE($B14,[1]الشيت!$CI$10:$CI$599,-12,FALSE)),"")</f>
        <v/>
      </c>
      <c r="K14" s="180"/>
    </row>
    <row r="15" spans="2:11" ht="35.1" customHeight="1" thickBot="1">
      <c r="B15" s="181">
        <v>10</v>
      </c>
      <c r="C15" s="182" t="s">
        <v>183</v>
      </c>
      <c r="D15" s="175" t="str">
        <f ca="1">IFERROR(IF($B15="","",VLOOKUPREVE($B15,[1]الشيت!$CI$10:$CI$599,-82,FALSE)),"")</f>
        <v/>
      </c>
      <c r="E15" s="176" t="str">
        <f ca="1">IFERROR(IF($B15="","",VLOOKUPREVE($B15,[1]الشيت!$CI$10:$CI$599,-81,FALSE)),"")</f>
        <v/>
      </c>
      <c r="F15" s="177"/>
      <c r="G15" s="177"/>
      <c r="H15" s="177"/>
      <c r="I15" s="178"/>
      <c r="J15" s="175" t="str">
        <f ca="1">IFERROR(IF($B15="","",VLOOKUPREVE($B15,[1]الشيت!$CI$10:$CI$599,-12,FALSE)),"")</f>
        <v/>
      </c>
      <c r="K15" s="182"/>
    </row>
    <row r="16" spans="2:11" ht="9.9499999999999993" customHeight="1">
      <c r="B16" s="183"/>
      <c r="C16" s="184"/>
      <c r="D16" s="184"/>
      <c r="E16" s="184"/>
      <c r="F16" s="184"/>
      <c r="G16" s="184"/>
      <c r="H16" s="184"/>
      <c r="I16" s="184"/>
      <c r="J16" s="184"/>
      <c r="K16" s="184"/>
    </row>
    <row r="17" spans="2:10" ht="24.95" customHeight="1">
      <c r="B17" s="185" t="s">
        <v>184</v>
      </c>
      <c r="C17" s="185"/>
      <c r="E17" s="185" t="s">
        <v>185</v>
      </c>
      <c r="F17" s="185"/>
      <c r="G17" s="186"/>
      <c r="I17" s="185" t="s">
        <v>186</v>
      </c>
      <c r="J17" s="185"/>
    </row>
    <row r="18" spans="2:10" ht="24.95" customHeight="1">
      <c r="B18" s="185">
        <f>[1]البداية!$M$16</f>
        <v>0</v>
      </c>
      <c r="C18" s="185"/>
      <c r="E18" s="185">
        <f>[1]البداية!$M$18</f>
        <v>0</v>
      </c>
      <c r="F18" s="185"/>
      <c r="G18" s="187"/>
      <c r="I18" s="185">
        <f>[1]البداية!$M$14</f>
        <v>0</v>
      </c>
      <c r="J18" s="185"/>
    </row>
  </sheetData>
  <mergeCells count="21">
    <mergeCell ref="B18:C18"/>
    <mergeCell ref="E18:F18"/>
    <mergeCell ref="I18:J18"/>
    <mergeCell ref="E12:I12"/>
    <mergeCell ref="E13:I13"/>
    <mergeCell ref="E14:I14"/>
    <mergeCell ref="E15:I15"/>
    <mergeCell ref="B17:C17"/>
    <mergeCell ref="E17:F17"/>
    <mergeCell ref="I17:J17"/>
    <mergeCell ref="E6:I6"/>
    <mergeCell ref="E7:I7"/>
    <mergeCell ref="E8:I8"/>
    <mergeCell ref="E9:I9"/>
    <mergeCell ref="E10:I10"/>
    <mergeCell ref="E11:I11"/>
    <mergeCell ref="C2:E2"/>
    <mergeCell ref="C3:E3"/>
    <mergeCell ref="F4:G4"/>
    <mergeCell ref="H4:I4"/>
    <mergeCell ref="E5:I5"/>
  </mergeCells>
  <conditionalFormatting sqref="B6 B8 B10 B12 B14">
    <cfRule type="containsErrors" dxfId="1" priority="2" stopIfTrue="1">
      <formula>ISERROR(B6)</formula>
    </cfRule>
  </conditionalFormatting>
  <conditionalFormatting sqref="B7 B9 B11 B13 B15:B16">
    <cfRule type="containsErrors" dxfId="0" priority="1" stopIfTrue="1">
      <formula>ISERROR(B7)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شيت</vt:lpstr>
      <vt:lpstr>الاوائل 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asd</cp:lastModifiedBy>
  <dcterms:created xsi:type="dcterms:W3CDTF">2022-05-24T05:56:14Z</dcterms:created>
  <dcterms:modified xsi:type="dcterms:W3CDTF">2022-05-24T06:00:54Z</dcterms:modified>
</cp:coreProperties>
</file>