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.abualmagd\Desktop\Auther\"/>
    </mc:Choice>
  </mc:AlternateContent>
  <xr:revisionPtr revIDLastSave="0" documentId="13_ncr:1_{1AB1528C-A184-4371-BAB5-B9C7D9C9013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1" l="1"/>
  <c r="G10" i="1"/>
  <c r="H10" i="1"/>
  <c r="K10" i="1"/>
  <c r="L10" i="1" s="1"/>
  <c r="O10" i="1"/>
  <c r="S10" i="1"/>
  <c r="U10" i="1"/>
  <c r="V10" i="1"/>
  <c r="W10" i="1"/>
  <c r="B11" i="1"/>
  <c r="G11" i="1"/>
  <c r="H11" i="1"/>
  <c r="L11" i="1" s="1"/>
  <c r="K11" i="1"/>
  <c r="N11" i="1" s="1"/>
  <c r="O11" i="1"/>
  <c r="S11" i="1"/>
  <c r="V11" i="1"/>
  <c r="W11" i="1"/>
  <c r="B12" i="1"/>
  <c r="G12" i="1"/>
  <c r="H12" i="1"/>
  <c r="K12" i="1" s="1"/>
  <c r="U12" i="1"/>
  <c r="V12" i="1"/>
  <c r="W12" i="1"/>
  <c r="B13" i="1"/>
  <c r="G13" i="1"/>
  <c r="H13" i="1"/>
  <c r="L13" i="1" s="1"/>
  <c r="K13" i="1"/>
  <c r="N13" i="1" s="1"/>
  <c r="O13" i="1"/>
  <c r="S13" i="1"/>
  <c r="V13" i="1"/>
  <c r="W13" i="1"/>
  <c r="B14" i="1"/>
  <c r="G14" i="1"/>
  <c r="H14" i="1"/>
  <c r="K14" i="1" s="1"/>
  <c r="U14" i="1"/>
  <c r="V14" i="1"/>
  <c r="B15" i="1"/>
  <c r="G15" i="1"/>
  <c r="H15" i="1"/>
  <c r="L15" i="1" s="1"/>
  <c r="K15" i="1"/>
  <c r="R15" i="1" s="1"/>
  <c r="O15" i="1"/>
  <c r="S15" i="1"/>
  <c r="V15" i="1"/>
  <c r="W15" i="1"/>
  <c r="B16" i="1"/>
  <c r="G16" i="1"/>
  <c r="H16" i="1"/>
  <c r="K16" i="1" s="1"/>
  <c r="U16" i="1"/>
  <c r="W16" i="1"/>
  <c r="B17" i="1"/>
  <c r="G17" i="1"/>
  <c r="H17" i="1"/>
  <c r="K17" i="1"/>
  <c r="M17" i="1" s="1"/>
  <c r="L17" i="1"/>
  <c r="O17" i="1"/>
  <c r="P17" i="1"/>
  <c r="S17" i="1"/>
  <c r="T17" i="1"/>
  <c r="U17" i="1"/>
  <c r="V17" i="1"/>
  <c r="W17" i="1"/>
  <c r="B18" i="1"/>
  <c r="G18" i="1"/>
  <c r="H18" i="1"/>
  <c r="K18" i="1"/>
  <c r="T18" i="1" s="1"/>
  <c r="O18" i="1"/>
  <c r="U18" i="1"/>
  <c r="V18" i="1"/>
  <c r="W18" i="1"/>
  <c r="B19" i="1"/>
  <c r="G19" i="1"/>
  <c r="H19" i="1"/>
  <c r="K19" i="1" s="1"/>
  <c r="U19" i="1"/>
  <c r="B20" i="1"/>
  <c r="G20" i="1"/>
  <c r="H20" i="1"/>
  <c r="K20" i="1" s="1"/>
  <c r="V20" i="1"/>
  <c r="B21" i="1"/>
  <c r="G21" i="1"/>
  <c r="H21" i="1"/>
  <c r="K21" i="1" s="1"/>
  <c r="U21" i="1"/>
  <c r="V21" i="1"/>
  <c r="B22" i="1"/>
  <c r="G22" i="1"/>
  <c r="H22" i="1"/>
  <c r="K22" i="1" s="1"/>
  <c r="L22" i="1" s="1"/>
  <c r="U22" i="1"/>
  <c r="V22" i="1"/>
  <c r="B23" i="1"/>
  <c r="G23" i="1"/>
  <c r="H23" i="1"/>
  <c r="K23" i="1" s="1"/>
  <c r="L23" i="1" s="1"/>
  <c r="U23" i="1"/>
  <c r="B24" i="1"/>
  <c r="G24" i="1"/>
  <c r="H24" i="1"/>
  <c r="U24" i="1" s="1"/>
  <c r="K24" i="1"/>
  <c r="L24" i="1" s="1"/>
  <c r="B25" i="1"/>
  <c r="G25" i="1"/>
  <c r="H25" i="1"/>
  <c r="K25" i="1" s="1"/>
  <c r="L25" i="1" s="1"/>
  <c r="B26" i="1"/>
  <c r="G26" i="1"/>
  <c r="H26" i="1"/>
  <c r="K26" i="1" s="1"/>
  <c r="L26" i="1" s="1"/>
  <c r="B27" i="1"/>
  <c r="G27" i="1"/>
  <c r="H27" i="1"/>
  <c r="J28" i="1"/>
  <c r="H9" i="1"/>
  <c r="V9" i="1" s="1"/>
  <c r="G9" i="1"/>
  <c r="B9" i="1"/>
  <c r="H8" i="1"/>
  <c r="K8" i="1" s="1"/>
  <c r="G8" i="1"/>
  <c r="B8" i="1"/>
  <c r="H7" i="1"/>
  <c r="K7" i="1" s="1"/>
  <c r="G7" i="1"/>
  <c r="B7" i="1"/>
  <c r="G6" i="1"/>
  <c r="B6" i="1"/>
  <c r="H5" i="1"/>
  <c r="V5" i="1" s="1"/>
  <c r="G5" i="1"/>
  <c r="B5" i="1"/>
  <c r="H4" i="1"/>
  <c r="K4" i="1" s="1"/>
  <c r="G4" i="1"/>
  <c r="B4" i="1"/>
  <c r="H3" i="1"/>
  <c r="K3" i="1" s="1"/>
  <c r="G3" i="1"/>
  <c r="B3" i="1"/>
  <c r="R10" i="1" l="1"/>
  <c r="N10" i="1"/>
  <c r="Q10" i="1"/>
  <c r="M10" i="1"/>
  <c r="X10" i="1" s="1"/>
  <c r="Y10" i="1" s="1"/>
  <c r="T10" i="1"/>
  <c r="P10" i="1"/>
  <c r="N21" i="1"/>
  <c r="R21" i="1"/>
  <c r="P21" i="1"/>
  <c r="M21" i="1"/>
  <c r="L21" i="1"/>
  <c r="T21" i="1"/>
  <c r="Q21" i="1"/>
  <c r="N12" i="1"/>
  <c r="R12" i="1"/>
  <c r="M12" i="1"/>
  <c r="S12" i="1"/>
  <c r="L12" i="1"/>
  <c r="P12" i="1"/>
  <c r="T12" i="1"/>
  <c r="Q12" i="1"/>
  <c r="N20" i="1"/>
  <c r="O20" i="1"/>
  <c r="S20" i="1"/>
  <c r="L16" i="1"/>
  <c r="O16" i="1"/>
  <c r="S16" i="1"/>
  <c r="N14" i="1"/>
  <c r="R14" i="1"/>
  <c r="L14" i="1"/>
  <c r="T14" i="1"/>
  <c r="M14" i="1"/>
  <c r="P14" i="1"/>
  <c r="Q14" i="1"/>
  <c r="N15" i="1"/>
  <c r="R13" i="1"/>
  <c r="R11" i="1"/>
  <c r="W21" i="1"/>
  <c r="S21" i="1"/>
  <c r="O21" i="1"/>
  <c r="W20" i="1"/>
  <c r="W19" i="1"/>
  <c r="L18" i="1"/>
  <c r="R17" i="1"/>
  <c r="N17" i="1"/>
  <c r="V16" i="1"/>
  <c r="U15" i="1"/>
  <c r="Q15" i="1"/>
  <c r="M15" i="1"/>
  <c r="W14" i="1"/>
  <c r="S14" i="1"/>
  <c r="O14" i="1"/>
  <c r="U13" i="1"/>
  <c r="Q13" i="1"/>
  <c r="M13" i="1"/>
  <c r="O12" i="1"/>
  <c r="U11" i="1"/>
  <c r="Q11" i="1"/>
  <c r="M11" i="1"/>
  <c r="W26" i="1"/>
  <c r="V25" i="1"/>
  <c r="O22" i="1"/>
  <c r="L20" i="1"/>
  <c r="V19" i="1"/>
  <c r="S18" i="1"/>
  <c r="Q17" i="1"/>
  <c r="T15" i="1"/>
  <c r="P15" i="1"/>
  <c r="T13" i="1"/>
  <c r="P13" i="1"/>
  <c r="T11" i="1"/>
  <c r="P11" i="1"/>
  <c r="N19" i="1"/>
  <c r="R19" i="1"/>
  <c r="O19" i="1"/>
  <c r="S19" i="1"/>
  <c r="Q19" i="1"/>
  <c r="L19" i="1"/>
  <c r="P19" i="1"/>
  <c r="T19" i="1"/>
  <c r="M19" i="1"/>
  <c r="S23" i="1"/>
  <c r="R20" i="1"/>
  <c r="R18" i="1"/>
  <c r="N18" i="1"/>
  <c r="R16" i="1"/>
  <c r="N16" i="1"/>
  <c r="W23" i="1"/>
  <c r="O23" i="1"/>
  <c r="S22" i="1"/>
  <c r="U20" i="1"/>
  <c r="Q20" i="1"/>
  <c r="M20" i="1"/>
  <c r="Q18" i="1"/>
  <c r="M18" i="1"/>
  <c r="Q16" i="1"/>
  <c r="M16" i="1"/>
  <c r="V23" i="1"/>
  <c r="W22" i="1"/>
  <c r="T20" i="1"/>
  <c r="P20" i="1"/>
  <c r="P18" i="1"/>
  <c r="T16" i="1"/>
  <c r="P16" i="1"/>
  <c r="R22" i="1"/>
  <c r="N22" i="1"/>
  <c r="Q22" i="1"/>
  <c r="M22" i="1"/>
  <c r="T22" i="1"/>
  <c r="P22" i="1"/>
  <c r="U25" i="1"/>
  <c r="R23" i="1"/>
  <c r="N23" i="1"/>
  <c r="Q23" i="1"/>
  <c r="M23" i="1"/>
  <c r="T23" i="1"/>
  <c r="P23" i="1"/>
  <c r="T24" i="1"/>
  <c r="M24" i="1"/>
  <c r="W24" i="1"/>
  <c r="S24" i="1"/>
  <c r="O25" i="1"/>
  <c r="V24" i="1"/>
  <c r="O24" i="1"/>
  <c r="R24" i="1"/>
  <c r="N24" i="1"/>
  <c r="Q24" i="1"/>
  <c r="P24" i="1"/>
  <c r="U26" i="1"/>
  <c r="S25" i="1"/>
  <c r="V26" i="1"/>
  <c r="W25" i="1"/>
  <c r="R25" i="1"/>
  <c r="N25" i="1"/>
  <c r="Q25" i="1"/>
  <c r="M25" i="1"/>
  <c r="T25" i="1"/>
  <c r="P25" i="1"/>
  <c r="M26" i="1"/>
  <c r="V27" i="1"/>
  <c r="U27" i="1"/>
  <c r="S26" i="1"/>
  <c r="K27" i="1"/>
  <c r="L27" i="1" s="1"/>
  <c r="O26" i="1"/>
  <c r="R26" i="1"/>
  <c r="N26" i="1"/>
  <c r="Q26" i="1"/>
  <c r="T26" i="1"/>
  <c r="P26" i="1"/>
  <c r="W27" i="1"/>
  <c r="R27" i="1"/>
  <c r="M27" i="1"/>
  <c r="T27" i="1"/>
  <c r="V3" i="1"/>
  <c r="K5" i="1"/>
  <c r="K9" i="1"/>
  <c r="M9" i="1" s="1"/>
  <c r="J29" i="1"/>
  <c r="S3" i="1"/>
  <c r="S5" i="1"/>
  <c r="T5" i="1"/>
  <c r="U5" i="1"/>
  <c r="W7" i="1"/>
  <c r="N3" i="1"/>
  <c r="W5" i="1"/>
  <c r="S7" i="1"/>
  <c r="P3" i="1"/>
  <c r="T4" i="1"/>
  <c r="H6" i="1"/>
  <c r="K6" i="1" s="1"/>
  <c r="W8" i="1"/>
  <c r="P8" i="1"/>
  <c r="U3" i="1"/>
  <c r="Q3" i="1"/>
  <c r="M3" i="1"/>
  <c r="O3" i="1"/>
  <c r="T3" i="1"/>
  <c r="V8" i="1"/>
  <c r="L3" i="1"/>
  <c r="R3" i="1"/>
  <c r="W3" i="1"/>
  <c r="U9" i="1"/>
  <c r="W9" i="1"/>
  <c r="X11" i="1" l="1"/>
  <c r="Y11" i="1" s="1"/>
  <c r="X13" i="1"/>
  <c r="Y13" i="1" s="1"/>
  <c r="X15" i="1"/>
  <c r="Y15" i="1" s="1"/>
  <c r="X17" i="1"/>
  <c r="Y17" i="1" s="1"/>
  <c r="X16" i="1"/>
  <c r="Y16" i="1" s="1"/>
  <c r="X20" i="1"/>
  <c r="Y20" i="1" s="1"/>
  <c r="X14" i="1"/>
  <c r="Y14" i="1" s="1"/>
  <c r="X18" i="1"/>
  <c r="Y18" i="1" s="1"/>
  <c r="X12" i="1"/>
  <c r="Y12" i="1" s="1"/>
  <c r="X21" i="1"/>
  <c r="Y21" i="1" s="1"/>
  <c r="X22" i="1"/>
  <c r="Y22" i="1" s="1"/>
  <c r="X23" i="1"/>
  <c r="Y23" i="1" s="1"/>
  <c r="X19" i="1"/>
  <c r="Y19" i="1" s="1"/>
  <c r="X25" i="1"/>
  <c r="Y25" i="1" s="1"/>
  <c r="X24" i="1"/>
  <c r="Y24" i="1" s="1"/>
  <c r="S27" i="1"/>
  <c r="Q27" i="1"/>
  <c r="P27" i="1"/>
  <c r="N27" i="1"/>
  <c r="X26" i="1"/>
  <c r="Y26" i="1" s="1"/>
  <c r="O27" i="1"/>
  <c r="U4" i="1"/>
  <c r="R8" i="1"/>
  <c r="T8" i="1"/>
  <c r="N5" i="1"/>
  <c r="Q5" i="1"/>
  <c r="L5" i="1"/>
  <c r="O5" i="1"/>
  <c r="U7" i="1"/>
  <c r="M5" i="1"/>
  <c r="S9" i="1"/>
  <c r="M7" i="1"/>
  <c r="P5" i="1"/>
  <c r="O9" i="1"/>
  <c r="M4" i="1"/>
  <c r="R5" i="1"/>
  <c r="L7" i="1"/>
  <c r="Q7" i="1"/>
  <c r="V7" i="1"/>
  <c r="T9" i="1"/>
  <c r="S4" i="1"/>
  <c r="Q4" i="1"/>
  <c r="L4" i="1"/>
  <c r="W4" i="1"/>
  <c r="O7" i="1"/>
  <c r="R7" i="1"/>
  <c r="R4" i="1"/>
  <c r="Q8" i="1"/>
  <c r="U8" i="1"/>
  <c r="P4" i="1"/>
  <c r="O8" i="1"/>
  <c r="L8" i="1"/>
  <c r="N7" i="1"/>
  <c r="N4" i="1"/>
  <c r="P9" i="1"/>
  <c r="N8" i="1"/>
  <c r="M8" i="1"/>
  <c r="S8" i="1"/>
  <c r="T7" i="1"/>
  <c r="V4" i="1"/>
  <c r="P7" i="1"/>
  <c r="O4" i="1"/>
  <c r="V6" i="1"/>
  <c r="R6" i="1"/>
  <c r="N6" i="1"/>
  <c r="U6" i="1"/>
  <c r="Q6" i="1"/>
  <c r="M6" i="1"/>
  <c r="W6" i="1"/>
  <c r="O6" i="1"/>
  <c r="T6" i="1"/>
  <c r="L6" i="1"/>
  <c r="S6" i="1"/>
  <c r="P6" i="1"/>
  <c r="X3" i="1"/>
  <c r="R9" i="1"/>
  <c r="N9" i="1"/>
  <c r="L9" i="1"/>
  <c r="Q9" i="1"/>
  <c r="X27" i="1" l="1"/>
  <c r="Y27" i="1" s="1"/>
  <c r="X5" i="1"/>
  <c r="Y5" i="1" s="1"/>
  <c r="X7" i="1"/>
  <c r="X8" i="1"/>
  <c r="Y8" i="1" s="1"/>
  <c r="T28" i="1"/>
  <c r="X4" i="1"/>
  <c r="Y4" i="1" s="1"/>
  <c r="M28" i="1"/>
  <c r="L28" i="1"/>
  <c r="N28" i="1"/>
  <c r="X9" i="1"/>
  <c r="S28" i="1"/>
  <c r="O28" i="1"/>
  <c r="V28" i="1"/>
  <c r="Y3" i="1"/>
  <c r="U28" i="1"/>
  <c r="P28" i="1"/>
  <c r="X6" i="1"/>
  <c r="R28" i="1"/>
  <c r="Q28" i="1"/>
  <c r="W28" i="1"/>
  <c r="Y7" i="1" l="1"/>
  <c r="Y9" i="1"/>
  <c r="Y6" i="1"/>
  <c r="X28" i="1"/>
  <c r="Y28" i="1" l="1"/>
</calcChain>
</file>

<file path=xl/sharedStrings.xml><?xml version="1.0" encoding="utf-8"?>
<sst xmlns="http://schemas.openxmlformats.org/spreadsheetml/2006/main" count="65" uniqueCount="26">
  <si>
    <t xml:space="preserve">الرصيد المرحل </t>
  </si>
  <si>
    <t>N.</t>
  </si>
  <si>
    <t>Iqama No.</t>
  </si>
  <si>
    <t>NAME</t>
  </si>
  <si>
    <t>LOCATION</t>
  </si>
  <si>
    <t>تاريخ التجديد الإقامة بالميلادي</t>
  </si>
  <si>
    <t>تاريخ تجديد الاقامة بالهجري</t>
  </si>
  <si>
    <t>تاريخ انتهاء الإقامة بالميلادي</t>
  </si>
  <si>
    <t>تاريخ انتهاء الاقامة بالهجري</t>
  </si>
  <si>
    <t>المبلغ</t>
  </si>
  <si>
    <t>مدة الصلاحية</t>
  </si>
  <si>
    <t xml:space="preserve">الاجمالي </t>
  </si>
  <si>
    <t>JEDDAH</t>
  </si>
  <si>
    <t>HEAD OFFICE</t>
  </si>
  <si>
    <t>RIYDH</t>
  </si>
  <si>
    <t>JAZZAN</t>
  </si>
  <si>
    <t>الاجمالي</t>
  </si>
  <si>
    <t>توزيع مراكز التكلفة</t>
  </si>
  <si>
    <t>Ahmed ali</t>
  </si>
  <si>
    <t>mohamed mansour</t>
  </si>
  <si>
    <t>Khaled Ahmed</t>
  </si>
  <si>
    <t>Ahmed Waheed</t>
  </si>
  <si>
    <t>Saber Nasr</t>
  </si>
  <si>
    <t>Waleed Adhm</t>
  </si>
  <si>
    <t>Zaky Adel</t>
  </si>
  <si>
    <t>المرحل لعام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</si>
</sst>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_);[Red]\(0.00\)"/>
    <numFmt numFmtId="165" formatCode="[$-409]dd\-mmm\-yy;@"/>
    <numFmt numFmtId="166" formatCode="[$-2170000]B2yyyy\-mm\-dd;@"/>
  </numFmts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Sakkal Majalla"/>
    </font>
    <font>
      <b/>
      <sz val="11"/>
      <color theme="0"/>
      <name val="Sakkal Majalla"/>
    </font>
    <font>
      <b/>
      <sz val="16"/>
      <color theme="0"/>
      <name val="Sakkal Majalla"/>
    </font>
    <font>
      <b/>
      <sz val="18"/>
      <name val="Sakkal Majalla"/>
    </font>
    <font>
      <sz val="18"/>
      <name val="Sakkal Majalla"/>
    </font>
    <font>
      <sz val="18"/>
      <color theme="0"/>
      <name val="Sakkal Majalla"/>
    </font>
    <font>
      <sz val="16"/>
      <color theme="0"/>
      <name val="Sakkal Majalla"/>
    </font>
    <font>
      <sz val="12"/>
      <color theme="0"/>
      <name val="Sakkal Majalla"/>
    </font>
    <font>
      <b/>
      <sz val="11"/>
      <name val="Sakkal Majalla"/>
    </font>
    <font>
      <b/>
      <sz val="18"/>
      <color theme="0"/>
      <name val="Sakkal Majalla"/>
    </font>
  </fonts>
  <fills count="6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43" fontId="2" fillId="0" borderId="0" xfId="0" applyNumberFormat="1" applyFont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43" fontId="6" fillId="0" borderId="10" xfId="1" applyFont="1" applyFill="1" applyBorder="1" applyAlignment="1" applyProtection="1">
      <alignment horizontal="center" vertical="center"/>
      <protection hidden="1"/>
    </xf>
    <xf numFmtId="0" fontId="5" fillId="3" borderId="8" xfId="0" applyFont="1" applyFill="1" applyBorder="1" applyAlignment="1" applyProtection="1">
      <alignment horizontal="left" vertical="center"/>
      <protection locked="0"/>
    </xf>
    <xf numFmtId="165" fontId="5" fillId="3" borderId="3" xfId="0" applyNumberFormat="1" applyFont="1" applyFill="1" applyBorder="1" applyAlignment="1" applyProtection="1">
      <alignment horizontal="left" vertical="center"/>
      <protection locked="0"/>
    </xf>
    <xf numFmtId="166" fontId="5" fillId="3" borderId="9" xfId="0" applyNumberFormat="1" applyFont="1" applyFill="1" applyBorder="1" applyAlignment="1" applyProtection="1">
      <alignment horizontal="left" vertical="center"/>
      <protection locked="0"/>
    </xf>
    <xf numFmtId="43" fontId="5" fillId="3" borderId="10" xfId="1" applyFont="1" applyFill="1" applyBorder="1" applyAlignment="1" applyProtection="1">
      <alignment horizontal="center" vertical="center"/>
      <protection hidden="1"/>
    </xf>
    <xf numFmtId="0" fontId="5" fillId="3" borderId="11" xfId="1" applyNumberFormat="1" applyFont="1" applyFill="1" applyBorder="1" applyAlignment="1" applyProtection="1">
      <alignment horizontal="left" vertical="top"/>
      <protection locked="0"/>
    </xf>
    <xf numFmtId="0" fontId="11" fillId="4" borderId="1" xfId="0" applyFont="1" applyFill="1" applyBorder="1" applyAlignment="1" applyProtection="1">
      <alignment vertical="center"/>
      <protection locked="0"/>
    </xf>
    <xf numFmtId="0" fontId="11" fillId="4" borderId="2" xfId="0" applyFont="1" applyFill="1" applyBorder="1" applyAlignment="1" applyProtection="1">
      <alignment horizontal="center" vertical="center"/>
      <protection locked="0"/>
    </xf>
    <xf numFmtId="0" fontId="11" fillId="4" borderId="2" xfId="0" applyFont="1" applyFill="1" applyBorder="1" applyAlignment="1" applyProtection="1">
      <alignment vertical="center"/>
      <protection locked="0"/>
    </xf>
    <xf numFmtId="165" fontId="11" fillId="4" borderId="3" xfId="0" applyNumberFormat="1" applyFont="1" applyFill="1" applyBorder="1" applyAlignment="1" applyProtection="1">
      <alignment horizontal="left" vertical="center"/>
      <protection locked="0"/>
    </xf>
    <xf numFmtId="0" fontId="11" fillId="4" borderId="4" xfId="0" applyFont="1" applyFill="1" applyBorder="1" applyAlignment="1" applyProtection="1">
      <alignment horizontal="center" vertical="center"/>
      <protection locked="0"/>
    </xf>
    <xf numFmtId="164" fontId="11" fillId="4" borderId="2" xfId="0" applyNumberFormat="1" applyFont="1" applyFill="1" applyBorder="1" applyAlignment="1" applyProtection="1">
      <alignment horizontal="center" vertical="center" wrapText="1"/>
      <protection locked="0"/>
    </xf>
    <xf numFmtId="165" fontId="11" fillId="4" borderId="2" xfId="0" applyNumberFormat="1" applyFont="1" applyFill="1" applyBorder="1" applyAlignment="1" applyProtection="1">
      <alignment horizontal="center" vertical="center"/>
      <protection locked="0"/>
    </xf>
    <xf numFmtId="165" fontId="11" fillId="4" borderId="6" xfId="0" applyNumberFormat="1" applyFont="1" applyFill="1" applyBorder="1" applyAlignment="1" applyProtection="1">
      <alignment horizontal="center" vertical="center"/>
      <protection locked="0"/>
    </xf>
    <xf numFmtId="165" fontId="11" fillId="4" borderId="6" xfId="0" applyNumberFormat="1" applyFont="1" applyFill="1" applyBorder="1" applyAlignment="1" applyProtection="1">
      <alignment horizontal="left" vertical="center" wrapText="1"/>
      <protection locked="0"/>
    </xf>
    <xf numFmtId="165" fontId="11" fillId="4" borderId="6" xfId="0" applyNumberFormat="1" applyFont="1" applyFill="1" applyBorder="1" applyAlignment="1" applyProtection="1">
      <alignment horizontal="center" vertical="center" wrapText="1"/>
      <protection locked="0"/>
    </xf>
    <xf numFmtId="165" fontId="11" fillId="4" borderId="1" xfId="0" applyNumberFormat="1" applyFont="1" applyFill="1" applyBorder="1" applyAlignment="1" applyProtection="1">
      <alignment horizontal="left" vertical="center" wrapText="1"/>
      <protection locked="0"/>
    </xf>
    <xf numFmtId="165" fontId="11" fillId="4" borderId="7" xfId="0" applyNumberFormat="1" applyFont="1" applyFill="1" applyBorder="1" applyAlignment="1" applyProtection="1">
      <alignment horizontal="center" vertical="center"/>
      <protection locked="0"/>
    </xf>
    <xf numFmtId="165" fontId="11" fillId="4" borderId="7" xfId="0" applyNumberFormat="1" applyFont="1" applyFill="1" applyBorder="1" applyAlignment="1" applyProtection="1">
      <alignment horizontal="center" vertical="center" wrapText="1"/>
      <protection locked="0"/>
    </xf>
    <xf numFmtId="43" fontId="6" fillId="5" borderId="10" xfId="1" applyFont="1" applyFill="1" applyBorder="1" applyAlignment="1" applyProtection="1">
      <alignment horizontal="center" vertical="center"/>
      <protection hidden="1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7" fillId="4" borderId="10" xfId="0" applyFont="1" applyFill="1" applyBorder="1" applyAlignment="1" applyProtection="1">
      <alignment horizontal="left" vertical="center"/>
      <protection locked="0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43" fontId="8" fillId="4" borderId="13" xfId="1" applyFont="1" applyFill="1" applyBorder="1" applyAlignment="1" applyProtection="1">
      <alignment horizontal="center" vertical="center"/>
      <protection locked="0"/>
    </xf>
    <xf numFmtId="43" fontId="9" fillId="4" borderId="13" xfId="1" applyFont="1" applyFill="1" applyBorder="1" applyAlignment="1" applyProtection="1">
      <alignment horizontal="center" vertical="center"/>
      <protection locked="0"/>
    </xf>
    <xf numFmtId="43" fontId="8" fillId="4" borderId="10" xfId="1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vertical="center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3" fillId="4" borderId="0" xfId="0" applyFont="1" applyFill="1" applyAlignment="1" applyProtection="1">
      <alignment horizontal="right" vertical="center"/>
      <protection locked="0"/>
    </xf>
    <xf numFmtId="0" fontId="3" fillId="4" borderId="0" xfId="0" applyFont="1" applyFill="1" applyAlignment="1" applyProtection="1">
      <alignment horizontal="left" vertical="center"/>
      <protection locked="0"/>
    </xf>
    <xf numFmtId="43" fontId="3" fillId="4" borderId="0" xfId="0" applyNumberFormat="1" applyFont="1" applyFill="1" applyAlignment="1" applyProtection="1">
      <alignment horizontal="right" vertical="center"/>
      <protection locked="0"/>
    </xf>
    <xf numFmtId="164" fontId="3" fillId="4" borderId="0" xfId="0" applyNumberFormat="1" applyFont="1" applyFill="1" applyAlignment="1" applyProtection="1">
      <alignment horizontal="right" vertical="center"/>
      <protection locked="0"/>
    </xf>
    <xf numFmtId="43" fontId="7" fillId="4" borderId="10" xfId="1" applyFont="1" applyFill="1" applyBorder="1" applyAlignment="1" applyProtection="1">
      <alignment horizontal="center" vertical="center"/>
      <protection hidden="1"/>
    </xf>
  </cellXfs>
  <cellStyles count="2">
    <cellStyle name="Comma" xfId="1" builtinId="3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66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Y33"/>
  <sheetViews>
    <sheetView rightToLeft="1" tabSelected="1" topLeftCell="B1" zoomScale="60" zoomScaleNormal="60" workbookViewId="0">
      <pane xSplit="3" ySplit="2" topLeftCell="E3" activePane="bottomRight" state="frozen"/>
      <selection activeCell="B1" sqref="B1"/>
      <selection pane="topRight" activeCell="E1" sqref="E1"/>
      <selection pane="bottomLeft" activeCell="B3" sqref="B3"/>
      <selection pane="bottomRight" activeCell="C7" sqref="C7"/>
    </sheetView>
  </sheetViews>
  <sheetFormatPr defaultColWidth="9" defaultRowHeight="18" x14ac:dyDescent="0.2"/>
  <cols>
    <col min="1" max="1" width="0.625" style="2" hidden="1" customWidth="1"/>
    <col min="2" max="2" width="5" style="8" customWidth="1"/>
    <col min="3" max="3" width="17" style="8" customWidth="1"/>
    <col min="4" max="4" width="20.875" style="2" customWidth="1"/>
    <col min="5" max="5" width="15.625" style="2" customWidth="1"/>
    <col min="6" max="6" width="19.75" style="9" customWidth="1"/>
    <col min="7" max="7" width="16.625" style="2" customWidth="1"/>
    <col min="8" max="8" width="16.375" style="9" customWidth="1"/>
    <col min="9" max="9" width="15.875" style="2" customWidth="1"/>
    <col min="10" max="10" width="17.125" style="2" customWidth="1"/>
    <col min="11" max="11" width="14.875" style="2" customWidth="1"/>
    <col min="12" max="12" width="14.625" style="10" customWidth="1"/>
    <col min="13" max="14" width="13.875" style="10" customWidth="1"/>
    <col min="15" max="15" width="13.375" style="10" customWidth="1"/>
    <col min="16" max="16" width="14.75" style="10" customWidth="1"/>
    <col min="17" max="17" width="14" style="10" customWidth="1"/>
    <col min="18" max="18" width="15.75" style="10" customWidth="1"/>
    <col min="19" max="19" width="14.125" style="10" customWidth="1"/>
    <col min="20" max="20" width="15.875" style="10" customWidth="1"/>
    <col min="21" max="22" width="14" style="10" customWidth="1"/>
    <col min="23" max="23" width="15.875" style="10" customWidth="1"/>
    <col min="24" max="24" width="12.375" style="10" bestFit="1" customWidth="1"/>
    <col min="25" max="25" width="13.5" style="10" customWidth="1"/>
    <col min="26" max="16384" width="9" style="2"/>
  </cols>
  <sheetData>
    <row r="1" spans="1:25" ht="28.5" customHeight="1" thickBot="1" x14ac:dyDescent="0.25">
      <c r="A1" s="1"/>
      <c r="B1" s="17"/>
      <c r="C1" s="17"/>
      <c r="D1" s="18"/>
      <c r="E1" s="19" t="s">
        <v>0</v>
      </c>
      <c r="F1" s="20">
        <v>44562</v>
      </c>
      <c r="G1" s="18"/>
      <c r="H1" s="18"/>
      <c r="I1" s="21"/>
      <c r="J1" s="22"/>
      <c r="K1" s="22"/>
      <c r="L1" s="22"/>
      <c r="M1" s="22"/>
      <c r="N1" s="22"/>
      <c r="O1" s="22"/>
      <c r="P1" s="22"/>
      <c r="Q1" s="22"/>
      <c r="R1" s="22"/>
      <c r="S1" s="23"/>
      <c r="T1" s="23"/>
      <c r="U1" s="23"/>
      <c r="V1" s="23"/>
      <c r="W1" s="23"/>
      <c r="X1" s="23"/>
      <c r="Y1" s="23"/>
    </row>
    <row r="2" spans="1:25" ht="51" customHeight="1" thickTop="1" thickBot="1" x14ac:dyDescent="0.25">
      <c r="A2" s="3"/>
      <c r="B2" s="24" t="s">
        <v>1</v>
      </c>
      <c r="C2" s="24" t="s">
        <v>2</v>
      </c>
      <c r="D2" s="24" t="s">
        <v>3</v>
      </c>
      <c r="E2" s="24" t="s">
        <v>4</v>
      </c>
      <c r="F2" s="25" t="s">
        <v>5</v>
      </c>
      <c r="G2" s="26" t="s">
        <v>6</v>
      </c>
      <c r="H2" s="27" t="s">
        <v>7</v>
      </c>
      <c r="I2" s="26" t="s">
        <v>8</v>
      </c>
      <c r="J2" s="28" t="s">
        <v>9</v>
      </c>
      <c r="K2" s="28" t="s">
        <v>10</v>
      </c>
      <c r="L2" s="28">
        <v>44592</v>
      </c>
      <c r="M2" s="28">
        <v>44620</v>
      </c>
      <c r="N2" s="28">
        <v>44651</v>
      </c>
      <c r="O2" s="28">
        <v>44681</v>
      </c>
      <c r="P2" s="28">
        <v>44712</v>
      </c>
      <c r="Q2" s="28">
        <v>44742</v>
      </c>
      <c r="R2" s="28">
        <v>44773</v>
      </c>
      <c r="S2" s="28">
        <v>44804</v>
      </c>
      <c r="T2" s="28">
        <v>44834</v>
      </c>
      <c r="U2" s="28">
        <v>44865</v>
      </c>
      <c r="V2" s="28">
        <v>44895</v>
      </c>
      <c r="W2" s="28">
        <v>44926</v>
      </c>
      <c r="X2" s="28" t="s">
        <v>11</v>
      </c>
      <c r="Y2" s="29" t="s">
        <v>25</v>
      </c>
    </row>
    <row r="3" spans="1:25" ht="33" customHeight="1" thickTop="1" thickBot="1" x14ac:dyDescent="0.25">
      <c r="A3" s="3"/>
      <c r="B3" s="12">
        <f>SUBTOTAL(3,$C$3:C3)</f>
        <v>1</v>
      </c>
      <c r="C3" s="12">
        <v>1111110120</v>
      </c>
      <c r="D3" s="12" t="s">
        <v>18</v>
      </c>
      <c r="E3" s="12" t="s">
        <v>12</v>
      </c>
      <c r="F3" s="13">
        <v>44546</v>
      </c>
      <c r="G3" s="14">
        <f>F3</f>
        <v>44546</v>
      </c>
      <c r="H3" s="13">
        <f>I3</f>
        <v>44901</v>
      </c>
      <c r="I3" s="14">
        <v>44901</v>
      </c>
      <c r="J3" s="15">
        <v>8737.6056338028175</v>
      </c>
      <c r="K3" s="15">
        <f>H3-$F$3</f>
        <v>355</v>
      </c>
      <c r="L3" s="11">
        <f>IF((AND(MONTH(L$2)=MONTH($F3),MONTH(L$2)=MONTH($H3),YEAR(L$2)=YEAR($F3),YEAR(L$2)=YEAR($H3))),$J3,IF(0,$J3,IF(AND(YEAR(L$2)&gt;YEAR($H3))," ",IF(AND(YEAR($F3)=YEAR(L$2),MONTH(L$2)&lt;MONTH($F3)),"",IF(AND(YEAR(L$2)=YEAR($F3),MONTH(L$2)=MONTH($F3)),($J3/$K3) *((DAY(EOMONTH($F3,0)))-DAY($F3)+1),IF(AND(MONTH(L$2)&gt;MONTH($H3),YEAR(L$2)=YEAR($H3))," ",IF(AND(MONTH($H3)=MONTH(L$2),YEAR($H3)=YEAR(L$2)),($J3/$K3)*(DAY($H3)-1),$J3/$K3*DAY(EOMONTH(L$2,0)))))))))</f>
        <v>763.00218210672494</v>
      </c>
      <c r="M3" s="11">
        <f t="shared" ref="M3:V3" si="0">IF((AND(MONTH(M$2)=MONTH($F3),MONTH(M$2)=MONTH($H3),YEAR(M$2)=YEAR($F3),YEAR(M$2)=YEAR($H3))),$J3,IF(0,$J3,IF(AND(YEAR(M$2)&gt;YEAR($H3))," ",IF(AND(YEAR($F3)=YEAR(M$2),MONTH(M$2)&lt;MONTH($F3)),"",IF(AND(YEAR(M$2)=YEAR($F3),MONTH(M$2)=MONTH($F3)),($J3/$K3) *((DAY(EOMONTH($F3,0)))-DAY($F3)+1),IF(AND(MONTH(M$2)&gt;MONTH($H3),YEAR(M$2)=YEAR($H3))," ",IF(AND(MONTH($H3)=MONTH(M$2),YEAR($H3)=YEAR(M$2)),($J3/$K3)*(DAY($H3)-1),$J3/$K3*DAY(EOMONTH(M$2,0)))))))))</f>
        <v>689.16326125768705</v>
      </c>
      <c r="N3" s="11">
        <f t="shared" si="0"/>
        <v>763.00218210672494</v>
      </c>
      <c r="O3" s="11">
        <f t="shared" si="0"/>
        <v>738.38920849037891</v>
      </c>
      <c r="P3" s="11">
        <f t="shared" si="0"/>
        <v>763.00218210672494</v>
      </c>
      <c r="Q3" s="11">
        <f t="shared" si="0"/>
        <v>738.38920849037891</v>
      </c>
      <c r="R3" s="11">
        <f t="shared" si="0"/>
        <v>763.00218210672494</v>
      </c>
      <c r="S3" s="11">
        <f t="shared" si="0"/>
        <v>763.00218210672494</v>
      </c>
      <c r="T3" s="11">
        <f t="shared" si="0"/>
        <v>738.38920849037891</v>
      </c>
      <c r="U3" s="11">
        <f t="shared" si="0"/>
        <v>763.00218210672494</v>
      </c>
      <c r="V3" s="11">
        <f t="shared" si="0"/>
        <v>738.38920849037891</v>
      </c>
      <c r="W3" s="11">
        <f>IF((AND(MONTH(W$2)=MONTH($F3),MONTH(W$2)=MONTH($H3),YEAR(W$2)=YEAR($F3),YEAR(W$2)=YEAR($H3))),$J3,IF(0,$J3,IF(AND(YEAR(W$2)&gt;YEAR($H3))," ",IF(AND(YEAR($F3)=YEAR(W$2),MONTH(W$2)&lt;MONTH($F3)),"",IF(AND(YEAR(W$2)=YEAR($F3),MONTH(W$2)=MONTH($F3)),($J3/$K3) *((DAY(EOMONTH($F3,0)))-DAY($F3)+1),IF(AND(MONTH(W$2)&gt;MONTH($H3),YEAR(W$2)=YEAR($H3))," ",IF(AND(MONTH($H3)=MONTH(W$2),YEAR($H3)=YEAR(W$2)),($J3/$K3)*(DAY($H3)-1),$J3/$K3*DAY(EOMONTH(W$2,0)))))))))</f>
        <v>123.06486808172983</v>
      </c>
      <c r="X3" s="43">
        <f t="shared" ref="X3:X9" si="1">SUM(L3:W3)</f>
        <v>8343.7980559412827</v>
      </c>
      <c r="Y3" s="43">
        <f>J3-X3</f>
        <v>393.80757786153481</v>
      </c>
    </row>
    <row r="4" spans="1:25" ht="33" customHeight="1" thickTop="1" thickBot="1" x14ac:dyDescent="0.25">
      <c r="A4" s="3"/>
      <c r="B4" s="16">
        <f>SUBTOTAL(3,$C$3:C4)</f>
        <v>2</v>
      </c>
      <c r="C4" s="12">
        <v>1111110120</v>
      </c>
      <c r="D4" s="12" t="s">
        <v>19</v>
      </c>
      <c r="E4" s="12" t="s">
        <v>12</v>
      </c>
      <c r="F4" s="13">
        <v>44546</v>
      </c>
      <c r="G4" s="14">
        <f>F4</f>
        <v>44546</v>
      </c>
      <c r="H4" s="13">
        <f t="shared" ref="H4:H5" si="2">I4</f>
        <v>44901</v>
      </c>
      <c r="I4" s="14">
        <v>44901</v>
      </c>
      <c r="J4" s="15">
        <v>8737.6056338028175</v>
      </c>
      <c r="K4" s="15">
        <f>H4-$F$3</f>
        <v>355</v>
      </c>
      <c r="L4" s="30">
        <f t="shared" ref="L4:W4" si="3">IF((AND(MONTH(L$2)=MONTH($F4),MONTH(L$2)=MONTH($H4),YEAR(L$2)=YEAR($F4),YEAR(L$2)=YEAR($H4))),$J4,IF(0,J4,IF(AND(YEAR(L$2)&gt;YEAR($H4))," ",IF(AND(YEAR($F4)=YEAR(L$2),MONTH(L$2)&lt;MONTH($F4)),"",IF(AND(YEAR(L$2)=YEAR($F4),MONTH(L$2)=MONTH($F4)),($J4/$K4) *((DAY(EOMONTH($F4,0)))-DAY($F4)+1),IF(AND(MONTH(L$2)&gt;MONTH($H4),YEAR(L$2)=YEAR($H4))," ",IF(AND(MONTH($H4)=MONTH(L$2),YEAR($H4)=YEAR(L$2)),($J4/$K4)*(DAY($H4)-1),$J4/$K4*DAY(EOMONTH(L$2,0)))))))))</f>
        <v>763.00218210672494</v>
      </c>
      <c r="M4" s="30">
        <f t="shared" si="3"/>
        <v>689.16326125768705</v>
      </c>
      <c r="N4" s="30">
        <f t="shared" si="3"/>
        <v>763.00218210672494</v>
      </c>
      <c r="O4" s="30">
        <f t="shared" si="3"/>
        <v>738.38920849037891</v>
      </c>
      <c r="P4" s="30">
        <f t="shared" si="3"/>
        <v>763.00218210672494</v>
      </c>
      <c r="Q4" s="30">
        <f t="shared" si="3"/>
        <v>738.38920849037891</v>
      </c>
      <c r="R4" s="30">
        <f t="shared" si="3"/>
        <v>763.00218210672494</v>
      </c>
      <c r="S4" s="30">
        <f t="shared" si="3"/>
        <v>763.00218210672494</v>
      </c>
      <c r="T4" s="30">
        <f t="shared" si="3"/>
        <v>738.38920849037891</v>
      </c>
      <c r="U4" s="30">
        <f t="shared" si="3"/>
        <v>763.00218210672494</v>
      </c>
      <c r="V4" s="30">
        <f t="shared" si="3"/>
        <v>738.38920849037891</v>
      </c>
      <c r="W4" s="30">
        <f t="shared" si="3"/>
        <v>123.06486808172983</v>
      </c>
      <c r="X4" s="43">
        <f t="shared" si="1"/>
        <v>8343.7980559412827</v>
      </c>
      <c r="Y4" s="43">
        <f t="shared" ref="Y4:Y9" si="4">J4-X4</f>
        <v>393.80757786153481</v>
      </c>
    </row>
    <row r="5" spans="1:25" ht="33" customHeight="1" thickTop="1" thickBot="1" x14ac:dyDescent="0.25">
      <c r="A5" s="3"/>
      <c r="B5" s="12">
        <f>SUBTOTAL(3,$C$3:C5)</f>
        <v>3</v>
      </c>
      <c r="C5" s="12">
        <v>1111110120</v>
      </c>
      <c r="D5" s="12" t="s">
        <v>20</v>
      </c>
      <c r="E5" s="12" t="s">
        <v>12</v>
      </c>
      <c r="F5" s="13">
        <v>44442</v>
      </c>
      <c r="G5" s="14">
        <f t="shared" ref="G5:G9" si="5">F5</f>
        <v>44442</v>
      </c>
      <c r="H5" s="13">
        <f t="shared" si="2"/>
        <v>44797</v>
      </c>
      <c r="I5" s="14">
        <v>44797</v>
      </c>
      <c r="J5" s="15">
        <v>6780.577464788732</v>
      </c>
      <c r="K5" s="15">
        <f>H5-$F$3</f>
        <v>251</v>
      </c>
      <c r="L5" s="11">
        <f t="shared" ref="L5:W9" si="6">IF((AND(MONTH(L$2)=MONTH($F5),MONTH(L$2)=MONTH($H5),YEAR(L$2)=YEAR($F5),YEAR(L$2)=YEAR($H5))),$J5,IF(0,J5,IF(AND(YEAR(L$2)&gt;YEAR($H5))," ",IF(AND(YEAR($F5)=YEAR(L$2),MONTH(L$2)&lt;MONTH($F5)),"",IF(AND(YEAR(L$2)=YEAR($F5),MONTH(L$2)=MONTH($F5)),($J5/$K5) *((DAY(EOMONTH($F5,0)))-DAY($F5)+1),IF(AND(MONTH(L$2)&gt;MONTH($H5),YEAR(L$2)=YEAR($H5))," ",IF(AND(MONTH($H5)=MONTH(L$2),YEAR($H5)=YEAR(L$2)),($J5/$K5)*(DAY($H5)-1),$J5/$K5*DAY(EOMONTH(L$2,0)))))))))</f>
        <v>837.44183828068003</v>
      </c>
      <c r="M5" s="11">
        <f t="shared" si="6"/>
        <v>756.39907973738832</v>
      </c>
      <c r="N5" s="11">
        <f t="shared" si="6"/>
        <v>837.44183828068003</v>
      </c>
      <c r="O5" s="11">
        <f t="shared" si="6"/>
        <v>810.42758543291609</v>
      </c>
      <c r="P5" s="11">
        <f t="shared" si="6"/>
        <v>837.44183828068003</v>
      </c>
      <c r="Q5" s="11">
        <f t="shared" si="6"/>
        <v>810.42758543291609</v>
      </c>
      <c r="R5" s="11">
        <f t="shared" si="6"/>
        <v>837.44183828068003</v>
      </c>
      <c r="S5" s="11">
        <f t="shared" si="6"/>
        <v>621.32781549856907</v>
      </c>
      <c r="T5" s="11" t="str">
        <f t="shared" si="6"/>
        <v xml:space="preserve"> </v>
      </c>
      <c r="U5" s="11" t="str">
        <f t="shared" si="6"/>
        <v xml:space="preserve"> </v>
      </c>
      <c r="V5" s="11" t="str">
        <f t="shared" si="6"/>
        <v xml:space="preserve"> </v>
      </c>
      <c r="W5" s="11" t="str">
        <f t="shared" si="6"/>
        <v xml:space="preserve"> </v>
      </c>
      <c r="X5" s="43">
        <f t="shared" si="1"/>
        <v>6348.3494192245098</v>
      </c>
      <c r="Y5" s="43">
        <f t="shared" si="4"/>
        <v>432.22804556422216</v>
      </c>
    </row>
    <row r="6" spans="1:25" ht="33" customHeight="1" thickTop="1" thickBot="1" x14ac:dyDescent="0.25">
      <c r="A6" s="3"/>
      <c r="B6" s="16">
        <f>SUBTOTAL(3,$C$3:C6)</f>
        <v>4</v>
      </c>
      <c r="C6" s="12">
        <v>1111110120</v>
      </c>
      <c r="D6" s="12" t="s">
        <v>21</v>
      </c>
      <c r="E6" s="12" t="s">
        <v>14</v>
      </c>
      <c r="F6" s="13">
        <v>44445</v>
      </c>
      <c r="G6" s="14">
        <f t="shared" si="5"/>
        <v>44445</v>
      </c>
      <c r="H6" s="13">
        <f>H8</f>
        <v>44854</v>
      </c>
      <c r="I6" s="14">
        <v>44800</v>
      </c>
      <c r="J6" s="15">
        <v>6072.0169014084513</v>
      </c>
      <c r="K6" s="15">
        <f>H6-$F$3</f>
        <v>308</v>
      </c>
      <c r="L6" s="30">
        <f t="shared" si="6"/>
        <v>611.14455825864275</v>
      </c>
      <c r="M6" s="30">
        <f t="shared" si="6"/>
        <v>552.00153649167737</v>
      </c>
      <c r="N6" s="30">
        <f t="shared" si="6"/>
        <v>611.14455825864275</v>
      </c>
      <c r="O6" s="30">
        <f t="shared" si="6"/>
        <v>591.43021766965433</v>
      </c>
      <c r="P6" s="30">
        <f t="shared" si="6"/>
        <v>611.14455825864275</v>
      </c>
      <c r="Q6" s="30">
        <f t="shared" si="6"/>
        <v>591.43021766965433</v>
      </c>
      <c r="R6" s="30">
        <f t="shared" si="6"/>
        <v>611.14455825864275</v>
      </c>
      <c r="S6" s="30">
        <f t="shared" si="6"/>
        <v>611.14455825864275</v>
      </c>
      <c r="T6" s="30">
        <f t="shared" si="6"/>
        <v>591.43021766965433</v>
      </c>
      <c r="U6" s="30">
        <f t="shared" si="6"/>
        <v>374.57247119078107</v>
      </c>
      <c r="V6" s="30" t="str">
        <f t="shared" si="6"/>
        <v xml:space="preserve"> </v>
      </c>
      <c r="W6" s="30" t="str">
        <f t="shared" si="6"/>
        <v xml:space="preserve"> </v>
      </c>
      <c r="X6" s="43">
        <f t="shared" si="1"/>
        <v>5756.5874519846357</v>
      </c>
      <c r="Y6" s="43">
        <f t="shared" si="4"/>
        <v>315.42944942381564</v>
      </c>
    </row>
    <row r="7" spans="1:25" ht="33" customHeight="1" thickTop="1" thickBot="1" x14ac:dyDescent="0.25">
      <c r="A7" s="3"/>
      <c r="B7" s="12">
        <f>SUBTOTAL(3,$C$3:C7)</f>
        <v>5</v>
      </c>
      <c r="C7" s="12">
        <v>1111110120</v>
      </c>
      <c r="D7" s="12" t="s">
        <v>22</v>
      </c>
      <c r="E7" s="12" t="s">
        <v>15</v>
      </c>
      <c r="F7" s="13">
        <v>44531</v>
      </c>
      <c r="G7" s="14">
        <f t="shared" si="5"/>
        <v>44531</v>
      </c>
      <c r="H7" s="13">
        <f t="shared" ref="H7:H9" si="7">I7</f>
        <v>44885</v>
      </c>
      <c r="I7" s="14">
        <v>44885</v>
      </c>
      <c r="J7" s="15">
        <v>9322.2909604519773</v>
      </c>
      <c r="K7" s="15">
        <f>H7-$F$3</f>
        <v>339</v>
      </c>
      <c r="L7" s="11">
        <f t="shared" si="6"/>
        <v>852.48088428911888</v>
      </c>
      <c r="M7" s="11">
        <f t="shared" si="6"/>
        <v>769.9827341966236</v>
      </c>
      <c r="N7" s="11">
        <f t="shared" si="6"/>
        <v>852.48088428911888</v>
      </c>
      <c r="O7" s="11">
        <f t="shared" si="6"/>
        <v>824.98150092495382</v>
      </c>
      <c r="P7" s="11">
        <f t="shared" si="6"/>
        <v>852.48088428911888</v>
      </c>
      <c r="Q7" s="11">
        <f t="shared" si="6"/>
        <v>824.98150092495382</v>
      </c>
      <c r="R7" s="11">
        <f t="shared" si="6"/>
        <v>852.48088428911888</v>
      </c>
      <c r="S7" s="11">
        <f t="shared" si="6"/>
        <v>852.48088428911888</v>
      </c>
      <c r="T7" s="11">
        <f t="shared" si="6"/>
        <v>824.98150092495382</v>
      </c>
      <c r="U7" s="11">
        <f t="shared" si="6"/>
        <v>852.48088428911888</v>
      </c>
      <c r="V7" s="11">
        <f t="shared" si="6"/>
        <v>522.48828391913742</v>
      </c>
      <c r="W7" s="11" t="str">
        <f t="shared" si="6"/>
        <v xml:space="preserve"> </v>
      </c>
      <c r="X7" s="43">
        <f t="shared" si="1"/>
        <v>8882.3008266253382</v>
      </c>
      <c r="Y7" s="43">
        <f t="shared" si="4"/>
        <v>439.99013382663907</v>
      </c>
    </row>
    <row r="8" spans="1:25" ht="33" customHeight="1" thickTop="1" thickBot="1" x14ac:dyDescent="0.25">
      <c r="A8" s="3"/>
      <c r="B8" s="16">
        <f>SUBTOTAL(3,$C$3:C8)</f>
        <v>6</v>
      </c>
      <c r="C8" s="12">
        <v>1111110120</v>
      </c>
      <c r="D8" s="12" t="s">
        <v>23</v>
      </c>
      <c r="E8" s="12" t="s">
        <v>13</v>
      </c>
      <c r="F8" s="13">
        <v>44499</v>
      </c>
      <c r="G8" s="14">
        <f t="shared" si="5"/>
        <v>44499</v>
      </c>
      <c r="H8" s="13">
        <f t="shared" si="7"/>
        <v>44854</v>
      </c>
      <c r="I8" s="14">
        <v>44854</v>
      </c>
      <c r="J8" s="15">
        <v>14879.661971830985</v>
      </c>
      <c r="K8" s="15">
        <f>H8-$F$3</f>
        <v>308</v>
      </c>
      <c r="L8" s="30">
        <f t="shared" si="6"/>
        <v>1497.6283153466252</v>
      </c>
      <c r="M8" s="30">
        <f t="shared" si="6"/>
        <v>1352.696542893726</v>
      </c>
      <c r="N8" s="30">
        <f t="shared" si="6"/>
        <v>1497.6283153466252</v>
      </c>
      <c r="O8" s="30">
        <f t="shared" si="6"/>
        <v>1449.3177245289921</v>
      </c>
      <c r="P8" s="30">
        <f t="shared" si="6"/>
        <v>1497.6283153466252</v>
      </c>
      <c r="Q8" s="30">
        <f t="shared" si="6"/>
        <v>1449.3177245289921</v>
      </c>
      <c r="R8" s="30">
        <f t="shared" si="6"/>
        <v>1497.6283153466252</v>
      </c>
      <c r="S8" s="30">
        <f t="shared" si="6"/>
        <v>1497.6283153466252</v>
      </c>
      <c r="T8" s="30">
        <f t="shared" si="6"/>
        <v>1449.3177245289921</v>
      </c>
      <c r="U8" s="30">
        <f t="shared" si="6"/>
        <v>917.90122553502829</v>
      </c>
      <c r="V8" s="30" t="str">
        <f t="shared" si="6"/>
        <v xml:space="preserve"> </v>
      </c>
      <c r="W8" s="30" t="str">
        <f t="shared" si="6"/>
        <v xml:space="preserve"> </v>
      </c>
      <c r="X8" s="43">
        <f t="shared" si="1"/>
        <v>14106.692518748854</v>
      </c>
      <c r="Y8" s="43">
        <f t="shared" si="4"/>
        <v>772.96945308213071</v>
      </c>
    </row>
    <row r="9" spans="1:25" ht="33" customHeight="1" thickTop="1" thickBot="1" x14ac:dyDescent="0.25">
      <c r="A9" s="3"/>
      <c r="B9" s="12">
        <f>SUBTOTAL(3,$C$3:C9)</f>
        <v>7</v>
      </c>
      <c r="C9" s="12">
        <v>1111110120</v>
      </c>
      <c r="D9" s="12" t="s">
        <v>24</v>
      </c>
      <c r="E9" s="12" t="s">
        <v>13</v>
      </c>
      <c r="F9" s="13">
        <v>44460</v>
      </c>
      <c r="G9" s="14">
        <f t="shared" si="5"/>
        <v>44460</v>
      </c>
      <c r="H9" s="13">
        <f t="shared" si="7"/>
        <v>44815</v>
      </c>
      <c r="I9" s="14">
        <v>44815</v>
      </c>
      <c r="J9" s="15">
        <v>7281.4112676056338</v>
      </c>
      <c r="K9" s="15">
        <f>H9-$F$3</f>
        <v>269</v>
      </c>
      <c r="L9" s="11">
        <f t="shared" si="6"/>
        <v>839.12174459395783</v>
      </c>
      <c r="M9" s="11">
        <f t="shared" si="6"/>
        <v>757.91641447196196</v>
      </c>
      <c r="N9" s="11">
        <f t="shared" si="6"/>
        <v>839.12174459395783</v>
      </c>
      <c r="O9" s="11">
        <f t="shared" si="6"/>
        <v>812.05330121995917</v>
      </c>
      <c r="P9" s="11">
        <f t="shared" si="6"/>
        <v>839.12174459395783</v>
      </c>
      <c r="Q9" s="11">
        <f t="shared" si="6"/>
        <v>812.05330121995917</v>
      </c>
      <c r="R9" s="11">
        <f t="shared" si="6"/>
        <v>839.12174459395783</v>
      </c>
      <c r="S9" s="11">
        <f t="shared" si="6"/>
        <v>839.12174459395783</v>
      </c>
      <c r="T9" s="11">
        <f t="shared" si="6"/>
        <v>270.68443373998639</v>
      </c>
      <c r="U9" s="11" t="str">
        <f t="shared" si="6"/>
        <v xml:space="preserve"> </v>
      </c>
      <c r="V9" s="11" t="str">
        <f t="shared" si="6"/>
        <v xml:space="preserve"> </v>
      </c>
      <c r="W9" s="11" t="str">
        <f t="shared" si="6"/>
        <v xml:space="preserve"> </v>
      </c>
      <c r="X9" s="43">
        <f t="shared" si="1"/>
        <v>6848.3161736216562</v>
      </c>
      <c r="Y9" s="43">
        <f t="shared" si="4"/>
        <v>433.09509398397768</v>
      </c>
    </row>
    <row r="10" spans="1:25" ht="33" customHeight="1" thickTop="1" thickBot="1" x14ac:dyDescent="0.25">
      <c r="A10" s="3"/>
      <c r="B10" s="12">
        <f>SUBTOTAL(3,$C$3:C10)</f>
        <v>8</v>
      </c>
      <c r="C10" s="12">
        <v>1111110120</v>
      </c>
      <c r="D10" s="12" t="s">
        <v>24</v>
      </c>
      <c r="E10" s="12" t="s">
        <v>13</v>
      </c>
      <c r="F10" s="13">
        <v>44460</v>
      </c>
      <c r="G10" s="14">
        <f t="shared" ref="G10" si="8">F10</f>
        <v>44460</v>
      </c>
      <c r="H10" s="13">
        <f t="shared" ref="H10" si="9">I10</f>
        <v>44815</v>
      </c>
      <c r="I10" s="14">
        <v>44815</v>
      </c>
      <c r="J10" s="15">
        <v>7281.4112676056338</v>
      </c>
      <c r="K10" s="15">
        <f>H10-$F$3</f>
        <v>269</v>
      </c>
      <c r="L10" s="30">
        <f t="shared" ref="L10:W10" si="10">IF((AND(MONTH(L$2)=MONTH($F10),MONTH(L$2)=MONTH($H10),YEAR(L$2)=YEAR($F10),YEAR(L$2)=YEAR($H10))),$J10,IF(0,J10,IF(AND(YEAR(L$2)&gt;YEAR($H10))," ",IF(AND(YEAR($F10)=YEAR(L$2),MONTH(L$2)&lt;MONTH($F10)),"",IF(AND(YEAR(L$2)=YEAR($F10),MONTH(L$2)=MONTH($F10)),($J10/$K10) *((DAY(EOMONTH($F10,0)))-DAY($F10)+1),IF(AND(MONTH(L$2)&gt;MONTH($H10),YEAR(L$2)=YEAR($H10))," ",IF(AND(MONTH($H10)=MONTH(L$2),YEAR($H10)=YEAR(L$2)),($J10/$K10)*(DAY($H10)-1),$J10/$K10*DAY(EOMONTH(L$2,0)))))))))</f>
        <v>839.12174459395783</v>
      </c>
      <c r="M10" s="30">
        <f t="shared" si="10"/>
        <v>757.91641447196196</v>
      </c>
      <c r="N10" s="30">
        <f t="shared" si="10"/>
        <v>839.12174459395783</v>
      </c>
      <c r="O10" s="30">
        <f t="shared" si="10"/>
        <v>812.05330121995917</v>
      </c>
      <c r="P10" s="30">
        <f t="shared" si="10"/>
        <v>839.12174459395783</v>
      </c>
      <c r="Q10" s="30">
        <f t="shared" si="10"/>
        <v>812.05330121995917</v>
      </c>
      <c r="R10" s="30">
        <f t="shared" si="10"/>
        <v>839.12174459395783</v>
      </c>
      <c r="S10" s="30">
        <f t="shared" si="10"/>
        <v>839.12174459395783</v>
      </c>
      <c r="T10" s="30">
        <f t="shared" si="10"/>
        <v>270.68443373998639</v>
      </c>
      <c r="U10" s="30" t="str">
        <f t="shared" si="10"/>
        <v xml:space="preserve"> </v>
      </c>
      <c r="V10" s="30" t="str">
        <f t="shared" si="10"/>
        <v xml:space="preserve"> </v>
      </c>
      <c r="W10" s="30" t="str">
        <f t="shared" si="10"/>
        <v xml:space="preserve"> </v>
      </c>
      <c r="X10" s="43">
        <f t="shared" ref="X10" si="11">SUM(L10:W10)</f>
        <v>6848.3161736216562</v>
      </c>
      <c r="Y10" s="43">
        <f t="shared" ref="Y10" si="12">J10-X10</f>
        <v>433.09509398397768</v>
      </c>
    </row>
    <row r="11" spans="1:25" ht="33" customHeight="1" thickTop="1" thickBot="1" x14ac:dyDescent="0.25">
      <c r="A11" s="3"/>
      <c r="B11" s="12">
        <f>SUBTOTAL(3,$C$3:C11)</f>
        <v>9</v>
      </c>
      <c r="C11" s="12">
        <v>1111110120</v>
      </c>
      <c r="D11" s="12" t="s">
        <v>24</v>
      </c>
      <c r="E11" s="12" t="s">
        <v>13</v>
      </c>
      <c r="F11" s="13">
        <v>44460</v>
      </c>
      <c r="G11" s="14">
        <f t="shared" ref="G11" si="13">F11</f>
        <v>44460</v>
      </c>
      <c r="H11" s="13">
        <f t="shared" ref="H11" si="14">I11</f>
        <v>44815</v>
      </c>
      <c r="I11" s="14">
        <v>44815</v>
      </c>
      <c r="J11" s="15">
        <v>7281.4112676056338</v>
      </c>
      <c r="K11" s="15">
        <f>H11-$F$3</f>
        <v>269</v>
      </c>
      <c r="L11" s="11">
        <f t="shared" ref="L11:W11" si="15">IF((AND(MONTH(L$2)=MONTH($F11),MONTH(L$2)=MONTH($H11),YEAR(L$2)=YEAR($F11),YEAR(L$2)=YEAR($H11))),$J11,IF(0,J11,IF(AND(YEAR(L$2)&gt;YEAR($H11))," ",IF(AND(YEAR($F11)=YEAR(L$2),MONTH(L$2)&lt;MONTH($F11)),"",IF(AND(YEAR(L$2)=YEAR($F11),MONTH(L$2)=MONTH($F11)),($J11/$K11) *((DAY(EOMONTH($F11,0)))-DAY($F11)+1),IF(AND(MONTH(L$2)&gt;MONTH($H11),YEAR(L$2)=YEAR($H11))," ",IF(AND(MONTH($H11)=MONTH(L$2),YEAR($H11)=YEAR(L$2)),($J11/$K11)*(DAY($H11)-1),$J11/$K11*DAY(EOMONTH(L$2,0)))))))))</f>
        <v>839.12174459395783</v>
      </c>
      <c r="M11" s="11">
        <f t="shared" si="15"/>
        <v>757.91641447196196</v>
      </c>
      <c r="N11" s="11">
        <f t="shared" si="15"/>
        <v>839.12174459395783</v>
      </c>
      <c r="O11" s="11">
        <f t="shared" si="15"/>
        <v>812.05330121995917</v>
      </c>
      <c r="P11" s="11">
        <f t="shared" si="15"/>
        <v>839.12174459395783</v>
      </c>
      <c r="Q11" s="11">
        <f t="shared" si="15"/>
        <v>812.05330121995917</v>
      </c>
      <c r="R11" s="11">
        <f t="shared" si="15"/>
        <v>839.12174459395783</v>
      </c>
      <c r="S11" s="11">
        <f t="shared" si="15"/>
        <v>839.12174459395783</v>
      </c>
      <c r="T11" s="11">
        <f t="shared" si="15"/>
        <v>270.68443373998639</v>
      </c>
      <c r="U11" s="11" t="str">
        <f t="shared" si="15"/>
        <v xml:space="preserve"> </v>
      </c>
      <c r="V11" s="11" t="str">
        <f t="shared" si="15"/>
        <v xml:space="preserve"> </v>
      </c>
      <c r="W11" s="11" t="str">
        <f t="shared" si="15"/>
        <v xml:space="preserve"> </v>
      </c>
      <c r="X11" s="43">
        <f t="shared" ref="X11" si="16">SUM(L11:W11)</f>
        <v>6848.3161736216562</v>
      </c>
      <c r="Y11" s="43">
        <f t="shared" ref="Y11" si="17">J11-X11</f>
        <v>433.09509398397768</v>
      </c>
    </row>
    <row r="12" spans="1:25" ht="33" customHeight="1" thickTop="1" thickBot="1" x14ac:dyDescent="0.25">
      <c r="A12" s="3"/>
      <c r="B12" s="12">
        <f>SUBTOTAL(3,$C$3:C12)</f>
        <v>10</v>
      </c>
      <c r="C12" s="12">
        <v>1111110120</v>
      </c>
      <c r="D12" s="12" t="s">
        <v>24</v>
      </c>
      <c r="E12" s="12" t="s">
        <v>13</v>
      </c>
      <c r="F12" s="13">
        <v>44460</v>
      </c>
      <c r="G12" s="14">
        <f t="shared" ref="G12" si="18">F12</f>
        <v>44460</v>
      </c>
      <c r="H12" s="13">
        <f t="shared" ref="H12" si="19">I12</f>
        <v>44815</v>
      </c>
      <c r="I12" s="14">
        <v>44815</v>
      </c>
      <c r="J12" s="15">
        <v>7281.4112676056338</v>
      </c>
      <c r="K12" s="15">
        <f>H12-$F$3</f>
        <v>269</v>
      </c>
      <c r="L12" s="30">
        <f t="shared" ref="L12:W12" si="20">IF((AND(MONTH(L$2)=MONTH($F12),MONTH(L$2)=MONTH($H12),YEAR(L$2)=YEAR($F12),YEAR(L$2)=YEAR($H12))),$J12,IF(0,J12,IF(AND(YEAR(L$2)&gt;YEAR($H12))," ",IF(AND(YEAR($F12)=YEAR(L$2),MONTH(L$2)&lt;MONTH($F12)),"",IF(AND(YEAR(L$2)=YEAR($F12),MONTH(L$2)=MONTH($F12)),($J12/$K12) *((DAY(EOMONTH($F12,0)))-DAY($F12)+1),IF(AND(MONTH(L$2)&gt;MONTH($H12),YEAR(L$2)=YEAR($H12))," ",IF(AND(MONTH($H12)=MONTH(L$2),YEAR($H12)=YEAR(L$2)),($J12/$K12)*(DAY($H12)-1),$J12/$K12*DAY(EOMONTH(L$2,0)))))))))</f>
        <v>839.12174459395783</v>
      </c>
      <c r="M12" s="30">
        <f t="shared" si="20"/>
        <v>757.91641447196196</v>
      </c>
      <c r="N12" s="30">
        <f t="shared" si="20"/>
        <v>839.12174459395783</v>
      </c>
      <c r="O12" s="30">
        <f t="shared" si="20"/>
        <v>812.05330121995917</v>
      </c>
      <c r="P12" s="30">
        <f t="shared" si="20"/>
        <v>839.12174459395783</v>
      </c>
      <c r="Q12" s="30">
        <f t="shared" si="20"/>
        <v>812.05330121995917</v>
      </c>
      <c r="R12" s="30">
        <f t="shared" si="20"/>
        <v>839.12174459395783</v>
      </c>
      <c r="S12" s="30">
        <f t="shared" si="20"/>
        <v>839.12174459395783</v>
      </c>
      <c r="T12" s="30">
        <f t="shared" si="20"/>
        <v>270.68443373998639</v>
      </c>
      <c r="U12" s="30" t="str">
        <f t="shared" si="20"/>
        <v xml:space="preserve"> </v>
      </c>
      <c r="V12" s="30" t="str">
        <f t="shared" si="20"/>
        <v xml:space="preserve"> </v>
      </c>
      <c r="W12" s="30" t="str">
        <f t="shared" si="20"/>
        <v xml:space="preserve"> </v>
      </c>
      <c r="X12" s="43">
        <f t="shared" ref="X12" si="21">SUM(L12:W12)</f>
        <v>6848.3161736216562</v>
      </c>
      <c r="Y12" s="43">
        <f t="shared" ref="Y12" si="22">J12-X12</f>
        <v>433.09509398397768</v>
      </c>
    </row>
    <row r="13" spans="1:25" ht="33" customHeight="1" thickTop="1" thickBot="1" x14ac:dyDescent="0.25">
      <c r="A13" s="3"/>
      <c r="B13" s="12">
        <f>SUBTOTAL(3,$C$3:C13)</f>
        <v>11</v>
      </c>
      <c r="C13" s="12">
        <v>1111110120</v>
      </c>
      <c r="D13" s="12" t="s">
        <v>24</v>
      </c>
      <c r="E13" s="12" t="s">
        <v>13</v>
      </c>
      <c r="F13" s="13">
        <v>44460</v>
      </c>
      <c r="G13" s="14">
        <f t="shared" ref="G13" si="23">F13</f>
        <v>44460</v>
      </c>
      <c r="H13" s="13">
        <f t="shared" ref="H13" si="24">I13</f>
        <v>44815</v>
      </c>
      <c r="I13" s="14">
        <v>44815</v>
      </c>
      <c r="J13" s="15">
        <v>7281.4112676056338</v>
      </c>
      <c r="K13" s="15">
        <f>H13-$F$3</f>
        <v>269</v>
      </c>
      <c r="L13" s="11">
        <f t="shared" ref="L13:W13" si="25">IF((AND(MONTH(L$2)=MONTH($F13),MONTH(L$2)=MONTH($H13),YEAR(L$2)=YEAR($F13),YEAR(L$2)=YEAR($H13))),$J13,IF(0,J13,IF(AND(YEAR(L$2)&gt;YEAR($H13))," ",IF(AND(YEAR($F13)=YEAR(L$2),MONTH(L$2)&lt;MONTH($F13)),"",IF(AND(YEAR(L$2)=YEAR($F13),MONTH(L$2)=MONTH($F13)),($J13/$K13) *((DAY(EOMONTH($F13,0)))-DAY($F13)+1),IF(AND(MONTH(L$2)&gt;MONTH($H13),YEAR(L$2)=YEAR($H13))," ",IF(AND(MONTH($H13)=MONTH(L$2),YEAR($H13)=YEAR(L$2)),($J13/$K13)*(DAY($H13)-1),$J13/$K13*DAY(EOMONTH(L$2,0)))))))))</f>
        <v>839.12174459395783</v>
      </c>
      <c r="M13" s="11">
        <f t="shared" si="25"/>
        <v>757.91641447196196</v>
      </c>
      <c r="N13" s="11">
        <f t="shared" si="25"/>
        <v>839.12174459395783</v>
      </c>
      <c r="O13" s="11">
        <f t="shared" si="25"/>
        <v>812.05330121995917</v>
      </c>
      <c r="P13" s="11">
        <f t="shared" si="25"/>
        <v>839.12174459395783</v>
      </c>
      <c r="Q13" s="11">
        <f t="shared" si="25"/>
        <v>812.05330121995917</v>
      </c>
      <c r="R13" s="11">
        <f t="shared" si="25"/>
        <v>839.12174459395783</v>
      </c>
      <c r="S13" s="11">
        <f t="shared" si="25"/>
        <v>839.12174459395783</v>
      </c>
      <c r="T13" s="11">
        <f t="shared" si="25"/>
        <v>270.68443373998639</v>
      </c>
      <c r="U13" s="11" t="str">
        <f t="shared" si="25"/>
        <v xml:space="preserve"> </v>
      </c>
      <c r="V13" s="11" t="str">
        <f t="shared" si="25"/>
        <v xml:space="preserve"> </v>
      </c>
      <c r="W13" s="11" t="str">
        <f t="shared" si="25"/>
        <v xml:space="preserve"> </v>
      </c>
      <c r="X13" s="43">
        <f t="shared" ref="X13" si="26">SUM(L13:W13)</f>
        <v>6848.3161736216562</v>
      </c>
      <c r="Y13" s="43">
        <f t="shared" ref="Y13" si="27">J13-X13</f>
        <v>433.09509398397768</v>
      </c>
    </row>
    <row r="14" spans="1:25" ht="33" customHeight="1" thickTop="1" thickBot="1" x14ac:dyDescent="0.25">
      <c r="A14" s="3"/>
      <c r="B14" s="12">
        <f>SUBTOTAL(3,$C$3:C14)</f>
        <v>12</v>
      </c>
      <c r="C14" s="12">
        <v>1111110120</v>
      </c>
      <c r="D14" s="12" t="s">
        <v>24</v>
      </c>
      <c r="E14" s="12" t="s">
        <v>13</v>
      </c>
      <c r="F14" s="13">
        <v>44460</v>
      </c>
      <c r="G14" s="14">
        <f t="shared" ref="G14" si="28">F14</f>
        <v>44460</v>
      </c>
      <c r="H14" s="13">
        <f t="shared" ref="H14" si="29">I14</f>
        <v>44815</v>
      </c>
      <c r="I14" s="14">
        <v>44815</v>
      </c>
      <c r="J14" s="15">
        <v>7281.4112676056338</v>
      </c>
      <c r="K14" s="15">
        <f>H14-$F$3</f>
        <v>269</v>
      </c>
      <c r="L14" s="30">
        <f t="shared" ref="L14:W14" si="30">IF((AND(MONTH(L$2)=MONTH($F14),MONTH(L$2)=MONTH($H14),YEAR(L$2)=YEAR($F14),YEAR(L$2)=YEAR($H14))),$J14,IF(0,J14,IF(AND(YEAR(L$2)&gt;YEAR($H14))," ",IF(AND(YEAR($F14)=YEAR(L$2),MONTH(L$2)&lt;MONTH($F14)),"",IF(AND(YEAR(L$2)=YEAR($F14),MONTH(L$2)=MONTH($F14)),($J14/$K14) *((DAY(EOMONTH($F14,0)))-DAY($F14)+1),IF(AND(MONTH(L$2)&gt;MONTH($H14),YEAR(L$2)=YEAR($H14))," ",IF(AND(MONTH($H14)=MONTH(L$2),YEAR($H14)=YEAR(L$2)),($J14/$K14)*(DAY($H14)-1),$J14/$K14*DAY(EOMONTH(L$2,0)))))))))</f>
        <v>839.12174459395783</v>
      </c>
      <c r="M14" s="30">
        <f t="shared" si="30"/>
        <v>757.91641447196196</v>
      </c>
      <c r="N14" s="30">
        <f t="shared" si="30"/>
        <v>839.12174459395783</v>
      </c>
      <c r="O14" s="30">
        <f t="shared" si="30"/>
        <v>812.05330121995917</v>
      </c>
      <c r="P14" s="30">
        <f t="shared" si="30"/>
        <v>839.12174459395783</v>
      </c>
      <c r="Q14" s="30">
        <f t="shared" si="30"/>
        <v>812.05330121995917</v>
      </c>
      <c r="R14" s="30">
        <f t="shared" si="30"/>
        <v>839.12174459395783</v>
      </c>
      <c r="S14" s="30">
        <f t="shared" si="30"/>
        <v>839.12174459395783</v>
      </c>
      <c r="T14" s="30">
        <f t="shared" si="30"/>
        <v>270.68443373998639</v>
      </c>
      <c r="U14" s="30" t="str">
        <f t="shared" si="30"/>
        <v xml:space="preserve"> </v>
      </c>
      <c r="V14" s="30" t="str">
        <f t="shared" si="30"/>
        <v xml:space="preserve"> </v>
      </c>
      <c r="W14" s="30" t="str">
        <f t="shared" si="30"/>
        <v xml:space="preserve"> </v>
      </c>
      <c r="X14" s="43">
        <f t="shared" ref="X14" si="31">SUM(L14:W14)</f>
        <v>6848.3161736216562</v>
      </c>
      <c r="Y14" s="43">
        <f t="shared" ref="Y14" si="32">J14-X14</f>
        <v>433.09509398397768</v>
      </c>
    </row>
    <row r="15" spans="1:25" ht="33" customHeight="1" thickTop="1" thickBot="1" x14ac:dyDescent="0.25">
      <c r="A15" s="3"/>
      <c r="B15" s="12">
        <f>SUBTOTAL(3,$C$3:C15)</f>
        <v>13</v>
      </c>
      <c r="C15" s="12">
        <v>1111110120</v>
      </c>
      <c r="D15" s="12" t="s">
        <v>24</v>
      </c>
      <c r="E15" s="12" t="s">
        <v>13</v>
      </c>
      <c r="F15" s="13">
        <v>44460</v>
      </c>
      <c r="G15" s="14">
        <f t="shared" ref="G15" si="33">F15</f>
        <v>44460</v>
      </c>
      <c r="H15" s="13">
        <f t="shared" ref="H15" si="34">I15</f>
        <v>44815</v>
      </c>
      <c r="I15" s="14">
        <v>44815</v>
      </c>
      <c r="J15" s="15">
        <v>7281.4112676056338</v>
      </c>
      <c r="K15" s="15">
        <f>H15-$F$3</f>
        <v>269</v>
      </c>
      <c r="L15" s="11">
        <f t="shared" ref="L15:W15" si="35">IF((AND(MONTH(L$2)=MONTH($F15),MONTH(L$2)=MONTH($H15),YEAR(L$2)=YEAR($F15),YEAR(L$2)=YEAR($H15))),$J15,IF(0,J15,IF(AND(YEAR(L$2)&gt;YEAR($H15))," ",IF(AND(YEAR($F15)=YEAR(L$2),MONTH(L$2)&lt;MONTH($F15)),"",IF(AND(YEAR(L$2)=YEAR($F15),MONTH(L$2)=MONTH($F15)),($J15/$K15) *((DAY(EOMONTH($F15,0)))-DAY($F15)+1),IF(AND(MONTH(L$2)&gt;MONTH($H15),YEAR(L$2)=YEAR($H15))," ",IF(AND(MONTH($H15)=MONTH(L$2),YEAR($H15)=YEAR(L$2)),($J15/$K15)*(DAY($H15)-1),$J15/$K15*DAY(EOMONTH(L$2,0)))))))))</f>
        <v>839.12174459395783</v>
      </c>
      <c r="M15" s="11">
        <f t="shared" si="35"/>
        <v>757.91641447196196</v>
      </c>
      <c r="N15" s="11">
        <f t="shared" si="35"/>
        <v>839.12174459395783</v>
      </c>
      <c r="O15" s="11">
        <f t="shared" si="35"/>
        <v>812.05330121995917</v>
      </c>
      <c r="P15" s="11">
        <f t="shared" si="35"/>
        <v>839.12174459395783</v>
      </c>
      <c r="Q15" s="11">
        <f t="shared" si="35"/>
        <v>812.05330121995917</v>
      </c>
      <c r="R15" s="11">
        <f t="shared" si="35"/>
        <v>839.12174459395783</v>
      </c>
      <c r="S15" s="11">
        <f t="shared" si="35"/>
        <v>839.12174459395783</v>
      </c>
      <c r="T15" s="11">
        <f t="shared" si="35"/>
        <v>270.68443373998639</v>
      </c>
      <c r="U15" s="11" t="str">
        <f t="shared" si="35"/>
        <v xml:space="preserve"> </v>
      </c>
      <c r="V15" s="11" t="str">
        <f t="shared" si="35"/>
        <v xml:space="preserve"> </v>
      </c>
      <c r="W15" s="11" t="str">
        <f t="shared" si="35"/>
        <v xml:space="preserve"> </v>
      </c>
      <c r="X15" s="43">
        <f t="shared" ref="X15" si="36">SUM(L15:W15)</f>
        <v>6848.3161736216562</v>
      </c>
      <c r="Y15" s="43">
        <f t="shared" ref="Y15" si="37">J15-X15</f>
        <v>433.09509398397768</v>
      </c>
    </row>
    <row r="16" spans="1:25" ht="33" customHeight="1" thickTop="1" thickBot="1" x14ac:dyDescent="0.25">
      <c r="A16" s="3"/>
      <c r="B16" s="12">
        <f>SUBTOTAL(3,$C$3:C16)</f>
        <v>14</v>
      </c>
      <c r="C16" s="12">
        <v>1111110120</v>
      </c>
      <c r="D16" s="12" t="s">
        <v>24</v>
      </c>
      <c r="E16" s="12" t="s">
        <v>13</v>
      </c>
      <c r="F16" s="13">
        <v>44460</v>
      </c>
      <c r="G16" s="14">
        <f t="shared" ref="G16" si="38">F16</f>
        <v>44460</v>
      </c>
      <c r="H16" s="13">
        <f t="shared" ref="H16" si="39">I16</f>
        <v>44815</v>
      </c>
      <c r="I16" s="14">
        <v>44815</v>
      </c>
      <c r="J16" s="15">
        <v>7281.4112676056338</v>
      </c>
      <c r="K16" s="15">
        <f>H16-$F$3</f>
        <v>269</v>
      </c>
      <c r="L16" s="30">
        <f t="shared" ref="L16:W16" si="40">IF((AND(MONTH(L$2)=MONTH($F16),MONTH(L$2)=MONTH($H16),YEAR(L$2)=YEAR($F16),YEAR(L$2)=YEAR($H16))),$J16,IF(0,J16,IF(AND(YEAR(L$2)&gt;YEAR($H16))," ",IF(AND(YEAR($F16)=YEAR(L$2),MONTH(L$2)&lt;MONTH($F16)),"",IF(AND(YEAR(L$2)=YEAR($F16),MONTH(L$2)=MONTH($F16)),($J16/$K16) *((DAY(EOMONTH($F16,0)))-DAY($F16)+1),IF(AND(MONTH(L$2)&gt;MONTH($H16),YEAR(L$2)=YEAR($H16))," ",IF(AND(MONTH($H16)=MONTH(L$2),YEAR($H16)=YEAR(L$2)),($J16/$K16)*(DAY($H16)-1),$J16/$K16*DAY(EOMONTH(L$2,0)))))))))</f>
        <v>839.12174459395783</v>
      </c>
      <c r="M16" s="30">
        <f t="shared" si="40"/>
        <v>757.91641447196196</v>
      </c>
      <c r="N16" s="30">
        <f t="shared" si="40"/>
        <v>839.12174459395783</v>
      </c>
      <c r="O16" s="30">
        <f t="shared" si="40"/>
        <v>812.05330121995917</v>
      </c>
      <c r="P16" s="30">
        <f t="shared" si="40"/>
        <v>839.12174459395783</v>
      </c>
      <c r="Q16" s="30">
        <f t="shared" si="40"/>
        <v>812.05330121995917</v>
      </c>
      <c r="R16" s="30">
        <f t="shared" si="40"/>
        <v>839.12174459395783</v>
      </c>
      <c r="S16" s="30">
        <f t="shared" si="40"/>
        <v>839.12174459395783</v>
      </c>
      <c r="T16" s="30">
        <f t="shared" si="40"/>
        <v>270.68443373998639</v>
      </c>
      <c r="U16" s="30" t="str">
        <f t="shared" si="40"/>
        <v xml:space="preserve"> </v>
      </c>
      <c r="V16" s="30" t="str">
        <f t="shared" si="40"/>
        <v xml:space="preserve"> </v>
      </c>
      <c r="W16" s="30" t="str">
        <f t="shared" si="40"/>
        <v xml:space="preserve"> </v>
      </c>
      <c r="X16" s="43">
        <f t="shared" ref="X16" si="41">SUM(L16:W16)</f>
        <v>6848.3161736216562</v>
      </c>
      <c r="Y16" s="43">
        <f t="shared" ref="Y16" si="42">J16-X16</f>
        <v>433.09509398397768</v>
      </c>
    </row>
    <row r="17" spans="1:25" ht="33" customHeight="1" thickTop="1" thickBot="1" x14ac:dyDescent="0.25">
      <c r="A17" s="3"/>
      <c r="B17" s="12">
        <f>SUBTOTAL(3,$C$3:C17)</f>
        <v>15</v>
      </c>
      <c r="C17" s="12">
        <v>1111110120</v>
      </c>
      <c r="D17" s="12" t="s">
        <v>24</v>
      </c>
      <c r="E17" s="12" t="s">
        <v>13</v>
      </c>
      <c r="F17" s="13">
        <v>44460</v>
      </c>
      <c r="G17" s="14">
        <f t="shared" ref="G17" si="43">F17</f>
        <v>44460</v>
      </c>
      <c r="H17" s="13">
        <f t="shared" ref="H17" si="44">I17</f>
        <v>44815</v>
      </c>
      <c r="I17" s="14">
        <v>44815</v>
      </c>
      <c r="J17" s="15">
        <v>7281.4112676056338</v>
      </c>
      <c r="K17" s="15">
        <f>H17-$F$3</f>
        <v>269</v>
      </c>
      <c r="L17" s="11">
        <f t="shared" ref="L17:W17" si="45">IF((AND(MONTH(L$2)=MONTH($F17),MONTH(L$2)=MONTH($H17),YEAR(L$2)=YEAR($F17),YEAR(L$2)=YEAR($H17))),$J17,IF(0,J17,IF(AND(YEAR(L$2)&gt;YEAR($H17))," ",IF(AND(YEAR($F17)=YEAR(L$2),MONTH(L$2)&lt;MONTH($F17)),"",IF(AND(YEAR(L$2)=YEAR($F17),MONTH(L$2)=MONTH($F17)),($J17/$K17) *((DAY(EOMONTH($F17,0)))-DAY($F17)+1),IF(AND(MONTH(L$2)&gt;MONTH($H17),YEAR(L$2)=YEAR($H17))," ",IF(AND(MONTH($H17)=MONTH(L$2),YEAR($H17)=YEAR(L$2)),($J17/$K17)*(DAY($H17)-1),$J17/$K17*DAY(EOMONTH(L$2,0)))))))))</f>
        <v>839.12174459395783</v>
      </c>
      <c r="M17" s="11">
        <f t="shared" si="45"/>
        <v>757.91641447196196</v>
      </c>
      <c r="N17" s="11">
        <f t="shared" si="45"/>
        <v>839.12174459395783</v>
      </c>
      <c r="O17" s="11">
        <f t="shared" si="45"/>
        <v>812.05330121995917</v>
      </c>
      <c r="P17" s="11">
        <f t="shared" si="45"/>
        <v>839.12174459395783</v>
      </c>
      <c r="Q17" s="11">
        <f t="shared" si="45"/>
        <v>812.05330121995917</v>
      </c>
      <c r="R17" s="11">
        <f t="shared" si="45"/>
        <v>839.12174459395783</v>
      </c>
      <c r="S17" s="11">
        <f t="shared" si="45"/>
        <v>839.12174459395783</v>
      </c>
      <c r="T17" s="11">
        <f t="shared" si="45"/>
        <v>270.68443373998639</v>
      </c>
      <c r="U17" s="11" t="str">
        <f t="shared" si="45"/>
        <v xml:space="preserve"> </v>
      </c>
      <c r="V17" s="11" t="str">
        <f t="shared" si="45"/>
        <v xml:space="preserve"> </v>
      </c>
      <c r="W17" s="11" t="str">
        <f t="shared" si="45"/>
        <v xml:space="preserve"> </v>
      </c>
      <c r="X17" s="43">
        <f t="shared" ref="X17" si="46">SUM(L17:W17)</f>
        <v>6848.3161736216562</v>
      </c>
      <c r="Y17" s="43">
        <f t="shared" ref="Y17" si="47">J17-X17</f>
        <v>433.09509398397768</v>
      </c>
    </row>
    <row r="18" spans="1:25" ht="33" customHeight="1" thickTop="1" thickBot="1" x14ac:dyDescent="0.25">
      <c r="A18" s="3"/>
      <c r="B18" s="12">
        <f>SUBTOTAL(3,$C$3:C18)</f>
        <v>16</v>
      </c>
      <c r="C18" s="12">
        <v>1111110120</v>
      </c>
      <c r="D18" s="12" t="s">
        <v>24</v>
      </c>
      <c r="E18" s="12" t="s">
        <v>13</v>
      </c>
      <c r="F18" s="13">
        <v>44460</v>
      </c>
      <c r="G18" s="14">
        <f t="shared" ref="G18" si="48">F18</f>
        <v>44460</v>
      </c>
      <c r="H18" s="13">
        <f t="shared" ref="H18" si="49">I18</f>
        <v>44815</v>
      </c>
      <c r="I18" s="14">
        <v>44815</v>
      </c>
      <c r="J18" s="15">
        <v>7281.4112676056338</v>
      </c>
      <c r="K18" s="15">
        <f>H18-$F$3</f>
        <v>269</v>
      </c>
      <c r="L18" s="30">
        <f t="shared" ref="L18:W18" si="50">IF((AND(MONTH(L$2)=MONTH($F18),MONTH(L$2)=MONTH($H18),YEAR(L$2)=YEAR($F18),YEAR(L$2)=YEAR($H18))),$J18,IF(0,J18,IF(AND(YEAR(L$2)&gt;YEAR($H18))," ",IF(AND(YEAR($F18)=YEAR(L$2),MONTH(L$2)&lt;MONTH($F18)),"",IF(AND(YEAR(L$2)=YEAR($F18),MONTH(L$2)=MONTH($F18)),($J18/$K18) *((DAY(EOMONTH($F18,0)))-DAY($F18)+1),IF(AND(MONTH(L$2)&gt;MONTH($H18),YEAR(L$2)=YEAR($H18))," ",IF(AND(MONTH($H18)=MONTH(L$2),YEAR($H18)=YEAR(L$2)),($J18/$K18)*(DAY($H18)-1),$J18/$K18*DAY(EOMONTH(L$2,0)))))))))</f>
        <v>839.12174459395783</v>
      </c>
      <c r="M18" s="30">
        <f t="shared" si="50"/>
        <v>757.91641447196196</v>
      </c>
      <c r="N18" s="30">
        <f t="shared" si="50"/>
        <v>839.12174459395783</v>
      </c>
      <c r="O18" s="30">
        <f t="shared" si="50"/>
        <v>812.05330121995917</v>
      </c>
      <c r="P18" s="30">
        <f t="shared" si="50"/>
        <v>839.12174459395783</v>
      </c>
      <c r="Q18" s="30">
        <f t="shared" si="50"/>
        <v>812.05330121995917</v>
      </c>
      <c r="R18" s="30">
        <f t="shared" si="50"/>
        <v>839.12174459395783</v>
      </c>
      <c r="S18" s="30">
        <f t="shared" si="50"/>
        <v>839.12174459395783</v>
      </c>
      <c r="T18" s="30">
        <f t="shared" si="50"/>
        <v>270.68443373998639</v>
      </c>
      <c r="U18" s="30" t="str">
        <f t="shared" si="50"/>
        <v xml:space="preserve"> </v>
      </c>
      <c r="V18" s="30" t="str">
        <f t="shared" si="50"/>
        <v xml:space="preserve"> </v>
      </c>
      <c r="W18" s="30" t="str">
        <f t="shared" si="50"/>
        <v xml:space="preserve"> </v>
      </c>
      <c r="X18" s="43">
        <f t="shared" ref="X18" si="51">SUM(L18:W18)</f>
        <v>6848.3161736216562</v>
      </c>
      <c r="Y18" s="43">
        <f t="shared" ref="Y18" si="52">J18-X18</f>
        <v>433.09509398397768</v>
      </c>
    </row>
    <row r="19" spans="1:25" ht="33" customHeight="1" thickTop="1" thickBot="1" x14ac:dyDescent="0.25">
      <c r="A19" s="3"/>
      <c r="B19" s="12">
        <f>SUBTOTAL(3,$C$3:C19)</f>
        <v>17</v>
      </c>
      <c r="C19" s="12">
        <v>1111110120</v>
      </c>
      <c r="D19" s="12" t="s">
        <v>24</v>
      </c>
      <c r="E19" s="12" t="s">
        <v>13</v>
      </c>
      <c r="F19" s="13">
        <v>44460</v>
      </c>
      <c r="G19" s="14">
        <f t="shared" ref="G19" si="53">F19</f>
        <v>44460</v>
      </c>
      <c r="H19" s="13">
        <f t="shared" ref="H19" si="54">I19</f>
        <v>44815</v>
      </c>
      <c r="I19" s="14">
        <v>44815</v>
      </c>
      <c r="J19" s="15">
        <v>7281.4112676056338</v>
      </c>
      <c r="K19" s="15">
        <f>H19-$F$3</f>
        <v>269</v>
      </c>
      <c r="L19" s="11">
        <f t="shared" ref="L19:W19" si="55">IF((AND(MONTH(L$2)=MONTH($F19),MONTH(L$2)=MONTH($H19),YEAR(L$2)=YEAR($F19),YEAR(L$2)=YEAR($H19))),$J19,IF(0,J19,IF(AND(YEAR(L$2)&gt;YEAR($H19))," ",IF(AND(YEAR($F19)=YEAR(L$2),MONTH(L$2)&lt;MONTH($F19)),"",IF(AND(YEAR(L$2)=YEAR($F19),MONTH(L$2)=MONTH($F19)),($J19/$K19) *((DAY(EOMONTH($F19,0)))-DAY($F19)+1),IF(AND(MONTH(L$2)&gt;MONTH($H19),YEAR(L$2)=YEAR($H19))," ",IF(AND(MONTH($H19)=MONTH(L$2),YEAR($H19)=YEAR(L$2)),($J19/$K19)*(DAY($H19)-1),$J19/$K19*DAY(EOMONTH(L$2,0)))))))))</f>
        <v>839.12174459395783</v>
      </c>
      <c r="M19" s="11">
        <f t="shared" si="55"/>
        <v>757.91641447196196</v>
      </c>
      <c r="N19" s="11">
        <f t="shared" si="55"/>
        <v>839.12174459395783</v>
      </c>
      <c r="O19" s="11">
        <f t="shared" si="55"/>
        <v>812.05330121995917</v>
      </c>
      <c r="P19" s="11">
        <f t="shared" si="55"/>
        <v>839.12174459395783</v>
      </c>
      <c r="Q19" s="11">
        <f t="shared" si="55"/>
        <v>812.05330121995917</v>
      </c>
      <c r="R19" s="11">
        <f t="shared" si="55"/>
        <v>839.12174459395783</v>
      </c>
      <c r="S19" s="11">
        <f t="shared" si="55"/>
        <v>839.12174459395783</v>
      </c>
      <c r="T19" s="11">
        <f t="shared" si="55"/>
        <v>270.68443373998639</v>
      </c>
      <c r="U19" s="11" t="str">
        <f t="shared" si="55"/>
        <v xml:space="preserve"> </v>
      </c>
      <c r="V19" s="11" t="str">
        <f t="shared" si="55"/>
        <v xml:space="preserve"> </v>
      </c>
      <c r="W19" s="11" t="str">
        <f t="shared" si="55"/>
        <v xml:space="preserve"> </v>
      </c>
      <c r="X19" s="43">
        <f t="shared" ref="X19" si="56">SUM(L19:W19)</f>
        <v>6848.3161736216562</v>
      </c>
      <c r="Y19" s="43">
        <f t="shared" ref="Y19" si="57">J19-X19</f>
        <v>433.09509398397768</v>
      </c>
    </row>
    <row r="20" spans="1:25" ht="33" customHeight="1" thickTop="1" thickBot="1" x14ac:dyDescent="0.25">
      <c r="A20" s="3"/>
      <c r="B20" s="12">
        <f>SUBTOTAL(3,$C$3:C20)</f>
        <v>18</v>
      </c>
      <c r="C20" s="12">
        <v>1111110120</v>
      </c>
      <c r="D20" s="12" t="s">
        <v>24</v>
      </c>
      <c r="E20" s="12" t="s">
        <v>13</v>
      </c>
      <c r="F20" s="13">
        <v>44460</v>
      </c>
      <c r="G20" s="14">
        <f t="shared" ref="G20" si="58">F20</f>
        <v>44460</v>
      </c>
      <c r="H20" s="13">
        <f t="shared" ref="H20" si="59">I20</f>
        <v>44815</v>
      </c>
      <c r="I20" s="14">
        <v>44815</v>
      </c>
      <c r="J20" s="15">
        <v>7281.4112676056338</v>
      </c>
      <c r="K20" s="15">
        <f>H20-$F$3</f>
        <v>269</v>
      </c>
      <c r="L20" s="30">
        <f t="shared" ref="L20:W20" si="60">IF((AND(MONTH(L$2)=MONTH($F20),MONTH(L$2)=MONTH($H20),YEAR(L$2)=YEAR($F20),YEAR(L$2)=YEAR($H20))),$J20,IF(0,J20,IF(AND(YEAR(L$2)&gt;YEAR($H20))," ",IF(AND(YEAR($F20)=YEAR(L$2),MONTH(L$2)&lt;MONTH($F20)),"",IF(AND(YEAR(L$2)=YEAR($F20),MONTH(L$2)=MONTH($F20)),($J20/$K20) *((DAY(EOMONTH($F20,0)))-DAY($F20)+1),IF(AND(MONTH(L$2)&gt;MONTH($H20),YEAR(L$2)=YEAR($H20))," ",IF(AND(MONTH($H20)=MONTH(L$2),YEAR($H20)=YEAR(L$2)),($J20/$K20)*(DAY($H20)-1),$J20/$K20*DAY(EOMONTH(L$2,0)))))))))</f>
        <v>839.12174459395783</v>
      </c>
      <c r="M20" s="30">
        <f t="shared" si="60"/>
        <v>757.91641447196196</v>
      </c>
      <c r="N20" s="30">
        <f t="shared" si="60"/>
        <v>839.12174459395783</v>
      </c>
      <c r="O20" s="30">
        <f t="shared" si="60"/>
        <v>812.05330121995917</v>
      </c>
      <c r="P20" s="30">
        <f t="shared" si="60"/>
        <v>839.12174459395783</v>
      </c>
      <c r="Q20" s="30">
        <f t="shared" si="60"/>
        <v>812.05330121995917</v>
      </c>
      <c r="R20" s="30">
        <f t="shared" si="60"/>
        <v>839.12174459395783</v>
      </c>
      <c r="S20" s="30">
        <f t="shared" si="60"/>
        <v>839.12174459395783</v>
      </c>
      <c r="T20" s="30">
        <f t="shared" si="60"/>
        <v>270.68443373998639</v>
      </c>
      <c r="U20" s="30" t="str">
        <f t="shared" si="60"/>
        <v xml:space="preserve"> </v>
      </c>
      <c r="V20" s="30" t="str">
        <f t="shared" si="60"/>
        <v xml:space="preserve"> </v>
      </c>
      <c r="W20" s="30" t="str">
        <f t="shared" si="60"/>
        <v xml:space="preserve"> </v>
      </c>
      <c r="X20" s="43">
        <f t="shared" ref="X20" si="61">SUM(L20:W20)</f>
        <v>6848.3161736216562</v>
      </c>
      <c r="Y20" s="43">
        <f t="shared" ref="Y20" si="62">J20-X20</f>
        <v>433.09509398397768</v>
      </c>
    </row>
    <row r="21" spans="1:25" ht="33" customHeight="1" thickTop="1" thickBot="1" x14ac:dyDescent="0.25">
      <c r="A21" s="3"/>
      <c r="B21" s="12">
        <f>SUBTOTAL(3,$C$3:C21)</f>
        <v>19</v>
      </c>
      <c r="C21" s="12">
        <v>1111110120</v>
      </c>
      <c r="D21" s="12" t="s">
        <v>24</v>
      </c>
      <c r="E21" s="12" t="s">
        <v>13</v>
      </c>
      <c r="F21" s="13">
        <v>44460</v>
      </c>
      <c r="G21" s="14">
        <f t="shared" ref="G21" si="63">F21</f>
        <v>44460</v>
      </c>
      <c r="H21" s="13">
        <f t="shared" ref="H21" si="64">I21</f>
        <v>44815</v>
      </c>
      <c r="I21" s="14">
        <v>44815</v>
      </c>
      <c r="J21" s="15">
        <v>7281.4112676056338</v>
      </c>
      <c r="K21" s="15">
        <f>H21-$F$3</f>
        <v>269</v>
      </c>
      <c r="L21" s="11">
        <f t="shared" ref="L21:W21" si="65">IF((AND(MONTH(L$2)=MONTH($F21),MONTH(L$2)=MONTH($H21),YEAR(L$2)=YEAR($F21),YEAR(L$2)=YEAR($H21))),$J21,IF(0,J21,IF(AND(YEAR(L$2)&gt;YEAR($H21))," ",IF(AND(YEAR($F21)=YEAR(L$2),MONTH(L$2)&lt;MONTH($F21)),"",IF(AND(YEAR(L$2)=YEAR($F21),MONTH(L$2)=MONTH($F21)),($J21/$K21) *((DAY(EOMONTH($F21,0)))-DAY($F21)+1),IF(AND(MONTH(L$2)&gt;MONTH($H21),YEAR(L$2)=YEAR($H21))," ",IF(AND(MONTH($H21)=MONTH(L$2),YEAR($H21)=YEAR(L$2)),($J21/$K21)*(DAY($H21)-1),$J21/$K21*DAY(EOMONTH(L$2,0)))))))))</f>
        <v>839.12174459395783</v>
      </c>
      <c r="M21" s="11">
        <f t="shared" si="65"/>
        <v>757.91641447196196</v>
      </c>
      <c r="N21" s="11">
        <f t="shared" si="65"/>
        <v>839.12174459395783</v>
      </c>
      <c r="O21" s="11">
        <f t="shared" si="65"/>
        <v>812.05330121995917</v>
      </c>
      <c r="P21" s="11">
        <f t="shared" si="65"/>
        <v>839.12174459395783</v>
      </c>
      <c r="Q21" s="11">
        <f t="shared" si="65"/>
        <v>812.05330121995917</v>
      </c>
      <c r="R21" s="11">
        <f t="shared" si="65"/>
        <v>839.12174459395783</v>
      </c>
      <c r="S21" s="11">
        <f t="shared" si="65"/>
        <v>839.12174459395783</v>
      </c>
      <c r="T21" s="11">
        <f t="shared" si="65"/>
        <v>270.68443373998639</v>
      </c>
      <c r="U21" s="11" t="str">
        <f t="shared" si="65"/>
        <v xml:space="preserve"> </v>
      </c>
      <c r="V21" s="11" t="str">
        <f t="shared" si="65"/>
        <v xml:space="preserve"> </v>
      </c>
      <c r="W21" s="11" t="str">
        <f t="shared" si="65"/>
        <v xml:space="preserve"> </v>
      </c>
      <c r="X21" s="43">
        <f t="shared" ref="X21" si="66">SUM(L21:W21)</f>
        <v>6848.3161736216562</v>
      </c>
      <c r="Y21" s="43">
        <f t="shared" ref="Y21" si="67">J21-X21</f>
        <v>433.09509398397768</v>
      </c>
    </row>
    <row r="22" spans="1:25" ht="33" customHeight="1" thickTop="1" thickBot="1" x14ac:dyDescent="0.25">
      <c r="A22" s="3"/>
      <c r="B22" s="12">
        <f>SUBTOTAL(3,$C$3:C22)</f>
        <v>20</v>
      </c>
      <c r="C22" s="12">
        <v>1111110120</v>
      </c>
      <c r="D22" s="12" t="s">
        <v>24</v>
      </c>
      <c r="E22" s="12" t="s">
        <v>13</v>
      </c>
      <c r="F22" s="13">
        <v>44460</v>
      </c>
      <c r="G22" s="14">
        <f t="shared" ref="G22" si="68">F22</f>
        <v>44460</v>
      </c>
      <c r="H22" s="13">
        <f t="shared" ref="H22" si="69">I22</f>
        <v>44815</v>
      </c>
      <c r="I22" s="14">
        <v>44815</v>
      </c>
      <c r="J22" s="15">
        <v>7281.4112676056338</v>
      </c>
      <c r="K22" s="15">
        <f>H22-$F$3</f>
        <v>269</v>
      </c>
      <c r="L22" s="30">
        <f t="shared" ref="L22:W22" si="70">IF((AND(MONTH(L$2)=MONTH($F22),MONTH(L$2)=MONTH($H22),YEAR(L$2)=YEAR($F22),YEAR(L$2)=YEAR($H22))),$J22,IF(0,J22,IF(AND(YEAR(L$2)&gt;YEAR($H22))," ",IF(AND(YEAR($F22)=YEAR(L$2),MONTH(L$2)&lt;MONTH($F22)),"",IF(AND(YEAR(L$2)=YEAR($F22),MONTH(L$2)=MONTH($F22)),($J22/$K22) *((DAY(EOMONTH($F22,0)))-DAY($F22)+1),IF(AND(MONTH(L$2)&gt;MONTH($H22),YEAR(L$2)=YEAR($H22))," ",IF(AND(MONTH($H22)=MONTH(L$2),YEAR($H22)=YEAR(L$2)),($J22/$K22)*(DAY($H22)-1),$J22/$K22*DAY(EOMONTH(L$2,0)))))))))</f>
        <v>839.12174459395783</v>
      </c>
      <c r="M22" s="30">
        <f t="shared" si="70"/>
        <v>757.91641447196196</v>
      </c>
      <c r="N22" s="30">
        <f t="shared" si="70"/>
        <v>839.12174459395783</v>
      </c>
      <c r="O22" s="30">
        <f t="shared" si="70"/>
        <v>812.05330121995917</v>
      </c>
      <c r="P22" s="30">
        <f t="shared" si="70"/>
        <v>839.12174459395783</v>
      </c>
      <c r="Q22" s="30">
        <f t="shared" si="70"/>
        <v>812.05330121995917</v>
      </c>
      <c r="R22" s="30">
        <f t="shared" si="70"/>
        <v>839.12174459395783</v>
      </c>
      <c r="S22" s="30">
        <f t="shared" si="70"/>
        <v>839.12174459395783</v>
      </c>
      <c r="T22" s="30">
        <f t="shared" si="70"/>
        <v>270.68443373998639</v>
      </c>
      <c r="U22" s="30" t="str">
        <f t="shared" si="70"/>
        <v xml:space="preserve"> </v>
      </c>
      <c r="V22" s="30" t="str">
        <f t="shared" si="70"/>
        <v xml:space="preserve"> </v>
      </c>
      <c r="W22" s="30" t="str">
        <f t="shared" si="70"/>
        <v xml:space="preserve"> </v>
      </c>
      <c r="X22" s="43">
        <f t="shared" ref="X22" si="71">SUM(L22:W22)</f>
        <v>6848.3161736216562</v>
      </c>
      <c r="Y22" s="43">
        <f t="shared" ref="Y22" si="72">J22-X22</f>
        <v>433.09509398397768</v>
      </c>
    </row>
    <row r="23" spans="1:25" ht="33" customHeight="1" thickTop="1" thickBot="1" x14ac:dyDescent="0.25">
      <c r="A23" s="3"/>
      <c r="B23" s="12">
        <f>SUBTOTAL(3,$C$3:C23)</f>
        <v>21</v>
      </c>
      <c r="C23" s="12">
        <v>1111110120</v>
      </c>
      <c r="D23" s="12" t="s">
        <v>24</v>
      </c>
      <c r="E23" s="12" t="s">
        <v>13</v>
      </c>
      <c r="F23" s="13">
        <v>44460</v>
      </c>
      <c r="G23" s="14">
        <f t="shared" ref="G23" si="73">F23</f>
        <v>44460</v>
      </c>
      <c r="H23" s="13">
        <f t="shared" ref="H23" si="74">I23</f>
        <v>44815</v>
      </c>
      <c r="I23" s="14">
        <v>44815</v>
      </c>
      <c r="J23" s="15">
        <v>7281.4112676056338</v>
      </c>
      <c r="K23" s="15">
        <f>H23-$F$3</f>
        <v>269</v>
      </c>
      <c r="L23" s="11">
        <f t="shared" ref="L23:W23" si="75">IF((AND(MONTH(L$2)=MONTH($F23),MONTH(L$2)=MONTH($H23),YEAR(L$2)=YEAR($F23),YEAR(L$2)=YEAR($H23))),$J23,IF(0,J23,IF(AND(YEAR(L$2)&gt;YEAR($H23))," ",IF(AND(YEAR($F23)=YEAR(L$2),MONTH(L$2)&lt;MONTH($F23)),"",IF(AND(YEAR(L$2)=YEAR($F23),MONTH(L$2)=MONTH($F23)),($J23/$K23) *((DAY(EOMONTH($F23,0)))-DAY($F23)+1),IF(AND(MONTH(L$2)&gt;MONTH($H23),YEAR(L$2)=YEAR($H23))," ",IF(AND(MONTH($H23)=MONTH(L$2),YEAR($H23)=YEAR(L$2)),($J23/$K23)*(DAY($H23)-1),$J23/$K23*DAY(EOMONTH(L$2,0)))))))))</f>
        <v>839.12174459395783</v>
      </c>
      <c r="M23" s="11">
        <f t="shared" si="75"/>
        <v>757.91641447196196</v>
      </c>
      <c r="N23" s="11">
        <f t="shared" si="75"/>
        <v>839.12174459395783</v>
      </c>
      <c r="O23" s="11">
        <f t="shared" si="75"/>
        <v>812.05330121995917</v>
      </c>
      <c r="P23" s="11">
        <f t="shared" si="75"/>
        <v>839.12174459395783</v>
      </c>
      <c r="Q23" s="11">
        <f t="shared" si="75"/>
        <v>812.05330121995917</v>
      </c>
      <c r="R23" s="11">
        <f t="shared" si="75"/>
        <v>839.12174459395783</v>
      </c>
      <c r="S23" s="11">
        <f t="shared" si="75"/>
        <v>839.12174459395783</v>
      </c>
      <c r="T23" s="11">
        <f t="shared" si="75"/>
        <v>270.68443373998639</v>
      </c>
      <c r="U23" s="11" t="str">
        <f t="shared" si="75"/>
        <v xml:space="preserve"> </v>
      </c>
      <c r="V23" s="11" t="str">
        <f t="shared" si="75"/>
        <v xml:space="preserve"> </v>
      </c>
      <c r="W23" s="11" t="str">
        <f t="shared" si="75"/>
        <v xml:space="preserve"> </v>
      </c>
      <c r="X23" s="43">
        <f t="shared" ref="X23" si="76">SUM(L23:W23)</f>
        <v>6848.3161736216562</v>
      </c>
      <c r="Y23" s="43">
        <f t="shared" ref="Y23" si="77">J23-X23</f>
        <v>433.09509398397768</v>
      </c>
    </row>
    <row r="24" spans="1:25" ht="33" customHeight="1" thickTop="1" thickBot="1" x14ac:dyDescent="0.25">
      <c r="A24" s="3"/>
      <c r="B24" s="12">
        <f>SUBTOTAL(3,$C$3:C24)</f>
        <v>22</v>
      </c>
      <c r="C24" s="12">
        <v>1111110120</v>
      </c>
      <c r="D24" s="12" t="s">
        <v>24</v>
      </c>
      <c r="E24" s="12" t="s">
        <v>13</v>
      </c>
      <c r="F24" s="13">
        <v>44460</v>
      </c>
      <c r="G24" s="14">
        <f t="shared" ref="G24" si="78">F24</f>
        <v>44460</v>
      </c>
      <c r="H24" s="13">
        <f t="shared" ref="H24" si="79">I24</f>
        <v>44815</v>
      </c>
      <c r="I24" s="14">
        <v>44815</v>
      </c>
      <c r="J24" s="15">
        <v>7281.4112676056338</v>
      </c>
      <c r="K24" s="15">
        <f>H24-$F$3</f>
        <v>269</v>
      </c>
      <c r="L24" s="30">
        <f t="shared" ref="L24:W24" si="80">IF((AND(MONTH(L$2)=MONTH($F24),MONTH(L$2)=MONTH($H24),YEAR(L$2)=YEAR($F24),YEAR(L$2)=YEAR($H24))),$J24,IF(0,J24,IF(AND(YEAR(L$2)&gt;YEAR($H24))," ",IF(AND(YEAR($F24)=YEAR(L$2),MONTH(L$2)&lt;MONTH($F24)),"",IF(AND(YEAR(L$2)=YEAR($F24),MONTH(L$2)=MONTH($F24)),($J24/$K24) *((DAY(EOMONTH($F24,0)))-DAY($F24)+1),IF(AND(MONTH(L$2)&gt;MONTH($H24),YEAR(L$2)=YEAR($H24))," ",IF(AND(MONTH($H24)=MONTH(L$2),YEAR($H24)=YEAR(L$2)),($J24/$K24)*(DAY($H24)-1),$J24/$K24*DAY(EOMONTH(L$2,0)))))))))</f>
        <v>839.12174459395783</v>
      </c>
      <c r="M24" s="30">
        <f t="shared" si="80"/>
        <v>757.91641447196196</v>
      </c>
      <c r="N24" s="30">
        <f t="shared" si="80"/>
        <v>839.12174459395783</v>
      </c>
      <c r="O24" s="30">
        <f t="shared" si="80"/>
        <v>812.05330121995917</v>
      </c>
      <c r="P24" s="30">
        <f t="shared" si="80"/>
        <v>839.12174459395783</v>
      </c>
      <c r="Q24" s="30">
        <f t="shared" si="80"/>
        <v>812.05330121995917</v>
      </c>
      <c r="R24" s="30">
        <f t="shared" si="80"/>
        <v>839.12174459395783</v>
      </c>
      <c r="S24" s="30">
        <f t="shared" si="80"/>
        <v>839.12174459395783</v>
      </c>
      <c r="T24" s="30">
        <f t="shared" si="80"/>
        <v>270.68443373998639</v>
      </c>
      <c r="U24" s="30" t="str">
        <f t="shared" si="80"/>
        <v xml:space="preserve"> </v>
      </c>
      <c r="V24" s="30" t="str">
        <f t="shared" si="80"/>
        <v xml:space="preserve"> </v>
      </c>
      <c r="W24" s="30" t="str">
        <f t="shared" si="80"/>
        <v xml:space="preserve"> </v>
      </c>
      <c r="X24" s="43">
        <f t="shared" ref="X24" si="81">SUM(L24:W24)</f>
        <v>6848.3161736216562</v>
      </c>
      <c r="Y24" s="43">
        <f t="shared" ref="Y24" si="82">J24-X24</f>
        <v>433.09509398397768</v>
      </c>
    </row>
    <row r="25" spans="1:25" ht="33" customHeight="1" thickTop="1" thickBot="1" x14ac:dyDescent="0.25">
      <c r="A25" s="3"/>
      <c r="B25" s="12">
        <f>SUBTOTAL(3,$C$3:C25)</f>
        <v>23</v>
      </c>
      <c r="C25" s="12">
        <v>1111110120</v>
      </c>
      <c r="D25" s="12" t="s">
        <v>24</v>
      </c>
      <c r="E25" s="12" t="s">
        <v>13</v>
      </c>
      <c r="F25" s="13">
        <v>44460</v>
      </c>
      <c r="G25" s="14">
        <f t="shared" ref="G25" si="83">F25</f>
        <v>44460</v>
      </c>
      <c r="H25" s="13">
        <f t="shared" ref="H25" si="84">I25</f>
        <v>44815</v>
      </c>
      <c r="I25" s="14">
        <v>44815</v>
      </c>
      <c r="J25" s="15">
        <v>7281.4112676056338</v>
      </c>
      <c r="K25" s="15">
        <f>H25-$F$3</f>
        <v>269</v>
      </c>
      <c r="L25" s="11">
        <f t="shared" ref="L25:W25" si="85">IF((AND(MONTH(L$2)=MONTH($F25),MONTH(L$2)=MONTH($H25),YEAR(L$2)=YEAR($F25),YEAR(L$2)=YEAR($H25))),$J25,IF(0,J25,IF(AND(YEAR(L$2)&gt;YEAR($H25))," ",IF(AND(YEAR($F25)=YEAR(L$2),MONTH(L$2)&lt;MONTH($F25)),"",IF(AND(YEAR(L$2)=YEAR($F25),MONTH(L$2)=MONTH($F25)),($J25/$K25) *((DAY(EOMONTH($F25,0)))-DAY($F25)+1),IF(AND(MONTH(L$2)&gt;MONTH($H25),YEAR(L$2)=YEAR($H25))," ",IF(AND(MONTH($H25)=MONTH(L$2),YEAR($H25)=YEAR(L$2)),($J25/$K25)*(DAY($H25)-1),$J25/$K25*DAY(EOMONTH(L$2,0)))))))))</f>
        <v>839.12174459395783</v>
      </c>
      <c r="M25" s="11">
        <f t="shared" si="85"/>
        <v>757.91641447196196</v>
      </c>
      <c r="N25" s="11">
        <f t="shared" si="85"/>
        <v>839.12174459395783</v>
      </c>
      <c r="O25" s="11">
        <f t="shared" si="85"/>
        <v>812.05330121995917</v>
      </c>
      <c r="P25" s="11">
        <f t="shared" si="85"/>
        <v>839.12174459395783</v>
      </c>
      <c r="Q25" s="11">
        <f t="shared" si="85"/>
        <v>812.05330121995917</v>
      </c>
      <c r="R25" s="11">
        <f t="shared" si="85"/>
        <v>839.12174459395783</v>
      </c>
      <c r="S25" s="11">
        <f t="shared" si="85"/>
        <v>839.12174459395783</v>
      </c>
      <c r="T25" s="11">
        <f t="shared" si="85"/>
        <v>270.68443373998639</v>
      </c>
      <c r="U25" s="11" t="str">
        <f t="shared" si="85"/>
        <v xml:space="preserve"> </v>
      </c>
      <c r="V25" s="11" t="str">
        <f t="shared" si="85"/>
        <v xml:space="preserve"> </v>
      </c>
      <c r="W25" s="11" t="str">
        <f t="shared" si="85"/>
        <v xml:space="preserve"> </v>
      </c>
      <c r="X25" s="43">
        <f t="shared" ref="X25" si="86">SUM(L25:W25)</f>
        <v>6848.3161736216562</v>
      </c>
      <c r="Y25" s="43">
        <f t="shared" ref="Y25" si="87">J25-X25</f>
        <v>433.09509398397768</v>
      </c>
    </row>
    <row r="26" spans="1:25" ht="33" customHeight="1" thickTop="1" thickBot="1" x14ac:dyDescent="0.25">
      <c r="A26" s="3"/>
      <c r="B26" s="12">
        <f>SUBTOTAL(3,$C$3:C26)</f>
        <v>24</v>
      </c>
      <c r="C26" s="12">
        <v>1111110120</v>
      </c>
      <c r="D26" s="12" t="s">
        <v>24</v>
      </c>
      <c r="E26" s="12" t="s">
        <v>13</v>
      </c>
      <c r="F26" s="13">
        <v>44460</v>
      </c>
      <c r="G26" s="14">
        <f t="shared" ref="G26" si="88">F26</f>
        <v>44460</v>
      </c>
      <c r="H26" s="13">
        <f t="shared" ref="H26" si="89">I26</f>
        <v>44815</v>
      </c>
      <c r="I26" s="14">
        <v>44815</v>
      </c>
      <c r="J26" s="15">
        <v>7281.4112676056338</v>
      </c>
      <c r="K26" s="15">
        <f>H26-$F$3</f>
        <v>269</v>
      </c>
      <c r="L26" s="30">
        <f t="shared" ref="L26:W26" si="90">IF((AND(MONTH(L$2)=MONTH($F26),MONTH(L$2)=MONTH($H26),YEAR(L$2)=YEAR($F26),YEAR(L$2)=YEAR($H26))),$J26,IF(0,J26,IF(AND(YEAR(L$2)&gt;YEAR($H26))," ",IF(AND(YEAR($F26)=YEAR(L$2),MONTH(L$2)&lt;MONTH($F26)),"",IF(AND(YEAR(L$2)=YEAR($F26),MONTH(L$2)=MONTH($F26)),($J26/$K26) *((DAY(EOMONTH($F26,0)))-DAY($F26)+1),IF(AND(MONTH(L$2)&gt;MONTH($H26),YEAR(L$2)=YEAR($H26))," ",IF(AND(MONTH($H26)=MONTH(L$2),YEAR($H26)=YEAR(L$2)),($J26/$K26)*(DAY($H26)-1),$J26/$K26*DAY(EOMONTH(L$2,0)))))))))</f>
        <v>839.12174459395783</v>
      </c>
      <c r="M26" s="30">
        <f t="shared" si="90"/>
        <v>757.91641447196196</v>
      </c>
      <c r="N26" s="30">
        <f t="shared" si="90"/>
        <v>839.12174459395783</v>
      </c>
      <c r="O26" s="30">
        <f t="shared" si="90"/>
        <v>812.05330121995917</v>
      </c>
      <c r="P26" s="30">
        <f t="shared" si="90"/>
        <v>839.12174459395783</v>
      </c>
      <c r="Q26" s="30">
        <f t="shared" si="90"/>
        <v>812.05330121995917</v>
      </c>
      <c r="R26" s="30">
        <f t="shared" si="90"/>
        <v>839.12174459395783</v>
      </c>
      <c r="S26" s="30">
        <f t="shared" si="90"/>
        <v>839.12174459395783</v>
      </c>
      <c r="T26" s="30">
        <f t="shared" si="90"/>
        <v>270.68443373998639</v>
      </c>
      <c r="U26" s="30" t="str">
        <f t="shared" si="90"/>
        <v xml:space="preserve"> </v>
      </c>
      <c r="V26" s="30" t="str">
        <f t="shared" si="90"/>
        <v xml:space="preserve"> </v>
      </c>
      <c r="W26" s="30" t="str">
        <f t="shared" si="90"/>
        <v xml:space="preserve"> </v>
      </c>
      <c r="X26" s="43">
        <f t="shared" ref="X26" si="91">SUM(L26:W26)</f>
        <v>6848.3161736216562</v>
      </c>
      <c r="Y26" s="43">
        <f t="shared" ref="Y26" si="92">J26-X26</f>
        <v>433.09509398397768</v>
      </c>
    </row>
    <row r="27" spans="1:25" ht="33" customHeight="1" thickTop="1" thickBot="1" x14ac:dyDescent="0.25">
      <c r="A27" s="3"/>
      <c r="B27" s="12">
        <f>SUBTOTAL(3,$C$3:C27)</f>
        <v>25</v>
      </c>
      <c r="C27" s="12">
        <v>1111110120</v>
      </c>
      <c r="D27" s="12" t="s">
        <v>24</v>
      </c>
      <c r="E27" s="12" t="s">
        <v>13</v>
      </c>
      <c r="F27" s="13">
        <v>44460</v>
      </c>
      <c r="G27" s="14">
        <f t="shared" ref="G27" si="93">F27</f>
        <v>44460</v>
      </c>
      <c r="H27" s="13">
        <f t="shared" ref="H27" si="94">I27</f>
        <v>44815</v>
      </c>
      <c r="I27" s="14">
        <v>44815</v>
      </c>
      <c r="J27" s="15">
        <v>7281.4112676056338</v>
      </c>
      <c r="K27" s="15">
        <f>H27-$F$3</f>
        <v>269</v>
      </c>
      <c r="L27" s="11">
        <f t="shared" ref="L27:W27" si="95">IF((AND(MONTH(L$2)=MONTH($F27),MONTH(L$2)=MONTH($H27),YEAR(L$2)=YEAR($F27),YEAR(L$2)=YEAR($H27))),$J27,IF(0,J27,IF(AND(YEAR(L$2)&gt;YEAR($H27))," ",IF(AND(YEAR($F27)=YEAR(L$2),MONTH(L$2)&lt;MONTH($F27)),"",IF(AND(YEAR(L$2)=YEAR($F27),MONTH(L$2)=MONTH($F27)),($J27/$K27) *((DAY(EOMONTH($F27,0)))-DAY($F27)+1),IF(AND(MONTH(L$2)&gt;MONTH($H27),YEAR(L$2)=YEAR($H27))," ",IF(AND(MONTH($H27)=MONTH(L$2),YEAR($H27)=YEAR(L$2)),($J27/$K27)*(DAY($H27)-1),$J27/$K27*DAY(EOMONTH(L$2,0)))))))))</f>
        <v>839.12174459395783</v>
      </c>
      <c r="M27" s="11">
        <f t="shared" si="95"/>
        <v>757.91641447196196</v>
      </c>
      <c r="N27" s="11">
        <f t="shared" si="95"/>
        <v>839.12174459395783</v>
      </c>
      <c r="O27" s="11">
        <f t="shared" si="95"/>
        <v>812.05330121995917</v>
      </c>
      <c r="P27" s="11">
        <f t="shared" si="95"/>
        <v>839.12174459395783</v>
      </c>
      <c r="Q27" s="11">
        <f t="shared" si="95"/>
        <v>812.05330121995917</v>
      </c>
      <c r="R27" s="11">
        <f t="shared" si="95"/>
        <v>839.12174459395783</v>
      </c>
      <c r="S27" s="11">
        <f t="shared" si="95"/>
        <v>839.12174459395783</v>
      </c>
      <c r="T27" s="11">
        <f t="shared" si="95"/>
        <v>270.68443373998639</v>
      </c>
      <c r="U27" s="11" t="str">
        <f t="shared" si="95"/>
        <v xml:space="preserve"> </v>
      </c>
      <c r="V27" s="11" t="str">
        <f t="shared" si="95"/>
        <v xml:space="preserve"> </v>
      </c>
      <c r="W27" s="11" t="str">
        <f t="shared" si="95"/>
        <v xml:space="preserve"> </v>
      </c>
      <c r="X27" s="43">
        <f t="shared" ref="X27" si="96">SUM(L27:W27)</f>
        <v>6848.3161736216562</v>
      </c>
      <c r="Y27" s="43">
        <f t="shared" ref="Y27" si="97">J27-X27</f>
        <v>433.09509398397768</v>
      </c>
    </row>
    <row r="28" spans="1:25" ht="31.5" customHeight="1" thickTop="1" thickBot="1" x14ac:dyDescent="0.25">
      <c r="A28" s="5"/>
      <c r="B28" s="31" t="s">
        <v>16</v>
      </c>
      <c r="C28" s="31"/>
      <c r="D28" s="31"/>
      <c r="E28" s="31"/>
      <c r="F28" s="31"/>
      <c r="G28" s="31"/>
      <c r="H28" s="32"/>
      <c r="I28" s="33"/>
      <c r="J28" s="34">
        <f>SUM(J3:J9)</f>
        <v>61811.169833691405</v>
      </c>
      <c r="K28" s="35"/>
      <c r="L28" s="34">
        <f>SUM(L3:L9)</f>
        <v>6163.8217049824743</v>
      </c>
      <c r="M28" s="34">
        <f>SUM(M3:M9)</f>
        <v>5567.3228303067517</v>
      </c>
      <c r="N28" s="34">
        <f>SUM(N3:N9)</f>
        <v>6163.8217049824743</v>
      </c>
      <c r="O28" s="34">
        <f>SUM(O3:O9)</f>
        <v>5964.9887467572335</v>
      </c>
      <c r="P28" s="34">
        <f>SUM(P3:P9)</f>
        <v>6163.8217049824743</v>
      </c>
      <c r="Q28" s="34">
        <f>SUM(Q3:Q9)</f>
        <v>5964.9887467572335</v>
      </c>
      <c r="R28" s="34">
        <f>SUM(R3:R9)</f>
        <v>6163.8217049824743</v>
      </c>
      <c r="S28" s="34">
        <f>SUM(S3:S9)</f>
        <v>5947.7076822003637</v>
      </c>
      <c r="T28" s="34">
        <f>SUM(T3:T9)</f>
        <v>4613.192293844344</v>
      </c>
      <c r="U28" s="34">
        <f>SUM(U3:U9)</f>
        <v>3670.9589452283781</v>
      </c>
      <c r="V28" s="34">
        <f>SUM(V3:V9)</f>
        <v>1999.2667008998951</v>
      </c>
      <c r="W28" s="34">
        <f>SUM(W3:W9)</f>
        <v>246.12973616345965</v>
      </c>
      <c r="X28" s="36">
        <f>SUM(X3:X9)</f>
        <v>58629.842502087558</v>
      </c>
      <c r="Y28" s="36">
        <f>SUM(Y3:Y9)</f>
        <v>3181.3273316038549</v>
      </c>
    </row>
    <row r="29" spans="1:25" s="7" customFormat="1" ht="29.25" customHeight="1" thickTop="1" x14ac:dyDescent="0.2">
      <c r="A29" s="6"/>
      <c r="B29" s="37" t="s">
        <v>17</v>
      </c>
      <c r="C29" s="38"/>
      <c r="D29" s="38"/>
      <c r="E29" s="39"/>
      <c r="F29" s="40"/>
      <c r="G29" s="39"/>
      <c r="H29" s="40"/>
      <c r="I29" s="39"/>
      <c r="J29" s="41">
        <f>J28-K28</f>
        <v>61811.169833691405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</row>
    <row r="33" spans="11:11" x14ac:dyDescent="0.2">
      <c r="K33" s="4"/>
    </row>
  </sheetData>
  <mergeCells count="1">
    <mergeCell ref="B28:G28"/>
  </mergeCells>
  <conditionalFormatting sqref="C4">
    <cfRule type="duplicateValues" dxfId="4" priority="25"/>
  </conditionalFormatting>
  <conditionalFormatting sqref="B3:K27">
    <cfRule type="expression" dxfId="3" priority="6">
      <formula>$H3-TODAY()&lt;=60</formula>
    </cfRule>
  </conditionalFormatting>
  <conditionalFormatting sqref="C3:C27">
    <cfRule type="duplicateValues" dxfId="2" priority="95"/>
  </conditionalFormatting>
  <conditionalFormatting sqref="C6 C8">
    <cfRule type="duplicateValues" dxfId="1" priority="97"/>
  </conditionalFormatting>
  <conditionalFormatting sqref="C7 C5 C9:C27">
    <cfRule type="duplicateValues" dxfId="0" priority="99"/>
  </conditionalFormatting>
  <dataValidations count="1">
    <dataValidation type="custom" allowBlank="1" showInputMessage="1" showErrorMessage="1" sqref="C3:C27" xr:uid="{40965A04-5C94-42FE-9440-D7B6FBF7E3BE}">
      <formula1>COUNTIFS($C$3:$C$9,C3)=1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AbuAlmagd</dc:creator>
  <cp:lastModifiedBy>Ahmed AbuAlmjd</cp:lastModifiedBy>
  <dcterms:created xsi:type="dcterms:W3CDTF">2015-06-05T18:17:20Z</dcterms:created>
  <dcterms:modified xsi:type="dcterms:W3CDTF">2022-05-26T08:04:46Z</dcterms:modified>
</cp:coreProperties>
</file>