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E:\CERTIFICATIONS\"/>
    </mc:Choice>
  </mc:AlternateContent>
  <xr:revisionPtr revIDLastSave="0" documentId="13_ncr:1_{A5169791-6CD3-4FA1-B7E8-9EE5F5B2FE0A}" xr6:coauthVersionLast="47" xr6:coauthVersionMax="47" xr10:uidLastSave="{00000000-0000-0000-0000-000000000000}"/>
  <bookViews>
    <workbookView xWindow="-120" yWindow="-120" windowWidth="21840" windowHeight="13140" tabRatio="798" xr2:uid="{00000000-000D-0000-FFFF-FFFF00000000}"/>
  </bookViews>
  <sheets>
    <sheet name="Boat1" sheetId="1" r:id="rId1"/>
    <sheet name="Boat2" sheetId="6" r:id="rId2"/>
    <sheet name="Boat3" sheetId="7" r:id="rId3"/>
    <sheet name="Dahab" sheetId="8" r:id="rId4"/>
    <sheet name="Thistelgorm" sheetId="9" r:id="rId5"/>
    <sheet name="Sharks bay" sheetId="10" r:id="rId6"/>
    <sheet name="Stella" sheetId="11" r:id="rId7"/>
    <sheet name="H.W.F" sheetId="12" state="hidden" r:id="rId8"/>
    <sheet name="Fanar" sheetId="13" r:id="rId9"/>
    <sheet name="Milton" sheetId="14" state="hidden" r:id="rId10"/>
  </sheets>
  <definedNames>
    <definedName name="_xlnm.Print_Area" localSheetId="0">Boat1!$A$1:$U$57</definedName>
    <definedName name="_xlnm.Print_Area" localSheetId="1">Boat2!$A$1:$U$57</definedName>
    <definedName name="_xlnm.Print_Area" localSheetId="2">Boat3!$A$1:$U$57</definedName>
    <definedName name="_xlnm.Print_Area" localSheetId="3">Dahab!$A$1:$U$57</definedName>
    <definedName name="_xlnm.Print_Area" localSheetId="8">Fanar!$A$1:$U$57</definedName>
    <definedName name="_xlnm.Print_Area" localSheetId="7">'H.W.F'!$A$1:$U$57</definedName>
    <definedName name="_xlnm.Print_Area" localSheetId="9">Milton!$A$1:$U$57</definedName>
    <definedName name="_xlnm.Print_Area" localSheetId="5">'Sharks bay'!$A$1:$U$57</definedName>
    <definedName name="_xlnm.Print_Area" localSheetId="6">Stella!$A$1:$U$57</definedName>
    <definedName name="_xlnm.Print_Area" localSheetId="4">Thistelgorm!$A$1:$U$57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" i="13" l="1"/>
  <c r="N5" i="11"/>
  <c r="N5" i="6"/>
  <c r="N5" i="1"/>
  <c r="J7" i="1"/>
  <c r="M270" i="13"/>
  <c r="M271" i="13"/>
  <c r="M272" i="13"/>
  <c r="M273" i="13"/>
  <c r="M274" i="13"/>
  <c r="M275" i="13"/>
  <c r="M276" i="13"/>
  <c r="M277" i="13"/>
  <c r="M278" i="13"/>
  <c r="M279" i="13"/>
  <c r="M280" i="13"/>
  <c r="M281" i="13"/>
  <c r="M282" i="13"/>
  <c r="M283" i="13"/>
  <c r="M284" i="13"/>
  <c r="M285" i="13"/>
  <c r="M286" i="13"/>
  <c r="M287" i="13"/>
  <c r="M288" i="13"/>
  <c r="M289" i="13"/>
  <c r="M290" i="13"/>
  <c r="M291" i="13"/>
  <c r="M292" i="13"/>
  <c r="M293" i="13"/>
  <c r="M294" i="13"/>
  <c r="M295" i="13"/>
  <c r="M296" i="13"/>
  <c r="M297" i="13"/>
  <c r="M298" i="13"/>
  <c r="M299" i="13"/>
  <c r="M300" i="13"/>
  <c r="M301" i="13"/>
  <c r="M302" i="13"/>
  <c r="M303" i="13"/>
  <c r="M235" i="13"/>
  <c r="M236" i="13"/>
  <c r="M237" i="13"/>
  <c r="M238" i="13"/>
  <c r="M239" i="13"/>
  <c r="M240" i="13"/>
  <c r="M241" i="13"/>
  <c r="M242" i="13"/>
  <c r="M243" i="13"/>
  <c r="M244" i="13"/>
  <c r="M245" i="13"/>
  <c r="M246" i="13"/>
  <c r="M247" i="13"/>
  <c r="M248" i="13"/>
  <c r="M249" i="13"/>
  <c r="M250" i="13"/>
  <c r="M251" i="13"/>
  <c r="M252" i="13"/>
  <c r="M253" i="13"/>
  <c r="M254" i="13"/>
  <c r="M255" i="13"/>
  <c r="M256" i="13"/>
  <c r="M257" i="13"/>
  <c r="M258" i="13"/>
  <c r="M259" i="13"/>
  <c r="M260" i="13"/>
  <c r="M261" i="13"/>
  <c r="M262" i="13"/>
  <c r="M263" i="13"/>
  <c r="M264" i="13"/>
  <c r="M265" i="13"/>
  <c r="M266" i="13"/>
  <c r="M267" i="13"/>
  <c r="M268" i="13"/>
  <c r="M200" i="13"/>
  <c r="M201" i="13"/>
  <c r="M202" i="13"/>
  <c r="M203" i="13"/>
  <c r="M204" i="13"/>
  <c r="M205" i="13"/>
  <c r="M206" i="13"/>
  <c r="M207" i="13"/>
  <c r="M208" i="13"/>
  <c r="M209" i="13"/>
  <c r="M210" i="13"/>
  <c r="M211" i="13"/>
  <c r="M212" i="13"/>
  <c r="M213" i="13"/>
  <c r="M214" i="13"/>
  <c r="M215" i="13"/>
  <c r="M216" i="13"/>
  <c r="M217" i="13"/>
  <c r="M218" i="13"/>
  <c r="M219" i="13"/>
  <c r="M220" i="13"/>
  <c r="M221" i="13"/>
  <c r="M222" i="13"/>
  <c r="M223" i="13"/>
  <c r="M224" i="13"/>
  <c r="M225" i="13"/>
  <c r="M226" i="13"/>
  <c r="M227" i="13"/>
  <c r="M228" i="13"/>
  <c r="M229" i="13"/>
  <c r="M230" i="13"/>
  <c r="M231" i="13"/>
  <c r="M232" i="13"/>
  <c r="M233" i="13"/>
  <c r="M165" i="13"/>
  <c r="M166" i="13"/>
  <c r="M167" i="13"/>
  <c r="M168" i="13"/>
  <c r="M169" i="13"/>
  <c r="M170" i="13"/>
  <c r="M171" i="13"/>
  <c r="M172" i="13"/>
  <c r="M173" i="13"/>
  <c r="M174" i="13"/>
  <c r="M175" i="13"/>
  <c r="M176" i="13"/>
  <c r="M177" i="13"/>
  <c r="M178" i="13"/>
  <c r="M179" i="13"/>
  <c r="M180" i="13"/>
  <c r="M181" i="13"/>
  <c r="M182" i="13"/>
  <c r="M183" i="13"/>
  <c r="M184" i="13"/>
  <c r="M185" i="13"/>
  <c r="M186" i="13"/>
  <c r="M187" i="13"/>
  <c r="M188" i="13"/>
  <c r="M189" i="13"/>
  <c r="M190" i="13"/>
  <c r="M191" i="13"/>
  <c r="M192" i="13"/>
  <c r="M193" i="13"/>
  <c r="M194" i="13"/>
  <c r="M195" i="13"/>
  <c r="M196" i="13"/>
  <c r="M197" i="13"/>
  <c r="M198" i="13"/>
  <c r="M130" i="13"/>
  <c r="M131" i="13"/>
  <c r="M132" i="13"/>
  <c r="M133" i="13"/>
  <c r="M134" i="13"/>
  <c r="M135" i="13"/>
  <c r="M136" i="13"/>
  <c r="M137" i="13"/>
  <c r="M138" i="13"/>
  <c r="M139" i="13"/>
  <c r="M140" i="13"/>
  <c r="M141" i="13"/>
  <c r="M142" i="13"/>
  <c r="M143" i="13"/>
  <c r="M144" i="13"/>
  <c r="M145" i="13"/>
  <c r="M146" i="13"/>
  <c r="M147" i="13"/>
  <c r="M148" i="13"/>
  <c r="M149" i="13"/>
  <c r="M150" i="13"/>
  <c r="M151" i="13"/>
  <c r="M152" i="13"/>
  <c r="M153" i="13"/>
  <c r="M154" i="13"/>
  <c r="M155" i="13"/>
  <c r="M156" i="13"/>
  <c r="M157" i="13"/>
  <c r="M158" i="13"/>
  <c r="M159" i="13"/>
  <c r="M160" i="13"/>
  <c r="M161" i="13"/>
  <c r="M162" i="13"/>
  <c r="M163" i="13"/>
  <c r="M95" i="13"/>
  <c r="M96" i="13"/>
  <c r="M97" i="13"/>
  <c r="M98" i="13"/>
  <c r="M99" i="13"/>
  <c r="M100" i="13"/>
  <c r="M101" i="13"/>
  <c r="M102" i="13"/>
  <c r="M103" i="13"/>
  <c r="M104" i="13"/>
  <c r="M105" i="13"/>
  <c r="M106" i="13"/>
  <c r="M107" i="13"/>
  <c r="M108" i="13"/>
  <c r="M109" i="13"/>
  <c r="M110" i="13"/>
  <c r="M111" i="13"/>
  <c r="M112" i="13"/>
  <c r="M113" i="13"/>
  <c r="M114" i="13"/>
  <c r="M115" i="13"/>
  <c r="M116" i="13"/>
  <c r="M117" i="13"/>
  <c r="M118" i="13"/>
  <c r="M119" i="13"/>
  <c r="M120" i="13"/>
  <c r="M121" i="13"/>
  <c r="M122" i="13"/>
  <c r="M123" i="13"/>
  <c r="M124" i="13"/>
  <c r="M125" i="13"/>
  <c r="M126" i="13"/>
  <c r="M127" i="13"/>
  <c r="M128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81" i="13"/>
  <c r="M82" i="13"/>
  <c r="M83" i="13"/>
  <c r="M84" i="13"/>
  <c r="M85" i="13"/>
  <c r="M86" i="13"/>
  <c r="M87" i="13"/>
  <c r="M88" i="13"/>
  <c r="M89" i="13"/>
  <c r="M90" i="13"/>
  <c r="M91" i="13"/>
  <c r="M92" i="13"/>
  <c r="M93" i="13"/>
  <c r="M270" i="11"/>
  <c r="M271" i="11"/>
  <c r="M272" i="11"/>
  <c r="M273" i="11"/>
  <c r="M274" i="11"/>
  <c r="M275" i="11"/>
  <c r="M276" i="11"/>
  <c r="M277" i="11"/>
  <c r="M278" i="11"/>
  <c r="M279" i="11"/>
  <c r="M280" i="11"/>
  <c r="M281" i="11"/>
  <c r="M282" i="11"/>
  <c r="M283" i="11"/>
  <c r="M284" i="11"/>
  <c r="M285" i="11"/>
  <c r="M286" i="11"/>
  <c r="M287" i="11"/>
  <c r="M288" i="11"/>
  <c r="M289" i="11"/>
  <c r="M290" i="11"/>
  <c r="M291" i="11"/>
  <c r="M292" i="11"/>
  <c r="M293" i="11"/>
  <c r="M294" i="11"/>
  <c r="M295" i="11"/>
  <c r="M296" i="11"/>
  <c r="M297" i="11"/>
  <c r="M298" i="11"/>
  <c r="M299" i="11"/>
  <c r="M300" i="11"/>
  <c r="M301" i="11"/>
  <c r="M302" i="11"/>
  <c r="M303" i="11"/>
  <c r="M235" i="11"/>
  <c r="M236" i="11"/>
  <c r="M237" i="11"/>
  <c r="M238" i="11"/>
  <c r="M239" i="11"/>
  <c r="M240" i="11"/>
  <c r="M241" i="11"/>
  <c r="M242" i="11"/>
  <c r="M243" i="11"/>
  <c r="M244" i="11"/>
  <c r="M245" i="11"/>
  <c r="M246" i="11"/>
  <c r="M247" i="11"/>
  <c r="M248" i="11"/>
  <c r="M249" i="11"/>
  <c r="M250" i="11"/>
  <c r="M251" i="11"/>
  <c r="M252" i="11"/>
  <c r="M253" i="11"/>
  <c r="M254" i="11"/>
  <c r="M255" i="11"/>
  <c r="M256" i="11"/>
  <c r="M257" i="11"/>
  <c r="M258" i="11"/>
  <c r="M259" i="11"/>
  <c r="M260" i="11"/>
  <c r="M261" i="11"/>
  <c r="M262" i="11"/>
  <c r="M263" i="11"/>
  <c r="M264" i="11"/>
  <c r="M265" i="11"/>
  <c r="M266" i="11"/>
  <c r="M267" i="11"/>
  <c r="M268" i="11"/>
  <c r="M200" i="11"/>
  <c r="M201" i="11"/>
  <c r="M202" i="11"/>
  <c r="M203" i="11"/>
  <c r="M204" i="11"/>
  <c r="M205" i="11"/>
  <c r="M206" i="11"/>
  <c r="M207" i="11"/>
  <c r="M208" i="11"/>
  <c r="M209" i="11"/>
  <c r="M210" i="11"/>
  <c r="M211" i="11"/>
  <c r="M212" i="11"/>
  <c r="M213" i="11"/>
  <c r="M214" i="11"/>
  <c r="M215" i="11"/>
  <c r="M216" i="11"/>
  <c r="M217" i="11"/>
  <c r="M218" i="11"/>
  <c r="M219" i="11"/>
  <c r="M220" i="11"/>
  <c r="M221" i="11"/>
  <c r="M222" i="11"/>
  <c r="M223" i="11"/>
  <c r="M224" i="11"/>
  <c r="M225" i="11"/>
  <c r="M226" i="11"/>
  <c r="M227" i="11"/>
  <c r="M228" i="11"/>
  <c r="M229" i="11"/>
  <c r="M230" i="11"/>
  <c r="M231" i="11"/>
  <c r="M232" i="11"/>
  <c r="M233" i="11"/>
  <c r="M165" i="11"/>
  <c r="M166" i="11"/>
  <c r="M167" i="11"/>
  <c r="M168" i="11"/>
  <c r="M169" i="11"/>
  <c r="M170" i="11"/>
  <c r="M171" i="11"/>
  <c r="M172" i="11"/>
  <c r="M173" i="11"/>
  <c r="M174" i="11"/>
  <c r="M175" i="11"/>
  <c r="M176" i="11"/>
  <c r="M177" i="11"/>
  <c r="M178" i="11"/>
  <c r="M179" i="11"/>
  <c r="M180" i="11"/>
  <c r="M181" i="11"/>
  <c r="M182" i="11"/>
  <c r="M183" i="11"/>
  <c r="M184" i="11"/>
  <c r="M185" i="11"/>
  <c r="M186" i="11"/>
  <c r="M187" i="11"/>
  <c r="M188" i="11"/>
  <c r="M189" i="11"/>
  <c r="M190" i="11"/>
  <c r="M191" i="11"/>
  <c r="M192" i="11"/>
  <c r="M193" i="11"/>
  <c r="M194" i="11"/>
  <c r="M195" i="11"/>
  <c r="M196" i="11"/>
  <c r="M197" i="11"/>
  <c r="M198" i="11"/>
  <c r="M130" i="11"/>
  <c r="M131" i="11"/>
  <c r="M132" i="11"/>
  <c r="M133" i="11"/>
  <c r="M134" i="11"/>
  <c r="M135" i="11"/>
  <c r="M136" i="11"/>
  <c r="M137" i="11"/>
  <c r="M138" i="11"/>
  <c r="M139" i="11"/>
  <c r="M140" i="11"/>
  <c r="M141" i="11"/>
  <c r="M142" i="11"/>
  <c r="M143" i="11"/>
  <c r="M144" i="11"/>
  <c r="M145" i="11"/>
  <c r="M146" i="11"/>
  <c r="M147" i="11"/>
  <c r="M148" i="11"/>
  <c r="M149" i="11"/>
  <c r="M150" i="11"/>
  <c r="M151" i="11"/>
  <c r="M152" i="11"/>
  <c r="M153" i="11"/>
  <c r="M154" i="11"/>
  <c r="M155" i="11"/>
  <c r="M156" i="11"/>
  <c r="M157" i="11"/>
  <c r="M158" i="11"/>
  <c r="M159" i="11"/>
  <c r="M160" i="11"/>
  <c r="M161" i="11"/>
  <c r="M162" i="11"/>
  <c r="M163" i="11"/>
  <c r="M95" i="11"/>
  <c r="M96" i="11"/>
  <c r="M97" i="11"/>
  <c r="M98" i="11"/>
  <c r="M99" i="11"/>
  <c r="M100" i="11"/>
  <c r="M101" i="11"/>
  <c r="M102" i="11"/>
  <c r="M103" i="11"/>
  <c r="M104" i="11"/>
  <c r="M105" i="11"/>
  <c r="M106" i="11"/>
  <c r="M107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22" i="11"/>
  <c r="M123" i="11"/>
  <c r="M124" i="11"/>
  <c r="M125" i="11"/>
  <c r="M126" i="11"/>
  <c r="M127" i="11"/>
  <c r="M128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86" i="11"/>
  <c r="M87" i="11"/>
  <c r="M88" i="11"/>
  <c r="M89" i="11"/>
  <c r="M90" i="11"/>
  <c r="M91" i="11"/>
  <c r="M92" i="11"/>
  <c r="M93" i="11"/>
  <c r="M270" i="10"/>
  <c r="M271" i="10"/>
  <c r="M272" i="10"/>
  <c r="M273" i="10"/>
  <c r="M274" i="10"/>
  <c r="M275" i="10"/>
  <c r="M276" i="10"/>
  <c r="M277" i="10"/>
  <c r="M278" i="10"/>
  <c r="M279" i="10"/>
  <c r="M280" i="10"/>
  <c r="M281" i="10"/>
  <c r="M282" i="10"/>
  <c r="M283" i="10"/>
  <c r="M284" i="10"/>
  <c r="M285" i="10"/>
  <c r="M286" i="10"/>
  <c r="M287" i="10"/>
  <c r="M288" i="10"/>
  <c r="M289" i="10"/>
  <c r="M290" i="10"/>
  <c r="M291" i="10"/>
  <c r="M292" i="10"/>
  <c r="M293" i="10"/>
  <c r="M294" i="10"/>
  <c r="M295" i="10"/>
  <c r="M296" i="10"/>
  <c r="M297" i="10"/>
  <c r="M298" i="10"/>
  <c r="M299" i="10"/>
  <c r="M300" i="10"/>
  <c r="M301" i="10"/>
  <c r="M302" i="10"/>
  <c r="M303" i="10"/>
  <c r="M235" i="10"/>
  <c r="M236" i="10"/>
  <c r="M237" i="10"/>
  <c r="M238" i="10"/>
  <c r="M239" i="10"/>
  <c r="M240" i="10"/>
  <c r="M241" i="10"/>
  <c r="M242" i="10"/>
  <c r="M243" i="10"/>
  <c r="M244" i="10"/>
  <c r="M245" i="10"/>
  <c r="M246" i="10"/>
  <c r="M247" i="10"/>
  <c r="M248" i="10"/>
  <c r="M249" i="10"/>
  <c r="M250" i="10"/>
  <c r="M251" i="10"/>
  <c r="M252" i="10"/>
  <c r="M253" i="10"/>
  <c r="M254" i="10"/>
  <c r="M255" i="10"/>
  <c r="M256" i="10"/>
  <c r="M257" i="10"/>
  <c r="M258" i="10"/>
  <c r="M259" i="10"/>
  <c r="M260" i="10"/>
  <c r="M261" i="10"/>
  <c r="M262" i="10"/>
  <c r="M263" i="10"/>
  <c r="M264" i="10"/>
  <c r="M265" i="10"/>
  <c r="M266" i="10"/>
  <c r="M267" i="10"/>
  <c r="M268" i="10"/>
  <c r="M200" i="10"/>
  <c r="M201" i="10"/>
  <c r="M202" i="10"/>
  <c r="M203" i="10"/>
  <c r="M204" i="10"/>
  <c r="M205" i="10"/>
  <c r="M206" i="10"/>
  <c r="M207" i="10"/>
  <c r="M208" i="10"/>
  <c r="M209" i="10"/>
  <c r="M210" i="10"/>
  <c r="M211" i="10"/>
  <c r="M212" i="10"/>
  <c r="M213" i="10"/>
  <c r="M214" i="10"/>
  <c r="M215" i="10"/>
  <c r="M216" i="10"/>
  <c r="M217" i="10"/>
  <c r="M218" i="10"/>
  <c r="M219" i="10"/>
  <c r="M220" i="10"/>
  <c r="M221" i="10"/>
  <c r="M222" i="10"/>
  <c r="M223" i="10"/>
  <c r="M224" i="10"/>
  <c r="M225" i="10"/>
  <c r="M226" i="10"/>
  <c r="M227" i="10"/>
  <c r="M228" i="10"/>
  <c r="M229" i="10"/>
  <c r="M230" i="10"/>
  <c r="M231" i="10"/>
  <c r="M232" i="10"/>
  <c r="M233" i="10"/>
  <c r="M165" i="10"/>
  <c r="M166" i="10"/>
  <c r="M167" i="10"/>
  <c r="M168" i="10"/>
  <c r="M169" i="10"/>
  <c r="M170" i="10"/>
  <c r="M171" i="10"/>
  <c r="M172" i="10"/>
  <c r="M173" i="10"/>
  <c r="M174" i="10"/>
  <c r="M175" i="10"/>
  <c r="M176" i="10"/>
  <c r="M177" i="10"/>
  <c r="M178" i="10"/>
  <c r="M179" i="10"/>
  <c r="M180" i="10"/>
  <c r="M181" i="10"/>
  <c r="M182" i="10"/>
  <c r="M183" i="10"/>
  <c r="M184" i="10"/>
  <c r="M185" i="10"/>
  <c r="M186" i="10"/>
  <c r="M187" i="10"/>
  <c r="M188" i="10"/>
  <c r="M189" i="10"/>
  <c r="M190" i="10"/>
  <c r="M191" i="10"/>
  <c r="M192" i="10"/>
  <c r="M193" i="10"/>
  <c r="M194" i="10"/>
  <c r="M195" i="10"/>
  <c r="M196" i="10"/>
  <c r="M197" i="10"/>
  <c r="M198" i="10"/>
  <c r="M130" i="10"/>
  <c r="M131" i="10"/>
  <c r="M132" i="10"/>
  <c r="M133" i="10"/>
  <c r="M134" i="10"/>
  <c r="M135" i="10"/>
  <c r="M136" i="10"/>
  <c r="M137" i="10"/>
  <c r="M138" i="10"/>
  <c r="M139" i="10"/>
  <c r="M140" i="10"/>
  <c r="M141" i="10"/>
  <c r="M142" i="10"/>
  <c r="M143" i="10"/>
  <c r="M144" i="10"/>
  <c r="M145" i="10"/>
  <c r="M146" i="10"/>
  <c r="M147" i="10"/>
  <c r="M148" i="10"/>
  <c r="M149" i="10"/>
  <c r="M150" i="10"/>
  <c r="M151" i="10"/>
  <c r="M152" i="10"/>
  <c r="M153" i="10"/>
  <c r="M154" i="10"/>
  <c r="M155" i="10"/>
  <c r="M156" i="10"/>
  <c r="M157" i="10"/>
  <c r="M158" i="10"/>
  <c r="M159" i="10"/>
  <c r="M160" i="10"/>
  <c r="M161" i="10"/>
  <c r="M162" i="10"/>
  <c r="M163" i="10"/>
  <c r="M95" i="10"/>
  <c r="M96" i="10"/>
  <c r="M97" i="10"/>
  <c r="M98" i="10"/>
  <c r="M99" i="10"/>
  <c r="M100" i="10"/>
  <c r="M101" i="10"/>
  <c r="M102" i="10"/>
  <c r="M103" i="10"/>
  <c r="M104" i="10"/>
  <c r="M105" i="10"/>
  <c r="M106" i="10"/>
  <c r="M107" i="10"/>
  <c r="M108" i="10"/>
  <c r="M109" i="10"/>
  <c r="M110" i="10"/>
  <c r="M111" i="10"/>
  <c r="M112" i="10"/>
  <c r="M113" i="10"/>
  <c r="M114" i="10"/>
  <c r="M115" i="10"/>
  <c r="M116" i="10"/>
  <c r="M117" i="10"/>
  <c r="M118" i="10"/>
  <c r="M119" i="10"/>
  <c r="M120" i="10"/>
  <c r="M121" i="10"/>
  <c r="M122" i="10"/>
  <c r="M123" i="10"/>
  <c r="M124" i="10"/>
  <c r="M125" i="10"/>
  <c r="M126" i="10"/>
  <c r="M127" i="10"/>
  <c r="M128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270" i="9"/>
  <c r="M271" i="9"/>
  <c r="M272" i="9"/>
  <c r="M273" i="9"/>
  <c r="M274" i="9"/>
  <c r="M275" i="9"/>
  <c r="M276" i="9"/>
  <c r="M277" i="9"/>
  <c r="M278" i="9"/>
  <c r="M279" i="9"/>
  <c r="M280" i="9"/>
  <c r="M281" i="9"/>
  <c r="M282" i="9"/>
  <c r="M283" i="9"/>
  <c r="M284" i="9"/>
  <c r="M285" i="9"/>
  <c r="M286" i="9"/>
  <c r="M287" i="9"/>
  <c r="M288" i="9"/>
  <c r="M289" i="9"/>
  <c r="M290" i="9"/>
  <c r="M291" i="9"/>
  <c r="M292" i="9"/>
  <c r="M293" i="9"/>
  <c r="M294" i="9"/>
  <c r="M295" i="9"/>
  <c r="M296" i="9"/>
  <c r="M297" i="9"/>
  <c r="M298" i="9"/>
  <c r="M299" i="9"/>
  <c r="M300" i="9"/>
  <c r="M301" i="9"/>
  <c r="M302" i="9"/>
  <c r="M303" i="9"/>
  <c r="M235" i="9"/>
  <c r="M236" i="9"/>
  <c r="M237" i="9"/>
  <c r="M238" i="9"/>
  <c r="M239" i="9"/>
  <c r="M240" i="9"/>
  <c r="M241" i="9"/>
  <c r="M242" i="9"/>
  <c r="M243" i="9"/>
  <c r="M244" i="9"/>
  <c r="M245" i="9"/>
  <c r="M246" i="9"/>
  <c r="M247" i="9"/>
  <c r="M248" i="9"/>
  <c r="M249" i="9"/>
  <c r="M250" i="9"/>
  <c r="M251" i="9"/>
  <c r="M252" i="9"/>
  <c r="M253" i="9"/>
  <c r="M254" i="9"/>
  <c r="M255" i="9"/>
  <c r="M256" i="9"/>
  <c r="M257" i="9"/>
  <c r="M258" i="9"/>
  <c r="M259" i="9"/>
  <c r="M260" i="9"/>
  <c r="M261" i="9"/>
  <c r="M262" i="9"/>
  <c r="M263" i="9"/>
  <c r="M264" i="9"/>
  <c r="M265" i="9"/>
  <c r="M266" i="9"/>
  <c r="M267" i="9"/>
  <c r="M268" i="9"/>
  <c r="M200" i="9"/>
  <c r="M201" i="9"/>
  <c r="M202" i="9"/>
  <c r="M203" i="9"/>
  <c r="M204" i="9"/>
  <c r="M205" i="9"/>
  <c r="M206" i="9"/>
  <c r="M207" i="9"/>
  <c r="M208" i="9"/>
  <c r="M209" i="9"/>
  <c r="M210" i="9"/>
  <c r="M211" i="9"/>
  <c r="M212" i="9"/>
  <c r="M213" i="9"/>
  <c r="M214" i="9"/>
  <c r="M215" i="9"/>
  <c r="M216" i="9"/>
  <c r="M217" i="9"/>
  <c r="M218" i="9"/>
  <c r="M219" i="9"/>
  <c r="M220" i="9"/>
  <c r="M221" i="9"/>
  <c r="M222" i="9"/>
  <c r="M223" i="9"/>
  <c r="M224" i="9"/>
  <c r="M225" i="9"/>
  <c r="M226" i="9"/>
  <c r="M227" i="9"/>
  <c r="M228" i="9"/>
  <c r="M229" i="9"/>
  <c r="M230" i="9"/>
  <c r="M231" i="9"/>
  <c r="M232" i="9"/>
  <c r="M233" i="9"/>
  <c r="M165" i="9"/>
  <c r="M166" i="9"/>
  <c r="M167" i="9"/>
  <c r="M168" i="9"/>
  <c r="M169" i="9"/>
  <c r="M170" i="9"/>
  <c r="M171" i="9"/>
  <c r="M172" i="9"/>
  <c r="M173" i="9"/>
  <c r="M174" i="9"/>
  <c r="M175" i="9"/>
  <c r="M176" i="9"/>
  <c r="M177" i="9"/>
  <c r="M178" i="9"/>
  <c r="M179" i="9"/>
  <c r="M180" i="9"/>
  <c r="M181" i="9"/>
  <c r="M182" i="9"/>
  <c r="M183" i="9"/>
  <c r="M184" i="9"/>
  <c r="M185" i="9"/>
  <c r="M186" i="9"/>
  <c r="M187" i="9"/>
  <c r="M188" i="9"/>
  <c r="M189" i="9"/>
  <c r="M190" i="9"/>
  <c r="M191" i="9"/>
  <c r="M192" i="9"/>
  <c r="M193" i="9"/>
  <c r="M194" i="9"/>
  <c r="M195" i="9"/>
  <c r="M196" i="9"/>
  <c r="M197" i="9"/>
  <c r="M198" i="9"/>
  <c r="M130" i="9"/>
  <c r="M131" i="9"/>
  <c r="M132" i="9"/>
  <c r="M133" i="9"/>
  <c r="M134" i="9"/>
  <c r="M135" i="9"/>
  <c r="M136" i="9"/>
  <c r="M137" i="9"/>
  <c r="M138" i="9"/>
  <c r="M139" i="9"/>
  <c r="M140" i="9"/>
  <c r="M141" i="9"/>
  <c r="M142" i="9"/>
  <c r="M143" i="9"/>
  <c r="M144" i="9"/>
  <c r="M145" i="9"/>
  <c r="M146" i="9"/>
  <c r="M147" i="9"/>
  <c r="M148" i="9"/>
  <c r="M149" i="9"/>
  <c r="M150" i="9"/>
  <c r="M151" i="9"/>
  <c r="M152" i="9"/>
  <c r="M153" i="9"/>
  <c r="M154" i="9"/>
  <c r="M155" i="9"/>
  <c r="M156" i="9"/>
  <c r="M157" i="9"/>
  <c r="M158" i="9"/>
  <c r="M159" i="9"/>
  <c r="M160" i="9"/>
  <c r="M161" i="9"/>
  <c r="M162" i="9"/>
  <c r="M163" i="9"/>
  <c r="M95" i="9"/>
  <c r="M96" i="9"/>
  <c r="M97" i="9"/>
  <c r="M98" i="9"/>
  <c r="M99" i="9"/>
  <c r="M100" i="9"/>
  <c r="M101" i="9"/>
  <c r="M102" i="9"/>
  <c r="M103" i="9"/>
  <c r="M104" i="9"/>
  <c r="M105" i="9"/>
  <c r="M106" i="9"/>
  <c r="M107" i="9"/>
  <c r="M108" i="9"/>
  <c r="M109" i="9"/>
  <c r="M110" i="9"/>
  <c r="M111" i="9"/>
  <c r="M112" i="9"/>
  <c r="M113" i="9"/>
  <c r="M114" i="9"/>
  <c r="M115" i="9"/>
  <c r="M116" i="9"/>
  <c r="M117" i="9"/>
  <c r="M118" i="9"/>
  <c r="M119" i="9"/>
  <c r="M120" i="9"/>
  <c r="M121" i="9"/>
  <c r="M122" i="9"/>
  <c r="M123" i="9"/>
  <c r="M124" i="9"/>
  <c r="M125" i="9"/>
  <c r="M126" i="9"/>
  <c r="M127" i="9"/>
  <c r="M128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0" i="9"/>
  <c r="M81" i="9"/>
  <c r="M82" i="9"/>
  <c r="M83" i="9"/>
  <c r="M84" i="9"/>
  <c r="M85" i="9"/>
  <c r="M86" i="9"/>
  <c r="M87" i="9"/>
  <c r="M88" i="9"/>
  <c r="M89" i="9"/>
  <c r="M90" i="9"/>
  <c r="M91" i="9"/>
  <c r="M92" i="9"/>
  <c r="M93" i="9"/>
  <c r="M271" i="8"/>
  <c r="M272" i="8"/>
  <c r="M273" i="8"/>
  <c r="M274" i="8"/>
  <c r="M275" i="8"/>
  <c r="M276" i="8"/>
  <c r="M277" i="8"/>
  <c r="M278" i="8"/>
  <c r="M279" i="8"/>
  <c r="M280" i="8"/>
  <c r="M281" i="8"/>
  <c r="M282" i="8"/>
  <c r="M283" i="8"/>
  <c r="M284" i="8"/>
  <c r="M285" i="8"/>
  <c r="M286" i="8"/>
  <c r="M287" i="8"/>
  <c r="M288" i="8"/>
  <c r="M289" i="8"/>
  <c r="M290" i="8"/>
  <c r="M291" i="8"/>
  <c r="M292" i="8"/>
  <c r="M293" i="8"/>
  <c r="M294" i="8"/>
  <c r="M295" i="8"/>
  <c r="M296" i="8"/>
  <c r="M297" i="8"/>
  <c r="M298" i="8"/>
  <c r="M299" i="8"/>
  <c r="M300" i="8"/>
  <c r="M301" i="8"/>
  <c r="M302" i="8"/>
  <c r="M303" i="8"/>
  <c r="M304" i="8"/>
  <c r="M236" i="8"/>
  <c r="M237" i="8"/>
  <c r="M238" i="8"/>
  <c r="M239" i="8"/>
  <c r="M240" i="8"/>
  <c r="M241" i="8"/>
  <c r="M242" i="8"/>
  <c r="M243" i="8"/>
  <c r="M244" i="8"/>
  <c r="M245" i="8"/>
  <c r="M246" i="8"/>
  <c r="M247" i="8"/>
  <c r="M248" i="8"/>
  <c r="M249" i="8"/>
  <c r="M250" i="8"/>
  <c r="M251" i="8"/>
  <c r="M252" i="8"/>
  <c r="M253" i="8"/>
  <c r="M254" i="8"/>
  <c r="M255" i="8"/>
  <c r="M256" i="8"/>
  <c r="M257" i="8"/>
  <c r="M258" i="8"/>
  <c r="M259" i="8"/>
  <c r="M260" i="8"/>
  <c r="M261" i="8"/>
  <c r="M262" i="8"/>
  <c r="M263" i="8"/>
  <c r="M264" i="8"/>
  <c r="M265" i="8"/>
  <c r="M266" i="8"/>
  <c r="M267" i="8"/>
  <c r="M268" i="8"/>
  <c r="M269" i="8"/>
  <c r="M201" i="8"/>
  <c r="M202" i="8"/>
  <c r="M203" i="8"/>
  <c r="M204" i="8"/>
  <c r="M205" i="8"/>
  <c r="M206" i="8"/>
  <c r="M207" i="8"/>
  <c r="M208" i="8"/>
  <c r="M209" i="8"/>
  <c r="M210" i="8"/>
  <c r="M211" i="8"/>
  <c r="M212" i="8"/>
  <c r="M213" i="8"/>
  <c r="M214" i="8"/>
  <c r="M215" i="8"/>
  <c r="M216" i="8"/>
  <c r="M217" i="8"/>
  <c r="M218" i="8"/>
  <c r="M219" i="8"/>
  <c r="M220" i="8"/>
  <c r="M221" i="8"/>
  <c r="M222" i="8"/>
  <c r="M223" i="8"/>
  <c r="M224" i="8"/>
  <c r="M225" i="8"/>
  <c r="M226" i="8"/>
  <c r="M227" i="8"/>
  <c r="M228" i="8"/>
  <c r="M229" i="8"/>
  <c r="M230" i="8"/>
  <c r="M231" i="8"/>
  <c r="M232" i="8"/>
  <c r="M233" i="8"/>
  <c r="M234" i="8"/>
  <c r="M166" i="8"/>
  <c r="M167" i="8"/>
  <c r="M168" i="8"/>
  <c r="M169" i="8"/>
  <c r="M170" i="8"/>
  <c r="M171" i="8"/>
  <c r="M172" i="8"/>
  <c r="M173" i="8"/>
  <c r="M174" i="8"/>
  <c r="M175" i="8"/>
  <c r="M176" i="8"/>
  <c r="M177" i="8"/>
  <c r="M178" i="8"/>
  <c r="M179" i="8"/>
  <c r="M180" i="8"/>
  <c r="M181" i="8"/>
  <c r="M182" i="8"/>
  <c r="M183" i="8"/>
  <c r="M184" i="8"/>
  <c r="M185" i="8"/>
  <c r="M186" i="8"/>
  <c r="M187" i="8"/>
  <c r="M188" i="8"/>
  <c r="M189" i="8"/>
  <c r="M190" i="8"/>
  <c r="M191" i="8"/>
  <c r="M192" i="8"/>
  <c r="M193" i="8"/>
  <c r="M194" i="8"/>
  <c r="M195" i="8"/>
  <c r="M196" i="8"/>
  <c r="M197" i="8"/>
  <c r="M198" i="8"/>
  <c r="M199" i="8"/>
  <c r="M131" i="8"/>
  <c r="M132" i="8"/>
  <c r="M133" i="8"/>
  <c r="M134" i="8"/>
  <c r="M135" i="8"/>
  <c r="M136" i="8"/>
  <c r="M137" i="8"/>
  <c r="M138" i="8"/>
  <c r="M139" i="8"/>
  <c r="M140" i="8"/>
  <c r="M141" i="8"/>
  <c r="M142" i="8"/>
  <c r="M143" i="8"/>
  <c r="M144" i="8"/>
  <c r="M145" i="8"/>
  <c r="M146" i="8"/>
  <c r="M147" i="8"/>
  <c r="M148" i="8"/>
  <c r="M149" i="8"/>
  <c r="M150" i="8"/>
  <c r="M151" i="8"/>
  <c r="M152" i="8"/>
  <c r="M153" i="8"/>
  <c r="M154" i="8"/>
  <c r="M155" i="8"/>
  <c r="M156" i="8"/>
  <c r="M157" i="8"/>
  <c r="M158" i="8"/>
  <c r="M159" i="8"/>
  <c r="M160" i="8"/>
  <c r="M161" i="8"/>
  <c r="M162" i="8"/>
  <c r="M163" i="8"/>
  <c r="M164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M124" i="8"/>
  <c r="M125" i="8"/>
  <c r="M126" i="8"/>
  <c r="M127" i="8"/>
  <c r="M128" i="8"/>
  <c r="M129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270" i="7"/>
  <c r="M271" i="7"/>
  <c r="M272" i="7"/>
  <c r="M273" i="7"/>
  <c r="M274" i="7"/>
  <c r="M275" i="7"/>
  <c r="M276" i="7"/>
  <c r="M277" i="7"/>
  <c r="M278" i="7"/>
  <c r="M279" i="7"/>
  <c r="M280" i="7"/>
  <c r="M281" i="7"/>
  <c r="M282" i="7"/>
  <c r="M283" i="7"/>
  <c r="M284" i="7"/>
  <c r="M285" i="7"/>
  <c r="M286" i="7"/>
  <c r="M287" i="7"/>
  <c r="M288" i="7"/>
  <c r="M289" i="7"/>
  <c r="M290" i="7"/>
  <c r="M291" i="7"/>
  <c r="M292" i="7"/>
  <c r="M293" i="7"/>
  <c r="M294" i="7"/>
  <c r="M295" i="7"/>
  <c r="M296" i="7"/>
  <c r="M297" i="7"/>
  <c r="M298" i="7"/>
  <c r="M299" i="7"/>
  <c r="M300" i="7"/>
  <c r="M301" i="7"/>
  <c r="M302" i="7"/>
  <c r="M303" i="7"/>
  <c r="M235" i="7"/>
  <c r="M236" i="7"/>
  <c r="M237" i="7"/>
  <c r="M238" i="7"/>
  <c r="M239" i="7"/>
  <c r="M240" i="7"/>
  <c r="M241" i="7"/>
  <c r="M242" i="7"/>
  <c r="M243" i="7"/>
  <c r="M244" i="7"/>
  <c r="M245" i="7"/>
  <c r="M246" i="7"/>
  <c r="M247" i="7"/>
  <c r="M248" i="7"/>
  <c r="M249" i="7"/>
  <c r="M250" i="7"/>
  <c r="M251" i="7"/>
  <c r="M252" i="7"/>
  <c r="M253" i="7"/>
  <c r="M254" i="7"/>
  <c r="M255" i="7"/>
  <c r="M256" i="7"/>
  <c r="M257" i="7"/>
  <c r="M258" i="7"/>
  <c r="M259" i="7"/>
  <c r="M260" i="7"/>
  <c r="M261" i="7"/>
  <c r="M262" i="7"/>
  <c r="M263" i="7"/>
  <c r="M264" i="7"/>
  <c r="M265" i="7"/>
  <c r="M266" i="7"/>
  <c r="M267" i="7"/>
  <c r="M268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2" i="7"/>
  <c r="M223" i="7"/>
  <c r="M224" i="7"/>
  <c r="M225" i="7"/>
  <c r="M226" i="7"/>
  <c r="M227" i="7"/>
  <c r="M228" i="7"/>
  <c r="M229" i="7"/>
  <c r="M230" i="7"/>
  <c r="M231" i="7"/>
  <c r="M232" i="7"/>
  <c r="M233" i="7"/>
  <c r="M165" i="7"/>
  <c r="M166" i="7"/>
  <c r="M167" i="7"/>
  <c r="M168" i="7"/>
  <c r="M169" i="7"/>
  <c r="M170" i="7"/>
  <c r="M171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H49" i="1" l="1"/>
  <c r="V5" i="13"/>
  <c r="W5" i="6"/>
  <c r="V5" i="6"/>
  <c r="U5" i="6"/>
  <c r="T5" i="6"/>
  <c r="S5" i="6"/>
  <c r="R5" i="6"/>
  <c r="Q5" i="6"/>
  <c r="P5" i="6"/>
  <c r="O5" i="6"/>
  <c r="U5" i="1"/>
  <c r="T5" i="1"/>
  <c r="W5" i="1"/>
  <c r="V5" i="1"/>
  <c r="U5" i="11"/>
  <c r="T5" i="11"/>
  <c r="W5" i="11"/>
  <c r="V5" i="11"/>
  <c r="S5" i="11"/>
  <c r="R5" i="11"/>
  <c r="Q5" i="11"/>
  <c r="P5" i="11"/>
  <c r="O5" i="11"/>
  <c r="S5" i="1"/>
  <c r="R5" i="1"/>
  <c r="Q5" i="1"/>
  <c r="P5" i="1"/>
  <c r="O5" i="1"/>
  <c r="C3" i="14" l="1"/>
  <c r="I49" i="14"/>
  <c r="H49" i="14"/>
  <c r="C3" i="13"/>
  <c r="I49" i="13"/>
  <c r="H49" i="13"/>
  <c r="C3" i="12"/>
  <c r="I49" i="12"/>
  <c r="H49" i="12"/>
  <c r="C3" i="11"/>
  <c r="I49" i="11"/>
  <c r="H49" i="11"/>
  <c r="C3" i="10"/>
  <c r="I49" i="10"/>
  <c r="H49" i="10"/>
  <c r="C3" i="9"/>
  <c r="I49" i="9"/>
  <c r="H49" i="9"/>
  <c r="C3" i="8"/>
  <c r="I49" i="8"/>
  <c r="H49" i="8"/>
  <c r="C3" i="7"/>
  <c r="I49" i="7"/>
  <c r="H49" i="7"/>
  <c r="C3" i="6"/>
  <c r="I49" i="6"/>
  <c r="H49" i="6"/>
  <c r="E57" i="14" l="1"/>
  <c r="E56" i="14"/>
  <c r="E55" i="14"/>
  <c r="E54" i="14"/>
  <c r="F57" i="13"/>
  <c r="F56" i="13"/>
  <c r="F55" i="13"/>
  <c r="F54" i="13"/>
  <c r="E57" i="12"/>
  <c r="E56" i="12"/>
  <c r="E55" i="12"/>
  <c r="E54" i="12"/>
  <c r="F57" i="11"/>
  <c r="F56" i="11"/>
  <c r="F55" i="11"/>
  <c r="F54" i="11"/>
  <c r="F56" i="14"/>
  <c r="F54" i="14"/>
  <c r="E57" i="13"/>
  <c r="E55" i="13"/>
  <c r="F56" i="12"/>
  <c r="F54" i="12"/>
  <c r="E57" i="11"/>
  <c r="E55" i="11"/>
  <c r="F57" i="10"/>
  <c r="F56" i="10"/>
  <c r="F55" i="10"/>
  <c r="F54" i="10"/>
  <c r="E57" i="9"/>
  <c r="E56" i="9"/>
  <c r="E55" i="9"/>
  <c r="E54" i="9"/>
  <c r="F57" i="8"/>
  <c r="F56" i="8"/>
  <c r="F55" i="8"/>
  <c r="F54" i="8"/>
  <c r="E57" i="7"/>
  <c r="E56" i="7"/>
  <c r="E55" i="7"/>
  <c r="E54" i="7"/>
  <c r="F57" i="6"/>
  <c r="F56" i="6"/>
  <c r="F55" i="6"/>
  <c r="F54" i="6"/>
  <c r="F55" i="14"/>
  <c r="E54" i="13"/>
  <c r="F55" i="12"/>
  <c r="E54" i="11"/>
  <c r="E57" i="10"/>
  <c r="E55" i="10"/>
  <c r="F56" i="9"/>
  <c r="F54" i="9"/>
  <c r="E57" i="8"/>
  <c r="E55" i="8"/>
  <c r="F56" i="7"/>
  <c r="F54" i="7"/>
  <c r="E57" i="6"/>
  <c r="E55" i="6"/>
  <c r="F57" i="14"/>
  <c r="E56" i="13"/>
  <c r="F57" i="12"/>
  <c r="E56" i="11"/>
  <c r="E56" i="10"/>
  <c r="E54" i="10"/>
  <c r="F57" i="9"/>
  <c r="F55" i="9"/>
  <c r="E56" i="8"/>
  <c r="E54" i="8"/>
  <c r="F57" i="7"/>
  <c r="F55" i="7"/>
  <c r="E56" i="6"/>
  <c r="E54" i="6"/>
  <c r="F57" i="1"/>
  <c r="F55" i="1"/>
  <c r="E57" i="1"/>
  <c r="E55" i="1"/>
  <c r="F54" i="1"/>
  <c r="F56" i="1"/>
  <c r="E54" i="1"/>
  <c r="E56" i="1"/>
  <c r="J7" i="13"/>
  <c r="H12" i="14" l="1"/>
  <c r="H11" i="14"/>
  <c r="J10" i="14"/>
  <c r="G10" i="14"/>
  <c r="H9" i="14"/>
  <c r="J8" i="14"/>
  <c r="G8" i="14"/>
  <c r="H7" i="14"/>
  <c r="J6" i="14"/>
  <c r="G6" i="14"/>
  <c r="J12" i="13"/>
  <c r="G12" i="13"/>
  <c r="J11" i="13"/>
  <c r="G11" i="13"/>
  <c r="H10" i="13"/>
  <c r="J9" i="13"/>
  <c r="G9" i="13"/>
  <c r="H8" i="13"/>
  <c r="G7" i="13"/>
  <c r="H6" i="13"/>
  <c r="H12" i="12"/>
  <c r="H11" i="12"/>
  <c r="J10" i="12"/>
  <c r="G10" i="12"/>
  <c r="H9" i="12"/>
  <c r="J8" i="12"/>
  <c r="G8" i="12"/>
  <c r="H7" i="12"/>
  <c r="J6" i="12"/>
  <c r="G6" i="12"/>
  <c r="J12" i="11"/>
  <c r="G12" i="11"/>
  <c r="J11" i="11"/>
  <c r="G12" i="14"/>
  <c r="G11" i="14"/>
  <c r="J9" i="14"/>
  <c r="H8" i="14"/>
  <c r="G7" i="14"/>
  <c r="H12" i="13"/>
  <c r="H11" i="13"/>
  <c r="G10" i="13"/>
  <c r="J8" i="13"/>
  <c r="H7" i="13"/>
  <c r="G6" i="13"/>
  <c r="G12" i="12"/>
  <c r="G11" i="12"/>
  <c r="J9" i="12"/>
  <c r="H8" i="12"/>
  <c r="G7" i="12"/>
  <c r="H12" i="11"/>
  <c r="H11" i="11"/>
  <c r="J10" i="11"/>
  <c r="G10" i="11"/>
  <c r="H9" i="11"/>
  <c r="J8" i="11"/>
  <c r="G8" i="11"/>
  <c r="H7" i="11"/>
  <c r="J6" i="11"/>
  <c r="G6" i="11"/>
  <c r="J12" i="10"/>
  <c r="G12" i="10"/>
  <c r="J11" i="10"/>
  <c r="G11" i="10"/>
  <c r="H10" i="10"/>
  <c r="J9" i="10"/>
  <c r="G9" i="10"/>
  <c r="H8" i="10"/>
  <c r="J7" i="10"/>
  <c r="G7" i="10"/>
  <c r="H6" i="10"/>
  <c r="H12" i="9"/>
  <c r="H11" i="9"/>
  <c r="J10" i="9"/>
  <c r="G10" i="9"/>
  <c r="H9" i="9"/>
  <c r="J8" i="9"/>
  <c r="G8" i="9"/>
  <c r="H7" i="9"/>
  <c r="J6" i="9"/>
  <c r="G6" i="9"/>
  <c r="J12" i="8"/>
  <c r="G12" i="8"/>
  <c r="J11" i="8"/>
  <c r="G11" i="8"/>
  <c r="H10" i="8"/>
  <c r="J9" i="8"/>
  <c r="G9" i="8"/>
  <c r="H8" i="8"/>
  <c r="J7" i="8"/>
  <c r="G7" i="8"/>
  <c r="H6" i="8"/>
  <c r="H12" i="7"/>
  <c r="H11" i="7"/>
  <c r="J10" i="7"/>
  <c r="G10" i="7"/>
  <c r="H9" i="7"/>
  <c r="J8" i="7"/>
  <c r="G8" i="7"/>
  <c r="H7" i="7"/>
  <c r="J6" i="7"/>
  <c r="G6" i="7"/>
  <c r="J11" i="14"/>
  <c r="G9" i="14"/>
  <c r="J10" i="13"/>
  <c r="J6" i="13"/>
  <c r="J11" i="12"/>
  <c r="G9" i="12"/>
  <c r="G11" i="11"/>
  <c r="J9" i="11"/>
  <c r="H8" i="11"/>
  <c r="G7" i="11"/>
  <c r="H12" i="10"/>
  <c r="H11" i="10"/>
  <c r="G10" i="10"/>
  <c r="J8" i="10"/>
  <c r="H7" i="10"/>
  <c r="G6" i="10"/>
  <c r="G12" i="9"/>
  <c r="G11" i="9"/>
  <c r="J9" i="9"/>
  <c r="H8" i="9"/>
  <c r="G7" i="9"/>
  <c r="H12" i="8"/>
  <c r="H11" i="8"/>
  <c r="G10" i="8"/>
  <c r="J8" i="8"/>
  <c r="H7" i="8"/>
  <c r="G6" i="8"/>
  <c r="G12" i="7"/>
  <c r="G11" i="7"/>
  <c r="J9" i="7"/>
  <c r="H8" i="7"/>
  <c r="G7" i="7"/>
  <c r="J12" i="6"/>
  <c r="G12" i="6"/>
  <c r="J11" i="6"/>
  <c r="G11" i="6"/>
  <c r="H10" i="6"/>
  <c r="J9" i="6"/>
  <c r="G9" i="6"/>
  <c r="H8" i="6"/>
  <c r="J7" i="6"/>
  <c r="G7" i="6"/>
  <c r="H6" i="6"/>
  <c r="G7" i="1"/>
  <c r="G9" i="1"/>
  <c r="G11" i="1"/>
  <c r="G6" i="1"/>
  <c r="H8" i="1"/>
  <c r="H10" i="1"/>
  <c r="H12" i="1"/>
  <c r="J9" i="1"/>
  <c r="J11" i="1"/>
  <c r="J6" i="1"/>
  <c r="J12" i="14"/>
  <c r="H10" i="14"/>
  <c r="J7" i="14"/>
  <c r="H6" i="14"/>
  <c r="H9" i="13"/>
  <c r="G8" i="13"/>
  <c r="J12" i="12"/>
  <c r="H10" i="12"/>
  <c r="J7" i="12"/>
  <c r="H6" i="12"/>
  <c r="H10" i="11"/>
  <c r="G9" i="11"/>
  <c r="J7" i="11"/>
  <c r="H6" i="11"/>
  <c r="J10" i="10"/>
  <c r="H9" i="10"/>
  <c r="G8" i="10"/>
  <c r="J6" i="10"/>
  <c r="J12" i="9"/>
  <c r="J11" i="9"/>
  <c r="H10" i="9"/>
  <c r="G9" i="9"/>
  <c r="J7" i="9"/>
  <c r="H6" i="9"/>
  <c r="J10" i="8"/>
  <c r="H9" i="8"/>
  <c r="G8" i="8"/>
  <c r="J6" i="8"/>
  <c r="J12" i="7"/>
  <c r="J11" i="7"/>
  <c r="H10" i="7"/>
  <c r="G9" i="7"/>
  <c r="J7" i="7"/>
  <c r="H6" i="7"/>
  <c r="H12" i="6"/>
  <c r="H11" i="6"/>
  <c r="J10" i="6"/>
  <c r="G10" i="6"/>
  <c r="H9" i="6"/>
  <c r="J8" i="6"/>
  <c r="G8" i="6"/>
  <c r="H7" i="6"/>
  <c r="J6" i="6"/>
  <c r="G6" i="6"/>
  <c r="G8" i="1"/>
  <c r="G10" i="1"/>
  <c r="G12" i="1"/>
  <c r="H7" i="1"/>
  <c r="H9" i="1"/>
  <c r="H11" i="1"/>
  <c r="H6" i="1"/>
  <c r="J8" i="1"/>
  <c r="J10" i="1"/>
  <c r="J12" i="1"/>
  <c r="F9" i="14"/>
  <c r="D9" i="14"/>
  <c r="E8" i="14"/>
  <c r="C8" i="14"/>
  <c r="F7" i="14"/>
  <c r="D7" i="14"/>
  <c r="E6" i="14"/>
  <c r="C6" i="14"/>
  <c r="N3" i="14"/>
  <c r="H3" i="14"/>
  <c r="F3" i="14"/>
  <c r="E9" i="13"/>
  <c r="C9" i="13"/>
  <c r="F8" i="13"/>
  <c r="D8" i="13"/>
  <c r="E7" i="13"/>
  <c r="C7" i="13"/>
  <c r="F6" i="13"/>
  <c r="D6" i="13"/>
  <c r="O3" i="13"/>
  <c r="J3" i="13"/>
  <c r="G3" i="13"/>
  <c r="F9" i="12"/>
  <c r="D9" i="12"/>
  <c r="E8" i="12"/>
  <c r="C8" i="12"/>
  <c r="F7" i="12"/>
  <c r="D7" i="12"/>
  <c r="E6" i="12"/>
  <c r="C6" i="12"/>
  <c r="N3" i="12"/>
  <c r="H3" i="12"/>
  <c r="F3" i="12"/>
  <c r="E9" i="14"/>
  <c r="D8" i="14"/>
  <c r="C7" i="14"/>
  <c r="F6" i="14"/>
  <c r="O3" i="14"/>
  <c r="G3" i="14"/>
  <c r="F9" i="13"/>
  <c r="E8" i="13"/>
  <c r="D7" i="13"/>
  <c r="C6" i="13"/>
  <c r="H3" i="13"/>
  <c r="E9" i="12"/>
  <c r="D8" i="12"/>
  <c r="C7" i="12"/>
  <c r="F6" i="12"/>
  <c r="O3" i="12"/>
  <c r="G3" i="12"/>
  <c r="F9" i="11"/>
  <c r="D9" i="11"/>
  <c r="E8" i="11"/>
  <c r="C8" i="11"/>
  <c r="F7" i="11"/>
  <c r="D7" i="11"/>
  <c r="E6" i="11"/>
  <c r="C6" i="11"/>
  <c r="N3" i="11"/>
  <c r="H3" i="11"/>
  <c r="F3" i="11"/>
  <c r="E9" i="10"/>
  <c r="C9" i="10"/>
  <c r="F8" i="10"/>
  <c r="D8" i="10"/>
  <c r="E7" i="10"/>
  <c r="C7" i="10"/>
  <c r="F6" i="10"/>
  <c r="D6" i="10"/>
  <c r="O3" i="10"/>
  <c r="J3" i="10"/>
  <c r="G3" i="10"/>
  <c r="F9" i="9"/>
  <c r="D9" i="9"/>
  <c r="E8" i="9"/>
  <c r="C8" i="9"/>
  <c r="F7" i="9"/>
  <c r="D7" i="9"/>
  <c r="E6" i="9"/>
  <c r="C6" i="9"/>
  <c r="N3" i="9"/>
  <c r="H3" i="9"/>
  <c r="F3" i="9"/>
  <c r="E9" i="8"/>
  <c r="C9" i="8"/>
  <c r="F8" i="8"/>
  <c r="D8" i="8"/>
  <c r="E7" i="8"/>
  <c r="C7" i="8"/>
  <c r="F6" i="8"/>
  <c r="D6" i="8"/>
  <c r="O3" i="8"/>
  <c r="J3" i="8"/>
  <c r="G3" i="8"/>
  <c r="F9" i="7"/>
  <c r="D9" i="7"/>
  <c r="E8" i="7"/>
  <c r="C8" i="7"/>
  <c r="F7" i="7"/>
  <c r="D7" i="7"/>
  <c r="E6" i="7"/>
  <c r="C6" i="7"/>
  <c r="N3" i="7"/>
  <c r="H3" i="7"/>
  <c r="F3" i="7"/>
  <c r="F8" i="14"/>
  <c r="E7" i="14"/>
  <c r="D6" i="14"/>
  <c r="D9" i="13"/>
  <c r="C8" i="13"/>
  <c r="N3" i="13"/>
  <c r="F8" i="12"/>
  <c r="E7" i="12"/>
  <c r="D6" i="12"/>
  <c r="E9" i="11"/>
  <c r="D8" i="11"/>
  <c r="C7" i="11"/>
  <c r="F6" i="11"/>
  <c r="O3" i="11"/>
  <c r="G3" i="11"/>
  <c r="F9" i="10"/>
  <c r="E8" i="10"/>
  <c r="D7" i="10"/>
  <c r="C6" i="10"/>
  <c r="H3" i="10"/>
  <c r="E9" i="9"/>
  <c r="D8" i="9"/>
  <c r="C7" i="9"/>
  <c r="F6" i="9"/>
  <c r="O3" i="9"/>
  <c r="G3" i="9"/>
  <c r="F9" i="8"/>
  <c r="E8" i="8"/>
  <c r="D7" i="8"/>
  <c r="C6" i="8"/>
  <c r="H3" i="8"/>
  <c r="E9" i="7"/>
  <c r="D8" i="7"/>
  <c r="C7" i="7"/>
  <c r="F6" i="7"/>
  <c r="O3" i="7"/>
  <c r="G3" i="7"/>
  <c r="E9" i="6"/>
  <c r="C9" i="6"/>
  <c r="F8" i="6"/>
  <c r="D8" i="6"/>
  <c r="E7" i="6"/>
  <c r="C7" i="6"/>
  <c r="F6" i="6"/>
  <c r="D6" i="6"/>
  <c r="O3" i="6"/>
  <c r="J3" i="6"/>
  <c r="G3" i="6"/>
  <c r="C9" i="14"/>
  <c r="J3" i="14"/>
  <c r="F7" i="13"/>
  <c r="E6" i="13"/>
  <c r="F3" i="13"/>
  <c r="C9" i="12"/>
  <c r="J3" i="12"/>
  <c r="C9" i="11"/>
  <c r="F8" i="11"/>
  <c r="E7" i="11"/>
  <c r="D6" i="11"/>
  <c r="J3" i="11"/>
  <c r="D9" i="10"/>
  <c r="C8" i="10"/>
  <c r="F7" i="10"/>
  <c r="E6" i="10"/>
  <c r="N3" i="10"/>
  <c r="F3" i="10"/>
  <c r="C9" i="9"/>
  <c r="F8" i="9"/>
  <c r="E7" i="9"/>
  <c r="D6" i="9"/>
  <c r="J3" i="9"/>
  <c r="D9" i="8"/>
  <c r="C8" i="8"/>
  <c r="F7" i="8"/>
  <c r="E6" i="8"/>
  <c r="N3" i="8"/>
  <c r="F3" i="8"/>
  <c r="C9" i="7"/>
  <c r="F8" i="7"/>
  <c r="E7" i="7"/>
  <c r="D6" i="7"/>
  <c r="J3" i="7"/>
  <c r="F9" i="6"/>
  <c r="D9" i="6"/>
  <c r="E8" i="6"/>
  <c r="C8" i="6"/>
  <c r="F7" i="6"/>
  <c r="D7" i="6"/>
  <c r="E6" i="6"/>
  <c r="C6" i="6"/>
  <c r="N3" i="6"/>
  <c r="H3" i="6"/>
  <c r="F3" i="6"/>
  <c r="E12" i="14"/>
  <c r="E12" i="12"/>
  <c r="E12" i="9"/>
  <c r="E12" i="7"/>
  <c r="E12" i="13"/>
  <c r="E12" i="11"/>
  <c r="E12" i="10"/>
  <c r="E12" i="8"/>
  <c r="E12" i="6"/>
  <c r="O3" i="1"/>
  <c r="E12" i="1"/>
  <c r="N3" i="1"/>
  <c r="H3" i="1"/>
  <c r="G3" i="1"/>
  <c r="F7" i="1"/>
  <c r="F9" i="1"/>
  <c r="E7" i="1"/>
  <c r="E9" i="1"/>
  <c r="D7" i="1"/>
  <c r="D9" i="1"/>
  <c r="C7" i="1"/>
  <c r="C9" i="1"/>
  <c r="J3" i="1"/>
  <c r="F3" i="1"/>
  <c r="F6" i="1"/>
  <c r="F8" i="1"/>
  <c r="E6" i="1"/>
  <c r="E8" i="1"/>
  <c r="D6" i="1"/>
  <c r="D8" i="1"/>
  <c r="C6" i="1"/>
  <c r="C8" i="1"/>
  <c r="I49" i="1" l="1"/>
</calcChain>
</file>

<file path=xl/sharedStrings.xml><?xml version="1.0" encoding="utf-8"?>
<sst xmlns="http://schemas.openxmlformats.org/spreadsheetml/2006/main" count="721" uniqueCount="82">
  <si>
    <t>التاريخ</t>
  </si>
  <si>
    <t>اتجاه الرحله</t>
  </si>
  <si>
    <t>ميناء القيام</t>
  </si>
  <si>
    <t>SNORK</t>
  </si>
  <si>
    <t>اسم اللنش</t>
  </si>
  <si>
    <t>رقم التسجيل</t>
  </si>
  <si>
    <t>تاريخ انتهاء الترخيص</t>
  </si>
  <si>
    <t>عدد الطقم</t>
  </si>
  <si>
    <t>عدد الركاب</t>
  </si>
  <si>
    <t>طاقم المركب</t>
  </si>
  <si>
    <t>المدربين/المرشدين/المصورين</t>
  </si>
  <si>
    <t>الوظيفه</t>
  </si>
  <si>
    <t>اسماء الطاقم</t>
  </si>
  <si>
    <t>رقم مزاوله المهنه</t>
  </si>
  <si>
    <t>تليفون</t>
  </si>
  <si>
    <t>Sharing Company</t>
  </si>
  <si>
    <t>NO</t>
  </si>
  <si>
    <t>Name
الاسم</t>
  </si>
  <si>
    <t>Last Name
العائلي</t>
  </si>
  <si>
    <t>Nationality
الجنسيه</t>
  </si>
  <si>
    <t>Passport
جواز السفر</t>
  </si>
  <si>
    <t>Hotel
الفندق</t>
  </si>
  <si>
    <t>Room No.
الحجره</t>
  </si>
  <si>
    <t>Adult
كبير</t>
  </si>
  <si>
    <t>CHD
طفل</t>
  </si>
  <si>
    <t>Activity
النشاط</t>
  </si>
  <si>
    <t xml:space="preserve">LEVEL
رخصه </t>
  </si>
  <si>
    <t>Eval
مستوي</t>
  </si>
  <si>
    <t>Box
صندوق</t>
  </si>
  <si>
    <t>Fins
زعانف</t>
  </si>
  <si>
    <t>Com
ملاحظات</t>
  </si>
  <si>
    <t>Check in</t>
  </si>
  <si>
    <t>Bill</t>
  </si>
  <si>
    <t>Time</t>
  </si>
  <si>
    <t>Rest</t>
  </si>
  <si>
    <t>Guide</t>
  </si>
  <si>
    <t>Partner</t>
  </si>
  <si>
    <t>Reg#</t>
  </si>
  <si>
    <t>BCD#</t>
  </si>
  <si>
    <t>Suit#</t>
  </si>
  <si>
    <t>Fins#</t>
  </si>
  <si>
    <t>Mask#</t>
  </si>
  <si>
    <t>BOOT</t>
  </si>
  <si>
    <t>الحموله</t>
  </si>
  <si>
    <t>مركز غوص ديزرت روز 
 رخصه 341 
 تليفون:01220004757</t>
  </si>
  <si>
    <t>الاسماء</t>
  </si>
  <si>
    <t>Transf</t>
  </si>
  <si>
    <t>Total
اجمالي</t>
  </si>
  <si>
    <t xml:space="preserve">PLEASE DON’T FORGET PASSPORT </t>
  </si>
  <si>
    <t xml:space="preserve">PICK UP </t>
  </si>
  <si>
    <t>Nitrox 32%</t>
  </si>
  <si>
    <t>NOTE</t>
  </si>
  <si>
    <t>Assembly time</t>
  </si>
  <si>
    <t>Place of assembly</t>
  </si>
  <si>
    <t>Carrier</t>
  </si>
  <si>
    <t>Tel.</t>
  </si>
  <si>
    <t>12 L</t>
  </si>
  <si>
    <t>15 L</t>
  </si>
  <si>
    <t>Air</t>
  </si>
  <si>
    <t>8 L</t>
  </si>
  <si>
    <t>تليفون اللنش</t>
  </si>
  <si>
    <t>DRIVER</t>
  </si>
  <si>
    <t>Dahab</t>
  </si>
  <si>
    <t>Thistelgorm</t>
  </si>
  <si>
    <t>وطنيه</t>
  </si>
  <si>
    <t>وند كي</t>
  </si>
  <si>
    <t xml:space="preserve">Sharks Bay </t>
  </si>
  <si>
    <t>Stella Beach</t>
  </si>
  <si>
    <t>H.W.F Beach</t>
  </si>
  <si>
    <t>Fanar</t>
  </si>
  <si>
    <t>Milton Beach</t>
  </si>
  <si>
    <t>GUIDING</t>
  </si>
  <si>
    <t>3RD</t>
  </si>
  <si>
    <t>boat2</t>
  </si>
  <si>
    <t>dahab</t>
  </si>
  <si>
    <t>thistlegorm</t>
  </si>
  <si>
    <t>sharks bay</t>
  </si>
  <si>
    <t>stella</t>
  </si>
  <si>
    <t>fanar</t>
  </si>
  <si>
    <t>boat1</t>
  </si>
  <si>
    <t>boat3</t>
  </si>
  <si>
    <t xml:space="preserve">وليكن عند كتابة رقم 2 فى هذا العمود وكتابة نفس الرقم فى نفس العمود فى ورقة boat2 او boat3 او dahab يتم تحذيرى بأن الارقام متشابهة هنا وهناك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</si>
</sst>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8"/>
      <name val="Tahoma"/>
      <family val="2"/>
    </font>
    <font>
      <sz val="9"/>
      <name val="Tahoma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Arial"/>
      <family val="2"/>
    </font>
    <font>
      <u/>
      <sz val="9"/>
      <color theme="10"/>
      <name val="Tahoma"/>
      <family val="2"/>
    </font>
    <font>
      <b/>
      <sz val="10"/>
      <color indexed="10"/>
      <name val="Arial"/>
      <family val="2"/>
    </font>
    <font>
      <b/>
      <sz val="12"/>
      <name val="Tahoma"/>
      <family val="2"/>
    </font>
    <font>
      <b/>
      <sz val="16"/>
      <name val="Tahoma"/>
      <family val="2"/>
    </font>
    <font>
      <b/>
      <sz val="10"/>
      <color theme="1"/>
      <name val="Arial"/>
      <family val="2"/>
    </font>
    <font>
      <sz val="14"/>
      <name val="Tahoma"/>
      <family val="2"/>
    </font>
    <font>
      <b/>
      <sz val="14"/>
      <name val="Tahoma"/>
      <family val="2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94">
    <xf numFmtId="0" fontId="0" fillId="0" borderId="0" xfId="0"/>
    <xf numFmtId="0" fontId="4" fillId="2" borderId="7" xfId="1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vertical="center"/>
    </xf>
    <xf numFmtId="0" fontId="4" fillId="0" borderId="0" xfId="1" applyFont="1" applyAlignment="1">
      <alignment horizontal="center"/>
    </xf>
    <xf numFmtId="0" fontId="13" fillId="0" borderId="0" xfId="3" applyNumberFormat="1" applyFont="1" applyAlignment="1" applyProtection="1"/>
    <xf numFmtId="0" fontId="11" fillId="0" borderId="0" xfId="2"/>
    <xf numFmtId="0" fontId="0" fillId="3" borderId="0" xfId="0" applyFill="1"/>
    <xf numFmtId="0" fontId="4" fillId="2" borderId="1" xfId="1" applyFont="1" applyFill="1" applyBorder="1" applyAlignment="1">
      <alignment horizontal="center" vertical="center" readingOrder="1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4" fillId="5" borderId="43" xfId="1" applyFont="1" applyFill="1" applyBorder="1" applyAlignment="1" applyProtection="1">
      <alignment horizontal="center"/>
      <protection locked="0"/>
    </xf>
    <xf numFmtId="0" fontId="15" fillId="5" borderId="35" xfId="1" applyFont="1" applyFill="1" applyBorder="1" applyAlignment="1" applyProtection="1">
      <alignment horizontal="center" vertical="center" readingOrder="1"/>
      <protection locked="0"/>
    </xf>
    <xf numFmtId="0" fontId="3" fillId="3" borderId="0" xfId="1" applyFont="1" applyFill="1" applyAlignment="1" applyProtection="1">
      <alignment readingOrder="1"/>
      <protection locked="0"/>
    </xf>
    <xf numFmtId="0" fontId="8" fillId="3" borderId="0" xfId="1" applyFont="1" applyFill="1" applyAlignment="1" applyProtection="1">
      <alignment horizontal="center" readingOrder="1"/>
      <protection locked="0"/>
    </xf>
    <xf numFmtId="0" fontId="8" fillId="3" borderId="0" xfId="1" applyFont="1" applyFill="1" applyAlignment="1" applyProtection="1">
      <alignment horizontal="center"/>
      <protection locked="0"/>
    </xf>
    <xf numFmtId="14" fontId="15" fillId="3" borderId="34" xfId="1" applyNumberFormat="1" applyFont="1" applyFill="1" applyBorder="1" applyAlignment="1" applyProtection="1">
      <alignment horizontal="center" vertical="center" readingOrder="1"/>
      <protection locked="0"/>
    </xf>
    <xf numFmtId="0" fontId="15" fillId="5" borderId="35" xfId="1" applyFont="1" applyFill="1" applyBorder="1" applyAlignment="1" applyProtection="1">
      <alignment horizontal="center" vertical="center"/>
      <protection locked="0"/>
    </xf>
    <xf numFmtId="0" fontId="4" fillId="2" borderId="4" xfId="1" applyFont="1" applyFill="1" applyBorder="1" applyAlignment="1" applyProtection="1">
      <alignment horizontal="center" readingOrder="1"/>
      <protection locked="0"/>
    </xf>
    <xf numFmtId="0" fontId="4" fillId="2" borderId="5" xfId="1" applyFont="1" applyFill="1" applyBorder="1" applyAlignment="1" applyProtection="1">
      <alignment horizontal="center" readingOrder="1"/>
      <protection locked="0"/>
    </xf>
    <xf numFmtId="0" fontId="4" fillId="2" borderId="31" xfId="1" applyFont="1" applyFill="1" applyBorder="1" applyAlignment="1" applyProtection="1">
      <alignment horizontal="center" readingOrder="1"/>
      <protection locked="0"/>
    </xf>
    <xf numFmtId="0" fontId="5" fillId="0" borderId="6" xfId="1" applyFont="1" applyBorder="1" applyAlignment="1" applyProtection="1">
      <alignment horizontal="center"/>
      <protection locked="0"/>
    </xf>
    <xf numFmtId="0" fontId="5" fillId="0" borderId="7" xfId="1" applyFont="1" applyBorder="1" applyAlignment="1" applyProtection="1">
      <alignment horizontal="center" readingOrder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1" fillId="0" borderId="7" xfId="0" applyFont="1" applyBorder="1" applyProtection="1">
      <protection locked="0"/>
    </xf>
    <xf numFmtId="0" fontId="5" fillId="0" borderId="32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 readingOrder="1"/>
      <protection locked="0"/>
    </xf>
    <xf numFmtId="0" fontId="1" fillId="0" borderId="1" xfId="0" applyFont="1" applyBorder="1" applyProtection="1">
      <protection locked="0"/>
    </xf>
    <xf numFmtId="0" fontId="5" fillId="0" borderId="33" xfId="1" applyFont="1" applyBorder="1" applyAlignment="1" applyProtection="1">
      <alignment horizontal="center" readingOrder="1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33" xfId="1" applyFont="1" applyBorder="1" applyAlignment="1" applyProtection="1">
      <alignment horizontal="center"/>
      <protection locked="0"/>
    </xf>
    <xf numFmtId="0" fontId="7" fillId="0" borderId="11" xfId="1" applyFont="1" applyBorder="1" applyAlignment="1" applyProtection="1">
      <alignment horizontal="center" readingOrder="1"/>
      <protection locked="0"/>
    </xf>
    <xf numFmtId="0" fontId="7" fillId="0" borderId="34" xfId="1" applyFont="1" applyBorder="1" applyAlignment="1" applyProtection="1">
      <alignment horizontal="center" readingOrder="1"/>
      <protection locked="0"/>
    </xf>
    <xf numFmtId="0" fontId="5" fillId="0" borderId="35" xfId="1" applyFont="1" applyBorder="1" applyAlignment="1" applyProtection="1">
      <alignment horizontal="center" readingOrder="1"/>
      <protection locked="0"/>
    </xf>
    <xf numFmtId="0" fontId="5" fillId="0" borderId="35" xfId="1" applyFont="1" applyBorder="1" applyAlignment="1" applyProtection="1">
      <alignment horizontal="center"/>
      <protection locked="0"/>
    </xf>
    <xf numFmtId="0" fontId="1" fillId="0" borderId="35" xfId="0" applyFont="1" applyBorder="1" applyProtection="1">
      <protection locked="0"/>
    </xf>
    <xf numFmtId="0" fontId="5" fillId="0" borderId="36" xfId="1" applyFont="1" applyBorder="1" applyAlignment="1" applyProtection="1">
      <alignment horizontal="center"/>
      <protection locked="0"/>
    </xf>
    <xf numFmtId="0" fontId="3" fillId="0" borderId="0" xfId="1" applyFont="1" applyAlignment="1" applyProtection="1">
      <alignment readingOrder="1"/>
      <protection locked="0"/>
    </xf>
    <xf numFmtId="0" fontId="4" fillId="3" borderId="0" xfId="1" applyFont="1" applyFill="1" applyAlignment="1" applyProtection="1">
      <alignment horizontal="center" readingOrder="1"/>
      <protection locked="0"/>
    </xf>
    <xf numFmtId="0" fontId="6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 readingOrder="1"/>
      <protection locked="0"/>
    </xf>
    <xf numFmtId="0" fontId="6" fillId="0" borderId="0" xfId="1" applyFont="1" applyAlignment="1" applyProtection="1">
      <alignment horizontal="center" readingOrder="1"/>
      <protection locked="0"/>
    </xf>
    <xf numFmtId="0" fontId="6" fillId="0" borderId="0" xfId="1" applyFont="1" applyAlignment="1" applyProtection="1">
      <alignment readingOrder="1"/>
      <protection locked="0"/>
    </xf>
    <xf numFmtId="0" fontId="9" fillId="0" borderId="0" xfId="1" applyFont="1" applyAlignment="1" applyProtection="1">
      <alignment horizontal="center" readingOrder="1"/>
      <protection locked="0"/>
    </xf>
    <xf numFmtId="0" fontId="8" fillId="0" borderId="0" xfId="1" applyFont="1" applyAlignment="1" applyProtection="1">
      <alignment horizontal="center"/>
      <protection locked="0"/>
    </xf>
    <xf numFmtId="0" fontId="8" fillId="0" borderId="0" xfId="1" applyFont="1" applyAlignment="1" applyProtection="1">
      <alignment horizontal="center" readingOrder="1"/>
      <protection locked="0"/>
    </xf>
    <xf numFmtId="0" fontId="4" fillId="2" borderId="7" xfId="1" applyFont="1" applyFill="1" applyBorder="1" applyAlignment="1" applyProtection="1">
      <alignment horizontal="center" vertical="center" wrapText="1" readingOrder="1"/>
      <protection locked="0"/>
    </xf>
    <xf numFmtId="0" fontId="4" fillId="0" borderId="3" xfId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4" fillId="0" borderId="2" xfId="2" applyFont="1" applyBorder="1" applyAlignment="1" applyProtection="1">
      <alignment horizontal="center"/>
      <protection locked="0"/>
    </xf>
    <xf numFmtId="20" fontId="6" fillId="0" borderId="1" xfId="1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6" fillId="3" borderId="1" xfId="2" applyFont="1" applyFill="1" applyBorder="1" applyAlignment="1" applyProtection="1">
      <alignment horizontal="center"/>
      <protection locked="0"/>
    </xf>
    <xf numFmtId="0" fontId="4" fillId="3" borderId="2" xfId="2" applyFont="1" applyFill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9" xfId="2" applyFont="1" applyBorder="1" applyAlignment="1" applyProtection="1">
      <alignment horizontal="center"/>
      <protection locked="0"/>
    </xf>
    <xf numFmtId="0" fontId="4" fillId="0" borderId="10" xfId="2" applyFont="1" applyBorder="1" applyAlignment="1" applyProtection="1">
      <alignment horizontal="center"/>
      <protection locked="0"/>
    </xf>
    <xf numFmtId="0" fontId="6" fillId="0" borderId="9" xfId="0" quotePrefix="1" applyFont="1" applyBorder="1" applyAlignment="1" applyProtection="1">
      <alignment horizontal="center"/>
      <protection locked="0"/>
    </xf>
    <xf numFmtId="0" fontId="6" fillId="3" borderId="1" xfId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4" fillId="0" borderId="13" xfId="1" applyFont="1" applyBorder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2" applyFont="1" applyAlignment="1" applyProtection="1">
      <alignment horizontal="center"/>
      <protection locked="0"/>
    </xf>
    <xf numFmtId="0" fontId="11" fillId="0" borderId="0" xfId="2" applyProtection="1">
      <protection locked="0"/>
    </xf>
    <xf numFmtId="0" fontId="4" fillId="2" borderId="1" xfId="1" applyFont="1" applyFill="1" applyBorder="1" applyAlignment="1" applyProtection="1">
      <alignment horizontal="center" readingOrder="1"/>
      <protection locked="0"/>
    </xf>
    <xf numFmtId="0" fontId="17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15" fillId="4" borderId="35" xfId="1" applyFont="1" applyFill="1" applyBorder="1" applyAlignment="1">
      <alignment horizontal="center" vertical="center" readingOrder="1"/>
    </xf>
    <xf numFmtId="0" fontId="4" fillId="4" borderId="15" xfId="1" applyFont="1" applyFill="1" applyBorder="1" applyAlignment="1">
      <alignment readingOrder="1"/>
    </xf>
    <xf numFmtId="0" fontId="5" fillId="4" borderId="3" xfId="1" applyFont="1" applyFill="1" applyBorder="1" applyAlignment="1">
      <alignment horizontal="center" vertical="center" readingOrder="1"/>
    </xf>
    <xf numFmtId="0" fontId="15" fillId="3" borderId="38" xfId="1" applyFont="1" applyFill="1" applyBorder="1" applyAlignment="1">
      <alignment horizontal="center" readingOrder="1"/>
    </xf>
    <xf numFmtId="0" fontId="15" fillId="3" borderId="1" xfId="1" applyFont="1" applyFill="1" applyBorder="1" applyAlignment="1">
      <alignment horizontal="center" readingOrder="1"/>
    </xf>
    <xf numFmtId="0" fontId="15" fillId="3" borderId="39" xfId="1" applyFont="1" applyFill="1" applyBorder="1" applyAlignment="1">
      <alignment horizontal="center" readingOrder="1"/>
    </xf>
    <xf numFmtId="0" fontId="15" fillId="3" borderId="40" xfId="1" applyFont="1" applyFill="1" applyBorder="1" applyAlignment="1">
      <alignment horizontal="center" readingOrder="1"/>
    </xf>
    <xf numFmtId="0" fontId="15" fillId="3" borderId="41" xfId="1" applyFont="1" applyFill="1" applyBorder="1" applyAlignment="1">
      <alignment readingOrder="1"/>
    </xf>
    <xf numFmtId="0" fontId="4" fillId="2" borderId="38" xfId="1" applyFont="1" applyFill="1" applyBorder="1" applyAlignment="1">
      <alignment horizontal="center" vertical="center" readingOrder="1"/>
    </xf>
    <xf numFmtId="0" fontId="4" fillId="2" borderId="15" xfId="1" applyFont="1" applyFill="1" applyBorder="1" applyAlignment="1">
      <alignment horizontal="center" readingOrder="1"/>
    </xf>
    <xf numFmtId="0" fontId="4" fillId="2" borderId="3" xfId="1" applyFont="1" applyFill="1" applyBorder="1" applyAlignment="1">
      <alignment horizontal="center" vertical="center" readingOrder="1"/>
    </xf>
    <xf numFmtId="0" fontId="4" fillId="2" borderId="12" xfId="1" applyFont="1" applyFill="1" applyBorder="1" applyAlignment="1">
      <alignment horizontal="center" vertical="center" readingOrder="1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42" xfId="1" applyFont="1" applyFill="1" applyBorder="1" applyAlignment="1">
      <alignment horizontal="center" readingOrder="1"/>
    </xf>
    <xf numFmtId="0" fontId="4" fillId="4" borderId="44" xfId="1" applyFont="1" applyFill="1" applyBorder="1" applyAlignment="1">
      <alignment horizontal="center" vertical="center" readingOrder="1"/>
    </xf>
    <xf numFmtId="0" fontId="4" fillId="3" borderId="0" xfId="1" applyFont="1" applyFill="1" applyAlignment="1" applyProtection="1">
      <alignment horizontal="center" vertical="center"/>
      <protection locked="0"/>
    </xf>
    <xf numFmtId="0" fontId="15" fillId="4" borderId="1" xfId="1" applyFont="1" applyFill="1" applyBorder="1" applyAlignment="1">
      <alignment horizontal="center" readingOrder="1"/>
    </xf>
    <xf numFmtId="0" fontId="4" fillId="4" borderId="15" xfId="1" applyFont="1" applyFill="1" applyBorder="1" applyAlignment="1">
      <alignment horizontal="center" readingOrder="1"/>
    </xf>
    <xf numFmtId="0" fontId="6" fillId="0" borderId="1" xfId="2" applyFont="1" applyBorder="1" applyAlignment="1">
      <alignment horizontal="center"/>
    </xf>
    <xf numFmtId="0" fontId="6" fillId="3" borderId="1" xfId="0" quotePrefix="1" applyFont="1" applyFill="1" applyBorder="1" applyAlignment="1" applyProtection="1">
      <alignment horizontal="left"/>
      <protection locked="0"/>
    </xf>
    <xf numFmtId="0" fontId="6" fillId="3" borderId="1" xfId="0" quotePrefix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left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0" fontId="6" fillId="3" borderId="9" xfId="0" applyFont="1" applyFill="1" applyBorder="1" applyAlignment="1" applyProtection="1">
      <alignment horizontal="center"/>
      <protection locked="0"/>
    </xf>
    <xf numFmtId="0" fontId="6" fillId="3" borderId="9" xfId="2" applyFont="1" applyFill="1" applyBorder="1" applyAlignment="1" applyProtection="1">
      <alignment horizontal="center"/>
      <protection locked="0"/>
    </xf>
    <xf numFmtId="0" fontId="6" fillId="3" borderId="9" xfId="0" quotePrefix="1" applyFont="1" applyFill="1" applyBorder="1" applyAlignment="1" applyProtection="1">
      <alignment horizontal="center"/>
      <protection locked="0"/>
    </xf>
    <xf numFmtId="0" fontId="4" fillId="3" borderId="10" xfId="2" applyFont="1" applyFill="1" applyBorder="1" applyAlignment="1" applyProtection="1">
      <alignment horizontal="center"/>
      <protection locked="0"/>
    </xf>
    <xf numFmtId="20" fontId="4" fillId="3" borderId="1" xfId="1" applyNumberFormat="1" applyFont="1" applyFill="1" applyBorder="1" applyAlignment="1" applyProtection="1">
      <alignment horizontal="center"/>
      <protection locked="0"/>
    </xf>
    <xf numFmtId="0" fontId="4" fillId="0" borderId="1" xfId="1" applyFont="1" applyBorder="1" applyAlignment="1" applyProtection="1">
      <alignment horizontal="center"/>
      <protection locked="0"/>
    </xf>
    <xf numFmtId="20" fontId="4" fillId="0" borderId="1" xfId="1" applyNumberFormat="1" applyFont="1" applyBorder="1" applyAlignment="1" applyProtection="1">
      <alignment horizontal="center"/>
      <protection locked="0"/>
    </xf>
    <xf numFmtId="0" fontId="4" fillId="3" borderId="1" xfId="1" applyFont="1" applyFill="1" applyBorder="1" applyAlignment="1" applyProtection="1">
      <alignment horizontal="center"/>
      <protection locked="0"/>
    </xf>
    <xf numFmtId="0" fontId="7" fillId="4" borderId="15" xfId="1" applyFont="1" applyFill="1" applyBorder="1" applyAlignment="1">
      <alignment readingOrder="1"/>
    </xf>
    <xf numFmtId="0" fontId="20" fillId="3" borderId="0" xfId="0" applyFont="1" applyFill="1" applyProtection="1"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0" fillId="6" borderId="0" xfId="0" applyFill="1"/>
    <xf numFmtId="14" fontId="15" fillId="3" borderId="34" xfId="1" applyNumberFormat="1" applyFont="1" applyFill="1" applyBorder="1" applyAlignment="1">
      <alignment horizontal="center" vertical="center" readingOrder="1"/>
    </xf>
    <xf numFmtId="0" fontId="5" fillId="0" borderId="1" xfId="1" applyFont="1" applyBorder="1" applyAlignment="1">
      <alignment horizontal="center" readingOrder="1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 readingOrder="1"/>
    </xf>
    <xf numFmtId="0" fontId="22" fillId="0" borderId="0" xfId="0" applyFont="1"/>
    <xf numFmtId="0" fontId="6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0" fillId="3" borderId="0" xfId="0" applyFont="1" applyFill="1"/>
    <xf numFmtId="0" fontId="8" fillId="3" borderId="0" xfId="1" applyFont="1" applyFill="1" applyAlignment="1">
      <alignment horizontal="center"/>
    </xf>
    <xf numFmtId="0" fontId="6" fillId="3" borderId="1" xfId="2" applyFont="1" applyFill="1" applyBorder="1" applyAlignment="1">
      <alignment horizontal="center"/>
    </xf>
    <xf numFmtId="0" fontId="6" fillId="6" borderId="1" xfId="2" applyFont="1" applyFill="1" applyBorder="1" applyAlignment="1" applyProtection="1">
      <alignment horizontal="center"/>
      <protection locked="0"/>
    </xf>
    <xf numFmtId="0" fontId="6" fillId="6" borderId="9" xfId="2" applyFont="1" applyFill="1" applyBorder="1" applyAlignment="1" applyProtection="1">
      <alignment horizontal="center"/>
      <protection locked="0"/>
    </xf>
    <xf numFmtId="0" fontId="6" fillId="6" borderId="9" xfId="2" quotePrefix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right"/>
      <protection locked="0"/>
    </xf>
    <xf numFmtId="0" fontId="4" fillId="2" borderId="2" xfId="1" applyFont="1" applyFill="1" applyBorder="1" applyAlignment="1" applyProtection="1">
      <alignment horizontal="center" readingOrder="1"/>
      <protection locked="0"/>
    </xf>
    <xf numFmtId="0" fontId="4" fillId="2" borderId="3" xfId="1" applyFont="1" applyFill="1" applyBorder="1" applyAlignment="1" applyProtection="1">
      <alignment horizontal="center" readingOrder="1"/>
      <protection locked="0"/>
    </xf>
    <xf numFmtId="0" fontId="21" fillId="0" borderId="24" xfId="0" applyFont="1" applyBorder="1" applyAlignment="1" applyProtection="1">
      <alignment horizontal="center" vertical="top" wrapText="1"/>
      <protection locked="0"/>
    </xf>
    <xf numFmtId="0" fontId="21" fillId="0" borderId="16" xfId="0" applyFont="1" applyBorder="1" applyAlignment="1" applyProtection="1">
      <alignment horizontal="center" vertical="top" wrapText="1"/>
      <protection locked="0"/>
    </xf>
    <xf numFmtId="0" fontId="21" fillId="0" borderId="25" xfId="0" applyFont="1" applyBorder="1" applyAlignment="1" applyProtection="1">
      <alignment horizontal="center" vertical="top" wrapText="1"/>
      <protection locked="0"/>
    </xf>
    <xf numFmtId="0" fontId="21" fillId="0" borderId="26" xfId="0" applyFont="1" applyBorder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horizontal="center" vertical="top" wrapText="1"/>
      <protection locked="0"/>
    </xf>
    <xf numFmtId="0" fontId="21" fillId="0" borderId="27" xfId="0" applyFont="1" applyBorder="1" applyAlignment="1" applyProtection="1">
      <alignment horizontal="center" vertical="top" wrapText="1"/>
      <protection locked="0"/>
    </xf>
    <xf numFmtId="0" fontId="21" fillId="0" borderId="28" xfId="0" applyFont="1" applyBorder="1" applyAlignment="1" applyProtection="1">
      <alignment horizontal="center" vertical="top" wrapText="1"/>
      <protection locked="0"/>
    </xf>
    <xf numFmtId="0" fontId="21" fillId="0" borderId="29" xfId="0" applyFont="1" applyBorder="1" applyAlignment="1" applyProtection="1">
      <alignment horizontal="center" vertical="top" wrapText="1"/>
      <protection locked="0"/>
    </xf>
    <xf numFmtId="0" fontId="21" fillId="0" borderId="30" xfId="0" applyFont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4" fillId="2" borderId="53" xfId="1" applyFont="1" applyFill="1" applyBorder="1" applyAlignment="1">
      <alignment horizontal="center" vertical="center" readingOrder="1"/>
    </xf>
    <xf numFmtId="0" fontId="4" fillId="2" borderId="54" xfId="1" applyFont="1" applyFill="1" applyBorder="1" applyAlignment="1">
      <alignment horizontal="center" vertical="center" readingOrder="1"/>
    </xf>
    <xf numFmtId="0" fontId="4" fillId="2" borderId="37" xfId="1" applyFont="1" applyFill="1" applyBorder="1" applyAlignment="1">
      <alignment horizontal="center" vertical="center" readingOrder="1"/>
    </xf>
    <xf numFmtId="0" fontId="4" fillId="2" borderId="14" xfId="1" applyFont="1" applyFill="1" applyBorder="1" applyAlignment="1">
      <alignment horizontal="center" vertical="center" readingOrder="1"/>
    </xf>
    <xf numFmtId="0" fontId="18" fillId="4" borderId="55" xfId="1" applyFont="1" applyFill="1" applyBorder="1" applyAlignment="1">
      <alignment horizontal="center" vertical="center" readingOrder="1"/>
    </xf>
    <xf numFmtId="0" fontId="18" fillId="4" borderId="56" xfId="1" applyFont="1" applyFill="1" applyBorder="1" applyAlignment="1">
      <alignment horizontal="center" vertical="center" readingOrder="1"/>
    </xf>
    <xf numFmtId="0" fontId="16" fillId="2" borderId="47" xfId="1" applyFont="1" applyFill="1" applyBorder="1" applyAlignment="1">
      <alignment horizontal="center" vertical="center" readingOrder="1"/>
    </xf>
    <xf numFmtId="0" fontId="16" fillId="2" borderId="11" xfId="1" applyFont="1" applyFill="1" applyBorder="1" applyAlignment="1">
      <alignment horizontal="center" vertical="center" readingOrder="1"/>
    </xf>
    <xf numFmtId="0" fontId="14" fillId="0" borderId="18" xfId="0" applyFont="1" applyBorder="1" applyAlignment="1" applyProtection="1">
      <alignment horizontal="center"/>
      <protection locked="0"/>
    </xf>
    <xf numFmtId="0" fontId="14" fillId="0" borderId="19" xfId="0" applyFont="1" applyBorder="1" applyAlignment="1" applyProtection="1">
      <alignment horizontal="center"/>
      <protection locked="0"/>
    </xf>
    <xf numFmtId="0" fontId="14" fillId="0" borderId="20" xfId="0" applyFont="1" applyBorder="1" applyAlignment="1" applyProtection="1">
      <alignment horizontal="center"/>
      <protection locked="0"/>
    </xf>
    <xf numFmtId="0" fontId="4" fillId="2" borderId="8" xfId="1" applyFont="1" applyFill="1" applyBorder="1" applyAlignment="1" applyProtection="1">
      <alignment horizontal="center" readingOrder="1"/>
      <protection locked="0"/>
    </xf>
    <xf numFmtId="0" fontId="4" fillId="2" borderId="17" xfId="1" applyFont="1" applyFill="1" applyBorder="1" applyAlignment="1" applyProtection="1">
      <alignment horizontal="center" readingOrder="1"/>
      <protection locked="0"/>
    </xf>
    <xf numFmtId="0" fontId="4" fillId="2" borderId="12" xfId="1" applyFont="1" applyFill="1" applyBorder="1" applyAlignment="1" applyProtection="1">
      <alignment horizontal="center" readingOrder="1"/>
      <protection locked="0"/>
    </xf>
    <xf numFmtId="0" fontId="4" fillId="2" borderId="21" xfId="1" applyFont="1" applyFill="1" applyBorder="1" applyAlignment="1" applyProtection="1">
      <alignment horizontal="center" readingOrder="1"/>
      <protection locked="0"/>
    </xf>
    <xf numFmtId="0" fontId="4" fillId="2" borderId="22" xfId="1" applyFont="1" applyFill="1" applyBorder="1" applyAlignment="1" applyProtection="1">
      <alignment horizontal="center" readingOrder="1"/>
      <protection locked="0"/>
    </xf>
    <xf numFmtId="0" fontId="4" fillId="2" borderId="23" xfId="1" applyFont="1" applyFill="1" applyBorder="1" applyAlignment="1" applyProtection="1">
      <alignment horizontal="center" readingOrder="1"/>
      <protection locked="0"/>
    </xf>
    <xf numFmtId="0" fontId="16" fillId="2" borderId="48" xfId="1" applyFont="1" applyFill="1" applyBorder="1" applyAlignment="1">
      <alignment horizontal="center" vertical="center" readingOrder="1"/>
    </xf>
    <xf numFmtId="0" fontId="16" fillId="2" borderId="49" xfId="1" applyFont="1" applyFill="1" applyBorder="1" applyAlignment="1">
      <alignment horizontal="center" vertical="center" readingOrder="1"/>
    </xf>
    <xf numFmtId="0" fontId="16" fillId="2" borderId="1" xfId="1" applyFont="1" applyFill="1" applyBorder="1" applyAlignment="1">
      <alignment horizontal="center" vertical="center" readingOrder="1"/>
    </xf>
    <xf numFmtId="0" fontId="16" fillId="2" borderId="33" xfId="1" applyFont="1" applyFill="1" applyBorder="1" applyAlignment="1">
      <alignment horizontal="center" vertical="center" readingOrder="1"/>
    </xf>
    <xf numFmtId="0" fontId="19" fillId="5" borderId="50" xfId="1" applyFont="1" applyFill="1" applyBorder="1" applyAlignment="1" applyProtection="1">
      <alignment horizontal="center" vertical="center" readingOrder="1"/>
      <protection locked="0"/>
    </xf>
    <xf numFmtId="0" fontId="19" fillId="5" borderId="52" xfId="1" applyFont="1" applyFill="1" applyBorder="1" applyAlignment="1" applyProtection="1">
      <alignment horizontal="center" vertical="center" readingOrder="1"/>
      <protection locked="0"/>
    </xf>
    <xf numFmtId="0" fontId="15" fillId="2" borderId="48" xfId="1" applyFont="1" applyFill="1" applyBorder="1" applyAlignment="1">
      <alignment horizontal="center" vertical="center" readingOrder="1"/>
    </xf>
    <xf numFmtId="0" fontId="15" fillId="2" borderId="1" xfId="1" applyFont="1" applyFill="1" applyBorder="1" applyAlignment="1">
      <alignment horizontal="center" vertical="center" readingOrder="1"/>
    </xf>
    <xf numFmtId="0" fontId="4" fillId="2" borderId="48" xfId="1" applyFont="1" applyFill="1" applyBorder="1" applyAlignment="1">
      <alignment horizontal="center" readingOrder="1"/>
    </xf>
    <xf numFmtId="0" fontId="5" fillId="2" borderId="48" xfId="1" applyFont="1" applyFill="1" applyBorder="1" applyAlignment="1">
      <alignment horizontal="center" vertical="center" readingOrder="1"/>
    </xf>
    <xf numFmtId="0" fontId="5" fillId="2" borderId="1" xfId="1" applyFont="1" applyFill="1" applyBorder="1" applyAlignment="1">
      <alignment horizontal="center" vertical="center" readingOrder="1"/>
    </xf>
    <xf numFmtId="0" fontId="4" fillId="2" borderId="48" xfId="1" applyFont="1" applyFill="1" applyBorder="1" applyAlignment="1">
      <alignment horizontal="center" vertical="center" readingOrder="1"/>
    </xf>
    <xf numFmtId="0" fontId="4" fillId="2" borderId="1" xfId="1" applyFont="1" applyFill="1" applyBorder="1" applyAlignment="1">
      <alignment horizontal="center" vertical="center" readingOrder="1"/>
    </xf>
    <xf numFmtId="0" fontId="15" fillId="4" borderId="1" xfId="1" applyFont="1" applyFill="1" applyBorder="1" applyAlignment="1">
      <alignment horizontal="center" readingOrder="1"/>
    </xf>
    <xf numFmtId="14" fontId="15" fillId="4" borderId="50" xfId="1" applyNumberFormat="1" applyFont="1" applyFill="1" applyBorder="1" applyAlignment="1">
      <alignment horizontal="center" vertical="center" readingOrder="1"/>
    </xf>
    <xf numFmtId="14" fontId="15" fillId="4" borderId="51" xfId="1" applyNumberFormat="1" applyFont="1" applyFill="1" applyBorder="1" applyAlignment="1">
      <alignment horizontal="center" vertical="center" readingOrder="1"/>
    </xf>
    <xf numFmtId="0" fontId="3" fillId="3" borderId="0" xfId="1" applyFont="1" applyFill="1" applyAlignment="1">
      <alignment horizontal="center" wrapText="1" readingOrder="1"/>
    </xf>
    <xf numFmtId="0" fontId="3" fillId="3" borderId="0" xfId="1" applyFont="1" applyFill="1" applyAlignment="1">
      <alignment horizontal="center" readingOrder="1"/>
    </xf>
    <xf numFmtId="0" fontId="7" fillId="5" borderId="1" xfId="1" applyFont="1" applyFill="1" applyBorder="1" applyAlignment="1" applyProtection="1">
      <alignment horizontal="center" readingOrder="1"/>
      <protection locked="0"/>
    </xf>
    <xf numFmtId="0" fontId="7" fillId="5" borderId="15" xfId="1" applyFont="1" applyFill="1" applyBorder="1" applyAlignment="1" applyProtection="1">
      <alignment horizontal="center" readingOrder="1"/>
      <protection locked="0"/>
    </xf>
    <xf numFmtId="0" fontId="7" fillId="5" borderId="40" xfId="1" applyFont="1" applyFill="1" applyBorder="1" applyAlignment="1" applyProtection="1">
      <alignment horizontal="center" readingOrder="1"/>
      <protection locked="0"/>
    </xf>
    <xf numFmtId="0" fontId="7" fillId="5" borderId="41" xfId="1" applyFont="1" applyFill="1" applyBorder="1" applyAlignment="1" applyProtection="1">
      <alignment horizontal="center" readingOrder="1"/>
      <protection locked="0"/>
    </xf>
    <xf numFmtId="0" fontId="15" fillId="2" borderId="45" xfId="1" applyFont="1" applyFill="1" applyBorder="1" applyAlignment="1">
      <alignment horizontal="center" readingOrder="1"/>
    </xf>
    <xf numFmtId="0" fontId="15" fillId="2" borderId="17" xfId="1" applyFont="1" applyFill="1" applyBorder="1" applyAlignment="1">
      <alignment horizontal="center" readingOrder="1"/>
    </xf>
    <xf numFmtId="0" fontId="15" fillId="2" borderId="12" xfId="1" applyFont="1" applyFill="1" applyBorder="1" applyAlignment="1">
      <alignment horizontal="center" readingOrder="1"/>
    </xf>
    <xf numFmtId="0" fontId="15" fillId="2" borderId="8" xfId="1" applyFont="1" applyFill="1" applyBorder="1" applyAlignment="1">
      <alignment horizontal="center" readingOrder="1"/>
    </xf>
    <xf numFmtId="0" fontId="15" fillId="2" borderId="46" xfId="1" applyFont="1" applyFill="1" applyBorder="1" applyAlignment="1">
      <alignment horizontal="center" readingOrder="1"/>
    </xf>
    <xf numFmtId="0" fontId="4" fillId="2" borderId="15" xfId="1" applyFont="1" applyFill="1" applyBorder="1" applyAlignment="1">
      <alignment horizontal="center" vertical="center" readingOrder="1"/>
    </xf>
    <xf numFmtId="0" fontId="0" fillId="0" borderId="24" xfId="0" applyBorder="1" applyAlignment="1" applyProtection="1">
      <alignment horizontal="center" vertical="top" wrapText="1"/>
      <protection locked="0"/>
    </xf>
    <xf numFmtId="0" fontId="0" fillId="0" borderId="16" xfId="0" applyBorder="1" applyAlignment="1" applyProtection="1">
      <alignment horizontal="center" vertical="top" wrapText="1"/>
      <protection locked="0"/>
    </xf>
    <xf numFmtId="0" fontId="0" fillId="0" borderId="25" xfId="0" applyBorder="1" applyAlignment="1" applyProtection="1">
      <alignment horizontal="center" vertical="top" wrapText="1"/>
      <protection locked="0"/>
    </xf>
    <xf numFmtId="0" fontId="0" fillId="0" borderId="26" xfId="0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27" xfId="0" applyBorder="1" applyAlignment="1" applyProtection="1">
      <alignment horizontal="center" vertical="top" wrapText="1"/>
      <protection locked="0"/>
    </xf>
    <xf numFmtId="0" fontId="0" fillId="0" borderId="28" xfId="0" applyBorder="1" applyAlignment="1" applyProtection="1">
      <alignment horizontal="center" vertical="top" wrapText="1"/>
      <protection locked="0"/>
    </xf>
    <xf numFmtId="0" fontId="0" fillId="0" borderId="29" xfId="0" applyBorder="1" applyAlignment="1" applyProtection="1">
      <alignment horizontal="center" vertical="top" wrapText="1"/>
      <protection locked="0"/>
    </xf>
    <xf numFmtId="0" fontId="0" fillId="0" borderId="30" xfId="0" applyBorder="1" applyAlignment="1" applyProtection="1">
      <alignment horizontal="center" vertical="top" wrapText="1"/>
      <protection locked="0"/>
    </xf>
  </cellXfs>
  <cellStyles count="4">
    <cellStyle name="Hyperlink" xfId="3" builtinId="8"/>
    <cellStyle name="Normal" xfId="0" builtinId="0"/>
    <cellStyle name="Normal 2" xfId="2" xr:uid="{04EC48EA-882E-43CC-B829-8CB015B1641D}"/>
    <cellStyle name="Normal_Sheet1" xfId="1" xr:uid="{61D54F99-2BDB-4844-8C35-461AD14B4DA8}"/>
  </cellStyles>
  <dxfs count="2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solid">
          <fgColor indexed="64"/>
          <bgColor indexed="47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solid">
          <fgColor indexed="64"/>
          <bgColor indexed="47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solid">
          <fgColor indexed="64"/>
          <bgColor indexed="47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solid">
          <fgColor indexed="64"/>
          <bgColor indexed="47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solid">
          <fgColor indexed="64"/>
          <bgColor indexed="47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solid">
          <fgColor indexed="64"/>
          <bgColor indexed="47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color rgb="FFFF0000"/>
      </font>
    </dxf>
    <dxf>
      <font>
        <b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solid">
          <fgColor indexed="64"/>
          <bgColor indexed="47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solid">
          <fgColor indexed="64"/>
          <bgColor indexed="47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solid">
          <fgColor indexed="64"/>
          <bgColor indexed="47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solid">
          <fgColor indexed="64"/>
          <bgColor indexed="47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98425</xdr:rowOff>
    </xdr:from>
    <xdr:to>
      <xdr:col>1</xdr:col>
      <xdr:colOff>1422399</xdr:colOff>
      <xdr:row>7</xdr:row>
      <xdr:rowOff>50006</xdr:rowOff>
    </xdr:to>
    <xdr:pic>
      <xdr:nvPicPr>
        <xdr:cNvPr id="5" name="Picture 25">
          <a:extLst>
            <a:ext uri="{FF2B5EF4-FFF2-40B4-BE49-F238E27FC236}">
              <a16:creationId xmlns:a16="http://schemas.microsoft.com/office/drawing/2014/main" id="{97C3BBFA-1572-4475-9663-482511C2A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98425"/>
          <a:ext cx="1593849" cy="14946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60325</xdr:rowOff>
    </xdr:from>
    <xdr:to>
      <xdr:col>1</xdr:col>
      <xdr:colOff>1336674</xdr:colOff>
      <xdr:row>6</xdr:row>
      <xdr:rowOff>171450</xdr:rowOff>
    </xdr:to>
    <xdr:pic>
      <xdr:nvPicPr>
        <xdr:cNvPr id="2" name="Picture 25">
          <a:extLst>
            <a:ext uri="{FF2B5EF4-FFF2-40B4-BE49-F238E27FC236}">
              <a16:creationId xmlns:a16="http://schemas.microsoft.com/office/drawing/2014/main" id="{F164CF5A-3B69-47A0-920F-469628373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60325"/>
          <a:ext cx="1593849" cy="1454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60325</xdr:rowOff>
    </xdr:from>
    <xdr:to>
      <xdr:col>1</xdr:col>
      <xdr:colOff>1336674</xdr:colOff>
      <xdr:row>7</xdr:row>
      <xdr:rowOff>76200</xdr:rowOff>
    </xdr:to>
    <xdr:pic>
      <xdr:nvPicPr>
        <xdr:cNvPr id="2" name="Picture 25">
          <a:extLst>
            <a:ext uri="{FF2B5EF4-FFF2-40B4-BE49-F238E27FC236}">
              <a16:creationId xmlns:a16="http://schemas.microsoft.com/office/drawing/2014/main" id="{3426126E-AC5B-4BD7-9C87-9C56D1003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60325"/>
          <a:ext cx="1593849" cy="155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38100</xdr:rowOff>
    </xdr:from>
    <xdr:to>
      <xdr:col>1</xdr:col>
      <xdr:colOff>1336674</xdr:colOff>
      <xdr:row>6</xdr:row>
      <xdr:rowOff>168275</xdr:rowOff>
    </xdr:to>
    <xdr:pic>
      <xdr:nvPicPr>
        <xdr:cNvPr id="2" name="Picture 25">
          <a:extLst>
            <a:ext uri="{FF2B5EF4-FFF2-40B4-BE49-F238E27FC236}">
              <a16:creationId xmlns:a16="http://schemas.microsoft.com/office/drawing/2014/main" id="{2DFA7A6A-0F86-4905-892A-56D1903F9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38100"/>
          <a:ext cx="1593849" cy="1473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76201</xdr:rowOff>
    </xdr:from>
    <xdr:to>
      <xdr:col>1</xdr:col>
      <xdr:colOff>1384299</xdr:colOff>
      <xdr:row>7</xdr:row>
      <xdr:rowOff>1</xdr:rowOff>
    </xdr:to>
    <xdr:pic>
      <xdr:nvPicPr>
        <xdr:cNvPr id="2" name="Picture 25">
          <a:extLst>
            <a:ext uri="{FF2B5EF4-FFF2-40B4-BE49-F238E27FC236}">
              <a16:creationId xmlns:a16="http://schemas.microsoft.com/office/drawing/2014/main" id="{9D3BBA02-8C15-4E58-B230-50899F32B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1925" y="76201"/>
          <a:ext cx="15938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60325</xdr:rowOff>
    </xdr:from>
    <xdr:to>
      <xdr:col>1</xdr:col>
      <xdr:colOff>1336674</xdr:colOff>
      <xdr:row>6</xdr:row>
      <xdr:rowOff>114300</xdr:rowOff>
    </xdr:to>
    <xdr:pic>
      <xdr:nvPicPr>
        <xdr:cNvPr id="2" name="Picture 25">
          <a:extLst>
            <a:ext uri="{FF2B5EF4-FFF2-40B4-BE49-F238E27FC236}">
              <a16:creationId xmlns:a16="http://schemas.microsoft.com/office/drawing/2014/main" id="{4E356F06-8518-443A-9000-6DD60A4A4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60325"/>
          <a:ext cx="1593849" cy="1397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60325</xdr:rowOff>
    </xdr:from>
    <xdr:to>
      <xdr:col>1</xdr:col>
      <xdr:colOff>1336674</xdr:colOff>
      <xdr:row>7</xdr:row>
      <xdr:rowOff>9525</xdr:rowOff>
    </xdr:to>
    <xdr:pic>
      <xdr:nvPicPr>
        <xdr:cNvPr id="2" name="Picture 25">
          <a:extLst>
            <a:ext uri="{FF2B5EF4-FFF2-40B4-BE49-F238E27FC236}">
              <a16:creationId xmlns:a16="http://schemas.microsoft.com/office/drawing/2014/main" id="{8D07E2C3-DE46-4DD7-A82A-A032E0CF5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60325"/>
          <a:ext cx="1593849" cy="1492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60325</xdr:rowOff>
    </xdr:from>
    <xdr:to>
      <xdr:col>1</xdr:col>
      <xdr:colOff>1336674</xdr:colOff>
      <xdr:row>6</xdr:row>
      <xdr:rowOff>104775</xdr:rowOff>
    </xdr:to>
    <xdr:pic>
      <xdr:nvPicPr>
        <xdr:cNvPr id="2" name="Picture 25">
          <a:extLst>
            <a:ext uri="{FF2B5EF4-FFF2-40B4-BE49-F238E27FC236}">
              <a16:creationId xmlns:a16="http://schemas.microsoft.com/office/drawing/2014/main" id="{146C6ACC-260D-4B76-8C69-40F59BD0C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60325"/>
          <a:ext cx="1593849" cy="1387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60325</xdr:rowOff>
    </xdr:from>
    <xdr:to>
      <xdr:col>1</xdr:col>
      <xdr:colOff>1336674</xdr:colOff>
      <xdr:row>6</xdr:row>
      <xdr:rowOff>104775</xdr:rowOff>
    </xdr:to>
    <xdr:pic>
      <xdr:nvPicPr>
        <xdr:cNvPr id="2" name="Picture 25">
          <a:extLst>
            <a:ext uri="{FF2B5EF4-FFF2-40B4-BE49-F238E27FC236}">
              <a16:creationId xmlns:a16="http://schemas.microsoft.com/office/drawing/2014/main" id="{DB8DB54D-C4F3-44CD-B117-15E40937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60325"/>
          <a:ext cx="1593849" cy="1387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60325</xdr:rowOff>
    </xdr:from>
    <xdr:to>
      <xdr:col>1</xdr:col>
      <xdr:colOff>1336674</xdr:colOff>
      <xdr:row>7</xdr:row>
      <xdr:rowOff>9525</xdr:rowOff>
    </xdr:to>
    <xdr:pic>
      <xdr:nvPicPr>
        <xdr:cNvPr id="2" name="Picture 25">
          <a:extLst>
            <a:ext uri="{FF2B5EF4-FFF2-40B4-BE49-F238E27FC236}">
              <a16:creationId xmlns:a16="http://schemas.microsoft.com/office/drawing/2014/main" id="{E100D498-FF80-45A8-A7ED-567E13FD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60325"/>
          <a:ext cx="1593849" cy="1492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D0DAA9-2054-49D1-A390-0E2483D9462F}" name="boat1" displayName="boat1" ref="A14:Q48" totalsRowShown="0" headerRowDxfId="244" dataDxfId="242" headerRowBorderDxfId="243" tableBorderDxfId="241" totalsRowBorderDxfId="240" headerRowCellStyle="Normal_Sheet1" dataCellStyle="Normal 2">
  <tableColumns count="17">
    <tableColumn id="1" xr3:uid="{132E69C2-A9C5-4408-BAA6-A25FA93876E1}" name="NO" dataDxfId="239" dataCellStyle="Normal_Sheet1"/>
    <tableColumn id="2" xr3:uid="{4AA9F01A-EA11-4EF5-B001-46B835EA96F3}" name="Name_x000a_الاسم" dataDxfId="238"/>
    <tableColumn id="3" xr3:uid="{270C2AA3-DF0C-4E64-B4CE-AA1119A93E71}" name="Last Name_x000a_العائلي" dataDxfId="237"/>
    <tableColumn id="4" xr3:uid="{9474F18D-3132-4643-A5E2-990830643C38}" name="Nationality_x000a_الجنسيه" dataDxfId="236"/>
    <tableColumn id="5" xr3:uid="{659EB333-09E4-4C45-B727-868414D9CE03}" name="Passport_x000a_جواز السفر" dataDxfId="235"/>
    <tableColumn id="6" xr3:uid="{68260284-9A64-4DB1-85EE-AFB00B40BC95}" name="Hotel_x000a_الفندق" dataDxfId="234"/>
    <tableColumn id="7" xr3:uid="{171C30B5-6AEC-4963-B4E8-9C89D837D172}" name="Room No._x000a_الحجره" dataDxfId="233" dataCellStyle="Normal 2"/>
    <tableColumn id="8" xr3:uid="{1547DF60-36EF-4732-AD1C-C362B928EA4D}" name="Adult_x000a_كبير" dataDxfId="232" dataCellStyle="Normal 2"/>
    <tableColumn id="9" xr3:uid="{63AC5352-F6AB-4E37-A292-ED8DEDBB6852}" name="CHD_x000a_طفل" dataDxfId="231" dataCellStyle="Normal 2"/>
    <tableColumn id="10" xr3:uid="{73225640-75BB-40D0-9FD2-108B5B643491}" name="Activity_x000a_النشاط" dataDxfId="230"/>
    <tableColumn id="11" xr3:uid="{C7556DA0-010F-40D8-8DDB-8E5E26B14442}" name="LEVEL_x000a_رخصه " dataDxfId="229"/>
    <tableColumn id="12" xr3:uid="{163FBBC2-1BD9-4383-B053-40A88EFD00C8}" name="Eval_x000a_مستوي" dataDxfId="1"/>
    <tableColumn id="13" xr3:uid="{A9BB4788-8801-4A63-8AB8-61FA66743DF4}" name="Box_x000a_صندوق" dataDxfId="2" dataCellStyle="Normal 2"/>
    <tableColumn id="14" xr3:uid="{B0CD1695-ACAA-4372-A783-35D5579F4401}" name="Fins_x000a_زعانف" dataDxfId="0"/>
    <tableColumn id="15" xr3:uid="{40F8457C-7771-42E7-8D49-EEF93E630210}" name="Com_x000a_ملاحظات" dataDxfId="228" dataCellStyle="Normal 2"/>
    <tableColumn id="16" xr3:uid="{E9045735-6789-4124-A9FC-5C8FD2BD874F}" name="Check in" dataDxfId="227" dataCellStyle="Normal 2"/>
    <tableColumn id="17" xr3:uid="{E558DC60-9E2C-407C-ACC8-460B30B1AEB3}" name="Bill" dataDxfId="226" dataCellStyle="Normal 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66D97B1D-6854-4716-8CAD-0B290A97CF80}" name="boat220" displayName="boat220" ref="A14:Q48" totalsRowShown="0" headerRowDxfId="24" dataDxfId="22" headerRowBorderDxfId="23" tableBorderDxfId="21" totalsRowBorderDxfId="20" headerRowCellStyle="Normal_Sheet1" dataCellStyle="Normal 2">
  <tableColumns count="17">
    <tableColumn id="1" xr3:uid="{938C4C2E-811C-4F75-BD38-B15A45C67129}" name="NO" dataDxfId="19" dataCellStyle="Normal_Sheet1"/>
    <tableColumn id="2" xr3:uid="{3A80410B-EDEE-4CE6-8C97-B40F96D0C863}" name="Name_x000a_الاسم" dataDxfId="18"/>
    <tableColumn id="3" xr3:uid="{C3BFD60B-D8CE-4F1B-B92C-4438F3AA5748}" name="Last Name_x000a_العائلي" dataDxfId="17"/>
    <tableColumn id="4" xr3:uid="{681DD63D-12F8-4066-97BE-4361EFA40AB4}" name="Nationality_x000a_الجنسيه" dataDxfId="16"/>
    <tableColumn id="5" xr3:uid="{003E56C5-C020-4738-AE14-29DFD72ADEC1}" name="Passport_x000a_جواز السفر" dataDxfId="15"/>
    <tableColumn id="6" xr3:uid="{D05F6F64-A608-48BA-8438-8ACAECAE17F3}" name="Hotel_x000a_الفندق" dataDxfId="14"/>
    <tableColumn id="7" xr3:uid="{DD649005-69FE-4FB4-9A4C-08090D6E0B4B}" name="Room No._x000a_الحجره" dataDxfId="13" dataCellStyle="Normal 2"/>
    <tableColumn id="8" xr3:uid="{6B63C5C7-9A2E-4B7D-B112-46DCC09ABA95}" name="Adult_x000a_كبير" dataDxfId="12" dataCellStyle="Normal 2"/>
    <tableColumn id="9" xr3:uid="{EA349878-CD05-42A5-8468-E8177A5E4D8B}" name="CHD_x000a_طفل" dataDxfId="11" dataCellStyle="Normal 2"/>
    <tableColumn id="10" xr3:uid="{4284996C-7DC9-4537-AC88-991DB6A6E89E}" name="Activity_x000a_النشاط" dataDxfId="10"/>
    <tableColumn id="11" xr3:uid="{7580A86D-5DBA-48B8-836C-1A2C6525A515}" name="LEVEL_x000a_رخصه " dataDxfId="9"/>
    <tableColumn id="12" xr3:uid="{49342521-185F-4682-8B1F-78E5065EA219}" name="Eval_x000a_مستوي" dataDxfId="8"/>
    <tableColumn id="13" xr3:uid="{B4215C44-F470-40FB-A041-D81BC648D658}" name="Box_x000a_صندوق" dataDxfId="7" dataCellStyle="Normal 2"/>
    <tableColumn id="14" xr3:uid="{AC90675E-1040-4C1F-BB71-C1DC9A45B169}" name="Fins_x000a_زعانف" dataDxfId="6"/>
    <tableColumn id="15" xr3:uid="{ADAC5F92-CCBC-49EE-B159-873AFB8C6E5A}" name="Com_x000a_ملاحظات" dataDxfId="5" dataCellStyle="Normal 2"/>
    <tableColumn id="16" xr3:uid="{C4AA9B5E-02CC-4F87-9E81-AEE7E72EC909}" name="Check in" dataDxfId="4" dataCellStyle="Normal 2"/>
    <tableColumn id="17" xr3:uid="{DC3296C5-95F4-4889-A0FF-13CF1DF83460}" name="Bill" dataDxfId="3" dataCellStyle="Normal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F5F6BAB-CEAE-49A3-BC79-7E6012617063}" name="boat2" displayName="boat2" ref="A14:Q48" totalsRowShown="0" headerRowDxfId="222" dataDxfId="220" headerRowBorderDxfId="221" tableBorderDxfId="219" totalsRowBorderDxfId="218" headerRowCellStyle="Normal_Sheet1" dataCellStyle="Normal 2">
  <tableColumns count="17">
    <tableColumn id="1" xr3:uid="{3A0AA091-8566-454E-9733-5BFF9B21A7AC}" name="NO" dataDxfId="217" dataCellStyle="Normal_Sheet1"/>
    <tableColumn id="2" xr3:uid="{DA283339-19B2-4219-9ED3-ADF11E2BDC5A}" name="Name_x000a_الاسم" dataDxfId="216"/>
    <tableColumn id="3" xr3:uid="{6F09B080-3B61-46F4-B7A7-451B0F1B3703}" name="Last Name_x000a_العائلي" dataDxfId="215"/>
    <tableColumn id="4" xr3:uid="{98075487-4A49-439A-9364-97ECCBBAE560}" name="Nationality_x000a_الجنسيه" dataDxfId="214"/>
    <tableColumn id="5" xr3:uid="{0F1ECF16-6FAB-43F3-A9F4-8B1FCC5CF6BC}" name="Passport_x000a_جواز السفر" dataDxfId="213"/>
    <tableColumn id="6" xr3:uid="{EE4E5981-1E06-43FC-931B-7BD45272671A}" name="Hotel_x000a_الفندق" dataDxfId="212"/>
    <tableColumn id="7" xr3:uid="{EA724BBD-69DD-464C-B236-DE937DD33A92}" name="Room No._x000a_الحجره" dataDxfId="211" dataCellStyle="Normal 2"/>
    <tableColumn id="8" xr3:uid="{07B73B6F-C73A-4117-A145-D354B4A6B84B}" name="Adult_x000a_كبير" dataDxfId="210" dataCellStyle="Normal 2"/>
    <tableColumn id="9" xr3:uid="{E323D66E-EE0C-4E07-99F8-546DC5D8D673}" name="CHD_x000a_طفل" dataDxfId="209" dataCellStyle="Normal 2"/>
    <tableColumn id="10" xr3:uid="{53BCFBDC-DEAB-43D5-BA83-B63246BEA1D4}" name="Activity_x000a_النشاط" dataDxfId="208"/>
    <tableColumn id="11" xr3:uid="{C1CBF17A-3283-4042-A5EE-85FCF48A61E2}" name="LEVEL_x000a_رخصه " dataDxfId="207"/>
    <tableColumn id="12" xr3:uid="{683EC516-4002-4F59-9F32-00C59F9D7342}" name="Eval_x000a_مستوي" dataDxfId="206"/>
    <tableColumn id="13" xr3:uid="{8AD78090-F88F-47AC-AB67-17B688989372}" name="Box_x000a_صندوق" dataDxfId="205" dataCellStyle="Normal 2"/>
    <tableColumn id="14" xr3:uid="{2A42BCC6-7FDE-494F-8780-50AC845AA2B5}" name="Fins_x000a_زعانف" dataDxfId="204"/>
    <tableColumn id="15" xr3:uid="{11836246-E269-4789-AA30-DD2EAEF7B7EB}" name="Com_x000a_ملاحظات" dataDxfId="203" dataCellStyle="Normal 2"/>
    <tableColumn id="16" xr3:uid="{41F1F8CA-9CFC-4218-9D78-F32F78A97EFF}" name="Check in" dataDxfId="202" dataCellStyle="Normal 2"/>
    <tableColumn id="17" xr3:uid="{A893F8F7-2548-44EE-893A-4A49FD9DC643}" name="Bill" dataDxfId="201" dataCellStyle="Normal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EACA30E-6CEC-4FCC-9D62-C7D43B1D4C8E}" name="boat3" displayName="boat3" ref="A14:Q48" totalsRowShown="0" headerRowDxfId="198" dataDxfId="196" headerRowBorderDxfId="197" tableBorderDxfId="195" totalsRowBorderDxfId="194" headerRowCellStyle="Normal_Sheet1" dataCellStyle="Normal 2">
  <tableColumns count="17">
    <tableColumn id="1" xr3:uid="{4B1BE11F-1F66-4F7E-A247-7FD3F1E8E091}" name="NO" dataDxfId="193" dataCellStyle="Normal_Sheet1"/>
    <tableColumn id="2" xr3:uid="{C2783286-04C5-401A-A871-4980EE56150B}" name="Name_x000a_الاسم" dataDxfId="192"/>
    <tableColumn id="3" xr3:uid="{84F82D10-C9D9-4BC0-ACAB-0AB4D3892F1C}" name="Last Name_x000a_العائلي" dataDxfId="191"/>
    <tableColumn id="4" xr3:uid="{4CF25ACD-5FBB-4684-8C2E-6E30A45FE949}" name="Nationality_x000a_الجنسيه" dataDxfId="190"/>
    <tableColumn id="5" xr3:uid="{66CC67CB-B151-4D6C-8B53-213AAADE88A5}" name="Passport_x000a_جواز السفر" dataDxfId="189"/>
    <tableColumn id="6" xr3:uid="{B2257848-A334-4A67-9657-A6F78520D361}" name="Hotel_x000a_الفندق" dataDxfId="188"/>
    <tableColumn id="7" xr3:uid="{5E0702A8-3396-4027-8C8C-7DD77FC48BD6}" name="Room No._x000a_الحجره" dataDxfId="187" dataCellStyle="Normal 2"/>
    <tableColumn id="8" xr3:uid="{C5862F20-44C1-4A09-BFD4-B5C6CC559A44}" name="Adult_x000a_كبير" dataDxfId="186" dataCellStyle="Normal 2"/>
    <tableColumn id="9" xr3:uid="{3AFA3EF9-CE80-4EEB-88D6-886E4D87A81B}" name="CHD_x000a_طفل" dataDxfId="185" dataCellStyle="Normal 2"/>
    <tableColumn id="10" xr3:uid="{4FCEDF3E-F3BF-4859-A873-3969C9731244}" name="Activity_x000a_النشاط" dataDxfId="184"/>
    <tableColumn id="11" xr3:uid="{44B2824A-866B-45BF-82C6-387E543A31F5}" name="LEVEL_x000a_رخصه " dataDxfId="183"/>
    <tableColumn id="12" xr3:uid="{6907AF7C-AD63-4B09-AAE2-40B049156006}" name="Eval_x000a_مستوي" dataDxfId="182"/>
    <tableColumn id="13" xr3:uid="{0CD36FEE-8995-411B-988B-7213D0123F1D}" name="Box_x000a_صندوق" dataDxfId="181" dataCellStyle="Normal 2"/>
    <tableColumn id="14" xr3:uid="{2981E2A8-1C5A-4C68-AB65-4711D16FE8DB}" name="Fins_x000a_زعانف" dataDxfId="180"/>
    <tableColumn id="15" xr3:uid="{2884FD9F-147D-4FC8-A384-835FF5028327}" name="Com_x000a_ملاحظات" dataDxfId="179" dataCellStyle="Normal 2"/>
    <tableColumn id="16" xr3:uid="{59E2DAC1-5606-4115-9CB8-5FFC3C1D8EE9}" name="Check in" dataDxfId="178" dataCellStyle="Normal 2"/>
    <tableColumn id="17" xr3:uid="{0DE83665-12BD-4F65-ACA1-C27036C1F2AD}" name="Bill" dataDxfId="177" dataCellStyle="Normal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8E3FCE0-64ED-4A49-B3D4-31C525C482F2}" name="boat214" displayName="boat214" ref="A14:Q48" totalsRowShown="0" headerRowDxfId="173" dataDxfId="171" headerRowBorderDxfId="172" tableBorderDxfId="170" totalsRowBorderDxfId="169" headerRowCellStyle="Normal_Sheet1" dataCellStyle="Normal 2">
  <tableColumns count="17">
    <tableColumn id="1" xr3:uid="{7A8DCB3A-3A9F-49D4-A50E-1489E2D03347}" name="NO" dataDxfId="168" dataCellStyle="Normal_Sheet1"/>
    <tableColumn id="2" xr3:uid="{959FD5C5-050B-471A-B45D-7944B277CCF6}" name="Name_x000a_الاسم" dataDxfId="167"/>
    <tableColumn id="3" xr3:uid="{8D2ED299-818A-4FA9-82C7-86FD6911ED24}" name="Last Name_x000a_العائلي" dataDxfId="166"/>
    <tableColumn id="4" xr3:uid="{4EAFD766-81CA-463D-A4D0-3C163F379FA1}" name="Nationality_x000a_الجنسيه" dataDxfId="165"/>
    <tableColumn id="5" xr3:uid="{F75A54A0-4342-4E3C-A635-071E1D8706ED}" name="Passport_x000a_جواز السفر" dataDxfId="164"/>
    <tableColumn id="6" xr3:uid="{381AC869-FA6D-481D-A019-46C9C0247205}" name="Hotel_x000a_الفندق" dataDxfId="163"/>
    <tableColumn id="7" xr3:uid="{FD12F859-0B18-49A3-B81E-0A0E8275DC29}" name="Room No._x000a_الحجره" dataDxfId="162" dataCellStyle="Normal 2"/>
    <tableColumn id="8" xr3:uid="{40D53D5E-6DE2-48D2-87BD-5FA186D0A75C}" name="Adult_x000a_كبير" dataDxfId="161" dataCellStyle="Normal 2"/>
    <tableColumn id="9" xr3:uid="{C1232F68-A6C1-4717-9C25-F3494CF7B53A}" name="CHD_x000a_طفل" dataDxfId="160" dataCellStyle="Normal 2"/>
    <tableColumn id="10" xr3:uid="{556E6201-F45C-434C-B368-A054CC9E0358}" name="Activity_x000a_النشاط" dataDxfId="159"/>
    <tableColumn id="11" xr3:uid="{EB7FE773-DF1F-4C9F-B1A0-99E086BADA65}" name="LEVEL_x000a_رخصه " dataDxfId="158"/>
    <tableColumn id="12" xr3:uid="{FB75B95B-7069-40C2-A427-0C72F98A7072}" name="Eval_x000a_مستوي" dataDxfId="157"/>
    <tableColumn id="13" xr3:uid="{AA55E020-AE5B-45EA-A906-FC8587DFF227}" name="Box_x000a_صندوق" dataDxfId="156" dataCellStyle="Normal 2"/>
    <tableColumn id="14" xr3:uid="{F65C7103-E9C4-476A-881B-71A890A06063}" name="Fins_x000a_زعانف" dataDxfId="155"/>
    <tableColumn id="15" xr3:uid="{B3100360-82F0-4016-BE47-490462DF5C2C}" name="Com_x000a_ملاحظات" dataDxfId="154" dataCellStyle="Normal 2"/>
    <tableColumn id="16" xr3:uid="{D78F4DD6-2A88-40A4-BE82-9ED99FED9187}" name="Check in" dataDxfId="153" dataCellStyle="Normal 2"/>
    <tableColumn id="17" xr3:uid="{2FF0CA05-971E-4784-8AE9-74261CB3FA86}" name="Bill" dataDxfId="152" dataCellStyle="Normal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96E7E5C-120D-401E-B33C-AC6620B59F1A}" name="boat215" displayName="boat215" ref="A14:Q48" totalsRowShown="0" headerRowDxfId="147" dataDxfId="145" headerRowBorderDxfId="146" tableBorderDxfId="144" totalsRowBorderDxfId="143" headerRowCellStyle="Normal_Sheet1" dataCellStyle="Normal 2">
  <tableColumns count="17">
    <tableColumn id="1" xr3:uid="{000354B1-BB6B-40B3-A0E3-6AC64EFA6129}" name="NO" dataDxfId="142" dataCellStyle="Normal_Sheet1"/>
    <tableColumn id="2" xr3:uid="{50CA3557-00BC-46FF-BBA1-01629777B0D5}" name="Name_x000a_الاسم" dataDxfId="141"/>
    <tableColumn id="3" xr3:uid="{98EC1AF4-A834-4A3D-9E2E-268A650D2772}" name="Last Name_x000a_العائلي" dataDxfId="140"/>
    <tableColumn id="4" xr3:uid="{69ADF7AF-BE33-456A-9D9A-C1CED6157A35}" name="Nationality_x000a_الجنسيه" dataDxfId="139"/>
    <tableColumn id="5" xr3:uid="{10549387-6988-4A9B-9563-95D64DE6A043}" name="Passport_x000a_جواز السفر" dataDxfId="138"/>
    <tableColumn id="6" xr3:uid="{1363FAE7-228C-49C2-8607-9316B18EFDD9}" name="Hotel_x000a_الفندق" dataDxfId="137"/>
    <tableColumn id="7" xr3:uid="{297041EF-CFA3-4D68-AA48-AACFEBB8765D}" name="Room No._x000a_الحجره" dataDxfId="136" dataCellStyle="Normal 2"/>
    <tableColumn id="8" xr3:uid="{9D434799-097C-4C95-8245-C276ED0C020E}" name="Adult_x000a_كبير" dataDxfId="135" dataCellStyle="Normal 2"/>
    <tableColumn id="9" xr3:uid="{B7C4EA1A-A09A-4479-8252-D1D38A6C4CA6}" name="CHD_x000a_طفل" dataDxfId="134" dataCellStyle="Normal 2"/>
    <tableColumn id="10" xr3:uid="{D07BDE09-06AA-4B07-9BFB-D180FD0414F1}" name="Activity_x000a_النشاط" dataDxfId="133"/>
    <tableColumn id="11" xr3:uid="{532AAC97-7477-4978-BD5C-1438514B81A5}" name="LEVEL_x000a_رخصه " dataDxfId="132"/>
    <tableColumn id="12" xr3:uid="{778C1736-112A-434C-BCA4-8BBBB030EB08}" name="Eval_x000a_مستوي" dataDxfId="131"/>
    <tableColumn id="13" xr3:uid="{0EE2E974-4988-4FD8-BBA8-ED5D70EC4EC4}" name="Box_x000a_صندوق" dataDxfId="130" dataCellStyle="Normal 2"/>
    <tableColumn id="14" xr3:uid="{DA46A1AA-1C0A-48E1-880B-3F6B44384462}" name="Fins_x000a_زعانف" dataDxfId="129"/>
    <tableColumn id="15" xr3:uid="{B1BE5DD2-B28D-4CAD-8072-20F955658854}" name="Com_x000a_ملاحظات" dataDxfId="128" dataCellStyle="Normal 2"/>
    <tableColumn id="16" xr3:uid="{09BF4A68-0E03-47C6-91E0-1483989E6CC2}" name="Check in" dataDxfId="127" dataCellStyle="Normal 2"/>
    <tableColumn id="17" xr3:uid="{EFDC1445-3B88-4D7F-B55F-796457EE14E8}" name="Bill" dataDxfId="126" dataCellStyle="Normal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C20137E6-B758-432A-903F-F7A75FA17BB7}" name="boat216" displayName="boat216" ref="A14:Q48" totalsRowShown="0" headerRowDxfId="122" dataDxfId="120" headerRowBorderDxfId="121" tableBorderDxfId="119" totalsRowBorderDxfId="118" headerRowCellStyle="Normal_Sheet1" dataCellStyle="Normal 2">
  <tableColumns count="17">
    <tableColumn id="1" xr3:uid="{6FC4D9CD-CAB0-40CC-ADCF-7986A22FE60D}" name="NO" dataDxfId="117" dataCellStyle="Normal_Sheet1"/>
    <tableColumn id="2" xr3:uid="{9A556657-8F6F-4CA3-99AA-CCE31314690F}" name="Name_x000a_الاسم" dataDxfId="116"/>
    <tableColumn id="3" xr3:uid="{B2F0885D-AB4D-4A26-8B3A-28BF0C2727BF}" name="Last Name_x000a_العائلي" dataDxfId="115"/>
    <tableColumn id="4" xr3:uid="{58AA2EAC-2E57-4370-8309-26814B9DA13D}" name="Nationality_x000a_الجنسيه" dataDxfId="114"/>
    <tableColumn id="5" xr3:uid="{E8F06FBD-716A-4E1F-8A79-F7C547C64609}" name="Passport_x000a_جواز السفر" dataDxfId="113"/>
    <tableColumn id="6" xr3:uid="{4207C345-2294-4910-95FE-638B051670F8}" name="Hotel_x000a_الفندق" dataDxfId="112"/>
    <tableColumn id="7" xr3:uid="{4E46A281-F410-43DB-88C4-D04EBF82A192}" name="Room No._x000a_الحجره" dataDxfId="111" dataCellStyle="Normal 2"/>
    <tableColumn id="8" xr3:uid="{40D26631-2737-477A-9E43-A5F231112D07}" name="Adult_x000a_كبير" dataDxfId="110" dataCellStyle="Normal 2"/>
    <tableColumn id="9" xr3:uid="{E0BB9969-EE57-4003-8DAF-DD7E85201F2D}" name="CHD_x000a_طفل" dataDxfId="109" dataCellStyle="Normal 2"/>
    <tableColumn id="10" xr3:uid="{1E640934-3975-470B-9686-41A8BFAE2A7A}" name="Activity_x000a_النشاط" dataDxfId="108"/>
    <tableColumn id="11" xr3:uid="{E440F1B4-5195-4027-B606-3817D1F7F162}" name="LEVEL_x000a_رخصه " dataDxfId="107"/>
    <tableColumn id="12" xr3:uid="{0E5CDF3F-4C59-4D2A-9007-5C50FF5891C4}" name="Eval_x000a_مستوي" dataDxfId="106"/>
    <tableColumn id="13" xr3:uid="{5014AB0B-779D-42DB-A11D-918998BAF329}" name="Box_x000a_صندوق" dataDxfId="105" dataCellStyle="Normal 2"/>
    <tableColumn id="14" xr3:uid="{95217669-36A8-4595-B56A-76DAC1F7E35D}" name="Fins_x000a_زعانف" dataDxfId="104"/>
    <tableColumn id="15" xr3:uid="{3C40FFDF-948F-47D8-A1B6-08482002C3DC}" name="Com_x000a_ملاحظات" dataDxfId="103" dataCellStyle="Normal 2"/>
    <tableColumn id="16" xr3:uid="{F2020A20-2FD8-4B0A-A964-3BC90E81B41A}" name="Check in" dataDxfId="102" dataCellStyle="Normal 2"/>
    <tableColumn id="17" xr3:uid="{346963EB-402C-4D87-8DBE-03D4DD0944FF}" name="Bill" dataDxfId="101" dataCellStyle="Normal 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F11D028-0666-410C-AC09-0F34AFE6218C}" name="boat217" displayName="boat217" ref="A14:Q48" totalsRowShown="0" headerRowDxfId="97" dataDxfId="95" headerRowBorderDxfId="96" tableBorderDxfId="94" totalsRowBorderDxfId="93" headerRowCellStyle="Normal_Sheet1" dataCellStyle="Normal 2">
  <tableColumns count="17">
    <tableColumn id="1" xr3:uid="{1761B20B-F231-4E29-8661-3B879557DCCB}" name="NO" dataDxfId="92" dataCellStyle="Normal_Sheet1"/>
    <tableColumn id="2" xr3:uid="{91C22A73-7959-440B-8E44-54E356F64088}" name="Name_x000a_الاسم" dataDxfId="91"/>
    <tableColumn id="3" xr3:uid="{37D16A06-40D7-4F63-ACE9-8334A64B54A2}" name="Last Name_x000a_العائلي" dataDxfId="90"/>
    <tableColumn id="4" xr3:uid="{5BEF84FC-B3E8-488A-B5ED-263580521495}" name="Nationality_x000a_الجنسيه" dataDxfId="89"/>
    <tableColumn id="5" xr3:uid="{BB8EB2D5-1291-429B-8B4B-CD76BFDE49EB}" name="Passport_x000a_جواز السفر" dataDxfId="88"/>
    <tableColumn id="6" xr3:uid="{31BD9405-C7E4-4D55-A235-04E8B68FA667}" name="Hotel_x000a_الفندق" dataDxfId="87"/>
    <tableColumn id="7" xr3:uid="{6E9CD8C2-3A2B-4E36-87D3-8616026BD897}" name="Room No._x000a_الحجره" dataDxfId="86" dataCellStyle="Normal 2"/>
    <tableColumn id="8" xr3:uid="{4BCC0375-35AC-476B-90BC-D5D262EEFF60}" name="Adult_x000a_كبير" dataDxfId="85" dataCellStyle="Normal 2"/>
    <tableColumn id="9" xr3:uid="{16AF2046-9419-454D-BC7F-D2064D85B4F2}" name="CHD_x000a_طفل" dataDxfId="84" dataCellStyle="Normal 2"/>
    <tableColumn id="10" xr3:uid="{68ACA598-1072-4438-A37E-81AB8E8B9BD7}" name="Activity_x000a_النشاط" dataDxfId="83"/>
    <tableColumn id="11" xr3:uid="{74F6D4E9-2B67-4E83-91CE-D3FE027B2B26}" name="LEVEL_x000a_رخصه " dataDxfId="82"/>
    <tableColumn id="12" xr3:uid="{087F9E81-49FE-40CB-96EF-51CB1A45DFB0}" name="Eval_x000a_مستوي" dataDxfId="81"/>
    <tableColumn id="13" xr3:uid="{FA97EF19-6286-47E8-ADDF-A9211135BDEE}" name="Box_x000a_صندوق" dataDxfId="80" dataCellStyle="Normal 2"/>
    <tableColumn id="14" xr3:uid="{B87E2104-64AE-4361-B27F-77DF0C26352C}" name="Fins_x000a_زعانف" dataDxfId="79"/>
    <tableColumn id="15" xr3:uid="{41111DB8-367E-414A-AF7E-3596CC9569D0}" name="Com_x000a_ملاحظات" dataDxfId="78" dataCellStyle="Normal 2"/>
    <tableColumn id="16" xr3:uid="{F4654832-6AF5-48FE-BB05-ECE97D099870}" name="Check in" dataDxfId="77" dataCellStyle="Normal 2"/>
    <tableColumn id="17" xr3:uid="{4E6CD57D-3AAA-46A2-9ECB-9752054C6674}" name="Bill" dataDxfId="76" dataCellStyle="Normal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8757B60-1B85-481B-A1C8-F28F462C0320}" name="boat218" displayName="boat218" ref="A14:Q48" totalsRowShown="0" headerRowDxfId="73" dataDxfId="71" headerRowBorderDxfId="72" tableBorderDxfId="70" totalsRowBorderDxfId="69" headerRowCellStyle="Normal_Sheet1" dataCellStyle="Normal 2">
  <tableColumns count="17">
    <tableColumn id="1" xr3:uid="{12088AA4-DDA2-4E12-AD25-DACCF13FBE97}" name="NO" dataDxfId="68" dataCellStyle="Normal_Sheet1"/>
    <tableColumn id="2" xr3:uid="{C46500FA-DB7C-4A6E-BAE8-B94EDBA2B512}" name="Name_x000a_الاسم" dataDxfId="67"/>
    <tableColumn id="3" xr3:uid="{9AD8E06A-76D5-4124-8165-B47468356DA3}" name="Last Name_x000a_العائلي" dataDxfId="66"/>
    <tableColumn id="4" xr3:uid="{5436B0EC-4D8A-4D02-9C73-7533AB72979A}" name="Nationality_x000a_الجنسيه" dataDxfId="65"/>
    <tableColumn id="5" xr3:uid="{7799A408-BB5C-4080-8B67-8B9EE3D06D09}" name="Passport_x000a_جواز السفر" dataDxfId="64"/>
    <tableColumn id="6" xr3:uid="{547205F2-0071-46A8-90F4-62DABA6A5700}" name="Hotel_x000a_الفندق" dataDxfId="63"/>
    <tableColumn id="7" xr3:uid="{0FC4960B-4158-40D7-88E3-8C3070151148}" name="Room No._x000a_الحجره" dataDxfId="62" dataCellStyle="Normal 2"/>
    <tableColumn id="8" xr3:uid="{385521BE-4719-47AD-B816-B9BBA9CE0EF0}" name="Adult_x000a_كبير" dataDxfId="61" dataCellStyle="Normal 2"/>
    <tableColumn id="9" xr3:uid="{B2B7CDC9-8528-4A1B-8AF6-1C3E89FFA0E9}" name="CHD_x000a_طفل" dataDxfId="60" dataCellStyle="Normal 2"/>
    <tableColumn id="10" xr3:uid="{C66FC237-7335-4082-9213-939CBD96A37F}" name="Activity_x000a_النشاط" dataDxfId="59"/>
    <tableColumn id="11" xr3:uid="{ECFC1588-2325-4EFA-AA1C-7512048AF970}" name="LEVEL_x000a_رخصه " dataDxfId="58"/>
    <tableColumn id="12" xr3:uid="{62F2BC5A-4F9F-4328-90E3-C4FAB624F203}" name="Eval_x000a_مستوي" dataDxfId="57"/>
    <tableColumn id="13" xr3:uid="{96DA31FB-1DDA-40DA-95B4-90959AFA2727}" name="Box_x000a_صندوق" dataDxfId="56" dataCellStyle="Normal 2"/>
    <tableColumn id="14" xr3:uid="{A403730A-138F-4B48-8B29-2B7D646234A4}" name="Fins_x000a_زعانف" dataDxfId="55"/>
    <tableColumn id="15" xr3:uid="{249F9B13-60CC-4B02-AAC9-EF1428679AC8}" name="Com_x000a_ملاحظات" dataDxfId="54" dataCellStyle="Normal 2"/>
    <tableColumn id="16" xr3:uid="{0F2D9464-73DE-49B1-8C15-56A4AF6904D1}" name="Check in" dataDxfId="53" dataCellStyle="Normal 2"/>
    <tableColumn id="17" xr3:uid="{30A06C49-BD96-46E8-91CD-95F185FCDE66}" name="Bill" dataDxfId="52" dataCellStyle="Normal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90EA954-88A2-41E3-9910-8CD836B81029}" name="boat219" displayName="boat219" ref="A14:Q48" totalsRowShown="0" headerRowDxfId="48" dataDxfId="46" headerRowBorderDxfId="47" tableBorderDxfId="45" totalsRowBorderDxfId="44" headerRowCellStyle="Normal_Sheet1" dataCellStyle="Normal 2">
  <tableColumns count="17">
    <tableColumn id="1" xr3:uid="{37414EA9-9E03-40B3-BEF0-DD031B9B2DD9}" name="NO" dataDxfId="43" dataCellStyle="Normal_Sheet1"/>
    <tableColumn id="2" xr3:uid="{EF17DB88-FF91-4573-B0E1-03C9316498B4}" name="Name_x000a_الاسم" dataDxfId="42"/>
    <tableColumn id="3" xr3:uid="{D3B88936-E8A9-4FD9-92AB-30B6CADFE30C}" name="Last Name_x000a_العائلي" dataDxfId="41"/>
    <tableColumn id="4" xr3:uid="{66BB0FDE-EA1F-480C-913E-237E5576E431}" name="Nationality_x000a_الجنسيه" dataDxfId="40"/>
    <tableColumn id="5" xr3:uid="{622BB23B-2A72-460F-9D89-91098074A555}" name="Passport_x000a_جواز السفر" dataDxfId="39"/>
    <tableColumn id="6" xr3:uid="{44B912EE-A61D-4B26-A3E4-8B6641378020}" name="Hotel_x000a_الفندق" dataDxfId="38"/>
    <tableColumn id="7" xr3:uid="{627E4D47-0BE1-4E9D-9657-DA73F9B19D07}" name="Room No._x000a_الحجره" dataDxfId="37" dataCellStyle="Normal 2"/>
    <tableColumn id="8" xr3:uid="{816116C3-FF2E-4BD1-8498-1A5BCE231473}" name="Adult_x000a_كبير" dataDxfId="36" dataCellStyle="Normal 2"/>
    <tableColumn id="9" xr3:uid="{CD2DC765-05A4-464A-9E90-76EF9B4FA844}" name="CHD_x000a_طفل" dataDxfId="35" dataCellStyle="Normal 2"/>
    <tableColumn id="10" xr3:uid="{656AEBA7-91BB-4991-B73D-F6F81215B317}" name="Activity_x000a_النشاط" dataDxfId="34"/>
    <tableColumn id="11" xr3:uid="{8D3FF464-2DB2-4D05-A0C5-E1B24EC41B92}" name="LEVEL_x000a_رخصه " dataDxfId="33"/>
    <tableColumn id="12" xr3:uid="{41A4332F-49AB-4881-BE72-5EACD5F62425}" name="Eval_x000a_مستوي" dataDxfId="32"/>
    <tableColumn id="13" xr3:uid="{F038E6DF-5C04-4B1E-BF98-C0835DBE6CEF}" name="Box_x000a_صندوق" dataDxfId="31" dataCellStyle="Normal 2"/>
    <tableColumn id="14" xr3:uid="{2D9250E9-D61E-4D4E-B38A-E9B859ABDB71}" name="Fins_x000a_زعانف" dataDxfId="30"/>
    <tableColumn id="15" xr3:uid="{2DEDC5E3-36C4-4D89-83A1-53069CC526FD}" name="Com_x000a_ملاحظات" dataDxfId="29" dataCellStyle="Normal 2"/>
    <tableColumn id="16" xr3:uid="{30ADAD5E-5AE9-4C4B-9898-1BC3256B2C15}" name="Check in" dataDxfId="28" dataCellStyle="Normal 2"/>
    <tableColumn id="17" xr3:uid="{F9A07522-92A2-4584-961C-0E6172A099B1}" name="Bill" dataDxfId="27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03"/>
  <sheetViews>
    <sheetView showZeros="0" tabSelected="1" topLeftCell="A5" zoomScaleNormal="100" zoomScaleSheetLayoutView="70" workbookViewId="0">
      <selection activeCell="F22" sqref="F22"/>
    </sheetView>
  </sheetViews>
  <sheetFormatPr defaultColWidth="9.140625" defaultRowHeight="15" x14ac:dyDescent="0.25"/>
  <cols>
    <col min="1" max="1" width="5.5703125" customWidth="1"/>
    <col min="2" max="2" width="21.85546875" customWidth="1"/>
    <col min="3" max="3" width="17.28515625" bestFit="1" customWidth="1"/>
    <col min="4" max="4" width="19.140625" bestFit="1" customWidth="1"/>
    <col min="5" max="5" width="17.140625" customWidth="1"/>
    <col min="6" max="6" width="17.140625" bestFit="1" customWidth="1"/>
    <col min="7" max="7" width="12.28515625" customWidth="1"/>
    <col min="8" max="8" width="8.140625" customWidth="1"/>
    <col min="9" max="9" width="7.42578125" customWidth="1"/>
    <col min="10" max="10" width="12.5703125" bestFit="1" customWidth="1"/>
    <col min="11" max="11" width="10.85546875" customWidth="1"/>
    <col min="12" max="12" width="9.5703125" customWidth="1"/>
    <col min="13" max="13" width="7.85546875" customWidth="1"/>
    <col min="15" max="15" width="11.140625" bestFit="1" customWidth="1"/>
    <col min="16" max="16" width="10.7109375" customWidth="1"/>
    <col min="17" max="17" width="8.140625" customWidth="1"/>
    <col min="18" max="18" width="7" customWidth="1"/>
    <col min="19" max="19" width="8.28515625" bestFit="1" customWidth="1"/>
    <col min="20" max="21" width="8" bestFit="1" customWidth="1"/>
  </cols>
  <sheetData>
    <row r="1" spans="1:28" s="6" customFormat="1" ht="15" customHeight="1" x14ac:dyDescent="0.25">
      <c r="A1" s="12"/>
      <c r="B1" s="12"/>
      <c r="C1" s="146" t="s">
        <v>0</v>
      </c>
      <c r="D1" s="163" t="s">
        <v>1</v>
      </c>
      <c r="E1" s="163" t="s">
        <v>2</v>
      </c>
      <c r="F1" s="165" t="s">
        <v>43</v>
      </c>
      <c r="G1" s="165"/>
      <c r="H1" s="166" t="s">
        <v>6</v>
      </c>
      <c r="I1" s="166"/>
      <c r="J1" s="168" t="s">
        <v>5</v>
      </c>
      <c r="K1" s="157" t="s">
        <v>4</v>
      </c>
      <c r="L1" s="158"/>
      <c r="M1" s="13"/>
      <c r="N1" s="140" t="s">
        <v>60</v>
      </c>
      <c r="O1" s="141"/>
      <c r="P1" s="14"/>
      <c r="Q1" s="14"/>
      <c r="R1" s="14"/>
      <c r="S1" s="14"/>
      <c r="T1" s="14"/>
      <c r="U1" s="14"/>
      <c r="V1" s="9"/>
      <c r="W1" s="9"/>
      <c r="X1" s="9"/>
      <c r="Y1" s="9"/>
      <c r="Z1" s="9"/>
      <c r="AA1" s="9"/>
      <c r="AB1" s="9"/>
    </row>
    <row r="2" spans="1:28" s="6" customFormat="1" ht="15" customHeight="1" thickBot="1" x14ac:dyDescent="0.3">
      <c r="A2" s="12"/>
      <c r="B2" s="12"/>
      <c r="C2" s="147"/>
      <c r="D2" s="164"/>
      <c r="E2" s="164"/>
      <c r="F2" s="7" t="s">
        <v>8</v>
      </c>
      <c r="G2" s="7" t="s">
        <v>7</v>
      </c>
      <c r="H2" s="167"/>
      <c r="I2" s="167"/>
      <c r="J2" s="169"/>
      <c r="K2" s="159"/>
      <c r="L2" s="160"/>
      <c r="M2" s="13"/>
      <c r="N2" s="142"/>
      <c r="O2" s="143"/>
      <c r="P2" s="14"/>
      <c r="Q2" s="14"/>
      <c r="R2" s="14"/>
      <c r="S2" s="14"/>
      <c r="T2" s="14"/>
      <c r="U2" s="14"/>
      <c r="V2" s="9"/>
      <c r="W2" s="9"/>
      <c r="X2" s="9"/>
      <c r="Y2" s="9"/>
      <c r="Z2" s="9"/>
      <c r="AA2" s="9"/>
      <c r="AB2" s="9"/>
    </row>
    <row r="3" spans="1:28" s="6" customFormat="1" ht="27.75" customHeight="1" thickTop="1" thickBot="1" x14ac:dyDescent="0.3">
      <c r="A3" s="12"/>
      <c r="B3" s="12"/>
      <c r="C3" s="15">
        <v>44774</v>
      </c>
      <c r="D3" s="16"/>
      <c r="E3" s="11"/>
      <c r="F3" s="73" t="e">
        <f>VLOOKUP($K$3,#REF!,4,FALSE)</f>
        <v>#REF!</v>
      </c>
      <c r="G3" s="73" t="e">
        <f>VLOOKUP($K$3,#REF!,5,FALSE)</f>
        <v>#REF!</v>
      </c>
      <c r="H3" s="171" t="e">
        <f>VLOOKUP($K$3,#REF!,3,FALSE)</f>
        <v>#REF!</v>
      </c>
      <c r="I3" s="172"/>
      <c r="J3" s="73" t="e">
        <f>VLOOKUP($K$3,#REF!,2,FALSE)</f>
        <v>#REF!</v>
      </c>
      <c r="K3" s="161"/>
      <c r="L3" s="162"/>
      <c r="M3" s="13"/>
      <c r="N3" s="144" t="e">
        <f>VLOOKUP($K$3,#REF!,6,FALSE)</f>
        <v>#REF!</v>
      </c>
      <c r="O3" s="145" t="e">
        <f>VLOOKUP($K$3,#REF!,2,FALSE)</f>
        <v>#REF!</v>
      </c>
      <c r="P3" s="14"/>
      <c r="Q3" s="14"/>
      <c r="R3" s="14"/>
      <c r="S3" s="14"/>
      <c r="T3" s="14"/>
      <c r="U3" s="14"/>
      <c r="V3" s="9"/>
      <c r="W3" s="9"/>
      <c r="X3" s="9"/>
      <c r="Y3" s="9"/>
      <c r="Z3" s="9"/>
      <c r="AA3" s="9"/>
      <c r="AB3" s="9"/>
    </row>
    <row r="4" spans="1:28" s="6" customFormat="1" ht="16.5" thickBot="1" x14ac:dyDescent="0.3">
      <c r="A4" s="12"/>
      <c r="B4" s="12"/>
      <c r="C4" s="179" t="s">
        <v>9</v>
      </c>
      <c r="D4" s="180"/>
      <c r="E4" s="180"/>
      <c r="F4" s="181"/>
      <c r="G4" s="182" t="s">
        <v>10</v>
      </c>
      <c r="H4" s="180"/>
      <c r="I4" s="180"/>
      <c r="J4" s="180"/>
      <c r="K4" s="180"/>
      <c r="L4" s="183"/>
      <c r="M4" s="13"/>
      <c r="N4" s="17" t="s">
        <v>3</v>
      </c>
      <c r="O4" s="18"/>
      <c r="P4" s="18"/>
      <c r="Q4" s="18"/>
      <c r="R4" s="18"/>
      <c r="S4" s="18"/>
      <c r="T4" s="18"/>
      <c r="U4" s="19"/>
      <c r="V4" s="9"/>
      <c r="W4" s="9"/>
      <c r="X4" s="9"/>
      <c r="Y4" s="9"/>
      <c r="Z4" s="9"/>
      <c r="AA4" s="9"/>
      <c r="AB4" s="9"/>
    </row>
    <row r="5" spans="1:28" s="6" customFormat="1" ht="15.75" thickBot="1" x14ac:dyDescent="0.3">
      <c r="A5" s="12"/>
      <c r="B5" s="12"/>
      <c r="C5" s="81" t="s">
        <v>14</v>
      </c>
      <c r="D5" s="7" t="s">
        <v>13</v>
      </c>
      <c r="E5" s="7" t="s">
        <v>11</v>
      </c>
      <c r="F5" s="82" t="s">
        <v>12</v>
      </c>
      <c r="G5" s="83" t="s">
        <v>14</v>
      </c>
      <c r="H5" s="169" t="s">
        <v>13</v>
      </c>
      <c r="I5" s="169"/>
      <c r="J5" s="7" t="s">
        <v>11</v>
      </c>
      <c r="K5" s="169" t="s">
        <v>45</v>
      </c>
      <c r="L5" s="184"/>
      <c r="M5" s="13"/>
      <c r="N5" s="17">
        <f>COUNTIF(boat1[Activity
النشاط],N4)</f>
        <v>0</v>
      </c>
      <c r="O5" s="18">
        <f>COUNTIF(boat1[Activity
النشاط],O4)</f>
        <v>0</v>
      </c>
      <c r="P5" s="18">
        <f>COUNTIF(boat1[Activity
النشاط],P4)</f>
        <v>0</v>
      </c>
      <c r="Q5" s="18">
        <f>COUNTIF(boat1[Activity
النشاط],Q4)</f>
        <v>0</v>
      </c>
      <c r="R5" s="18">
        <f>COUNTIF(boat1[Activity
النشاط],R4)</f>
        <v>0</v>
      </c>
      <c r="S5" s="18">
        <f>COUNTIF(boat1[Activity
النشاط],S4)</f>
        <v>0</v>
      </c>
      <c r="T5" s="18">
        <f>COUNTIF(boat1[Activity
النشاط],T4)</f>
        <v>0</v>
      </c>
      <c r="U5" s="18">
        <f>COUNTIF(boat1[Activity
النشاط],U4)</f>
        <v>0</v>
      </c>
      <c r="V5" s="107">
        <f>COUNTIF(boat1[Activity
النشاط],"*DIVE*")</f>
        <v>0</v>
      </c>
      <c r="W5" s="107">
        <f>COUNTIF(boat1[Activity
النشاط],"*3 DIVES*")</f>
        <v>0</v>
      </c>
      <c r="X5" s="9"/>
      <c r="Y5" s="9"/>
      <c r="Z5" s="9"/>
      <c r="AA5" s="9"/>
      <c r="AB5" s="9"/>
    </row>
    <row r="6" spans="1:28" s="6" customFormat="1" ht="15.75" x14ac:dyDescent="0.25">
      <c r="A6" s="12"/>
      <c r="B6" s="12"/>
      <c r="C6" s="92" t="e">
        <f>VLOOKUP($K$3,#REF!,10,FALSE)</f>
        <v>#REF!</v>
      </c>
      <c r="D6" s="92" t="e">
        <f>VLOOKUP($K$3,#REF!,9,FALSE)</f>
        <v>#REF!</v>
      </c>
      <c r="E6" s="92" t="e">
        <f>VLOOKUP($K$3,#REF!,8,FALSE)</f>
        <v>#REF!</v>
      </c>
      <c r="F6" s="74" t="e">
        <f>VLOOKUP($K$3,#REF!,7,FALSE)</f>
        <v>#REF!</v>
      </c>
      <c r="G6" s="75" t="e">
        <f>VLOOKUP($K6,#REF!,4,FALSE)</f>
        <v>#REF!</v>
      </c>
      <c r="H6" s="170" t="e">
        <f>VLOOKUP($K6,#REF!,3,FALSE)</f>
        <v>#REF!</v>
      </c>
      <c r="I6" s="170"/>
      <c r="J6" s="91" t="e">
        <f>VLOOKUP($K6,#REF!,2,FALSE)</f>
        <v>#REF!</v>
      </c>
      <c r="K6" s="175"/>
      <c r="L6" s="176"/>
      <c r="M6" s="13"/>
      <c r="N6" s="20"/>
      <c r="O6" s="21"/>
      <c r="P6" s="21"/>
      <c r="Q6" s="22"/>
      <c r="R6" s="22"/>
      <c r="S6" s="111"/>
      <c r="T6" s="22"/>
      <c r="U6" s="24"/>
      <c r="V6" s="9"/>
      <c r="W6" s="9"/>
      <c r="X6" s="9"/>
      <c r="Y6" s="9"/>
      <c r="Z6" s="9"/>
      <c r="AA6" s="9"/>
      <c r="AB6" s="9"/>
    </row>
    <row r="7" spans="1:28" s="6" customFormat="1" ht="15.75" x14ac:dyDescent="0.25">
      <c r="A7" s="173" t="s">
        <v>44</v>
      </c>
      <c r="B7" s="174"/>
      <c r="C7" s="92" t="e">
        <f>VLOOKUP($K$3,#REF!,14,FALSE)</f>
        <v>#REF!</v>
      </c>
      <c r="D7" s="92" t="e">
        <f>VLOOKUP($K$3,#REF!,13,FALSE)</f>
        <v>#REF!</v>
      </c>
      <c r="E7" s="92" t="e">
        <f>VLOOKUP($K$3,#REF!,12,FALSE)</f>
        <v>#REF!</v>
      </c>
      <c r="F7" s="74" t="e">
        <f>VLOOKUP($K$3,#REF!,11,FALSE)</f>
        <v>#REF!</v>
      </c>
      <c r="G7" s="75" t="e">
        <f>VLOOKUP($K7,#REF!,4,FALSE)</f>
        <v>#REF!</v>
      </c>
      <c r="H7" s="170" t="e">
        <f>VLOOKUP($K7,#REF!,3,FALSE)</f>
        <v>#REF!</v>
      </c>
      <c r="I7" s="170"/>
      <c r="J7" s="91" t="e">
        <f>VLOOKUP($K7,#REF!,2,FALSE)</f>
        <v>#REF!</v>
      </c>
      <c r="K7" s="175"/>
      <c r="L7" s="176"/>
      <c r="M7" s="13"/>
      <c r="N7" s="20"/>
      <c r="O7" s="21"/>
      <c r="P7" s="21"/>
      <c r="Q7" s="22"/>
      <c r="R7" s="22"/>
      <c r="S7" s="111"/>
      <c r="T7" s="22"/>
      <c r="U7" s="24"/>
      <c r="V7" s="9"/>
      <c r="W7" s="9"/>
      <c r="X7" s="9"/>
      <c r="Y7" s="9"/>
      <c r="Z7" s="9"/>
      <c r="AA7" s="9"/>
      <c r="AB7" s="9"/>
    </row>
    <row r="8" spans="1:28" s="6" customFormat="1" ht="15.75" x14ac:dyDescent="0.25">
      <c r="A8" s="174"/>
      <c r="B8" s="174"/>
      <c r="C8" s="92" t="e">
        <f>VLOOKUP($K$3,#REF!,18,FALSE)</f>
        <v>#REF!</v>
      </c>
      <c r="D8" s="92" t="e">
        <f>VLOOKUP($K$3,#REF!,17,FALSE)</f>
        <v>#REF!</v>
      </c>
      <c r="E8" s="92" t="e">
        <f>VLOOKUP($K$3,#REF!,16,FALSE)</f>
        <v>#REF!</v>
      </c>
      <c r="F8" s="74" t="e">
        <f>VLOOKUP($K$3,#REF!,15,FALSE)</f>
        <v>#REF!</v>
      </c>
      <c r="G8" s="75" t="e">
        <f>VLOOKUP($K8,#REF!,4,FALSE)</f>
        <v>#REF!</v>
      </c>
      <c r="H8" s="170" t="e">
        <f>VLOOKUP($K8,#REF!,3,FALSE)</f>
        <v>#REF!</v>
      </c>
      <c r="I8" s="170"/>
      <c r="J8" s="91" t="e">
        <f>VLOOKUP($K8,#REF!,2,FALSE)</f>
        <v>#REF!</v>
      </c>
      <c r="K8" s="175"/>
      <c r="L8" s="176"/>
      <c r="M8" s="13"/>
      <c r="N8" s="20"/>
      <c r="O8" s="25"/>
      <c r="P8" s="25"/>
      <c r="Q8" s="25"/>
      <c r="R8" s="25"/>
      <c r="S8" s="69"/>
      <c r="T8" s="25"/>
      <c r="U8" s="27"/>
      <c r="V8" s="9"/>
      <c r="W8" s="9"/>
      <c r="X8" s="9"/>
      <c r="Y8" s="9"/>
      <c r="Z8" s="9"/>
      <c r="AA8" s="9"/>
      <c r="AB8" s="9"/>
    </row>
    <row r="9" spans="1:28" s="6" customFormat="1" ht="15.75" x14ac:dyDescent="0.25">
      <c r="A9" s="174"/>
      <c r="B9" s="174"/>
      <c r="C9" s="92" t="e">
        <f>VLOOKUP($K$3,#REF!,22,FALSE)</f>
        <v>#REF!</v>
      </c>
      <c r="D9" s="92" t="e">
        <f>VLOOKUP($K$3,#REF!,21,FALSE)</f>
        <v>#REF!</v>
      </c>
      <c r="E9" s="92" t="e">
        <f>VLOOKUP($K$3,#REF!,20,FALSE)</f>
        <v>#REF!</v>
      </c>
      <c r="F9" s="106" t="e">
        <f>VLOOKUP($K$3,#REF!,19,FALSE)</f>
        <v>#REF!</v>
      </c>
      <c r="G9" s="75" t="e">
        <f>VLOOKUP($K9,#REF!,4,FALSE)</f>
        <v>#REF!</v>
      </c>
      <c r="H9" s="170" t="e">
        <f>VLOOKUP($K9,#REF!,3,FALSE)</f>
        <v>#REF!</v>
      </c>
      <c r="I9" s="170"/>
      <c r="J9" s="91" t="e">
        <f>VLOOKUP($K9,#REF!,2,FALSE)</f>
        <v>#REF!</v>
      </c>
      <c r="K9" s="175"/>
      <c r="L9" s="176"/>
      <c r="M9" s="13"/>
      <c r="N9" s="20"/>
      <c r="O9" s="25"/>
      <c r="P9" s="25"/>
      <c r="Q9" s="28"/>
      <c r="R9" s="28"/>
      <c r="S9" s="69"/>
      <c r="T9" s="28"/>
      <c r="U9" s="29"/>
      <c r="V9" s="9"/>
      <c r="W9" s="9"/>
      <c r="X9" s="9"/>
      <c r="Y9" s="9"/>
      <c r="Z9" s="9"/>
      <c r="AA9" s="9"/>
      <c r="AB9" s="9"/>
    </row>
    <row r="10" spans="1:28" s="6" customFormat="1" ht="15.75" x14ac:dyDescent="0.25">
      <c r="A10" s="174"/>
      <c r="B10" s="174"/>
      <c r="C10" s="76"/>
      <c r="D10" s="77"/>
      <c r="E10" s="77"/>
      <c r="F10" s="74"/>
      <c r="G10" s="75" t="e">
        <f>VLOOKUP($K10,#REF!,4,FALSE)</f>
        <v>#REF!</v>
      </c>
      <c r="H10" s="170" t="e">
        <f>VLOOKUP($K10,#REF!,3,FALSE)</f>
        <v>#REF!</v>
      </c>
      <c r="I10" s="170"/>
      <c r="J10" s="91" t="e">
        <f>VLOOKUP($K10,#REF!,2,FALSE)</f>
        <v>#REF!</v>
      </c>
      <c r="K10" s="175"/>
      <c r="L10" s="176"/>
      <c r="M10" s="13"/>
      <c r="N10" s="30"/>
      <c r="O10" s="25"/>
      <c r="P10" s="25"/>
      <c r="Q10" s="28"/>
      <c r="R10" s="28"/>
      <c r="S10" s="69"/>
      <c r="T10" s="28"/>
      <c r="U10" s="29"/>
      <c r="V10" s="9"/>
      <c r="W10" s="9"/>
      <c r="X10" s="9"/>
      <c r="Y10" s="9"/>
      <c r="Z10" s="9"/>
      <c r="AA10" s="9"/>
      <c r="AB10" s="9"/>
    </row>
    <row r="11" spans="1:28" s="6" customFormat="1" ht="16.5" thickBot="1" x14ac:dyDescent="0.3">
      <c r="A11" s="12"/>
      <c r="B11" s="12"/>
      <c r="C11" s="78"/>
      <c r="D11" s="79"/>
      <c r="E11" s="79"/>
      <c r="F11" s="80"/>
      <c r="G11" s="75" t="e">
        <f>VLOOKUP($K11,#REF!,4,FALSE)</f>
        <v>#REF!</v>
      </c>
      <c r="H11" s="170" t="e">
        <f>VLOOKUP($K11,#REF!,3,FALSE)</f>
        <v>#REF!</v>
      </c>
      <c r="I11" s="170"/>
      <c r="J11" s="91" t="e">
        <f>VLOOKUP($K11,#REF!,2,FALSE)</f>
        <v>#REF!</v>
      </c>
      <c r="K11" s="175"/>
      <c r="L11" s="176"/>
      <c r="M11" s="13"/>
      <c r="N11" s="31"/>
      <c r="O11" s="32"/>
      <c r="P11" s="32"/>
      <c r="Q11" s="33"/>
      <c r="R11" s="33"/>
      <c r="S11" s="112"/>
      <c r="T11" s="33"/>
      <c r="U11" s="35"/>
      <c r="V11" s="9"/>
      <c r="W11" s="9"/>
      <c r="X11" s="9"/>
      <c r="Y11" s="9"/>
      <c r="Z11" s="9"/>
      <c r="AA11" s="9"/>
      <c r="AB11" s="9"/>
    </row>
    <row r="12" spans="1:28" s="6" customFormat="1" ht="17.25" thickTop="1" thickBot="1" x14ac:dyDescent="0.3">
      <c r="A12" s="12"/>
      <c r="B12" s="12"/>
      <c r="C12" s="88" t="s">
        <v>15</v>
      </c>
      <c r="D12" s="10"/>
      <c r="E12" s="89" t="e">
        <f>VLOOKUP($D$12,#REF!,2,FALSE)</f>
        <v>#REF!</v>
      </c>
      <c r="F12" s="80"/>
      <c r="G12" s="75" t="e">
        <f>VLOOKUP($K12,#REF!,4,FALSE)</f>
        <v>#REF!</v>
      </c>
      <c r="H12" s="170" t="e">
        <f>VLOOKUP($K12,#REF!,3,FALSE)</f>
        <v>#REF!</v>
      </c>
      <c r="I12" s="170"/>
      <c r="J12" s="91" t="e">
        <f>VLOOKUP($K12,#REF!,2,FALSE)</f>
        <v>#REF!</v>
      </c>
      <c r="K12" s="177"/>
      <c r="L12" s="178"/>
      <c r="M12" s="13"/>
      <c r="N12" s="13"/>
      <c r="O12" s="14"/>
      <c r="P12" s="14"/>
      <c r="Q12" s="14"/>
      <c r="R12" s="14"/>
      <c r="S12" s="14"/>
      <c r="T12" s="14"/>
      <c r="U12" s="14"/>
      <c r="V12" s="90"/>
      <c r="W12" s="90"/>
      <c r="X12" s="9"/>
      <c r="Y12" s="9"/>
      <c r="Z12" s="9"/>
      <c r="AA12" s="9"/>
      <c r="AB12" s="9"/>
    </row>
    <row r="13" spans="1:28" x14ac:dyDescent="0.25">
      <c r="A13" s="36"/>
      <c r="B13" s="36"/>
      <c r="C13" s="37"/>
      <c r="D13" s="38"/>
      <c r="E13" s="39"/>
      <c r="F13" s="37"/>
      <c r="G13" s="40"/>
      <c r="H13" s="40"/>
      <c r="I13" s="40"/>
      <c r="J13" s="41"/>
      <c r="K13" s="42"/>
      <c r="L13" s="43"/>
      <c r="M13" s="44"/>
      <c r="N13" s="44"/>
      <c r="O13" s="43"/>
      <c r="P13" s="43"/>
      <c r="Q13" s="43"/>
      <c r="R13" s="43"/>
      <c r="S13" s="43"/>
      <c r="T13" s="43"/>
      <c r="U13" s="43"/>
      <c r="V13" s="8"/>
      <c r="W13" s="8"/>
      <c r="X13" s="8"/>
      <c r="Y13" s="8"/>
      <c r="Z13" s="8"/>
      <c r="AA13" s="8"/>
      <c r="AB13" s="8"/>
    </row>
    <row r="14" spans="1:28" s="2" customFormat="1" ht="25.5" x14ac:dyDescent="0.25">
      <c r="A14" s="84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" t="s">
        <v>29</v>
      </c>
      <c r="O14" s="1" t="s">
        <v>30</v>
      </c>
      <c r="P14" s="85" t="s">
        <v>31</v>
      </c>
      <c r="Q14" s="86" t="s">
        <v>32</v>
      </c>
      <c r="R14" s="87" t="s">
        <v>33</v>
      </c>
      <c r="S14" s="87" t="s">
        <v>46</v>
      </c>
      <c r="T14" s="87" t="s">
        <v>34</v>
      </c>
      <c r="U14" s="87" t="s">
        <v>35</v>
      </c>
      <c r="V14" s="87" t="s">
        <v>37</v>
      </c>
      <c r="W14" s="87" t="s">
        <v>38</v>
      </c>
      <c r="X14" s="87" t="s">
        <v>39</v>
      </c>
      <c r="Y14" s="87" t="s">
        <v>40</v>
      </c>
      <c r="Z14" s="87" t="s">
        <v>41</v>
      </c>
      <c r="AA14" s="87" t="s">
        <v>42</v>
      </c>
      <c r="AB14" s="87" t="s">
        <v>36</v>
      </c>
    </row>
    <row r="15" spans="1:28" x14ac:dyDescent="0.25">
      <c r="A15" s="46">
        <v>1</v>
      </c>
      <c r="B15" s="52"/>
      <c r="C15" s="52"/>
      <c r="D15" s="52"/>
      <c r="E15" s="52"/>
      <c r="F15" s="52"/>
      <c r="G15" s="53"/>
      <c r="H15" s="53"/>
      <c r="I15" s="53"/>
      <c r="J15" s="52"/>
      <c r="K15" s="52"/>
      <c r="L15" s="52"/>
      <c r="M15" s="124"/>
      <c r="N15" s="52"/>
      <c r="O15" s="53"/>
      <c r="P15" s="53"/>
      <c r="Q15" s="54"/>
      <c r="R15" s="102"/>
      <c r="S15" s="96"/>
      <c r="T15" s="60"/>
      <c r="U15" s="96"/>
      <c r="V15" s="47"/>
      <c r="W15" s="47"/>
      <c r="X15" s="47"/>
      <c r="Y15" s="47"/>
      <c r="Z15" s="47"/>
      <c r="AA15" s="47"/>
      <c r="AB15" s="47"/>
    </row>
    <row r="16" spans="1:28" x14ac:dyDescent="0.25">
      <c r="A16" s="46">
        <v>2</v>
      </c>
      <c r="B16" s="52"/>
      <c r="C16" s="52"/>
      <c r="D16" s="52"/>
      <c r="E16" s="52"/>
      <c r="F16" s="52"/>
      <c r="G16" s="53"/>
      <c r="H16" s="53"/>
      <c r="I16" s="53"/>
      <c r="J16" s="52"/>
      <c r="K16" s="52"/>
      <c r="L16" s="52"/>
      <c r="M16" s="124"/>
      <c r="N16" s="52"/>
      <c r="O16" s="53"/>
      <c r="P16" s="53"/>
      <c r="Q16" s="54"/>
      <c r="R16" s="102"/>
      <c r="S16" s="96"/>
      <c r="T16" s="60"/>
      <c r="U16" s="96"/>
      <c r="V16" s="47"/>
      <c r="W16" s="47"/>
      <c r="X16" s="47"/>
      <c r="Y16" s="47"/>
      <c r="Z16" s="47"/>
      <c r="AA16" s="47"/>
      <c r="AB16" s="47"/>
    </row>
    <row r="17" spans="1:28" x14ac:dyDescent="0.25">
      <c r="A17" s="46">
        <v>3</v>
      </c>
      <c r="B17" s="52"/>
      <c r="C17" s="52"/>
      <c r="D17" s="52"/>
      <c r="E17" s="52"/>
      <c r="F17" s="119"/>
      <c r="G17" s="53"/>
      <c r="H17" s="53"/>
      <c r="I17" s="53"/>
      <c r="J17" s="52"/>
      <c r="K17" s="52"/>
      <c r="L17" s="52"/>
      <c r="M17" s="124"/>
      <c r="N17" s="52"/>
      <c r="O17" s="53"/>
      <c r="P17" s="53"/>
      <c r="Q17" s="54"/>
      <c r="R17" s="102"/>
      <c r="S17" s="96"/>
      <c r="T17" s="60"/>
      <c r="U17" s="97"/>
      <c r="V17" s="47"/>
      <c r="W17" s="47"/>
      <c r="X17" s="47"/>
      <c r="Y17" s="47"/>
      <c r="Z17" s="47"/>
      <c r="AA17" s="47"/>
      <c r="AB17" s="47"/>
    </row>
    <row r="18" spans="1:28" x14ac:dyDescent="0.25">
      <c r="A18" s="46">
        <v>4</v>
      </c>
      <c r="B18" s="52"/>
      <c r="C18" s="52"/>
      <c r="D18" s="52"/>
      <c r="E18" s="52"/>
      <c r="F18" s="52"/>
      <c r="G18" s="53"/>
      <c r="H18" s="53"/>
      <c r="I18" s="53"/>
      <c r="J18" s="52"/>
      <c r="K18" s="52"/>
      <c r="L18" s="127" t="s">
        <v>81</v>
      </c>
      <c r="M18" s="124">
        <v>2</v>
      </c>
      <c r="N18" s="52"/>
      <c r="O18" s="53"/>
      <c r="P18" s="53"/>
      <c r="Q18" s="54"/>
      <c r="R18" s="102"/>
      <c r="S18" s="96"/>
      <c r="T18" s="60"/>
      <c r="U18" s="97"/>
      <c r="V18" s="47"/>
      <c r="W18" s="47"/>
      <c r="X18" s="47"/>
      <c r="Y18" s="47"/>
      <c r="Z18" s="47"/>
      <c r="AA18" s="47"/>
      <c r="AB18" s="47"/>
    </row>
    <row r="19" spans="1:28" x14ac:dyDescent="0.25">
      <c r="A19" s="46">
        <v>5</v>
      </c>
      <c r="B19" s="52"/>
      <c r="C19" s="52"/>
      <c r="D19" s="52"/>
      <c r="E19" s="52"/>
      <c r="F19" s="52"/>
      <c r="G19" s="53"/>
      <c r="H19" s="53"/>
      <c r="I19" s="53"/>
      <c r="J19" s="52"/>
      <c r="K19" s="94"/>
      <c r="L19" s="52"/>
      <c r="M19" s="124"/>
      <c r="N19" s="52"/>
      <c r="O19" s="53"/>
      <c r="P19" s="53"/>
      <c r="Q19" s="54"/>
      <c r="R19" s="102"/>
      <c r="S19" s="96"/>
      <c r="T19" s="60"/>
      <c r="U19" s="96"/>
      <c r="V19" s="47"/>
      <c r="W19" s="47"/>
      <c r="X19" s="47"/>
      <c r="Y19" s="47"/>
      <c r="Z19" s="47"/>
      <c r="AA19" s="47"/>
      <c r="AB19" s="47"/>
    </row>
    <row r="20" spans="1:28" x14ac:dyDescent="0.25">
      <c r="A20" s="46">
        <v>6</v>
      </c>
      <c r="B20" s="52"/>
      <c r="C20" s="119"/>
      <c r="D20" s="52"/>
      <c r="E20" s="52"/>
      <c r="F20" s="119"/>
      <c r="G20" s="53"/>
      <c r="H20" s="53"/>
      <c r="I20" s="53"/>
      <c r="J20" s="52"/>
      <c r="K20" s="52"/>
      <c r="L20" s="52"/>
      <c r="M20" s="124"/>
      <c r="N20" s="52"/>
      <c r="O20" s="53"/>
      <c r="P20" s="53"/>
      <c r="Q20" s="54"/>
      <c r="R20" s="102"/>
      <c r="S20" s="96"/>
      <c r="T20" s="60"/>
      <c r="U20" s="96"/>
      <c r="V20" s="47"/>
      <c r="W20" s="47"/>
      <c r="X20" s="47"/>
      <c r="Y20" s="47"/>
      <c r="Z20" s="47"/>
      <c r="AA20" s="47"/>
      <c r="AB20" s="47"/>
    </row>
    <row r="21" spans="1:28" x14ac:dyDescent="0.25">
      <c r="A21" s="46">
        <v>7</v>
      </c>
      <c r="B21" s="52"/>
      <c r="C21" s="52"/>
      <c r="D21" s="52"/>
      <c r="E21" s="52"/>
      <c r="F21" s="52"/>
      <c r="G21" s="53"/>
      <c r="H21" s="53"/>
      <c r="I21" s="53"/>
      <c r="J21" s="52"/>
      <c r="K21" s="52"/>
      <c r="L21" s="52"/>
      <c r="M21" s="124"/>
      <c r="N21" s="52"/>
      <c r="O21" s="53"/>
      <c r="P21" s="53"/>
      <c r="Q21" s="54"/>
      <c r="R21" s="102"/>
      <c r="S21" s="96"/>
      <c r="T21" s="60"/>
      <c r="U21" s="96"/>
      <c r="V21" s="47"/>
      <c r="W21" s="47"/>
      <c r="X21" s="47"/>
      <c r="Y21" s="47"/>
      <c r="Z21" s="47"/>
      <c r="AA21" s="47"/>
      <c r="AB21" s="47"/>
    </row>
    <row r="22" spans="1:28" x14ac:dyDescent="0.25">
      <c r="A22" s="46">
        <v>8</v>
      </c>
      <c r="B22" s="52"/>
      <c r="C22" s="52"/>
      <c r="D22" s="52"/>
      <c r="E22" s="52"/>
      <c r="F22" s="52"/>
      <c r="G22" s="53"/>
      <c r="H22" s="53"/>
      <c r="I22" s="53"/>
      <c r="J22" s="52"/>
      <c r="K22" s="52"/>
      <c r="L22" s="52"/>
      <c r="M22" s="124"/>
      <c r="N22" s="52"/>
      <c r="O22" s="53"/>
      <c r="P22" s="53"/>
      <c r="Q22" s="54"/>
      <c r="R22" s="102"/>
      <c r="S22" s="96"/>
      <c r="T22" s="60"/>
      <c r="U22" s="96"/>
      <c r="V22" s="47"/>
      <c r="W22" s="47"/>
      <c r="X22" s="47"/>
      <c r="Y22" s="47"/>
      <c r="Z22" s="47"/>
      <c r="AA22" s="47"/>
      <c r="AB22" s="47"/>
    </row>
    <row r="23" spans="1:28" x14ac:dyDescent="0.25">
      <c r="A23" s="46">
        <v>9</v>
      </c>
      <c r="B23" s="98"/>
      <c r="C23" s="98"/>
      <c r="D23" s="52"/>
      <c r="E23" s="95"/>
      <c r="F23" s="52"/>
      <c r="G23" s="53"/>
      <c r="H23" s="53"/>
      <c r="I23" s="99"/>
      <c r="J23" s="98"/>
      <c r="K23" s="98"/>
      <c r="L23" s="98"/>
      <c r="M23" s="125"/>
      <c r="N23" s="98"/>
      <c r="O23" s="99"/>
      <c r="P23" s="53"/>
      <c r="Q23" s="54"/>
      <c r="R23" s="102"/>
      <c r="S23" s="96"/>
      <c r="T23" s="60"/>
      <c r="U23" s="97"/>
      <c r="V23" s="47"/>
      <c r="W23" s="47"/>
      <c r="X23" s="47"/>
      <c r="Y23" s="47"/>
      <c r="Z23" s="47"/>
      <c r="AA23" s="47"/>
      <c r="AB23" s="47"/>
    </row>
    <row r="24" spans="1:28" x14ac:dyDescent="0.25">
      <c r="A24" s="46">
        <v>10</v>
      </c>
      <c r="B24" s="52"/>
      <c r="C24" s="52"/>
      <c r="D24" s="52"/>
      <c r="E24" s="95"/>
      <c r="F24" s="52"/>
      <c r="G24" s="53"/>
      <c r="H24" s="53"/>
      <c r="I24" s="53"/>
      <c r="J24" s="52"/>
      <c r="K24" s="52"/>
      <c r="L24" s="52"/>
      <c r="M24" s="124"/>
      <c r="N24" s="52"/>
      <c r="O24" s="53"/>
      <c r="P24" s="53"/>
      <c r="Q24" s="54"/>
      <c r="R24" s="102"/>
      <c r="S24" s="96"/>
      <c r="T24" s="60"/>
      <c r="U24" s="96"/>
      <c r="V24" s="47"/>
      <c r="W24" s="47"/>
      <c r="X24" s="47"/>
      <c r="Y24" s="47"/>
      <c r="Z24" s="47"/>
      <c r="AA24" s="47"/>
      <c r="AB24" s="47"/>
    </row>
    <row r="25" spans="1:28" x14ac:dyDescent="0.25">
      <c r="A25" s="46">
        <v>11</v>
      </c>
      <c r="B25" s="98"/>
      <c r="C25" s="98"/>
      <c r="D25" s="52"/>
      <c r="E25" s="98"/>
      <c r="F25" s="52"/>
      <c r="G25" s="53"/>
      <c r="H25" s="99"/>
      <c r="I25" s="99"/>
      <c r="J25" s="52"/>
      <c r="K25" s="98"/>
      <c r="L25" s="98"/>
      <c r="M25" s="126"/>
      <c r="N25" s="98"/>
      <c r="O25" s="99"/>
      <c r="P25" s="99"/>
      <c r="Q25" s="54"/>
      <c r="R25" s="102"/>
      <c r="S25" s="96"/>
      <c r="T25" s="60"/>
      <c r="U25" s="96"/>
      <c r="V25" s="47"/>
      <c r="W25" s="47"/>
      <c r="X25" s="47"/>
      <c r="Y25" s="47"/>
      <c r="Z25" s="47"/>
      <c r="AA25" s="47"/>
      <c r="AB25" s="47"/>
    </row>
    <row r="26" spans="1:28" x14ac:dyDescent="0.25">
      <c r="A26" s="46">
        <v>12</v>
      </c>
      <c r="B26" s="98"/>
      <c r="C26" s="98"/>
      <c r="D26" s="52"/>
      <c r="E26" s="100"/>
      <c r="F26" s="52"/>
      <c r="G26" s="99"/>
      <c r="H26" s="99"/>
      <c r="I26" s="99"/>
      <c r="J26" s="52"/>
      <c r="K26" s="98"/>
      <c r="L26" s="98"/>
      <c r="M26" s="125"/>
      <c r="N26" s="98"/>
      <c r="O26" s="99"/>
      <c r="P26" s="99"/>
      <c r="Q26" s="101"/>
      <c r="R26" s="102"/>
      <c r="S26" s="96"/>
      <c r="T26" s="60"/>
      <c r="U26" s="96"/>
      <c r="V26" s="47"/>
      <c r="W26" s="47"/>
      <c r="X26" s="47"/>
      <c r="Y26" s="47"/>
      <c r="Z26" s="47"/>
      <c r="AA26" s="47"/>
      <c r="AB26" s="47"/>
    </row>
    <row r="27" spans="1:28" x14ac:dyDescent="0.25">
      <c r="A27" s="46">
        <v>13</v>
      </c>
      <c r="B27" s="98"/>
      <c r="C27" s="98"/>
      <c r="D27" s="52"/>
      <c r="E27" s="100"/>
      <c r="F27" s="52"/>
      <c r="G27" s="99"/>
      <c r="H27" s="99"/>
      <c r="I27" s="99"/>
      <c r="J27" s="52"/>
      <c r="K27" s="98"/>
      <c r="L27" s="98"/>
      <c r="M27" s="125"/>
      <c r="N27" s="98"/>
      <c r="O27" s="99"/>
      <c r="P27" s="99"/>
      <c r="Q27" s="101"/>
      <c r="R27" s="102"/>
      <c r="S27" s="96"/>
      <c r="T27" s="60"/>
      <c r="U27" s="52"/>
      <c r="V27" s="47"/>
      <c r="W27" s="47"/>
      <c r="X27" s="47"/>
      <c r="Y27" s="47"/>
      <c r="Z27" s="47"/>
      <c r="AA27" s="47"/>
      <c r="AB27" s="47"/>
    </row>
    <row r="28" spans="1:28" x14ac:dyDescent="0.25">
      <c r="A28" s="46">
        <v>14</v>
      </c>
      <c r="B28" s="52"/>
      <c r="C28" s="52"/>
      <c r="D28" s="52"/>
      <c r="E28" s="52"/>
      <c r="F28" s="52"/>
      <c r="G28" s="53"/>
      <c r="H28" s="53"/>
      <c r="I28" s="53"/>
      <c r="J28" s="52"/>
      <c r="K28" s="52"/>
      <c r="L28" s="52"/>
      <c r="M28" s="124"/>
      <c r="N28" s="52"/>
      <c r="O28" s="53"/>
      <c r="P28" s="99"/>
      <c r="Q28" s="54"/>
      <c r="R28" s="102"/>
      <c r="S28" s="96"/>
      <c r="T28" s="60"/>
      <c r="U28" s="52"/>
      <c r="V28" s="47"/>
      <c r="W28" s="47"/>
      <c r="X28" s="47"/>
      <c r="Y28" s="47"/>
      <c r="Z28" s="47"/>
      <c r="AA28" s="47"/>
      <c r="AB28" s="47"/>
    </row>
    <row r="29" spans="1:28" x14ac:dyDescent="0.25">
      <c r="A29" s="46">
        <v>15</v>
      </c>
      <c r="B29" s="52"/>
      <c r="C29" s="52"/>
      <c r="D29" s="52"/>
      <c r="E29" s="52"/>
      <c r="F29" s="52"/>
      <c r="G29" s="53"/>
      <c r="H29" s="53"/>
      <c r="I29" s="53"/>
      <c r="J29" s="52"/>
      <c r="K29" s="52"/>
      <c r="L29" s="52"/>
      <c r="M29" s="124"/>
      <c r="N29" s="52"/>
      <c r="O29" s="53"/>
      <c r="P29" s="99"/>
      <c r="Q29" s="54"/>
      <c r="R29" s="102"/>
      <c r="S29" s="96"/>
      <c r="T29" s="60"/>
      <c r="U29" s="52"/>
      <c r="V29" s="47"/>
      <c r="W29" s="47"/>
      <c r="X29" s="47"/>
      <c r="Y29" s="47"/>
      <c r="Z29" s="47"/>
      <c r="AA29" s="47"/>
      <c r="AB29" s="47"/>
    </row>
    <row r="30" spans="1:28" x14ac:dyDescent="0.25">
      <c r="A30" s="46">
        <v>16</v>
      </c>
      <c r="B30" s="52"/>
      <c r="C30" s="52"/>
      <c r="D30" s="52"/>
      <c r="E30" s="52"/>
      <c r="F30" s="52"/>
      <c r="G30" s="53"/>
      <c r="H30" s="53"/>
      <c r="I30" s="53"/>
      <c r="J30" s="52"/>
      <c r="K30" s="52"/>
      <c r="L30" s="52"/>
      <c r="M30" s="124"/>
      <c r="N30" s="52"/>
      <c r="O30" s="53"/>
      <c r="P30" s="99"/>
      <c r="Q30" s="54"/>
      <c r="R30" s="102"/>
      <c r="S30" s="96"/>
      <c r="T30" s="60"/>
      <c r="U30" s="52"/>
      <c r="V30" s="47"/>
      <c r="W30" s="47"/>
      <c r="X30" s="47"/>
      <c r="Y30" s="47"/>
      <c r="Z30" s="47"/>
      <c r="AA30" s="47"/>
      <c r="AB30" s="47"/>
    </row>
    <row r="31" spans="1:28" x14ac:dyDescent="0.25">
      <c r="A31" s="46">
        <v>17</v>
      </c>
      <c r="B31" s="52"/>
      <c r="C31" s="52"/>
      <c r="D31" s="52"/>
      <c r="E31" s="52"/>
      <c r="F31" s="52"/>
      <c r="G31" s="53"/>
      <c r="H31" s="53"/>
      <c r="I31" s="53"/>
      <c r="J31" s="52"/>
      <c r="K31" s="52"/>
      <c r="L31" s="52"/>
      <c r="M31" s="124"/>
      <c r="N31" s="52"/>
      <c r="O31" s="53"/>
      <c r="P31" s="99"/>
      <c r="Q31" s="54"/>
      <c r="R31" s="102"/>
      <c r="S31" s="96"/>
      <c r="T31" s="60"/>
      <c r="U31" s="52"/>
      <c r="V31" s="47"/>
      <c r="W31" s="47"/>
      <c r="X31" s="47"/>
      <c r="Y31" s="47"/>
      <c r="Z31" s="47"/>
      <c r="AA31" s="47"/>
      <c r="AB31" s="47"/>
    </row>
    <row r="32" spans="1:28" x14ac:dyDescent="0.25">
      <c r="A32" s="46">
        <v>18</v>
      </c>
      <c r="B32" s="52"/>
      <c r="C32" s="52"/>
      <c r="D32" s="52"/>
      <c r="E32" s="52"/>
      <c r="F32" s="52"/>
      <c r="G32" s="53"/>
      <c r="H32" s="53"/>
      <c r="I32" s="53"/>
      <c r="J32" s="52"/>
      <c r="K32" s="94"/>
      <c r="L32" s="52"/>
      <c r="M32" s="124"/>
      <c r="N32" s="52"/>
      <c r="O32" s="53"/>
      <c r="P32" s="99"/>
      <c r="Q32" s="54"/>
      <c r="R32" s="102"/>
      <c r="S32" s="96"/>
      <c r="T32" s="60"/>
      <c r="U32" s="52"/>
      <c r="V32" s="47"/>
      <c r="W32" s="47"/>
      <c r="X32" s="47"/>
      <c r="Y32" s="47"/>
      <c r="Z32" s="47"/>
      <c r="AA32" s="47"/>
      <c r="AB32" s="47"/>
    </row>
    <row r="33" spans="1:28" x14ac:dyDescent="0.25">
      <c r="A33" s="46">
        <v>19</v>
      </c>
      <c r="B33" s="52"/>
      <c r="C33" s="52"/>
      <c r="D33" s="52"/>
      <c r="E33" s="52"/>
      <c r="F33" s="52"/>
      <c r="G33" s="53"/>
      <c r="H33" s="53"/>
      <c r="I33" s="53"/>
      <c r="J33" s="52"/>
      <c r="K33" s="52"/>
      <c r="L33" s="52"/>
      <c r="M33" s="124"/>
      <c r="N33" s="52"/>
      <c r="O33" s="53"/>
      <c r="P33" s="99"/>
      <c r="Q33" s="54"/>
      <c r="R33" s="102"/>
      <c r="S33" s="96"/>
      <c r="T33" s="60"/>
      <c r="U33" s="52"/>
      <c r="V33" s="47"/>
      <c r="W33" s="47"/>
      <c r="X33" s="47"/>
      <c r="Y33" s="47"/>
      <c r="Z33" s="47"/>
      <c r="AA33" s="47"/>
      <c r="AB33" s="47"/>
    </row>
    <row r="34" spans="1:28" x14ac:dyDescent="0.25">
      <c r="A34" s="46">
        <v>20</v>
      </c>
      <c r="B34" s="52"/>
      <c r="C34" s="52"/>
      <c r="D34" s="52"/>
      <c r="E34" s="52"/>
      <c r="F34" s="52"/>
      <c r="G34" s="53"/>
      <c r="H34" s="53"/>
      <c r="I34" s="53"/>
      <c r="J34" s="52"/>
      <c r="K34" s="52"/>
      <c r="L34" s="52"/>
      <c r="M34" s="124"/>
      <c r="N34" s="52"/>
      <c r="O34" s="53"/>
      <c r="P34" s="99"/>
      <c r="Q34" s="54"/>
      <c r="R34" s="102"/>
      <c r="S34" s="96"/>
      <c r="T34" s="60"/>
      <c r="U34" s="52"/>
      <c r="V34" s="47"/>
      <c r="W34" s="47"/>
      <c r="X34" s="47"/>
      <c r="Y34" s="47"/>
      <c r="Z34" s="47"/>
      <c r="AA34" s="47"/>
      <c r="AB34" s="47"/>
    </row>
    <row r="35" spans="1:28" x14ac:dyDescent="0.25">
      <c r="A35" s="46">
        <v>21</v>
      </c>
      <c r="B35" s="52"/>
      <c r="C35" s="52"/>
      <c r="D35" s="52"/>
      <c r="E35" s="52"/>
      <c r="F35" s="52"/>
      <c r="G35" s="53"/>
      <c r="H35" s="53"/>
      <c r="I35" s="53"/>
      <c r="J35" s="52"/>
      <c r="K35" s="52"/>
      <c r="L35" s="52"/>
      <c r="M35" s="124"/>
      <c r="N35" s="52"/>
      <c r="O35" s="53"/>
      <c r="P35" s="99"/>
      <c r="Q35" s="54"/>
      <c r="R35" s="102"/>
      <c r="S35" s="96"/>
      <c r="T35" s="60"/>
      <c r="U35" s="52"/>
      <c r="V35" s="47"/>
      <c r="W35" s="47"/>
      <c r="X35" s="47"/>
      <c r="Y35" s="47"/>
      <c r="Z35" s="47"/>
      <c r="AA35" s="47"/>
      <c r="AB35" s="47"/>
    </row>
    <row r="36" spans="1:28" x14ac:dyDescent="0.25">
      <c r="A36" s="46">
        <v>22</v>
      </c>
      <c r="B36" s="52"/>
      <c r="C36" s="52"/>
      <c r="D36" s="52"/>
      <c r="E36" s="95"/>
      <c r="F36" s="52"/>
      <c r="G36" s="53"/>
      <c r="H36" s="53"/>
      <c r="I36" s="53"/>
      <c r="J36" s="52"/>
      <c r="K36" s="94"/>
      <c r="L36" s="52"/>
      <c r="M36" s="124"/>
      <c r="N36" s="52"/>
      <c r="O36" s="53"/>
      <c r="P36" s="99"/>
      <c r="Q36" s="54"/>
      <c r="R36" s="102"/>
      <c r="S36" s="96"/>
      <c r="T36" s="60"/>
      <c r="U36" s="97"/>
      <c r="V36" s="47"/>
      <c r="W36" s="47"/>
      <c r="X36" s="47"/>
      <c r="Y36" s="47"/>
      <c r="Z36" s="47"/>
      <c r="AA36" s="47"/>
      <c r="AB36" s="47"/>
    </row>
    <row r="37" spans="1:28" x14ac:dyDescent="0.25">
      <c r="A37" s="46">
        <v>23</v>
      </c>
      <c r="B37" s="52"/>
      <c r="C37" s="52"/>
      <c r="D37" s="52"/>
      <c r="E37" s="95"/>
      <c r="F37" s="52"/>
      <c r="G37" s="53"/>
      <c r="H37" s="53"/>
      <c r="I37" s="53"/>
      <c r="J37" s="52"/>
      <c r="K37" s="52"/>
      <c r="L37" s="52"/>
      <c r="M37" s="124"/>
      <c r="N37" s="52"/>
      <c r="O37" s="53"/>
      <c r="P37" s="99"/>
      <c r="Q37" s="54"/>
      <c r="R37" s="102"/>
      <c r="S37" s="96"/>
      <c r="T37" s="60"/>
      <c r="U37" s="97"/>
      <c r="V37" s="47"/>
      <c r="W37" s="47"/>
      <c r="X37" s="47"/>
      <c r="Y37" s="47"/>
      <c r="Z37" s="47"/>
      <c r="AA37" s="47"/>
      <c r="AB37" s="47"/>
    </row>
    <row r="38" spans="1:28" x14ac:dyDescent="0.25">
      <c r="A38" s="46">
        <v>24</v>
      </c>
      <c r="B38" s="47"/>
      <c r="C38" s="47"/>
      <c r="D38" s="47"/>
      <c r="E38" s="47"/>
      <c r="F38" s="47"/>
      <c r="G38" s="48"/>
      <c r="H38" s="48"/>
      <c r="I38" s="48"/>
      <c r="J38" s="47"/>
      <c r="K38" s="47"/>
      <c r="L38" s="47"/>
      <c r="M38" s="124"/>
      <c r="N38" s="47"/>
      <c r="O38" s="48"/>
      <c r="P38" s="48"/>
      <c r="Q38" s="49"/>
      <c r="R38" s="103"/>
      <c r="S38" s="47"/>
      <c r="T38" s="51"/>
      <c r="U38" s="47"/>
      <c r="V38" s="47"/>
      <c r="W38" s="47"/>
      <c r="X38" s="47"/>
      <c r="Y38" s="47"/>
      <c r="Z38" s="47"/>
      <c r="AA38" s="47"/>
      <c r="AB38" s="47"/>
    </row>
    <row r="39" spans="1:28" x14ac:dyDescent="0.25">
      <c r="A39" s="46">
        <v>25</v>
      </c>
      <c r="B39" s="47"/>
      <c r="C39" s="47"/>
      <c r="D39" s="47"/>
      <c r="E39" s="47"/>
      <c r="F39" s="47"/>
      <c r="G39" s="48"/>
      <c r="H39" s="48"/>
      <c r="I39" s="48"/>
      <c r="J39" s="47"/>
      <c r="K39" s="47"/>
      <c r="L39" s="47"/>
      <c r="M39" s="124"/>
      <c r="N39" s="47"/>
      <c r="O39" s="48"/>
      <c r="P39" s="48"/>
      <c r="Q39" s="49"/>
      <c r="R39" s="103"/>
      <c r="S39" s="47"/>
      <c r="T39" s="51"/>
      <c r="U39" s="47"/>
      <c r="V39" s="47"/>
      <c r="W39" s="47"/>
      <c r="X39" s="47"/>
      <c r="Y39" s="47"/>
      <c r="Z39" s="47"/>
      <c r="AA39" s="47"/>
      <c r="AB39" s="47"/>
    </row>
    <row r="40" spans="1:28" x14ac:dyDescent="0.25">
      <c r="A40" s="46">
        <v>26</v>
      </c>
      <c r="B40" s="47"/>
      <c r="C40" s="47"/>
      <c r="D40" s="47"/>
      <c r="E40" s="47"/>
      <c r="F40" s="47"/>
      <c r="G40" s="48"/>
      <c r="H40" s="48"/>
      <c r="I40" s="48"/>
      <c r="J40" s="47"/>
      <c r="K40" s="47"/>
      <c r="L40" s="47"/>
      <c r="M40" s="124"/>
      <c r="N40" s="47"/>
      <c r="O40" s="48"/>
      <c r="P40" s="48"/>
      <c r="Q40" s="49"/>
      <c r="R40" s="103"/>
      <c r="S40" s="47"/>
      <c r="T40" s="51"/>
      <c r="U40" s="47"/>
      <c r="V40" s="47"/>
      <c r="W40" s="47"/>
      <c r="X40" s="47"/>
      <c r="Y40" s="47"/>
      <c r="Z40" s="47"/>
      <c r="AA40" s="47"/>
      <c r="AB40" s="47"/>
    </row>
    <row r="41" spans="1:28" x14ac:dyDescent="0.25">
      <c r="A41" s="46">
        <v>27</v>
      </c>
      <c r="B41" s="47"/>
      <c r="C41" s="47"/>
      <c r="D41" s="47"/>
      <c r="E41" s="47"/>
      <c r="F41" s="47"/>
      <c r="G41" s="48"/>
      <c r="H41" s="48"/>
      <c r="I41" s="48"/>
      <c r="J41" s="47"/>
      <c r="K41" s="47"/>
      <c r="L41" s="47"/>
      <c r="M41" s="124"/>
      <c r="N41" s="47"/>
      <c r="O41" s="48"/>
      <c r="P41" s="48"/>
      <c r="Q41" s="49"/>
      <c r="R41" s="103"/>
      <c r="S41" s="47"/>
      <c r="T41" s="51"/>
      <c r="U41" s="47"/>
      <c r="V41" s="47"/>
      <c r="W41" s="47"/>
      <c r="X41" s="47"/>
      <c r="Y41" s="47"/>
      <c r="Z41" s="47"/>
      <c r="AA41" s="47"/>
      <c r="AB41" s="47"/>
    </row>
    <row r="42" spans="1:28" x14ac:dyDescent="0.25">
      <c r="A42" s="46">
        <v>28</v>
      </c>
      <c r="B42" s="47"/>
      <c r="C42" s="47"/>
      <c r="D42" s="47"/>
      <c r="E42" s="47"/>
      <c r="F42" s="47"/>
      <c r="G42" s="48"/>
      <c r="H42" s="48"/>
      <c r="I42" s="48"/>
      <c r="J42" s="47"/>
      <c r="K42" s="47"/>
      <c r="L42" s="47"/>
      <c r="M42" s="124"/>
      <c r="N42" s="47"/>
      <c r="O42" s="48"/>
      <c r="P42" s="48"/>
      <c r="Q42" s="49"/>
      <c r="R42" s="103"/>
      <c r="S42" s="47"/>
      <c r="T42" s="51"/>
      <c r="U42" s="47"/>
      <c r="V42" s="47"/>
      <c r="W42" s="47"/>
      <c r="X42" s="47"/>
      <c r="Y42" s="47"/>
      <c r="Z42" s="47"/>
      <c r="AA42" s="47"/>
      <c r="AB42" s="47"/>
    </row>
    <row r="43" spans="1:28" x14ac:dyDescent="0.25">
      <c r="A43" s="46">
        <v>29</v>
      </c>
      <c r="B43" s="47"/>
      <c r="C43" s="47"/>
      <c r="D43" s="47"/>
      <c r="E43" s="47"/>
      <c r="F43" s="47"/>
      <c r="G43" s="48"/>
      <c r="H43" s="48"/>
      <c r="I43" s="48"/>
      <c r="J43" s="47"/>
      <c r="K43" s="47"/>
      <c r="L43" s="47"/>
      <c r="M43" s="124"/>
      <c r="N43" s="47"/>
      <c r="O43" s="48"/>
      <c r="P43" s="48"/>
      <c r="Q43" s="49"/>
      <c r="R43" s="103"/>
      <c r="S43" s="47"/>
      <c r="T43" s="51"/>
      <c r="U43" s="47"/>
      <c r="V43" s="47"/>
      <c r="W43" s="47"/>
      <c r="X43" s="47"/>
      <c r="Y43" s="47"/>
      <c r="Z43" s="47"/>
      <c r="AA43" s="47"/>
      <c r="AB43" s="47"/>
    </row>
    <row r="44" spans="1:28" x14ac:dyDescent="0.25">
      <c r="A44" s="46">
        <v>30</v>
      </c>
      <c r="B44" s="47"/>
      <c r="C44" s="47"/>
      <c r="D44" s="47"/>
      <c r="E44" s="47"/>
      <c r="F44" s="47"/>
      <c r="G44" s="48"/>
      <c r="H44" s="48"/>
      <c r="I44" s="48"/>
      <c r="J44" s="47"/>
      <c r="K44" s="47"/>
      <c r="L44" s="47"/>
      <c r="M44" s="124"/>
      <c r="N44" s="47"/>
      <c r="O44" s="48"/>
      <c r="P44" s="48"/>
      <c r="Q44" s="49"/>
      <c r="R44" s="103"/>
      <c r="S44" s="47"/>
      <c r="T44" s="51"/>
      <c r="U44" s="47"/>
      <c r="V44" s="47"/>
      <c r="W44" s="47"/>
      <c r="X44" s="47"/>
      <c r="Y44" s="47"/>
      <c r="Z44" s="47"/>
      <c r="AA44" s="47"/>
      <c r="AB44" s="47"/>
    </row>
    <row r="45" spans="1:28" x14ac:dyDescent="0.25">
      <c r="A45" s="46">
        <v>31</v>
      </c>
      <c r="B45" s="47"/>
      <c r="C45" s="47"/>
      <c r="D45" s="47"/>
      <c r="E45" s="47"/>
      <c r="F45" s="47"/>
      <c r="G45" s="48"/>
      <c r="H45" s="48"/>
      <c r="I45" s="48"/>
      <c r="J45" s="47"/>
      <c r="K45" s="47"/>
      <c r="L45" s="47"/>
      <c r="M45" s="124"/>
      <c r="N45" s="47"/>
      <c r="O45" s="48"/>
      <c r="P45" s="48"/>
      <c r="Q45" s="49"/>
      <c r="R45" s="103"/>
      <c r="S45" s="47"/>
      <c r="T45" s="51"/>
      <c r="U45" s="47"/>
      <c r="V45" s="47"/>
      <c r="W45" s="47"/>
      <c r="X45" s="47"/>
      <c r="Y45" s="47"/>
      <c r="Z45" s="47"/>
      <c r="AA45" s="47"/>
      <c r="AB45" s="47"/>
    </row>
    <row r="46" spans="1:28" x14ac:dyDescent="0.25">
      <c r="A46" s="46">
        <v>32</v>
      </c>
      <c r="B46" s="47"/>
      <c r="C46" s="47"/>
      <c r="D46" s="47"/>
      <c r="E46" s="47"/>
      <c r="F46" s="47"/>
      <c r="G46" s="48"/>
      <c r="H46" s="48"/>
      <c r="I46" s="48"/>
      <c r="J46" s="47"/>
      <c r="K46" s="47"/>
      <c r="L46" s="47"/>
      <c r="M46" s="124"/>
      <c r="N46" s="47"/>
      <c r="O46" s="48"/>
      <c r="P46" s="48"/>
      <c r="Q46" s="49"/>
      <c r="R46" s="103"/>
      <c r="S46" s="47"/>
      <c r="T46" s="51"/>
      <c r="U46" s="47"/>
      <c r="V46" s="47"/>
      <c r="W46" s="47"/>
      <c r="X46" s="47"/>
      <c r="Y46" s="47"/>
      <c r="Z46" s="47"/>
      <c r="AA46" s="47"/>
      <c r="AB46" s="47"/>
    </row>
    <row r="47" spans="1:28" x14ac:dyDescent="0.25">
      <c r="A47" s="46">
        <v>33</v>
      </c>
      <c r="B47" s="47"/>
      <c r="C47" s="47"/>
      <c r="D47" s="47"/>
      <c r="E47" s="47"/>
      <c r="F47" s="47"/>
      <c r="G47" s="48"/>
      <c r="H47" s="48"/>
      <c r="I47" s="48"/>
      <c r="J47" s="47"/>
      <c r="K47" s="47"/>
      <c r="L47" s="47"/>
      <c r="M47" s="124"/>
      <c r="N47" s="47"/>
      <c r="O47" s="48"/>
      <c r="P47" s="48"/>
      <c r="Q47" s="49"/>
      <c r="R47" s="103"/>
      <c r="S47" s="47"/>
      <c r="T47" s="51"/>
      <c r="U47" s="47"/>
      <c r="V47" s="47"/>
      <c r="W47" s="47"/>
      <c r="X47" s="47"/>
      <c r="Y47" s="47"/>
      <c r="Z47" s="47"/>
      <c r="AA47" s="47"/>
      <c r="AB47" s="47"/>
    </row>
    <row r="48" spans="1:28" x14ac:dyDescent="0.25">
      <c r="A48" s="62">
        <v>34</v>
      </c>
      <c r="B48" s="55"/>
      <c r="C48" s="55"/>
      <c r="D48" s="55"/>
      <c r="E48" s="55"/>
      <c r="F48" s="55"/>
      <c r="G48" s="56"/>
      <c r="H48" s="56"/>
      <c r="I48" s="56"/>
      <c r="J48" s="55"/>
      <c r="K48" s="55"/>
      <c r="L48" s="55"/>
      <c r="M48" s="125"/>
      <c r="N48" s="55"/>
      <c r="O48" s="56"/>
      <c r="P48" s="56"/>
      <c r="Q48" s="57"/>
      <c r="R48" s="103"/>
      <c r="S48" s="47"/>
      <c r="T48" s="51"/>
      <c r="U48" s="47"/>
      <c r="V48" s="47"/>
      <c r="W48" s="47"/>
      <c r="X48" s="47"/>
      <c r="Y48" s="47"/>
      <c r="Z48" s="47"/>
      <c r="AA48" s="47"/>
      <c r="AB48" s="47"/>
    </row>
    <row r="49" spans="1:28" ht="25.5" x14ac:dyDescent="0.25">
      <c r="A49" s="63"/>
      <c r="B49" s="64"/>
      <c r="C49" s="64"/>
      <c r="D49" s="64"/>
      <c r="E49" s="64"/>
      <c r="F49" s="64"/>
      <c r="G49" s="64"/>
      <c r="H49" s="45">
        <f>SUM(H15:H48)</f>
        <v>0</v>
      </c>
      <c r="I49" s="45">
        <f>SUM(I15:I48)</f>
        <v>0</v>
      </c>
      <c r="J49" s="45" t="s">
        <v>47</v>
      </c>
      <c r="K49" s="64"/>
      <c r="L49" s="64"/>
      <c r="M49" s="64"/>
      <c r="N49" s="64"/>
      <c r="O49" s="65"/>
      <c r="P49" s="65"/>
      <c r="Q49" s="65"/>
      <c r="R49" s="38"/>
      <c r="S49" s="64"/>
      <c r="T49" s="64"/>
      <c r="U49" s="38"/>
      <c r="V49" s="8"/>
      <c r="W49" s="8"/>
      <c r="X49" s="8"/>
      <c r="Y49" s="8"/>
      <c r="Z49" s="8"/>
      <c r="AA49" s="8"/>
      <c r="AB49" s="8"/>
    </row>
    <row r="50" spans="1:28" ht="15.75" thickBot="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  <c r="P50" s="65"/>
      <c r="Q50" s="65"/>
      <c r="R50" s="38"/>
      <c r="S50" s="64"/>
      <c r="T50" s="64"/>
      <c r="U50" s="38"/>
      <c r="V50" s="8"/>
      <c r="W50" s="8"/>
      <c r="X50" s="8"/>
      <c r="Y50" s="8"/>
      <c r="Z50" s="8"/>
      <c r="AA50" s="8"/>
      <c r="AB50" s="8"/>
    </row>
    <row r="51" spans="1:28" ht="15.75" thickBot="1" x14ac:dyDescent="0.3">
      <c r="A51" s="63"/>
      <c r="B51" s="148" t="s">
        <v>48</v>
      </c>
      <c r="C51" s="149"/>
      <c r="D51" s="149"/>
      <c r="E51" s="149"/>
      <c r="F51" s="149"/>
      <c r="G51" s="149"/>
      <c r="H51" s="150"/>
      <c r="I51" s="8"/>
      <c r="J51" s="8"/>
      <c r="K51" s="66"/>
      <c r="L51" s="66"/>
      <c r="M51" s="66"/>
      <c r="N51" s="66"/>
      <c r="O51" s="66"/>
      <c r="P51" s="8"/>
      <c r="Q51" s="8"/>
      <c r="R51" s="66"/>
      <c r="S51" s="66"/>
      <c r="T51" s="66"/>
      <c r="U51" s="66"/>
      <c r="V51" s="8"/>
      <c r="W51" s="8"/>
      <c r="X51" s="8"/>
      <c r="Y51" s="8"/>
      <c r="Z51" s="8"/>
      <c r="AA51" s="8"/>
      <c r="AB51" s="8"/>
    </row>
    <row r="52" spans="1:28" x14ac:dyDescent="0.25">
      <c r="A52" s="63"/>
      <c r="B52" s="151" t="s">
        <v>49</v>
      </c>
      <c r="C52" s="152"/>
      <c r="D52" s="152"/>
      <c r="E52" s="152"/>
      <c r="F52" s="152"/>
      <c r="G52" s="152"/>
      <c r="H52" s="153"/>
      <c r="I52" s="8"/>
      <c r="J52" s="8"/>
      <c r="K52" s="128" t="s">
        <v>50</v>
      </c>
      <c r="L52" s="129"/>
      <c r="M52" s="8"/>
      <c r="N52" s="154" t="s">
        <v>51</v>
      </c>
      <c r="O52" s="155"/>
      <c r="P52" s="155"/>
      <c r="Q52" s="155"/>
      <c r="R52" s="156"/>
      <c r="S52" s="66"/>
      <c r="T52" s="66"/>
      <c r="U52" s="66"/>
      <c r="V52" s="8"/>
      <c r="W52" s="8"/>
      <c r="X52" s="8"/>
      <c r="Y52" s="8"/>
      <c r="Z52" s="8"/>
      <c r="AA52" s="8"/>
      <c r="AB52" s="8"/>
    </row>
    <row r="53" spans="1:28" x14ac:dyDescent="0.25">
      <c r="A53" s="63"/>
      <c r="B53" s="67" t="s">
        <v>35</v>
      </c>
      <c r="C53" s="67" t="s">
        <v>52</v>
      </c>
      <c r="D53" s="67" t="s">
        <v>53</v>
      </c>
      <c r="E53" s="67" t="s">
        <v>54</v>
      </c>
      <c r="F53" s="67" t="s">
        <v>55</v>
      </c>
      <c r="G53" s="128" t="s">
        <v>61</v>
      </c>
      <c r="H53" s="129"/>
      <c r="I53" s="8"/>
      <c r="J53" s="8"/>
      <c r="K53" s="68" t="s">
        <v>56</v>
      </c>
      <c r="L53" s="108"/>
      <c r="M53" s="8"/>
      <c r="N53" s="130"/>
      <c r="O53" s="131"/>
      <c r="P53" s="131"/>
      <c r="Q53" s="131"/>
      <c r="R53" s="132"/>
      <c r="S53" s="66"/>
      <c r="T53" s="66"/>
      <c r="U53" s="66"/>
      <c r="V53" s="8"/>
      <c r="W53" s="8"/>
      <c r="X53" s="8"/>
      <c r="Y53" s="8"/>
      <c r="Z53" s="8"/>
      <c r="AA53" s="8"/>
      <c r="AB53" s="8"/>
    </row>
    <row r="54" spans="1:28" x14ac:dyDescent="0.25">
      <c r="A54" s="63"/>
      <c r="B54" s="48"/>
      <c r="C54" s="48"/>
      <c r="D54" s="48"/>
      <c r="E54" s="93" t="e">
        <f>VLOOKUP($G54,#REF!,2,FALSE)</f>
        <v>#REF!</v>
      </c>
      <c r="F54" s="93" t="e">
        <f>VLOOKUP($G54,#REF!,3,FALSE)</f>
        <v>#REF!</v>
      </c>
      <c r="G54" s="139"/>
      <c r="H54" s="139"/>
      <c r="I54" s="8"/>
      <c r="J54" s="8"/>
      <c r="K54" s="69" t="s">
        <v>57</v>
      </c>
      <c r="L54" s="109"/>
      <c r="M54" s="8"/>
      <c r="N54" s="133"/>
      <c r="O54" s="134"/>
      <c r="P54" s="134"/>
      <c r="Q54" s="134"/>
      <c r="R54" s="135"/>
      <c r="S54" s="66"/>
      <c r="T54" s="66"/>
      <c r="U54" s="66"/>
      <c r="V54" s="8"/>
      <c r="W54" s="8"/>
      <c r="X54" s="8"/>
      <c r="Y54" s="8"/>
      <c r="Z54" s="8"/>
      <c r="AA54" s="8"/>
      <c r="AB54" s="8"/>
    </row>
    <row r="55" spans="1:28" x14ac:dyDescent="0.25">
      <c r="A55" s="63"/>
      <c r="B55" s="48"/>
      <c r="C55" s="48"/>
      <c r="D55" s="48"/>
      <c r="E55" s="93" t="e">
        <f>VLOOKUP($G55,#REF!,2,FALSE)</f>
        <v>#REF!</v>
      </c>
      <c r="F55" s="93" t="e">
        <f>VLOOKUP($G55,#REF!,3,FALSE)</f>
        <v>#REF!</v>
      </c>
      <c r="G55" s="139"/>
      <c r="H55" s="139"/>
      <c r="I55" s="8"/>
      <c r="J55" s="8"/>
      <c r="K55" s="128" t="s">
        <v>58</v>
      </c>
      <c r="L55" s="129"/>
      <c r="M55" s="8"/>
      <c r="N55" s="133"/>
      <c r="O55" s="134"/>
      <c r="P55" s="134"/>
      <c r="Q55" s="134"/>
      <c r="R55" s="135"/>
      <c r="S55" s="66"/>
      <c r="T55" s="66"/>
      <c r="U55" s="66"/>
      <c r="V55" s="8"/>
      <c r="W55" s="8"/>
      <c r="X55" s="8"/>
      <c r="Y55" s="8"/>
      <c r="Z55" s="8"/>
      <c r="AA55" s="8"/>
      <c r="AB55" s="8"/>
    </row>
    <row r="56" spans="1:28" x14ac:dyDescent="0.25">
      <c r="A56" s="63"/>
      <c r="B56" s="48"/>
      <c r="C56" s="48"/>
      <c r="D56" s="48"/>
      <c r="E56" s="93" t="e">
        <f>VLOOKUP($G56,#REF!,2,FALSE)</f>
        <v>#REF!</v>
      </c>
      <c r="F56" s="93" t="e">
        <f>VLOOKUP($G56,#REF!,3,FALSE)</f>
        <v>#REF!</v>
      </c>
      <c r="G56" s="139"/>
      <c r="H56" s="139"/>
      <c r="I56" s="8"/>
      <c r="J56" s="8"/>
      <c r="K56" s="68" t="s">
        <v>59</v>
      </c>
      <c r="L56" s="109"/>
      <c r="M56" s="8"/>
      <c r="N56" s="133"/>
      <c r="O56" s="134"/>
      <c r="P56" s="134"/>
      <c r="Q56" s="134"/>
      <c r="R56" s="135"/>
      <c r="S56" s="66"/>
      <c r="T56" s="66"/>
      <c r="U56" s="66"/>
      <c r="V56" s="8"/>
      <c r="W56" s="8"/>
      <c r="X56" s="8"/>
      <c r="Y56" s="8"/>
      <c r="Z56" s="8"/>
      <c r="AA56" s="8"/>
      <c r="AB56" s="8"/>
    </row>
    <row r="57" spans="1:28" ht="15.75" thickBot="1" x14ac:dyDescent="0.3">
      <c r="A57" s="63"/>
      <c r="B57" s="48"/>
      <c r="C57" s="48"/>
      <c r="D57" s="48"/>
      <c r="E57" s="93" t="e">
        <f>VLOOKUP($G57,#REF!,2,FALSE)</f>
        <v>#REF!</v>
      </c>
      <c r="F57" s="93" t="e">
        <f>VLOOKUP($G57,#REF!,3,FALSE)</f>
        <v>#REF!</v>
      </c>
      <c r="G57" s="139"/>
      <c r="H57" s="139"/>
      <c r="I57" s="8"/>
      <c r="J57" s="8"/>
      <c r="K57" s="69" t="s">
        <v>57</v>
      </c>
      <c r="L57" s="110"/>
      <c r="M57" s="8"/>
      <c r="N57" s="136"/>
      <c r="O57" s="137"/>
      <c r="P57" s="137"/>
      <c r="Q57" s="137"/>
      <c r="R57" s="138"/>
      <c r="S57" s="66"/>
      <c r="T57" s="66"/>
      <c r="U57" s="66"/>
      <c r="V57" s="8"/>
      <c r="W57" s="8"/>
      <c r="X57" s="8"/>
      <c r="Y57" s="8"/>
      <c r="Z57" s="8"/>
      <c r="AA57" s="8"/>
      <c r="AB57" s="8"/>
    </row>
    <row r="58" spans="1:28" x14ac:dyDescent="0.25">
      <c r="A58" s="3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8" x14ac:dyDescent="0.25">
      <c r="A59" s="3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8" x14ac:dyDescent="0.25">
      <c r="M60" s="113"/>
    </row>
    <row r="93" spans="13:13" x14ac:dyDescent="0.25">
      <c r="M93" s="113"/>
    </row>
    <row r="95" spans="13:13" x14ac:dyDescent="0.25">
      <c r="M95" s="113"/>
    </row>
    <row r="128" spans="13:13" x14ac:dyDescent="0.25">
      <c r="M128" s="113"/>
    </row>
    <row r="130" spans="13:13" x14ac:dyDescent="0.25">
      <c r="M130" s="113"/>
    </row>
    <row r="163" spans="13:13" x14ac:dyDescent="0.25">
      <c r="M163" s="113"/>
    </row>
    <row r="165" spans="13:13" x14ac:dyDescent="0.25">
      <c r="M165" s="113"/>
    </row>
    <row r="198" spans="13:13" x14ac:dyDescent="0.25">
      <c r="M198" s="113"/>
    </row>
    <row r="200" spans="13:13" x14ac:dyDescent="0.25">
      <c r="M200" s="113"/>
    </row>
    <row r="233" spans="13:13" x14ac:dyDescent="0.25">
      <c r="M233" s="113"/>
    </row>
    <row r="235" spans="13:13" x14ac:dyDescent="0.25">
      <c r="M235" s="113"/>
    </row>
    <row r="268" spans="13:13" x14ac:dyDescent="0.25">
      <c r="M268" s="113"/>
    </row>
    <row r="270" spans="13:13" x14ac:dyDescent="0.25">
      <c r="M270" s="113"/>
    </row>
    <row r="303" spans="13:13" x14ac:dyDescent="0.25">
      <c r="M303" s="113"/>
    </row>
  </sheetData>
  <sheetProtection formatCells="0"/>
  <mergeCells count="41">
    <mergeCell ref="K12:L12"/>
    <mergeCell ref="H12:I12"/>
    <mergeCell ref="C4:F4"/>
    <mergeCell ref="G4:L4"/>
    <mergeCell ref="H10:I10"/>
    <mergeCell ref="K5:L5"/>
    <mergeCell ref="H5:I5"/>
    <mergeCell ref="A7:B10"/>
    <mergeCell ref="H11:I11"/>
    <mergeCell ref="K11:L11"/>
    <mergeCell ref="K6:L6"/>
    <mergeCell ref="K7:L7"/>
    <mergeCell ref="K8:L8"/>
    <mergeCell ref="K9:L9"/>
    <mergeCell ref="K10:L10"/>
    <mergeCell ref="H6:I6"/>
    <mergeCell ref="H7:I7"/>
    <mergeCell ref="H8:I8"/>
    <mergeCell ref="N1:O2"/>
    <mergeCell ref="N3:O3"/>
    <mergeCell ref="C1:C2"/>
    <mergeCell ref="B51:H51"/>
    <mergeCell ref="B52:H52"/>
    <mergeCell ref="K52:L52"/>
    <mergeCell ref="N52:R52"/>
    <mergeCell ref="K1:L2"/>
    <mergeCell ref="K3:L3"/>
    <mergeCell ref="D1:D2"/>
    <mergeCell ref="E1:E2"/>
    <mergeCell ref="F1:G1"/>
    <mergeCell ref="H1:I2"/>
    <mergeCell ref="J1:J2"/>
    <mergeCell ref="H9:I9"/>
    <mergeCell ref="H3:I3"/>
    <mergeCell ref="G53:H53"/>
    <mergeCell ref="N53:R57"/>
    <mergeCell ref="G54:H54"/>
    <mergeCell ref="G55:H55"/>
    <mergeCell ref="K55:L55"/>
    <mergeCell ref="G56:H56"/>
    <mergeCell ref="G57:H57"/>
  </mergeCells>
  <conditionalFormatting sqref="H3:I3">
    <cfRule type="timePeriod" dxfId="249" priority="18" timePeriod="last7Days">
      <formula>AND(TODAY()-FLOOR(H3,1)&lt;=6,FLOOR(H3,1)&lt;=TODAY())</formula>
    </cfRule>
    <cfRule type="timePeriod" dxfId="248" priority="19" timePeriod="last7Days">
      <formula>AND(TODAY()-FLOOR(H3,1)&lt;=6,FLOOR(H3,1)&lt;=TODAY())</formula>
    </cfRule>
  </conditionalFormatting>
  <conditionalFormatting sqref="L53:L54 L56:L57">
    <cfRule type="notContainsBlanks" dxfId="247" priority="16">
      <formula>LEN(TRIM(L53))&gt;0</formula>
    </cfRule>
  </conditionalFormatting>
  <conditionalFormatting sqref="N53:R57">
    <cfRule type="beginsWith" dxfId="246" priority="14" operator="beginsWith" text="SEA">
      <formula>LEFT(N53,LEN("SEA"))="SEA"</formula>
    </cfRule>
  </conditionalFormatting>
  <printOptions horizontalCentered="1"/>
  <pageMargins left="0.25" right="0.25" top="0.34" bottom="0.39" header="0.3" footer="0.3"/>
  <pageSetup paperSize="9" scale="60" orientation="landscape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A6382C-DDD7-45C4-B799-2F43F69CB37B}">
            <xm:f>$M$15:$M$48=Boat2!$M$15:$M$48=Boat3!$M$15:$M$48</xm:f>
            <x14:dxf>
              <font>
                <b/>
                <i val="0"/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m:sqref>M15:M48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69A15691-9BAB-4176-8D43-7BE9FFFA2542}">
          <x14:formula1>
            <xm:f>#REF!</xm:f>
          </x14:formula1>
          <xm:sqref>K3:L3</xm:sqref>
        </x14:dataValidation>
        <x14:dataValidation type="list" allowBlank="1" showInputMessage="1" showErrorMessage="1" xr:uid="{0C52CD23-1B99-46FA-9130-4989034F5164}">
          <x14:formula1>
            <xm:f>#REF!</xm:f>
          </x14:formula1>
          <xm:sqref>E3</xm:sqref>
        </x14:dataValidation>
        <x14:dataValidation type="list" allowBlank="1" showInputMessage="1" showErrorMessage="1" xr:uid="{C18F3CCC-E44A-4737-8763-27A5DC2CE229}">
          <x14:formula1>
            <xm:f>#REF!</xm:f>
          </x14:formula1>
          <xm:sqref>D3</xm:sqref>
        </x14:dataValidation>
        <x14:dataValidation type="list" allowBlank="1" showInputMessage="1" showErrorMessage="1" xr:uid="{A8DD818C-F9EA-4E21-8B8E-8617381CCE9B}">
          <x14:formula1>
            <xm:f>#REF!</xm:f>
          </x14:formula1>
          <xm:sqref>D12</xm:sqref>
        </x14:dataValidation>
        <x14:dataValidation type="list" allowBlank="1" showInputMessage="1" showErrorMessage="1" xr:uid="{B2615D0F-27CB-42DB-94F0-51A7B20164D2}">
          <x14:formula1>
            <xm:f>#REF!</xm:f>
          </x14:formula1>
          <xm:sqref>K6:L12</xm:sqref>
        </x14:dataValidation>
        <x14:dataValidation type="list" allowBlank="1" showInputMessage="1" showErrorMessage="1" xr:uid="{A2B7C234-BF71-4B3E-B9D6-00B7AC5BD812}">
          <x14:formula1>
            <xm:f>#REF!</xm:f>
          </x14:formula1>
          <xm:sqref>G54:H57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25B14-8545-4EB5-AC82-0F5727FFDBC7}">
  <dimension ref="A1:AB59"/>
  <sheetViews>
    <sheetView showZeros="0" zoomScaleNormal="100" workbookViewId="0">
      <selection activeCell="B15" sqref="B15"/>
    </sheetView>
  </sheetViews>
  <sheetFormatPr defaultColWidth="9.140625" defaultRowHeight="15" x14ac:dyDescent="0.25"/>
  <cols>
    <col min="1" max="1" width="5.5703125" customWidth="1"/>
    <col min="2" max="2" width="21.85546875" customWidth="1"/>
    <col min="3" max="3" width="17.28515625" bestFit="1" customWidth="1"/>
    <col min="4" max="4" width="19.140625" bestFit="1" customWidth="1"/>
    <col min="5" max="5" width="17.140625" customWidth="1"/>
    <col min="6" max="6" width="17.140625" bestFit="1" customWidth="1"/>
    <col min="7" max="7" width="12.28515625" customWidth="1"/>
    <col min="8" max="8" width="8.140625" customWidth="1"/>
    <col min="9" max="9" width="7.42578125" customWidth="1"/>
    <col min="10" max="10" width="12.5703125" bestFit="1" customWidth="1"/>
    <col min="11" max="11" width="10.85546875" customWidth="1"/>
    <col min="12" max="12" width="9.5703125" customWidth="1"/>
    <col min="13" max="13" width="7.85546875" customWidth="1"/>
    <col min="15" max="15" width="11.140625" bestFit="1" customWidth="1"/>
    <col min="16" max="16" width="10.7109375" customWidth="1"/>
    <col min="17" max="17" width="8.140625" customWidth="1"/>
    <col min="18" max="18" width="7" customWidth="1"/>
    <col min="19" max="19" width="8.28515625" bestFit="1" customWidth="1"/>
    <col min="20" max="21" width="8" bestFit="1" customWidth="1"/>
  </cols>
  <sheetData>
    <row r="1" spans="1:28" s="6" customFormat="1" ht="15" customHeight="1" x14ac:dyDescent="0.25">
      <c r="A1" s="12"/>
      <c r="B1" s="12"/>
      <c r="C1" s="146" t="s">
        <v>0</v>
      </c>
      <c r="D1" s="163" t="s">
        <v>1</v>
      </c>
      <c r="E1" s="163" t="s">
        <v>2</v>
      </c>
      <c r="F1" s="165" t="s">
        <v>43</v>
      </c>
      <c r="G1" s="165"/>
      <c r="H1" s="166" t="s">
        <v>6</v>
      </c>
      <c r="I1" s="166"/>
      <c r="J1" s="168" t="s">
        <v>5</v>
      </c>
      <c r="K1" s="157" t="s">
        <v>4</v>
      </c>
      <c r="L1" s="158"/>
      <c r="M1" s="13"/>
      <c r="N1" s="140" t="s">
        <v>60</v>
      </c>
      <c r="O1" s="141"/>
      <c r="P1" s="14"/>
      <c r="Q1" s="14"/>
      <c r="R1" s="14"/>
      <c r="S1" s="14"/>
      <c r="T1" s="14"/>
      <c r="U1" s="14"/>
      <c r="V1" s="9"/>
      <c r="W1" s="9"/>
      <c r="X1" s="9"/>
      <c r="Y1" s="9"/>
      <c r="Z1" s="9"/>
      <c r="AA1" s="9"/>
      <c r="AB1" s="9"/>
    </row>
    <row r="2" spans="1:28" s="6" customFormat="1" ht="15" customHeight="1" thickBot="1" x14ac:dyDescent="0.3">
      <c r="A2" s="12"/>
      <c r="B2" s="12"/>
      <c r="C2" s="147"/>
      <c r="D2" s="164"/>
      <c r="E2" s="164"/>
      <c r="F2" s="7" t="s">
        <v>8</v>
      </c>
      <c r="G2" s="7" t="s">
        <v>7</v>
      </c>
      <c r="H2" s="167"/>
      <c r="I2" s="167"/>
      <c r="J2" s="169"/>
      <c r="K2" s="159"/>
      <c r="L2" s="160"/>
      <c r="M2" s="13"/>
      <c r="N2" s="142"/>
      <c r="O2" s="143"/>
      <c r="P2" s="14"/>
      <c r="Q2" s="14"/>
      <c r="R2" s="14"/>
      <c r="S2" s="14"/>
      <c r="T2" s="14"/>
      <c r="U2" s="14"/>
      <c r="V2" s="9"/>
      <c r="W2" s="9"/>
      <c r="X2" s="9"/>
      <c r="Y2" s="9"/>
      <c r="Z2" s="9"/>
      <c r="AA2" s="9"/>
      <c r="AB2" s="9"/>
    </row>
    <row r="3" spans="1:28" s="6" customFormat="1" ht="27.75" customHeight="1" thickTop="1" thickBot="1" x14ac:dyDescent="0.3">
      <c r="A3" s="12"/>
      <c r="B3" s="12"/>
      <c r="C3" s="15">
        <f>Boat1!C3</f>
        <v>44774</v>
      </c>
      <c r="D3" s="16" t="s">
        <v>70</v>
      </c>
      <c r="E3" s="11"/>
      <c r="F3" s="73" t="e">
        <f>VLOOKUP($K$3,#REF!,4,FALSE)</f>
        <v>#REF!</v>
      </c>
      <c r="G3" s="73" t="e">
        <f>VLOOKUP($K$3,#REF!,5,FALSE)</f>
        <v>#REF!</v>
      </c>
      <c r="H3" s="171" t="e">
        <f>VLOOKUP($K$3,#REF!,3,FALSE)</f>
        <v>#REF!</v>
      </c>
      <c r="I3" s="172"/>
      <c r="J3" s="73" t="e">
        <f>VLOOKUP($K$3,#REF!,2,FALSE)</f>
        <v>#REF!</v>
      </c>
      <c r="K3" s="161"/>
      <c r="L3" s="162"/>
      <c r="M3" s="13"/>
      <c r="N3" s="144" t="e">
        <f>VLOOKUP($K$3,#REF!,6,FALSE)</f>
        <v>#REF!</v>
      </c>
      <c r="O3" s="145" t="e">
        <f>VLOOKUP($K$3,#REF!,2,FALSE)</f>
        <v>#REF!</v>
      </c>
      <c r="P3" s="14"/>
      <c r="Q3" s="14"/>
      <c r="R3" s="14"/>
      <c r="S3" s="14"/>
      <c r="T3" s="14"/>
      <c r="U3" s="14"/>
      <c r="V3" s="9"/>
      <c r="W3" s="9"/>
      <c r="X3" s="9"/>
      <c r="Y3" s="9"/>
      <c r="Z3" s="9"/>
      <c r="AA3" s="9"/>
      <c r="AB3" s="9"/>
    </row>
    <row r="4" spans="1:28" s="6" customFormat="1" ht="16.5" thickBot="1" x14ac:dyDescent="0.3">
      <c r="A4" s="12"/>
      <c r="B4" s="12"/>
      <c r="C4" s="179" t="s">
        <v>9</v>
      </c>
      <c r="D4" s="180"/>
      <c r="E4" s="180"/>
      <c r="F4" s="181"/>
      <c r="G4" s="182" t="s">
        <v>10</v>
      </c>
      <c r="H4" s="180"/>
      <c r="I4" s="180"/>
      <c r="J4" s="180"/>
      <c r="K4" s="180"/>
      <c r="L4" s="183"/>
      <c r="M4" s="13"/>
      <c r="N4" s="17" t="s">
        <v>71</v>
      </c>
      <c r="O4" s="18"/>
      <c r="P4" s="18"/>
      <c r="Q4" s="18"/>
      <c r="R4" s="18"/>
      <c r="S4" s="18"/>
      <c r="T4" s="18"/>
      <c r="U4" s="19"/>
      <c r="V4" s="9"/>
      <c r="W4" s="9"/>
      <c r="X4" s="9"/>
      <c r="Y4" s="9"/>
      <c r="Z4" s="9"/>
      <c r="AA4" s="9"/>
      <c r="AB4" s="9"/>
    </row>
    <row r="5" spans="1:28" s="6" customFormat="1" ht="15.75" thickBot="1" x14ac:dyDescent="0.3">
      <c r="A5" s="12"/>
      <c r="B5" s="12"/>
      <c r="C5" s="81" t="s">
        <v>14</v>
      </c>
      <c r="D5" s="7" t="s">
        <v>13</v>
      </c>
      <c r="E5" s="7" t="s">
        <v>11</v>
      </c>
      <c r="F5" s="82" t="s">
        <v>12</v>
      </c>
      <c r="G5" s="83" t="s">
        <v>14</v>
      </c>
      <c r="H5" s="169" t="s">
        <v>13</v>
      </c>
      <c r="I5" s="169"/>
      <c r="J5" s="7" t="s">
        <v>11</v>
      </c>
      <c r="K5" s="169" t="s">
        <v>45</v>
      </c>
      <c r="L5" s="184"/>
      <c r="M5" s="13"/>
      <c r="N5" s="17"/>
      <c r="O5" s="18"/>
      <c r="P5" s="18"/>
      <c r="Q5" s="18"/>
      <c r="R5" s="18"/>
      <c r="S5" s="18"/>
      <c r="T5" s="18"/>
      <c r="U5" s="19"/>
      <c r="V5" s="9"/>
      <c r="W5" s="9"/>
      <c r="X5" s="9"/>
      <c r="Y5" s="9"/>
      <c r="Z5" s="9"/>
      <c r="AA5" s="9"/>
      <c r="AB5" s="9"/>
    </row>
    <row r="6" spans="1:28" s="6" customFormat="1" ht="15.75" x14ac:dyDescent="0.25">
      <c r="A6" s="12"/>
      <c r="B6" s="12"/>
      <c r="C6" s="92" t="e">
        <f>VLOOKUP($K$3,#REF!,10,FALSE)</f>
        <v>#REF!</v>
      </c>
      <c r="D6" s="92" t="e">
        <f>VLOOKUP($K$3,#REF!,9,FALSE)</f>
        <v>#REF!</v>
      </c>
      <c r="E6" s="92" t="e">
        <f>VLOOKUP($K$3,#REF!,8,FALSE)</f>
        <v>#REF!</v>
      </c>
      <c r="F6" s="74" t="e">
        <f>VLOOKUP($K$3,#REF!,7,FALSE)</f>
        <v>#REF!</v>
      </c>
      <c r="G6" s="75" t="e">
        <f>VLOOKUP($K6,#REF!,4,FALSE)</f>
        <v>#REF!</v>
      </c>
      <c r="H6" s="170" t="e">
        <f>VLOOKUP($K6,#REF!,3,FALSE)</f>
        <v>#REF!</v>
      </c>
      <c r="I6" s="170"/>
      <c r="J6" s="91" t="e">
        <f>VLOOKUP($K6,#REF!,2,FALSE)</f>
        <v>#REF!</v>
      </c>
      <c r="K6" s="175"/>
      <c r="L6" s="176"/>
      <c r="M6" s="13"/>
      <c r="N6" s="20"/>
      <c r="O6" s="21"/>
      <c r="P6" s="21"/>
      <c r="Q6" s="22"/>
      <c r="R6" s="22"/>
      <c r="S6" s="23"/>
      <c r="T6" s="22"/>
      <c r="U6" s="24"/>
      <c r="V6" s="9"/>
      <c r="W6" s="9"/>
      <c r="X6" s="9"/>
      <c r="Y6" s="9"/>
      <c r="Z6" s="9"/>
      <c r="AA6" s="9"/>
      <c r="AB6" s="9"/>
    </row>
    <row r="7" spans="1:28" s="6" customFormat="1" ht="15.75" x14ac:dyDescent="0.25">
      <c r="A7" s="173" t="s">
        <v>44</v>
      </c>
      <c r="B7" s="174"/>
      <c r="C7" s="92" t="e">
        <f>VLOOKUP($K$3,#REF!,14,FALSE)</f>
        <v>#REF!</v>
      </c>
      <c r="D7" s="92" t="e">
        <f>VLOOKUP($K$3,#REF!,13,FALSE)</f>
        <v>#REF!</v>
      </c>
      <c r="E7" s="92" t="e">
        <f>VLOOKUP($K$3,#REF!,12,FALSE)</f>
        <v>#REF!</v>
      </c>
      <c r="F7" s="74" t="e">
        <f>VLOOKUP($K$3,#REF!,11,FALSE)</f>
        <v>#REF!</v>
      </c>
      <c r="G7" s="75" t="e">
        <f>VLOOKUP($K7,#REF!,4,FALSE)</f>
        <v>#REF!</v>
      </c>
      <c r="H7" s="170" t="e">
        <f>VLOOKUP($K7,#REF!,3,FALSE)</f>
        <v>#REF!</v>
      </c>
      <c r="I7" s="170"/>
      <c r="J7" s="91" t="e">
        <f>VLOOKUP($K7,#REF!,2,FALSE)</f>
        <v>#REF!</v>
      </c>
      <c r="K7" s="175"/>
      <c r="L7" s="176"/>
      <c r="M7" s="13"/>
      <c r="N7" s="20"/>
      <c r="O7" s="21"/>
      <c r="P7" s="21"/>
      <c r="Q7" s="22"/>
      <c r="R7" s="22"/>
      <c r="S7" s="23"/>
      <c r="T7" s="22"/>
      <c r="U7" s="24"/>
      <c r="V7" s="9"/>
      <c r="W7" s="9"/>
      <c r="X7" s="9"/>
      <c r="Y7" s="9"/>
      <c r="Z7" s="9"/>
      <c r="AA7" s="9"/>
      <c r="AB7" s="9"/>
    </row>
    <row r="8" spans="1:28" s="6" customFormat="1" ht="15.75" x14ac:dyDescent="0.25">
      <c r="A8" s="174"/>
      <c r="B8" s="174"/>
      <c r="C8" s="92" t="e">
        <f>VLOOKUP($K$3,#REF!,18,FALSE)</f>
        <v>#REF!</v>
      </c>
      <c r="D8" s="92" t="e">
        <f>VLOOKUP($K$3,#REF!,17,FALSE)</f>
        <v>#REF!</v>
      </c>
      <c r="E8" s="92" t="e">
        <f>VLOOKUP($K$3,#REF!,16,FALSE)</f>
        <v>#REF!</v>
      </c>
      <c r="F8" s="74" t="e">
        <f>VLOOKUP($K$3,#REF!,15,FALSE)</f>
        <v>#REF!</v>
      </c>
      <c r="G8" s="75" t="e">
        <f>VLOOKUP($K8,#REF!,4,FALSE)</f>
        <v>#REF!</v>
      </c>
      <c r="H8" s="170" t="e">
        <f>VLOOKUP($K8,#REF!,3,FALSE)</f>
        <v>#REF!</v>
      </c>
      <c r="I8" s="170"/>
      <c r="J8" s="91" t="e">
        <f>VLOOKUP($K8,#REF!,2,FALSE)</f>
        <v>#REF!</v>
      </c>
      <c r="K8" s="175"/>
      <c r="L8" s="176"/>
      <c r="M8" s="13"/>
      <c r="N8" s="20"/>
      <c r="O8" s="25"/>
      <c r="P8" s="25"/>
      <c r="Q8" s="25"/>
      <c r="R8" s="25"/>
      <c r="S8" s="26"/>
      <c r="T8" s="25"/>
      <c r="U8" s="27"/>
      <c r="V8" s="9"/>
      <c r="W8" s="9"/>
      <c r="X8" s="9"/>
      <c r="Y8" s="9"/>
      <c r="Z8" s="9"/>
      <c r="AA8" s="9"/>
      <c r="AB8" s="9"/>
    </row>
    <row r="9" spans="1:28" s="6" customFormat="1" ht="15.75" x14ac:dyDescent="0.25">
      <c r="A9" s="174"/>
      <c r="B9" s="174"/>
      <c r="C9" s="92" t="e">
        <f>VLOOKUP($K$3,#REF!,22,FALSE)</f>
        <v>#REF!</v>
      </c>
      <c r="D9" s="92" t="e">
        <f>VLOOKUP($K$3,#REF!,21,FALSE)</f>
        <v>#REF!</v>
      </c>
      <c r="E9" s="92" t="e">
        <f>VLOOKUP($K$3,#REF!,20,FALSE)</f>
        <v>#REF!</v>
      </c>
      <c r="F9" s="74" t="e">
        <f>VLOOKUP($K$3,#REF!,19,FALSE)</f>
        <v>#REF!</v>
      </c>
      <c r="G9" s="75" t="e">
        <f>VLOOKUP($K9,#REF!,4,FALSE)</f>
        <v>#REF!</v>
      </c>
      <c r="H9" s="170" t="e">
        <f>VLOOKUP($K9,#REF!,3,FALSE)</f>
        <v>#REF!</v>
      </c>
      <c r="I9" s="170"/>
      <c r="J9" s="91" t="e">
        <f>VLOOKUP($K9,#REF!,2,FALSE)</f>
        <v>#REF!</v>
      </c>
      <c r="K9" s="175"/>
      <c r="L9" s="176"/>
      <c r="M9" s="13"/>
      <c r="N9" s="20"/>
      <c r="O9" s="25"/>
      <c r="P9" s="25"/>
      <c r="Q9" s="28"/>
      <c r="R9" s="28"/>
      <c r="S9" s="26"/>
      <c r="T9" s="28"/>
      <c r="U9" s="29"/>
      <c r="V9" s="9"/>
      <c r="W9" s="9"/>
      <c r="X9" s="9"/>
      <c r="Y9" s="9"/>
      <c r="Z9" s="9"/>
      <c r="AA9" s="9"/>
      <c r="AB9" s="9"/>
    </row>
    <row r="10" spans="1:28" s="6" customFormat="1" ht="15.75" x14ac:dyDescent="0.25">
      <c r="A10" s="174"/>
      <c r="B10" s="174"/>
      <c r="C10" s="76"/>
      <c r="D10" s="77"/>
      <c r="E10" s="77"/>
      <c r="F10" s="74"/>
      <c r="G10" s="75" t="e">
        <f>VLOOKUP($K10,#REF!,4,FALSE)</f>
        <v>#REF!</v>
      </c>
      <c r="H10" s="170" t="e">
        <f>VLOOKUP($K10,#REF!,3,FALSE)</f>
        <v>#REF!</v>
      </c>
      <c r="I10" s="170"/>
      <c r="J10" s="91" t="e">
        <f>VLOOKUP($K10,#REF!,2,FALSE)</f>
        <v>#REF!</v>
      </c>
      <c r="K10" s="175"/>
      <c r="L10" s="176"/>
      <c r="M10" s="13"/>
      <c r="N10" s="30"/>
      <c r="O10" s="25"/>
      <c r="P10" s="25"/>
      <c r="Q10" s="28"/>
      <c r="R10" s="28"/>
      <c r="S10" s="26"/>
      <c r="T10" s="28"/>
      <c r="U10" s="29"/>
      <c r="V10" s="9"/>
      <c r="W10" s="9"/>
      <c r="X10" s="9"/>
      <c r="Y10" s="9"/>
      <c r="Z10" s="9"/>
      <c r="AA10" s="9"/>
      <c r="AB10" s="9"/>
    </row>
    <row r="11" spans="1:28" s="6" customFormat="1" ht="16.5" thickBot="1" x14ac:dyDescent="0.3">
      <c r="A11" s="12"/>
      <c r="B11" s="12"/>
      <c r="C11" s="78"/>
      <c r="D11" s="79"/>
      <c r="E11" s="79"/>
      <c r="F11" s="80"/>
      <c r="G11" s="75" t="e">
        <f>VLOOKUP($K11,#REF!,4,FALSE)</f>
        <v>#REF!</v>
      </c>
      <c r="H11" s="170" t="e">
        <f>VLOOKUP($K11,#REF!,3,FALSE)</f>
        <v>#REF!</v>
      </c>
      <c r="I11" s="170"/>
      <c r="J11" s="91" t="e">
        <f>VLOOKUP($K11,#REF!,2,FALSE)</f>
        <v>#REF!</v>
      </c>
      <c r="K11" s="175"/>
      <c r="L11" s="176"/>
      <c r="M11" s="13"/>
      <c r="N11" s="31"/>
      <c r="O11" s="32"/>
      <c r="P11" s="32"/>
      <c r="Q11" s="33"/>
      <c r="R11" s="33"/>
      <c r="S11" s="34"/>
      <c r="T11" s="33"/>
      <c r="U11" s="35"/>
      <c r="V11" s="9"/>
      <c r="W11" s="9"/>
      <c r="X11" s="9"/>
      <c r="Y11" s="9"/>
      <c r="Z11" s="9"/>
      <c r="AA11" s="9"/>
      <c r="AB11" s="9"/>
    </row>
    <row r="12" spans="1:28" s="6" customFormat="1" ht="17.25" thickTop="1" thickBot="1" x14ac:dyDescent="0.3">
      <c r="A12" s="12"/>
      <c r="B12" s="12"/>
      <c r="C12" s="88" t="s">
        <v>15</v>
      </c>
      <c r="D12" s="10"/>
      <c r="E12" s="89" t="e">
        <f>VLOOKUP($D$12,#REF!,2,FALSE)</f>
        <v>#REF!</v>
      </c>
      <c r="F12" s="80"/>
      <c r="G12" s="75" t="e">
        <f>VLOOKUP($K12,#REF!,4,FALSE)</f>
        <v>#REF!</v>
      </c>
      <c r="H12" s="170" t="e">
        <f>VLOOKUP($K12,#REF!,3,FALSE)</f>
        <v>#REF!</v>
      </c>
      <c r="I12" s="170"/>
      <c r="J12" s="91" t="e">
        <f>VLOOKUP($K12,#REF!,2,FALSE)</f>
        <v>#REF!</v>
      </c>
      <c r="K12" s="177"/>
      <c r="L12" s="178"/>
      <c r="M12" s="13"/>
      <c r="N12" s="13"/>
      <c r="O12" s="14"/>
      <c r="P12" s="14"/>
      <c r="Q12" s="14"/>
      <c r="R12" s="14"/>
      <c r="S12" s="14"/>
      <c r="T12" s="14"/>
      <c r="U12" s="14"/>
      <c r="V12" s="90"/>
      <c r="W12" s="90"/>
      <c r="X12" s="9"/>
      <c r="Y12" s="9"/>
      <c r="Z12" s="9"/>
      <c r="AA12" s="9"/>
      <c r="AB12" s="9"/>
    </row>
    <row r="13" spans="1:28" x14ac:dyDescent="0.25">
      <c r="A13" s="36"/>
      <c r="B13" s="36"/>
      <c r="C13" s="37"/>
      <c r="D13" s="38"/>
      <c r="E13" s="39"/>
      <c r="F13" s="37"/>
      <c r="G13" s="40"/>
      <c r="H13" s="40"/>
      <c r="I13" s="40"/>
      <c r="J13" s="41"/>
      <c r="K13" s="42"/>
      <c r="L13" s="43"/>
      <c r="M13" s="44"/>
      <c r="N13" s="44"/>
      <c r="O13" s="43"/>
      <c r="P13" s="43"/>
      <c r="Q13" s="43"/>
      <c r="R13" s="43"/>
      <c r="S13" s="43"/>
      <c r="T13" s="43"/>
      <c r="U13" s="43"/>
      <c r="V13" s="8"/>
      <c r="W13" s="8"/>
      <c r="X13" s="8"/>
      <c r="Y13" s="8"/>
      <c r="Z13" s="8"/>
      <c r="AA13" s="8"/>
      <c r="AB13" s="8"/>
    </row>
    <row r="14" spans="1:28" s="2" customFormat="1" ht="25.5" x14ac:dyDescent="0.25">
      <c r="A14" s="84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" t="s">
        <v>29</v>
      </c>
      <c r="O14" s="1" t="s">
        <v>30</v>
      </c>
      <c r="P14" s="85" t="s">
        <v>31</v>
      </c>
      <c r="Q14" s="86" t="s">
        <v>32</v>
      </c>
      <c r="R14" s="87" t="s">
        <v>33</v>
      </c>
      <c r="S14" s="87" t="s">
        <v>46</v>
      </c>
      <c r="T14" s="87" t="s">
        <v>34</v>
      </c>
      <c r="U14" s="87" t="s">
        <v>35</v>
      </c>
      <c r="V14" s="87" t="s">
        <v>37</v>
      </c>
      <c r="W14" s="87" t="s">
        <v>38</v>
      </c>
      <c r="X14" s="87" t="s">
        <v>39</v>
      </c>
      <c r="Y14" s="87" t="s">
        <v>40</v>
      </c>
      <c r="Z14" s="87" t="s">
        <v>41</v>
      </c>
      <c r="AA14" s="87" t="s">
        <v>42</v>
      </c>
      <c r="AB14" s="87" t="s">
        <v>36</v>
      </c>
    </row>
    <row r="15" spans="1:28" x14ac:dyDescent="0.25">
      <c r="A15" s="46">
        <v>1</v>
      </c>
      <c r="B15" s="47"/>
      <c r="C15" s="47"/>
      <c r="D15" s="47"/>
      <c r="E15" s="47"/>
      <c r="F15" s="47"/>
      <c r="G15" s="48"/>
      <c r="H15" s="48"/>
      <c r="I15" s="48"/>
      <c r="J15" s="47"/>
      <c r="K15" s="47"/>
      <c r="L15" s="47"/>
      <c r="M15" s="48"/>
      <c r="N15" s="47"/>
      <c r="O15" s="48"/>
      <c r="P15" s="48"/>
      <c r="Q15" s="49"/>
      <c r="R15" s="50"/>
      <c r="S15" s="47"/>
      <c r="T15" s="51"/>
      <c r="U15" s="47"/>
      <c r="V15" s="47"/>
      <c r="W15" s="47"/>
      <c r="X15" s="47"/>
      <c r="Y15" s="47"/>
      <c r="Z15" s="47"/>
      <c r="AA15" s="47"/>
      <c r="AB15" s="47"/>
    </row>
    <row r="16" spans="1:28" x14ac:dyDescent="0.25">
      <c r="A16" s="46">
        <v>2</v>
      </c>
      <c r="B16" s="47"/>
      <c r="C16" s="47"/>
      <c r="D16" s="47"/>
      <c r="E16" s="47"/>
      <c r="F16" s="47"/>
      <c r="G16" s="48"/>
      <c r="H16" s="48"/>
      <c r="I16" s="48"/>
      <c r="J16" s="47"/>
      <c r="K16" s="47"/>
      <c r="L16" s="47"/>
      <c r="M16" s="48"/>
      <c r="N16" s="47"/>
      <c r="O16" s="48"/>
      <c r="P16" s="48"/>
      <c r="Q16" s="49"/>
      <c r="R16" s="50"/>
      <c r="S16" s="47"/>
      <c r="T16" s="51"/>
      <c r="U16" s="47"/>
      <c r="V16" s="47"/>
      <c r="W16" s="47"/>
      <c r="X16" s="47"/>
      <c r="Y16" s="47"/>
      <c r="Z16" s="47"/>
      <c r="AA16" s="47"/>
      <c r="AB16" s="47"/>
    </row>
    <row r="17" spans="1:28" x14ac:dyDescent="0.25">
      <c r="A17" s="46">
        <v>3</v>
      </c>
      <c r="B17" s="52"/>
      <c r="C17" s="52"/>
      <c r="D17" s="47"/>
      <c r="E17" s="52"/>
      <c r="F17" s="47"/>
      <c r="G17" s="53"/>
      <c r="H17" s="53"/>
      <c r="I17" s="53"/>
      <c r="J17" s="52"/>
      <c r="K17" s="52"/>
      <c r="L17" s="52"/>
      <c r="M17" s="53"/>
      <c r="N17" s="52"/>
      <c r="O17" s="53"/>
      <c r="P17" s="53"/>
      <c r="Q17" s="54"/>
      <c r="R17" s="50"/>
      <c r="S17" s="52"/>
      <c r="T17" s="51"/>
      <c r="U17" s="47"/>
      <c r="V17" s="47"/>
      <c r="W17" s="47"/>
      <c r="X17" s="47"/>
      <c r="Y17" s="47"/>
      <c r="Z17" s="47"/>
      <c r="AA17" s="47"/>
      <c r="AB17" s="47"/>
    </row>
    <row r="18" spans="1:28" x14ac:dyDescent="0.25">
      <c r="A18" s="46">
        <v>4</v>
      </c>
      <c r="B18" s="47"/>
      <c r="C18" s="47"/>
      <c r="D18" s="47"/>
      <c r="E18" s="47"/>
      <c r="F18" s="47"/>
      <c r="G18" s="48"/>
      <c r="H18" s="53"/>
      <c r="I18" s="48"/>
      <c r="J18" s="47"/>
      <c r="K18" s="47"/>
      <c r="L18" s="47"/>
      <c r="M18" s="48"/>
      <c r="N18" s="47"/>
      <c r="O18" s="48"/>
      <c r="P18" s="48"/>
      <c r="Q18" s="49"/>
      <c r="R18" s="50"/>
      <c r="S18" s="47"/>
      <c r="T18" s="51"/>
      <c r="U18" s="47"/>
      <c r="V18" s="47"/>
      <c r="W18" s="47"/>
      <c r="X18" s="47"/>
      <c r="Y18" s="47"/>
      <c r="Z18" s="47"/>
      <c r="AA18" s="47"/>
      <c r="AB18" s="47"/>
    </row>
    <row r="19" spans="1:28" x14ac:dyDescent="0.25">
      <c r="A19" s="46">
        <v>5</v>
      </c>
      <c r="B19" s="47"/>
      <c r="C19" s="47"/>
      <c r="D19" s="47"/>
      <c r="E19" s="47"/>
      <c r="F19" s="47"/>
      <c r="G19" s="48"/>
      <c r="H19" s="53"/>
      <c r="I19" s="48"/>
      <c r="J19" s="47"/>
      <c r="K19" s="47"/>
      <c r="L19" s="47"/>
      <c r="M19" s="48"/>
      <c r="N19" s="47"/>
      <c r="O19" s="48"/>
      <c r="P19" s="48"/>
      <c r="Q19" s="49"/>
      <c r="R19" s="50"/>
      <c r="S19" s="47"/>
      <c r="T19" s="51"/>
      <c r="U19" s="47"/>
      <c r="V19" s="47"/>
      <c r="W19" s="47"/>
      <c r="X19" s="47"/>
      <c r="Y19" s="47"/>
      <c r="Z19" s="47"/>
      <c r="AA19" s="47"/>
      <c r="AB19" s="47"/>
    </row>
    <row r="20" spans="1:28" x14ac:dyDescent="0.25">
      <c r="A20" s="46">
        <v>6</v>
      </c>
      <c r="B20" s="47"/>
      <c r="C20" s="47"/>
      <c r="D20" s="47"/>
      <c r="E20" s="47"/>
      <c r="F20" s="47"/>
      <c r="G20" s="48"/>
      <c r="H20" s="53"/>
      <c r="I20" s="48"/>
      <c r="J20" s="47"/>
      <c r="K20" s="47"/>
      <c r="L20" s="47"/>
      <c r="M20" s="48"/>
      <c r="N20" s="47"/>
      <c r="O20" s="48"/>
      <c r="P20" s="48"/>
      <c r="Q20" s="49"/>
      <c r="R20" s="50"/>
      <c r="S20" s="47"/>
      <c r="T20" s="51"/>
      <c r="U20" s="47"/>
      <c r="V20" s="47"/>
      <c r="W20" s="47"/>
      <c r="X20" s="47"/>
      <c r="Y20" s="47"/>
      <c r="Z20" s="47"/>
      <c r="AA20" s="47"/>
      <c r="AB20" s="47"/>
    </row>
    <row r="21" spans="1:28" x14ac:dyDescent="0.25">
      <c r="A21" s="46">
        <v>7</v>
      </c>
      <c r="B21" s="47"/>
      <c r="C21" s="47"/>
      <c r="D21" s="47"/>
      <c r="E21" s="47"/>
      <c r="F21" s="47"/>
      <c r="G21" s="48"/>
      <c r="H21" s="48"/>
      <c r="I21" s="48"/>
      <c r="J21" s="47"/>
      <c r="K21" s="47"/>
      <c r="L21" s="47"/>
      <c r="M21" s="48"/>
      <c r="N21" s="47"/>
      <c r="O21" s="48"/>
      <c r="P21" s="48"/>
      <c r="Q21" s="49"/>
      <c r="R21" s="50"/>
      <c r="S21" s="47"/>
      <c r="T21" s="51"/>
      <c r="U21" s="47"/>
      <c r="V21" s="47"/>
      <c r="W21" s="47"/>
      <c r="X21" s="47"/>
      <c r="Y21" s="47"/>
      <c r="Z21" s="47"/>
      <c r="AA21" s="47"/>
      <c r="AB21" s="47"/>
    </row>
    <row r="22" spans="1:28" x14ac:dyDescent="0.25">
      <c r="A22" s="46">
        <v>8</v>
      </c>
      <c r="B22" s="47"/>
      <c r="C22" s="47"/>
      <c r="D22" s="47"/>
      <c r="E22" s="47"/>
      <c r="F22" s="47"/>
      <c r="G22" s="48"/>
      <c r="H22" s="48"/>
      <c r="I22" s="48"/>
      <c r="J22" s="47"/>
      <c r="K22" s="47"/>
      <c r="L22" s="47"/>
      <c r="M22" s="48"/>
      <c r="N22" s="47"/>
      <c r="O22" s="48"/>
      <c r="P22" s="48"/>
      <c r="Q22" s="49"/>
      <c r="R22" s="50"/>
      <c r="S22" s="47"/>
      <c r="T22" s="51"/>
      <c r="U22" s="47"/>
      <c r="V22" s="47"/>
      <c r="W22" s="47"/>
      <c r="X22" s="47"/>
      <c r="Y22" s="47"/>
      <c r="Z22" s="47"/>
      <c r="AA22" s="47"/>
      <c r="AB22" s="47"/>
    </row>
    <row r="23" spans="1:28" x14ac:dyDescent="0.25">
      <c r="A23" s="46">
        <v>9</v>
      </c>
      <c r="B23" s="47"/>
      <c r="C23" s="47"/>
      <c r="D23" s="47"/>
      <c r="E23" s="47"/>
      <c r="F23" s="47"/>
      <c r="G23" s="48"/>
      <c r="H23" s="48"/>
      <c r="I23" s="48"/>
      <c r="J23" s="47"/>
      <c r="K23" s="47"/>
      <c r="L23" s="47"/>
      <c r="M23" s="48"/>
      <c r="N23" s="47"/>
      <c r="O23" s="48"/>
      <c r="P23" s="48"/>
      <c r="Q23" s="49"/>
      <c r="R23" s="50"/>
      <c r="S23" s="47"/>
      <c r="T23" s="51"/>
      <c r="U23" s="47"/>
      <c r="V23" s="47"/>
      <c r="W23" s="47"/>
      <c r="X23" s="47"/>
      <c r="Y23" s="47"/>
      <c r="Z23" s="47"/>
      <c r="AA23" s="47"/>
      <c r="AB23" s="47"/>
    </row>
    <row r="24" spans="1:28" x14ac:dyDescent="0.25">
      <c r="A24" s="46">
        <v>10</v>
      </c>
      <c r="B24" s="47"/>
      <c r="C24" s="47"/>
      <c r="D24" s="47"/>
      <c r="E24" s="47"/>
      <c r="F24" s="47"/>
      <c r="G24" s="48"/>
      <c r="H24" s="48"/>
      <c r="I24" s="48"/>
      <c r="J24" s="47"/>
      <c r="K24" s="47"/>
      <c r="L24" s="47"/>
      <c r="M24" s="48"/>
      <c r="N24" s="47"/>
      <c r="O24" s="48"/>
      <c r="P24" s="48"/>
      <c r="Q24" s="49"/>
      <c r="R24" s="50"/>
      <c r="S24" s="47"/>
      <c r="T24" s="51"/>
      <c r="U24" s="47"/>
      <c r="V24" s="47"/>
      <c r="W24" s="47"/>
      <c r="X24" s="47"/>
      <c r="Y24" s="47"/>
      <c r="Z24" s="47"/>
      <c r="AA24" s="47"/>
      <c r="AB24" s="47"/>
    </row>
    <row r="25" spans="1:28" x14ac:dyDescent="0.25">
      <c r="A25" s="46">
        <v>11</v>
      </c>
      <c r="B25" s="55"/>
      <c r="C25" s="55"/>
      <c r="D25" s="55"/>
      <c r="E25" s="55"/>
      <c r="F25" s="47"/>
      <c r="G25" s="56"/>
      <c r="H25" s="56"/>
      <c r="I25" s="56"/>
      <c r="J25" s="55"/>
      <c r="K25" s="55"/>
      <c r="L25" s="55"/>
      <c r="M25" s="56"/>
      <c r="N25" s="55"/>
      <c r="O25" s="56"/>
      <c r="P25" s="56"/>
      <c r="Q25" s="57"/>
      <c r="R25" s="50"/>
      <c r="S25" s="47"/>
      <c r="T25" s="51"/>
      <c r="U25" s="47"/>
      <c r="V25" s="47"/>
      <c r="W25" s="47"/>
      <c r="X25" s="47"/>
      <c r="Y25" s="47"/>
      <c r="Z25" s="47"/>
      <c r="AA25" s="47"/>
      <c r="AB25" s="47"/>
    </row>
    <row r="26" spans="1:28" x14ac:dyDescent="0.25">
      <c r="A26" s="46">
        <v>12</v>
      </c>
      <c r="B26" s="55"/>
      <c r="C26" s="55"/>
      <c r="D26" s="55"/>
      <c r="E26" s="58"/>
      <c r="F26" s="47"/>
      <c r="G26" s="56"/>
      <c r="H26" s="56"/>
      <c r="I26" s="56"/>
      <c r="J26" s="55"/>
      <c r="K26" s="55"/>
      <c r="L26" s="55"/>
      <c r="M26" s="56"/>
      <c r="N26" s="55"/>
      <c r="O26" s="56"/>
      <c r="P26" s="56"/>
      <c r="Q26" s="57"/>
      <c r="R26" s="50"/>
      <c r="S26" s="47"/>
      <c r="T26" s="51"/>
      <c r="U26" s="47"/>
      <c r="V26" s="47"/>
      <c r="W26" s="47"/>
      <c r="X26" s="47"/>
      <c r="Y26" s="47"/>
      <c r="Z26" s="47"/>
      <c r="AA26" s="47"/>
      <c r="AB26" s="47"/>
    </row>
    <row r="27" spans="1:28" x14ac:dyDescent="0.25">
      <c r="A27" s="46">
        <v>13</v>
      </c>
      <c r="B27" s="55"/>
      <c r="C27" s="55"/>
      <c r="D27" s="55"/>
      <c r="E27" s="58"/>
      <c r="F27" s="47"/>
      <c r="G27" s="56"/>
      <c r="H27" s="56"/>
      <c r="I27" s="56"/>
      <c r="J27" s="55"/>
      <c r="K27" s="55"/>
      <c r="L27" s="55"/>
      <c r="M27" s="56"/>
      <c r="N27" s="55"/>
      <c r="O27" s="56"/>
      <c r="P27" s="56"/>
      <c r="Q27" s="57"/>
      <c r="R27" s="50"/>
      <c r="S27" s="47"/>
      <c r="T27" s="51"/>
      <c r="U27" s="47"/>
      <c r="V27" s="47"/>
      <c r="W27" s="47"/>
      <c r="X27" s="47"/>
      <c r="Y27" s="47"/>
      <c r="Z27" s="47"/>
      <c r="AA27" s="47"/>
      <c r="AB27" s="47"/>
    </row>
    <row r="28" spans="1:28" x14ac:dyDescent="0.25">
      <c r="A28" s="46">
        <v>14</v>
      </c>
      <c r="B28" s="52"/>
      <c r="C28" s="52"/>
      <c r="D28" s="52"/>
      <c r="E28" s="52"/>
      <c r="F28" s="52"/>
      <c r="G28" s="53"/>
      <c r="H28" s="53"/>
      <c r="I28" s="53"/>
      <c r="J28" s="52"/>
      <c r="K28" s="52"/>
      <c r="L28" s="52"/>
      <c r="M28" s="53"/>
      <c r="N28" s="52"/>
      <c r="O28" s="53"/>
      <c r="P28" s="53"/>
      <c r="Q28" s="54"/>
      <c r="R28" s="59"/>
      <c r="S28" s="52"/>
      <c r="T28" s="60"/>
      <c r="U28" s="52"/>
      <c r="V28" s="47"/>
      <c r="W28" s="47"/>
      <c r="X28" s="47"/>
      <c r="Y28" s="47"/>
      <c r="Z28" s="47"/>
      <c r="AA28" s="47"/>
      <c r="AB28" s="47"/>
    </row>
    <row r="29" spans="1:28" x14ac:dyDescent="0.25">
      <c r="A29" s="46">
        <v>15</v>
      </c>
      <c r="B29" s="52"/>
      <c r="C29" s="52"/>
      <c r="D29" s="52"/>
      <c r="E29" s="52"/>
      <c r="F29" s="52"/>
      <c r="G29" s="53"/>
      <c r="H29" s="53"/>
      <c r="I29" s="53"/>
      <c r="J29" s="52"/>
      <c r="K29" s="52"/>
      <c r="L29" s="52"/>
      <c r="M29" s="53"/>
      <c r="N29" s="52"/>
      <c r="O29" s="53"/>
      <c r="P29" s="53"/>
      <c r="Q29" s="54"/>
      <c r="R29" s="59"/>
      <c r="S29" s="52"/>
      <c r="T29" s="60"/>
      <c r="U29" s="52"/>
      <c r="V29" s="47"/>
      <c r="W29" s="47"/>
      <c r="X29" s="47"/>
      <c r="Y29" s="47"/>
      <c r="Z29" s="47"/>
      <c r="AA29" s="47"/>
      <c r="AB29" s="47"/>
    </row>
    <row r="30" spans="1:28" x14ac:dyDescent="0.25">
      <c r="A30" s="46">
        <v>16</v>
      </c>
      <c r="B30" s="52"/>
      <c r="C30" s="52"/>
      <c r="D30" s="52"/>
      <c r="E30" s="52"/>
      <c r="F30" s="52"/>
      <c r="G30" s="53"/>
      <c r="H30" s="53"/>
      <c r="I30" s="53"/>
      <c r="J30" s="52"/>
      <c r="K30" s="52"/>
      <c r="L30" s="52"/>
      <c r="M30" s="53"/>
      <c r="N30" s="52"/>
      <c r="O30" s="53"/>
      <c r="P30" s="53"/>
      <c r="Q30" s="54"/>
      <c r="R30" s="59"/>
      <c r="S30" s="52"/>
      <c r="T30" s="60"/>
      <c r="U30" s="52"/>
      <c r="V30" s="47"/>
      <c r="W30" s="47"/>
      <c r="X30" s="47"/>
      <c r="Y30" s="47"/>
      <c r="Z30" s="47"/>
      <c r="AA30" s="47"/>
      <c r="AB30" s="47"/>
    </row>
    <row r="31" spans="1:28" x14ac:dyDescent="0.25">
      <c r="A31" s="46">
        <v>17</v>
      </c>
      <c r="B31" s="52"/>
      <c r="C31" s="52"/>
      <c r="D31" s="52"/>
      <c r="E31" s="52"/>
      <c r="F31" s="52"/>
      <c r="G31" s="53"/>
      <c r="H31" s="53"/>
      <c r="I31" s="53"/>
      <c r="J31" s="52"/>
      <c r="K31" s="52"/>
      <c r="L31" s="52"/>
      <c r="M31" s="53"/>
      <c r="N31" s="52"/>
      <c r="O31" s="53"/>
      <c r="P31" s="53"/>
      <c r="Q31" s="54"/>
      <c r="R31" s="59"/>
      <c r="S31" s="52"/>
      <c r="T31" s="60"/>
      <c r="U31" s="52"/>
      <c r="V31" s="47"/>
      <c r="W31" s="47"/>
      <c r="X31" s="47"/>
      <c r="Y31" s="47"/>
      <c r="Z31" s="47"/>
      <c r="AA31" s="47"/>
      <c r="AB31" s="47"/>
    </row>
    <row r="32" spans="1:28" x14ac:dyDescent="0.25">
      <c r="A32" s="46">
        <v>18</v>
      </c>
      <c r="B32" s="52"/>
      <c r="C32" s="52"/>
      <c r="D32" s="52"/>
      <c r="E32" s="52"/>
      <c r="F32" s="52"/>
      <c r="G32" s="53"/>
      <c r="H32" s="53"/>
      <c r="I32" s="53"/>
      <c r="J32" s="52"/>
      <c r="K32" s="52"/>
      <c r="L32" s="52"/>
      <c r="M32" s="53"/>
      <c r="N32" s="52"/>
      <c r="O32" s="53"/>
      <c r="P32" s="53"/>
      <c r="Q32" s="54"/>
      <c r="R32" s="59"/>
      <c r="S32" s="52"/>
      <c r="T32" s="60"/>
      <c r="U32" s="52"/>
      <c r="V32" s="47"/>
      <c r="W32" s="47"/>
      <c r="X32" s="47"/>
      <c r="Y32" s="47"/>
      <c r="Z32" s="47"/>
      <c r="AA32" s="47"/>
      <c r="AB32" s="47"/>
    </row>
    <row r="33" spans="1:28" x14ac:dyDescent="0.25">
      <c r="A33" s="46">
        <v>19</v>
      </c>
      <c r="B33" s="52"/>
      <c r="C33" s="52"/>
      <c r="D33" s="52"/>
      <c r="E33" s="52"/>
      <c r="F33" s="52"/>
      <c r="G33" s="53"/>
      <c r="H33" s="53"/>
      <c r="I33" s="53"/>
      <c r="J33" s="52"/>
      <c r="K33" s="52"/>
      <c r="L33" s="52"/>
      <c r="M33" s="53"/>
      <c r="N33" s="52"/>
      <c r="O33" s="53"/>
      <c r="P33" s="53"/>
      <c r="Q33" s="54"/>
      <c r="R33" s="59"/>
      <c r="S33" s="52"/>
      <c r="T33" s="60"/>
      <c r="U33" s="52"/>
      <c r="V33" s="47"/>
      <c r="W33" s="47"/>
      <c r="X33" s="47"/>
      <c r="Y33" s="47"/>
      <c r="Z33" s="47"/>
      <c r="AA33" s="47"/>
      <c r="AB33" s="47"/>
    </row>
    <row r="34" spans="1:28" x14ac:dyDescent="0.25">
      <c r="A34" s="46">
        <v>20</v>
      </c>
      <c r="B34" s="52"/>
      <c r="C34" s="52"/>
      <c r="D34" s="52"/>
      <c r="E34" s="52"/>
      <c r="F34" s="52"/>
      <c r="G34" s="53"/>
      <c r="H34" s="53"/>
      <c r="I34" s="53"/>
      <c r="J34" s="52"/>
      <c r="K34" s="52"/>
      <c r="L34" s="52"/>
      <c r="M34" s="53"/>
      <c r="N34" s="52"/>
      <c r="O34" s="53"/>
      <c r="P34" s="53"/>
      <c r="Q34" s="54"/>
      <c r="R34" s="59"/>
      <c r="S34" s="52"/>
      <c r="T34" s="60"/>
      <c r="U34" s="52"/>
      <c r="V34" s="47"/>
      <c r="W34" s="47"/>
      <c r="X34" s="47"/>
      <c r="Y34" s="47"/>
      <c r="Z34" s="47"/>
      <c r="AA34" s="47"/>
      <c r="AB34" s="47"/>
    </row>
    <row r="35" spans="1:28" x14ac:dyDescent="0.25">
      <c r="A35" s="46">
        <v>21</v>
      </c>
      <c r="B35" s="52"/>
      <c r="C35" s="52"/>
      <c r="D35" s="52"/>
      <c r="E35" s="52"/>
      <c r="F35" s="52"/>
      <c r="G35" s="53"/>
      <c r="H35" s="53"/>
      <c r="I35" s="53"/>
      <c r="J35" s="52"/>
      <c r="K35" s="52"/>
      <c r="L35" s="52"/>
      <c r="M35" s="53"/>
      <c r="N35" s="52"/>
      <c r="O35" s="53"/>
      <c r="P35" s="53"/>
      <c r="Q35" s="54"/>
      <c r="R35" s="59"/>
      <c r="S35" s="52"/>
      <c r="T35" s="60"/>
      <c r="U35" s="52"/>
      <c r="V35" s="47"/>
      <c r="W35" s="47"/>
      <c r="X35" s="47"/>
      <c r="Y35" s="47"/>
      <c r="Z35" s="47"/>
      <c r="AA35" s="47"/>
      <c r="AB35" s="47"/>
    </row>
    <row r="36" spans="1:28" x14ac:dyDescent="0.25">
      <c r="A36" s="46">
        <v>22</v>
      </c>
      <c r="B36" s="52"/>
      <c r="C36" s="52"/>
      <c r="D36" s="52"/>
      <c r="E36" s="52"/>
      <c r="F36" s="52"/>
      <c r="G36" s="53"/>
      <c r="H36" s="53"/>
      <c r="I36" s="53"/>
      <c r="J36" s="52"/>
      <c r="K36" s="52"/>
      <c r="L36" s="52"/>
      <c r="M36" s="53"/>
      <c r="N36" s="52"/>
      <c r="O36" s="53"/>
      <c r="P36" s="53"/>
      <c r="Q36" s="54"/>
      <c r="R36" s="59"/>
      <c r="S36" s="52"/>
      <c r="T36" s="60"/>
      <c r="U36" s="52"/>
      <c r="V36" s="47"/>
      <c r="W36" s="47"/>
      <c r="X36" s="47"/>
      <c r="Y36" s="47"/>
      <c r="Z36" s="47"/>
      <c r="AA36" s="47"/>
      <c r="AB36" s="47"/>
    </row>
    <row r="37" spans="1:28" x14ac:dyDescent="0.25">
      <c r="A37" s="46">
        <v>23</v>
      </c>
      <c r="B37" s="47"/>
      <c r="C37" s="47"/>
      <c r="D37" s="47"/>
      <c r="E37" s="47"/>
      <c r="F37" s="47"/>
      <c r="G37" s="48"/>
      <c r="H37" s="48"/>
      <c r="I37" s="48"/>
      <c r="J37" s="47"/>
      <c r="K37" s="47"/>
      <c r="L37" s="47"/>
      <c r="M37" s="48"/>
      <c r="N37" s="47"/>
      <c r="O37" s="48"/>
      <c r="P37" s="48"/>
      <c r="Q37" s="49"/>
      <c r="R37" s="61"/>
      <c r="S37" s="47"/>
      <c r="T37" s="51"/>
      <c r="U37" s="47"/>
      <c r="V37" s="47"/>
      <c r="W37" s="47"/>
      <c r="X37" s="47"/>
      <c r="Y37" s="47"/>
      <c r="Z37" s="47"/>
      <c r="AA37" s="47"/>
      <c r="AB37" s="47"/>
    </row>
    <row r="38" spans="1:28" x14ac:dyDescent="0.25">
      <c r="A38" s="46">
        <v>24</v>
      </c>
      <c r="B38" s="47"/>
      <c r="C38" s="47"/>
      <c r="D38" s="47"/>
      <c r="E38" s="47"/>
      <c r="F38" s="47"/>
      <c r="G38" s="48"/>
      <c r="H38" s="48"/>
      <c r="I38" s="48"/>
      <c r="J38" s="47"/>
      <c r="K38" s="47"/>
      <c r="L38" s="47"/>
      <c r="M38" s="48"/>
      <c r="N38" s="47"/>
      <c r="O38" s="48"/>
      <c r="P38" s="48"/>
      <c r="Q38" s="49"/>
      <c r="R38" s="61"/>
      <c r="S38" s="47"/>
      <c r="T38" s="51"/>
      <c r="U38" s="47"/>
      <c r="V38" s="47"/>
      <c r="W38" s="47"/>
      <c r="X38" s="47"/>
      <c r="Y38" s="47"/>
      <c r="Z38" s="47"/>
      <c r="AA38" s="47"/>
      <c r="AB38" s="47"/>
    </row>
    <row r="39" spans="1:28" x14ac:dyDescent="0.25">
      <c r="A39" s="46">
        <v>25</v>
      </c>
      <c r="B39" s="47"/>
      <c r="C39" s="47"/>
      <c r="D39" s="47"/>
      <c r="E39" s="47"/>
      <c r="F39" s="47"/>
      <c r="G39" s="48"/>
      <c r="H39" s="48"/>
      <c r="I39" s="48"/>
      <c r="J39" s="47"/>
      <c r="K39" s="47"/>
      <c r="L39" s="47"/>
      <c r="M39" s="48"/>
      <c r="N39" s="47"/>
      <c r="O39" s="48"/>
      <c r="P39" s="48"/>
      <c r="Q39" s="49"/>
      <c r="R39" s="61"/>
      <c r="S39" s="47"/>
      <c r="T39" s="51"/>
      <c r="U39" s="47"/>
      <c r="V39" s="47"/>
      <c r="W39" s="47"/>
      <c r="X39" s="47"/>
      <c r="Y39" s="47"/>
      <c r="Z39" s="47"/>
      <c r="AA39" s="47"/>
      <c r="AB39" s="47"/>
    </row>
    <row r="40" spans="1:28" x14ac:dyDescent="0.25">
      <c r="A40" s="46">
        <v>26</v>
      </c>
      <c r="B40" s="47"/>
      <c r="C40" s="47"/>
      <c r="D40" s="47"/>
      <c r="E40" s="47"/>
      <c r="F40" s="47"/>
      <c r="G40" s="48"/>
      <c r="H40" s="48"/>
      <c r="I40" s="48"/>
      <c r="J40" s="47"/>
      <c r="K40" s="47"/>
      <c r="L40" s="47"/>
      <c r="M40" s="48"/>
      <c r="N40" s="47"/>
      <c r="O40" s="48"/>
      <c r="P40" s="48"/>
      <c r="Q40" s="49"/>
      <c r="R40" s="61"/>
      <c r="S40" s="47"/>
      <c r="T40" s="51"/>
      <c r="U40" s="47"/>
      <c r="V40" s="47"/>
      <c r="W40" s="47"/>
      <c r="X40" s="47"/>
      <c r="Y40" s="47"/>
      <c r="Z40" s="47"/>
      <c r="AA40" s="47"/>
      <c r="AB40" s="47"/>
    </row>
    <row r="41" spans="1:28" x14ac:dyDescent="0.25">
      <c r="A41" s="46">
        <v>27</v>
      </c>
      <c r="B41" s="47"/>
      <c r="C41" s="47"/>
      <c r="D41" s="47"/>
      <c r="E41" s="47"/>
      <c r="F41" s="47"/>
      <c r="G41" s="48"/>
      <c r="H41" s="48"/>
      <c r="I41" s="48"/>
      <c r="J41" s="47"/>
      <c r="K41" s="47"/>
      <c r="L41" s="47"/>
      <c r="M41" s="48"/>
      <c r="N41" s="47"/>
      <c r="O41" s="48"/>
      <c r="P41" s="48"/>
      <c r="Q41" s="49"/>
      <c r="R41" s="61"/>
      <c r="S41" s="47"/>
      <c r="T41" s="51"/>
      <c r="U41" s="47"/>
      <c r="V41" s="47"/>
      <c r="W41" s="47"/>
      <c r="X41" s="47"/>
      <c r="Y41" s="47"/>
      <c r="Z41" s="47"/>
      <c r="AA41" s="47"/>
      <c r="AB41" s="47"/>
    </row>
    <row r="42" spans="1:28" x14ac:dyDescent="0.25">
      <c r="A42" s="46">
        <v>28</v>
      </c>
      <c r="B42" s="47"/>
      <c r="C42" s="47"/>
      <c r="D42" s="47"/>
      <c r="E42" s="47"/>
      <c r="F42" s="47"/>
      <c r="G42" s="48"/>
      <c r="H42" s="48"/>
      <c r="I42" s="48"/>
      <c r="J42" s="47"/>
      <c r="K42" s="47"/>
      <c r="L42" s="47"/>
      <c r="M42" s="48"/>
      <c r="N42" s="47"/>
      <c r="O42" s="48"/>
      <c r="P42" s="48"/>
      <c r="Q42" s="49"/>
      <c r="R42" s="61"/>
      <c r="S42" s="47"/>
      <c r="T42" s="51"/>
      <c r="U42" s="47"/>
      <c r="V42" s="47"/>
      <c r="W42" s="47"/>
      <c r="X42" s="47"/>
      <c r="Y42" s="47"/>
      <c r="Z42" s="47"/>
      <c r="AA42" s="47"/>
      <c r="AB42" s="47"/>
    </row>
    <row r="43" spans="1:28" x14ac:dyDescent="0.25">
      <c r="A43" s="46">
        <v>29</v>
      </c>
      <c r="B43" s="47"/>
      <c r="C43" s="47"/>
      <c r="D43" s="47"/>
      <c r="E43" s="47"/>
      <c r="F43" s="47"/>
      <c r="G43" s="48"/>
      <c r="H43" s="48"/>
      <c r="I43" s="48"/>
      <c r="J43" s="47"/>
      <c r="K43" s="47"/>
      <c r="L43" s="47"/>
      <c r="M43" s="48"/>
      <c r="N43" s="47"/>
      <c r="O43" s="48"/>
      <c r="P43" s="48"/>
      <c r="Q43" s="49"/>
      <c r="R43" s="61"/>
      <c r="S43" s="47"/>
      <c r="T43" s="51"/>
      <c r="U43" s="47"/>
      <c r="V43" s="47"/>
      <c r="W43" s="47"/>
      <c r="X43" s="47"/>
      <c r="Y43" s="47"/>
      <c r="Z43" s="47"/>
      <c r="AA43" s="47"/>
      <c r="AB43" s="47"/>
    </row>
    <row r="44" spans="1:28" x14ac:dyDescent="0.25">
      <c r="A44" s="46">
        <v>30</v>
      </c>
      <c r="B44" s="47"/>
      <c r="C44" s="47"/>
      <c r="D44" s="47"/>
      <c r="E44" s="47"/>
      <c r="F44" s="47"/>
      <c r="G44" s="48"/>
      <c r="H44" s="48"/>
      <c r="I44" s="48"/>
      <c r="J44" s="47"/>
      <c r="K44" s="47"/>
      <c r="L44" s="47"/>
      <c r="M44" s="48"/>
      <c r="N44" s="47"/>
      <c r="O44" s="48"/>
      <c r="P44" s="48"/>
      <c r="Q44" s="49"/>
      <c r="R44" s="61"/>
      <c r="S44" s="47"/>
      <c r="T44" s="51"/>
      <c r="U44" s="47"/>
      <c r="V44" s="47"/>
      <c r="W44" s="47"/>
      <c r="X44" s="47"/>
      <c r="Y44" s="47"/>
      <c r="Z44" s="47"/>
      <c r="AA44" s="47"/>
      <c r="AB44" s="47"/>
    </row>
    <row r="45" spans="1:28" x14ac:dyDescent="0.25">
      <c r="A45" s="46">
        <v>31</v>
      </c>
      <c r="B45" s="47"/>
      <c r="C45" s="47"/>
      <c r="D45" s="47"/>
      <c r="E45" s="47"/>
      <c r="F45" s="47"/>
      <c r="G45" s="48"/>
      <c r="H45" s="48"/>
      <c r="I45" s="48"/>
      <c r="J45" s="47"/>
      <c r="K45" s="47"/>
      <c r="L45" s="47"/>
      <c r="M45" s="48"/>
      <c r="N45" s="47"/>
      <c r="O45" s="48"/>
      <c r="P45" s="48"/>
      <c r="Q45" s="49"/>
      <c r="R45" s="61"/>
      <c r="S45" s="47"/>
      <c r="T45" s="51"/>
      <c r="U45" s="47"/>
      <c r="V45" s="47"/>
      <c r="W45" s="47"/>
      <c r="X45" s="47"/>
      <c r="Y45" s="47"/>
      <c r="Z45" s="47"/>
      <c r="AA45" s="47"/>
      <c r="AB45" s="47"/>
    </row>
    <row r="46" spans="1:28" x14ac:dyDescent="0.25">
      <c r="A46" s="46">
        <v>32</v>
      </c>
      <c r="B46" s="47"/>
      <c r="C46" s="47"/>
      <c r="D46" s="47"/>
      <c r="E46" s="47"/>
      <c r="F46" s="47"/>
      <c r="G46" s="48"/>
      <c r="H46" s="48"/>
      <c r="I46" s="48"/>
      <c r="J46" s="47"/>
      <c r="K46" s="47"/>
      <c r="L46" s="47"/>
      <c r="M46" s="48"/>
      <c r="N46" s="47"/>
      <c r="O46" s="48"/>
      <c r="P46" s="48"/>
      <c r="Q46" s="49"/>
      <c r="R46" s="61"/>
      <c r="S46" s="47"/>
      <c r="T46" s="51"/>
      <c r="U46" s="47"/>
      <c r="V46" s="47"/>
      <c r="W46" s="47"/>
      <c r="X46" s="47"/>
      <c r="Y46" s="47"/>
      <c r="Z46" s="47"/>
      <c r="AA46" s="47"/>
      <c r="AB46" s="47"/>
    </row>
    <row r="47" spans="1:28" x14ac:dyDescent="0.25">
      <c r="A47" s="46">
        <v>33</v>
      </c>
      <c r="B47" s="47"/>
      <c r="C47" s="47"/>
      <c r="D47" s="47"/>
      <c r="E47" s="47"/>
      <c r="F47" s="47"/>
      <c r="G47" s="48"/>
      <c r="H47" s="48"/>
      <c r="I47" s="48"/>
      <c r="J47" s="47"/>
      <c r="K47" s="47"/>
      <c r="L47" s="47"/>
      <c r="M47" s="48"/>
      <c r="N47" s="47"/>
      <c r="O47" s="48"/>
      <c r="P47" s="48"/>
      <c r="Q47" s="49"/>
      <c r="R47" s="61"/>
      <c r="S47" s="47"/>
      <c r="T47" s="51"/>
      <c r="U47" s="47"/>
      <c r="V47" s="47"/>
      <c r="W47" s="47"/>
      <c r="X47" s="47"/>
      <c r="Y47" s="47"/>
      <c r="Z47" s="47"/>
      <c r="AA47" s="47"/>
      <c r="AB47" s="47"/>
    </row>
    <row r="48" spans="1:28" x14ac:dyDescent="0.25">
      <c r="A48" s="62">
        <v>34</v>
      </c>
      <c r="B48" s="55"/>
      <c r="C48" s="55"/>
      <c r="D48" s="55"/>
      <c r="E48" s="55"/>
      <c r="F48" s="55"/>
      <c r="G48" s="56"/>
      <c r="H48" s="56"/>
      <c r="I48" s="56"/>
      <c r="J48" s="55"/>
      <c r="K48" s="55"/>
      <c r="L48" s="55"/>
      <c r="M48" s="56"/>
      <c r="N48" s="55"/>
      <c r="O48" s="56"/>
      <c r="P48" s="56"/>
      <c r="Q48" s="57"/>
      <c r="R48" s="61"/>
      <c r="S48" s="47"/>
      <c r="T48" s="51"/>
      <c r="U48" s="47"/>
      <c r="V48" s="47"/>
      <c r="W48" s="47"/>
      <c r="X48" s="47"/>
      <c r="Y48" s="47"/>
      <c r="Z48" s="47"/>
      <c r="AA48" s="47"/>
      <c r="AB48" s="47"/>
    </row>
    <row r="49" spans="1:28" ht="25.5" x14ac:dyDescent="0.25">
      <c r="A49" s="63"/>
      <c r="B49" s="64"/>
      <c r="C49" s="64"/>
      <c r="D49" s="64"/>
      <c r="E49" s="64"/>
      <c r="F49" s="64"/>
      <c r="G49" s="64"/>
      <c r="H49" s="45">
        <f>SUM(H15:H48)</f>
        <v>0</v>
      </c>
      <c r="I49" s="45">
        <f>SUM(I15:I48)</f>
        <v>0</v>
      </c>
      <c r="J49" s="45" t="s">
        <v>47</v>
      </c>
      <c r="K49" s="64"/>
      <c r="L49" s="64"/>
      <c r="M49" s="64"/>
      <c r="N49" s="64"/>
      <c r="O49" s="65"/>
      <c r="P49" s="65"/>
      <c r="Q49" s="65"/>
      <c r="R49" s="38"/>
      <c r="S49" s="64"/>
      <c r="T49" s="64"/>
      <c r="U49" s="38"/>
      <c r="V49" s="8"/>
      <c r="W49" s="8"/>
      <c r="X49" s="8"/>
      <c r="Y49" s="8"/>
      <c r="Z49" s="8"/>
      <c r="AA49" s="8"/>
      <c r="AB49" s="8"/>
    </row>
    <row r="50" spans="1:28" ht="15.75" thickBot="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  <c r="P50" s="65"/>
      <c r="Q50" s="65"/>
      <c r="R50" s="38"/>
      <c r="S50" s="64"/>
      <c r="T50" s="64"/>
      <c r="U50" s="38"/>
      <c r="V50" s="8"/>
      <c r="W50" s="8"/>
      <c r="X50" s="8"/>
      <c r="Y50" s="8"/>
      <c r="Z50" s="8"/>
      <c r="AA50" s="8"/>
      <c r="AB50" s="8"/>
    </row>
    <row r="51" spans="1:28" ht="15.75" thickBot="1" x14ac:dyDescent="0.3">
      <c r="A51" s="63"/>
      <c r="B51" s="148" t="s">
        <v>48</v>
      </c>
      <c r="C51" s="149"/>
      <c r="D51" s="149"/>
      <c r="E51" s="149"/>
      <c r="F51" s="149"/>
      <c r="G51" s="149"/>
      <c r="H51" s="150"/>
      <c r="I51" s="8"/>
      <c r="J51" s="8"/>
      <c r="K51" s="66"/>
      <c r="L51" s="66"/>
      <c r="M51" s="66"/>
      <c r="N51" s="66"/>
      <c r="O51" s="66"/>
      <c r="P51" s="8"/>
      <c r="Q51" s="8"/>
      <c r="R51" s="66"/>
      <c r="S51" s="66"/>
      <c r="T51" s="66"/>
      <c r="U51" s="66"/>
      <c r="V51" s="8"/>
      <c r="W51" s="8"/>
      <c r="X51" s="8"/>
      <c r="Y51" s="8"/>
      <c r="Z51" s="8"/>
      <c r="AA51" s="8"/>
      <c r="AB51" s="8"/>
    </row>
    <row r="52" spans="1:28" x14ac:dyDescent="0.25">
      <c r="A52" s="63"/>
      <c r="B52" s="151" t="s">
        <v>49</v>
      </c>
      <c r="C52" s="152"/>
      <c r="D52" s="152"/>
      <c r="E52" s="152"/>
      <c r="F52" s="152"/>
      <c r="G52" s="152"/>
      <c r="H52" s="153"/>
      <c r="I52" s="8"/>
      <c r="J52" s="8"/>
      <c r="K52" s="128" t="s">
        <v>50</v>
      </c>
      <c r="L52" s="129"/>
      <c r="M52" s="8"/>
      <c r="N52" s="154" t="s">
        <v>51</v>
      </c>
      <c r="O52" s="155"/>
      <c r="P52" s="155"/>
      <c r="Q52" s="155"/>
      <c r="R52" s="156"/>
      <c r="S52" s="66"/>
      <c r="T52" s="66"/>
      <c r="U52" s="66"/>
      <c r="V52" s="8"/>
      <c r="W52" s="8"/>
      <c r="X52" s="8"/>
      <c r="Y52" s="8"/>
      <c r="Z52" s="8"/>
      <c r="AA52" s="8"/>
      <c r="AB52" s="8"/>
    </row>
    <row r="53" spans="1:28" x14ac:dyDescent="0.25">
      <c r="A53" s="63"/>
      <c r="B53" s="67" t="s">
        <v>35</v>
      </c>
      <c r="C53" s="67" t="s">
        <v>52</v>
      </c>
      <c r="D53" s="67" t="s">
        <v>53</v>
      </c>
      <c r="E53" s="67" t="s">
        <v>54</v>
      </c>
      <c r="F53" s="67" t="s">
        <v>55</v>
      </c>
      <c r="G53" s="128" t="s">
        <v>61</v>
      </c>
      <c r="H53" s="129"/>
      <c r="I53" s="8"/>
      <c r="J53" s="8"/>
      <c r="K53" s="68" t="s">
        <v>56</v>
      </c>
      <c r="L53" s="68"/>
      <c r="M53" s="8"/>
      <c r="N53" s="185"/>
      <c r="O53" s="186"/>
      <c r="P53" s="186"/>
      <c r="Q53" s="186"/>
      <c r="R53" s="187"/>
      <c r="S53" s="66"/>
      <c r="T53" s="66"/>
      <c r="U53" s="66"/>
      <c r="V53" s="8"/>
      <c r="W53" s="8"/>
      <c r="X53" s="8"/>
      <c r="Y53" s="8"/>
      <c r="Z53" s="8"/>
      <c r="AA53" s="8"/>
      <c r="AB53" s="8"/>
    </row>
    <row r="54" spans="1:28" x14ac:dyDescent="0.25">
      <c r="A54" s="63"/>
      <c r="B54" s="48"/>
      <c r="C54" s="48"/>
      <c r="D54" s="48"/>
      <c r="E54" s="93" t="e">
        <f>VLOOKUP($G54,#REF!,2,FALSE)</f>
        <v>#REF!</v>
      </c>
      <c r="F54" s="93" t="e">
        <f>VLOOKUP($G54,#REF!,3,FALSE)</f>
        <v>#REF!</v>
      </c>
      <c r="G54" s="139"/>
      <c r="H54" s="139"/>
      <c r="I54" s="8"/>
      <c r="J54" s="8"/>
      <c r="K54" s="69" t="s">
        <v>57</v>
      </c>
      <c r="L54" s="70"/>
      <c r="M54" s="8"/>
      <c r="N54" s="188"/>
      <c r="O54" s="189"/>
      <c r="P54" s="189"/>
      <c r="Q54" s="189"/>
      <c r="R54" s="190"/>
      <c r="S54" s="66"/>
      <c r="T54" s="66"/>
      <c r="U54" s="66"/>
      <c r="V54" s="8"/>
      <c r="W54" s="8"/>
      <c r="X54" s="8"/>
      <c r="Y54" s="8"/>
      <c r="Z54" s="8"/>
      <c r="AA54" s="8"/>
      <c r="AB54" s="8"/>
    </row>
    <row r="55" spans="1:28" x14ac:dyDescent="0.25">
      <c r="A55" s="63"/>
      <c r="B55" s="48"/>
      <c r="C55" s="48"/>
      <c r="D55" s="48"/>
      <c r="E55" s="93" t="e">
        <f>VLOOKUP($G55,#REF!,2,FALSE)</f>
        <v>#REF!</v>
      </c>
      <c r="F55" s="93" t="e">
        <f>VLOOKUP($G55,#REF!,3,FALSE)</f>
        <v>#REF!</v>
      </c>
      <c r="G55" s="139"/>
      <c r="H55" s="139"/>
      <c r="I55" s="8"/>
      <c r="J55" s="8"/>
      <c r="K55" s="128" t="s">
        <v>58</v>
      </c>
      <c r="L55" s="129"/>
      <c r="M55" s="8"/>
      <c r="N55" s="188"/>
      <c r="O55" s="189"/>
      <c r="P55" s="189"/>
      <c r="Q55" s="189"/>
      <c r="R55" s="190"/>
      <c r="S55" s="66"/>
      <c r="T55" s="66"/>
      <c r="U55" s="66"/>
      <c r="V55" s="8"/>
      <c r="W55" s="8"/>
      <c r="X55" s="8"/>
      <c r="Y55" s="8"/>
      <c r="Z55" s="8"/>
      <c r="AA55" s="8"/>
      <c r="AB55" s="8"/>
    </row>
    <row r="56" spans="1:28" x14ac:dyDescent="0.25">
      <c r="A56" s="63"/>
      <c r="B56" s="48"/>
      <c r="C56" s="48"/>
      <c r="D56" s="48"/>
      <c r="E56" s="93" t="e">
        <f>VLOOKUP($G56,#REF!,2,FALSE)</f>
        <v>#REF!</v>
      </c>
      <c r="F56" s="93" t="e">
        <f>VLOOKUP($G56,#REF!,3,FALSE)</f>
        <v>#REF!</v>
      </c>
      <c r="G56" s="139"/>
      <c r="H56" s="139"/>
      <c r="I56" s="8"/>
      <c r="J56" s="8"/>
      <c r="K56" s="68" t="s">
        <v>59</v>
      </c>
      <c r="L56" s="71"/>
      <c r="M56" s="8"/>
      <c r="N56" s="188"/>
      <c r="O56" s="189"/>
      <c r="P56" s="189"/>
      <c r="Q56" s="189"/>
      <c r="R56" s="190"/>
      <c r="S56" s="66"/>
      <c r="T56" s="66"/>
      <c r="U56" s="66"/>
      <c r="V56" s="8"/>
      <c r="W56" s="8"/>
      <c r="X56" s="8"/>
      <c r="Y56" s="8"/>
      <c r="Z56" s="8"/>
      <c r="AA56" s="8"/>
      <c r="AB56" s="8"/>
    </row>
    <row r="57" spans="1:28" ht="15.75" thickBot="1" x14ac:dyDescent="0.3">
      <c r="A57" s="63"/>
      <c r="B57" s="48"/>
      <c r="C57" s="48"/>
      <c r="D57" s="48"/>
      <c r="E57" s="93" t="e">
        <f>VLOOKUP($G57,#REF!,2,FALSE)</f>
        <v>#REF!</v>
      </c>
      <c r="F57" s="93" t="e">
        <f>VLOOKUP($G57,#REF!,3,FALSE)</f>
        <v>#REF!</v>
      </c>
      <c r="G57" s="139"/>
      <c r="H57" s="139"/>
      <c r="I57" s="8"/>
      <c r="J57" s="8"/>
      <c r="K57" s="69" t="s">
        <v>57</v>
      </c>
      <c r="L57" s="72"/>
      <c r="M57" s="8"/>
      <c r="N57" s="191"/>
      <c r="O57" s="192"/>
      <c r="P57" s="192"/>
      <c r="Q57" s="192"/>
      <c r="R57" s="193"/>
      <c r="S57" s="66"/>
      <c r="T57" s="66"/>
      <c r="U57" s="66"/>
      <c r="V57" s="8"/>
      <c r="W57" s="8"/>
      <c r="X57" s="8"/>
      <c r="Y57" s="8"/>
      <c r="Z57" s="8"/>
      <c r="AA57" s="8"/>
      <c r="AB57" s="8"/>
    </row>
    <row r="58" spans="1:28" x14ac:dyDescent="0.25">
      <c r="A58" s="3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8" x14ac:dyDescent="0.25">
      <c r="A59" s="3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</sheetData>
  <sheetProtection algorithmName="SHA-512" hashValue="T/ShC0E84WVAB2E0R21fSfkb1Cb8WW0B/OYBeSXrldgVPAm17UHwYqsOTmbnCTnPLt9KQVoMpv5xfn3Avt93jw==" saltValue="Znr4cOwiO7Q9gy5yXSPi+g==" spinCount="100000" sheet="1" formatCells="0"/>
  <mergeCells count="41">
    <mergeCell ref="C4:F4"/>
    <mergeCell ref="G4:L4"/>
    <mergeCell ref="C1:C2"/>
    <mergeCell ref="D1:D2"/>
    <mergeCell ref="E1:E2"/>
    <mergeCell ref="F1:G1"/>
    <mergeCell ref="H1:I2"/>
    <mergeCell ref="J1:J2"/>
    <mergeCell ref="K1:L2"/>
    <mergeCell ref="N1:O2"/>
    <mergeCell ref="H3:I3"/>
    <mergeCell ref="K3:L3"/>
    <mergeCell ref="N3:O3"/>
    <mergeCell ref="B51:H51"/>
    <mergeCell ref="H5:I5"/>
    <mergeCell ref="K5:L5"/>
    <mergeCell ref="H6:I6"/>
    <mergeCell ref="K6:L6"/>
    <mergeCell ref="A7:B10"/>
    <mergeCell ref="H7:I7"/>
    <mergeCell ref="K7:L7"/>
    <mergeCell ref="H8:I8"/>
    <mergeCell ref="K8:L8"/>
    <mergeCell ref="H9:I9"/>
    <mergeCell ref="K9:L9"/>
    <mergeCell ref="H10:I10"/>
    <mergeCell ref="K10:L10"/>
    <mergeCell ref="H11:I11"/>
    <mergeCell ref="K11:L11"/>
    <mergeCell ref="B52:H52"/>
    <mergeCell ref="K52:L52"/>
    <mergeCell ref="H12:I12"/>
    <mergeCell ref="K12:L12"/>
    <mergeCell ref="N52:R52"/>
    <mergeCell ref="G53:H53"/>
    <mergeCell ref="N53:R57"/>
    <mergeCell ref="G54:H54"/>
    <mergeCell ref="G55:H55"/>
    <mergeCell ref="K55:L55"/>
    <mergeCell ref="G56:H56"/>
    <mergeCell ref="G57:H57"/>
  </mergeCells>
  <conditionalFormatting sqref="H3:I3">
    <cfRule type="timePeriod" dxfId="26" priority="1" timePeriod="last7Days">
      <formula>AND(TODAY()-FLOOR(H3,1)&lt;=6,FLOOR(H3,1)&lt;=TODAY())</formula>
    </cfRule>
    <cfRule type="timePeriod" dxfId="25" priority="2" timePeriod="last7Days">
      <formula>AND(TODAY()-FLOOR(H3,1)&lt;=6,FLOOR(H3,1)&lt;=TODAY())</formula>
    </cfRule>
  </conditionalFormatting>
  <pageMargins left="0.2" right="0.2" top="0.25" bottom="0.25" header="0.3" footer="0.3"/>
  <pageSetup paperSize="9" scale="60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C908093-A648-4D1C-83B7-30F531E5BE74}">
          <x14:formula1>
            <xm:f>#REF!</xm:f>
          </x14:formula1>
          <xm:sqref>D12</xm:sqref>
        </x14:dataValidation>
        <x14:dataValidation type="list" allowBlank="1" showInputMessage="1" showErrorMessage="1" xr:uid="{CCC18CEC-2AB6-4B25-B42C-D087A9BB644A}">
          <x14:formula1>
            <xm:f>#REF!</xm:f>
          </x14:formula1>
          <xm:sqref>D3</xm:sqref>
        </x14:dataValidation>
        <x14:dataValidation type="list" allowBlank="1" showInputMessage="1" showErrorMessage="1" xr:uid="{AE5DDA69-8636-4519-820B-DFED9BF40D17}">
          <x14:formula1>
            <xm:f>#REF!</xm:f>
          </x14:formula1>
          <xm:sqref>E3</xm:sqref>
        </x14:dataValidation>
        <x14:dataValidation type="list" allowBlank="1" showInputMessage="1" showErrorMessage="1" xr:uid="{B9D7FF93-1600-4CB5-8252-2D08E4998E96}">
          <x14:formula1>
            <xm:f>#REF!</xm:f>
          </x14:formula1>
          <xm:sqref>G54:H57</xm:sqref>
        </x14:dataValidation>
        <x14:dataValidation type="list" allowBlank="1" showInputMessage="1" showErrorMessage="1" xr:uid="{F52304F9-D5EA-45A3-805B-FA63D46B9FB9}">
          <x14:formula1>
            <xm:f>#REF!</xm:f>
          </x14:formula1>
          <xm:sqref>K6:L12</xm:sqref>
        </x14:dataValidation>
        <x14:dataValidation type="list" allowBlank="1" showInputMessage="1" showErrorMessage="1" xr:uid="{008FA2D9-732E-4CE0-A0EE-2BDDD8AD3528}">
          <x14:formula1>
            <xm:f>#REF!</xm:f>
          </x14:formula1>
          <xm:sqref>K3:L3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18CD6-B7F9-42B1-83CB-7BEFB12408B2}">
  <dimension ref="A1:AB303"/>
  <sheetViews>
    <sheetView showZeros="0" topLeftCell="A5" zoomScaleNormal="100" workbookViewId="0">
      <selection activeCell="D23" sqref="D23"/>
    </sheetView>
  </sheetViews>
  <sheetFormatPr defaultColWidth="9.140625" defaultRowHeight="15" x14ac:dyDescent="0.25"/>
  <cols>
    <col min="1" max="1" width="5.5703125" customWidth="1"/>
    <col min="2" max="2" width="21.85546875" customWidth="1"/>
    <col min="3" max="3" width="17.28515625" bestFit="1" customWidth="1"/>
    <col min="4" max="4" width="19.140625" bestFit="1" customWidth="1"/>
    <col min="5" max="5" width="17.140625" customWidth="1"/>
    <col min="6" max="6" width="17.140625" bestFit="1" customWidth="1"/>
    <col min="7" max="7" width="12.28515625" customWidth="1"/>
    <col min="8" max="8" width="8.140625" customWidth="1"/>
    <col min="9" max="9" width="7.42578125" customWidth="1"/>
    <col min="10" max="10" width="12.5703125" bestFit="1" customWidth="1"/>
    <col min="11" max="11" width="10.85546875" customWidth="1"/>
    <col min="12" max="12" width="9.5703125" customWidth="1"/>
    <col min="13" max="13" width="7.85546875" customWidth="1"/>
    <col min="15" max="15" width="11.140625" bestFit="1" customWidth="1"/>
    <col min="16" max="16" width="10.7109375" customWidth="1"/>
    <col min="17" max="17" width="8.140625" customWidth="1"/>
    <col min="18" max="18" width="7" customWidth="1"/>
    <col min="19" max="19" width="8.28515625" bestFit="1" customWidth="1"/>
    <col min="20" max="21" width="8" bestFit="1" customWidth="1"/>
  </cols>
  <sheetData>
    <row r="1" spans="1:28" s="6" customFormat="1" ht="15" customHeight="1" x14ac:dyDescent="0.25">
      <c r="A1" s="12"/>
      <c r="B1" s="12"/>
      <c r="C1" s="146" t="s">
        <v>0</v>
      </c>
      <c r="D1" s="163" t="s">
        <v>1</v>
      </c>
      <c r="E1" s="163" t="s">
        <v>2</v>
      </c>
      <c r="F1" s="165" t="s">
        <v>43</v>
      </c>
      <c r="G1" s="165"/>
      <c r="H1" s="166" t="s">
        <v>6</v>
      </c>
      <c r="I1" s="166"/>
      <c r="J1" s="168" t="s">
        <v>5</v>
      </c>
      <c r="K1" s="157" t="s">
        <v>4</v>
      </c>
      <c r="L1" s="158"/>
      <c r="M1" s="13"/>
      <c r="N1" s="140" t="s">
        <v>60</v>
      </c>
      <c r="O1" s="141"/>
      <c r="P1" s="14"/>
      <c r="Q1" s="14"/>
      <c r="R1" s="14"/>
      <c r="S1" s="14"/>
      <c r="T1" s="14"/>
      <c r="U1" s="14"/>
      <c r="V1" s="9"/>
      <c r="W1" s="9"/>
      <c r="X1" s="9"/>
      <c r="Y1" s="9"/>
      <c r="Z1" s="9"/>
      <c r="AA1" s="9"/>
      <c r="AB1" s="9"/>
    </row>
    <row r="2" spans="1:28" s="6" customFormat="1" ht="15" customHeight="1" thickBot="1" x14ac:dyDescent="0.3">
      <c r="A2" s="12"/>
      <c r="B2" s="12"/>
      <c r="C2" s="147"/>
      <c r="D2" s="164"/>
      <c r="E2" s="164"/>
      <c r="F2" s="7" t="s">
        <v>8</v>
      </c>
      <c r="G2" s="7" t="s">
        <v>7</v>
      </c>
      <c r="H2" s="167"/>
      <c r="I2" s="167"/>
      <c r="J2" s="169"/>
      <c r="K2" s="159"/>
      <c r="L2" s="160"/>
      <c r="M2" s="13"/>
      <c r="N2" s="142"/>
      <c r="O2" s="143"/>
      <c r="P2" s="14"/>
      <c r="Q2" s="14"/>
      <c r="R2" s="14"/>
      <c r="S2" s="14"/>
      <c r="T2" s="14"/>
      <c r="U2" s="14"/>
      <c r="V2" s="9"/>
      <c r="W2" s="9"/>
      <c r="X2" s="9"/>
      <c r="Y2" s="9"/>
      <c r="Z2" s="9"/>
      <c r="AA2" s="9"/>
      <c r="AB2" s="9"/>
    </row>
    <row r="3" spans="1:28" s="6" customFormat="1" ht="27.75" customHeight="1" thickTop="1" thickBot="1" x14ac:dyDescent="0.3">
      <c r="A3" s="12"/>
      <c r="B3" s="12"/>
      <c r="C3" s="114">
        <f>Boat1!C3</f>
        <v>44774</v>
      </c>
      <c r="D3" s="16"/>
      <c r="E3" s="11"/>
      <c r="F3" s="73" t="e">
        <f>VLOOKUP($K$3,#REF!,4,FALSE)</f>
        <v>#REF!</v>
      </c>
      <c r="G3" s="73" t="e">
        <f>VLOOKUP($K$3,#REF!,5,FALSE)</f>
        <v>#REF!</v>
      </c>
      <c r="H3" s="171" t="e">
        <f>VLOOKUP($K$3,#REF!,3,FALSE)</f>
        <v>#REF!</v>
      </c>
      <c r="I3" s="172"/>
      <c r="J3" s="73" t="e">
        <f>VLOOKUP($K$3,#REF!,2,FALSE)</f>
        <v>#REF!</v>
      </c>
      <c r="K3" s="161"/>
      <c r="L3" s="162"/>
      <c r="M3" s="13"/>
      <c r="N3" s="144" t="e">
        <f>VLOOKUP($K$3,#REF!,6,FALSE)</f>
        <v>#REF!</v>
      </c>
      <c r="O3" s="145" t="e">
        <f>VLOOKUP($K$3,#REF!,2,FALSE)</f>
        <v>#REF!</v>
      </c>
      <c r="P3" s="14"/>
      <c r="Q3" s="14"/>
      <c r="R3" s="14"/>
      <c r="S3" s="14"/>
      <c r="T3" s="14"/>
      <c r="U3" s="14"/>
      <c r="V3" s="9"/>
      <c r="W3" s="9"/>
      <c r="X3" s="9"/>
      <c r="Y3" s="9"/>
      <c r="Z3" s="9"/>
      <c r="AA3" s="9"/>
      <c r="AB3" s="9"/>
    </row>
    <row r="4" spans="1:28" s="6" customFormat="1" ht="16.5" thickBot="1" x14ac:dyDescent="0.3">
      <c r="A4" s="12"/>
      <c r="B4" s="12"/>
      <c r="C4" s="179" t="s">
        <v>9</v>
      </c>
      <c r="D4" s="180"/>
      <c r="E4" s="180"/>
      <c r="F4" s="181"/>
      <c r="G4" s="182" t="s">
        <v>10</v>
      </c>
      <c r="H4" s="180"/>
      <c r="I4" s="180"/>
      <c r="J4" s="180"/>
      <c r="K4" s="180"/>
      <c r="L4" s="183"/>
      <c r="M4" s="13"/>
      <c r="N4" s="17" t="s">
        <v>3</v>
      </c>
      <c r="O4" s="18"/>
      <c r="P4" s="18"/>
      <c r="Q4" s="18"/>
      <c r="R4" s="18"/>
      <c r="S4" s="18"/>
      <c r="T4" s="18"/>
      <c r="U4" s="19"/>
      <c r="V4" s="9"/>
      <c r="W4" s="9"/>
      <c r="X4" s="9"/>
      <c r="Y4" s="9"/>
      <c r="Z4" s="9"/>
      <c r="AA4" s="9"/>
      <c r="AB4" s="9"/>
    </row>
    <row r="5" spans="1:28" s="6" customFormat="1" ht="15.75" thickBot="1" x14ac:dyDescent="0.3">
      <c r="A5" s="12"/>
      <c r="B5" s="12"/>
      <c r="C5" s="81" t="s">
        <v>14</v>
      </c>
      <c r="D5" s="7" t="s">
        <v>13</v>
      </c>
      <c r="E5" s="7" t="s">
        <v>11</v>
      </c>
      <c r="F5" s="82" t="s">
        <v>12</v>
      </c>
      <c r="G5" s="83" t="s">
        <v>14</v>
      </c>
      <c r="H5" s="169" t="s">
        <v>13</v>
      </c>
      <c r="I5" s="169"/>
      <c r="J5" s="7" t="s">
        <v>11</v>
      </c>
      <c r="K5" s="169" t="s">
        <v>45</v>
      </c>
      <c r="L5" s="184"/>
      <c r="M5" s="13"/>
      <c r="N5" s="17">
        <f>COUNTIF(boat2[Activity
النشاط],N4)</f>
        <v>0</v>
      </c>
      <c r="O5" s="17">
        <f>COUNTIF(boat2[Activity
النشاط],O4)</f>
        <v>0</v>
      </c>
      <c r="P5" s="17">
        <f>COUNTIF(boat2[Activity
النشاط],P4)</f>
        <v>0</v>
      </c>
      <c r="Q5" s="17">
        <f>COUNTIF(boat2[Activity
النشاط],Q4)</f>
        <v>0</v>
      </c>
      <c r="R5" s="17">
        <f>COUNTIF(boat2[Activity
النشاط],R4)</f>
        <v>0</v>
      </c>
      <c r="S5" s="17">
        <f>COUNTIF(boat2[Activity
النشاط],S4)</f>
        <v>0</v>
      </c>
      <c r="T5" s="17">
        <f>COUNTIF(boat2[Activity
النشاط],T4)</f>
        <v>0</v>
      </c>
      <c r="U5" s="17">
        <f>COUNTIF(boat2[Activity
النشاط],U4)</f>
        <v>0</v>
      </c>
      <c r="V5" s="6">
        <f>COUNTIF(boat2[Activity
النشاط],"*DIVE*")</f>
        <v>0</v>
      </c>
      <c r="W5" s="6">
        <f>COUNTIF(boat2[Activity
النشاط],"*3 DIVES*")</f>
        <v>0</v>
      </c>
      <c r="X5" s="9"/>
      <c r="Y5" s="9"/>
      <c r="Z5" s="9"/>
      <c r="AA5" s="9"/>
      <c r="AB5" s="9"/>
    </row>
    <row r="6" spans="1:28" s="6" customFormat="1" ht="15.75" x14ac:dyDescent="0.25">
      <c r="A6" s="12"/>
      <c r="B6" s="12"/>
      <c r="C6" s="92" t="e">
        <f>VLOOKUP($K$3,#REF!,10,FALSE)</f>
        <v>#REF!</v>
      </c>
      <c r="D6" s="92" t="e">
        <f>VLOOKUP($K$3,#REF!,9,FALSE)</f>
        <v>#REF!</v>
      </c>
      <c r="E6" s="92" t="e">
        <f>VLOOKUP($K$3,#REF!,8,FALSE)</f>
        <v>#REF!</v>
      </c>
      <c r="F6" s="74" t="e">
        <f>VLOOKUP($K$3,#REF!,7,FALSE)</f>
        <v>#REF!</v>
      </c>
      <c r="G6" s="75" t="e">
        <f>VLOOKUP($K6,#REF!,4,FALSE)</f>
        <v>#REF!</v>
      </c>
      <c r="H6" s="170" t="e">
        <f>VLOOKUP($K6,#REF!,3,FALSE)</f>
        <v>#REF!</v>
      </c>
      <c r="I6" s="170"/>
      <c r="J6" s="91" t="e">
        <f>VLOOKUP($K6,#REF!,2,FALSE)</f>
        <v>#REF!</v>
      </c>
      <c r="K6" s="175"/>
      <c r="L6" s="176"/>
      <c r="M6" s="13"/>
      <c r="N6" s="20"/>
      <c r="O6" s="21"/>
      <c r="P6" s="21"/>
      <c r="Q6" s="22"/>
      <c r="R6" s="22"/>
      <c r="S6" s="23"/>
      <c r="T6" s="22"/>
      <c r="U6" s="24"/>
      <c r="V6" s="9"/>
      <c r="W6" s="9"/>
      <c r="X6" s="9"/>
      <c r="Y6" s="9"/>
      <c r="Z6" s="9"/>
      <c r="AA6" s="9"/>
      <c r="AB6" s="9"/>
    </row>
    <row r="7" spans="1:28" s="6" customFormat="1" ht="15.75" x14ac:dyDescent="0.25">
      <c r="A7" s="173" t="s">
        <v>44</v>
      </c>
      <c r="B7" s="174"/>
      <c r="C7" s="92" t="e">
        <f>VLOOKUP($K$3,#REF!,14,FALSE)</f>
        <v>#REF!</v>
      </c>
      <c r="D7" s="92" t="e">
        <f>VLOOKUP($K$3,#REF!,13,FALSE)</f>
        <v>#REF!</v>
      </c>
      <c r="E7" s="92" t="e">
        <f>VLOOKUP($K$3,#REF!,12,FALSE)</f>
        <v>#REF!</v>
      </c>
      <c r="F7" s="74" t="e">
        <f>VLOOKUP($K$3,#REF!,11,FALSE)</f>
        <v>#REF!</v>
      </c>
      <c r="G7" s="75" t="e">
        <f>VLOOKUP($K7,#REF!,4,FALSE)</f>
        <v>#REF!</v>
      </c>
      <c r="H7" s="170" t="e">
        <f>VLOOKUP($K7,#REF!,3,FALSE)</f>
        <v>#REF!</v>
      </c>
      <c r="I7" s="170"/>
      <c r="J7" s="91" t="e">
        <f>VLOOKUP($K7,#REF!,2,FALSE)</f>
        <v>#REF!</v>
      </c>
      <c r="K7" s="175"/>
      <c r="L7" s="176"/>
      <c r="M7" s="13"/>
      <c r="N7" s="20"/>
      <c r="O7" s="21"/>
      <c r="P7" s="21"/>
      <c r="Q7" s="22"/>
      <c r="R7" s="22"/>
      <c r="S7" s="23"/>
      <c r="T7" s="22"/>
      <c r="U7" s="24"/>
      <c r="V7" s="9"/>
      <c r="W7" s="9"/>
      <c r="X7" s="9"/>
      <c r="Y7" s="9"/>
      <c r="Z7" s="9"/>
      <c r="AA7" s="9"/>
      <c r="AB7" s="9"/>
    </row>
    <row r="8" spans="1:28" s="6" customFormat="1" ht="15.75" x14ac:dyDescent="0.25">
      <c r="A8" s="174"/>
      <c r="B8" s="174"/>
      <c r="C8" s="92" t="e">
        <f>VLOOKUP($K$3,#REF!,18,FALSE)</f>
        <v>#REF!</v>
      </c>
      <c r="D8" s="92" t="e">
        <f>VLOOKUP($K$3,#REF!,17,FALSE)</f>
        <v>#REF!</v>
      </c>
      <c r="E8" s="92" t="e">
        <f>VLOOKUP($K$3,#REF!,16,FALSE)</f>
        <v>#REF!</v>
      </c>
      <c r="F8" s="74" t="e">
        <f>VLOOKUP($K$3,#REF!,15,FALSE)</f>
        <v>#REF!</v>
      </c>
      <c r="G8" s="75" t="e">
        <f>VLOOKUP($K8,#REF!,4,FALSE)</f>
        <v>#REF!</v>
      </c>
      <c r="H8" s="170" t="e">
        <f>VLOOKUP($K8,#REF!,3,FALSE)</f>
        <v>#REF!</v>
      </c>
      <c r="I8" s="170"/>
      <c r="J8" s="91" t="e">
        <f>VLOOKUP($K8,#REF!,2,FALSE)</f>
        <v>#REF!</v>
      </c>
      <c r="K8" s="175"/>
      <c r="L8" s="176"/>
      <c r="M8" s="13"/>
      <c r="N8" s="20"/>
      <c r="O8" s="25"/>
      <c r="P8" s="25"/>
      <c r="Q8" s="25"/>
      <c r="R8" s="25"/>
      <c r="S8" s="26"/>
      <c r="T8" s="25"/>
      <c r="U8" s="27"/>
      <c r="V8" s="9"/>
      <c r="W8" s="9"/>
      <c r="X8" s="9"/>
      <c r="Y8" s="9"/>
      <c r="Z8" s="9"/>
      <c r="AA8" s="9"/>
      <c r="AB8" s="9"/>
    </row>
    <row r="9" spans="1:28" s="6" customFormat="1" ht="15.75" x14ac:dyDescent="0.25">
      <c r="A9" s="174"/>
      <c r="B9" s="174"/>
      <c r="C9" s="92" t="e">
        <f>VLOOKUP($K$3,#REF!,22,FALSE)</f>
        <v>#REF!</v>
      </c>
      <c r="D9" s="92" t="e">
        <f>VLOOKUP($K$3,#REF!,21,FALSE)</f>
        <v>#REF!</v>
      </c>
      <c r="E9" s="92" t="e">
        <f>VLOOKUP($K$3,#REF!,20,FALSE)</f>
        <v>#REF!</v>
      </c>
      <c r="F9" s="74" t="e">
        <f>VLOOKUP($K$3,#REF!,19,FALSE)</f>
        <v>#REF!</v>
      </c>
      <c r="G9" s="75" t="e">
        <f>VLOOKUP($K9,#REF!,4,FALSE)</f>
        <v>#REF!</v>
      </c>
      <c r="H9" s="170" t="e">
        <f>VLOOKUP($K9,#REF!,3,FALSE)</f>
        <v>#REF!</v>
      </c>
      <c r="I9" s="170"/>
      <c r="J9" s="91" t="e">
        <f>VLOOKUP($K9,#REF!,2,FALSE)</f>
        <v>#REF!</v>
      </c>
      <c r="K9" s="175"/>
      <c r="L9" s="176"/>
      <c r="M9" s="13"/>
      <c r="N9" s="116"/>
      <c r="O9" s="25"/>
      <c r="P9" s="25"/>
      <c r="Q9" s="28"/>
      <c r="R9" s="28"/>
      <c r="S9" s="26"/>
      <c r="T9" s="28"/>
      <c r="U9" s="29"/>
      <c r="V9" s="9"/>
      <c r="W9" s="9"/>
      <c r="X9" s="9"/>
      <c r="Y9" s="9"/>
      <c r="Z9" s="9"/>
      <c r="AA9" s="9"/>
      <c r="AB9" s="9"/>
    </row>
    <row r="10" spans="1:28" s="6" customFormat="1" ht="15.75" x14ac:dyDescent="0.25">
      <c r="A10" s="174"/>
      <c r="B10" s="174"/>
      <c r="C10" s="76"/>
      <c r="D10" s="77"/>
      <c r="E10" s="77"/>
      <c r="F10" s="74"/>
      <c r="G10" s="75" t="e">
        <f>VLOOKUP($K10,#REF!,4,FALSE)</f>
        <v>#REF!</v>
      </c>
      <c r="H10" s="170" t="e">
        <f>VLOOKUP($K10,#REF!,3,FALSE)</f>
        <v>#REF!</v>
      </c>
      <c r="I10" s="170"/>
      <c r="J10" s="91" t="e">
        <f>VLOOKUP($K10,#REF!,2,FALSE)</f>
        <v>#REF!</v>
      </c>
      <c r="K10" s="175"/>
      <c r="L10" s="176"/>
      <c r="M10" s="13"/>
      <c r="N10" s="30"/>
      <c r="O10" s="25"/>
      <c r="P10" s="25"/>
      <c r="Q10" s="28"/>
      <c r="R10" s="28"/>
      <c r="S10" s="26"/>
      <c r="T10" s="28"/>
      <c r="U10" s="29"/>
      <c r="V10" s="9"/>
      <c r="W10" s="9"/>
      <c r="X10" s="9"/>
      <c r="Y10" s="9"/>
      <c r="Z10" s="9"/>
      <c r="AA10" s="9"/>
      <c r="AB10" s="9"/>
    </row>
    <row r="11" spans="1:28" s="6" customFormat="1" ht="16.5" thickBot="1" x14ac:dyDescent="0.3">
      <c r="A11" s="12"/>
      <c r="B11" s="12"/>
      <c r="C11" s="78"/>
      <c r="D11" s="79"/>
      <c r="E11" s="79"/>
      <c r="F11" s="80"/>
      <c r="G11" s="75" t="e">
        <f>VLOOKUP($K11,#REF!,4,FALSE)</f>
        <v>#REF!</v>
      </c>
      <c r="H11" s="170" t="e">
        <f>VLOOKUP($K11,#REF!,3,FALSE)</f>
        <v>#REF!</v>
      </c>
      <c r="I11" s="170"/>
      <c r="J11" s="91" t="e">
        <f>VLOOKUP($K11,#REF!,2,FALSE)</f>
        <v>#REF!</v>
      </c>
      <c r="K11" s="175"/>
      <c r="L11" s="176"/>
      <c r="M11" s="13"/>
      <c r="N11" s="31"/>
      <c r="O11" s="32"/>
      <c r="P11" s="32"/>
      <c r="Q11" s="33"/>
      <c r="R11" s="33"/>
      <c r="S11" s="34"/>
      <c r="T11" s="33"/>
      <c r="U11" s="35"/>
      <c r="V11" s="9"/>
      <c r="W11" s="9"/>
      <c r="X11" s="9"/>
      <c r="Y11" s="9"/>
      <c r="Z11" s="9"/>
      <c r="AA11" s="9"/>
      <c r="AB11" s="9"/>
    </row>
    <row r="12" spans="1:28" s="6" customFormat="1" ht="17.25" thickTop="1" thickBot="1" x14ac:dyDescent="0.3">
      <c r="A12" s="12"/>
      <c r="B12" s="12"/>
      <c r="C12" s="88" t="s">
        <v>15</v>
      </c>
      <c r="D12" s="10"/>
      <c r="E12" s="89" t="e">
        <f>VLOOKUP($D$12,#REF!,2,FALSE)</f>
        <v>#REF!</v>
      </c>
      <c r="F12" s="80"/>
      <c r="G12" s="75" t="e">
        <f>VLOOKUP($K12,#REF!,4,FALSE)</f>
        <v>#REF!</v>
      </c>
      <c r="H12" s="170" t="e">
        <f>VLOOKUP($K12,#REF!,3,FALSE)</f>
        <v>#REF!</v>
      </c>
      <c r="I12" s="170"/>
      <c r="J12" s="91" t="e">
        <f>VLOOKUP($K12,#REF!,2,FALSE)</f>
        <v>#REF!</v>
      </c>
      <c r="K12" s="177"/>
      <c r="L12" s="178"/>
      <c r="M12" s="13"/>
      <c r="N12" s="13"/>
      <c r="O12" s="14"/>
      <c r="P12" s="14"/>
      <c r="Q12" s="14"/>
      <c r="R12" s="14"/>
      <c r="S12" s="14"/>
      <c r="T12" s="14"/>
      <c r="U12" s="14"/>
      <c r="V12" s="90"/>
      <c r="W12" s="90"/>
      <c r="X12" s="9"/>
      <c r="Y12" s="9"/>
      <c r="Z12" s="9"/>
      <c r="AA12" s="9"/>
      <c r="AB12" s="9"/>
    </row>
    <row r="13" spans="1:28" x14ac:dyDescent="0.25">
      <c r="A13" s="36"/>
      <c r="B13" s="36"/>
      <c r="C13" s="37"/>
      <c r="D13" s="38"/>
      <c r="E13" s="39"/>
      <c r="F13" s="37"/>
      <c r="G13" s="40"/>
      <c r="H13" s="40"/>
      <c r="I13" s="40"/>
      <c r="J13" s="41"/>
      <c r="K13" s="42"/>
      <c r="L13" s="43"/>
      <c r="M13" s="44"/>
      <c r="N13" s="44"/>
      <c r="O13" s="43"/>
      <c r="P13" s="43"/>
      <c r="Q13" s="43"/>
      <c r="R13" s="43"/>
      <c r="S13" s="43"/>
      <c r="T13" s="43"/>
      <c r="U13" s="43"/>
      <c r="V13" s="8"/>
      <c r="W13" s="8"/>
      <c r="X13" s="8"/>
      <c r="Y13" s="8"/>
      <c r="Z13" s="8"/>
      <c r="AA13" s="8"/>
      <c r="AB13" s="8"/>
    </row>
    <row r="14" spans="1:28" s="2" customFormat="1" ht="25.5" x14ac:dyDescent="0.25">
      <c r="A14" s="84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" t="s">
        <v>29</v>
      </c>
      <c r="O14" s="1" t="s">
        <v>30</v>
      </c>
      <c r="P14" s="85" t="s">
        <v>31</v>
      </c>
      <c r="Q14" s="86" t="s">
        <v>32</v>
      </c>
      <c r="R14" s="87" t="s">
        <v>33</v>
      </c>
      <c r="S14" s="87" t="s">
        <v>46</v>
      </c>
      <c r="T14" s="87" t="s">
        <v>34</v>
      </c>
      <c r="U14" s="87" t="s">
        <v>35</v>
      </c>
      <c r="V14" s="87" t="s">
        <v>37</v>
      </c>
      <c r="W14" s="87" t="s">
        <v>38</v>
      </c>
      <c r="X14" s="87" t="s">
        <v>39</v>
      </c>
      <c r="Y14" s="87" t="s">
        <v>40</v>
      </c>
      <c r="Z14" s="87" t="s">
        <v>41</v>
      </c>
      <c r="AA14" s="87" t="s">
        <v>42</v>
      </c>
      <c r="AB14" s="87" t="s">
        <v>36</v>
      </c>
    </row>
    <row r="15" spans="1:28" x14ac:dyDescent="0.25">
      <c r="A15" s="46">
        <v>1</v>
      </c>
      <c r="B15" s="52"/>
      <c r="C15" s="52"/>
      <c r="D15" s="52"/>
      <c r="E15" s="52"/>
      <c r="F15" s="52"/>
      <c r="G15" s="53"/>
      <c r="H15" s="53"/>
      <c r="I15" s="53"/>
      <c r="J15" s="52"/>
      <c r="K15" s="52"/>
      <c r="L15" s="52"/>
      <c r="M15" s="124"/>
      <c r="N15" s="52"/>
      <c r="O15" s="53"/>
      <c r="P15" s="53"/>
      <c r="Q15" s="54"/>
      <c r="R15" s="102"/>
      <c r="S15" s="96"/>
      <c r="T15" s="60"/>
      <c r="U15" s="96"/>
      <c r="V15" s="47"/>
      <c r="W15" s="47"/>
      <c r="X15" s="47"/>
      <c r="Y15" s="47"/>
      <c r="Z15" s="47"/>
      <c r="AA15" s="47"/>
      <c r="AB15" s="47"/>
    </row>
    <row r="16" spans="1:28" x14ac:dyDescent="0.25">
      <c r="A16" s="46">
        <v>2</v>
      </c>
      <c r="B16" s="52"/>
      <c r="C16" s="52"/>
      <c r="D16" s="52"/>
      <c r="E16" s="52"/>
      <c r="F16" s="52"/>
      <c r="G16" s="53"/>
      <c r="H16" s="53"/>
      <c r="I16" s="53"/>
      <c r="J16" s="52"/>
      <c r="K16" s="52"/>
      <c r="L16" s="52"/>
      <c r="M16" s="124"/>
      <c r="N16" s="52"/>
      <c r="O16" s="53"/>
      <c r="P16" s="53"/>
      <c r="Q16" s="54"/>
      <c r="R16" s="102"/>
      <c r="S16" s="96"/>
      <c r="T16" s="60"/>
      <c r="U16" s="96"/>
      <c r="V16" s="47"/>
      <c r="W16" s="47"/>
      <c r="X16" s="47"/>
      <c r="Y16" s="47"/>
      <c r="Z16" s="47"/>
      <c r="AA16" s="47"/>
      <c r="AB16" s="47"/>
    </row>
    <row r="17" spans="1:28" x14ac:dyDescent="0.25">
      <c r="A17" s="46">
        <v>3</v>
      </c>
      <c r="B17" s="52"/>
      <c r="C17" s="52"/>
      <c r="D17" s="52"/>
      <c r="E17" s="52"/>
      <c r="F17" s="52"/>
      <c r="G17" s="53"/>
      <c r="H17" s="53"/>
      <c r="I17" s="53"/>
      <c r="J17" s="52"/>
      <c r="K17" s="52"/>
      <c r="L17" s="52"/>
      <c r="M17" s="124"/>
      <c r="N17" s="52"/>
      <c r="O17" s="53"/>
      <c r="P17" s="53"/>
      <c r="Q17" s="54"/>
      <c r="R17" s="102"/>
      <c r="S17" s="96"/>
      <c r="T17" s="60"/>
      <c r="U17" s="97"/>
      <c r="V17" s="47"/>
      <c r="W17" s="47"/>
      <c r="X17" s="47"/>
      <c r="Y17" s="47"/>
      <c r="Z17" s="47"/>
      <c r="AA17" s="47"/>
      <c r="AB17" s="47"/>
    </row>
    <row r="18" spans="1:28" x14ac:dyDescent="0.25">
      <c r="A18" s="46">
        <v>4</v>
      </c>
      <c r="B18" s="52"/>
      <c r="C18" s="52"/>
      <c r="D18" s="52"/>
      <c r="E18" s="52"/>
      <c r="F18" s="119"/>
      <c r="G18" s="53"/>
      <c r="H18" s="53"/>
      <c r="I18" s="53"/>
      <c r="J18" s="52"/>
      <c r="K18" s="52"/>
      <c r="L18" s="52"/>
      <c r="M18" s="124"/>
      <c r="N18" s="52"/>
      <c r="O18" s="53"/>
      <c r="P18" s="53"/>
      <c r="Q18" s="54"/>
      <c r="R18" s="102"/>
      <c r="S18" s="96"/>
      <c r="T18" s="60"/>
      <c r="U18" s="97"/>
      <c r="V18" s="47"/>
      <c r="W18" s="47"/>
      <c r="X18" s="47"/>
      <c r="Y18" s="47"/>
      <c r="Z18" s="47"/>
      <c r="AA18" s="47"/>
      <c r="AB18" s="47"/>
    </row>
    <row r="19" spans="1:28" x14ac:dyDescent="0.25">
      <c r="A19" s="46">
        <v>5</v>
      </c>
      <c r="B19" s="52"/>
      <c r="C19" s="52"/>
      <c r="D19" s="52"/>
      <c r="E19" s="52"/>
      <c r="F19" s="52"/>
      <c r="G19" s="53"/>
      <c r="H19" s="53"/>
      <c r="I19" s="53"/>
      <c r="J19" s="52"/>
      <c r="K19" s="94"/>
      <c r="L19" s="52"/>
      <c r="M19" s="124"/>
      <c r="N19" s="52"/>
      <c r="O19" s="53"/>
      <c r="P19" s="53"/>
      <c r="Q19" s="54"/>
      <c r="R19" s="102"/>
      <c r="S19" s="96"/>
      <c r="T19" s="60"/>
      <c r="U19" s="96"/>
      <c r="V19" s="47"/>
      <c r="W19" s="47"/>
      <c r="X19" s="47"/>
      <c r="Y19" s="47"/>
      <c r="Z19" s="47"/>
      <c r="AA19" s="47"/>
      <c r="AB19" s="47"/>
    </row>
    <row r="20" spans="1:28" x14ac:dyDescent="0.25">
      <c r="A20" s="46">
        <v>6</v>
      </c>
      <c r="B20" s="52"/>
      <c r="C20" s="52"/>
      <c r="D20" s="52"/>
      <c r="E20" s="52"/>
      <c r="F20" s="52"/>
      <c r="G20" s="53"/>
      <c r="H20" s="53"/>
      <c r="I20" s="53"/>
      <c r="J20" s="52"/>
      <c r="K20" s="52"/>
      <c r="L20" s="52"/>
      <c r="M20" s="124"/>
      <c r="N20" s="52"/>
      <c r="O20" s="53"/>
      <c r="P20" s="53"/>
      <c r="Q20" s="54"/>
      <c r="R20" s="102"/>
      <c r="S20" s="96"/>
      <c r="T20" s="60"/>
      <c r="U20" s="96"/>
      <c r="V20" s="47"/>
      <c r="W20" s="47"/>
      <c r="X20" s="47"/>
      <c r="Y20" s="47"/>
      <c r="Z20" s="47"/>
      <c r="AA20" s="47"/>
      <c r="AB20" s="47"/>
    </row>
    <row r="21" spans="1:28" x14ac:dyDescent="0.25">
      <c r="A21" s="46">
        <v>7</v>
      </c>
      <c r="B21" s="52"/>
      <c r="C21" s="52"/>
      <c r="D21" s="52"/>
      <c r="E21" s="52"/>
      <c r="F21" s="52"/>
      <c r="G21" s="53"/>
      <c r="H21" s="53"/>
      <c r="I21" s="53"/>
      <c r="J21" s="52"/>
      <c r="K21" s="52"/>
      <c r="L21" s="119"/>
      <c r="M21" s="124"/>
      <c r="N21" s="52"/>
      <c r="O21" s="53"/>
      <c r="P21" s="53"/>
      <c r="Q21" s="54"/>
      <c r="R21" s="102"/>
      <c r="S21" s="96"/>
      <c r="T21" s="60"/>
      <c r="U21" s="96"/>
      <c r="V21" s="47"/>
      <c r="W21" s="47"/>
      <c r="X21" s="47"/>
      <c r="Y21" s="47"/>
      <c r="Z21" s="47"/>
      <c r="AA21" s="47"/>
      <c r="AB21" s="47"/>
    </row>
    <row r="22" spans="1:28" x14ac:dyDescent="0.25">
      <c r="A22" s="46">
        <v>8</v>
      </c>
      <c r="B22" s="52"/>
      <c r="C22" s="52"/>
      <c r="D22" s="52"/>
      <c r="E22" s="52"/>
      <c r="F22" s="52"/>
      <c r="G22" s="53"/>
      <c r="H22" s="53"/>
      <c r="I22" s="53"/>
      <c r="J22" s="52"/>
      <c r="K22" s="52"/>
      <c r="L22" s="52"/>
      <c r="M22" s="124"/>
      <c r="N22" s="52"/>
      <c r="O22" s="53"/>
      <c r="P22" s="53"/>
      <c r="Q22" s="54"/>
      <c r="R22" s="102"/>
      <c r="S22" s="96"/>
      <c r="T22" s="60"/>
      <c r="U22" s="96"/>
      <c r="V22" s="47"/>
      <c r="W22" s="47"/>
      <c r="X22" s="47"/>
      <c r="Y22" s="47"/>
      <c r="Z22" s="47"/>
      <c r="AA22" s="47"/>
      <c r="AB22" s="47"/>
    </row>
    <row r="23" spans="1:28" x14ac:dyDescent="0.25">
      <c r="A23" s="46">
        <v>9</v>
      </c>
      <c r="B23" s="98"/>
      <c r="C23" s="98"/>
      <c r="D23" s="52"/>
      <c r="E23" s="98"/>
      <c r="F23" s="52"/>
      <c r="G23" s="53"/>
      <c r="H23" s="53"/>
      <c r="I23" s="99"/>
      <c r="J23" s="98"/>
      <c r="K23" s="98"/>
      <c r="L23" s="98"/>
      <c r="M23" s="125"/>
      <c r="N23" s="98"/>
      <c r="O23" s="99"/>
      <c r="P23" s="53"/>
      <c r="Q23" s="54"/>
      <c r="R23" s="102"/>
      <c r="S23" s="96"/>
      <c r="T23" s="60"/>
      <c r="U23" s="97"/>
      <c r="V23" s="47"/>
      <c r="W23" s="47"/>
      <c r="X23" s="47"/>
      <c r="Y23" s="47"/>
      <c r="Z23" s="47"/>
      <c r="AA23" s="47"/>
      <c r="AB23" s="47"/>
    </row>
    <row r="24" spans="1:28" x14ac:dyDescent="0.25">
      <c r="A24" s="46">
        <v>10</v>
      </c>
      <c r="B24" s="52"/>
      <c r="C24" s="52"/>
      <c r="D24" s="52"/>
      <c r="E24" s="52"/>
      <c r="F24" s="52"/>
      <c r="G24" s="53"/>
      <c r="H24" s="53"/>
      <c r="I24" s="53"/>
      <c r="J24" s="52"/>
      <c r="K24" s="52"/>
      <c r="L24" s="52"/>
      <c r="M24" s="124"/>
      <c r="N24" s="52"/>
      <c r="O24" s="53"/>
      <c r="P24" s="53"/>
      <c r="Q24" s="54"/>
      <c r="R24" s="102"/>
      <c r="S24" s="96"/>
      <c r="T24" s="60"/>
      <c r="U24" s="96"/>
      <c r="V24" s="47"/>
      <c r="W24" s="47"/>
      <c r="X24" s="47"/>
      <c r="Y24" s="47"/>
      <c r="Z24" s="47"/>
      <c r="AA24" s="47"/>
      <c r="AB24" s="47"/>
    </row>
    <row r="25" spans="1:28" x14ac:dyDescent="0.25">
      <c r="A25" s="46">
        <v>11</v>
      </c>
      <c r="B25" s="98"/>
      <c r="C25" s="98"/>
      <c r="D25" s="52"/>
      <c r="E25" s="98"/>
      <c r="F25" s="52"/>
      <c r="G25" s="53"/>
      <c r="H25" s="99"/>
      <c r="I25" s="99"/>
      <c r="J25" s="52"/>
      <c r="K25" s="98"/>
      <c r="L25" s="98"/>
      <c r="M25" s="125"/>
      <c r="N25" s="98"/>
      <c r="O25" s="99"/>
      <c r="P25" s="99"/>
      <c r="Q25" s="54"/>
      <c r="R25" s="102"/>
      <c r="S25" s="96"/>
      <c r="T25" s="60"/>
      <c r="U25" s="96"/>
      <c r="V25" s="47"/>
      <c r="W25" s="47"/>
      <c r="X25" s="47"/>
      <c r="Y25" s="47"/>
      <c r="Z25" s="47"/>
      <c r="AA25" s="47"/>
      <c r="AB25" s="47"/>
    </row>
    <row r="26" spans="1:28" x14ac:dyDescent="0.25">
      <c r="A26" s="46">
        <v>12</v>
      </c>
      <c r="B26" s="98"/>
      <c r="C26" s="98"/>
      <c r="D26" s="52"/>
      <c r="E26" s="100"/>
      <c r="F26" s="52"/>
      <c r="G26" s="99"/>
      <c r="H26" s="99"/>
      <c r="I26" s="99"/>
      <c r="J26" s="52"/>
      <c r="K26" s="98"/>
      <c r="L26" s="98"/>
      <c r="M26" s="125"/>
      <c r="N26" s="98"/>
      <c r="O26" s="99"/>
      <c r="P26" s="99"/>
      <c r="Q26" s="101"/>
      <c r="R26" s="102"/>
      <c r="S26" s="96"/>
      <c r="T26" s="60"/>
      <c r="U26" s="96"/>
      <c r="V26" s="47"/>
      <c r="W26" s="47"/>
      <c r="X26" s="47"/>
      <c r="Y26" s="47"/>
      <c r="Z26" s="47"/>
      <c r="AA26" s="47"/>
      <c r="AB26" s="47"/>
    </row>
    <row r="27" spans="1:28" x14ac:dyDescent="0.25">
      <c r="A27" s="46">
        <v>13</v>
      </c>
      <c r="B27" s="98"/>
      <c r="C27" s="98"/>
      <c r="D27" s="52"/>
      <c r="E27" s="100"/>
      <c r="F27" s="52"/>
      <c r="G27" s="99"/>
      <c r="H27" s="99"/>
      <c r="I27" s="99"/>
      <c r="J27" s="52"/>
      <c r="K27" s="98"/>
      <c r="L27" s="98"/>
      <c r="M27" s="125"/>
      <c r="N27" s="98"/>
      <c r="O27" s="99"/>
      <c r="P27" s="99"/>
      <c r="Q27" s="101"/>
      <c r="R27" s="102"/>
      <c r="S27" s="96"/>
      <c r="T27" s="60"/>
      <c r="U27" s="52"/>
      <c r="V27" s="47"/>
      <c r="W27" s="47"/>
      <c r="X27" s="47"/>
      <c r="Y27" s="47"/>
      <c r="Z27" s="47"/>
      <c r="AA27" s="47"/>
      <c r="AB27" s="47"/>
    </row>
    <row r="28" spans="1:28" x14ac:dyDescent="0.25">
      <c r="A28" s="46">
        <v>14</v>
      </c>
      <c r="B28" s="52"/>
      <c r="C28" s="52"/>
      <c r="D28" s="52"/>
      <c r="E28" s="52"/>
      <c r="F28" s="52"/>
      <c r="G28" s="53"/>
      <c r="H28" s="53"/>
      <c r="I28" s="53"/>
      <c r="J28" s="52"/>
      <c r="K28" s="52"/>
      <c r="L28" s="52"/>
      <c r="M28" s="124"/>
      <c r="N28" s="52"/>
      <c r="O28" s="53"/>
      <c r="P28" s="99"/>
      <c r="Q28" s="54"/>
      <c r="R28" s="102"/>
      <c r="S28" s="96"/>
      <c r="T28" s="60"/>
      <c r="U28" s="52"/>
      <c r="V28" s="47"/>
      <c r="W28" s="47"/>
      <c r="X28" s="47"/>
      <c r="Y28" s="47"/>
      <c r="Z28" s="47"/>
      <c r="AA28" s="47"/>
      <c r="AB28" s="47"/>
    </row>
    <row r="29" spans="1:28" x14ac:dyDescent="0.25">
      <c r="A29" s="46">
        <v>15</v>
      </c>
      <c r="B29" s="52"/>
      <c r="C29" s="52"/>
      <c r="D29" s="52"/>
      <c r="E29" s="52"/>
      <c r="F29" s="52"/>
      <c r="G29" s="53"/>
      <c r="H29" s="53"/>
      <c r="I29" s="53"/>
      <c r="J29" s="52"/>
      <c r="K29" s="52"/>
      <c r="L29" s="52"/>
      <c r="M29" s="124"/>
      <c r="N29" s="52"/>
      <c r="O29" s="53"/>
      <c r="P29" s="99"/>
      <c r="Q29" s="54"/>
      <c r="R29" s="102"/>
      <c r="S29" s="96"/>
      <c r="T29" s="60"/>
      <c r="U29" s="52"/>
      <c r="V29" s="47"/>
      <c r="W29" s="47"/>
      <c r="X29" s="47"/>
      <c r="Y29" s="47"/>
      <c r="Z29" s="47"/>
      <c r="AA29" s="47"/>
      <c r="AB29" s="47"/>
    </row>
    <row r="30" spans="1:28" x14ac:dyDescent="0.25">
      <c r="A30" s="46">
        <v>16</v>
      </c>
      <c r="B30" s="52"/>
      <c r="C30" s="52"/>
      <c r="D30" s="52"/>
      <c r="E30" s="52"/>
      <c r="F30" s="52"/>
      <c r="G30" s="53"/>
      <c r="H30" s="53"/>
      <c r="I30" s="53"/>
      <c r="J30" s="52"/>
      <c r="K30" s="52"/>
      <c r="L30" s="52"/>
      <c r="M30" s="124"/>
      <c r="N30" s="52"/>
      <c r="O30" s="53"/>
      <c r="P30" s="99"/>
      <c r="Q30" s="54"/>
      <c r="R30" s="102"/>
      <c r="S30" s="96"/>
      <c r="T30" s="60"/>
      <c r="U30" s="52"/>
      <c r="V30" s="47"/>
      <c r="W30" s="47"/>
      <c r="X30" s="47"/>
      <c r="Y30" s="47"/>
      <c r="Z30" s="47"/>
      <c r="AA30" s="47"/>
      <c r="AB30" s="47"/>
    </row>
    <row r="31" spans="1:28" x14ac:dyDescent="0.25">
      <c r="A31" s="46">
        <v>17</v>
      </c>
      <c r="B31" s="52"/>
      <c r="C31" s="52"/>
      <c r="D31" s="52"/>
      <c r="E31" s="52"/>
      <c r="F31" s="52"/>
      <c r="G31" s="53"/>
      <c r="H31" s="53"/>
      <c r="I31" s="53"/>
      <c r="J31" s="52"/>
      <c r="K31" s="52"/>
      <c r="L31" s="52"/>
      <c r="M31" s="124"/>
      <c r="N31" s="52"/>
      <c r="O31" s="53"/>
      <c r="P31" s="99"/>
      <c r="Q31" s="54"/>
      <c r="R31" s="102"/>
      <c r="S31" s="96"/>
      <c r="T31" s="60"/>
      <c r="U31" s="52"/>
      <c r="V31" s="47"/>
      <c r="W31" s="47"/>
      <c r="X31" s="47"/>
      <c r="Y31" s="47"/>
      <c r="Z31" s="47"/>
      <c r="AA31" s="47"/>
      <c r="AB31" s="47"/>
    </row>
    <row r="32" spans="1:28" x14ac:dyDescent="0.25">
      <c r="A32" s="46">
        <v>18</v>
      </c>
      <c r="B32" s="52"/>
      <c r="C32" s="52"/>
      <c r="D32" s="52"/>
      <c r="E32" s="52"/>
      <c r="F32" s="52"/>
      <c r="G32" s="53"/>
      <c r="H32" s="53"/>
      <c r="I32" s="53"/>
      <c r="J32" s="52"/>
      <c r="K32" s="94"/>
      <c r="L32" s="52"/>
      <c r="M32" s="124"/>
      <c r="N32" s="52"/>
      <c r="O32" s="53"/>
      <c r="P32" s="99"/>
      <c r="Q32" s="54"/>
      <c r="R32" s="102"/>
      <c r="S32" s="96"/>
      <c r="T32" s="60"/>
      <c r="U32" s="52"/>
      <c r="V32" s="47"/>
      <c r="W32" s="47"/>
      <c r="X32" s="47"/>
      <c r="Y32" s="47"/>
      <c r="Z32" s="47"/>
      <c r="AA32" s="47"/>
      <c r="AB32" s="47"/>
    </row>
    <row r="33" spans="1:28" x14ac:dyDescent="0.25">
      <c r="A33" s="46">
        <v>19</v>
      </c>
      <c r="B33" s="52"/>
      <c r="C33" s="52"/>
      <c r="D33" s="52"/>
      <c r="E33" s="52"/>
      <c r="F33" s="52"/>
      <c r="G33" s="53"/>
      <c r="H33" s="53"/>
      <c r="I33" s="53"/>
      <c r="J33" s="52"/>
      <c r="K33" s="52"/>
      <c r="L33" s="52"/>
      <c r="M33" s="124"/>
      <c r="N33" s="52"/>
      <c r="O33" s="53"/>
      <c r="P33" s="99"/>
      <c r="Q33" s="54"/>
      <c r="R33" s="102"/>
      <c r="S33" s="96"/>
      <c r="T33" s="60"/>
      <c r="U33" s="52"/>
      <c r="V33" s="47"/>
      <c r="W33" s="47"/>
      <c r="X33" s="47"/>
      <c r="Y33" s="47"/>
      <c r="Z33" s="47"/>
      <c r="AA33" s="47"/>
      <c r="AB33" s="47"/>
    </row>
    <row r="34" spans="1:28" x14ac:dyDescent="0.25">
      <c r="A34" s="46">
        <v>20</v>
      </c>
      <c r="B34" s="52"/>
      <c r="C34" s="52"/>
      <c r="D34" s="52"/>
      <c r="E34" s="52"/>
      <c r="F34" s="52"/>
      <c r="G34" s="53"/>
      <c r="H34" s="53"/>
      <c r="I34" s="53"/>
      <c r="J34" s="52"/>
      <c r="K34" s="52"/>
      <c r="L34" s="52"/>
      <c r="M34" s="124"/>
      <c r="N34" s="52"/>
      <c r="O34" s="53"/>
      <c r="P34" s="99"/>
      <c r="Q34" s="54"/>
      <c r="R34" s="102"/>
      <c r="S34" s="96"/>
      <c r="T34" s="60"/>
      <c r="U34" s="52"/>
      <c r="V34" s="47"/>
      <c r="W34" s="47"/>
      <c r="X34" s="47"/>
      <c r="Y34" s="47"/>
      <c r="Z34" s="47"/>
      <c r="AA34" s="47"/>
      <c r="AB34" s="47"/>
    </row>
    <row r="35" spans="1:28" x14ac:dyDescent="0.25">
      <c r="A35" s="46">
        <v>21</v>
      </c>
      <c r="B35" s="52"/>
      <c r="C35" s="52"/>
      <c r="D35" s="52"/>
      <c r="E35" s="52"/>
      <c r="F35" s="52"/>
      <c r="G35" s="53"/>
      <c r="H35" s="53"/>
      <c r="I35" s="53"/>
      <c r="J35" s="52"/>
      <c r="K35" s="52"/>
      <c r="L35" s="52"/>
      <c r="M35" s="124"/>
      <c r="N35" s="52"/>
      <c r="O35" s="53"/>
      <c r="P35" s="99"/>
      <c r="Q35" s="54"/>
      <c r="R35" s="102"/>
      <c r="S35" s="96"/>
      <c r="T35" s="60"/>
      <c r="U35" s="52"/>
      <c r="V35" s="47"/>
      <c r="W35" s="47"/>
      <c r="X35" s="47"/>
      <c r="Y35" s="47"/>
      <c r="Z35" s="47"/>
      <c r="AA35" s="47"/>
      <c r="AB35" s="47"/>
    </row>
    <row r="36" spans="1:28" x14ac:dyDescent="0.25">
      <c r="A36" s="46">
        <v>22</v>
      </c>
      <c r="B36" s="52"/>
      <c r="C36" s="52"/>
      <c r="D36" s="52"/>
      <c r="E36" s="95"/>
      <c r="F36" s="52"/>
      <c r="G36" s="53"/>
      <c r="H36" s="53"/>
      <c r="I36" s="53"/>
      <c r="J36" s="52"/>
      <c r="K36" s="94"/>
      <c r="L36" s="52"/>
      <c r="M36" s="124"/>
      <c r="N36" s="52"/>
      <c r="O36" s="53"/>
      <c r="P36" s="99"/>
      <c r="Q36" s="54"/>
      <c r="R36" s="102"/>
      <c r="S36" s="96"/>
      <c r="T36" s="60"/>
      <c r="U36" s="97"/>
      <c r="V36" s="47"/>
      <c r="W36" s="47"/>
      <c r="X36" s="47"/>
      <c r="Y36" s="47"/>
      <c r="Z36" s="47"/>
      <c r="AA36" s="47"/>
      <c r="AB36" s="47"/>
    </row>
    <row r="37" spans="1:28" x14ac:dyDescent="0.25">
      <c r="A37" s="46">
        <v>23</v>
      </c>
      <c r="B37" s="52"/>
      <c r="C37" s="52"/>
      <c r="D37" s="52"/>
      <c r="E37" s="95"/>
      <c r="F37" s="52"/>
      <c r="G37" s="53"/>
      <c r="H37" s="53"/>
      <c r="I37" s="53"/>
      <c r="J37" s="52"/>
      <c r="K37" s="52"/>
      <c r="L37" s="52"/>
      <c r="M37" s="124"/>
      <c r="N37" s="52"/>
      <c r="O37" s="53"/>
      <c r="P37" s="99"/>
      <c r="Q37" s="54"/>
      <c r="R37" s="102"/>
      <c r="S37" s="96"/>
      <c r="T37" s="60"/>
      <c r="U37" s="97"/>
      <c r="V37" s="47"/>
      <c r="W37" s="47"/>
      <c r="X37" s="47"/>
      <c r="Y37" s="47"/>
      <c r="Z37" s="47"/>
      <c r="AA37" s="47"/>
      <c r="AB37" s="47"/>
    </row>
    <row r="38" spans="1:28" x14ac:dyDescent="0.25">
      <c r="A38" s="46">
        <v>24</v>
      </c>
      <c r="B38" s="47"/>
      <c r="C38" s="47"/>
      <c r="D38" s="47"/>
      <c r="E38" s="47"/>
      <c r="F38" s="47"/>
      <c r="G38" s="48"/>
      <c r="H38" s="48"/>
      <c r="I38" s="48"/>
      <c r="J38" s="47"/>
      <c r="K38" s="47"/>
      <c r="L38" s="47"/>
      <c r="M38" s="124"/>
      <c r="N38" s="47"/>
      <c r="O38" s="48"/>
      <c r="P38" s="48"/>
      <c r="Q38" s="49"/>
      <c r="R38" s="103"/>
      <c r="S38" s="47"/>
      <c r="T38" s="51"/>
      <c r="U38" s="47"/>
      <c r="V38" s="47"/>
      <c r="W38" s="47"/>
      <c r="X38" s="47"/>
      <c r="Y38" s="47"/>
      <c r="Z38" s="47"/>
      <c r="AA38" s="47"/>
      <c r="AB38" s="47"/>
    </row>
    <row r="39" spans="1:28" x14ac:dyDescent="0.25">
      <c r="A39" s="46">
        <v>25</v>
      </c>
      <c r="B39" s="47"/>
      <c r="C39" s="47"/>
      <c r="D39" s="47"/>
      <c r="E39" s="47"/>
      <c r="F39" s="47"/>
      <c r="G39" s="48"/>
      <c r="H39" s="48"/>
      <c r="I39" s="48"/>
      <c r="J39" s="47"/>
      <c r="K39" s="47"/>
      <c r="L39" s="47"/>
      <c r="M39" s="124"/>
      <c r="N39" s="47"/>
      <c r="O39" s="48"/>
      <c r="P39" s="48"/>
      <c r="Q39" s="49"/>
      <c r="R39" s="103"/>
      <c r="S39" s="47"/>
      <c r="T39" s="51"/>
      <c r="U39" s="47"/>
      <c r="V39" s="47"/>
      <c r="W39" s="47"/>
      <c r="X39" s="47"/>
      <c r="Y39" s="47"/>
      <c r="Z39" s="47"/>
      <c r="AA39" s="47"/>
      <c r="AB39" s="47"/>
    </row>
    <row r="40" spans="1:28" x14ac:dyDescent="0.25">
      <c r="A40" s="46">
        <v>26</v>
      </c>
      <c r="B40" s="47"/>
      <c r="C40" s="47"/>
      <c r="D40" s="47"/>
      <c r="E40" s="47"/>
      <c r="F40" s="47"/>
      <c r="G40" s="48"/>
      <c r="H40" s="48"/>
      <c r="I40" s="48"/>
      <c r="J40" s="47"/>
      <c r="K40" s="47"/>
      <c r="L40" s="47"/>
      <c r="M40" s="124"/>
      <c r="N40" s="47"/>
      <c r="O40" s="48"/>
      <c r="P40" s="48"/>
      <c r="Q40" s="49"/>
      <c r="R40" s="103"/>
      <c r="S40" s="47"/>
      <c r="T40" s="51"/>
      <c r="U40" s="47"/>
      <c r="V40" s="47"/>
      <c r="W40" s="47"/>
      <c r="X40" s="47"/>
      <c r="Y40" s="47"/>
      <c r="Z40" s="47"/>
      <c r="AA40" s="47"/>
      <c r="AB40" s="47"/>
    </row>
    <row r="41" spans="1:28" x14ac:dyDescent="0.25">
      <c r="A41" s="46">
        <v>27</v>
      </c>
      <c r="B41" s="47"/>
      <c r="C41" s="47"/>
      <c r="D41" s="47"/>
      <c r="E41" s="47"/>
      <c r="F41" s="47"/>
      <c r="G41" s="48"/>
      <c r="H41" s="48"/>
      <c r="I41" s="48"/>
      <c r="J41" s="47"/>
      <c r="K41" s="47"/>
      <c r="L41" s="47"/>
      <c r="M41" s="124"/>
      <c r="N41" s="47"/>
      <c r="O41" s="48"/>
      <c r="P41" s="48"/>
      <c r="Q41" s="49"/>
      <c r="R41" s="103"/>
      <c r="S41" s="47"/>
      <c r="T41" s="51"/>
      <c r="U41" s="47"/>
      <c r="V41" s="47"/>
      <c r="W41" s="47"/>
      <c r="X41" s="47"/>
      <c r="Y41" s="47"/>
      <c r="Z41" s="47"/>
      <c r="AA41" s="47"/>
      <c r="AB41" s="47"/>
    </row>
    <row r="42" spans="1:28" x14ac:dyDescent="0.25">
      <c r="A42" s="46">
        <v>28</v>
      </c>
      <c r="B42" s="47"/>
      <c r="C42" s="47"/>
      <c r="D42" s="47"/>
      <c r="E42" s="47"/>
      <c r="F42" s="47"/>
      <c r="G42" s="48"/>
      <c r="H42" s="48"/>
      <c r="I42" s="48"/>
      <c r="J42" s="47"/>
      <c r="K42" s="47"/>
      <c r="L42" s="47"/>
      <c r="M42" s="124"/>
      <c r="N42" s="47"/>
      <c r="O42" s="48"/>
      <c r="P42" s="48"/>
      <c r="Q42" s="49"/>
      <c r="R42" s="103"/>
      <c r="S42" s="47"/>
      <c r="T42" s="51"/>
      <c r="U42" s="47"/>
      <c r="V42" s="47"/>
      <c r="W42" s="47"/>
      <c r="X42" s="47"/>
      <c r="Y42" s="47"/>
      <c r="Z42" s="47"/>
      <c r="AA42" s="47"/>
      <c r="AB42" s="47"/>
    </row>
    <row r="43" spans="1:28" x14ac:dyDescent="0.25">
      <c r="A43" s="46">
        <v>29</v>
      </c>
      <c r="B43" s="47"/>
      <c r="C43" s="47"/>
      <c r="D43" s="47"/>
      <c r="E43" s="47"/>
      <c r="F43" s="47"/>
      <c r="G43" s="48"/>
      <c r="H43" s="48"/>
      <c r="I43" s="48"/>
      <c r="J43" s="47"/>
      <c r="K43" s="47"/>
      <c r="L43" s="47"/>
      <c r="M43" s="124"/>
      <c r="N43" s="47"/>
      <c r="O43" s="48"/>
      <c r="P43" s="48"/>
      <c r="Q43" s="49"/>
      <c r="R43" s="103"/>
      <c r="S43" s="47"/>
      <c r="T43" s="51"/>
      <c r="U43" s="47"/>
      <c r="V43" s="47"/>
      <c r="W43" s="47"/>
      <c r="X43" s="47"/>
      <c r="Y43" s="47"/>
      <c r="Z43" s="47"/>
      <c r="AA43" s="47"/>
      <c r="AB43" s="47"/>
    </row>
    <row r="44" spans="1:28" x14ac:dyDescent="0.25">
      <c r="A44" s="46">
        <v>30</v>
      </c>
      <c r="B44" s="47"/>
      <c r="C44" s="47"/>
      <c r="D44" s="47"/>
      <c r="E44" s="47"/>
      <c r="F44" s="47"/>
      <c r="G44" s="48"/>
      <c r="H44" s="48"/>
      <c r="I44" s="48"/>
      <c r="J44" s="47"/>
      <c r="K44" s="47"/>
      <c r="L44" s="47"/>
      <c r="M44" s="124"/>
      <c r="N44" s="47"/>
      <c r="O44" s="48"/>
      <c r="P44" s="48"/>
      <c r="Q44" s="49"/>
      <c r="R44" s="103"/>
      <c r="S44" s="47"/>
      <c r="T44" s="51"/>
      <c r="U44" s="47"/>
      <c r="V44" s="47"/>
      <c r="W44" s="47"/>
      <c r="X44" s="47"/>
      <c r="Y44" s="47"/>
      <c r="Z44" s="47"/>
      <c r="AA44" s="47"/>
      <c r="AB44" s="47"/>
    </row>
    <row r="45" spans="1:28" x14ac:dyDescent="0.25">
      <c r="A45" s="46">
        <v>31</v>
      </c>
      <c r="B45" s="47"/>
      <c r="C45" s="47"/>
      <c r="D45" s="47"/>
      <c r="E45" s="47"/>
      <c r="F45" s="47"/>
      <c r="G45" s="48"/>
      <c r="H45" s="48"/>
      <c r="I45" s="48"/>
      <c r="J45" s="47"/>
      <c r="K45" s="47"/>
      <c r="L45" s="47"/>
      <c r="M45" s="124"/>
      <c r="N45" s="47"/>
      <c r="O45" s="48"/>
      <c r="P45" s="48"/>
      <c r="Q45" s="49"/>
      <c r="R45" s="103"/>
      <c r="S45" s="47"/>
      <c r="T45" s="51"/>
      <c r="U45" s="47"/>
      <c r="V45" s="47"/>
      <c r="W45" s="47"/>
      <c r="X45" s="47"/>
      <c r="Y45" s="47"/>
      <c r="Z45" s="47"/>
      <c r="AA45" s="47"/>
      <c r="AB45" s="47"/>
    </row>
    <row r="46" spans="1:28" x14ac:dyDescent="0.25">
      <c r="A46" s="46">
        <v>32</v>
      </c>
      <c r="B46" s="47"/>
      <c r="C46" s="47"/>
      <c r="D46" s="47"/>
      <c r="E46" s="47"/>
      <c r="F46" s="47"/>
      <c r="G46" s="48"/>
      <c r="H46" s="48"/>
      <c r="I46" s="48"/>
      <c r="J46" s="47"/>
      <c r="K46" s="47"/>
      <c r="L46" s="47"/>
      <c r="M46" s="124"/>
      <c r="N46" s="47"/>
      <c r="O46" s="48"/>
      <c r="P46" s="48"/>
      <c r="Q46" s="49"/>
      <c r="R46" s="103"/>
      <c r="S46" s="47"/>
      <c r="T46" s="51"/>
      <c r="U46" s="47"/>
      <c r="V46" s="47"/>
      <c r="W46" s="47"/>
      <c r="X46" s="47"/>
      <c r="Y46" s="47"/>
      <c r="Z46" s="47"/>
      <c r="AA46" s="47"/>
      <c r="AB46" s="47"/>
    </row>
    <row r="47" spans="1:28" x14ac:dyDescent="0.25">
      <c r="A47" s="46">
        <v>33</v>
      </c>
      <c r="B47" s="47"/>
      <c r="C47" s="47"/>
      <c r="D47" s="47"/>
      <c r="E47" s="47"/>
      <c r="F47" s="47"/>
      <c r="G47" s="48"/>
      <c r="H47" s="48"/>
      <c r="I47" s="48"/>
      <c r="J47" s="47"/>
      <c r="K47" s="47"/>
      <c r="L47" s="47"/>
      <c r="M47" s="124"/>
      <c r="N47" s="47"/>
      <c r="O47" s="48"/>
      <c r="P47" s="48"/>
      <c r="Q47" s="49"/>
      <c r="R47" s="103"/>
      <c r="S47" s="47"/>
      <c r="T47" s="51"/>
      <c r="U47" s="47"/>
      <c r="V47" s="47"/>
      <c r="W47" s="47"/>
      <c r="X47" s="47"/>
      <c r="Y47" s="47"/>
      <c r="Z47" s="47"/>
      <c r="AA47" s="47"/>
      <c r="AB47" s="47"/>
    </row>
    <row r="48" spans="1:28" x14ac:dyDescent="0.25">
      <c r="A48" s="62">
        <v>34</v>
      </c>
      <c r="B48" s="55"/>
      <c r="C48" s="55"/>
      <c r="D48" s="55"/>
      <c r="E48" s="55"/>
      <c r="F48" s="55"/>
      <c r="G48" s="56"/>
      <c r="H48" s="56"/>
      <c r="I48" s="56"/>
      <c r="J48" s="55"/>
      <c r="K48" s="55"/>
      <c r="L48" s="55"/>
      <c r="M48" s="125"/>
      <c r="N48" s="55"/>
      <c r="O48" s="56"/>
      <c r="P48" s="56"/>
      <c r="Q48" s="57"/>
      <c r="R48" s="103"/>
      <c r="S48" s="47"/>
      <c r="T48" s="51"/>
      <c r="U48" s="47"/>
      <c r="V48" s="47"/>
      <c r="W48" s="47"/>
      <c r="X48" s="47"/>
      <c r="Y48" s="47"/>
      <c r="Z48" s="47"/>
      <c r="AA48" s="47"/>
      <c r="AB48" s="47"/>
    </row>
    <row r="49" spans="1:28" ht="25.5" x14ac:dyDescent="0.25">
      <c r="A49" s="63"/>
      <c r="B49" s="64"/>
      <c r="C49" s="64"/>
      <c r="D49" s="64"/>
      <c r="E49" s="64"/>
      <c r="F49" s="64"/>
      <c r="G49" s="64"/>
      <c r="H49" s="1">
        <f>SUM(H15:H48)</f>
        <v>0</v>
      </c>
      <c r="I49" s="1">
        <f>SUM(I15:I48)</f>
        <v>0</v>
      </c>
      <c r="J49" s="45" t="s">
        <v>47</v>
      </c>
      <c r="K49" s="64"/>
      <c r="L49" s="64"/>
      <c r="M49" s="64"/>
      <c r="N49" s="64"/>
      <c r="O49" s="65"/>
      <c r="P49" s="65"/>
      <c r="Q49" s="65"/>
      <c r="R49" s="38"/>
      <c r="S49" s="64"/>
      <c r="T49" s="64"/>
      <c r="U49" s="38"/>
      <c r="V49" s="8"/>
      <c r="W49" s="8"/>
      <c r="X49" s="8"/>
      <c r="Y49" s="8"/>
      <c r="Z49" s="8"/>
      <c r="AA49" s="8"/>
      <c r="AB49" s="8"/>
    </row>
    <row r="50" spans="1:28" ht="15.75" thickBot="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  <c r="P50" s="65"/>
      <c r="Q50" s="65"/>
      <c r="R50" s="38"/>
      <c r="S50" s="64"/>
      <c r="T50" s="64"/>
      <c r="U50" s="38"/>
      <c r="V50" s="8"/>
      <c r="W50" s="8"/>
      <c r="X50" s="8"/>
      <c r="Y50" s="8"/>
      <c r="Z50" s="8"/>
      <c r="AA50" s="8"/>
      <c r="AB50" s="8"/>
    </row>
    <row r="51" spans="1:28" ht="15.75" thickBot="1" x14ac:dyDescent="0.3">
      <c r="A51" s="63"/>
      <c r="B51" s="148" t="s">
        <v>48</v>
      </c>
      <c r="C51" s="149"/>
      <c r="D51" s="149"/>
      <c r="E51" s="149"/>
      <c r="F51" s="149"/>
      <c r="G51" s="149"/>
      <c r="H51" s="150"/>
      <c r="I51" s="8"/>
      <c r="J51" s="8"/>
      <c r="K51" s="66"/>
      <c r="L51" s="66"/>
      <c r="M51" s="66"/>
      <c r="N51" s="66"/>
      <c r="O51" s="66"/>
      <c r="P51" s="8"/>
      <c r="Q51" s="8"/>
      <c r="R51" s="66"/>
      <c r="S51" s="66"/>
      <c r="T51" s="66"/>
      <c r="U51" s="66"/>
      <c r="V51" s="8"/>
      <c r="W51" s="8"/>
      <c r="X51" s="8"/>
      <c r="Y51" s="8"/>
      <c r="Z51" s="8"/>
      <c r="AA51" s="8"/>
      <c r="AB51" s="8"/>
    </row>
    <row r="52" spans="1:28" x14ac:dyDescent="0.25">
      <c r="A52" s="63"/>
      <c r="B52" s="151" t="s">
        <v>49</v>
      </c>
      <c r="C52" s="152"/>
      <c r="D52" s="152"/>
      <c r="E52" s="152"/>
      <c r="F52" s="152"/>
      <c r="G52" s="152"/>
      <c r="H52" s="153"/>
      <c r="I52" s="8"/>
      <c r="J52" s="8"/>
      <c r="K52" s="128" t="s">
        <v>50</v>
      </c>
      <c r="L52" s="129"/>
      <c r="M52" s="8"/>
      <c r="N52" s="154" t="s">
        <v>51</v>
      </c>
      <c r="O52" s="155"/>
      <c r="P52" s="155"/>
      <c r="Q52" s="155"/>
      <c r="R52" s="156"/>
      <c r="S52" s="66"/>
      <c r="T52" s="66"/>
      <c r="U52" s="66"/>
      <c r="V52" s="8"/>
      <c r="W52" s="8"/>
      <c r="X52" s="8"/>
      <c r="Y52" s="8"/>
      <c r="Z52" s="8"/>
      <c r="AA52" s="8"/>
      <c r="AB52" s="8"/>
    </row>
    <row r="53" spans="1:28" x14ac:dyDescent="0.25">
      <c r="A53" s="63"/>
      <c r="B53" s="67" t="s">
        <v>35</v>
      </c>
      <c r="C53" s="67" t="s">
        <v>52</v>
      </c>
      <c r="D53" s="67" t="s">
        <v>53</v>
      </c>
      <c r="E53" s="67" t="s">
        <v>54</v>
      </c>
      <c r="F53" s="67" t="s">
        <v>55</v>
      </c>
      <c r="G53" s="128" t="s">
        <v>61</v>
      </c>
      <c r="H53" s="129"/>
      <c r="I53" s="8"/>
      <c r="J53" s="8"/>
      <c r="K53" s="68" t="s">
        <v>56</v>
      </c>
      <c r="L53" s="68"/>
      <c r="M53" s="8"/>
      <c r="N53" s="130"/>
      <c r="O53" s="131"/>
      <c r="P53" s="131"/>
      <c r="Q53" s="131"/>
      <c r="R53" s="132"/>
      <c r="S53" s="66"/>
      <c r="T53" s="66"/>
      <c r="U53" s="66"/>
      <c r="V53" s="8"/>
      <c r="W53" s="8"/>
      <c r="X53" s="8"/>
      <c r="Y53" s="8"/>
      <c r="Z53" s="8"/>
      <c r="AA53" s="8"/>
      <c r="AB53" s="8"/>
    </row>
    <row r="54" spans="1:28" x14ac:dyDescent="0.25">
      <c r="A54" s="63"/>
      <c r="B54" s="48"/>
      <c r="C54" s="48"/>
      <c r="D54" s="48"/>
      <c r="E54" s="93" t="e">
        <f>VLOOKUP($G54,#REF!,2,FALSE)</f>
        <v>#REF!</v>
      </c>
      <c r="F54" s="93" t="e">
        <f>VLOOKUP($G54,#REF!,3,FALSE)</f>
        <v>#REF!</v>
      </c>
      <c r="G54" s="139"/>
      <c r="H54" s="139"/>
      <c r="I54" s="8"/>
      <c r="J54" s="8"/>
      <c r="K54" s="69" t="s">
        <v>57</v>
      </c>
      <c r="L54" s="70"/>
      <c r="M54" s="8"/>
      <c r="N54" s="133"/>
      <c r="O54" s="134"/>
      <c r="P54" s="134"/>
      <c r="Q54" s="134"/>
      <c r="R54" s="135"/>
      <c r="S54" s="66"/>
      <c r="T54" s="66"/>
      <c r="U54" s="66"/>
      <c r="V54" s="8"/>
      <c r="W54" s="8"/>
      <c r="X54" s="8"/>
      <c r="Y54" s="8"/>
      <c r="Z54" s="8"/>
      <c r="AA54" s="8"/>
      <c r="AB54" s="8"/>
    </row>
    <row r="55" spans="1:28" x14ac:dyDescent="0.25">
      <c r="A55" s="63"/>
      <c r="B55" s="48"/>
      <c r="C55" s="48"/>
      <c r="D55" s="48"/>
      <c r="E55" s="93" t="e">
        <f>VLOOKUP($G55,#REF!,2,FALSE)</f>
        <v>#REF!</v>
      </c>
      <c r="F55" s="93" t="e">
        <f>VLOOKUP($G55,#REF!,3,FALSE)</f>
        <v>#REF!</v>
      </c>
      <c r="G55" s="139"/>
      <c r="H55" s="139"/>
      <c r="I55" s="8"/>
      <c r="J55" s="8"/>
      <c r="K55" s="128" t="s">
        <v>58</v>
      </c>
      <c r="L55" s="129"/>
      <c r="M55" s="8"/>
      <c r="N55" s="133"/>
      <c r="O55" s="134"/>
      <c r="P55" s="134"/>
      <c r="Q55" s="134"/>
      <c r="R55" s="135"/>
      <c r="S55" s="66"/>
      <c r="T55" s="66"/>
      <c r="U55" s="66"/>
      <c r="V55" s="8"/>
      <c r="W55" s="8"/>
      <c r="X55" s="8"/>
      <c r="Y55" s="8"/>
      <c r="Z55" s="8"/>
      <c r="AA55" s="8"/>
      <c r="AB55" s="8"/>
    </row>
    <row r="56" spans="1:28" x14ac:dyDescent="0.25">
      <c r="A56" s="63"/>
      <c r="B56" s="48"/>
      <c r="C56" s="48"/>
      <c r="D56" s="48"/>
      <c r="E56" s="93" t="e">
        <f>VLOOKUP($G56,#REF!,2,FALSE)</f>
        <v>#REF!</v>
      </c>
      <c r="F56" s="93" t="e">
        <f>VLOOKUP($G56,#REF!,3,FALSE)</f>
        <v>#REF!</v>
      </c>
      <c r="G56" s="139"/>
      <c r="H56" s="139"/>
      <c r="I56" s="8"/>
      <c r="J56" s="8"/>
      <c r="K56" s="68" t="s">
        <v>59</v>
      </c>
      <c r="L56" s="71"/>
      <c r="M56" s="8"/>
      <c r="N56" s="133"/>
      <c r="O56" s="134"/>
      <c r="P56" s="134"/>
      <c r="Q56" s="134"/>
      <c r="R56" s="135"/>
      <c r="S56" s="66"/>
      <c r="T56" s="66"/>
      <c r="U56" s="66"/>
      <c r="V56" s="8"/>
      <c r="W56" s="8"/>
      <c r="X56" s="8"/>
      <c r="Y56" s="8"/>
      <c r="Z56" s="8"/>
      <c r="AA56" s="8"/>
      <c r="AB56" s="8"/>
    </row>
    <row r="57" spans="1:28" ht="15.75" thickBot="1" x14ac:dyDescent="0.3">
      <c r="A57" s="63"/>
      <c r="B57" s="48"/>
      <c r="C57" s="48"/>
      <c r="D57" s="48"/>
      <c r="E57" s="93" t="e">
        <f>VLOOKUP($G57,#REF!,2,FALSE)</f>
        <v>#REF!</v>
      </c>
      <c r="F57" s="93" t="e">
        <f>VLOOKUP($G57,#REF!,3,FALSE)</f>
        <v>#REF!</v>
      </c>
      <c r="G57" s="139"/>
      <c r="H57" s="139"/>
      <c r="I57" s="8"/>
      <c r="J57" s="8"/>
      <c r="K57" s="69" t="s">
        <v>57</v>
      </c>
      <c r="L57" s="72"/>
      <c r="M57" s="8"/>
      <c r="N57" s="136"/>
      <c r="O57" s="137"/>
      <c r="P57" s="137"/>
      <c r="Q57" s="137"/>
      <c r="R57" s="138"/>
      <c r="S57" s="66"/>
      <c r="T57" s="66"/>
      <c r="U57" s="66"/>
      <c r="V57" s="8"/>
      <c r="W57" s="8"/>
      <c r="X57" s="8"/>
      <c r="Y57" s="8"/>
      <c r="Z57" s="8"/>
      <c r="AA57" s="8"/>
      <c r="AB57" s="8"/>
    </row>
    <row r="58" spans="1:28" x14ac:dyDescent="0.25">
      <c r="A58" s="3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8" x14ac:dyDescent="0.25">
      <c r="A59" s="3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8" x14ac:dyDescent="0.25">
      <c r="M60" s="113"/>
    </row>
    <row r="93" spans="13:13" x14ac:dyDescent="0.25">
      <c r="M93" s="113"/>
    </row>
    <row r="95" spans="13:13" x14ac:dyDescent="0.25">
      <c r="M95" s="113"/>
    </row>
    <row r="128" spans="13:13" x14ac:dyDescent="0.25">
      <c r="M128" s="113"/>
    </row>
    <row r="130" spans="13:13" x14ac:dyDescent="0.25">
      <c r="M130" s="113"/>
    </row>
    <row r="163" spans="13:13" x14ac:dyDescent="0.25">
      <c r="M163" s="113"/>
    </row>
    <row r="165" spans="13:13" x14ac:dyDescent="0.25">
      <c r="M165" s="113"/>
    </row>
    <row r="198" spans="13:13" x14ac:dyDescent="0.25">
      <c r="M198" s="113"/>
    </row>
    <row r="200" spans="13:13" x14ac:dyDescent="0.25">
      <c r="M200" s="113"/>
    </row>
    <row r="233" spans="13:13" x14ac:dyDescent="0.25">
      <c r="M233" s="113"/>
    </row>
    <row r="235" spans="13:13" x14ac:dyDescent="0.25">
      <c r="M235" s="113"/>
    </row>
    <row r="268" spans="13:13" x14ac:dyDescent="0.25">
      <c r="M268" s="113"/>
    </row>
    <row r="270" spans="13:13" x14ac:dyDescent="0.25">
      <c r="M270" s="113"/>
    </row>
    <row r="303" spans="13:13" x14ac:dyDescent="0.25">
      <c r="M303" s="113"/>
    </row>
  </sheetData>
  <sheetProtection formatCells="0"/>
  <mergeCells count="41">
    <mergeCell ref="C4:F4"/>
    <mergeCell ref="G4:L4"/>
    <mergeCell ref="C1:C2"/>
    <mergeCell ref="D1:D2"/>
    <mergeCell ref="E1:E2"/>
    <mergeCell ref="F1:G1"/>
    <mergeCell ref="H1:I2"/>
    <mergeCell ref="J1:J2"/>
    <mergeCell ref="K1:L2"/>
    <mergeCell ref="N1:O2"/>
    <mergeCell ref="H3:I3"/>
    <mergeCell ref="K3:L3"/>
    <mergeCell ref="N3:O3"/>
    <mergeCell ref="B51:H51"/>
    <mergeCell ref="H5:I5"/>
    <mergeCell ref="K5:L5"/>
    <mergeCell ref="H6:I6"/>
    <mergeCell ref="K6:L6"/>
    <mergeCell ref="A7:B10"/>
    <mergeCell ref="H7:I7"/>
    <mergeCell ref="K7:L7"/>
    <mergeCell ref="H8:I8"/>
    <mergeCell ref="K8:L8"/>
    <mergeCell ref="H9:I9"/>
    <mergeCell ref="K9:L9"/>
    <mergeCell ref="H10:I10"/>
    <mergeCell ref="K10:L10"/>
    <mergeCell ref="H11:I11"/>
    <mergeCell ref="K11:L11"/>
    <mergeCell ref="B52:H52"/>
    <mergeCell ref="K52:L52"/>
    <mergeCell ref="H12:I12"/>
    <mergeCell ref="K12:L12"/>
    <mergeCell ref="N52:R52"/>
    <mergeCell ref="G53:H53"/>
    <mergeCell ref="N53:R57"/>
    <mergeCell ref="G54:H54"/>
    <mergeCell ref="G55:H55"/>
    <mergeCell ref="K55:L55"/>
    <mergeCell ref="G56:H56"/>
    <mergeCell ref="G57:H57"/>
  </mergeCells>
  <conditionalFormatting sqref="H3:I3">
    <cfRule type="timePeriod" dxfId="225" priority="7" timePeriod="last7Days">
      <formula>AND(TODAY()-FLOOR(H3,1)&lt;=6,FLOOR(H3,1)&lt;=TODAY())</formula>
    </cfRule>
    <cfRule type="timePeriod" dxfId="224" priority="8" timePeriod="last7Days">
      <formula>AND(TODAY()-FLOOR(H3,1)&lt;=6,FLOOR(H3,1)&lt;=TODAY())</formula>
    </cfRule>
  </conditionalFormatting>
  <conditionalFormatting sqref="N53:R57">
    <cfRule type="beginsWith" dxfId="223" priority="5" operator="beginsWith" text="SEA">
      <formula>LEFT(N53,LEN("SEA"))="SEA"</formula>
    </cfRule>
  </conditionalFormatting>
  <pageMargins left="0.25" right="0.25" top="0.25" bottom="0.25" header="0.3" footer="0.3"/>
  <pageSetup paperSize="9" scale="60" orientation="landscape" r:id="rId1"/>
  <ignoredErrors>
    <ignoredError sqref="O5:U5" unlockedFormula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F7762F77-CAE0-4456-8A56-F6947DA7E200}">
          <x14:formula1>
            <xm:f>#REF!</xm:f>
          </x14:formula1>
          <xm:sqref>D12</xm:sqref>
        </x14:dataValidation>
        <x14:dataValidation type="list" allowBlank="1" showInputMessage="1" showErrorMessage="1" xr:uid="{9BF9CB9A-397A-428F-9FC4-082DC084DD26}">
          <x14:formula1>
            <xm:f>#REF!</xm:f>
          </x14:formula1>
          <xm:sqref>D3</xm:sqref>
        </x14:dataValidation>
        <x14:dataValidation type="list" allowBlank="1" showInputMessage="1" showErrorMessage="1" xr:uid="{D48C3682-E3E2-4A6C-92D4-BE3D8041D627}">
          <x14:formula1>
            <xm:f>#REF!</xm:f>
          </x14:formula1>
          <xm:sqref>E3</xm:sqref>
        </x14:dataValidation>
        <x14:dataValidation type="list" allowBlank="1" showInputMessage="1" showErrorMessage="1" xr:uid="{4E9B4E71-522E-404F-B67A-C0BDD11C9B36}">
          <x14:formula1>
            <xm:f>#REF!</xm:f>
          </x14:formula1>
          <xm:sqref>G54:H57</xm:sqref>
        </x14:dataValidation>
        <x14:dataValidation type="list" allowBlank="1" showInputMessage="1" showErrorMessage="1" xr:uid="{BC8B9CF2-9538-4D9D-B2BD-CB0264391304}">
          <x14:formula1>
            <xm:f>#REF!</xm:f>
          </x14:formula1>
          <xm:sqref>K6:L12</xm:sqref>
        </x14:dataValidation>
        <x14:dataValidation type="list" allowBlank="1" showInputMessage="1" showErrorMessage="1" xr:uid="{19E7238D-9AFA-476A-8FEC-6BF131E25B19}">
          <x14:formula1>
            <xm:f>#REF!</xm:f>
          </x14:formula1>
          <xm:sqref>K3:L3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34184-38EA-45B9-9AC5-460A4B0EE81B}">
  <dimension ref="A1:AB303"/>
  <sheetViews>
    <sheetView showZeros="0" topLeftCell="C5" zoomScaleNormal="100" workbookViewId="0">
      <selection activeCell="J19" sqref="J19"/>
    </sheetView>
  </sheetViews>
  <sheetFormatPr defaultColWidth="9.140625" defaultRowHeight="15" x14ac:dyDescent="0.25"/>
  <cols>
    <col min="1" max="1" width="5.5703125" customWidth="1"/>
    <col min="2" max="2" width="21.85546875" customWidth="1"/>
    <col min="3" max="3" width="17.28515625" bestFit="1" customWidth="1"/>
    <col min="4" max="4" width="19.140625" bestFit="1" customWidth="1"/>
    <col min="5" max="5" width="17.140625" customWidth="1"/>
    <col min="6" max="6" width="17.140625" bestFit="1" customWidth="1"/>
    <col min="7" max="7" width="12.28515625" customWidth="1"/>
    <col min="8" max="8" width="8.140625" customWidth="1"/>
    <col min="9" max="9" width="7.42578125" customWidth="1"/>
    <col min="10" max="10" width="12.5703125" bestFit="1" customWidth="1"/>
    <col min="11" max="11" width="10.85546875" customWidth="1"/>
    <col min="12" max="12" width="9.5703125" customWidth="1"/>
    <col min="13" max="13" width="7.85546875" customWidth="1"/>
    <col min="15" max="15" width="11.140625" bestFit="1" customWidth="1"/>
    <col min="16" max="16" width="10.7109375" customWidth="1"/>
    <col min="17" max="17" width="8.140625" customWidth="1"/>
    <col min="18" max="18" width="7" customWidth="1"/>
    <col min="19" max="19" width="8.28515625" bestFit="1" customWidth="1"/>
    <col min="20" max="21" width="8" bestFit="1" customWidth="1"/>
  </cols>
  <sheetData>
    <row r="1" spans="1:28" s="6" customFormat="1" ht="15" customHeight="1" x14ac:dyDescent="0.25">
      <c r="A1" s="12"/>
      <c r="B1" s="12"/>
      <c r="C1" s="146" t="s">
        <v>0</v>
      </c>
      <c r="D1" s="163" t="s">
        <v>1</v>
      </c>
      <c r="E1" s="163" t="s">
        <v>2</v>
      </c>
      <c r="F1" s="165" t="s">
        <v>43</v>
      </c>
      <c r="G1" s="165"/>
      <c r="H1" s="166" t="s">
        <v>6</v>
      </c>
      <c r="I1" s="166"/>
      <c r="J1" s="168" t="s">
        <v>5</v>
      </c>
      <c r="K1" s="157" t="s">
        <v>4</v>
      </c>
      <c r="L1" s="158"/>
      <c r="M1" s="13"/>
      <c r="N1" s="140" t="s">
        <v>60</v>
      </c>
      <c r="O1" s="141"/>
      <c r="P1" s="14"/>
      <c r="Q1" s="14"/>
      <c r="R1" s="14"/>
      <c r="S1" s="14"/>
      <c r="T1" s="14"/>
      <c r="U1" s="14"/>
      <c r="V1" s="9"/>
      <c r="W1" s="9"/>
      <c r="X1" s="9"/>
      <c r="Y1" s="9"/>
      <c r="Z1" s="9"/>
      <c r="AA1" s="9"/>
      <c r="AB1" s="9"/>
    </row>
    <row r="2" spans="1:28" s="6" customFormat="1" ht="15" customHeight="1" thickBot="1" x14ac:dyDescent="0.3">
      <c r="A2" s="12"/>
      <c r="B2" s="12"/>
      <c r="C2" s="147"/>
      <c r="D2" s="164"/>
      <c r="E2" s="164"/>
      <c r="F2" s="7" t="s">
        <v>8</v>
      </c>
      <c r="G2" s="7" t="s">
        <v>7</v>
      </c>
      <c r="H2" s="167"/>
      <c r="I2" s="167"/>
      <c r="J2" s="169"/>
      <c r="K2" s="159"/>
      <c r="L2" s="160"/>
      <c r="M2" s="13"/>
      <c r="N2" s="142"/>
      <c r="O2" s="143"/>
      <c r="P2" s="14"/>
      <c r="Q2" s="14"/>
      <c r="R2" s="14"/>
      <c r="S2" s="14"/>
      <c r="T2" s="14"/>
      <c r="U2" s="14"/>
      <c r="V2" s="9"/>
      <c r="W2" s="9"/>
      <c r="X2" s="9"/>
      <c r="Y2" s="9"/>
      <c r="Z2" s="9"/>
      <c r="AA2" s="9"/>
      <c r="AB2" s="9"/>
    </row>
    <row r="3" spans="1:28" s="6" customFormat="1" ht="27.75" customHeight="1" thickTop="1" thickBot="1" x14ac:dyDescent="0.3">
      <c r="A3" s="12"/>
      <c r="B3" s="12"/>
      <c r="C3" s="15">
        <f>Boat1!C3</f>
        <v>44774</v>
      </c>
      <c r="D3" s="16"/>
      <c r="E3" s="11"/>
      <c r="F3" s="73" t="e">
        <f>VLOOKUP($K$3,#REF!,4,FALSE)</f>
        <v>#REF!</v>
      </c>
      <c r="G3" s="73" t="e">
        <f>VLOOKUP($K$3,#REF!,5,FALSE)</f>
        <v>#REF!</v>
      </c>
      <c r="H3" s="171" t="e">
        <f>VLOOKUP($K$3,#REF!,3,FALSE)</f>
        <v>#REF!</v>
      </c>
      <c r="I3" s="172"/>
      <c r="J3" s="73" t="e">
        <f>VLOOKUP($K$3,#REF!,2,FALSE)</f>
        <v>#REF!</v>
      </c>
      <c r="K3" s="161"/>
      <c r="L3" s="162"/>
      <c r="M3" s="13"/>
      <c r="N3" s="144" t="e">
        <f>VLOOKUP($K$3,#REF!,6,FALSE)</f>
        <v>#REF!</v>
      </c>
      <c r="O3" s="145" t="e">
        <f>VLOOKUP($K$3,#REF!,2,FALSE)</f>
        <v>#REF!</v>
      </c>
      <c r="P3" s="14"/>
      <c r="Q3" s="14"/>
      <c r="R3" s="14"/>
      <c r="S3" s="14"/>
      <c r="T3" s="14"/>
      <c r="U3" s="14"/>
      <c r="V3" s="9"/>
      <c r="W3" s="9"/>
      <c r="X3" s="9"/>
      <c r="Y3" s="9"/>
      <c r="Z3" s="9"/>
      <c r="AA3" s="9"/>
      <c r="AB3" s="9"/>
    </row>
    <row r="4" spans="1:28" s="6" customFormat="1" ht="16.5" thickBot="1" x14ac:dyDescent="0.3">
      <c r="A4" s="12"/>
      <c r="B4" s="12"/>
      <c r="C4" s="179" t="s">
        <v>9</v>
      </c>
      <c r="D4" s="180"/>
      <c r="E4" s="180"/>
      <c r="F4" s="181"/>
      <c r="G4" s="182" t="s">
        <v>10</v>
      </c>
      <c r="H4" s="180"/>
      <c r="I4" s="180"/>
      <c r="J4" s="180"/>
      <c r="K4" s="180"/>
      <c r="L4" s="183"/>
      <c r="M4" s="13"/>
      <c r="N4" s="17" t="s">
        <v>3</v>
      </c>
      <c r="O4" s="18"/>
      <c r="P4" s="18"/>
      <c r="Q4" s="18"/>
      <c r="R4" s="18"/>
      <c r="S4" s="18"/>
      <c r="T4" s="18"/>
      <c r="U4" s="19"/>
      <c r="V4" s="9"/>
      <c r="W4" s="9"/>
      <c r="X4" s="9"/>
      <c r="Y4" s="9"/>
      <c r="Z4" s="9"/>
      <c r="AA4" s="9"/>
      <c r="AB4" s="9"/>
    </row>
    <row r="5" spans="1:28" s="6" customFormat="1" ht="15.75" thickBot="1" x14ac:dyDescent="0.3">
      <c r="A5" s="12"/>
      <c r="B5" s="12"/>
      <c r="C5" s="81" t="s">
        <v>14</v>
      </c>
      <c r="D5" s="7" t="s">
        <v>13</v>
      </c>
      <c r="E5" s="7" t="s">
        <v>11</v>
      </c>
      <c r="F5" s="82" t="s">
        <v>12</v>
      </c>
      <c r="G5" s="83" t="s">
        <v>14</v>
      </c>
      <c r="H5" s="169" t="s">
        <v>13</v>
      </c>
      <c r="I5" s="169"/>
      <c r="J5" s="7" t="s">
        <v>11</v>
      </c>
      <c r="K5" s="169" t="s">
        <v>45</v>
      </c>
      <c r="L5" s="184"/>
      <c r="M5" s="13"/>
      <c r="N5" s="17"/>
      <c r="O5" s="18"/>
      <c r="P5" s="18"/>
      <c r="Q5" s="18"/>
      <c r="R5" s="18"/>
      <c r="S5" s="18"/>
      <c r="T5" s="18"/>
      <c r="U5" s="19"/>
      <c r="V5" s="9"/>
      <c r="W5" s="9"/>
      <c r="X5" s="9"/>
      <c r="Y5" s="9"/>
      <c r="Z5" s="9"/>
      <c r="AA5" s="9"/>
      <c r="AB5" s="9"/>
    </row>
    <row r="6" spans="1:28" s="6" customFormat="1" ht="15.75" x14ac:dyDescent="0.25">
      <c r="A6" s="12"/>
      <c r="B6" s="12"/>
      <c r="C6" s="92" t="e">
        <f>VLOOKUP($K$3,#REF!,10,FALSE)</f>
        <v>#REF!</v>
      </c>
      <c r="D6" s="92" t="e">
        <f>VLOOKUP($K$3,#REF!,9,FALSE)</f>
        <v>#REF!</v>
      </c>
      <c r="E6" s="92" t="e">
        <f>VLOOKUP($K$3,#REF!,8,FALSE)</f>
        <v>#REF!</v>
      </c>
      <c r="F6" s="74" t="e">
        <f>VLOOKUP($K$3,#REF!,7,FALSE)</f>
        <v>#REF!</v>
      </c>
      <c r="G6" s="75" t="e">
        <f>VLOOKUP($K6,#REF!,4,FALSE)</f>
        <v>#REF!</v>
      </c>
      <c r="H6" s="170" t="e">
        <f>VLOOKUP($K6,#REF!,3,FALSE)</f>
        <v>#REF!</v>
      </c>
      <c r="I6" s="170"/>
      <c r="J6" s="91" t="e">
        <f>VLOOKUP($K6,#REF!,2,FALSE)</f>
        <v>#REF!</v>
      </c>
      <c r="K6" s="175"/>
      <c r="L6" s="176"/>
      <c r="M6" s="13"/>
      <c r="N6" s="20"/>
      <c r="O6" s="21"/>
      <c r="P6" s="21"/>
      <c r="Q6" s="22"/>
      <c r="R6" s="22"/>
      <c r="S6" s="23"/>
      <c r="T6" s="22"/>
      <c r="U6" s="24"/>
      <c r="V6" s="9"/>
      <c r="W6" s="9"/>
      <c r="X6" s="9"/>
      <c r="Y6" s="9"/>
      <c r="Z6" s="9"/>
      <c r="AA6" s="9"/>
      <c r="AB6" s="9"/>
    </row>
    <row r="7" spans="1:28" s="6" customFormat="1" ht="15.75" x14ac:dyDescent="0.25">
      <c r="A7" s="173" t="s">
        <v>44</v>
      </c>
      <c r="B7" s="174"/>
      <c r="C7" s="92" t="e">
        <f>VLOOKUP($K$3,#REF!,14,FALSE)</f>
        <v>#REF!</v>
      </c>
      <c r="D7" s="92" t="e">
        <f>VLOOKUP($K$3,#REF!,13,FALSE)</f>
        <v>#REF!</v>
      </c>
      <c r="E7" s="92" t="e">
        <f>VLOOKUP($K$3,#REF!,12,FALSE)</f>
        <v>#REF!</v>
      </c>
      <c r="F7" s="74" t="e">
        <f>VLOOKUP($K$3,#REF!,11,FALSE)</f>
        <v>#REF!</v>
      </c>
      <c r="G7" s="75" t="e">
        <f>VLOOKUP($K7,#REF!,4,FALSE)</f>
        <v>#REF!</v>
      </c>
      <c r="H7" s="170" t="e">
        <f>VLOOKUP($K7,#REF!,3,FALSE)</f>
        <v>#REF!</v>
      </c>
      <c r="I7" s="170"/>
      <c r="J7" s="91" t="e">
        <f>VLOOKUP($K7,#REF!,2,FALSE)</f>
        <v>#REF!</v>
      </c>
      <c r="K7" s="175"/>
      <c r="L7" s="176"/>
      <c r="M7" s="13"/>
      <c r="N7" s="116"/>
      <c r="O7" s="21"/>
      <c r="P7" s="21"/>
      <c r="Q7" s="22"/>
      <c r="R7" s="22"/>
      <c r="S7" s="23"/>
      <c r="T7" s="22"/>
      <c r="U7" s="24"/>
      <c r="V7" s="9"/>
      <c r="W7" s="9"/>
      <c r="X7" s="9"/>
      <c r="Y7" s="9"/>
      <c r="Z7" s="9"/>
      <c r="AA7" s="9"/>
      <c r="AB7" s="9"/>
    </row>
    <row r="8" spans="1:28" s="6" customFormat="1" ht="15.75" x14ac:dyDescent="0.25">
      <c r="A8" s="174"/>
      <c r="B8" s="174"/>
      <c r="C8" s="92" t="e">
        <f>VLOOKUP($K$3,#REF!,18,FALSE)</f>
        <v>#REF!</v>
      </c>
      <c r="D8" s="92" t="e">
        <f>VLOOKUP($K$3,#REF!,17,FALSE)</f>
        <v>#REF!</v>
      </c>
      <c r="E8" s="92" t="e">
        <f>VLOOKUP($K$3,#REF!,16,FALSE)</f>
        <v>#REF!</v>
      </c>
      <c r="F8" s="74" t="e">
        <f>VLOOKUP($K$3,#REF!,15,FALSE)</f>
        <v>#REF!</v>
      </c>
      <c r="G8" s="75" t="e">
        <f>VLOOKUP($K8,#REF!,4,FALSE)</f>
        <v>#REF!</v>
      </c>
      <c r="H8" s="170" t="e">
        <f>VLOOKUP($K8,#REF!,3,FALSE)</f>
        <v>#REF!</v>
      </c>
      <c r="I8" s="170"/>
      <c r="J8" s="91" t="e">
        <f>VLOOKUP($K8,#REF!,2,FALSE)</f>
        <v>#REF!</v>
      </c>
      <c r="K8" s="175"/>
      <c r="L8" s="176"/>
      <c r="M8" s="13"/>
      <c r="N8" s="116"/>
      <c r="O8" s="25"/>
      <c r="P8" s="25"/>
      <c r="Q8" s="25"/>
      <c r="R8" s="25"/>
      <c r="S8" s="26"/>
      <c r="T8" s="25"/>
      <c r="U8" s="27"/>
      <c r="V8" s="9"/>
      <c r="W8" s="9"/>
      <c r="X8" s="9"/>
      <c r="Y8" s="9"/>
      <c r="Z8" s="9"/>
      <c r="AA8" s="9"/>
      <c r="AB8" s="9"/>
    </row>
    <row r="9" spans="1:28" s="6" customFormat="1" ht="15.75" x14ac:dyDescent="0.25">
      <c r="A9" s="174"/>
      <c r="B9" s="174"/>
      <c r="C9" s="92" t="e">
        <f>VLOOKUP($K$3,#REF!,22,FALSE)</f>
        <v>#REF!</v>
      </c>
      <c r="D9" s="92" t="e">
        <f>VLOOKUP($K$3,#REF!,21,FALSE)</f>
        <v>#REF!</v>
      </c>
      <c r="E9" s="92" t="e">
        <f>VLOOKUP($K$3,#REF!,20,FALSE)</f>
        <v>#REF!</v>
      </c>
      <c r="F9" s="74" t="e">
        <f>VLOOKUP($K$3,#REF!,19,FALSE)</f>
        <v>#REF!</v>
      </c>
      <c r="G9" s="75" t="e">
        <f>VLOOKUP($K9,#REF!,4,FALSE)</f>
        <v>#REF!</v>
      </c>
      <c r="H9" s="170" t="e">
        <f>VLOOKUP($K9,#REF!,3,FALSE)</f>
        <v>#REF!</v>
      </c>
      <c r="I9" s="170"/>
      <c r="J9" s="91" t="e">
        <f>VLOOKUP($K9,#REF!,2,FALSE)</f>
        <v>#REF!</v>
      </c>
      <c r="K9" s="175"/>
      <c r="L9" s="176"/>
      <c r="M9" s="13"/>
      <c r="N9" s="20"/>
      <c r="O9" s="25"/>
      <c r="P9" s="25"/>
      <c r="Q9" s="28"/>
      <c r="R9" s="28"/>
      <c r="S9" s="26"/>
      <c r="T9" s="28"/>
      <c r="U9" s="29"/>
      <c r="V9" s="9"/>
      <c r="W9" s="9"/>
      <c r="X9" s="9"/>
      <c r="Y9" s="9"/>
      <c r="Z9" s="9"/>
      <c r="AA9" s="9"/>
      <c r="AB9" s="9"/>
    </row>
    <row r="10" spans="1:28" s="6" customFormat="1" ht="15.75" x14ac:dyDescent="0.25">
      <c r="A10" s="174"/>
      <c r="B10" s="174"/>
      <c r="C10" s="76"/>
      <c r="D10" s="77"/>
      <c r="E10" s="77"/>
      <c r="F10" s="74"/>
      <c r="G10" s="75" t="e">
        <f>VLOOKUP($K10,#REF!,4,FALSE)</f>
        <v>#REF!</v>
      </c>
      <c r="H10" s="170" t="e">
        <f>VLOOKUP($K10,#REF!,3,FALSE)</f>
        <v>#REF!</v>
      </c>
      <c r="I10" s="170"/>
      <c r="J10" s="91" t="e">
        <f>VLOOKUP($K10,#REF!,2,FALSE)</f>
        <v>#REF!</v>
      </c>
      <c r="K10" s="175"/>
      <c r="L10" s="176"/>
      <c r="M10" s="13"/>
      <c r="N10" s="30"/>
      <c r="O10" s="25"/>
      <c r="P10" s="25"/>
      <c r="Q10" s="28"/>
      <c r="R10" s="28"/>
      <c r="S10" s="26"/>
      <c r="T10" s="28"/>
      <c r="U10" s="29"/>
      <c r="V10" s="9"/>
      <c r="W10" s="9"/>
      <c r="X10" s="9"/>
      <c r="Y10" s="9"/>
      <c r="Z10" s="9"/>
      <c r="AA10" s="9"/>
      <c r="AB10" s="9"/>
    </row>
    <row r="11" spans="1:28" s="6" customFormat="1" ht="16.5" thickBot="1" x14ac:dyDescent="0.3">
      <c r="A11" s="12"/>
      <c r="B11" s="12"/>
      <c r="C11" s="78"/>
      <c r="D11" s="79"/>
      <c r="E11" s="79"/>
      <c r="F11" s="80"/>
      <c r="G11" s="75" t="e">
        <f>VLOOKUP($K11,#REF!,4,FALSE)</f>
        <v>#REF!</v>
      </c>
      <c r="H11" s="170" t="e">
        <f>VLOOKUP($K11,#REF!,3,FALSE)</f>
        <v>#REF!</v>
      </c>
      <c r="I11" s="170"/>
      <c r="J11" s="91" t="e">
        <f>VLOOKUP($K11,#REF!,2,FALSE)</f>
        <v>#REF!</v>
      </c>
      <c r="K11" s="175"/>
      <c r="L11" s="176"/>
      <c r="M11" s="13"/>
      <c r="N11" s="31"/>
      <c r="O11" s="32"/>
      <c r="P11" s="32"/>
      <c r="Q11" s="33"/>
      <c r="R11" s="33"/>
      <c r="S11" s="34"/>
      <c r="T11" s="33"/>
      <c r="U11" s="35"/>
      <c r="V11" s="9"/>
      <c r="W11" s="9"/>
      <c r="X11" s="9"/>
      <c r="Y11" s="9"/>
      <c r="Z11" s="9"/>
      <c r="AA11" s="9"/>
      <c r="AB11" s="9"/>
    </row>
    <row r="12" spans="1:28" s="6" customFormat="1" ht="17.25" thickTop="1" thickBot="1" x14ac:dyDescent="0.3">
      <c r="A12" s="12"/>
      <c r="B12" s="12"/>
      <c r="C12" s="88" t="s">
        <v>15</v>
      </c>
      <c r="D12" s="10"/>
      <c r="E12" s="89" t="e">
        <f>VLOOKUP($D$12,#REF!,2,FALSE)</f>
        <v>#REF!</v>
      </c>
      <c r="F12" s="80"/>
      <c r="G12" s="75" t="e">
        <f>VLOOKUP($K12,#REF!,4,FALSE)</f>
        <v>#REF!</v>
      </c>
      <c r="H12" s="170" t="e">
        <f>VLOOKUP($K12,#REF!,3,FALSE)</f>
        <v>#REF!</v>
      </c>
      <c r="I12" s="170"/>
      <c r="J12" s="91" t="e">
        <f>VLOOKUP($K12,#REF!,2,FALSE)</f>
        <v>#REF!</v>
      </c>
      <c r="K12" s="177"/>
      <c r="L12" s="178"/>
      <c r="M12" s="13"/>
      <c r="N12" s="13"/>
      <c r="O12" s="14"/>
      <c r="P12" s="14"/>
      <c r="Q12" s="14"/>
      <c r="R12" s="14"/>
      <c r="S12" s="14"/>
      <c r="T12" s="14"/>
      <c r="U12" s="14"/>
      <c r="V12" s="90"/>
      <c r="W12" s="90"/>
      <c r="X12" s="9"/>
      <c r="Y12" s="9"/>
      <c r="Z12" s="9"/>
      <c r="AA12" s="9"/>
      <c r="AB12" s="9"/>
    </row>
    <row r="13" spans="1:28" x14ac:dyDescent="0.25">
      <c r="A13" s="36"/>
      <c r="B13" s="36"/>
      <c r="C13" s="37"/>
      <c r="D13" s="38"/>
      <c r="E13" s="39"/>
      <c r="F13" s="37"/>
      <c r="G13" s="40"/>
      <c r="H13" s="40"/>
      <c r="I13" s="40"/>
      <c r="J13" s="41"/>
      <c r="K13" s="42"/>
      <c r="L13" s="43"/>
      <c r="M13" s="44"/>
      <c r="N13" s="44"/>
      <c r="O13" s="43"/>
      <c r="P13" s="43"/>
      <c r="Q13" s="43"/>
      <c r="R13" s="43"/>
      <c r="S13" s="43"/>
      <c r="T13" s="43"/>
      <c r="U13" s="43"/>
      <c r="V13" s="8"/>
      <c r="W13" s="8"/>
      <c r="X13" s="8"/>
      <c r="Y13" s="8"/>
      <c r="Z13" s="8"/>
      <c r="AA13" s="8"/>
      <c r="AB13" s="8"/>
    </row>
    <row r="14" spans="1:28" s="2" customFormat="1" ht="25.5" x14ac:dyDescent="0.25">
      <c r="A14" s="84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" t="s">
        <v>29</v>
      </c>
      <c r="O14" s="1" t="s">
        <v>30</v>
      </c>
      <c r="P14" s="85" t="s">
        <v>31</v>
      </c>
      <c r="Q14" s="86" t="s">
        <v>32</v>
      </c>
      <c r="R14" s="87" t="s">
        <v>33</v>
      </c>
      <c r="S14" s="87" t="s">
        <v>46</v>
      </c>
      <c r="T14" s="87" t="s">
        <v>34</v>
      </c>
      <c r="U14" s="87" t="s">
        <v>35</v>
      </c>
      <c r="V14" s="87" t="s">
        <v>37</v>
      </c>
      <c r="W14" s="87" t="s">
        <v>38</v>
      </c>
      <c r="X14" s="87" t="s">
        <v>39</v>
      </c>
      <c r="Y14" s="87" t="s">
        <v>40</v>
      </c>
      <c r="Z14" s="87" t="s">
        <v>41</v>
      </c>
      <c r="AA14" s="87" t="s">
        <v>42</v>
      </c>
      <c r="AB14" s="87" t="s">
        <v>36</v>
      </c>
    </row>
    <row r="15" spans="1:28" x14ac:dyDescent="0.25">
      <c r="A15" s="46">
        <v>1</v>
      </c>
      <c r="B15" s="47"/>
      <c r="C15" s="47"/>
      <c r="D15" s="47"/>
      <c r="E15" s="47"/>
      <c r="F15" s="47"/>
      <c r="G15" s="48"/>
      <c r="H15" s="48"/>
      <c r="I15" s="48"/>
      <c r="J15" s="47"/>
      <c r="K15" s="47"/>
      <c r="L15" s="47"/>
      <c r="M15" s="124"/>
      <c r="N15" s="47"/>
      <c r="O15" s="48"/>
      <c r="P15" s="48"/>
      <c r="Q15" s="49"/>
      <c r="R15" s="50"/>
      <c r="S15" s="47"/>
      <c r="T15" s="51"/>
      <c r="U15" s="47"/>
      <c r="V15" s="47"/>
      <c r="W15" s="47"/>
      <c r="X15" s="47"/>
      <c r="Y15" s="47"/>
      <c r="Z15" s="47"/>
      <c r="AA15" s="47"/>
      <c r="AB15" s="47"/>
    </row>
    <row r="16" spans="1:28" x14ac:dyDescent="0.25">
      <c r="A16" s="46">
        <v>2</v>
      </c>
      <c r="B16" s="47"/>
      <c r="C16" s="47"/>
      <c r="D16" s="47"/>
      <c r="E16" s="47"/>
      <c r="F16" s="47"/>
      <c r="G16" s="48"/>
      <c r="H16" s="48"/>
      <c r="I16" s="48"/>
      <c r="J16" s="47"/>
      <c r="K16" s="47"/>
      <c r="L16" s="47"/>
      <c r="M16" s="124"/>
      <c r="N16" s="47"/>
      <c r="O16" s="48"/>
      <c r="P16" s="48"/>
      <c r="Q16" s="49"/>
      <c r="R16" s="50"/>
      <c r="S16" s="47"/>
      <c r="T16" s="51"/>
      <c r="U16" s="47"/>
      <c r="V16" s="47"/>
      <c r="W16" s="47"/>
      <c r="X16" s="47"/>
      <c r="Y16" s="47"/>
      <c r="Z16" s="47"/>
      <c r="AA16" s="47"/>
      <c r="AB16" s="47"/>
    </row>
    <row r="17" spans="1:28" x14ac:dyDescent="0.25">
      <c r="A17" s="46">
        <v>3</v>
      </c>
      <c r="B17" s="52"/>
      <c r="C17" s="52"/>
      <c r="D17" s="47"/>
      <c r="E17" s="52"/>
      <c r="F17" s="47"/>
      <c r="G17" s="53"/>
      <c r="H17" s="53"/>
      <c r="I17" s="53"/>
      <c r="J17" s="52"/>
      <c r="K17" s="52"/>
      <c r="L17" s="52"/>
      <c r="M17" s="124"/>
      <c r="N17" s="52"/>
      <c r="O17" s="53"/>
      <c r="P17" s="53"/>
      <c r="Q17" s="54"/>
      <c r="R17" s="50"/>
      <c r="S17" s="52"/>
      <c r="T17" s="51"/>
      <c r="U17" s="47"/>
      <c r="V17" s="47"/>
      <c r="W17" s="47"/>
      <c r="X17" s="47"/>
      <c r="Y17" s="47"/>
      <c r="Z17" s="47"/>
      <c r="AA17" s="47"/>
      <c r="AB17" s="47"/>
    </row>
    <row r="18" spans="1:28" x14ac:dyDescent="0.25">
      <c r="A18" s="46">
        <v>4</v>
      </c>
      <c r="B18" s="47"/>
      <c r="C18" s="47"/>
      <c r="D18" s="47"/>
      <c r="E18" s="47"/>
      <c r="F18" s="47"/>
      <c r="G18" s="48"/>
      <c r="H18" s="53"/>
      <c r="I18" s="48"/>
      <c r="J18" s="47"/>
      <c r="K18" s="47"/>
      <c r="L18" s="47"/>
      <c r="M18" s="124"/>
      <c r="N18" s="47"/>
      <c r="O18" s="48"/>
      <c r="P18" s="48"/>
      <c r="Q18" s="49"/>
      <c r="R18" s="50"/>
      <c r="S18" s="47"/>
      <c r="T18" s="51"/>
      <c r="U18" s="47"/>
      <c r="V18" s="47"/>
      <c r="W18" s="47"/>
      <c r="X18" s="47"/>
      <c r="Y18" s="47"/>
      <c r="Z18" s="47"/>
      <c r="AA18" s="47"/>
      <c r="AB18" s="47"/>
    </row>
    <row r="19" spans="1:28" x14ac:dyDescent="0.25">
      <c r="A19" s="46">
        <v>5</v>
      </c>
      <c r="B19" s="47"/>
      <c r="C19" s="47"/>
      <c r="D19" s="47"/>
      <c r="E19" s="47"/>
      <c r="F19" s="47"/>
      <c r="G19" s="48"/>
      <c r="H19" s="53"/>
      <c r="I19" s="48"/>
      <c r="J19" s="47"/>
      <c r="K19" s="47"/>
      <c r="L19" s="47"/>
      <c r="M19" s="124"/>
      <c r="N19" s="47"/>
      <c r="O19" s="48"/>
      <c r="P19" s="48"/>
      <c r="Q19" s="49"/>
      <c r="R19" s="50"/>
      <c r="S19" s="47"/>
      <c r="T19" s="51"/>
      <c r="U19" s="47"/>
      <c r="V19" s="47"/>
      <c r="W19" s="47"/>
      <c r="X19" s="47"/>
      <c r="Y19" s="47"/>
      <c r="Z19" s="47"/>
      <c r="AA19" s="47"/>
      <c r="AB19" s="47"/>
    </row>
    <row r="20" spans="1:28" x14ac:dyDescent="0.25">
      <c r="A20" s="46">
        <v>6</v>
      </c>
      <c r="B20" s="47"/>
      <c r="C20" s="47"/>
      <c r="D20" s="47"/>
      <c r="E20" s="47"/>
      <c r="F20" s="47"/>
      <c r="G20" s="48"/>
      <c r="H20" s="53"/>
      <c r="I20" s="48"/>
      <c r="J20" s="47"/>
      <c r="K20" s="47"/>
      <c r="L20" s="47"/>
      <c r="M20" s="124"/>
      <c r="N20" s="47"/>
      <c r="O20" s="48"/>
      <c r="P20" s="48"/>
      <c r="Q20" s="49"/>
      <c r="R20" s="50"/>
      <c r="S20" s="47"/>
      <c r="T20" s="51"/>
      <c r="U20" s="47"/>
      <c r="V20" s="47"/>
      <c r="W20" s="47"/>
      <c r="X20" s="47"/>
      <c r="Y20" s="47"/>
      <c r="Z20" s="47"/>
      <c r="AA20" s="47"/>
      <c r="AB20" s="47"/>
    </row>
    <row r="21" spans="1:28" x14ac:dyDescent="0.25">
      <c r="A21" s="46">
        <v>7</v>
      </c>
      <c r="B21" s="47"/>
      <c r="C21" s="47"/>
      <c r="D21" s="47"/>
      <c r="E21" s="47"/>
      <c r="F21" s="47"/>
      <c r="G21" s="48"/>
      <c r="H21" s="48"/>
      <c r="I21" s="48"/>
      <c r="J21" s="47"/>
      <c r="K21" s="47"/>
      <c r="L21" s="47"/>
      <c r="M21" s="124"/>
      <c r="N21" s="47"/>
      <c r="O21" s="48"/>
      <c r="P21" s="48"/>
      <c r="Q21" s="49"/>
      <c r="R21" s="50"/>
      <c r="S21" s="47"/>
      <c r="T21" s="51"/>
      <c r="U21" s="47"/>
      <c r="V21" s="47"/>
      <c r="W21" s="47"/>
      <c r="X21" s="47"/>
      <c r="Y21" s="47"/>
      <c r="Z21" s="47"/>
      <c r="AA21" s="47"/>
      <c r="AB21" s="47"/>
    </row>
    <row r="22" spans="1:28" x14ac:dyDescent="0.25">
      <c r="A22" s="46">
        <v>8</v>
      </c>
      <c r="B22" s="47"/>
      <c r="C22" s="47"/>
      <c r="D22" s="47"/>
      <c r="E22" s="47"/>
      <c r="F22" s="47"/>
      <c r="G22" s="48"/>
      <c r="H22" s="48"/>
      <c r="I22" s="48"/>
      <c r="J22" s="47"/>
      <c r="K22" s="47"/>
      <c r="L22" s="47"/>
      <c r="M22" s="124"/>
      <c r="N22" s="47"/>
      <c r="O22" s="48"/>
      <c r="P22" s="48"/>
      <c r="Q22" s="49"/>
      <c r="R22" s="50"/>
      <c r="S22" s="47"/>
      <c r="T22" s="51"/>
      <c r="U22" s="47"/>
      <c r="V22" s="47"/>
      <c r="W22" s="47"/>
      <c r="X22" s="47"/>
      <c r="Y22" s="47"/>
      <c r="Z22" s="47"/>
      <c r="AA22" s="47"/>
      <c r="AB22" s="47"/>
    </row>
    <row r="23" spans="1:28" x14ac:dyDescent="0.25">
      <c r="A23" s="46">
        <v>9</v>
      </c>
      <c r="B23" s="47"/>
      <c r="C23" s="47"/>
      <c r="D23" s="47"/>
      <c r="E23" s="47"/>
      <c r="F23" s="47"/>
      <c r="G23" s="48"/>
      <c r="H23" s="48"/>
      <c r="I23" s="48"/>
      <c r="J23" s="47"/>
      <c r="K23" s="47"/>
      <c r="L23" s="47"/>
      <c r="M23" s="124"/>
      <c r="N23" s="47"/>
      <c r="O23" s="48"/>
      <c r="P23" s="48"/>
      <c r="Q23" s="49"/>
      <c r="R23" s="50"/>
      <c r="S23" s="47"/>
      <c r="T23" s="51"/>
      <c r="U23" s="47"/>
      <c r="V23" s="47"/>
      <c r="W23" s="47"/>
      <c r="X23" s="47"/>
      <c r="Y23" s="47"/>
      <c r="Z23" s="47"/>
      <c r="AA23" s="47"/>
      <c r="AB23" s="47"/>
    </row>
    <row r="24" spans="1:28" x14ac:dyDescent="0.25">
      <c r="A24" s="46">
        <v>10</v>
      </c>
      <c r="B24" s="47"/>
      <c r="C24" s="47"/>
      <c r="D24" s="47"/>
      <c r="E24" s="47"/>
      <c r="F24" s="47"/>
      <c r="G24" s="48"/>
      <c r="H24" s="48"/>
      <c r="I24" s="48"/>
      <c r="J24" s="47"/>
      <c r="K24" s="47"/>
      <c r="L24" s="47"/>
      <c r="M24" s="124"/>
      <c r="N24" s="47"/>
      <c r="O24" s="48"/>
      <c r="P24" s="48"/>
      <c r="Q24" s="49"/>
      <c r="R24" s="50"/>
      <c r="S24" s="47"/>
      <c r="T24" s="51"/>
      <c r="U24" s="47"/>
      <c r="V24" s="47"/>
      <c r="W24" s="47"/>
      <c r="X24" s="47"/>
      <c r="Y24" s="47"/>
      <c r="Z24" s="47"/>
      <c r="AA24" s="47"/>
      <c r="AB24" s="47"/>
    </row>
    <row r="25" spans="1:28" x14ac:dyDescent="0.25">
      <c r="A25" s="46">
        <v>11</v>
      </c>
      <c r="B25" s="55"/>
      <c r="C25" s="55"/>
      <c r="D25" s="55"/>
      <c r="E25" s="55"/>
      <c r="F25" s="47"/>
      <c r="G25" s="56"/>
      <c r="H25" s="56"/>
      <c r="I25" s="56"/>
      <c r="J25" s="55"/>
      <c r="K25" s="55"/>
      <c r="L25" s="55"/>
      <c r="M25" s="125"/>
      <c r="N25" s="55"/>
      <c r="O25" s="56"/>
      <c r="P25" s="56"/>
      <c r="Q25" s="57"/>
      <c r="R25" s="50"/>
      <c r="S25" s="47"/>
      <c r="T25" s="51"/>
      <c r="U25" s="47"/>
      <c r="V25" s="47"/>
      <c r="W25" s="47"/>
      <c r="X25" s="47"/>
      <c r="Y25" s="47"/>
      <c r="Z25" s="47"/>
      <c r="AA25" s="47"/>
      <c r="AB25" s="47"/>
    </row>
    <row r="26" spans="1:28" x14ac:dyDescent="0.25">
      <c r="A26" s="46">
        <v>12</v>
      </c>
      <c r="B26" s="55"/>
      <c r="C26" s="55"/>
      <c r="D26" s="55"/>
      <c r="E26" s="58"/>
      <c r="F26" s="47"/>
      <c r="G26" s="56"/>
      <c r="H26" s="56"/>
      <c r="I26" s="56"/>
      <c r="J26" s="55"/>
      <c r="K26" s="55"/>
      <c r="L26" s="55"/>
      <c r="M26" s="125"/>
      <c r="N26" s="55"/>
      <c r="O26" s="56"/>
      <c r="P26" s="56"/>
      <c r="Q26" s="57"/>
      <c r="R26" s="50"/>
      <c r="S26" s="47"/>
      <c r="T26" s="51"/>
      <c r="U26" s="47"/>
      <c r="V26" s="47"/>
      <c r="W26" s="47"/>
      <c r="X26" s="47"/>
      <c r="Y26" s="47"/>
      <c r="Z26" s="47"/>
      <c r="AA26" s="47"/>
      <c r="AB26" s="47"/>
    </row>
    <row r="27" spans="1:28" x14ac:dyDescent="0.25">
      <c r="A27" s="46">
        <v>13</v>
      </c>
      <c r="B27" s="55"/>
      <c r="C27" s="55"/>
      <c r="D27" s="55"/>
      <c r="E27" s="58"/>
      <c r="F27" s="47"/>
      <c r="G27" s="56"/>
      <c r="H27" s="56"/>
      <c r="I27" s="56"/>
      <c r="J27" s="55"/>
      <c r="K27" s="55"/>
      <c r="L27" s="55"/>
      <c r="M27" s="125"/>
      <c r="N27" s="55"/>
      <c r="O27" s="56"/>
      <c r="P27" s="56"/>
      <c r="Q27" s="57"/>
      <c r="R27" s="50"/>
      <c r="S27" s="47"/>
      <c r="T27" s="51"/>
      <c r="U27" s="47"/>
      <c r="V27" s="47"/>
      <c r="W27" s="47"/>
      <c r="X27" s="47"/>
      <c r="Y27" s="47"/>
      <c r="Z27" s="47"/>
      <c r="AA27" s="47"/>
      <c r="AB27" s="47"/>
    </row>
    <row r="28" spans="1:28" x14ac:dyDescent="0.25">
      <c r="A28" s="46">
        <v>14</v>
      </c>
      <c r="B28" s="52"/>
      <c r="C28" s="52"/>
      <c r="D28" s="52"/>
      <c r="E28" s="52"/>
      <c r="F28" s="52"/>
      <c r="G28" s="53"/>
      <c r="H28" s="53"/>
      <c r="I28" s="53"/>
      <c r="J28" s="52"/>
      <c r="K28" s="52"/>
      <c r="L28" s="52"/>
      <c r="M28" s="124"/>
      <c r="N28" s="52"/>
      <c r="O28" s="53"/>
      <c r="P28" s="53"/>
      <c r="Q28" s="54"/>
      <c r="R28" s="59"/>
      <c r="S28" s="52"/>
      <c r="T28" s="60"/>
      <c r="U28" s="52"/>
      <c r="V28" s="47"/>
      <c r="W28" s="47"/>
      <c r="X28" s="47"/>
      <c r="Y28" s="47"/>
      <c r="Z28" s="47"/>
      <c r="AA28" s="47"/>
      <c r="AB28" s="47"/>
    </row>
    <row r="29" spans="1:28" x14ac:dyDescent="0.25">
      <c r="A29" s="46">
        <v>15</v>
      </c>
      <c r="B29" s="52"/>
      <c r="C29" s="52"/>
      <c r="D29" s="52"/>
      <c r="E29" s="52"/>
      <c r="F29" s="52"/>
      <c r="G29" s="53"/>
      <c r="H29" s="53"/>
      <c r="I29" s="53"/>
      <c r="J29" s="52"/>
      <c r="K29" s="52"/>
      <c r="L29" s="52"/>
      <c r="M29" s="124"/>
      <c r="N29" s="52"/>
      <c r="O29" s="53"/>
      <c r="P29" s="53"/>
      <c r="Q29" s="54"/>
      <c r="R29" s="59"/>
      <c r="S29" s="52"/>
      <c r="T29" s="60"/>
      <c r="U29" s="52"/>
      <c r="V29" s="47"/>
      <c r="W29" s="47"/>
      <c r="X29" s="47"/>
      <c r="Y29" s="47"/>
      <c r="Z29" s="47"/>
      <c r="AA29" s="47"/>
      <c r="AB29" s="47"/>
    </row>
    <row r="30" spans="1:28" x14ac:dyDescent="0.25">
      <c r="A30" s="46">
        <v>16</v>
      </c>
      <c r="B30" s="52"/>
      <c r="C30" s="52"/>
      <c r="D30" s="52"/>
      <c r="E30" s="52"/>
      <c r="F30" s="52"/>
      <c r="G30" s="53"/>
      <c r="H30" s="53"/>
      <c r="I30" s="53"/>
      <c r="J30" s="52"/>
      <c r="K30" s="52"/>
      <c r="L30" s="52"/>
      <c r="M30" s="124"/>
      <c r="N30" s="52"/>
      <c r="O30" s="53"/>
      <c r="P30" s="53"/>
      <c r="Q30" s="54"/>
      <c r="R30" s="59"/>
      <c r="S30" s="52"/>
      <c r="T30" s="60"/>
      <c r="U30" s="52"/>
      <c r="V30" s="47"/>
      <c r="W30" s="47"/>
      <c r="X30" s="47"/>
      <c r="Y30" s="47"/>
      <c r="Z30" s="47"/>
      <c r="AA30" s="47"/>
      <c r="AB30" s="47"/>
    </row>
    <row r="31" spans="1:28" x14ac:dyDescent="0.25">
      <c r="A31" s="46">
        <v>17</v>
      </c>
      <c r="B31" s="52"/>
      <c r="C31" s="52"/>
      <c r="D31" s="52"/>
      <c r="E31" s="52"/>
      <c r="F31" s="52"/>
      <c r="G31" s="53"/>
      <c r="H31" s="53"/>
      <c r="I31" s="53"/>
      <c r="J31" s="52"/>
      <c r="K31" s="52"/>
      <c r="L31" s="52"/>
      <c r="M31" s="124"/>
      <c r="N31" s="52"/>
      <c r="O31" s="53"/>
      <c r="P31" s="53"/>
      <c r="Q31" s="54"/>
      <c r="R31" s="59"/>
      <c r="S31" s="52"/>
      <c r="T31" s="60"/>
      <c r="U31" s="52"/>
      <c r="V31" s="47"/>
      <c r="W31" s="47"/>
      <c r="X31" s="47"/>
      <c r="Y31" s="47"/>
      <c r="Z31" s="47"/>
      <c r="AA31" s="47"/>
      <c r="AB31" s="47"/>
    </row>
    <row r="32" spans="1:28" x14ac:dyDescent="0.25">
      <c r="A32" s="46">
        <v>18</v>
      </c>
      <c r="B32" s="52"/>
      <c r="C32" s="52"/>
      <c r="D32" s="52"/>
      <c r="E32" s="52"/>
      <c r="F32" s="52"/>
      <c r="G32" s="53"/>
      <c r="H32" s="53"/>
      <c r="I32" s="53"/>
      <c r="J32" s="52"/>
      <c r="K32" s="52"/>
      <c r="L32" s="52"/>
      <c r="M32" s="124"/>
      <c r="N32" s="52"/>
      <c r="O32" s="53"/>
      <c r="P32" s="53"/>
      <c r="Q32" s="54"/>
      <c r="R32" s="59"/>
      <c r="S32" s="52"/>
      <c r="T32" s="60"/>
      <c r="U32" s="52"/>
      <c r="V32" s="47"/>
      <c r="W32" s="47"/>
      <c r="X32" s="47"/>
      <c r="Y32" s="47"/>
      <c r="Z32" s="47"/>
      <c r="AA32" s="47"/>
      <c r="AB32" s="47"/>
    </row>
    <row r="33" spans="1:28" x14ac:dyDescent="0.25">
      <c r="A33" s="46">
        <v>19</v>
      </c>
      <c r="B33" s="52"/>
      <c r="C33" s="52"/>
      <c r="D33" s="52"/>
      <c r="E33" s="52"/>
      <c r="F33" s="52"/>
      <c r="G33" s="53"/>
      <c r="H33" s="53"/>
      <c r="I33" s="53"/>
      <c r="J33" s="52"/>
      <c r="K33" s="52"/>
      <c r="L33" s="52"/>
      <c r="M33" s="124"/>
      <c r="N33" s="52"/>
      <c r="O33" s="53"/>
      <c r="P33" s="53"/>
      <c r="Q33" s="54"/>
      <c r="R33" s="59"/>
      <c r="S33" s="52"/>
      <c r="T33" s="60"/>
      <c r="U33" s="52"/>
      <c r="V33" s="47"/>
      <c r="W33" s="47"/>
      <c r="X33" s="47"/>
      <c r="Y33" s="47"/>
      <c r="Z33" s="47"/>
      <c r="AA33" s="47"/>
      <c r="AB33" s="47"/>
    </row>
    <row r="34" spans="1:28" x14ac:dyDescent="0.25">
      <c r="A34" s="46">
        <v>20</v>
      </c>
      <c r="B34" s="52"/>
      <c r="C34" s="52"/>
      <c r="D34" s="52"/>
      <c r="E34" s="52"/>
      <c r="F34" s="52"/>
      <c r="G34" s="53"/>
      <c r="H34" s="53"/>
      <c r="I34" s="53"/>
      <c r="J34" s="52"/>
      <c r="K34" s="52"/>
      <c r="L34" s="52"/>
      <c r="M34" s="124"/>
      <c r="N34" s="52"/>
      <c r="O34" s="53"/>
      <c r="P34" s="53"/>
      <c r="Q34" s="54"/>
      <c r="R34" s="59"/>
      <c r="S34" s="52"/>
      <c r="T34" s="60"/>
      <c r="U34" s="52"/>
      <c r="V34" s="47"/>
      <c r="W34" s="47"/>
      <c r="X34" s="47"/>
      <c r="Y34" s="47"/>
      <c r="Z34" s="47"/>
      <c r="AA34" s="47"/>
      <c r="AB34" s="47"/>
    </row>
    <row r="35" spans="1:28" x14ac:dyDescent="0.25">
      <c r="A35" s="46">
        <v>21</v>
      </c>
      <c r="B35" s="52"/>
      <c r="C35" s="52"/>
      <c r="D35" s="52"/>
      <c r="E35" s="52"/>
      <c r="F35" s="52"/>
      <c r="G35" s="53"/>
      <c r="H35" s="53"/>
      <c r="I35" s="53"/>
      <c r="J35" s="52"/>
      <c r="K35" s="52"/>
      <c r="L35" s="52"/>
      <c r="M35" s="124"/>
      <c r="N35" s="52"/>
      <c r="O35" s="53"/>
      <c r="P35" s="53"/>
      <c r="Q35" s="54"/>
      <c r="R35" s="59"/>
      <c r="S35" s="52"/>
      <c r="T35" s="60"/>
      <c r="U35" s="52"/>
      <c r="V35" s="47"/>
      <c r="W35" s="47"/>
      <c r="X35" s="47"/>
      <c r="Y35" s="47"/>
      <c r="Z35" s="47"/>
      <c r="AA35" s="47"/>
      <c r="AB35" s="47"/>
    </row>
    <row r="36" spans="1:28" x14ac:dyDescent="0.25">
      <c r="A36" s="46">
        <v>22</v>
      </c>
      <c r="B36" s="52"/>
      <c r="C36" s="52"/>
      <c r="D36" s="52"/>
      <c r="E36" s="52"/>
      <c r="F36" s="52"/>
      <c r="G36" s="53"/>
      <c r="H36" s="53"/>
      <c r="I36" s="53"/>
      <c r="J36" s="52"/>
      <c r="K36" s="52"/>
      <c r="L36" s="52"/>
      <c r="M36" s="124"/>
      <c r="N36" s="52"/>
      <c r="O36" s="53"/>
      <c r="P36" s="53"/>
      <c r="Q36" s="54"/>
      <c r="R36" s="59"/>
      <c r="S36" s="52"/>
      <c r="T36" s="60"/>
      <c r="U36" s="52"/>
      <c r="V36" s="47"/>
      <c r="W36" s="47"/>
      <c r="X36" s="47"/>
      <c r="Y36" s="47"/>
      <c r="Z36" s="47"/>
      <c r="AA36" s="47"/>
      <c r="AB36" s="47"/>
    </row>
    <row r="37" spans="1:28" x14ac:dyDescent="0.25">
      <c r="A37" s="46">
        <v>23</v>
      </c>
      <c r="B37" s="47"/>
      <c r="C37" s="47"/>
      <c r="D37" s="47"/>
      <c r="E37" s="47"/>
      <c r="F37" s="47"/>
      <c r="G37" s="48"/>
      <c r="H37" s="48"/>
      <c r="I37" s="48"/>
      <c r="J37" s="47"/>
      <c r="K37" s="47"/>
      <c r="L37" s="47"/>
      <c r="M37" s="124"/>
      <c r="N37" s="47"/>
      <c r="O37" s="48"/>
      <c r="P37" s="48"/>
      <c r="Q37" s="49"/>
      <c r="R37" s="61"/>
      <c r="S37" s="47"/>
      <c r="T37" s="51"/>
      <c r="U37" s="47"/>
      <c r="V37" s="47"/>
      <c r="W37" s="47"/>
      <c r="X37" s="47"/>
      <c r="Y37" s="47"/>
      <c r="Z37" s="47"/>
      <c r="AA37" s="47"/>
      <c r="AB37" s="47"/>
    </row>
    <row r="38" spans="1:28" x14ac:dyDescent="0.25">
      <c r="A38" s="46">
        <v>24</v>
      </c>
      <c r="B38" s="47"/>
      <c r="C38" s="47"/>
      <c r="D38" s="47"/>
      <c r="E38" s="47"/>
      <c r="F38" s="47"/>
      <c r="G38" s="48"/>
      <c r="H38" s="48"/>
      <c r="I38" s="48"/>
      <c r="J38" s="47"/>
      <c r="K38" s="47"/>
      <c r="L38" s="47"/>
      <c r="M38" s="124"/>
      <c r="N38" s="47"/>
      <c r="O38" s="48"/>
      <c r="P38" s="48"/>
      <c r="Q38" s="49"/>
      <c r="R38" s="61"/>
      <c r="S38" s="47"/>
      <c r="T38" s="51"/>
      <c r="U38" s="47"/>
      <c r="V38" s="47"/>
      <c r="W38" s="47"/>
      <c r="X38" s="47"/>
      <c r="Y38" s="47"/>
      <c r="Z38" s="47"/>
      <c r="AA38" s="47"/>
      <c r="AB38" s="47"/>
    </row>
    <row r="39" spans="1:28" x14ac:dyDescent="0.25">
      <c r="A39" s="46">
        <v>25</v>
      </c>
      <c r="B39" s="47"/>
      <c r="C39" s="47"/>
      <c r="D39" s="47"/>
      <c r="E39" s="47"/>
      <c r="F39" s="47"/>
      <c r="G39" s="48"/>
      <c r="H39" s="48"/>
      <c r="I39" s="48"/>
      <c r="J39" s="47"/>
      <c r="K39" s="47"/>
      <c r="L39" s="47"/>
      <c r="M39" s="124"/>
      <c r="N39" s="47"/>
      <c r="O39" s="48"/>
      <c r="P39" s="48"/>
      <c r="Q39" s="49"/>
      <c r="R39" s="61"/>
      <c r="S39" s="47"/>
      <c r="T39" s="51"/>
      <c r="U39" s="47"/>
      <c r="V39" s="47"/>
      <c r="W39" s="47"/>
      <c r="X39" s="47"/>
      <c r="Y39" s="47"/>
      <c r="Z39" s="47"/>
      <c r="AA39" s="47"/>
      <c r="AB39" s="47"/>
    </row>
    <row r="40" spans="1:28" x14ac:dyDescent="0.25">
      <c r="A40" s="46">
        <v>26</v>
      </c>
      <c r="B40" s="47"/>
      <c r="C40" s="47"/>
      <c r="D40" s="47"/>
      <c r="E40" s="47"/>
      <c r="F40" s="47"/>
      <c r="G40" s="48"/>
      <c r="H40" s="48"/>
      <c r="I40" s="48"/>
      <c r="J40" s="47"/>
      <c r="K40" s="47"/>
      <c r="L40" s="47"/>
      <c r="M40" s="124"/>
      <c r="N40" s="47"/>
      <c r="O40" s="48"/>
      <c r="P40" s="48"/>
      <c r="Q40" s="49"/>
      <c r="R40" s="61"/>
      <c r="S40" s="47"/>
      <c r="T40" s="51"/>
      <c r="U40" s="47"/>
      <c r="V40" s="47"/>
      <c r="W40" s="47"/>
      <c r="X40" s="47"/>
      <c r="Y40" s="47"/>
      <c r="Z40" s="47"/>
      <c r="AA40" s="47"/>
      <c r="AB40" s="47"/>
    </row>
    <row r="41" spans="1:28" x14ac:dyDescent="0.25">
      <c r="A41" s="46">
        <v>27</v>
      </c>
      <c r="B41" s="47"/>
      <c r="C41" s="47"/>
      <c r="D41" s="47"/>
      <c r="E41" s="47"/>
      <c r="F41" s="47"/>
      <c r="G41" s="48"/>
      <c r="H41" s="48"/>
      <c r="I41" s="48"/>
      <c r="J41" s="47"/>
      <c r="K41" s="47"/>
      <c r="L41" s="47"/>
      <c r="M41" s="124"/>
      <c r="N41" s="47"/>
      <c r="O41" s="48"/>
      <c r="P41" s="48"/>
      <c r="Q41" s="49"/>
      <c r="R41" s="61"/>
      <c r="S41" s="47"/>
      <c r="T41" s="51"/>
      <c r="U41" s="47"/>
      <c r="V41" s="47"/>
      <c r="W41" s="47"/>
      <c r="X41" s="47"/>
      <c r="Y41" s="47"/>
      <c r="Z41" s="47"/>
      <c r="AA41" s="47"/>
      <c r="AB41" s="47"/>
    </row>
    <row r="42" spans="1:28" x14ac:dyDescent="0.25">
      <c r="A42" s="46">
        <v>28</v>
      </c>
      <c r="B42" s="47"/>
      <c r="C42" s="47"/>
      <c r="D42" s="47"/>
      <c r="E42" s="47"/>
      <c r="F42" s="47"/>
      <c r="G42" s="48"/>
      <c r="H42" s="48"/>
      <c r="I42" s="48"/>
      <c r="J42" s="47"/>
      <c r="K42" s="47"/>
      <c r="L42" s="47"/>
      <c r="M42" s="124"/>
      <c r="N42" s="47"/>
      <c r="O42" s="48"/>
      <c r="P42" s="48"/>
      <c r="Q42" s="49"/>
      <c r="R42" s="61"/>
      <c r="S42" s="47"/>
      <c r="T42" s="51"/>
      <c r="U42" s="47"/>
      <c r="V42" s="47"/>
      <c r="W42" s="47"/>
      <c r="X42" s="47"/>
      <c r="Y42" s="47"/>
      <c r="Z42" s="47"/>
      <c r="AA42" s="47"/>
      <c r="AB42" s="47"/>
    </row>
    <row r="43" spans="1:28" x14ac:dyDescent="0.25">
      <c r="A43" s="46">
        <v>29</v>
      </c>
      <c r="B43" s="47"/>
      <c r="C43" s="47"/>
      <c r="D43" s="47"/>
      <c r="E43" s="47"/>
      <c r="F43" s="47"/>
      <c r="G43" s="48"/>
      <c r="H43" s="48"/>
      <c r="I43" s="48"/>
      <c r="J43" s="47"/>
      <c r="K43" s="47"/>
      <c r="L43" s="47"/>
      <c r="M43" s="124"/>
      <c r="N43" s="47"/>
      <c r="O43" s="48"/>
      <c r="P43" s="48"/>
      <c r="Q43" s="49"/>
      <c r="R43" s="61"/>
      <c r="S43" s="47"/>
      <c r="T43" s="51"/>
      <c r="U43" s="47"/>
      <c r="V43" s="47"/>
      <c r="W43" s="47"/>
      <c r="X43" s="47"/>
      <c r="Y43" s="47"/>
      <c r="Z43" s="47"/>
      <c r="AA43" s="47"/>
      <c r="AB43" s="47"/>
    </row>
    <row r="44" spans="1:28" x14ac:dyDescent="0.25">
      <c r="A44" s="46">
        <v>30</v>
      </c>
      <c r="B44" s="47"/>
      <c r="C44" s="47"/>
      <c r="D44" s="47"/>
      <c r="E44" s="47"/>
      <c r="F44" s="47"/>
      <c r="G44" s="48"/>
      <c r="H44" s="48"/>
      <c r="I44" s="48"/>
      <c r="J44" s="47"/>
      <c r="K44" s="47"/>
      <c r="L44" s="47"/>
      <c r="M44" s="124"/>
      <c r="N44" s="47"/>
      <c r="O44" s="48"/>
      <c r="P44" s="48"/>
      <c r="Q44" s="49"/>
      <c r="R44" s="61"/>
      <c r="S44" s="47"/>
      <c r="T44" s="51"/>
      <c r="U44" s="47"/>
      <c r="V44" s="47"/>
      <c r="W44" s="47"/>
      <c r="X44" s="47"/>
      <c r="Y44" s="47"/>
      <c r="Z44" s="47"/>
      <c r="AA44" s="47"/>
      <c r="AB44" s="47"/>
    </row>
    <row r="45" spans="1:28" x14ac:dyDescent="0.25">
      <c r="A45" s="46">
        <v>31</v>
      </c>
      <c r="B45" s="47"/>
      <c r="C45" s="47"/>
      <c r="D45" s="47"/>
      <c r="E45" s="47"/>
      <c r="F45" s="47"/>
      <c r="G45" s="48"/>
      <c r="H45" s="48"/>
      <c r="I45" s="48"/>
      <c r="J45" s="47"/>
      <c r="K45" s="47"/>
      <c r="L45" s="47"/>
      <c r="M45" s="124"/>
      <c r="N45" s="47"/>
      <c r="O45" s="48"/>
      <c r="P45" s="48"/>
      <c r="Q45" s="49"/>
      <c r="R45" s="61"/>
      <c r="S45" s="47"/>
      <c r="T45" s="51"/>
      <c r="U45" s="47"/>
      <c r="V45" s="47"/>
      <c r="W45" s="47"/>
      <c r="X45" s="47"/>
      <c r="Y45" s="47"/>
      <c r="Z45" s="47"/>
      <c r="AA45" s="47"/>
      <c r="AB45" s="47"/>
    </row>
    <row r="46" spans="1:28" x14ac:dyDescent="0.25">
      <c r="A46" s="46">
        <v>32</v>
      </c>
      <c r="B46" s="47"/>
      <c r="C46" s="47"/>
      <c r="D46" s="47"/>
      <c r="E46" s="47"/>
      <c r="F46" s="47"/>
      <c r="G46" s="48"/>
      <c r="H46" s="48"/>
      <c r="I46" s="48"/>
      <c r="J46" s="47"/>
      <c r="K46" s="47"/>
      <c r="L46" s="47"/>
      <c r="M46" s="124"/>
      <c r="N46" s="47"/>
      <c r="O46" s="48"/>
      <c r="P46" s="48"/>
      <c r="Q46" s="49"/>
      <c r="R46" s="61"/>
      <c r="S46" s="47"/>
      <c r="T46" s="51"/>
      <c r="U46" s="47"/>
      <c r="V46" s="47"/>
      <c r="W46" s="47"/>
      <c r="X46" s="47"/>
      <c r="Y46" s="47"/>
      <c r="Z46" s="47"/>
      <c r="AA46" s="47"/>
      <c r="AB46" s="47"/>
    </row>
    <row r="47" spans="1:28" x14ac:dyDescent="0.25">
      <c r="A47" s="46">
        <v>33</v>
      </c>
      <c r="B47" s="47"/>
      <c r="C47" s="47"/>
      <c r="D47" s="47"/>
      <c r="E47" s="47"/>
      <c r="F47" s="47"/>
      <c r="G47" s="48"/>
      <c r="H47" s="48"/>
      <c r="I47" s="48"/>
      <c r="J47" s="47"/>
      <c r="K47" s="47"/>
      <c r="L47" s="47"/>
      <c r="M47" s="124"/>
      <c r="N47" s="47"/>
      <c r="O47" s="48"/>
      <c r="P47" s="48"/>
      <c r="Q47" s="49"/>
      <c r="R47" s="61"/>
      <c r="S47" s="47"/>
      <c r="T47" s="51"/>
      <c r="U47" s="47"/>
      <c r="V47" s="47"/>
      <c r="W47" s="47"/>
      <c r="X47" s="47"/>
      <c r="Y47" s="47"/>
      <c r="Z47" s="47"/>
      <c r="AA47" s="47"/>
      <c r="AB47" s="47"/>
    </row>
    <row r="48" spans="1:28" x14ac:dyDescent="0.25">
      <c r="A48" s="62">
        <v>34</v>
      </c>
      <c r="B48" s="55"/>
      <c r="C48" s="55"/>
      <c r="D48" s="55"/>
      <c r="E48" s="55"/>
      <c r="F48" s="55"/>
      <c r="G48" s="56"/>
      <c r="H48" s="56"/>
      <c r="I48" s="56"/>
      <c r="J48" s="55"/>
      <c r="K48" s="55"/>
      <c r="L48" s="55"/>
      <c r="M48" s="125"/>
      <c r="N48" s="55"/>
      <c r="O48" s="56"/>
      <c r="P48" s="56"/>
      <c r="Q48" s="57"/>
      <c r="R48" s="61"/>
      <c r="S48" s="47"/>
      <c r="T48" s="51"/>
      <c r="U48" s="47"/>
      <c r="V48" s="47"/>
      <c r="W48" s="47"/>
      <c r="X48" s="47"/>
      <c r="Y48" s="47"/>
      <c r="Z48" s="47"/>
      <c r="AA48" s="47"/>
      <c r="AB48" s="47"/>
    </row>
    <row r="49" spans="1:28" ht="25.5" x14ac:dyDescent="0.25">
      <c r="A49" s="63"/>
      <c r="B49" s="64"/>
      <c r="C49" s="64"/>
      <c r="D49" s="64"/>
      <c r="E49" s="64"/>
      <c r="F49" s="64"/>
      <c r="G49" s="64"/>
      <c r="H49" s="45">
        <f>SUM(H15:H48)</f>
        <v>0</v>
      </c>
      <c r="I49" s="45">
        <f>SUM(I15:I48)</f>
        <v>0</v>
      </c>
      <c r="J49" s="45" t="s">
        <v>47</v>
      </c>
      <c r="K49" s="64"/>
      <c r="L49" s="64"/>
      <c r="M49" s="64"/>
      <c r="N49" s="64"/>
      <c r="O49" s="65"/>
      <c r="P49" s="65"/>
      <c r="Q49" s="65"/>
      <c r="R49" s="38"/>
      <c r="S49" s="64"/>
      <c r="T49" s="64"/>
      <c r="U49" s="38"/>
      <c r="V49" s="8"/>
      <c r="W49" s="8"/>
      <c r="X49" s="8"/>
      <c r="Y49" s="8"/>
      <c r="Z49" s="8"/>
      <c r="AA49" s="8"/>
      <c r="AB49" s="8"/>
    </row>
    <row r="50" spans="1:28" ht="15.75" thickBot="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  <c r="P50" s="65"/>
      <c r="Q50" s="65"/>
      <c r="R50" s="38"/>
      <c r="S50" s="64"/>
      <c r="T50" s="64"/>
      <c r="U50" s="38"/>
      <c r="V50" s="8"/>
      <c r="W50" s="8"/>
      <c r="X50" s="8"/>
      <c r="Y50" s="8"/>
      <c r="Z50" s="8"/>
      <c r="AA50" s="8"/>
      <c r="AB50" s="8"/>
    </row>
    <row r="51" spans="1:28" ht="15.75" thickBot="1" x14ac:dyDescent="0.3">
      <c r="A51" s="63"/>
      <c r="B51" s="148" t="s">
        <v>48</v>
      </c>
      <c r="C51" s="149"/>
      <c r="D51" s="149"/>
      <c r="E51" s="149"/>
      <c r="F51" s="149"/>
      <c r="G51" s="149"/>
      <c r="H51" s="150"/>
      <c r="I51" s="8"/>
      <c r="J51" s="8"/>
      <c r="K51" s="66"/>
      <c r="L51" s="66"/>
      <c r="M51" s="66"/>
      <c r="N51" s="66"/>
      <c r="O51" s="66"/>
      <c r="P51" s="8"/>
      <c r="Q51" s="8"/>
      <c r="R51" s="66"/>
      <c r="S51" s="66"/>
      <c r="T51" s="66"/>
      <c r="U51" s="66"/>
      <c r="V51" s="8"/>
      <c r="W51" s="8"/>
      <c r="X51" s="8"/>
      <c r="Y51" s="8"/>
      <c r="Z51" s="8"/>
      <c r="AA51" s="8"/>
      <c r="AB51" s="8"/>
    </row>
    <row r="52" spans="1:28" x14ac:dyDescent="0.25">
      <c r="A52" s="63"/>
      <c r="B52" s="151" t="s">
        <v>49</v>
      </c>
      <c r="C52" s="152"/>
      <c r="D52" s="152"/>
      <c r="E52" s="152"/>
      <c r="F52" s="152"/>
      <c r="G52" s="152"/>
      <c r="H52" s="153"/>
      <c r="I52" s="8"/>
      <c r="J52" s="8"/>
      <c r="K52" s="128" t="s">
        <v>50</v>
      </c>
      <c r="L52" s="129"/>
      <c r="M52" s="8"/>
      <c r="N52" s="154" t="s">
        <v>51</v>
      </c>
      <c r="O52" s="155"/>
      <c r="P52" s="155"/>
      <c r="Q52" s="155"/>
      <c r="R52" s="156"/>
      <c r="S52" s="66"/>
      <c r="T52" s="66"/>
      <c r="U52" s="66"/>
      <c r="V52" s="8"/>
      <c r="W52" s="8"/>
      <c r="X52" s="8"/>
      <c r="Y52" s="8"/>
      <c r="Z52" s="8"/>
      <c r="AA52" s="8"/>
      <c r="AB52" s="8"/>
    </row>
    <row r="53" spans="1:28" x14ac:dyDescent="0.25">
      <c r="A53" s="63"/>
      <c r="B53" s="67" t="s">
        <v>35</v>
      </c>
      <c r="C53" s="67" t="s">
        <v>52</v>
      </c>
      <c r="D53" s="67" t="s">
        <v>53</v>
      </c>
      <c r="E53" s="67" t="s">
        <v>54</v>
      </c>
      <c r="F53" s="67" t="s">
        <v>55</v>
      </c>
      <c r="G53" s="128" t="s">
        <v>61</v>
      </c>
      <c r="H53" s="129"/>
      <c r="I53" s="8"/>
      <c r="J53" s="8"/>
      <c r="K53" s="68" t="s">
        <v>56</v>
      </c>
      <c r="L53" s="68"/>
      <c r="M53" s="8"/>
      <c r="N53" s="185"/>
      <c r="O53" s="186"/>
      <c r="P53" s="186"/>
      <c r="Q53" s="186"/>
      <c r="R53" s="187"/>
      <c r="S53" s="66"/>
      <c r="T53" s="66"/>
      <c r="U53" s="66"/>
      <c r="V53" s="8"/>
      <c r="W53" s="8"/>
      <c r="X53" s="8"/>
      <c r="Y53" s="8"/>
      <c r="Z53" s="8"/>
      <c r="AA53" s="8"/>
      <c r="AB53" s="8"/>
    </row>
    <row r="54" spans="1:28" x14ac:dyDescent="0.25">
      <c r="A54" s="63"/>
      <c r="B54" s="48"/>
      <c r="C54" s="48"/>
      <c r="D54" s="48"/>
      <c r="E54" s="93" t="e">
        <f>VLOOKUP($G54,#REF!,2,FALSE)</f>
        <v>#REF!</v>
      </c>
      <c r="F54" s="93" t="e">
        <f>VLOOKUP($G54,#REF!,3,FALSE)</f>
        <v>#REF!</v>
      </c>
      <c r="G54" s="139"/>
      <c r="H54" s="139"/>
      <c r="I54" s="8"/>
      <c r="J54" s="8"/>
      <c r="K54" s="69" t="s">
        <v>57</v>
      </c>
      <c r="L54" s="70"/>
      <c r="M54" s="8"/>
      <c r="N54" s="188"/>
      <c r="O54" s="189"/>
      <c r="P54" s="189"/>
      <c r="Q54" s="189"/>
      <c r="R54" s="190"/>
      <c r="S54" s="66"/>
      <c r="T54" s="66"/>
      <c r="U54" s="66"/>
      <c r="V54" s="8"/>
      <c r="W54" s="8"/>
      <c r="X54" s="8"/>
      <c r="Y54" s="8"/>
      <c r="Z54" s="8"/>
      <c r="AA54" s="8"/>
      <c r="AB54" s="8"/>
    </row>
    <row r="55" spans="1:28" x14ac:dyDescent="0.25">
      <c r="A55" s="63"/>
      <c r="B55" s="48"/>
      <c r="C55" s="48"/>
      <c r="D55" s="48"/>
      <c r="E55" s="93" t="e">
        <f>VLOOKUP($G55,#REF!,2,FALSE)</f>
        <v>#REF!</v>
      </c>
      <c r="F55" s="93" t="e">
        <f>VLOOKUP($G55,#REF!,3,FALSE)</f>
        <v>#REF!</v>
      </c>
      <c r="G55" s="139"/>
      <c r="H55" s="139"/>
      <c r="I55" s="8"/>
      <c r="J55" s="8"/>
      <c r="K55" s="128" t="s">
        <v>58</v>
      </c>
      <c r="L55" s="129"/>
      <c r="M55" s="8"/>
      <c r="N55" s="188"/>
      <c r="O55" s="189"/>
      <c r="P55" s="189"/>
      <c r="Q55" s="189"/>
      <c r="R55" s="190"/>
      <c r="S55" s="66"/>
      <c r="T55" s="66"/>
      <c r="U55" s="66"/>
      <c r="V55" s="8"/>
      <c r="W55" s="8"/>
      <c r="X55" s="8"/>
      <c r="Y55" s="8"/>
      <c r="Z55" s="8"/>
      <c r="AA55" s="8"/>
      <c r="AB55" s="8"/>
    </row>
    <row r="56" spans="1:28" x14ac:dyDescent="0.25">
      <c r="A56" s="63"/>
      <c r="B56" s="48"/>
      <c r="C56" s="48"/>
      <c r="D56" s="48"/>
      <c r="E56" s="93" t="e">
        <f>VLOOKUP($G56,#REF!,2,FALSE)</f>
        <v>#REF!</v>
      </c>
      <c r="F56" s="93" t="e">
        <f>VLOOKUP($G56,#REF!,3,FALSE)</f>
        <v>#REF!</v>
      </c>
      <c r="G56" s="139"/>
      <c r="H56" s="139"/>
      <c r="I56" s="8"/>
      <c r="J56" s="8"/>
      <c r="K56" s="68" t="s">
        <v>59</v>
      </c>
      <c r="L56" s="71"/>
      <c r="M56" s="8"/>
      <c r="N56" s="188"/>
      <c r="O56" s="189"/>
      <c r="P56" s="189"/>
      <c r="Q56" s="189"/>
      <c r="R56" s="190"/>
      <c r="S56" s="66"/>
      <c r="T56" s="66"/>
      <c r="U56" s="66"/>
      <c r="V56" s="8"/>
      <c r="W56" s="8"/>
      <c r="X56" s="8"/>
      <c r="Y56" s="8"/>
      <c r="Z56" s="8"/>
      <c r="AA56" s="8"/>
      <c r="AB56" s="8"/>
    </row>
    <row r="57" spans="1:28" ht="15.75" thickBot="1" x14ac:dyDescent="0.3">
      <c r="A57" s="63"/>
      <c r="B57" s="48"/>
      <c r="C57" s="48"/>
      <c r="D57" s="48"/>
      <c r="E57" s="93" t="e">
        <f>VLOOKUP($G57,#REF!,2,FALSE)</f>
        <v>#REF!</v>
      </c>
      <c r="F57" s="93" t="e">
        <f>VLOOKUP($G57,#REF!,3,FALSE)</f>
        <v>#REF!</v>
      </c>
      <c r="G57" s="139"/>
      <c r="H57" s="139"/>
      <c r="I57" s="8"/>
      <c r="J57" s="8"/>
      <c r="K57" s="69" t="s">
        <v>57</v>
      </c>
      <c r="L57" s="72"/>
      <c r="M57" s="8"/>
      <c r="N57" s="191"/>
      <c r="O57" s="192"/>
      <c r="P57" s="192"/>
      <c r="Q57" s="192"/>
      <c r="R57" s="193"/>
      <c r="S57" s="66"/>
      <c r="T57" s="66"/>
      <c r="U57" s="66"/>
      <c r="V57" s="8"/>
      <c r="W57" s="8"/>
      <c r="X57" s="8"/>
      <c r="Y57" s="8"/>
      <c r="Z57" s="8"/>
      <c r="AA57" s="8"/>
      <c r="AB57" s="8"/>
    </row>
    <row r="58" spans="1:28" x14ac:dyDescent="0.25">
      <c r="A58" s="3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8" x14ac:dyDescent="0.25">
      <c r="A59" s="3"/>
      <c r="E59" s="4"/>
      <c r="F59" s="5"/>
      <c r="G59" s="5"/>
      <c r="H59" s="5"/>
      <c r="I59" s="5"/>
      <c r="J59" s="5"/>
      <c r="K59" s="5"/>
      <c r="L59" s="5"/>
      <c r="M59" s="5" t="s">
        <v>79</v>
      </c>
      <c r="N59" s="5"/>
      <c r="O59" s="5"/>
      <c r="P59" s="5"/>
      <c r="Q59" s="5"/>
      <c r="R59" s="5"/>
      <c r="S59" s="5"/>
      <c r="T59" s="5"/>
      <c r="U59" s="5"/>
    </row>
    <row r="60" spans="1:28" x14ac:dyDescent="0.25">
      <c r="M60" s="113">
        <f>Boat1!M15</f>
        <v>0</v>
      </c>
    </row>
    <row r="61" spans="1:28" x14ac:dyDescent="0.25">
      <c r="M61">
        <f>Boat1!M16</f>
        <v>0</v>
      </c>
    </row>
    <row r="62" spans="1:28" x14ac:dyDescent="0.25">
      <c r="M62">
        <f>Boat1!M17</f>
        <v>0</v>
      </c>
    </row>
    <row r="63" spans="1:28" x14ac:dyDescent="0.25">
      <c r="M63">
        <f>Boat1!M18</f>
        <v>2</v>
      </c>
    </row>
    <row r="64" spans="1:28" x14ac:dyDescent="0.25">
      <c r="M64">
        <f>Boat1!M19</f>
        <v>0</v>
      </c>
    </row>
    <row r="65" spans="13:13" x14ac:dyDescent="0.25">
      <c r="M65">
        <f>Boat1!M20</f>
        <v>0</v>
      </c>
    </row>
    <row r="66" spans="13:13" x14ac:dyDescent="0.25">
      <c r="M66">
        <f>Boat1!M21</f>
        <v>0</v>
      </c>
    </row>
    <row r="67" spans="13:13" x14ac:dyDescent="0.25">
      <c r="M67">
        <f>Boat1!M22</f>
        <v>0</v>
      </c>
    </row>
    <row r="68" spans="13:13" x14ac:dyDescent="0.25">
      <c r="M68">
        <f>Boat1!M23</f>
        <v>0</v>
      </c>
    </row>
    <row r="69" spans="13:13" x14ac:dyDescent="0.25">
      <c r="M69">
        <f>Boat1!M24</f>
        <v>0</v>
      </c>
    </row>
    <row r="70" spans="13:13" x14ac:dyDescent="0.25">
      <c r="M70">
        <f>Boat1!M25</f>
        <v>0</v>
      </c>
    </row>
    <row r="71" spans="13:13" x14ac:dyDescent="0.25">
      <c r="M71">
        <f>Boat1!M26</f>
        <v>0</v>
      </c>
    </row>
    <row r="72" spans="13:13" x14ac:dyDescent="0.25">
      <c r="M72">
        <f>Boat1!M27</f>
        <v>0</v>
      </c>
    </row>
    <row r="73" spans="13:13" x14ac:dyDescent="0.25">
      <c r="M73">
        <f>Boat1!M28</f>
        <v>0</v>
      </c>
    </row>
    <row r="74" spans="13:13" x14ac:dyDescent="0.25">
      <c r="M74">
        <f>Boat1!M29</f>
        <v>0</v>
      </c>
    </row>
    <row r="75" spans="13:13" x14ac:dyDescent="0.25">
      <c r="M75">
        <f>Boat1!M30</f>
        <v>0</v>
      </c>
    </row>
    <row r="76" spans="13:13" x14ac:dyDescent="0.25">
      <c r="M76">
        <f>Boat1!M31</f>
        <v>0</v>
      </c>
    </row>
    <row r="77" spans="13:13" x14ac:dyDescent="0.25">
      <c r="M77">
        <f>Boat1!M32</f>
        <v>0</v>
      </c>
    </row>
    <row r="78" spans="13:13" x14ac:dyDescent="0.25">
      <c r="M78">
        <f>Boat1!M33</f>
        <v>0</v>
      </c>
    </row>
    <row r="79" spans="13:13" x14ac:dyDescent="0.25">
      <c r="M79">
        <f>Boat1!M34</f>
        <v>0</v>
      </c>
    </row>
    <row r="80" spans="13:13" x14ac:dyDescent="0.25">
      <c r="M80">
        <f>Boat1!M35</f>
        <v>0</v>
      </c>
    </row>
    <row r="81" spans="13:13" x14ac:dyDescent="0.25">
      <c r="M81">
        <f>Boat1!M36</f>
        <v>0</v>
      </c>
    </row>
    <row r="82" spans="13:13" x14ac:dyDescent="0.25">
      <c r="M82">
        <f>Boat1!M37</f>
        <v>0</v>
      </c>
    </row>
    <row r="83" spans="13:13" x14ac:dyDescent="0.25">
      <c r="M83">
        <f>Boat1!M38</f>
        <v>0</v>
      </c>
    </row>
    <row r="84" spans="13:13" x14ac:dyDescent="0.25">
      <c r="M84">
        <f>Boat1!M39</f>
        <v>0</v>
      </c>
    </row>
    <row r="85" spans="13:13" x14ac:dyDescent="0.25">
      <c r="M85">
        <f>Boat1!M40</f>
        <v>0</v>
      </c>
    </row>
    <row r="86" spans="13:13" x14ac:dyDescent="0.25">
      <c r="M86">
        <f>Boat1!M41</f>
        <v>0</v>
      </c>
    </row>
    <row r="87" spans="13:13" x14ac:dyDescent="0.25">
      <c r="M87">
        <f>Boat1!M42</f>
        <v>0</v>
      </c>
    </row>
    <row r="88" spans="13:13" x14ac:dyDescent="0.25">
      <c r="M88">
        <f>Boat1!M43</f>
        <v>0</v>
      </c>
    </row>
    <row r="89" spans="13:13" x14ac:dyDescent="0.25">
      <c r="M89">
        <f>Boat1!M44</f>
        <v>0</v>
      </c>
    </row>
    <row r="90" spans="13:13" x14ac:dyDescent="0.25">
      <c r="M90">
        <f>Boat1!M45</f>
        <v>0</v>
      </c>
    </row>
    <row r="91" spans="13:13" x14ac:dyDescent="0.25">
      <c r="M91">
        <f>Boat1!M46</f>
        <v>0</v>
      </c>
    </row>
    <row r="92" spans="13:13" x14ac:dyDescent="0.25">
      <c r="M92">
        <f>Boat1!M47</f>
        <v>0</v>
      </c>
    </row>
    <row r="93" spans="13:13" x14ac:dyDescent="0.25">
      <c r="M93" s="113">
        <f>Boat1!M48</f>
        <v>0</v>
      </c>
    </row>
    <row r="94" spans="13:13" x14ac:dyDescent="0.25">
      <c r="M94" t="s">
        <v>73</v>
      </c>
    </row>
    <row r="95" spans="13:13" x14ac:dyDescent="0.25">
      <c r="M95" s="113">
        <f>Boat2!M15</f>
        <v>0</v>
      </c>
    </row>
    <row r="96" spans="13:13" x14ac:dyDescent="0.25">
      <c r="M96">
        <f>Boat2!M16</f>
        <v>0</v>
      </c>
    </row>
    <row r="97" spans="13:13" x14ac:dyDescent="0.25">
      <c r="M97">
        <f>Boat2!M17</f>
        <v>0</v>
      </c>
    </row>
    <row r="98" spans="13:13" x14ac:dyDescent="0.25">
      <c r="M98">
        <f>Boat2!M18</f>
        <v>0</v>
      </c>
    </row>
    <row r="99" spans="13:13" x14ac:dyDescent="0.25">
      <c r="M99">
        <f>Boat2!M19</f>
        <v>0</v>
      </c>
    </row>
    <row r="100" spans="13:13" x14ac:dyDescent="0.25">
      <c r="M100">
        <f>Boat2!M20</f>
        <v>0</v>
      </c>
    </row>
    <row r="101" spans="13:13" x14ac:dyDescent="0.25">
      <c r="M101">
        <f>Boat2!M21</f>
        <v>0</v>
      </c>
    </row>
    <row r="102" spans="13:13" x14ac:dyDescent="0.25">
      <c r="M102">
        <f>Boat2!M22</f>
        <v>0</v>
      </c>
    </row>
    <row r="103" spans="13:13" x14ac:dyDescent="0.25">
      <c r="M103">
        <f>Boat2!M23</f>
        <v>0</v>
      </c>
    </row>
    <row r="104" spans="13:13" x14ac:dyDescent="0.25">
      <c r="M104">
        <f>Boat2!M24</f>
        <v>0</v>
      </c>
    </row>
    <row r="105" spans="13:13" x14ac:dyDescent="0.25">
      <c r="M105">
        <f>Boat2!M25</f>
        <v>0</v>
      </c>
    </row>
    <row r="106" spans="13:13" x14ac:dyDescent="0.25">
      <c r="M106">
        <f>Boat2!M26</f>
        <v>0</v>
      </c>
    </row>
    <row r="107" spans="13:13" x14ac:dyDescent="0.25">
      <c r="M107">
        <f>Boat2!M27</f>
        <v>0</v>
      </c>
    </row>
    <row r="108" spans="13:13" x14ac:dyDescent="0.25">
      <c r="M108">
        <f>Boat2!M28</f>
        <v>0</v>
      </c>
    </row>
    <row r="109" spans="13:13" x14ac:dyDescent="0.25">
      <c r="M109">
        <f>Boat2!M29</f>
        <v>0</v>
      </c>
    </row>
    <row r="110" spans="13:13" x14ac:dyDescent="0.25">
      <c r="M110">
        <f>Boat2!M30</f>
        <v>0</v>
      </c>
    </row>
    <row r="111" spans="13:13" x14ac:dyDescent="0.25">
      <c r="M111">
        <f>Boat2!M31</f>
        <v>0</v>
      </c>
    </row>
    <row r="112" spans="13:13" x14ac:dyDescent="0.25">
      <c r="M112">
        <f>Boat2!M32</f>
        <v>0</v>
      </c>
    </row>
    <row r="113" spans="13:13" x14ac:dyDescent="0.25">
      <c r="M113">
        <f>Boat2!M33</f>
        <v>0</v>
      </c>
    </row>
    <row r="114" spans="13:13" x14ac:dyDescent="0.25">
      <c r="M114">
        <f>Boat2!M34</f>
        <v>0</v>
      </c>
    </row>
    <row r="115" spans="13:13" x14ac:dyDescent="0.25">
      <c r="M115">
        <f>Boat2!M35</f>
        <v>0</v>
      </c>
    </row>
    <row r="116" spans="13:13" x14ac:dyDescent="0.25">
      <c r="M116">
        <f>Boat2!M36</f>
        <v>0</v>
      </c>
    </row>
    <row r="117" spans="13:13" x14ac:dyDescent="0.25">
      <c r="M117">
        <f>Boat2!M37</f>
        <v>0</v>
      </c>
    </row>
    <row r="118" spans="13:13" x14ac:dyDescent="0.25">
      <c r="M118">
        <f>Boat2!M38</f>
        <v>0</v>
      </c>
    </row>
    <row r="119" spans="13:13" x14ac:dyDescent="0.25">
      <c r="M119">
        <f>Boat2!M39</f>
        <v>0</v>
      </c>
    </row>
    <row r="120" spans="13:13" x14ac:dyDescent="0.25">
      <c r="M120">
        <f>Boat2!M40</f>
        <v>0</v>
      </c>
    </row>
    <row r="121" spans="13:13" x14ac:dyDescent="0.25">
      <c r="M121">
        <f>Boat2!M41</f>
        <v>0</v>
      </c>
    </row>
    <row r="122" spans="13:13" x14ac:dyDescent="0.25">
      <c r="M122">
        <f>Boat2!M42</f>
        <v>0</v>
      </c>
    </row>
    <row r="123" spans="13:13" x14ac:dyDescent="0.25">
      <c r="M123">
        <f>Boat2!M43</f>
        <v>0</v>
      </c>
    </row>
    <row r="124" spans="13:13" x14ac:dyDescent="0.25">
      <c r="M124">
        <f>Boat2!M44</f>
        <v>0</v>
      </c>
    </row>
    <row r="125" spans="13:13" x14ac:dyDescent="0.25">
      <c r="M125">
        <f>Boat2!M45</f>
        <v>0</v>
      </c>
    </row>
    <row r="126" spans="13:13" x14ac:dyDescent="0.25">
      <c r="M126">
        <f>Boat2!M46</f>
        <v>0</v>
      </c>
    </row>
    <row r="127" spans="13:13" x14ac:dyDescent="0.25">
      <c r="M127">
        <f>Boat2!M47</f>
        <v>0</v>
      </c>
    </row>
    <row r="128" spans="13:13" x14ac:dyDescent="0.25">
      <c r="M128" s="113">
        <f>Boat2!M48</f>
        <v>0</v>
      </c>
    </row>
    <row r="129" spans="13:13" x14ac:dyDescent="0.25">
      <c r="M129" t="s">
        <v>74</v>
      </c>
    </row>
    <row r="130" spans="13:13" x14ac:dyDescent="0.25">
      <c r="M130" s="113">
        <f>Dahab!M15</f>
        <v>0</v>
      </c>
    </row>
    <row r="131" spans="13:13" x14ac:dyDescent="0.25">
      <c r="M131">
        <f>Dahab!M16</f>
        <v>0</v>
      </c>
    </row>
    <row r="132" spans="13:13" x14ac:dyDescent="0.25">
      <c r="M132">
        <f>Dahab!M17</f>
        <v>0</v>
      </c>
    </row>
    <row r="133" spans="13:13" x14ac:dyDescent="0.25">
      <c r="M133">
        <f>Dahab!M18</f>
        <v>0</v>
      </c>
    </row>
    <row r="134" spans="13:13" x14ac:dyDescent="0.25">
      <c r="M134">
        <f>Dahab!M19</f>
        <v>0</v>
      </c>
    </row>
    <row r="135" spans="13:13" x14ac:dyDescent="0.25">
      <c r="M135">
        <f>Dahab!M20</f>
        <v>0</v>
      </c>
    </row>
    <row r="136" spans="13:13" x14ac:dyDescent="0.25">
      <c r="M136">
        <f>Dahab!M21</f>
        <v>0</v>
      </c>
    </row>
    <row r="137" spans="13:13" x14ac:dyDescent="0.25">
      <c r="M137">
        <f>Dahab!M22</f>
        <v>0</v>
      </c>
    </row>
    <row r="138" spans="13:13" x14ac:dyDescent="0.25">
      <c r="M138">
        <f>Dahab!M23</f>
        <v>0</v>
      </c>
    </row>
    <row r="139" spans="13:13" x14ac:dyDescent="0.25">
      <c r="M139">
        <f>Dahab!M24</f>
        <v>0</v>
      </c>
    </row>
    <row r="140" spans="13:13" x14ac:dyDescent="0.25">
      <c r="M140">
        <f>Dahab!M25</f>
        <v>0</v>
      </c>
    </row>
    <row r="141" spans="13:13" x14ac:dyDescent="0.25">
      <c r="M141">
        <f>Dahab!M26</f>
        <v>0</v>
      </c>
    </row>
    <row r="142" spans="13:13" x14ac:dyDescent="0.25">
      <c r="M142">
        <f>Dahab!M27</f>
        <v>0</v>
      </c>
    </row>
    <row r="143" spans="13:13" x14ac:dyDescent="0.25">
      <c r="M143">
        <f>Dahab!M28</f>
        <v>0</v>
      </c>
    </row>
    <row r="144" spans="13:13" x14ac:dyDescent="0.25">
      <c r="M144">
        <f>Dahab!M29</f>
        <v>0</v>
      </c>
    </row>
    <row r="145" spans="13:13" x14ac:dyDescent="0.25">
      <c r="M145">
        <f>Dahab!M30</f>
        <v>0</v>
      </c>
    </row>
    <row r="146" spans="13:13" x14ac:dyDescent="0.25">
      <c r="M146">
        <f>Dahab!M31</f>
        <v>0</v>
      </c>
    </row>
    <row r="147" spans="13:13" x14ac:dyDescent="0.25">
      <c r="M147">
        <f>Dahab!M32</f>
        <v>0</v>
      </c>
    </row>
    <row r="148" spans="13:13" x14ac:dyDescent="0.25">
      <c r="M148">
        <f>Dahab!M33</f>
        <v>0</v>
      </c>
    </row>
    <row r="149" spans="13:13" x14ac:dyDescent="0.25">
      <c r="M149">
        <f>Dahab!M34</f>
        <v>0</v>
      </c>
    </row>
    <row r="150" spans="13:13" x14ac:dyDescent="0.25">
      <c r="M150">
        <f>Dahab!M35</f>
        <v>0</v>
      </c>
    </row>
    <row r="151" spans="13:13" x14ac:dyDescent="0.25">
      <c r="M151">
        <f>Dahab!M36</f>
        <v>0</v>
      </c>
    </row>
    <row r="152" spans="13:13" x14ac:dyDescent="0.25">
      <c r="M152">
        <f>Dahab!M37</f>
        <v>0</v>
      </c>
    </row>
    <row r="153" spans="13:13" x14ac:dyDescent="0.25">
      <c r="M153">
        <f>Dahab!M38</f>
        <v>0</v>
      </c>
    </row>
    <row r="154" spans="13:13" x14ac:dyDescent="0.25">
      <c r="M154">
        <f>Dahab!M39</f>
        <v>0</v>
      </c>
    </row>
    <row r="155" spans="13:13" x14ac:dyDescent="0.25">
      <c r="M155">
        <f>Dahab!M40</f>
        <v>0</v>
      </c>
    </row>
    <row r="156" spans="13:13" x14ac:dyDescent="0.25">
      <c r="M156">
        <f>Dahab!M41</f>
        <v>0</v>
      </c>
    </row>
    <row r="157" spans="13:13" x14ac:dyDescent="0.25">
      <c r="M157">
        <f>Dahab!M42</f>
        <v>0</v>
      </c>
    </row>
    <row r="158" spans="13:13" x14ac:dyDescent="0.25">
      <c r="M158">
        <f>Dahab!M43</f>
        <v>0</v>
      </c>
    </row>
    <row r="159" spans="13:13" x14ac:dyDescent="0.25">
      <c r="M159">
        <f>Dahab!M44</f>
        <v>0</v>
      </c>
    </row>
    <row r="160" spans="13:13" x14ac:dyDescent="0.25">
      <c r="M160">
        <f>Dahab!M45</f>
        <v>0</v>
      </c>
    </row>
    <row r="161" spans="13:13" x14ac:dyDescent="0.25">
      <c r="M161">
        <f>Dahab!M46</f>
        <v>0</v>
      </c>
    </row>
    <row r="162" spans="13:13" x14ac:dyDescent="0.25">
      <c r="M162">
        <f>Dahab!M47</f>
        <v>0</v>
      </c>
    </row>
    <row r="163" spans="13:13" x14ac:dyDescent="0.25">
      <c r="M163" s="113">
        <f>Dahab!M48</f>
        <v>0</v>
      </c>
    </row>
    <row r="164" spans="13:13" x14ac:dyDescent="0.25">
      <c r="M164" t="s">
        <v>75</v>
      </c>
    </row>
    <row r="165" spans="13:13" x14ac:dyDescent="0.25">
      <c r="M165" s="113">
        <f>Thistelgorm!M15</f>
        <v>0</v>
      </c>
    </row>
    <row r="166" spans="13:13" x14ac:dyDescent="0.25">
      <c r="M166">
        <f>Thistelgorm!M16</f>
        <v>0</v>
      </c>
    </row>
    <row r="167" spans="13:13" x14ac:dyDescent="0.25">
      <c r="M167">
        <f>Thistelgorm!M17</f>
        <v>0</v>
      </c>
    </row>
    <row r="168" spans="13:13" x14ac:dyDescent="0.25">
      <c r="M168">
        <f>Thistelgorm!M18</f>
        <v>0</v>
      </c>
    </row>
    <row r="169" spans="13:13" x14ac:dyDescent="0.25">
      <c r="M169">
        <f>Thistelgorm!M19</f>
        <v>0</v>
      </c>
    </row>
    <row r="170" spans="13:13" x14ac:dyDescent="0.25">
      <c r="M170">
        <f>Thistelgorm!M20</f>
        <v>0</v>
      </c>
    </row>
    <row r="171" spans="13:13" x14ac:dyDescent="0.25">
      <c r="M171">
        <f>Thistelgorm!M21</f>
        <v>0</v>
      </c>
    </row>
    <row r="172" spans="13:13" x14ac:dyDescent="0.25">
      <c r="M172">
        <f>Thistelgorm!M22</f>
        <v>0</v>
      </c>
    </row>
    <row r="173" spans="13:13" x14ac:dyDescent="0.25">
      <c r="M173">
        <f>Thistelgorm!M23</f>
        <v>0</v>
      </c>
    </row>
    <row r="174" spans="13:13" x14ac:dyDescent="0.25">
      <c r="M174">
        <f>Thistelgorm!M24</f>
        <v>0</v>
      </c>
    </row>
    <row r="175" spans="13:13" x14ac:dyDescent="0.25">
      <c r="M175">
        <f>Thistelgorm!M25</f>
        <v>0</v>
      </c>
    </row>
    <row r="176" spans="13:13" x14ac:dyDescent="0.25">
      <c r="M176">
        <f>Thistelgorm!M26</f>
        <v>0</v>
      </c>
    </row>
    <row r="177" spans="13:13" x14ac:dyDescent="0.25">
      <c r="M177">
        <f>Thistelgorm!M27</f>
        <v>0</v>
      </c>
    </row>
    <row r="178" spans="13:13" x14ac:dyDescent="0.25">
      <c r="M178">
        <f>Thistelgorm!M28</f>
        <v>0</v>
      </c>
    </row>
    <row r="179" spans="13:13" x14ac:dyDescent="0.25">
      <c r="M179">
        <f>Thistelgorm!M29</f>
        <v>0</v>
      </c>
    </row>
    <row r="180" spans="13:13" x14ac:dyDescent="0.25">
      <c r="M180">
        <f>Thistelgorm!M30</f>
        <v>0</v>
      </c>
    </row>
    <row r="181" spans="13:13" x14ac:dyDescent="0.25">
      <c r="M181">
        <f>Thistelgorm!M31</f>
        <v>0</v>
      </c>
    </row>
    <row r="182" spans="13:13" x14ac:dyDescent="0.25">
      <c r="M182">
        <f>Thistelgorm!M32</f>
        <v>0</v>
      </c>
    </row>
    <row r="183" spans="13:13" x14ac:dyDescent="0.25">
      <c r="M183">
        <f>Thistelgorm!M33</f>
        <v>0</v>
      </c>
    </row>
    <row r="184" spans="13:13" x14ac:dyDescent="0.25">
      <c r="M184">
        <f>Thistelgorm!M34</f>
        <v>0</v>
      </c>
    </row>
    <row r="185" spans="13:13" x14ac:dyDescent="0.25">
      <c r="M185">
        <f>Thistelgorm!M35</f>
        <v>0</v>
      </c>
    </row>
    <row r="186" spans="13:13" x14ac:dyDescent="0.25">
      <c r="M186">
        <f>Thistelgorm!M36</f>
        <v>0</v>
      </c>
    </row>
    <row r="187" spans="13:13" x14ac:dyDescent="0.25">
      <c r="M187">
        <f>Thistelgorm!M37</f>
        <v>0</v>
      </c>
    </row>
    <row r="188" spans="13:13" x14ac:dyDescent="0.25">
      <c r="M188">
        <f>Thistelgorm!M38</f>
        <v>0</v>
      </c>
    </row>
    <row r="189" spans="13:13" x14ac:dyDescent="0.25">
      <c r="M189">
        <f>Thistelgorm!M39</f>
        <v>0</v>
      </c>
    </row>
    <row r="190" spans="13:13" x14ac:dyDescent="0.25">
      <c r="M190">
        <f>Thistelgorm!M40</f>
        <v>0</v>
      </c>
    </row>
    <row r="191" spans="13:13" x14ac:dyDescent="0.25">
      <c r="M191">
        <f>Thistelgorm!M41</f>
        <v>0</v>
      </c>
    </row>
    <row r="192" spans="13:13" x14ac:dyDescent="0.25">
      <c r="M192">
        <f>Thistelgorm!M42</f>
        <v>0</v>
      </c>
    </row>
    <row r="193" spans="13:13" x14ac:dyDescent="0.25">
      <c r="M193">
        <f>Thistelgorm!M43</f>
        <v>0</v>
      </c>
    </row>
    <row r="194" spans="13:13" x14ac:dyDescent="0.25">
      <c r="M194">
        <f>Thistelgorm!M44</f>
        <v>0</v>
      </c>
    </row>
    <row r="195" spans="13:13" x14ac:dyDescent="0.25">
      <c r="M195">
        <f>Thistelgorm!M45</f>
        <v>0</v>
      </c>
    </row>
    <row r="196" spans="13:13" x14ac:dyDescent="0.25">
      <c r="M196">
        <f>Thistelgorm!M46</f>
        <v>0</v>
      </c>
    </row>
    <row r="197" spans="13:13" x14ac:dyDescent="0.25">
      <c r="M197">
        <f>Thistelgorm!M47</f>
        <v>0</v>
      </c>
    </row>
    <row r="198" spans="13:13" x14ac:dyDescent="0.25">
      <c r="M198" s="113">
        <f>Thistelgorm!M48</f>
        <v>0</v>
      </c>
    </row>
    <row r="199" spans="13:13" x14ac:dyDescent="0.25">
      <c r="M199" t="s">
        <v>76</v>
      </c>
    </row>
    <row r="200" spans="13:13" x14ac:dyDescent="0.25">
      <c r="M200" s="113">
        <f>'Sharks bay'!M15</f>
        <v>0</v>
      </c>
    </row>
    <row r="201" spans="13:13" x14ac:dyDescent="0.25">
      <c r="M201">
        <f>'Sharks bay'!M16</f>
        <v>0</v>
      </c>
    </row>
    <row r="202" spans="13:13" x14ac:dyDescent="0.25">
      <c r="M202">
        <f>'Sharks bay'!M17</f>
        <v>0</v>
      </c>
    </row>
    <row r="203" spans="13:13" x14ac:dyDescent="0.25">
      <c r="M203">
        <f>'Sharks bay'!M18</f>
        <v>0</v>
      </c>
    </row>
    <row r="204" spans="13:13" x14ac:dyDescent="0.25">
      <c r="M204">
        <f>'Sharks bay'!M19</f>
        <v>0</v>
      </c>
    </row>
    <row r="205" spans="13:13" x14ac:dyDescent="0.25">
      <c r="M205">
        <f>'Sharks bay'!M20</f>
        <v>0</v>
      </c>
    </row>
    <row r="206" spans="13:13" x14ac:dyDescent="0.25">
      <c r="M206">
        <f>'Sharks bay'!M21</f>
        <v>0</v>
      </c>
    </row>
    <row r="207" spans="13:13" x14ac:dyDescent="0.25">
      <c r="M207">
        <f>'Sharks bay'!M22</f>
        <v>0</v>
      </c>
    </row>
    <row r="208" spans="13:13" x14ac:dyDescent="0.25">
      <c r="M208">
        <f>'Sharks bay'!M23</f>
        <v>0</v>
      </c>
    </row>
    <row r="209" spans="13:13" x14ac:dyDescent="0.25">
      <c r="M209">
        <f>'Sharks bay'!M24</f>
        <v>0</v>
      </c>
    </row>
    <row r="210" spans="13:13" x14ac:dyDescent="0.25">
      <c r="M210">
        <f>'Sharks bay'!M25</f>
        <v>0</v>
      </c>
    </row>
    <row r="211" spans="13:13" x14ac:dyDescent="0.25">
      <c r="M211">
        <f>'Sharks bay'!M26</f>
        <v>0</v>
      </c>
    </row>
    <row r="212" spans="13:13" x14ac:dyDescent="0.25">
      <c r="M212">
        <f>'Sharks bay'!M27</f>
        <v>0</v>
      </c>
    </row>
    <row r="213" spans="13:13" x14ac:dyDescent="0.25">
      <c r="M213">
        <f>'Sharks bay'!M28</f>
        <v>0</v>
      </c>
    </row>
    <row r="214" spans="13:13" x14ac:dyDescent="0.25">
      <c r="M214">
        <f>'Sharks bay'!M29</f>
        <v>0</v>
      </c>
    </row>
    <row r="215" spans="13:13" x14ac:dyDescent="0.25">
      <c r="M215">
        <f>'Sharks bay'!M30</f>
        <v>0</v>
      </c>
    </row>
    <row r="216" spans="13:13" x14ac:dyDescent="0.25">
      <c r="M216">
        <f>'Sharks bay'!M31</f>
        <v>0</v>
      </c>
    </row>
    <row r="217" spans="13:13" x14ac:dyDescent="0.25">
      <c r="M217">
        <f>'Sharks bay'!M32</f>
        <v>0</v>
      </c>
    </row>
    <row r="218" spans="13:13" x14ac:dyDescent="0.25">
      <c r="M218">
        <f>'Sharks bay'!M33</f>
        <v>0</v>
      </c>
    </row>
    <row r="219" spans="13:13" x14ac:dyDescent="0.25">
      <c r="M219">
        <f>'Sharks bay'!M34</f>
        <v>0</v>
      </c>
    </row>
    <row r="220" spans="13:13" x14ac:dyDescent="0.25">
      <c r="M220">
        <f>'Sharks bay'!M35</f>
        <v>0</v>
      </c>
    </row>
    <row r="221" spans="13:13" x14ac:dyDescent="0.25">
      <c r="M221">
        <f>'Sharks bay'!M36</f>
        <v>0</v>
      </c>
    </row>
    <row r="222" spans="13:13" x14ac:dyDescent="0.25">
      <c r="M222">
        <f>'Sharks bay'!M37</f>
        <v>0</v>
      </c>
    </row>
    <row r="223" spans="13:13" x14ac:dyDescent="0.25">
      <c r="M223">
        <f>'Sharks bay'!M38</f>
        <v>0</v>
      </c>
    </row>
    <row r="224" spans="13:13" x14ac:dyDescent="0.25">
      <c r="M224">
        <f>'Sharks bay'!M39</f>
        <v>0</v>
      </c>
    </row>
    <row r="225" spans="13:13" x14ac:dyDescent="0.25">
      <c r="M225">
        <f>'Sharks bay'!M40</f>
        <v>0</v>
      </c>
    </row>
    <row r="226" spans="13:13" x14ac:dyDescent="0.25">
      <c r="M226">
        <f>'Sharks bay'!M41</f>
        <v>0</v>
      </c>
    </row>
    <row r="227" spans="13:13" x14ac:dyDescent="0.25">
      <c r="M227">
        <f>'Sharks bay'!M42</f>
        <v>0</v>
      </c>
    </row>
    <row r="228" spans="13:13" x14ac:dyDescent="0.25">
      <c r="M228">
        <f>'Sharks bay'!M43</f>
        <v>0</v>
      </c>
    </row>
    <row r="229" spans="13:13" x14ac:dyDescent="0.25">
      <c r="M229">
        <f>'Sharks bay'!M44</f>
        <v>0</v>
      </c>
    </row>
    <row r="230" spans="13:13" x14ac:dyDescent="0.25">
      <c r="M230">
        <f>'Sharks bay'!M45</f>
        <v>0</v>
      </c>
    </row>
    <row r="231" spans="13:13" x14ac:dyDescent="0.25">
      <c r="M231">
        <f>'Sharks bay'!M46</f>
        <v>0</v>
      </c>
    </row>
    <row r="232" spans="13:13" x14ac:dyDescent="0.25">
      <c r="M232">
        <f>'Sharks bay'!M47</f>
        <v>0</v>
      </c>
    </row>
    <row r="233" spans="13:13" x14ac:dyDescent="0.25">
      <c r="M233" s="113">
        <f>'Sharks bay'!M48</f>
        <v>0</v>
      </c>
    </row>
    <row r="234" spans="13:13" x14ac:dyDescent="0.25">
      <c r="M234" t="s">
        <v>77</v>
      </c>
    </row>
    <row r="235" spans="13:13" x14ac:dyDescent="0.25">
      <c r="M235" s="113">
        <f>Stella!M15</f>
        <v>0</v>
      </c>
    </row>
    <row r="236" spans="13:13" x14ac:dyDescent="0.25">
      <c r="M236">
        <f>Stella!M16</f>
        <v>0</v>
      </c>
    </row>
    <row r="237" spans="13:13" x14ac:dyDescent="0.25">
      <c r="M237">
        <f>Stella!M17</f>
        <v>0</v>
      </c>
    </row>
    <row r="238" spans="13:13" x14ac:dyDescent="0.25">
      <c r="M238">
        <f>Stella!M18</f>
        <v>0</v>
      </c>
    </row>
    <row r="239" spans="13:13" x14ac:dyDescent="0.25">
      <c r="M239">
        <f>Stella!M19</f>
        <v>0</v>
      </c>
    </row>
    <row r="240" spans="13:13" x14ac:dyDescent="0.25">
      <c r="M240">
        <f>Stella!M20</f>
        <v>0</v>
      </c>
    </row>
    <row r="241" spans="13:13" x14ac:dyDescent="0.25">
      <c r="M241">
        <f>Stella!M21</f>
        <v>0</v>
      </c>
    </row>
    <row r="242" spans="13:13" x14ac:dyDescent="0.25">
      <c r="M242">
        <f>Stella!M22</f>
        <v>0</v>
      </c>
    </row>
    <row r="243" spans="13:13" x14ac:dyDescent="0.25">
      <c r="M243">
        <f>Stella!M23</f>
        <v>0</v>
      </c>
    </row>
    <row r="244" spans="13:13" x14ac:dyDescent="0.25">
      <c r="M244">
        <f>Stella!M24</f>
        <v>0</v>
      </c>
    </row>
    <row r="245" spans="13:13" x14ac:dyDescent="0.25">
      <c r="M245">
        <f>Stella!M25</f>
        <v>0</v>
      </c>
    </row>
    <row r="246" spans="13:13" x14ac:dyDescent="0.25">
      <c r="M246">
        <f>Stella!M26</f>
        <v>0</v>
      </c>
    </row>
    <row r="247" spans="13:13" x14ac:dyDescent="0.25">
      <c r="M247">
        <f>Stella!M27</f>
        <v>0</v>
      </c>
    </row>
    <row r="248" spans="13:13" x14ac:dyDescent="0.25">
      <c r="M248">
        <f>Stella!M28</f>
        <v>0</v>
      </c>
    </row>
    <row r="249" spans="13:13" x14ac:dyDescent="0.25">
      <c r="M249">
        <f>Stella!M29</f>
        <v>0</v>
      </c>
    </row>
    <row r="250" spans="13:13" x14ac:dyDescent="0.25">
      <c r="M250">
        <f>Stella!M30</f>
        <v>0</v>
      </c>
    </row>
    <row r="251" spans="13:13" x14ac:dyDescent="0.25">
      <c r="M251">
        <f>Stella!M31</f>
        <v>0</v>
      </c>
    </row>
    <row r="252" spans="13:13" x14ac:dyDescent="0.25">
      <c r="M252">
        <f>Stella!M32</f>
        <v>0</v>
      </c>
    </row>
    <row r="253" spans="13:13" x14ac:dyDescent="0.25">
      <c r="M253">
        <f>Stella!M33</f>
        <v>0</v>
      </c>
    </row>
    <row r="254" spans="13:13" x14ac:dyDescent="0.25">
      <c r="M254">
        <f>Stella!M34</f>
        <v>0</v>
      </c>
    </row>
    <row r="255" spans="13:13" x14ac:dyDescent="0.25">
      <c r="M255">
        <f>Stella!M35</f>
        <v>0</v>
      </c>
    </row>
    <row r="256" spans="13:13" x14ac:dyDescent="0.25">
      <c r="M256">
        <f>Stella!M36</f>
        <v>0</v>
      </c>
    </row>
    <row r="257" spans="13:13" x14ac:dyDescent="0.25">
      <c r="M257">
        <f>Stella!M37</f>
        <v>0</v>
      </c>
    </row>
    <row r="258" spans="13:13" x14ac:dyDescent="0.25">
      <c r="M258">
        <f>Stella!M38</f>
        <v>0</v>
      </c>
    </row>
    <row r="259" spans="13:13" x14ac:dyDescent="0.25">
      <c r="M259">
        <f>Stella!M39</f>
        <v>0</v>
      </c>
    </row>
    <row r="260" spans="13:13" x14ac:dyDescent="0.25">
      <c r="M260">
        <f>Stella!M40</f>
        <v>0</v>
      </c>
    </row>
    <row r="261" spans="13:13" x14ac:dyDescent="0.25">
      <c r="M261">
        <f>Stella!M41</f>
        <v>0</v>
      </c>
    </row>
    <row r="262" spans="13:13" x14ac:dyDescent="0.25">
      <c r="M262">
        <f>Stella!M42</f>
        <v>0</v>
      </c>
    </row>
    <row r="263" spans="13:13" x14ac:dyDescent="0.25">
      <c r="M263">
        <f>Stella!M43</f>
        <v>0</v>
      </c>
    </row>
    <row r="264" spans="13:13" x14ac:dyDescent="0.25">
      <c r="M264">
        <f>Stella!M44</f>
        <v>0</v>
      </c>
    </row>
    <row r="265" spans="13:13" x14ac:dyDescent="0.25">
      <c r="M265">
        <f>Stella!M45</f>
        <v>0</v>
      </c>
    </row>
    <row r="266" spans="13:13" x14ac:dyDescent="0.25">
      <c r="M266">
        <f>Stella!M46</f>
        <v>0</v>
      </c>
    </row>
    <row r="267" spans="13:13" x14ac:dyDescent="0.25">
      <c r="M267">
        <f>Stella!M47</f>
        <v>0</v>
      </c>
    </row>
    <row r="268" spans="13:13" x14ac:dyDescent="0.25">
      <c r="M268" s="113">
        <f>Stella!M48</f>
        <v>0</v>
      </c>
    </row>
    <row r="269" spans="13:13" x14ac:dyDescent="0.25">
      <c r="M269" t="s">
        <v>78</v>
      </c>
    </row>
    <row r="270" spans="13:13" x14ac:dyDescent="0.25">
      <c r="M270" s="113">
        <f>Fanar!M15</f>
        <v>0</v>
      </c>
    </row>
    <row r="271" spans="13:13" x14ac:dyDescent="0.25">
      <c r="M271">
        <f>Fanar!M16</f>
        <v>0</v>
      </c>
    </row>
    <row r="272" spans="13:13" x14ac:dyDescent="0.25">
      <c r="M272">
        <f>Fanar!M17</f>
        <v>0</v>
      </c>
    </row>
    <row r="273" spans="13:13" x14ac:dyDescent="0.25">
      <c r="M273">
        <f>Fanar!M18</f>
        <v>0</v>
      </c>
    </row>
    <row r="274" spans="13:13" x14ac:dyDescent="0.25">
      <c r="M274">
        <f>Fanar!M19</f>
        <v>0</v>
      </c>
    </row>
    <row r="275" spans="13:13" x14ac:dyDescent="0.25">
      <c r="M275">
        <f>Fanar!M20</f>
        <v>0</v>
      </c>
    </row>
    <row r="276" spans="13:13" x14ac:dyDescent="0.25">
      <c r="M276">
        <f>Fanar!M21</f>
        <v>0</v>
      </c>
    </row>
    <row r="277" spans="13:13" x14ac:dyDescent="0.25">
      <c r="M277">
        <f>Fanar!M22</f>
        <v>0</v>
      </c>
    </row>
    <row r="278" spans="13:13" x14ac:dyDescent="0.25">
      <c r="M278">
        <f>Fanar!M23</f>
        <v>0</v>
      </c>
    </row>
    <row r="279" spans="13:13" x14ac:dyDescent="0.25">
      <c r="M279">
        <f>Fanar!M24</f>
        <v>0</v>
      </c>
    </row>
    <row r="280" spans="13:13" x14ac:dyDescent="0.25">
      <c r="M280">
        <f>Fanar!M25</f>
        <v>0</v>
      </c>
    </row>
    <row r="281" spans="13:13" x14ac:dyDescent="0.25">
      <c r="M281">
        <f>Fanar!M26</f>
        <v>0</v>
      </c>
    </row>
    <row r="282" spans="13:13" x14ac:dyDescent="0.25">
      <c r="M282">
        <f>Fanar!M27</f>
        <v>0</v>
      </c>
    </row>
    <row r="283" spans="13:13" x14ac:dyDescent="0.25">
      <c r="M283">
        <f>Fanar!M28</f>
        <v>0</v>
      </c>
    </row>
    <row r="284" spans="13:13" x14ac:dyDescent="0.25">
      <c r="M284">
        <f>Fanar!M29</f>
        <v>0</v>
      </c>
    </row>
    <row r="285" spans="13:13" x14ac:dyDescent="0.25">
      <c r="M285">
        <f>Fanar!M30</f>
        <v>0</v>
      </c>
    </row>
    <row r="286" spans="13:13" x14ac:dyDescent="0.25">
      <c r="M286">
        <f>Fanar!M31</f>
        <v>0</v>
      </c>
    </row>
    <row r="287" spans="13:13" x14ac:dyDescent="0.25">
      <c r="M287">
        <f>Fanar!M32</f>
        <v>0</v>
      </c>
    </row>
    <row r="288" spans="13:13" x14ac:dyDescent="0.25">
      <c r="M288">
        <f>Fanar!M33</f>
        <v>0</v>
      </c>
    </row>
    <row r="289" spans="13:13" x14ac:dyDescent="0.25">
      <c r="M289">
        <f>Fanar!M34</f>
        <v>0</v>
      </c>
    </row>
    <row r="290" spans="13:13" x14ac:dyDescent="0.25">
      <c r="M290">
        <f>Fanar!M35</f>
        <v>0</v>
      </c>
    </row>
    <row r="291" spans="13:13" x14ac:dyDescent="0.25">
      <c r="M291">
        <f>Fanar!M36</f>
        <v>0</v>
      </c>
    </row>
    <row r="292" spans="13:13" x14ac:dyDescent="0.25">
      <c r="M292">
        <f>Fanar!M37</f>
        <v>0</v>
      </c>
    </row>
    <row r="293" spans="13:13" x14ac:dyDescent="0.25">
      <c r="M293">
        <f>Fanar!M38</f>
        <v>0</v>
      </c>
    </row>
    <row r="294" spans="13:13" x14ac:dyDescent="0.25">
      <c r="M294">
        <f>Fanar!M39</f>
        <v>0</v>
      </c>
    </row>
    <row r="295" spans="13:13" x14ac:dyDescent="0.25">
      <c r="M295">
        <f>Fanar!M40</f>
        <v>0</v>
      </c>
    </row>
    <row r="296" spans="13:13" x14ac:dyDescent="0.25">
      <c r="M296">
        <f>Fanar!M41</f>
        <v>0</v>
      </c>
    </row>
    <row r="297" spans="13:13" x14ac:dyDescent="0.25">
      <c r="M297">
        <f>Fanar!M42</f>
        <v>0</v>
      </c>
    </row>
    <row r="298" spans="13:13" x14ac:dyDescent="0.25">
      <c r="M298">
        <f>Fanar!M43</f>
        <v>0</v>
      </c>
    </row>
    <row r="299" spans="13:13" x14ac:dyDescent="0.25">
      <c r="M299">
        <f>Fanar!M44</f>
        <v>0</v>
      </c>
    </row>
    <row r="300" spans="13:13" x14ac:dyDescent="0.25">
      <c r="M300">
        <f>Fanar!M45</f>
        <v>0</v>
      </c>
    </row>
    <row r="301" spans="13:13" x14ac:dyDescent="0.25">
      <c r="M301">
        <f>Fanar!M46</f>
        <v>0</v>
      </c>
    </row>
    <row r="302" spans="13:13" x14ac:dyDescent="0.25">
      <c r="M302">
        <f>Fanar!M47</f>
        <v>0</v>
      </c>
    </row>
    <row r="303" spans="13:13" x14ac:dyDescent="0.25">
      <c r="M303" s="113">
        <f>Fanar!M48</f>
        <v>0</v>
      </c>
    </row>
  </sheetData>
  <sheetProtection formatCells="0"/>
  <mergeCells count="41">
    <mergeCell ref="C4:F4"/>
    <mergeCell ref="G4:L4"/>
    <mergeCell ref="C1:C2"/>
    <mergeCell ref="D1:D2"/>
    <mergeCell ref="E1:E2"/>
    <mergeCell ref="F1:G1"/>
    <mergeCell ref="H1:I2"/>
    <mergeCell ref="J1:J2"/>
    <mergeCell ref="K1:L2"/>
    <mergeCell ref="N1:O2"/>
    <mergeCell ref="H3:I3"/>
    <mergeCell ref="K3:L3"/>
    <mergeCell ref="N3:O3"/>
    <mergeCell ref="B51:H51"/>
    <mergeCell ref="H5:I5"/>
    <mergeCell ref="K5:L5"/>
    <mergeCell ref="H6:I6"/>
    <mergeCell ref="K6:L6"/>
    <mergeCell ref="A7:B10"/>
    <mergeCell ref="H7:I7"/>
    <mergeCell ref="K7:L7"/>
    <mergeCell ref="H8:I8"/>
    <mergeCell ref="K8:L8"/>
    <mergeCell ref="H9:I9"/>
    <mergeCell ref="K9:L9"/>
    <mergeCell ref="H10:I10"/>
    <mergeCell ref="K10:L10"/>
    <mergeCell ref="H11:I11"/>
    <mergeCell ref="K11:L11"/>
    <mergeCell ref="B52:H52"/>
    <mergeCell ref="K52:L52"/>
    <mergeCell ref="H12:I12"/>
    <mergeCell ref="K12:L12"/>
    <mergeCell ref="N52:R52"/>
    <mergeCell ref="G53:H53"/>
    <mergeCell ref="N53:R57"/>
    <mergeCell ref="G54:H54"/>
    <mergeCell ref="G55:H55"/>
    <mergeCell ref="K55:L55"/>
    <mergeCell ref="G56:H56"/>
    <mergeCell ref="G57:H57"/>
  </mergeCells>
  <conditionalFormatting sqref="H3:I3">
    <cfRule type="timePeriod" dxfId="200" priority="2" timePeriod="last7Days">
      <formula>AND(TODAY()-FLOOR(H3,1)&lt;=6,FLOOR(H3,1)&lt;=TODAY())</formula>
    </cfRule>
    <cfRule type="timePeriod" dxfId="199" priority="3" timePeriod="last7Days">
      <formula>AND(TODAY()-FLOOR(H3,1)&lt;=6,FLOOR(H3,1)&lt;=TODAY())</formula>
    </cfRule>
  </conditionalFormatting>
  <pageMargins left="0.2" right="0.2" top="0.25" bottom="0.25" header="0.3" footer="0.3"/>
  <pageSetup paperSize="9" scale="60" orientation="landscape" r:id="rId1"/>
  <ignoredErrors>
    <ignoredError sqref="H49:I49" unlockedFormula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disablePrompts="1" count="6">
        <x14:dataValidation type="list" allowBlank="1" showInputMessage="1" showErrorMessage="1" xr:uid="{E24F400D-A57A-4E3E-A3EA-0E222F755085}">
          <x14:formula1>
            <xm:f>#REF!</xm:f>
          </x14:formula1>
          <xm:sqref>D12</xm:sqref>
        </x14:dataValidation>
        <x14:dataValidation type="list" allowBlank="1" showInputMessage="1" showErrorMessage="1" xr:uid="{483CC602-129A-47A3-8B16-E9F5784A6382}">
          <x14:formula1>
            <xm:f>#REF!</xm:f>
          </x14:formula1>
          <xm:sqref>D3</xm:sqref>
        </x14:dataValidation>
        <x14:dataValidation type="list" allowBlank="1" showInputMessage="1" showErrorMessage="1" xr:uid="{8E866B01-42CC-4186-ADCD-BD3D11295EEA}">
          <x14:formula1>
            <xm:f>#REF!</xm:f>
          </x14:formula1>
          <xm:sqref>E3</xm:sqref>
        </x14:dataValidation>
        <x14:dataValidation type="list" allowBlank="1" showInputMessage="1" showErrorMessage="1" xr:uid="{C1CA3180-34C4-42CC-820C-7972348DB34B}">
          <x14:formula1>
            <xm:f>#REF!</xm:f>
          </x14:formula1>
          <xm:sqref>G54:H57</xm:sqref>
        </x14:dataValidation>
        <x14:dataValidation type="list" allowBlank="1" showInputMessage="1" showErrorMessage="1" xr:uid="{08B8242D-FB1A-46B6-AD03-EBCB8AAFFEB1}">
          <x14:formula1>
            <xm:f>#REF!</xm:f>
          </x14:formula1>
          <xm:sqref>K6:L12</xm:sqref>
        </x14:dataValidation>
        <x14:dataValidation type="list" allowBlank="1" showInputMessage="1" showErrorMessage="1" xr:uid="{D4DC6303-5C01-46D1-9B0A-A39F49783F5F}">
          <x14:formula1>
            <xm:f>#REF!</xm:f>
          </x14:formula1>
          <xm:sqref>K3:L3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03527-9154-40EC-9FFC-5067AD8D05E4}">
  <dimension ref="A1:AB304"/>
  <sheetViews>
    <sheetView showZeros="0" topLeftCell="C4" zoomScaleNormal="100" workbookViewId="0">
      <selection activeCell="N9" sqref="N9"/>
    </sheetView>
  </sheetViews>
  <sheetFormatPr defaultColWidth="9.140625" defaultRowHeight="15" x14ac:dyDescent="0.25"/>
  <cols>
    <col min="1" max="1" width="5.5703125" customWidth="1"/>
    <col min="2" max="2" width="21.85546875" customWidth="1"/>
    <col min="3" max="3" width="17.28515625" bestFit="1" customWidth="1"/>
    <col min="4" max="4" width="19.140625" bestFit="1" customWidth="1"/>
    <col min="5" max="5" width="17.140625" customWidth="1"/>
    <col min="6" max="6" width="17.140625" bestFit="1" customWidth="1"/>
    <col min="7" max="7" width="12.28515625" customWidth="1"/>
    <col min="8" max="8" width="8.140625" customWidth="1"/>
    <col min="9" max="9" width="7.42578125" customWidth="1"/>
    <col min="10" max="10" width="12.5703125" bestFit="1" customWidth="1"/>
    <col min="11" max="11" width="10.85546875" customWidth="1"/>
    <col min="12" max="12" width="9.5703125" customWidth="1"/>
    <col min="13" max="13" width="7.85546875" customWidth="1"/>
    <col min="15" max="15" width="11.140625" bestFit="1" customWidth="1"/>
    <col min="16" max="16" width="10.7109375" customWidth="1"/>
    <col min="17" max="17" width="8.140625" customWidth="1"/>
    <col min="18" max="18" width="7" customWidth="1"/>
    <col min="19" max="19" width="8.28515625" bestFit="1" customWidth="1"/>
    <col min="20" max="21" width="8" bestFit="1" customWidth="1"/>
  </cols>
  <sheetData>
    <row r="1" spans="1:28" s="6" customFormat="1" ht="15" customHeight="1" x14ac:dyDescent="0.25">
      <c r="A1" s="12"/>
      <c r="B1" s="12"/>
      <c r="C1" s="146" t="s">
        <v>0</v>
      </c>
      <c r="D1" s="163" t="s">
        <v>1</v>
      </c>
      <c r="E1" s="163" t="s">
        <v>2</v>
      </c>
      <c r="F1" s="165" t="s">
        <v>43</v>
      </c>
      <c r="G1" s="165"/>
      <c r="H1" s="166" t="s">
        <v>6</v>
      </c>
      <c r="I1" s="166"/>
      <c r="J1" s="168" t="s">
        <v>5</v>
      </c>
      <c r="K1" s="157" t="s">
        <v>4</v>
      </c>
      <c r="L1" s="158"/>
      <c r="M1" s="13"/>
      <c r="N1" s="140" t="s">
        <v>60</v>
      </c>
      <c r="O1" s="141"/>
      <c r="P1" s="14"/>
      <c r="Q1" s="14"/>
      <c r="R1" s="14"/>
      <c r="S1" s="14"/>
      <c r="T1" s="14"/>
      <c r="U1" s="14"/>
      <c r="V1" s="9"/>
      <c r="W1" s="9"/>
      <c r="X1" s="9"/>
      <c r="Y1" s="9"/>
      <c r="Z1" s="9"/>
      <c r="AA1" s="9"/>
      <c r="AB1" s="9"/>
    </row>
    <row r="2" spans="1:28" s="6" customFormat="1" ht="15" customHeight="1" thickBot="1" x14ac:dyDescent="0.3">
      <c r="A2" s="12"/>
      <c r="B2" s="12"/>
      <c r="C2" s="147"/>
      <c r="D2" s="164"/>
      <c r="E2" s="164"/>
      <c r="F2" s="7" t="s">
        <v>8</v>
      </c>
      <c r="G2" s="7" t="s">
        <v>7</v>
      </c>
      <c r="H2" s="167"/>
      <c r="I2" s="167"/>
      <c r="J2" s="169"/>
      <c r="K2" s="159"/>
      <c r="L2" s="160"/>
      <c r="M2" s="13"/>
      <c r="N2" s="142"/>
      <c r="O2" s="143"/>
      <c r="P2" s="14"/>
      <c r="Q2" s="14"/>
      <c r="R2" s="14"/>
      <c r="S2" s="14"/>
      <c r="T2" s="14"/>
      <c r="U2" s="14"/>
      <c r="V2" s="9"/>
      <c r="W2" s="9"/>
      <c r="X2" s="9"/>
      <c r="Y2" s="9"/>
      <c r="Z2" s="9"/>
      <c r="AA2" s="9"/>
      <c r="AB2" s="9"/>
    </row>
    <row r="3" spans="1:28" s="6" customFormat="1" ht="27.75" customHeight="1" thickTop="1" thickBot="1" x14ac:dyDescent="0.3">
      <c r="A3" s="12"/>
      <c r="B3" s="12"/>
      <c r="C3" s="114">
        <f>Boat1!C3</f>
        <v>44774</v>
      </c>
      <c r="D3" s="16" t="s">
        <v>62</v>
      </c>
      <c r="E3" s="11"/>
      <c r="F3" s="73" t="e">
        <f>VLOOKUP($K$3,#REF!,4,FALSE)</f>
        <v>#REF!</v>
      </c>
      <c r="G3" s="73" t="e">
        <f>VLOOKUP($K$3,#REF!,5,FALSE)</f>
        <v>#REF!</v>
      </c>
      <c r="H3" s="171" t="e">
        <f>VLOOKUP($K$3,#REF!,3,FALSE)</f>
        <v>#REF!</v>
      </c>
      <c r="I3" s="172"/>
      <c r="J3" s="73" t="e">
        <f>VLOOKUP($K$3,#REF!,2,FALSE)</f>
        <v>#REF!</v>
      </c>
      <c r="K3" s="161"/>
      <c r="L3" s="162"/>
      <c r="M3" s="13"/>
      <c r="N3" s="144" t="e">
        <f>VLOOKUP($K$3,#REF!,6,FALSE)</f>
        <v>#REF!</v>
      </c>
      <c r="O3" s="145" t="e">
        <f>VLOOKUP($K$3,#REF!,2,FALSE)</f>
        <v>#REF!</v>
      </c>
      <c r="P3" s="14"/>
      <c r="Q3" s="14"/>
      <c r="R3" s="14"/>
      <c r="S3" s="14"/>
      <c r="T3" s="14"/>
      <c r="U3" s="14"/>
      <c r="V3" s="9"/>
      <c r="W3" s="9"/>
      <c r="X3" s="9"/>
      <c r="Y3" s="9"/>
      <c r="Z3" s="9"/>
      <c r="AA3" s="9"/>
      <c r="AB3" s="9"/>
    </row>
    <row r="4" spans="1:28" s="6" customFormat="1" ht="16.5" thickBot="1" x14ac:dyDescent="0.3">
      <c r="A4" s="12"/>
      <c r="B4" s="12"/>
      <c r="C4" s="179" t="s">
        <v>9</v>
      </c>
      <c r="D4" s="180"/>
      <c r="E4" s="180"/>
      <c r="F4" s="181"/>
      <c r="G4" s="182" t="s">
        <v>10</v>
      </c>
      <c r="H4" s="180"/>
      <c r="I4" s="180"/>
      <c r="J4" s="180"/>
      <c r="K4" s="180"/>
      <c r="L4" s="183"/>
      <c r="M4" s="13"/>
      <c r="N4" s="17" t="s">
        <v>71</v>
      </c>
      <c r="O4" s="18"/>
      <c r="P4" s="18"/>
      <c r="Q4" s="18"/>
      <c r="R4" s="18"/>
      <c r="S4" s="18"/>
      <c r="T4" s="18"/>
      <c r="U4" s="19"/>
      <c r="V4" s="9"/>
      <c r="W4" s="9"/>
      <c r="X4" s="9"/>
      <c r="Y4" s="9"/>
      <c r="Z4" s="9"/>
      <c r="AA4" s="9"/>
      <c r="AB4" s="9"/>
    </row>
    <row r="5" spans="1:28" s="6" customFormat="1" ht="15.75" thickBot="1" x14ac:dyDescent="0.3">
      <c r="A5" s="12"/>
      <c r="B5" s="12"/>
      <c r="C5" s="81" t="s">
        <v>14</v>
      </c>
      <c r="D5" s="7" t="s">
        <v>13</v>
      </c>
      <c r="E5" s="7" t="s">
        <v>11</v>
      </c>
      <c r="F5" s="82" t="s">
        <v>12</v>
      </c>
      <c r="G5" s="83" t="s">
        <v>14</v>
      </c>
      <c r="H5" s="169" t="s">
        <v>13</v>
      </c>
      <c r="I5" s="169"/>
      <c r="J5" s="7" t="s">
        <v>11</v>
      </c>
      <c r="K5" s="169" t="s">
        <v>45</v>
      </c>
      <c r="L5" s="184"/>
      <c r="M5" s="13"/>
      <c r="N5" s="17"/>
      <c r="O5" s="18"/>
      <c r="P5" s="18"/>
      <c r="Q5" s="18"/>
      <c r="R5" s="18"/>
      <c r="S5" s="18"/>
      <c r="T5" s="18"/>
      <c r="U5" s="19"/>
      <c r="V5" s="9"/>
      <c r="W5" s="9"/>
      <c r="X5" s="9"/>
      <c r="Y5" s="9"/>
      <c r="Z5" s="9"/>
      <c r="AA5" s="9"/>
      <c r="AB5" s="9"/>
    </row>
    <row r="6" spans="1:28" s="6" customFormat="1" ht="15.75" x14ac:dyDescent="0.25">
      <c r="A6" s="12"/>
      <c r="B6" s="12"/>
      <c r="C6" s="92" t="e">
        <f>VLOOKUP($K$3,#REF!,10,FALSE)</f>
        <v>#REF!</v>
      </c>
      <c r="D6" s="92" t="e">
        <f>VLOOKUP($K$3,#REF!,9,FALSE)</f>
        <v>#REF!</v>
      </c>
      <c r="E6" s="92" t="e">
        <f>VLOOKUP($K$3,#REF!,8,FALSE)</f>
        <v>#REF!</v>
      </c>
      <c r="F6" s="74" t="e">
        <f>VLOOKUP($K$3,#REF!,7,FALSE)</f>
        <v>#REF!</v>
      </c>
      <c r="G6" s="75" t="e">
        <f>VLOOKUP($K6,#REF!,4,FALSE)</f>
        <v>#REF!</v>
      </c>
      <c r="H6" s="170" t="e">
        <f>VLOOKUP($K6,#REF!,3,FALSE)</f>
        <v>#REF!</v>
      </c>
      <c r="I6" s="170"/>
      <c r="J6" s="91" t="e">
        <f>VLOOKUP($K6,#REF!,2,FALSE)</f>
        <v>#REF!</v>
      </c>
      <c r="K6" s="175"/>
      <c r="L6" s="176"/>
      <c r="M6" s="13"/>
      <c r="N6" s="20"/>
      <c r="O6" s="21"/>
      <c r="P6" s="21"/>
      <c r="Q6" s="22"/>
      <c r="R6" s="22"/>
      <c r="S6" s="23"/>
      <c r="T6" s="22"/>
      <c r="U6" s="24"/>
      <c r="V6" s="9"/>
      <c r="W6" s="9"/>
      <c r="X6" s="9"/>
      <c r="Y6" s="9"/>
      <c r="Z6" s="9"/>
      <c r="AA6" s="9"/>
      <c r="AB6" s="9"/>
    </row>
    <row r="7" spans="1:28" s="6" customFormat="1" ht="15.75" x14ac:dyDescent="0.25">
      <c r="A7" s="173" t="s">
        <v>44</v>
      </c>
      <c r="B7" s="174"/>
      <c r="C7" s="92" t="e">
        <f>VLOOKUP($K$3,#REF!,14,FALSE)</f>
        <v>#REF!</v>
      </c>
      <c r="D7" s="92" t="e">
        <f>VLOOKUP($K$3,#REF!,13,FALSE)</f>
        <v>#REF!</v>
      </c>
      <c r="E7" s="92" t="e">
        <f>VLOOKUP($K$3,#REF!,12,FALSE)</f>
        <v>#REF!</v>
      </c>
      <c r="F7" s="74" t="e">
        <f>VLOOKUP($K$3,#REF!,11,FALSE)</f>
        <v>#REF!</v>
      </c>
      <c r="G7" s="75" t="e">
        <f>VLOOKUP($K7,#REF!,4,FALSE)</f>
        <v>#REF!</v>
      </c>
      <c r="H7" s="170" t="e">
        <f>VLOOKUP($K7,#REF!,3,FALSE)</f>
        <v>#REF!</v>
      </c>
      <c r="I7" s="170"/>
      <c r="J7" s="91" t="e">
        <f>VLOOKUP($K7,#REF!,2,FALSE)</f>
        <v>#REF!</v>
      </c>
      <c r="K7" s="175"/>
      <c r="L7" s="176"/>
      <c r="M7" s="13"/>
      <c r="N7" s="20"/>
      <c r="O7" s="21"/>
      <c r="P7" s="21"/>
      <c r="Q7" s="22"/>
      <c r="R7" s="22"/>
      <c r="S7" s="23"/>
      <c r="T7" s="22"/>
      <c r="U7" s="24"/>
      <c r="V7" s="9"/>
      <c r="W7" s="9"/>
      <c r="X7" s="9"/>
      <c r="Y7" s="9"/>
      <c r="Z7" s="9"/>
      <c r="AA7" s="9"/>
      <c r="AB7" s="9"/>
    </row>
    <row r="8" spans="1:28" s="6" customFormat="1" ht="15.75" x14ac:dyDescent="0.25">
      <c r="A8" s="174"/>
      <c r="B8" s="174"/>
      <c r="C8" s="92" t="e">
        <f>VLOOKUP($K$3,#REF!,18,FALSE)</f>
        <v>#REF!</v>
      </c>
      <c r="D8" s="92" t="e">
        <f>VLOOKUP($K$3,#REF!,17,FALSE)</f>
        <v>#REF!</v>
      </c>
      <c r="E8" s="92" t="e">
        <f>VLOOKUP($K$3,#REF!,16,FALSE)</f>
        <v>#REF!</v>
      </c>
      <c r="F8" s="74" t="e">
        <f>VLOOKUP($K$3,#REF!,15,FALSE)</f>
        <v>#REF!</v>
      </c>
      <c r="G8" s="75" t="e">
        <f>VLOOKUP($K8,#REF!,4,FALSE)</f>
        <v>#REF!</v>
      </c>
      <c r="H8" s="170" t="e">
        <f>VLOOKUP($K8,#REF!,3,FALSE)</f>
        <v>#REF!</v>
      </c>
      <c r="I8" s="170"/>
      <c r="J8" s="91" t="e">
        <f>VLOOKUP($K8,#REF!,2,FALSE)</f>
        <v>#REF!</v>
      </c>
      <c r="K8" s="175"/>
      <c r="L8" s="176"/>
      <c r="M8" s="13"/>
      <c r="N8" s="20"/>
      <c r="O8" s="25"/>
      <c r="P8" s="25"/>
      <c r="Q8" s="25"/>
      <c r="R8" s="25"/>
      <c r="S8" s="26"/>
      <c r="T8" s="25"/>
      <c r="U8" s="27"/>
      <c r="V8" s="9"/>
      <c r="W8" s="9"/>
      <c r="X8" s="9"/>
      <c r="Y8" s="9"/>
      <c r="Z8" s="9"/>
      <c r="AA8" s="9"/>
      <c r="AB8" s="9"/>
    </row>
    <row r="9" spans="1:28" s="6" customFormat="1" ht="15.75" x14ac:dyDescent="0.25">
      <c r="A9" s="174"/>
      <c r="B9" s="174"/>
      <c r="C9" s="92" t="e">
        <f>VLOOKUP($K$3,#REF!,22,FALSE)</f>
        <v>#REF!</v>
      </c>
      <c r="D9" s="92" t="e">
        <f>VLOOKUP($K$3,#REF!,21,FALSE)</f>
        <v>#REF!</v>
      </c>
      <c r="E9" s="92" t="e">
        <f>VLOOKUP($K$3,#REF!,20,FALSE)</f>
        <v>#REF!</v>
      </c>
      <c r="F9" s="74" t="e">
        <f>VLOOKUP($K$3,#REF!,19,FALSE)</f>
        <v>#REF!</v>
      </c>
      <c r="G9" s="75" t="e">
        <f>VLOOKUP($K9,#REF!,4,FALSE)</f>
        <v>#REF!</v>
      </c>
      <c r="H9" s="170" t="e">
        <f>VLOOKUP($K9,#REF!,3,FALSE)</f>
        <v>#REF!</v>
      </c>
      <c r="I9" s="170"/>
      <c r="J9" s="91" t="e">
        <f>VLOOKUP($K9,#REF!,2,FALSE)</f>
        <v>#REF!</v>
      </c>
      <c r="K9" s="175"/>
      <c r="L9" s="176"/>
      <c r="M9" s="13"/>
      <c r="N9" s="20"/>
      <c r="O9" s="25"/>
      <c r="P9" s="25"/>
      <c r="Q9" s="28"/>
      <c r="R9" s="28"/>
      <c r="S9" s="26"/>
      <c r="T9" s="28"/>
      <c r="U9" s="29"/>
      <c r="V9" s="9"/>
      <c r="W9" s="9"/>
      <c r="X9" s="9"/>
      <c r="Y9" s="9"/>
      <c r="Z9" s="9"/>
      <c r="AA9" s="9"/>
      <c r="AB9" s="9"/>
    </row>
    <row r="10" spans="1:28" s="6" customFormat="1" ht="15.75" x14ac:dyDescent="0.25">
      <c r="A10" s="174"/>
      <c r="B10" s="174"/>
      <c r="C10" s="76"/>
      <c r="D10" s="77"/>
      <c r="E10" s="77"/>
      <c r="F10" s="74"/>
      <c r="G10" s="75" t="e">
        <f>VLOOKUP($K10,#REF!,4,FALSE)</f>
        <v>#REF!</v>
      </c>
      <c r="H10" s="170" t="e">
        <f>VLOOKUP($K10,#REF!,3,FALSE)</f>
        <v>#REF!</v>
      </c>
      <c r="I10" s="170"/>
      <c r="J10" s="91" t="e">
        <f>VLOOKUP($K10,#REF!,2,FALSE)</f>
        <v>#REF!</v>
      </c>
      <c r="K10" s="175"/>
      <c r="L10" s="176"/>
      <c r="M10" s="13"/>
      <c r="N10" s="30"/>
      <c r="O10" s="25"/>
      <c r="P10" s="25"/>
      <c r="Q10" s="28"/>
      <c r="R10" s="28"/>
      <c r="S10" s="26"/>
      <c r="T10" s="28"/>
      <c r="U10" s="29"/>
      <c r="V10" s="9"/>
      <c r="W10" s="9"/>
      <c r="X10" s="9"/>
      <c r="Y10" s="9"/>
      <c r="Z10" s="9"/>
      <c r="AA10" s="9"/>
      <c r="AB10" s="9"/>
    </row>
    <row r="11" spans="1:28" s="6" customFormat="1" ht="16.5" thickBot="1" x14ac:dyDescent="0.3">
      <c r="A11" s="12"/>
      <c r="B11" s="12"/>
      <c r="C11" s="78"/>
      <c r="D11" s="79"/>
      <c r="E11" s="79"/>
      <c r="F11" s="80"/>
      <c r="G11" s="75" t="e">
        <f>VLOOKUP($K11,#REF!,4,FALSE)</f>
        <v>#REF!</v>
      </c>
      <c r="H11" s="170" t="e">
        <f>VLOOKUP($K11,#REF!,3,FALSE)</f>
        <v>#REF!</v>
      </c>
      <c r="I11" s="170"/>
      <c r="J11" s="91" t="e">
        <f>VLOOKUP($K11,#REF!,2,FALSE)</f>
        <v>#REF!</v>
      </c>
      <c r="K11" s="175"/>
      <c r="L11" s="176"/>
      <c r="M11" s="13"/>
      <c r="N11" s="31"/>
      <c r="O11" s="32"/>
      <c r="P11" s="32"/>
      <c r="Q11" s="33"/>
      <c r="R11" s="33"/>
      <c r="S11" s="34"/>
      <c r="T11" s="33"/>
      <c r="U11" s="35"/>
      <c r="V11" s="9"/>
      <c r="W11" s="9"/>
      <c r="X11" s="9"/>
      <c r="Y11" s="9"/>
      <c r="Z11" s="9"/>
      <c r="AA11" s="9"/>
      <c r="AB11" s="9"/>
    </row>
    <row r="12" spans="1:28" s="6" customFormat="1" ht="17.25" thickTop="1" thickBot="1" x14ac:dyDescent="0.3">
      <c r="A12" s="12"/>
      <c r="B12" s="12"/>
      <c r="C12" s="88" t="s">
        <v>15</v>
      </c>
      <c r="D12" s="10"/>
      <c r="E12" s="89" t="e">
        <f>VLOOKUP($D$12,#REF!,2,FALSE)</f>
        <v>#REF!</v>
      </c>
      <c r="F12" s="80"/>
      <c r="G12" s="75" t="e">
        <f>VLOOKUP($K12,#REF!,4,FALSE)</f>
        <v>#REF!</v>
      </c>
      <c r="H12" s="170" t="e">
        <f>VLOOKUP($K12,#REF!,3,FALSE)</f>
        <v>#REF!</v>
      </c>
      <c r="I12" s="170"/>
      <c r="J12" s="91" t="e">
        <f>VLOOKUP($K12,#REF!,2,FALSE)</f>
        <v>#REF!</v>
      </c>
      <c r="K12" s="177"/>
      <c r="L12" s="178"/>
      <c r="M12" s="13"/>
      <c r="N12" s="13"/>
      <c r="O12" s="14"/>
      <c r="P12" s="14"/>
      <c r="Q12" s="14"/>
      <c r="R12" s="14"/>
      <c r="S12" s="14"/>
      <c r="T12" s="14"/>
      <c r="U12" s="14"/>
      <c r="V12" s="90"/>
      <c r="W12" s="90"/>
      <c r="X12" s="9"/>
      <c r="Y12" s="9"/>
      <c r="Z12" s="9"/>
      <c r="AA12" s="9"/>
      <c r="AB12" s="9"/>
    </row>
    <row r="13" spans="1:28" x14ac:dyDescent="0.25">
      <c r="A13" s="36"/>
      <c r="B13" s="36"/>
      <c r="C13" s="37"/>
      <c r="D13" s="38"/>
      <c r="E13" s="39"/>
      <c r="F13" s="37"/>
      <c r="G13" s="40"/>
      <c r="H13" s="40"/>
      <c r="I13" s="40"/>
      <c r="J13" s="41"/>
      <c r="K13" s="42"/>
      <c r="L13" s="43"/>
      <c r="M13" s="44"/>
      <c r="N13" s="44"/>
      <c r="O13" s="43"/>
      <c r="P13" s="43"/>
      <c r="Q13" s="43"/>
      <c r="R13" s="43"/>
      <c r="S13" s="43"/>
      <c r="T13" s="43"/>
      <c r="U13" s="43"/>
      <c r="V13" s="8"/>
      <c r="W13" s="8"/>
      <c r="X13" s="8"/>
      <c r="Y13" s="8"/>
      <c r="Z13" s="8"/>
      <c r="AA13" s="8"/>
      <c r="AB13" s="8"/>
    </row>
    <row r="14" spans="1:28" s="2" customFormat="1" ht="25.5" x14ac:dyDescent="0.25">
      <c r="A14" s="84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" t="s">
        <v>29</v>
      </c>
      <c r="O14" s="1" t="s">
        <v>30</v>
      </c>
      <c r="P14" s="85" t="s">
        <v>31</v>
      </c>
      <c r="Q14" s="86" t="s">
        <v>32</v>
      </c>
      <c r="R14" s="87" t="s">
        <v>33</v>
      </c>
      <c r="S14" s="87" t="s">
        <v>46</v>
      </c>
      <c r="T14" s="87" t="s">
        <v>34</v>
      </c>
      <c r="U14" s="87" t="s">
        <v>35</v>
      </c>
      <c r="V14" s="87" t="s">
        <v>37</v>
      </c>
      <c r="W14" s="87" t="s">
        <v>38</v>
      </c>
      <c r="X14" s="87" t="s">
        <v>39</v>
      </c>
      <c r="Y14" s="87" t="s">
        <v>40</v>
      </c>
      <c r="Z14" s="87" t="s">
        <v>41</v>
      </c>
      <c r="AA14" s="87" t="s">
        <v>42</v>
      </c>
      <c r="AB14" s="87" t="s">
        <v>36</v>
      </c>
    </row>
    <row r="15" spans="1:28" x14ac:dyDescent="0.25">
      <c r="A15" s="46">
        <v>1</v>
      </c>
      <c r="B15" s="47"/>
      <c r="C15" s="47"/>
      <c r="D15" s="47"/>
      <c r="E15" s="47"/>
      <c r="F15" s="47"/>
      <c r="G15" s="48"/>
      <c r="H15" s="48"/>
      <c r="I15" s="48"/>
      <c r="J15" s="47"/>
      <c r="K15" s="47"/>
      <c r="L15" s="47"/>
      <c r="M15" s="48"/>
      <c r="N15" s="47"/>
      <c r="O15" s="48"/>
      <c r="P15" s="48"/>
      <c r="Q15" s="49"/>
      <c r="R15" s="50"/>
      <c r="S15" s="47"/>
      <c r="T15" s="51"/>
      <c r="U15" s="47"/>
      <c r="V15" s="47"/>
      <c r="W15" s="47"/>
      <c r="X15" s="47"/>
      <c r="Y15" s="47"/>
      <c r="Z15" s="47"/>
      <c r="AA15" s="47"/>
      <c r="AB15" s="47"/>
    </row>
    <row r="16" spans="1:28" x14ac:dyDescent="0.25">
      <c r="A16" s="46">
        <v>2</v>
      </c>
      <c r="B16" s="47"/>
      <c r="C16" s="47"/>
      <c r="D16" s="47"/>
      <c r="E16" s="47"/>
      <c r="F16" s="47"/>
      <c r="G16" s="48"/>
      <c r="H16" s="48"/>
      <c r="I16" s="48"/>
      <c r="J16" s="47"/>
      <c r="K16" s="47"/>
      <c r="L16" s="47"/>
      <c r="M16" s="48"/>
      <c r="N16" s="47"/>
      <c r="O16" s="48"/>
      <c r="P16" s="48"/>
      <c r="Q16" s="49"/>
      <c r="R16" s="50"/>
      <c r="S16" s="47"/>
      <c r="T16" s="51"/>
      <c r="U16" s="47"/>
      <c r="V16" s="47"/>
      <c r="W16" s="47"/>
      <c r="X16" s="47"/>
      <c r="Y16" s="47"/>
      <c r="Z16" s="47"/>
      <c r="AA16" s="47"/>
      <c r="AB16" s="47"/>
    </row>
    <row r="17" spans="1:28" x14ac:dyDescent="0.25">
      <c r="A17" s="46">
        <v>3</v>
      </c>
      <c r="B17" s="52"/>
      <c r="C17" s="52"/>
      <c r="D17" s="47"/>
      <c r="E17" s="52"/>
      <c r="F17" s="47"/>
      <c r="G17" s="53"/>
      <c r="H17" s="53"/>
      <c r="I17" s="53"/>
      <c r="J17" s="52"/>
      <c r="K17" s="52"/>
      <c r="L17" s="52"/>
      <c r="M17" s="53"/>
      <c r="N17" s="52"/>
      <c r="O17" s="53"/>
      <c r="P17" s="53"/>
      <c r="Q17" s="54"/>
      <c r="R17" s="50"/>
      <c r="S17" s="52"/>
      <c r="T17" s="51"/>
      <c r="U17" s="47"/>
      <c r="V17" s="47"/>
      <c r="W17" s="47"/>
      <c r="X17" s="47"/>
      <c r="Y17" s="47"/>
      <c r="Z17" s="47"/>
      <c r="AA17" s="47"/>
      <c r="AB17" s="47"/>
    </row>
    <row r="18" spans="1:28" x14ac:dyDescent="0.25">
      <c r="A18" s="46">
        <v>4</v>
      </c>
      <c r="B18" s="47"/>
      <c r="C18" s="47"/>
      <c r="D18" s="47"/>
      <c r="E18" s="47"/>
      <c r="F18" s="47"/>
      <c r="G18" s="48"/>
      <c r="H18" s="53"/>
      <c r="I18" s="48"/>
      <c r="J18" s="47"/>
      <c r="K18" s="47"/>
      <c r="L18" s="47"/>
      <c r="M18" s="48"/>
      <c r="N18" s="47"/>
      <c r="O18" s="48"/>
      <c r="P18" s="48"/>
      <c r="Q18" s="49"/>
      <c r="R18" s="50"/>
      <c r="S18" s="47"/>
      <c r="T18" s="51"/>
      <c r="U18" s="47"/>
      <c r="V18" s="47"/>
      <c r="W18" s="47"/>
      <c r="X18" s="47"/>
      <c r="Y18" s="47"/>
      <c r="Z18" s="47"/>
      <c r="AA18" s="47"/>
      <c r="AB18" s="47"/>
    </row>
    <row r="19" spans="1:28" x14ac:dyDescent="0.25">
      <c r="A19" s="46">
        <v>5</v>
      </c>
      <c r="B19" s="47"/>
      <c r="C19" s="47"/>
      <c r="D19" s="47"/>
      <c r="E19" s="47"/>
      <c r="F19" s="47"/>
      <c r="G19" s="48"/>
      <c r="H19" s="53"/>
      <c r="I19" s="48"/>
      <c r="J19" s="47"/>
      <c r="K19" s="47"/>
      <c r="L19" s="47"/>
      <c r="M19" s="48"/>
      <c r="N19" s="47"/>
      <c r="O19" s="48"/>
      <c r="P19" s="48"/>
      <c r="Q19" s="49"/>
      <c r="R19" s="50"/>
      <c r="S19" s="47"/>
      <c r="T19" s="51"/>
      <c r="U19" s="47"/>
      <c r="V19" s="47"/>
      <c r="W19" s="47"/>
      <c r="X19" s="47"/>
      <c r="Y19" s="47"/>
      <c r="Z19" s="47"/>
      <c r="AA19" s="47"/>
      <c r="AB19" s="47"/>
    </row>
    <row r="20" spans="1:28" x14ac:dyDescent="0.25">
      <c r="A20" s="46">
        <v>6</v>
      </c>
      <c r="B20" s="47"/>
      <c r="C20" s="47"/>
      <c r="D20" s="47"/>
      <c r="E20" s="47"/>
      <c r="F20" s="47"/>
      <c r="G20" s="48"/>
      <c r="H20" s="53"/>
      <c r="I20" s="48"/>
      <c r="J20" s="47"/>
      <c r="K20" s="47"/>
      <c r="L20" s="47"/>
      <c r="M20" s="48"/>
      <c r="N20" s="47"/>
      <c r="O20" s="48"/>
      <c r="P20" s="48"/>
      <c r="Q20" s="49"/>
      <c r="R20" s="50"/>
      <c r="S20" s="47"/>
      <c r="T20" s="51"/>
      <c r="U20" s="47"/>
      <c r="V20" s="47"/>
      <c r="W20" s="47"/>
      <c r="X20" s="47"/>
      <c r="Y20" s="47"/>
      <c r="Z20" s="47"/>
      <c r="AA20" s="47"/>
      <c r="AB20" s="47"/>
    </row>
    <row r="21" spans="1:28" x14ac:dyDescent="0.25">
      <c r="A21" s="46">
        <v>7</v>
      </c>
      <c r="B21" s="47"/>
      <c r="C21" s="47"/>
      <c r="D21" s="47"/>
      <c r="E21" s="47"/>
      <c r="F21" s="47"/>
      <c r="G21" s="48"/>
      <c r="H21" s="48"/>
      <c r="I21" s="48"/>
      <c r="J21" s="47"/>
      <c r="K21" s="47"/>
      <c r="L21" s="47"/>
      <c r="M21" s="93"/>
      <c r="N21" s="47"/>
      <c r="O21" s="48"/>
      <c r="P21" s="48"/>
      <c r="Q21" s="49"/>
      <c r="R21" s="50"/>
      <c r="S21" s="47"/>
      <c r="T21" s="51"/>
      <c r="U21" s="47"/>
      <c r="V21" s="47"/>
      <c r="W21" s="47"/>
      <c r="X21" s="47"/>
      <c r="Y21" s="47"/>
      <c r="Z21" s="47"/>
      <c r="AA21" s="47"/>
      <c r="AB21" s="47"/>
    </row>
    <row r="22" spans="1:28" x14ac:dyDescent="0.25">
      <c r="A22" s="46">
        <v>8</v>
      </c>
      <c r="B22" s="47"/>
      <c r="C22" s="47"/>
      <c r="D22" s="47"/>
      <c r="E22" s="47"/>
      <c r="F22" s="47"/>
      <c r="G22" s="48"/>
      <c r="H22" s="48"/>
      <c r="I22" s="48"/>
      <c r="J22" s="47"/>
      <c r="K22" s="47"/>
      <c r="L22" s="47"/>
      <c r="M22" s="48"/>
      <c r="N22" s="47"/>
      <c r="O22" s="48"/>
      <c r="P22" s="48"/>
      <c r="Q22" s="49"/>
      <c r="R22" s="50"/>
      <c r="S22" s="47"/>
      <c r="T22" s="51"/>
      <c r="U22" s="47"/>
      <c r="V22" s="47"/>
      <c r="W22" s="47"/>
      <c r="X22" s="47"/>
      <c r="Y22" s="47"/>
      <c r="Z22" s="47"/>
      <c r="AA22" s="47"/>
      <c r="AB22" s="47"/>
    </row>
    <row r="23" spans="1:28" x14ac:dyDescent="0.25">
      <c r="A23" s="46">
        <v>9</v>
      </c>
      <c r="B23" s="47"/>
      <c r="C23" s="47"/>
      <c r="D23" s="47"/>
      <c r="E23" s="47"/>
      <c r="F23" s="47"/>
      <c r="G23" s="48"/>
      <c r="H23" s="48"/>
      <c r="I23" s="48"/>
      <c r="J23" s="47"/>
      <c r="K23" s="47"/>
      <c r="L23" s="47"/>
      <c r="M23" s="48"/>
      <c r="N23" s="47"/>
      <c r="O23" s="48"/>
      <c r="P23" s="48"/>
      <c r="Q23" s="49"/>
      <c r="R23" s="50"/>
      <c r="S23" s="47"/>
      <c r="T23" s="51"/>
      <c r="U23" s="47"/>
      <c r="V23" s="47"/>
      <c r="W23" s="47"/>
      <c r="X23" s="47"/>
      <c r="Y23" s="47"/>
      <c r="Z23" s="47"/>
      <c r="AA23" s="47"/>
      <c r="AB23" s="47"/>
    </row>
    <row r="24" spans="1:28" x14ac:dyDescent="0.25">
      <c r="A24" s="46">
        <v>10</v>
      </c>
      <c r="B24" s="47"/>
      <c r="C24" s="47"/>
      <c r="D24" s="47"/>
      <c r="E24" s="47"/>
      <c r="F24" s="47"/>
      <c r="G24" s="48"/>
      <c r="H24" s="48"/>
      <c r="I24" s="48"/>
      <c r="J24" s="47"/>
      <c r="K24" s="47"/>
      <c r="L24" s="47"/>
      <c r="M24" s="48"/>
      <c r="N24" s="47"/>
      <c r="O24" s="48"/>
      <c r="P24" s="48"/>
      <c r="Q24" s="49"/>
      <c r="R24" s="50"/>
      <c r="S24" s="47"/>
      <c r="T24" s="51"/>
      <c r="U24" s="47"/>
      <c r="V24" s="47"/>
      <c r="W24" s="47"/>
      <c r="X24" s="47"/>
      <c r="Y24" s="47"/>
      <c r="Z24" s="47"/>
      <c r="AA24" s="47"/>
      <c r="AB24" s="47"/>
    </row>
    <row r="25" spans="1:28" x14ac:dyDescent="0.25">
      <c r="A25" s="46">
        <v>11</v>
      </c>
      <c r="B25" s="55"/>
      <c r="C25" s="55"/>
      <c r="D25" s="55"/>
      <c r="E25" s="55"/>
      <c r="F25" s="47"/>
      <c r="G25" s="56"/>
      <c r="H25" s="56"/>
      <c r="I25" s="56"/>
      <c r="J25" s="55"/>
      <c r="K25" s="55"/>
      <c r="L25" s="55"/>
      <c r="M25" s="56"/>
      <c r="N25" s="55"/>
      <c r="O25" s="56"/>
      <c r="P25" s="56"/>
      <c r="Q25" s="57"/>
      <c r="R25" s="50"/>
      <c r="S25" s="47"/>
      <c r="T25" s="51"/>
      <c r="U25" s="47"/>
      <c r="V25" s="47"/>
      <c r="W25" s="47"/>
      <c r="X25" s="47"/>
      <c r="Y25" s="47"/>
      <c r="Z25" s="47"/>
      <c r="AA25" s="47"/>
      <c r="AB25" s="47"/>
    </row>
    <row r="26" spans="1:28" x14ac:dyDescent="0.25">
      <c r="A26" s="46">
        <v>12</v>
      </c>
      <c r="B26" s="55"/>
      <c r="C26" s="55"/>
      <c r="D26" s="55"/>
      <c r="E26" s="58"/>
      <c r="F26" s="47"/>
      <c r="G26" s="56"/>
      <c r="H26" s="56"/>
      <c r="I26" s="56"/>
      <c r="J26" s="55"/>
      <c r="K26" s="55"/>
      <c r="L26" s="55"/>
      <c r="M26" s="56"/>
      <c r="N26" s="55"/>
      <c r="O26" s="56"/>
      <c r="P26" s="56"/>
      <c r="Q26" s="57"/>
      <c r="R26" s="50"/>
      <c r="S26" s="47"/>
      <c r="T26" s="51"/>
      <c r="U26" s="47"/>
      <c r="V26" s="47"/>
      <c r="W26" s="47"/>
      <c r="X26" s="47"/>
      <c r="Y26" s="47"/>
      <c r="Z26" s="47"/>
      <c r="AA26" s="47"/>
      <c r="AB26" s="47"/>
    </row>
    <row r="27" spans="1:28" x14ac:dyDescent="0.25">
      <c r="A27" s="46">
        <v>13</v>
      </c>
      <c r="B27" s="55"/>
      <c r="C27" s="55"/>
      <c r="D27" s="55"/>
      <c r="E27" s="58"/>
      <c r="F27" s="47"/>
      <c r="G27" s="56"/>
      <c r="H27" s="56"/>
      <c r="I27" s="56"/>
      <c r="J27" s="55"/>
      <c r="K27" s="55"/>
      <c r="L27" s="55"/>
      <c r="M27" s="56"/>
      <c r="N27" s="55"/>
      <c r="O27" s="56"/>
      <c r="P27" s="56"/>
      <c r="Q27" s="57"/>
      <c r="R27" s="50"/>
      <c r="S27" s="47"/>
      <c r="T27" s="51"/>
      <c r="U27" s="47"/>
      <c r="V27" s="47"/>
      <c r="W27" s="47"/>
      <c r="X27" s="47"/>
      <c r="Y27" s="47"/>
      <c r="Z27" s="47"/>
      <c r="AA27" s="47"/>
      <c r="AB27" s="47"/>
    </row>
    <row r="28" spans="1:28" x14ac:dyDescent="0.25">
      <c r="A28" s="46">
        <v>14</v>
      </c>
      <c r="B28" s="52"/>
      <c r="C28" s="52"/>
      <c r="D28" s="52"/>
      <c r="E28" s="52"/>
      <c r="F28" s="52"/>
      <c r="G28" s="53"/>
      <c r="H28" s="53"/>
      <c r="I28" s="53"/>
      <c r="J28" s="52"/>
      <c r="K28" s="52"/>
      <c r="L28" s="52"/>
      <c r="M28" s="53"/>
      <c r="N28" s="52"/>
      <c r="O28" s="53"/>
      <c r="P28" s="53"/>
      <c r="Q28" s="54"/>
      <c r="R28" s="59"/>
      <c r="S28" s="52"/>
      <c r="T28" s="60"/>
      <c r="U28" s="52"/>
      <c r="V28" s="47"/>
      <c r="W28" s="47"/>
      <c r="X28" s="47"/>
      <c r="Y28" s="47"/>
      <c r="Z28" s="47"/>
      <c r="AA28" s="47"/>
      <c r="AB28" s="47"/>
    </row>
    <row r="29" spans="1:28" x14ac:dyDescent="0.25">
      <c r="A29" s="46">
        <v>15</v>
      </c>
      <c r="B29" s="52"/>
      <c r="C29" s="52"/>
      <c r="D29" s="52"/>
      <c r="E29" s="52"/>
      <c r="F29" s="52"/>
      <c r="G29" s="53"/>
      <c r="H29" s="53"/>
      <c r="I29" s="53"/>
      <c r="J29" s="52"/>
      <c r="K29" s="52"/>
      <c r="L29" s="52"/>
      <c r="M29" s="53"/>
      <c r="N29" s="52"/>
      <c r="O29" s="53"/>
      <c r="P29" s="53"/>
      <c r="Q29" s="54"/>
      <c r="R29" s="59"/>
      <c r="S29" s="52"/>
      <c r="T29" s="60"/>
      <c r="U29" s="52"/>
      <c r="V29" s="47"/>
      <c r="W29" s="47"/>
      <c r="X29" s="47"/>
      <c r="Y29" s="47"/>
      <c r="Z29" s="47"/>
      <c r="AA29" s="47"/>
      <c r="AB29" s="47"/>
    </row>
    <row r="30" spans="1:28" x14ac:dyDescent="0.25">
      <c r="A30" s="46">
        <v>16</v>
      </c>
      <c r="B30" s="52"/>
      <c r="C30" s="52"/>
      <c r="D30" s="52"/>
      <c r="E30" s="52"/>
      <c r="F30" s="52"/>
      <c r="G30" s="53"/>
      <c r="H30" s="53"/>
      <c r="I30" s="53"/>
      <c r="J30" s="52"/>
      <c r="K30" s="52"/>
      <c r="L30" s="52"/>
      <c r="M30" s="53"/>
      <c r="N30" s="52"/>
      <c r="O30" s="53"/>
      <c r="P30" s="53"/>
      <c r="Q30" s="54"/>
      <c r="R30" s="59"/>
      <c r="S30" s="52"/>
      <c r="T30" s="60"/>
      <c r="U30" s="52"/>
      <c r="V30" s="47"/>
      <c r="W30" s="47"/>
      <c r="X30" s="47"/>
      <c r="Y30" s="47"/>
      <c r="Z30" s="47"/>
      <c r="AA30" s="47"/>
      <c r="AB30" s="47"/>
    </row>
    <row r="31" spans="1:28" x14ac:dyDescent="0.25">
      <c r="A31" s="46">
        <v>17</v>
      </c>
      <c r="B31" s="52"/>
      <c r="C31" s="52"/>
      <c r="D31" s="52"/>
      <c r="E31" s="52"/>
      <c r="F31" s="52"/>
      <c r="G31" s="53"/>
      <c r="H31" s="53"/>
      <c r="I31" s="53"/>
      <c r="J31" s="52"/>
      <c r="K31" s="52"/>
      <c r="L31" s="52"/>
      <c r="M31" s="53"/>
      <c r="N31" s="52"/>
      <c r="O31" s="53"/>
      <c r="P31" s="53"/>
      <c r="Q31" s="54"/>
      <c r="R31" s="59"/>
      <c r="S31" s="52"/>
      <c r="T31" s="60"/>
      <c r="U31" s="52"/>
      <c r="V31" s="47"/>
      <c r="W31" s="47"/>
      <c r="X31" s="47"/>
      <c r="Y31" s="47"/>
      <c r="Z31" s="47"/>
      <c r="AA31" s="47"/>
      <c r="AB31" s="47"/>
    </row>
    <row r="32" spans="1:28" x14ac:dyDescent="0.25">
      <c r="A32" s="46">
        <v>18</v>
      </c>
      <c r="B32" s="52"/>
      <c r="C32" s="52"/>
      <c r="D32" s="52"/>
      <c r="E32" s="52"/>
      <c r="F32" s="52"/>
      <c r="G32" s="53"/>
      <c r="H32" s="53"/>
      <c r="I32" s="53"/>
      <c r="J32" s="52"/>
      <c r="K32" s="52"/>
      <c r="L32" s="52"/>
      <c r="M32" s="53"/>
      <c r="N32" s="52"/>
      <c r="O32" s="53"/>
      <c r="P32" s="53"/>
      <c r="Q32" s="54"/>
      <c r="R32" s="59"/>
      <c r="S32" s="52"/>
      <c r="T32" s="60"/>
      <c r="U32" s="52"/>
      <c r="V32" s="47"/>
      <c r="W32" s="47"/>
      <c r="X32" s="47"/>
      <c r="Y32" s="47"/>
      <c r="Z32" s="47"/>
      <c r="AA32" s="47"/>
      <c r="AB32" s="47"/>
    </row>
    <row r="33" spans="1:28" x14ac:dyDescent="0.25">
      <c r="A33" s="46">
        <v>19</v>
      </c>
      <c r="B33" s="52"/>
      <c r="C33" s="52"/>
      <c r="D33" s="52"/>
      <c r="E33" s="52"/>
      <c r="F33" s="52"/>
      <c r="G33" s="53"/>
      <c r="H33" s="53"/>
      <c r="I33" s="53"/>
      <c r="J33" s="52"/>
      <c r="K33" s="52"/>
      <c r="L33" s="52"/>
      <c r="M33" s="53"/>
      <c r="N33" s="52"/>
      <c r="O33" s="53"/>
      <c r="P33" s="53"/>
      <c r="Q33" s="54"/>
      <c r="R33" s="59"/>
      <c r="S33" s="52"/>
      <c r="T33" s="60"/>
      <c r="U33" s="52"/>
      <c r="V33" s="47"/>
      <c r="W33" s="47"/>
      <c r="X33" s="47"/>
      <c r="Y33" s="47"/>
      <c r="Z33" s="47"/>
      <c r="AA33" s="47"/>
      <c r="AB33" s="47"/>
    </row>
    <row r="34" spans="1:28" x14ac:dyDescent="0.25">
      <c r="A34" s="46">
        <v>20</v>
      </c>
      <c r="B34" s="52"/>
      <c r="C34" s="52"/>
      <c r="D34" s="52"/>
      <c r="E34" s="52"/>
      <c r="F34" s="52"/>
      <c r="G34" s="53"/>
      <c r="H34" s="53"/>
      <c r="I34" s="53"/>
      <c r="J34" s="52"/>
      <c r="K34" s="52"/>
      <c r="L34" s="52"/>
      <c r="M34" s="53"/>
      <c r="N34" s="52"/>
      <c r="O34" s="53"/>
      <c r="P34" s="53"/>
      <c r="Q34" s="54"/>
      <c r="R34" s="59"/>
      <c r="S34" s="52"/>
      <c r="T34" s="60"/>
      <c r="U34" s="52"/>
      <c r="V34" s="47"/>
      <c r="W34" s="47"/>
      <c r="X34" s="47"/>
      <c r="Y34" s="47"/>
      <c r="Z34" s="47"/>
      <c r="AA34" s="47"/>
      <c r="AB34" s="47"/>
    </row>
    <row r="35" spans="1:28" x14ac:dyDescent="0.25">
      <c r="A35" s="46">
        <v>21</v>
      </c>
      <c r="B35" s="52"/>
      <c r="C35" s="52"/>
      <c r="D35" s="52"/>
      <c r="E35" s="52"/>
      <c r="F35" s="52"/>
      <c r="G35" s="53"/>
      <c r="H35" s="53"/>
      <c r="I35" s="53"/>
      <c r="J35" s="52"/>
      <c r="K35" s="52"/>
      <c r="L35" s="52"/>
      <c r="M35" s="53"/>
      <c r="N35" s="52"/>
      <c r="O35" s="53"/>
      <c r="P35" s="53"/>
      <c r="Q35" s="54"/>
      <c r="R35" s="59"/>
      <c r="S35" s="52"/>
      <c r="T35" s="60"/>
      <c r="U35" s="52"/>
      <c r="V35" s="47"/>
      <c r="W35" s="47"/>
      <c r="X35" s="47"/>
      <c r="Y35" s="47"/>
      <c r="Z35" s="47"/>
      <c r="AA35" s="47"/>
      <c r="AB35" s="47"/>
    </row>
    <row r="36" spans="1:28" x14ac:dyDescent="0.25">
      <c r="A36" s="46">
        <v>22</v>
      </c>
      <c r="B36" s="52"/>
      <c r="C36" s="52"/>
      <c r="D36" s="52"/>
      <c r="E36" s="52"/>
      <c r="F36" s="52"/>
      <c r="G36" s="53"/>
      <c r="H36" s="53"/>
      <c r="I36" s="53"/>
      <c r="J36" s="52"/>
      <c r="K36" s="52"/>
      <c r="L36" s="52"/>
      <c r="M36" s="53"/>
      <c r="N36" s="52"/>
      <c r="O36" s="53"/>
      <c r="P36" s="53"/>
      <c r="Q36" s="54"/>
      <c r="R36" s="59"/>
      <c r="S36" s="52"/>
      <c r="T36" s="60"/>
      <c r="U36" s="52"/>
      <c r="V36" s="47"/>
      <c r="W36" s="47"/>
      <c r="X36" s="47"/>
      <c r="Y36" s="47"/>
      <c r="Z36" s="47"/>
      <c r="AA36" s="47"/>
      <c r="AB36" s="47"/>
    </row>
    <row r="37" spans="1:28" x14ac:dyDescent="0.25">
      <c r="A37" s="46">
        <v>23</v>
      </c>
      <c r="B37" s="47"/>
      <c r="C37" s="47"/>
      <c r="D37" s="47"/>
      <c r="E37" s="47"/>
      <c r="F37" s="47"/>
      <c r="G37" s="48"/>
      <c r="H37" s="48"/>
      <c r="I37" s="48"/>
      <c r="J37" s="47"/>
      <c r="K37" s="47"/>
      <c r="L37" s="47"/>
      <c r="M37" s="48"/>
      <c r="N37" s="47"/>
      <c r="O37" s="48"/>
      <c r="P37" s="48"/>
      <c r="Q37" s="49"/>
      <c r="R37" s="61"/>
      <c r="S37" s="47"/>
      <c r="T37" s="51"/>
      <c r="U37" s="47"/>
      <c r="V37" s="47"/>
      <c r="W37" s="47"/>
      <c r="X37" s="47"/>
      <c r="Y37" s="47"/>
      <c r="Z37" s="47"/>
      <c r="AA37" s="47"/>
      <c r="AB37" s="47"/>
    </row>
    <row r="38" spans="1:28" x14ac:dyDescent="0.25">
      <c r="A38" s="46">
        <v>24</v>
      </c>
      <c r="B38" s="47"/>
      <c r="C38" s="47"/>
      <c r="D38" s="47"/>
      <c r="E38" s="47"/>
      <c r="F38" s="47"/>
      <c r="G38" s="48"/>
      <c r="H38" s="48"/>
      <c r="I38" s="48"/>
      <c r="J38" s="47"/>
      <c r="K38" s="47"/>
      <c r="L38" s="47"/>
      <c r="M38" s="48"/>
      <c r="N38" s="47"/>
      <c r="O38" s="48"/>
      <c r="P38" s="48"/>
      <c r="Q38" s="49"/>
      <c r="R38" s="61"/>
      <c r="S38" s="47"/>
      <c r="T38" s="51"/>
      <c r="U38" s="47"/>
      <c r="V38" s="47"/>
      <c r="W38" s="47"/>
      <c r="X38" s="47"/>
      <c r="Y38" s="47"/>
      <c r="Z38" s="47"/>
      <c r="AA38" s="47"/>
      <c r="AB38" s="47"/>
    </row>
    <row r="39" spans="1:28" x14ac:dyDescent="0.25">
      <c r="A39" s="46">
        <v>25</v>
      </c>
      <c r="B39" s="47"/>
      <c r="C39" s="47"/>
      <c r="D39" s="47"/>
      <c r="E39" s="47"/>
      <c r="F39" s="47"/>
      <c r="G39" s="48"/>
      <c r="H39" s="48"/>
      <c r="I39" s="48"/>
      <c r="J39" s="47"/>
      <c r="K39" s="47"/>
      <c r="L39" s="47"/>
      <c r="M39" s="48"/>
      <c r="N39" s="47"/>
      <c r="O39" s="48"/>
      <c r="P39" s="48"/>
      <c r="Q39" s="49"/>
      <c r="R39" s="61"/>
      <c r="S39" s="47"/>
      <c r="T39" s="51"/>
      <c r="U39" s="47"/>
      <c r="V39" s="47"/>
      <c r="W39" s="47"/>
      <c r="X39" s="47"/>
      <c r="Y39" s="47"/>
      <c r="Z39" s="47"/>
      <c r="AA39" s="47"/>
      <c r="AB39" s="47"/>
    </row>
    <row r="40" spans="1:28" x14ac:dyDescent="0.25">
      <c r="A40" s="46">
        <v>26</v>
      </c>
      <c r="B40" s="47"/>
      <c r="C40" s="47"/>
      <c r="D40" s="47"/>
      <c r="E40" s="47"/>
      <c r="F40" s="47"/>
      <c r="G40" s="48"/>
      <c r="H40" s="48"/>
      <c r="I40" s="48"/>
      <c r="J40" s="47"/>
      <c r="K40" s="47"/>
      <c r="L40" s="47"/>
      <c r="M40" s="48"/>
      <c r="N40" s="47"/>
      <c r="O40" s="48"/>
      <c r="P40" s="48"/>
      <c r="Q40" s="49"/>
      <c r="R40" s="61"/>
      <c r="S40" s="47"/>
      <c r="T40" s="51"/>
      <c r="U40" s="47"/>
      <c r="V40" s="47"/>
      <c r="W40" s="47"/>
      <c r="X40" s="47"/>
      <c r="Y40" s="47"/>
      <c r="Z40" s="47"/>
      <c r="AA40" s="47"/>
      <c r="AB40" s="47"/>
    </row>
    <row r="41" spans="1:28" x14ac:dyDescent="0.25">
      <c r="A41" s="46">
        <v>27</v>
      </c>
      <c r="B41" s="47"/>
      <c r="C41" s="47"/>
      <c r="D41" s="47"/>
      <c r="E41" s="47"/>
      <c r="F41" s="47"/>
      <c r="G41" s="48"/>
      <c r="H41" s="48"/>
      <c r="I41" s="48"/>
      <c r="J41" s="47"/>
      <c r="K41" s="47"/>
      <c r="L41" s="47"/>
      <c r="M41" s="48"/>
      <c r="N41" s="47"/>
      <c r="O41" s="48"/>
      <c r="P41" s="48"/>
      <c r="Q41" s="49"/>
      <c r="R41" s="61"/>
      <c r="S41" s="47"/>
      <c r="T41" s="51"/>
      <c r="U41" s="47"/>
      <c r="V41" s="47"/>
      <c r="W41" s="47"/>
      <c r="X41" s="47"/>
      <c r="Y41" s="47"/>
      <c r="Z41" s="47"/>
      <c r="AA41" s="47"/>
      <c r="AB41" s="47"/>
    </row>
    <row r="42" spans="1:28" x14ac:dyDescent="0.25">
      <c r="A42" s="46">
        <v>28</v>
      </c>
      <c r="B42" s="47"/>
      <c r="C42" s="47"/>
      <c r="D42" s="47"/>
      <c r="E42" s="47"/>
      <c r="F42" s="47"/>
      <c r="G42" s="48"/>
      <c r="H42" s="48"/>
      <c r="I42" s="48"/>
      <c r="J42" s="47"/>
      <c r="K42" s="47"/>
      <c r="L42" s="47"/>
      <c r="M42" s="48"/>
      <c r="N42" s="47"/>
      <c r="O42" s="48"/>
      <c r="P42" s="48"/>
      <c r="Q42" s="49"/>
      <c r="R42" s="61"/>
      <c r="S42" s="47"/>
      <c r="T42" s="51"/>
      <c r="U42" s="47"/>
      <c r="V42" s="47"/>
      <c r="W42" s="47"/>
      <c r="X42" s="47"/>
      <c r="Y42" s="47"/>
      <c r="Z42" s="47"/>
      <c r="AA42" s="47"/>
      <c r="AB42" s="47"/>
    </row>
    <row r="43" spans="1:28" x14ac:dyDescent="0.25">
      <c r="A43" s="46">
        <v>29</v>
      </c>
      <c r="B43" s="47"/>
      <c r="C43" s="47"/>
      <c r="D43" s="47"/>
      <c r="E43" s="47"/>
      <c r="F43" s="47"/>
      <c r="G43" s="48"/>
      <c r="H43" s="48"/>
      <c r="I43" s="48"/>
      <c r="J43" s="47"/>
      <c r="K43" s="47"/>
      <c r="L43" s="47"/>
      <c r="M43" s="48"/>
      <c r="N43" s="47"/>
      <c r="O43" s="48"/>
      <c r="P43" s="48"/>
      <c r="Q43" s="49"/>
      <c r="R43" s="61"/>
      <c r="S43" s="47"/>
      <c r="T43" s="51"/>
      <c r="U43" s="47"/>
      <c r="V43" s="47"/>
      <c r="W43" s="47"/>
      <c r="X43" s="47"/>
      <c r="Y43" s="47"/>
      <c r="Z43" s="47"/>
      <c r="AA43" s="47"/>
      <c r="AB43" s="47"/>
    </row>
    <row r="44" spans="1:28" x14ac:dyDescent="0.25">
      <c r="A44" s="46">
        <v>30</v>
      </c>
      <c r="B44" s="47"/>
      <c r="C44" s="47"/>
      <c r="D44" s="47"/>
      <c r="E44" s="47"/>
      <c r="F44" s="47"/>
      <c r="G44" s="48"/>
      <c r="H44" s="48"/>
      <c r="I44" s="48"/>
      <c r="J44" s="47"/>
      <c r="K44" s="47"/>
      <c r="L44" s="47"/>
      <c r="M44" s="48"/>
      <c r="N44" s="47"/>
      <c r="O44" s="48"/>
      <c r="P44" s="48"/>
      <c r="Q44" s="49"/>
      <c r="R44" s="61"/>
      <c r="S44" s="47"/>
      <c r="T44" s="51"/>
      <c r="U44" s="47"/>
      <c r="V44" s="47"/>
      <c r="W44" s="47"/>
      <c r="X44" s="47"/>
      <c r="Y44" s="47"/>
      <c r="Z44" s="47"/>
      <c r="AA44" s="47"/>
      <c r="AB44" s="47"/>
    </row>
    <row r="45" spans="1:28" x14ac:dyDescent="0.25">
      <c r="A45" s="46">
        <v>31</v>
      </c>
      <c r="B45" s="47"/>
      <c r="C45" s="47"/>
      <c r="D45" s="47"/>
      <c r="E45" s="47"/>
      <c r="F45" s="47"/>
      <c r="G45" s="48"/>
      <c r="H45" s="48"/>
      <c r="I45" s="48"/>
      <c r="J45" s="47"/>
      <c r="K45" s="47"/>
      <c r="L45" s="47"/>
      <c r="M45" s="48"/>
      <c r="N45" s="47"/>
      <c r="O45" s="48"/>
      <c r="P45" s="48"/>
      <c r="Q45" s="49"/>
      <c r="R45" s="61"/>
      <c r="S45" s="47"/>
      <c r="T45" s="51"/>
      <c r="U45" s="47"/>
      <c r="V45" s="47"/>
      <c r="W45" s="47"/>
      <c r="X45" s="47"/>
      <c r="Y45" s="47"/>
      <c r="Z45" s="47"/>
      <c r="AA45" s="47"/>
      <c r="AB45" s="47"/>
    </row>
    <row r="46" spans="1:28" x14ac:dyDescent="0.25">
      <c r="A46" s="46">
        <v>32</v>
      </c>
      <c r="B46" s="47"/>
      <c r="C46" s="47"/>
      <c r="D46" s="47"/>
      <c r="E46" s="47"/>
      <c r="F46" s="47"/>
      <c r="G46" s="48"/>
      <c r="H46" s="48"/>
      <c r="I46" s="48"/>
      <c r="J46" s="47"/>
      <c r="K46" s="47"/>
      <c r="L46" s="47"/>
      <c r="M46" s="48"/>
      <c r="N46" s="47"/>
      <c r="O46" s="48"/>
      <c r="P46" s="48"/>
      <c r="Q46" s="49"/>
      <c r="R46" s="61"/>
      <c r="S46" s="47"/>
      <c r="T46" s="51"/>
      <c r="U46" s="47"/>
      <c r="V46" s="47"/>
      <c r="W46" s="47"/>
      <c r="X46" s="47"/>
      <c r="Y46" s="47"/>
      <c r="Z46" s="47"/>
      <c r="AA46" s="47"/>
      <c r="AB46" s="47"/>
    </row>
    <row r="47" spans="1:28" x14ac:dyDescent="0.25">
      <c r="A47" s="46">
        <v>33</v>
      </c>
      <c r="B47" s="47"/>
      <c r="C47" s="47"/>
      <c r="D47" s="47"/>
      <c r="E47" s="47"/>
      <c r="F47" s="47"/>
      <c r="G47" s="48"/>
      <c r="H47" s="48"/>
      <c r="I47" s="48"/>
      <c r="J47" s="47"/>
      <c r="K47" s="47"/>
      <c r="L47" s="47"/>
      <c r="M47" s="48"/>
      <c r="N47" s="47"/>
      <c r="O47" s="48"/>
      <c r="P47" s="48"/>
      <c r="Q47" s="49"/>
      <c r="R47" s="61"/>
      <c r="S47" s="47"/>
      <c r="T47" s="51"/>
      <c r="U47" s="47"/>
      <c r="V47" s="47"/>
      <c r="W47" s="47"/>
      <c r="X47" s="47"/>
      <c r="Y47" s="47"/>
      <c r="Z47" s="47"/>
      <c r="AA47" s="47"/>
      <c r="AB47" s="47"/>
    </row>
    <row r="48" spans="1:28" x14ac:dyDescent="0.25">
      <c r="A48" s="62">
        <v>34</v>
      </c>
      <c r="B48" s="55"/>
      <c r="C48" s="55"/>
      <c r="D48" s="55"/>
      <c r="E48" s="55"/>
      <c r="F48" s="55"/>
      <c r="G48" s="56"/>
      <c r="H48" s="56"/>
      <c r="I48" s="56"/>
      <c r="J48" s="55"/>
      <c r="K48" s="55"/>
      <c r="L48" s="55"/>
      <c r="M48" s="56"/>
      <c r="N48" s="55"/>
      <c r="O48" s="56"/>
      <c r="P48" s="56"/>
      <c r="Q48" s="57"/>
      <c r="R48" s="61"/>
      <c r="S48" s="47"/>
      <c r="T48" s="51"/>
      <c r="U48" s="47"/>
      <c r="V48" s="47"/>
      <c r="W48" s="47"/>
      <c r="X48" s="47"/>
      <c r="Y48" s="47"/>
      <c r="Z48" s="47"/>
      <c r="AA48" s="47"/>
      <c r="AB48" s="47"/>
    </row>
    <row r="49" spans="1:28" ht="25.5" x14ac:dyDescent="0.25">
      <c r="A49" s="63"/>
      <c r="B49" s="64"/>
      <c r="C49" s="64"/>
      <c r="D49" s="64"/>
      <c r="E49" s="64"/>
      <c r="F49" s="64"/>
      <c r="G49" s="64"/>
      <c r="H49" s="1">
        <f>SUM(H15:H48)</f>
        <v>0</v>
      </c>
      <c r="I49" s="1">
        <f>SUM(I15:I48)</f>
        <v>0</v>
      </c>
      <c r="J49" s="45" t="s">
        <v>47</v>
      </c>
      <c r="K49" s="64"/>
      <c r="L49" s="64"/>
      <c r="M49" s="64"/>
      <c r="N49" s="64"/>
      <c r="O49" s="65"/>
      <c r="P49" s="65"/>
      <c r="Q49" s="65"/>
      <c r="R49" s="38"/>
      <c r="S49" s="64"/>
      <c r="T49" s="64"/>
      <c r="U49" s="38"/>
      <c r="V49" s="8"/>
      <c r="W49" s="8"/>
      <c r="X49" s="8"/>
      <c r="Y49" s="8"/>
      <c r="Z49" s="8"/>
      <c r="AA49" s="8"/>
      <c r="AB49" s="8"/>
    </row>
    <row r="50" spans="1:28" ht="15.75" thickBot="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  <c r="P50" s="65"/>
      <c r="Q50" s="65"/>
      <c r="R50" s="38"/>
      <c r="S50" s="64"/>
      <c r="T50" s="64"/>
      <c r="U50" s="38"/>
      <c r="V50" s="8"/>
      <c r="W50" s="8"/>
      <c r="X50" s="8"/>
      <c r="Y50" s="8"/>
      <c r="Z50" s="8"/>
      <c r="AA50" s="8"/>
      <c r="AB50" s="8"/>
    </row>
    <row r="51" spans="1:28" ht="15.75" thickBot="1" x14ac:dyDescent="0.3">
      <c r="A51" s="63"/>
      <c r="B51" s="148" t="s">
        <v>48</v>
      </c>
      <c r="C51" s="149"/>
      <c r="D51" s="149"/>
      <c r="E51" s="149"/>
      <c r="F51" s="149"/>
      <c r="G51" s="149"/>
      <c r="H51" s="150"/>
      <c r="I51" s="8"/>
      <c r="J51" s="8"/>
      <c r="K51" s="66"/>
      <c r="L51" s="66"/>
      <c r="M51" s="66"/>
      <c r="N51" s="66"/>
      <c r="O51" s="66"/>
      <c r="P51" s="8"/>
      <c r="Q51" s="8"/>
      <c r="R51" s="66"/>
      <c r="S51" s="66"/>
      <c r="T51" s="66"/>
      <c r="U51" s="66"/>
      <c r="V51" s="8"/>
      <c r="W51" s="8"/>
      <c r="X51" s="8"/>
      <c r="Y51" s="8"/>
      <c r="Z51" s="8"/>
      <c r="AA51" s="8"/>
      <c r="AB51" s="8"/>
    </row>
    <row r="52" spans="1:28" x14ac:dyDescent="0.25">
      <c r="A52" s="63"/>
      <c r="B52" s="151" t="s">
        <v>49</v>
      </c>
      <c r="C52" s="152"/>
      <c r="D52" s="152"/>
      <c r="E52" s="152"/>
      <c r="F52" s="152"/>
      <c r="G52" s="152"/>
      <c r="H52" s="153"/>
      <c r="I52" s="8"/>
      <c r="J52" s="8"/>
      <c r="K52" s="128" t="s">
        <v>50</v>
      </c>
      <c r="L52" s="129"/>
      <c r="M52" s="8"/>
      <c r="N52" s="154" t="s">
        <v>51</v>
      </c>
      <c r="O52" s="155"/>
      <c r="P52" s="155"/>
      <c r="Q52" s="155"/>
      <c r="R52" s="156"/>
      <c r="S52" s="66"/>
      <c r="T52" s="66"/>
      <c r="U52" s="66"/>
      <c r="V52" s="8"/>
      <c r="W52" s="8"/>
      <c r="X52" s="8"/>
      <c r="Y52" s="8"/>
      <c r="Z52" s="8"/>
      <c r="AA52" s="8"/>
      <c r="AB52" s="8"/>
    </row>
    <row r="53" spans="1:28" x14ac:dyDescent="0.25">
      <c r="A53" s="63"/>
      <c r="B53" s="67" t="s">
        <v>35</v>
      </c>
      <c r="C53" s="67" t="s">
        <v>52</v>
      </c>
      <c r="D53" s="67" t="s">
        <v>53</v>
      </c>
      <c r="E53" s="67" t="s">
        <v>54</v>
      </c>
      <c r="F53" s="67" t="s">
        <v>55</v>
      </c>
      <c r="G53" s="128" t="s">
        <v>61</v>
      </c>
      <c r="H53" s="129"/>
      <c r="I53" s="8"/>
      <c r="J53" s="8"/>
      <c r="K53" s="68" t="s">
        <v>56</v>
      </c>
      <c r="L53" s="68"/>
      <c r="M53" s="8"/>
      <c r="N53" s="185"/>
      <c r="O53" s="186"/>
      <c r="P53" s="186"/>
      <c r="Q53" s="186"/>
      <c r="R53" s="187"/>
      <c r="S53" s="66"/>
      <c r="T53" s="66"/>
      <c r="U53" s="66"/>
      <c r="V53" s="8"/>
      <c r="W53" s="8"/>
      <c r="X53" s="8"/>
      <c r="Y53" s="8"/>
      <c r="Z53" s="8"/>
      <c r="AA53" s="8"/>
      <c r="AB53" s="8"/>
    </row>
    <row r="54" spans="1:28" x14ac:dyDescent="0.25">
      <c r="A54" s="63"/>
      <c r="B54" s="48"/>
      <c r="C54" s="48"/>
      <c r="D54" s="48"/>
      <c r="E54" s="93" t="e">
        <f>VLOOKUP($G54,#REF!,2,FALSE)</f>
        <v>#REF!</v>
      </c>
      <c r="F54" s="93" t="e">
        <f>VLOOKUP($G54,#REF!,3,FALSE)</f>
        <v>#REF!</v>
      </c>
      <c r="G54" s="139"/>
      <c r="H54" s="139"/>
      <c r="I54" s="8"/>
      <c r="J54" s="8"/>
      <c r="K54" s="69" t="s">
        <v>57</v>
      </c>
      <c r="L54" s="70"/>
      <c r="M54" s="8"/>
      <c r="N54" s="188"/>
      <c r="O54" s="189"/>
      <c r="P54" s="189"/>
      <c r="Q54" s="189"/>
      <c r="R54" s="190"/>
      <c r="S54" s="66"/>
      <c r="T54" s="66"/>
      <c r="U54" s="66"/>
      <c r="V54" s="8"/>
      <c r="W54" s="8"/>
      <c r="X54" s="8"/>
      <c r="Y54" s="8"/>
      <c r="Z54" s="8"/>
      <c r="AA54" s="8"/>
      <c r="AB54" s="8"/>
    </row>
    <row r="55" spans="1:28" x14ac:dyDescent="0.25">
      <c r="A55" s="63"/>
      <c r="B55" s="48"/>
      <c r="C55" s="48"/>
      <c r="D55" s="48"/>
      <c r="E55" s="93" t="e">
        <f>VLOOKUP($G55,#REF!,2,FALSE)</f>
        <v>#REF!</v>
      </c>
      <c r="F55" s="93" t="e">
        <f>VLOOKUP($G55,#REF!,3,FALSE)</f>
        <v>#REF!</v>
      </c>
      <c r="G55" s="139"/>
      <c r="H55" s="139"/>
      <c r="I55" s="8"/>
      <c r="J55" s="8"/>
      <c r="K55" s="128" t="s">
        <v>58</v>
      </c>
      <c r="L55" s="129"/>
      <c r="M55" s="8"/>
      <c r="N55" s="188"/>
      <c r="O55" s="189"/>
      <c r="P55" s="189"/>
      <c r="Q55" s="189"/>
      <c r="R55" s="190"/>
      <c r="S55" s="66"/>
      <c r="T55" s="66"/>
      <c r="U55" s="66"/>
      <c r="V55" s="8"/>
      <c r="W55" s="8"/>
      <c r="X55" s="8"/>
      <c r="Y55" s="8"/>
      <c r="Z55" s="8"/>
      <c r="AA55" s="8"/>
      <c r="AB55" s="8"/>
    </row>
    <row r="56" spans="1:28" x14ac:dyDescent="0.25">
      <c r="A56" s="63"/>
      <c r="B56" s="48"/>
      <c r="C56" s="48"/>
      <c r="D56" s="48"/>
      <c r="E56" s="93" t="e">
        <f>VLOOKUP($G56,#REF!,2,FALSE)</f>
        <v>#REF!</v>
      </c>
      <c r="F56" s="93" t="e">
        <f>VLOOKUP($G56,#REF!,3,FALSE)</f>
        <v>#REF!</v>
      </c>
      <c r="G56" s="139"/>
      <c r="H56" s="139"/>
      <c r="I56" s="8"/>
      <c r="J56" s="8"/>
      <c r="K56" s="68" t="s">
        <v>59</v>
      </c>
      <c r="L56" s="71"/>
      <c r="M56" s="8"/>
      <c r="N56" s="188"/>
      <c r="O56" s="189"/>
      <c r="P56" s="189"/>
      <c r="Q56" s="189"/>
      <c r="R56" s="190"/>
      <c r="S56" s="66"/>
      <c r="T56" s="66"/>
      <c r="U56" s="66"/>
      <c r="V56" s="8"/>
      <c r="W56" s="8"/>
      <c r="X56" s="8"/>
      <c r="Y56" s="8"/>
      <c r="Z56" s="8"/>
      <c r="AA56" s="8"/>
      <c r="AB56" s="8"/>
    </row>
    <row r="57" spans="1:28" ht="15.75" thickBot="1" x14ac:dyDescent="0.3">
      <c r="A57" s="63"/>
      <c r="B57" s="48"/>
      <c r="C57" s="48"/>
      <c r="D57" s="48"/>
      <c r="E57" s="93" t="e">
        <f>VLOOKUP($G57,#REF!,2,FALSE)</f>
        <v>#REF!</v>
      </c>
      <c r="F57" s="93" t="e">
        <f>VLOOKUP($G57,#REF!,3,FALSE)</f>
        <v>#REF!</v>
      </c>
      <c r="G57" s="139"/>
      <c r="H57" s="139"/>
      <c r="I57" s="8"/>
      <c r="J57" s="8"/>
      <c r="K57" s="69" t="s">
        <v>57</v>
      </c>
      <c r="L57" s="72"/>
      <c r="M57" s="8"/>
      <c r="N57" s="191"/>
      <c r="O57" s="192"/>
      <c r="P57" s="192"/>
      <c r="Q57" s="192"/>
      <c r="R57" s="193"/>
      <c r="S57" s="66"/>
      <c r="T57" s="66"/>
      <c r="U57" s="66"/>
      <c r="V57" s="8"/>
      <c r="W57" s="8"/>
      <c r="X57" s="8"/>
      <c r="Y57" s="8"/>
      <c r="Z57" s="8"/>
      <c r="AA57" s="8"/>
      <c r="AB57" s="8"/>
    </row>
    <row r="58" spans="1:28" x14ac:dyDescent="0.25">
      <c r="A58" s="3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8" x14ac:dyDescent="0.25">
      <c r="A59" s="3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8" x14ac:dyDescent="0.25">
      <c r="M60" t="s">
        <v>79</v>
      </c>
    </row>
    <row r="61" spans="1:28" x14ac:dyDescent="0.25">
      <c r="M61" s="113">
        <f>Boat1!M15</f>
        <v>0</v>
      </c>
    </row>
    <row r="62" spans="1:28" x14ac:dyDescent="0.25">
      <c r="M62">
        <f>Boat1!M16</f>
        <v>0</v>
      </c>
    </row>
    <row r="63" spans="1:28" x14ac:dyDescent="0.25">
      <c r="M63">
        <f>Boat1!M17</f>
        <v>0</v>
      </c>
    </row>
    <row r="64" spans="1:28" x14ac:dyDescent="0.25">
      <c r="M64">
        <f>Boat1!M18</f>
        <v>2</v>
      </c>
    </row>
    <row r="65" spans="13:13" x14ac:dyDescent="0.25">
      <c r="M65">
        <f>Boat1!M19</f>
        <v>0</v>
      </c>
    </row>
    <row r="66" spans="13:13" x14ac:dyDescent="0.25">
      <c r="M66">
        <f>Boat1!M20</f>
        <v>0</v>
      </c>
    </row>
    <row r="67" spans="13:13" x14ac:dyDescent="0.25">
      <c r="M67">
        <f>Boat1!M21</f>
        <v>0</v>
      </c>
    </row>
    <row r="68" spans="13:13" x14ac:dyDescent="0.25">
      <c r="M68">
        <f>Boat1!M22</f>
        <v>0</v>
      </c>
    </row>
    <row r="69" spans="13:13" x14ac:dyDescent="0.25">
      <c r="M69">
        <f>Boat1!M23</f>
        <v>0</v>
      </c>
    </row>
    <row r="70" spans="13:13" x14ac:dyDescent="0.25">
      <c r="M70">
        <f>Boat1!M24</f>
        <v>0</v>
      </c>
    </row>
    <row r="71" spans="13:13" x14ac:dyDescent="0.25">
      <c r="M71">
        <f>Boat1!M25</f>
        <v>0</v>
      </c>
    </row>
    <row r="72" spans="13:13" x14ac:dyDescent="0.25">
      <c r="M72">
        <f>Boat1!M26</f>
        <v>0</v>
      </c>
    </row>
    <row r="73" spans="13:13" x14ac:dyDescent="0.25">
      <c r="M73">
        <f>Boat1!M27</f>
        <v>0</v>
      </c>
    </row>
    <row r="74" spans="13:13" x14ac:dyDescent="0.25">
      <c r="M74">
        <f>Boat1!M28</f>
        <v>0</v>
      </c>
    </row>
    <row r="75" spans="13:13" x14ac:dyDescent="0.25">
      <c r="M75">
        <f>Boat1!M29</f>
        <v>0</v>
      </c>
    </row>
    <row r="76" spans="13:13" x14ac:dyDescent="0.25">
      <c r="M76">
        <f>Boat1!M30</f>
        <v>0</v>
      </c>
    </row>
    <row r="77" spans="13:13" x14ac:dyDescent="0.25">
      <c r="M77">
        <f>Boat1!M31</f>
        <v>0</v>
      </c>
    </row>
    <row r="78" spans="13:13" x14ac:dyDescent="0.25">
      <c r="M78">
        <f>Boat1!M32</f>
        <v>0</v>
      </c>
    </row>
    <row r="79" spans="13:13" x14ac:dyDescent="0.25">
      <c r="M79">
        <f>Boat1!M33</f>
        <v>0</v>
      </c>
    </row>
    <row r="80" spans="13:13" x14ac:dyDescent="0.25">
      <c r="M80">
        <f>Boat1!M34</f>
        <v>0</v>
      </c>
    </row>
    <row r="81" spans="13:13" x14ac:dyDescent="0.25">
      <c r="M81">
        <f>Boat1!M35</f>
        <v>0</v>
      </c>
    </row>
    <row r="82" spans="13:13" x14ac:dyDescent="0.25">
      <c r="M82">
        <f>Boat1!M36</f>
        <v>0</v>
      </c>
    </row>
    <row r="83" spans="13:13" x14ac:dyDescent="0.25">
      <c r="M83">
        <f>Boat1!M37</f>
        <v>0</v>
      </c>
    </row>
    <row r="84" spans="13:13" x14ac:dyDescent="0.25">
      <c r="M84">
        <f>Boat1!M38</f>
        <v>0</v>
      </c>
    </row>
    <row r="85" spans="13:13" x14ac:dyDescent="0.25">
      <c r="M85">
        <f>Boat1!M39</f>
        <v>0</v>
      </c>
    </row>
    <row r="86" spans="13:13" x14ac:dyDescent="0.25">
      <c r="M86">
        <f>Boat1!M40</f>
        <v>0</v>
      </c>
    </row>
    <row r="87" spans="13:13" x14ac:dyDescent="0.25">
      <c r="M87">
        <f>Boat1!M41</f>
        <v>0</v>
      </c>
    </row>
    <row r="88" spans="13:13" x14ac:dyDescent="0.25">
      <c r="M88">
        <f>Boat1!M42</f>
        <v>0</v>
      </c>
    </row>
    <row r="89" spans="13:13" x14ac:dyDescent="0.25">
      <c r="M89">
        <f>Boat1!M43</f>
        <v>0</v>
      </c>
    </row>
    <row r="90" spans="13:13" x14ac:dyDescent="0.25">
      <c r="M90">
        <f>Boat1!M44</f>
        <v>0</v>
      </c>
    </row>
    <row r="91" spans="13:13" x14ac:dyDescent="0.25">
      <c r="M91">
        <f>Boat1!M45</f>
        <v>0</v>
      </c>
    </row>
    <row r="92" spans="13:13" x14ac:dyDescent="0.25">
      <c r="M92">
        <f>Boat1!M46</f>
        <v>0</v>
      </c>
    </row>
    <row r="93" spans="13:13" x14ac:dyDescent="0.25">
      <c r="M93">
        <f>Boat1!M47</f>
        <v>0</v>
      </c>
    </row>
    <row r="94" spans="13:13" x14ac:dyDescent="0.25">
      <c r="M94" s="113">
        <f>Boat1!M48</f>
        <v>0</v>
      </c>
    </row>
    <row r="95" spans="13:13" x14ac:dyDescent="0.25">
      <c r="M95" t="s">
        <v>73</v>
      </c>
    </row>
    <row r="96" spans="13:13" x14ac:dyDescent="0.25">
      <c r="M96" s="113">
        <f>Boat2!M15</f>
        <v>0</v>
      </c>
    </row>
    <row r="97" spans="13:13" x14ac:dyDescent="0.25">
      <c r="M97">
        <f>Boat2!M16</f>
        <v>0</v>
      </c>
    </row>
    <row r="98" spans="13:13" x14ac:dyDescent="0.25">
      <c r="M98">
        <f>Boat2!M17</f>
        <v>0</v>
      </c>
    </row>
    <row r="99" spans="13:13" x14ac:dyDescent="0.25">
      <c r="M99">
        <f>Boat2!M18</f>
        <v>0</v>
      </c>
    </row>
    <row r="100" spans="13:13" x14ac:dyDescent="0.25">
      <c r="M100">
        <f>Boat2!M19</f>
        <v>0</v>
      </c>
    </row>
    <row r="101" spans="13:13" x14ac:dyDescent="0.25">
      <c r="M101">
        <f>Boat2!M20</f>
        <v>0</v>
      </c>
    </row>
    <row r="102" spans="13:13" x14ac:dyDescent="0.25">
      <c r="M102">
        <f>Boat2!M21</f>
        <v>0</v>
      </c>
    </row>
    <row r="103" spans="13:13" x14ac:dyDescent="0.25">
      <c r="M103">
        <f>Boat2!M22</f>
        <v>0</v>
      </c>
    </row>
    <row r="104" spans="13:13" x14ac:dyDescent="0.25">
      <c r="M104">
        <f>Boat2!M23</f>
        <v>0</v>
      </c>
    </row>
    <row r="105" spans="13:13" x14ac:dyDescent="0.25">
      <c r="M105">
        <f>Boat2!M24</f>
        <v>0</v>
      </c>
    </row>
    <row r="106" spans="13:13" x14ac:dyDescent="0.25">
      <c r="M106">
        <f>Boat2!M25</f>
        <v>0</v>
      </c>
    </row>
    <row r="107" spans="13:13" x14ac:dyDescent="0.25">
      <c r="M107">
        <f>Boat2!M26</f>
        <v>0</v>
      </c>
    </row>
    <row r="108" spans="13:13" x14ac:dyDescent="0.25">
      <c r="M108">
        <f>Boat2!M27</f>
        <v>0</v>
      </c>
    </row>
    <row r="109" spans="13:13" x14ac:dyDescent="0.25">
      <c r="M109">
        <f>Boat2!M28</f>
        <v>0</v>
      </c>
    </row>
    <row r="110" spans="13:13" x14ac:dyDescent="0.25">
      <c r="M110">
        <f>Boat2!M29</f>
        <v>0</v>
      </c>
    </row>
    <row r="111" spans="13:13" x14ac:dyDescent="0.25">
      <c r="M111">
        <f>Boat2!M30</f>
        <v>0</v>
      </c>
    </row>
    <row r="112" spans="13:13" x14ac:dyDescent="0.25">
      <c r="M112">
        <f>Boat2!M31</f>
        <v>0</v>
      </c>
    </row>
    <row r="113" spans="13:13" x14ac:dyDescent="0.25">
      <c r="M113">
        <f>Boat2!M32</f>
        <v>0</v>
      </c>
    </row>
    <row r="114" spans="13:13" x14ac:dyDescent="0.25">
      <c r="M114">
        <f>Boat2!M33</f>
        <v>0</v>
      </c>
    </row>
    <row r="115" spans="13:13" x14ac:dyDescent="0.25">
      <c r="M115">
        <f>Boat2!M34</f>
        <v>0</v>
      </c>
    </row>
    <row r="116" spans="13:13" x14ac:dyDescent="0.25">
      <c r="M116">
        <f>Boat2!M35</f>
        <v>0</v>
      </c>
    </row>
    <row r="117" spans="13:13" x14ac:dyDescent="0.25">
      <c r="M117">
        <f>Boat2!M36</f>
        <v>0</v>
      </c>
    </row>
    <row r="118" spans="13:13" x14ac:dyDescent="0.25">
      <c r="M118">
        <f>Boat2!M37</f>
        <v>0</v>
      </c>
    </row>
    <row r="119" spans="13:13" x14ac:dyDescent="0.25">
      <c r="M119">
        <f>Boat2!M38</f>
        <v>0</v>
      </c>
    </row>
    <row r="120" spans="13:13" x14ac:dyDescent="0.25">
      <c r="M120">
        <f>Boat2!M39</f>
        <v>0</v>
      </c>
    </row>
    <row r="121" spans="13:13" x14ac:dyDescent="0.25">
      <c r="M121">
        <f>Boat2!M40</f>
        <v>0</v>
      </c>
    </row>
    <row r="122" spans="13:13" x14ac:dyDescent="0.25">
      <c r="M122">
        <f>Boat2!M41</f>
        <v>0</v>
      </c>
    </row>
    <row r="123" spans="13:13" x14ac:dyDescent="0.25">
      <c r="M123">
        <f>Boat2!M42</f>
        <v>0</v>
      </c>
    </row>
    <row r="124" spans="13:13" x14ac:dyDescent="0.25">
      <c r="M124">
        <f>Boat2!M43</f>
        <v>0</v>
      </c>
    </row>
    <row r="125" spans="13:13" x14ac:dyDescent="0.25">
      <c r="M125">
        <f>Boat2!M44</f>
        <v>0</v>
      </c>
    </row>
    <row r="126" spans="13:13" x14ac:dyDescent="0.25">
      <c r="M126">
        <f>Boat2!M45</f>
        <v>0</v>
      </c>
    </row>
    <row r="127" spans="13:13" x14ac:dyDescent="0.25">
      <c r="M127">
        <f>Boat2!M46</f>
        <v>0</v>
      </c>
    </row>
    <row r="128" spans="13:13" x14ac:dyDescent="0.25">
      <c r="M128">
        <f>Boat2!M47</f>
        <v>0</v>
      </c>
    </row>
    <row r="129" spans="13:13" x14ac:dyDescent="0.25">
      <c r="M129" s="113">
        <f>Boat2!M48</f>
        <v>0</v>
      </c>
    </row>
    <row r="130" spans="13:13" x14ac:dyDescent="0.25">
      <c r="M130" t="s">
        <v>80</v>
      </c>
    </row>
    <row r="131" spans="13:13" x14ac:dyDescent="0.25">
      <c r="M131" s="113">
        <f>Boat3!M15</f>
        <v>0</v>
      </c>
    </row>
    <row r="132" spans="13:13" x14ac:dyDescent="0.25">
      <c r="M132">
        <f>Boat3!M16</f>
        <v>0</v>
      </c>
    </row>
    <row r="133" spans="13:13" x14ac:dyDescent="0.25">
      <c r="M133">
        <f>Boat3!M17</f>
        <v>0</v>
      </c>
    </row>
    <row r="134" spans="13:13" x14ac:dyDescent="0.25">
      <c r="M134">
        <f>Boat3!M18</f>
        <v>0</v>
      </c>
    </row>
    <row r="135" spans="13:13" x14ac:dyDescent="0.25">
      <c r="M135">
        <f>Boat3!M19</f>
        <v>0</v>
      </c>
    </row>
    <row r="136" spans="13:13" x14ac:dyDescent="0.25">
      <c r="M136">
        <f>Boat3!M20</f>
        <v>0</v>
      </c>
    </row>
    <row r="137" spans="13:13" x14ac:dyDescent="0.25">
      <c r="M137">
        <f>Boat3!M21</f>
        <v>0</v>
      </c>
    </row>
    <row r="138" spans="13:13" x14ac:dyDescent="0.25">
      <c r="M138">
        <f>Boat3!M22</f>
        <v>0</v>
      </c>
    </row>
    <row r="139" spans="13:13" x14ac:dyDescent="0.25">
      <c r="M139">
        <f>Boat3!M23</f>
        <v>0</v>
      </c>
    </row>
    <row r="140" spans="13:13" x14ac:dyDescent="0.25">
      <c r="M140">
        <f>Boat3!M24</f>
        <v>0</v>
      </c>
    </row>
    <row r="141" spans="13:13" x14ac:dyDescent="0.25">
      <c r="M141">
        <f>Boat3!M25</f>
        <v>0</v>
      </c>
    </row>
    <row r="142" spans="13:13" x14ac:dyDescent="0.25">
      <c r="M142">
        <f>Boat3!M26</f>
        <v>0</v>
      </c>
    </row>
    <row r="143" spans="13:13" x14ac:dyDescent="0.25">
      <c r="M143">
        <f>Boat3!M27</f>
        <v>0</v>
      </c>
    </row>
    <row r="144" spans="13:13" x14ac:dyDescent="0.25">
      <c r="M144">
        <f>Boat3!M28</f>
        <v>0</v>
      </c>
    </row>
    <row r="145" spans="13:13" x14ac:dyDescent="0.25">
      <c r="M145">
        <f>Boat3!M29</f>
        <v>0</v>
      </c>
    </row>
    <row r="146" spans="13:13" x14ac:dyDescent="0.25">
      <c r="M146">
        <f>Boat3!M30</f>
        <v>0</v>
      </c>
    </row>
    <row r="147" spans="13:13" x14ac:dyDescent="0.25">
      <c r="M147">
        <f>Boat3!M31</f>
        <v>0</v>
      </c>
    </row>
    <row r="148" spans="13:13" x14ac:dyDescent="0.25">
      <c r="M148">
        <f>Boat3!M32</f>
        <v>0</v>
      </c>
    </row>
    <row r="149" spans="13:13" x14ac:dyDescent="0.25">
      <c r="M149">
        <f>Boat3!M33</f>
        <v>0</v>
      </c>
    </row>
    <row r="150" spans="13:13" x14ac:dyDescent="0.25">
      <c r="M150">
        <f>Boat3!M34</f>
        <v>0</v>
      </c>
    </row>
    <row r="151" spans="13:13" x14ac:dyDescent="0.25">
      <c r="M151">
        <f>Boat3!M35</f>
        <v>0</v>
      </c>
    </row>
    <row r="152" spans="13:13" x14ac:dyDescent="0.25">
      <c r="M152">
        <f>Boat3!M36</f>
        <v>0</v>
      </c>
    </row>
    <row r="153" spans="13:13" x14ac:dyDescent="0.25">
      <c r="M153">
        <f>Boat3!M37</f>
        <v>0</v>
      </c>
    </row>
    <row r="154" spans="13:13" x14ac:dyDescent="0.25">
      <c r="M154">
        <f>Boat3!M38</f>
        <v>0</v>
      </c>
    </row>
    <row r="155" spans="13:13" x14ac:dyDescent="0.25">
      <c r="M155">
        <f>Boat3!M39</f>
        <v>0</v>
      </c>
    </row>
    <row r="156" spans="13:13" x14ac:dyDescent="0.25">
      <c r="M156">
        <f>Boat3!M40</f>
        <v>0</v>
      </c>
    </row>
    <row r="157" spans="13:13" x14ac:dyDescent="0.25">
      <c r="M157">
        <f>Boat3!M41</f>
        <v>0</v>
      </c>
    </row>
    <row r="158" spans="13:13" x14ac:dyDescent="0.25">
      <c r="M158">
        <f>Boat3!M42</f>
        <v>0</v>
      </c>
    </row>
    <row r="159" spans="13:13" x14ac:dyDescent="0.25">
      <c r="M159">
        <f>Boat3!M43</f>
        <v>0</v>
      </c>
    </row>
    <row r="160" spans="13:13" x14ac:dyDescent="0.25">
      <c r="M160">
        <f>Boat3!M44</f>
        <v>0</v>
      </c>
    </row>
    <row r="161" spans="13:13" x14ac:dyDescent="0.25">
      <c r="M161">
        <f>Boat3!M45</f>
        <v>0</v>
      </c>
    </row>
    <row r="162" spans="13:13" x14ac:dyDescent="0.25">
      <c r="M162">
        <f>Boat3!M46</f>
        <v>0</v>
      </c>
    </row>
    <row r="163" spans="13:13" x14ac:dyDescent="0.25">
      <c r="M163">
        <f>Boat3!M47</f>
        <v>0</v>
      </c>
    </row>
    <row r="164" spans="13:13" x14ac:dyDescent="0.25">
      <c r="M164" s="113">
        <f>Boat3!M48</f>
        <v>0</v>
      </c>
    </row>
    <row r="165" spans="13:13" x14ac:dyDescent="0.25">
      <c r="M165" t="s">
        <v>75</v>
      </c>
    </row>
    <row r="166" spans="13:13" x14ac:dyDescent="0.25">
      <c r="M166" s="113">
        <f>Thistelgorm!M15</f>
        <v>0</v>
      </c>
    </row>
    <row r="167" spans="13:13" x14ac:dyDescent="0.25">
      <c r="M167">
        <f>Thistelgorm!M16</f>
        <v>0</v>
      </c>
    </row>
    <row r="168" spans="13:13" x14ac:dyDescent="0.25">
      <c r="M168">
        <f>Thistelgorm!M17</f>
        <v>0</v>
      </c>
    </row>
    <row r="169" spans="13:13" x14ac:dyDescent="0.25">
      <c r="M169">
        <f>Thistelgorm!M18</f>
        <v>0</v>
      </c>
    </row>
    <row r="170" spans="13:13" x14ac:dyDescent="0.25">
      <c r="M170">
        <f>Thistelgorm!M19</f>
        <v>0</v>
      </c>
    </row>
    <row r="171" spans="13:13" x14ac:dyDescent="0.25">
      <c r="M171">
        <f>Thistelgorm!M20</f>
        <v>0</v>
      </c>
    </row>
    <row r="172" spans="13:13" x14ac:dyDescent="0.25">
      <c r="M172">
        <f>Thistelgorm!M21</f>
        <v>0</v>
      </c>
    </row>
    <row r="173" spans="13:13" x14ac:dyDescent="0.25">
      <c r="M173">
        <f>Thistelgorm!M22</f>
        <v>0</v>
      </c>
    </row>
    <row r="174" spans="13:13" x14ac:dyDescent="0.25">
      <c r="M174">
        <f>Thistelgorm!M23</f>
        <v>0</v>
      </c>
    </row>
    <row r="175" spans="13:13" x14ac:dyDescent="0.25">
      <c r="M175">
        <f>Thistelgorm!M24</f>
        <v>0</v>
      </c>
    </row>
    <row r="176" spans="13:13" x14ac:dyDescent="0.25">
      <c r="M176">
        <f>Thistelgorm!M25</f>
        <v>0</v>
      </c>
    </row>
    <row r="177" spans="13:13" x14ac:dyDescent="0.25">
      <c r="M177">
        <f>Thistelgorm!M26</f>
        <v>0</v>
      </c>
    </row>
    <row r="178" spans="13:13" x14ac:dyDescent="0.25">
      <c r="M178">
        <f>Thistelgorm!M27</f>
        <v>0</v>
      </c>
    </row>
    <row r="179" spans="13:13" x14ac:dyDescent="0.25">
      <c r="M179">
        <f>Thistelgorm!M28</f>
        <v>0</v>
      </c>
    </row>
    <row r="180" spans="13:13" x14ac:dyDescent="0.25">
      <c r="M180">
        <f>Thistelgorm!M29</f>
        <v>0</v>
      </c>
    </row>
    <row r="181" spans="13:13" x14ac:dyDescent="0.25">
      <c r="M181">
        <f>Thistelgorm!M30</f>
        <v>0</v>
      </c>
    </row>
    <row r="182" spans="13:13" x14ac:dyDescent="0.25">
      <c r="M182">
        <f>Thistelgorm!M31</f>
        <v>0</v>
      </c>
    </row>
    <row r="183" spans="13:13" x14ac:dyDescent="0.25">
      <c r="M183">
        <f>Thistelgorm!M32</f>
        <v>0</v>
      </c>
    </row>
    <row r="184" spans="13:13" x14ac:dyDescent="0.25">
      <c r="M184">
        <f>Thistelgorm!M33</f>
        <v>0</v>
      </c>
    </row>
    <row r="185" spans="13:13" x14ac:dyDescent="0.25">
      <c r="M185">
        <f>Thistelgorm!M34</f>
        <v>0</v>
      </c>
    </row>
    <row r="186" spans="13:13" x14ac:dyDescent="0.25">
      <c r="M186">
        <f>Thistelgorm!M35</f>
        <v>0</v>
      </c>
    </row>
    <row r="187" spans="13:13" x14ac:dyDescent="0.25">
      <c r="M187">
        <f>Thistelgorm!M36</f>
        <v>0</v>
      </c>
    </row>
    <row r="188" spans="13:13" x14ac:dyDescent="0.25">
      <c r="M188">
        <f>Thistelgorm!M37</f>
        <v>0</v>
      </c>
    </row>
    <row r="189" spans="13:13" x14ac:dyDescent="0.25">
      <c r="M189">
        <f>Thistelgorm!M38</f>
        <v>0</v>
      </c>
    </row>
    <row r="190" spans="13:13" x14ac:dyDescent="0.25">
      <c r="M190">
        <f>Thistelgorm!M39</f>
        <v>0</v>
      </c>
    </row>
    <row r="191" spans="13:13" x14ac:dyDescent="0.25">
      <c r="M191">
        <f>Thistelgorm!M40</f>
        <v>0</v>
      </c>
    </row>
    <row r="192" spans="13:13" x14ac:dyDescent="0.25">
      <c r="M192">
        <f>Thistelgorm!M41</f>
        <v>0</v>
      </c>
    </row>
    <row r="193" spans="13:13" x14ac:dyDescent="0.25">
      <c r="M193">
        <f>Thistelgorm!M42</f>
        <v>0</v>
      </c>
    </row>
    <row r="194" spans="13:13" x14ac:dyDescent="0.25">
      <c r="M194">
        <f>Thistelgorm!M43</f>
        <v>0</v>
      </c>
    </row>
    <row r="195" spans="13:13" x14ac:dyDescent="0.25">
      <c r="M195">
        <f>Thistelgorm!M44</f>
        <v>0</v>
      </c>
    </row>
    <row r="196" spans="13:13" x14ac:dyDescent="0.25">
      <c r="M196">
        <f>Thistelgorm!M45</f>
        <v>0</v>
      </c>
    </row>
    <row r="197" spans="13:13" x14ac:dyDescent="0.25">
      <c r="M197">
        <f>Thistelgorm!M46</f>
        <v>0</v>
      </c>
    </row>
    <row r="198" spans="13:13" x14ac:dyDescent="0.25">
      <c r="M198">
        <f>Thistelgorm!M47</f>
        <v>0</v>
      </c>
    </row>
    <row r="199" spans="13:13" x14ac:dyDescent="0.25">
      <c r="M199" s="113">
        <f>Thistelgorm!M48</f>
        <v>0</v>
      </c>
    </row>
    <row r="200" spans="13:13" x14ac:dyDescent="0.25">
      <c r="M200" t="s">
        <v>76</v>
      </c>
    </row>
    <row r="201" spans="13:13" x14ac:dyDescent="0.25">
      <c r="M201" s="113">
        <f>'Sharks bay'!M15</f>
        <v>0</v>
      </c>
    </row>
    <row r="202" spans="13:13" x14ac:dyDescent="0.25">
      <c r="M202">
        <f>'Sharks bay'!M16</f>
        <v>0</v>
      </c>
    </row>
    <row r="203" spans="13:13" x14ac:dyDescent="0.25">
      <c r="M203">
        <f>'Sharks bay'!M17</f>
        <v>0</v>
      </c>
    </row>
    <row r="204" spans="13:13" x14ac:dyDescent="0.25">
      <c r="M204">
        <f>'Sharks bay'!M18</f>
        <v>0</v>
      </c>
    </row>
    <row r="205" spans="13:13" x14ac:dyDescent="0.25">
      <c r="M205">
        <f>'Sharks bay'!M19</f>
        <v>0</v>
      </c>
    </row>
    <row r="206" spans="13:13" x14ac:dyDescent="0.25">
      <c r="M206">
        <f>'Sharks bay'!M20</f>
        <v>0</v>
      </c>
    </row>
    <row r="207" spans="13:13" x14ac:dyDescent="0.25">
      <c r="M207">
        <f>'Sharks bay'!M21</f>
        <v>0</v>
      </c>
    </row>
    <row r="208" spans="13:13" x14ac:dyDescent="0.25">
      <c r="M208">
        <f>'Sharks bay'!M22</f>
        <v>0</v>
      </c>
    </row>
    <row r="209" spans="13:13" x14ac:dyDescent="0.25">
      <c r="M209">
        <f>'Sharks bay'!M23</f>
        <v>0</v>
      </c>
    </row>
    <row r="210" spans="13:13" x14ac:dyDescent="0.25">
      <c r="M210">
        <f>'Sharks bay'!M24</f>
        <v>0</v>
      </c>
    </row>
    <row r="211" spans="13:13" x14ac:dyDescent="0.25">
      <c r="M211">
        <f>'Sharks bay'!M25</f>
        <v>0</v>
      </c>
    </row>
    <row r="212" spans="13:13" x14ac:dyDescent="0.25">
      <c r="M212">
        <f>'Sharks bay'!M26</f>
        <v>0</v>
      </c>
    </row>
    <row r="213" spans="13:13" x14ac:dyDescent="0.25">
      <c r="M213">
        <f>'Sharks bay'!M27</f>
        <v>0</v>
      </c>
    </row>
    <row r="214" spans="13:13" x14ac:dyDescent="0.25">
      <c r="M214">
        <f>'Sharks bay'!M28</f>
        <v>0</v>
      </c>
    </row>
    <row r="215" spans="13:13" x14ac:dyDescent="0.25">
      <c r="M215">
        <f>'Sharks bay'!M29</f>
        <v>0</v>
      </c>
    </row>
    <row r="216" spans="13:13" x14ac:dyDescent="0.25">
      <c r="M216">
        <f>'Sharks bay'!M30</f>
        <v>0</v>
      </c>
    </row>
    <row r="217" spans="13:13" x14ac:dyDescent="0.25">
      <c r="M217">
        <f>'Sharks bay'!M31</f>
        <v>0</v>
      </c>
    </row>
    <row r="218" spans="13:13" x14ac:dyDescent="0.25">
      <c r="M218">
        <f>'Sharks bay'!M32</f>
        <v>0</v>
      </c>
    </row>
    <row r="219" spans="13:13" x14ac:dyDescent="0.25">
      <c r="M219">
        <f>'Sharks bay'!M33</f>
        <v>0</v>
      </c>
    </row>
    <row r="220" spans="13:13" x14ac:dyDescent="0.25">
      <c r="M220">
        <f>'Sharks bay'!M34</f>
        <v>0</v>
      </c>
    </row>
    <row r="221" spans="13:13" x14ac:dyDescent="0.25">
      <c r="M221">
        <f>'Sharks bay'!M35</f>
        <v>0</v>
      </c>
    </row>
    <row r="222" spans="13:13" x14ac:dyDescent="0.25">
      <c r="M222">
        <f>'Sharks bay'!M36</f>
        <v>0</v>
      </c>
    </row>
    <row r="223" spans="13:13" x14ac:dyDescent="0.25">
      <c r="M223">
        <f>'Sharks bay'!M37</f>
        <v>0</v>
      </c>
    </row>
    <row r="224" spans="13:13" x14ac:dyDescent="0.25">
      <c r="M224">
        <f>'Sharks bay'!M38</f>
        <v>0</v>
      </c>
    </row>
    <row r="225" spans="13:13" x14ac:dyDescent="0.25">
      <c r="M225">
        <f>'Sharks bay'!M39</f>
        <v>0</v>
      </c>
    </row>
    <row r="226" spans="13:13" x14ac:dyDescent="0.25">
      <c r="M226">
        <f>'Sharks bay'!M40</f>
        <v>0</v>
      </c>
    </row>
    <row r="227" spans="13:13" x14ac:dyDescent="0.25">
      <c r="M227">
        <f>'Sharks bay'!M41</f>
        <v>0</v>
      </c>
    </row>
    <row r="228" spans="13:13" x14ac:dyDescent="0.25">
      <c r="M228">
        <f>'Sharks bay'!M42</f>
        <v>0</v>
      </c>
    </row>
    <row r="229" spans="13:13" x14ac:dyDescent="0.25">
      <c r="M229">
        <f>'Sharks bay'!M43</f>
        <v>0</v>
      </c>
    </row>
    <row r="230" spans="13:13" x14ac:dyDescent="0.25">
      <c r="M230">
        <f>'Sharks bay'!M44</f>
        <v>0</v>
      </c>
    </row>
    <row r="231" spans="13:13" x14ac:dyDescent="0.25">
      <c r="M231">
        <f>'Sharks bay'!M45</f>
        <v>0</v>
      </c>
    </row>
    <row r="232" spans="13:13" x14ac:dyDescent="0.25">
      <c r="M232">
        <f>'Sharks bay'!M46</f>
        <v>0</v>
      </c>
    </row>
    <row r="233" spans="13:13" x14ac:dyDescent="0.25">
      <c r="M233">
        <f>'Sharks bay'!M47</f>
        <v>0</v>
      </c>
    </row>
    <row r="234" spans="13:13" x14ac:dyDescent="0.25">
      <c r="M234" s="113">
        <f>'Sharks bay'!M48</f>
        <v>0</v>
      </c>
    </row>
    <row r="235" spans="13:13" x14ac:dyDescent="0.25">
      <c r="M235" t="s">
        <v>77</v>
      </c>
    </row>
    <row r="236" spans="13:13" x14ac:dyDescent="0.25">
      <c r="M236" s="113">
        <f>Stella!M15</f>
        <v>0</v>
      </c>
    </row>
    <row r="237" spans="13:13" x14ac:dyDescent="0.25">
      <c r="M237">
        <f>Stella!M16</f>
        <v>0</v>
      </c>
    </row>
    <row r="238" spans="13:13" x14ac:dyDescent="0.25">
      <c r="M238">
        <f>Stella!M17</f>
        <v>0</v>
      </c>
    </row>
    <row r="239" spans="13:13" x14ac:dyDescent="0.25">
      <c r="M239">
        <f>Stella!M18</f>
        <v>0</v>
      </c>
    </row>
    <row r="240" spans="13:13" x14ac:dyDescent="0.25">
      <c r="M240">
        <f>Stella!M19</f>
        <v>0</v>
      </c>
    </row>
    <row r="241" spans="13:13" x14ac:dyDescent="0.25">
      <c r="M241">
        <f>Stella!M20</f>
        <v>0</v>
      </c>
    </row>
    <row r="242" spans="13:13" x14ac:dyDescent="0.25">
      <c r="M242">
        <f>Stella!M21</f>
        <v>0</v>
      </c>
    </row>
    <row r="243" spans="13:13" x14ac:dyDescent="0.25">
      <c r="M243">
        <f>Stella!M22</f>
        <v>0</v>
      </c>
    </row>
    <row r="244" spans="13:13" x14ac:dyDescent="0.25">
      <c r="M244">
        <f>Stella!M23</f>
        <v>0</v>
      </c>
    </row>
    <row r="245" spans="13:13" x14ac:dyDescent="0.25">
      <c r="M245">
        <f>Stella!M24</f>
        <v>0</v>
      </c>
    </row>
    <row r="246" spans="13:13" x14ac:dyDescent="0.25">
      <c r="M246">
        <f>Stella!M25</f>
        <v>0</v>
      </c>
    </row>
    <row r="247" spans="13:13" x14ac:dyDescent="0.25">
      <c r="M247">
        <f>Stella!M26</f>
        <v>0</v>
      </c>
    </row>
    <row r="248" spans="13:13" x14ac:dyDescent="0.25">
      <c r="M248">
        <f>Stella!M27</f>
        <v>0</v>
      </c>
    </row>
    <row r="249" spans="13:13" x14ac:dyDescent="0.25">
      <c r="M249">
        <f>Stella!M28</f>
        <v>0</v>
      </c>
    </row>
    <row r="250" spans="13:13" x14ac:dyDescent="0.25">
      <c r="M250">
        <f>Stella!M29</f>
        <v>0</v>
      </c>
    </row>
    <row r="251" spans="13:13" x14ac:dyDescent="0.25">
      <c r="M251">
        <f>Stella!M30</f>
        <v>0</v>
      </c>
    </row>
    <row r="252" spans="13:13" x14ac:dyDescent="0.25">
      <c r="M252">
        <f>Stella!M31</f>
        <v>0</v>
      </c>
    </row>
    <row r="253" spans="13:13" x14ac:dyDescent="0.25">
      <c r="M253">
        <f>Stella!M32</f>
        <v>0</v>
      </c>
    </row>
    <row r="254" spans="13:13" x14ac:dyDescent="0.25">
      <c r="M254">
        <f>Stella!M33</f>
        <v>0</v>
      </c>
    </row>
    <row r="255" spans="13:13" x14ac:dyDescent="0.25">
      <c r="M255">
        <f>Stella!M34</f>
        <v>0</v>
      </c>
    </row>
    <row r="256" spans="13:13" x14ac:dyDescent="0.25">
      <c r="M256">
        <f>Stella!M35</f>
        <v>0</v>
      </c>
    </row>
    <row r="257" spans="13:13" x14ac:dyDescent="0.25">
      <c r="M257">
        <f>Stella!M36</f>
        <v>0</v>
      </c>
    </row>
    <row r="258" spans="13:13" x14ac:dyDescent="0.25">
      <c r="M258">
        <f>Stella!M37</f>
        <v>0</v>
      </c>
    </row>
    <row r="259" spans="13:13" x14ac:dyDescent="0.25">
      <c r="M259">
        <f>Stella!M38</f>
        <v>0</v>
      </c>
    </row>
    <row r="260" spans="13:13" x14ac:dyDescent="0.25">
      <c r="M260">
        <f>Stella!M39</f>
        <v>0</v>
      </c>
    </row>
    <row r="261" spans="13:13" x14ac:dyDescent="0.25">
      <c r="M261">
        <f>Stella!M40</f>
        <v>0</v>
      </c>
    </row>
    <row r="262" spans="13:13" x14ac:dyDescent="0.25">
      <c r="M262">
        <f>Stella!M41</f>
        <v>0</v>
      </c>
    </row>
    <row r="263" spans="13:13" x14ac:dyDescent="0.25">
      <c r="M263">
        <f>Stella!M42</f>
        <v>0</v>
      </c>
    </row>
    <row r="264" spans="13:13" x14ac:dyDescent="0.25">
      <c r="M264">
        <f>Stella!M43</f>
        <v>0</v>
      </c>
    </row>
    <row r="265" spans="13:13" x14ac:dyDescent="0.25">
      <c r="M265">
        <f>Stella!M44</f>
        <v>0</v>
      </c>
    </row>
    <row r="266" spans="13:13" x14ac:dyDescent="0.25">
      <c r="M266">
        <f>Stella!M45</f>
        <v>0</v>
      </c>
    </row>
    <row r="267" spans="13:13" x14ac:dyDescent="0.25">
      <c r="M267">
        <f>Stella!M46</f>
        <v>0</v>
      </c>
    </row>
    <row r="268" spans="13:13" x14ac:dyDescent="0.25">
      <c r="M268">
        <f>Stella!M47</f>
        <v>0</v>
      </c>
    </row>
    <row r="269" spans="13:13" x14ac:dyDescent="0.25">
      <c r="M269" s="113">
        <f>Stella!M48</f>
        <v>0</v>
      </c>
    </row>
    <row r="270" spans="13:13" x14ac:dyDescent="0.25">
      <c r="M270" t="s">
        <v>78</v>
      </c>
    </row>
    <row r="271" spans="13:13" x14ac:dyDescent="0.25">
      <c r="M271" s="113">
        <f>Fanar!M15</f>
        <v>0</v>
      </c>
    </row>
    <row r="272" spans="13:13" x14ac:dyDescent="0.25">
      <c r="M272">
        <f>Fanar!M16</f>
        <v>0</v>
      </c>
    </row>
    <row r="273" spans="13:13" x14ac:dyDescent="0.25">
      <c r="M273">
        <f>Fanar!M17</f>
        <v>0</v>
      </c>
    </row>
    <row r="274" spans="13:13" x14ac:dyDescent="0.25">
      <c r="M274">
        <f>Fanar!M18</f>
        <v>0</v>
      </c>
    </row>
    <row r="275" spans="13:13" x14ac:dyDescent="0.25">
      <c r="M275">
        <f>Fanar!M19</f>
        <v>0</v>
      </c>
    </row>
    <row r="276" spans="13:13" x14ac:dyDescent="0.25">
      <c r="M276">
        <f>Fanar!M20</f>
        <v>0</v>
      </c>
    </row>
    <row r="277" spans="13:13" x14ac:dyDescent="0.25">
      <c r="M277">
        <f>Fanar!M21</f>
        <v>0</v>
      </c>
    </row>
    <row r="278" spans="13:13" x14ac:dyDescent="0.25">
      <c r="M278">
        <f>Fanar!M22</f>
        <v>0</v>
      </c>
    </row>
    <row r="279" spans="13:13" x14ac:dyDescent="0.25">
      <c r="M279">
        <f>Fanar!M23</f>
        <v>0</v>
      </c>
    </row>
    <row r="280" spans="13:13" x14ac:dyDescent="0.25">
      <c r="M280">
        <f>Fanar!M24</f>
        <v>0</v>
      </c>
    </row>
    <row r="281" spans="13:13" x14ac:dyDescent="0.25">
      <c r="M281">
        <f>Fanar!M25</f>
        <v>0</v>
      </c>
    </row>
    <row r="282" spans="13:13" x14ac:dyDescent="0.25">
      <c r="M282">
        <f>Fanar!M26</f>
        <v>0</v>
      </c>
    </row>
    <row r="283" spans="13:13" x14ac:dyDescent="0.25">
      <c r="M283">
        <f>Fanar!M27</f>
        <v>0</v>
      </c>
    </row>
    <row r="284" spans="13:13" x14ac:dyDescent="0.25">
      <c r="M284">
        <f>Fanar!M28</f>
        <v>0</v>
      </c>
    </row>
    <row r="285" spans="13:13" x14ac:dyDescent="0.25">
      <c r="M285">
        <f>Fanar!M29</f>
        <v>0</v>
      </c>
    </row>
    <row r="286" spans="13:13" x14ac:dyDescent="0.25">
      <c r="M286">
        <f>Fanar!M30</f>
        <v>0</v>
      </c>
    </row>
    <row r="287" spans="13:13" x14ac:dyDescent="0.25">
      <c r="M287">
        <f>Fanar!M31</f>
        <v>0</v>
      </c>
    </row>
    <row r="288" spans="13:13" x14ac:dyDescent="0.25">
      <c r="M288">
        <f>Fanar!M32</f>
        <v>0</v>
      </c>
    </row>
    <row r="289" spans="13:13" x14ac:dyDescent="0.25">
      <c r="M289">
        <f>Fanar!M33</f>
        <v>0</v>
      </c>
    </row>
    <row r="290" spans="13:13" x14ac:dyDescent="0.25">
      <c r="M290">
        <f>Fanar!M34</f>
        <v>0</v>
      </c>
    </row>
    <row r="291" spans="13:13" x14ac:dyDescent="0.25">
      <c r="M291">
        <f>Fanar!M35</f>
        <v>0</v>
      </c>
    </row>
    <row r="292" spans="13:13" x14ac:dyDescent="0.25">
      <c r="M292">
        <f>Fanar!M36</f>
        <v>0</v>
      </c>
    </row>
    <row r="293" spans="13:13" x14ac:dyDescent="0.25">
      <c r="M293">
        <f>Fanar!M37</f>
        <v>0</v>
      </c>
    </row>
    <row r="294" spans="13:13" x14ac:dyDescent="0.25">
      <c r="M294">
        <f>Fanar!M38</f>
        <v>0</v>
      </c>
    </row>
    <row r="295" spans="13:13" x14ac:dyDescent="0.25">
      <c r="M295">
        <f>Fanar!M39</f>
        <v>0</v>
      </c>
    </row>
    <row r="296" spans="13:13" x14ac:dyDescent="0.25">
      <c r="M296">
        <f>Fanar!M40</f>
        <v>0</v>
      </c>
    </row>
    <row r="297" spans="13:13" x14ac:dyDescent="0.25">
      <c r="M297">
        <f>Fanar!M41</f>
        <v>0</v>
      </c>
    </row>
    <row r="298" spans="13:13" x14ac:dyDescent="0.25">
      <c r="M298">
        <f>Fanar!M42</f>
        <v>0</v>
      </c>
    </row>
    <row r="299" spans="13:13" x14ac:dyDescent="0.25">
      <c r="M299">
        <f>Fanar!M43</f>
        <v>0</v>
      </c>
    </row>
    <row r="300" spans="13:13" x14ac:dyDescent="0.25">
      <c r="M300">
        <f>Fanar!M44</f>
        <v>0</v>
      </c>
    </row>
    <row r="301" spans="13:13" x14ac:dyDescent="0.25">
      <c r="M301">
        <f>Fanar!M45</f>
        <v>0</v>
      </c>
    </row>
    <row r="302" spans="13:13" x14ac:dyDescent="0.25">
      <c r="M302">
        <f>Fanar!M46</f>
        <v>0</v>
      </c>
    </row>
    <row r="303" spans="13:13" x14ac:dyDescent="0.25">
      <c r="M303">
        <f>Fanar!M47</f>
        <v>0</v>
      </c>
    </row>
    <row r="304" spans="13:13" x14ac:dyDescent="0.25">
      <c r="M304" s="113">
        <f>Fanar!M48</f>
        <v>0</v>
      </c>
    </row>
  </sheetData>
  <sheetProtection formatCells="0"/>
  <mergeCells count="41">
    <mergeCell ref="C4:F4"/>
    <mergeCell ref="G4:L4"/>
    <mergeCell ref="C1:C2"/>
    <mergeCell ref="D1:D2"/>
    <mergeCell ref="E1:E2"/>
    <mergeCell ref="F1:G1"/>
    <mergeCell ref="H1:I2"/>
    <mergeCell ref="J1:J2"/>
    <mergeCell ref="K1:L2"/>
    <mergeCell ref="N1:O2"/>
    <mergeCell ref="H3:I3"/>
    <mergeCell ref="K3:L3"/>
    <mergeCell ref="N3:O3"/>
    <mergeCell ref="B51:H51"/>
    <mergeCell ref="H5:I5"/>
    <mergeCell ref="K5:L5"/>
    <mergeCell ref="H6:I6"/>
    <mergeCell ref="K6:L6"/>
    <mergeCell ref="A7:B10"/>
    <mergeCell ref="H7:I7"/>
    <mergeCell ref="K7:L7"/>
    <mergeCell ref="H8:I8"/>
    <mergeCell ref="K8:L8"/>
    <mergeCell ref="H9:I9"/>
    <mergeCell ref="K9:L9"/>
    <mergeCell ref="H10:I10"/>
    <mergeCell ref="K10:L10"/>
    <mergeCell ref="H11:I11"/>
    <mergeCell ref="K11:L11"/>
    <mergeCell ref="B52:H52"/>
    <mergeCell ref="K52:L52"/>
    <mergeCell ref="H12:I12"/>
    <mergeCell ref="K12:L12"/>
    <mergeCell ref="N52:R52"/>
    <mergeCell ref="G53:H53"/>
    <mergeCell ref="N53:R57"/>
    <mergeCell ref="G54:H54"/>
    <mergeCell ref="G55:H55"/>
    <mergeCell ref="K55:L55"/>
    <mergeCell ref="G56:H56"/>
    <mergeCell ref="G57:H57"/>
  </mergeCells>
  <conditionalFormatting sqref="H3:I3">
    <cfRule type="timePeriod" dxfId="176" priority="3" timePeriod="last7Days">
      <formula>AND(TODAY()-FLOOR(H3,1)&lt;=6,FLOOR(H3,1)&lt;=TODAY())</formula>
    </cfRule>
    <cfRule type="timePeriod" dxfId="175" priority="4" timePeriod="last7Days">
      <formula>AND(TODAY()-FLOOR(H3,1)&lt;=6,FLOOR(H3,1)&lt;=TODAY())</formula>
    </cfRule>
  </conditionalFormatting>
  <conditionalFormatting sqref="M15:M304">
    <cfRule type="expression" dxfId="174" priority="1">
      <formula>COUNTIF($M$15:$M$304,M15)&gt;1</formula>
    </cfRule>
  </conditionalFormatting>
  <pageMargins left="0.2" right="0.25" top="0.25" bottom="0.25" header="0.3" footer="0.3"/>
  <pageSetup paperSize="9" scale="60" orientation="landscape" r:id="rId1"/>
  <ignoredErrors>
    <ignoredError sqref="H49:I49" unlockedFormula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B187F64-695A-4F74-8872-3BBCD90F285A}">
          <x14:formula1>
            <xm:f>#REF!</xm:f>
          </x14:formula1>
          <xm:sqref>D12</xm:sqref>
        </x14:dataValidation>
        <x14:dataValidation type="list" allowBlank="1" showInputMessage="1" showErrorMessage="1" xr:uid="{C8E1ECFF-DDC6-4A56-9D54-4383FEBAC1DF}">
          <x14:formula1>
            <xm:f>#REF!</xm:f>
          </x14:formula1>
          <xm:sqref>D3</xm:sqref>
        </x14:dataValidation>
        <x14:dataValidation type="list" allowBlank="1" showInputMessage="1" showErrorMessage="1" xr:uid="{61886C8A-0A6E-435D-B57A-9CD2C8B7788F}">
          <x14:formula1>
            <xm:f>#REF!</xm:f>
          </x14:formula1>
          <xm:sqref>E3</xm:sqref>
        </x14:dataValidation>
        <x14:dataValidation type="list" allowBlank="1" showInputMessage="1" showErrorMessage="1" xr:uid="{C9DB901B-0BED-481E-B542-D28613CB0976}">
          <x14:formula1>
            <xm:f>#REF!</xm:f>
          </x14:formula1>
          <xm:sqref>G54:H57</xm:sqref>
        </x14:dataValidation>
        <x14:dataValidation type="list" allowBlank="1" showInputMessage="1" showErrorMessage="1" xr:uid="{C8DEB210-9349-4334-8B85-1715EA8E4FD1}">
          <x14:formula1>
            <xm:f>#REF!</xm:f>
          </x14:formula1>
          <xm:sqref>K6:L12</xm:sqref>
        </x14:dataValidation>
        <x14:dataValidation type="list" allowBlank="1" showInputMessage="1" showErrorMessage="1" xr:uid="{12CDEA99-D64C-4E45-8116-CA8CF5A474EA}">
          <x14:formula1>
            <xm:f>#REF!</xm:f>
          </x14:formula1>
          <xm:sqref>K3:L3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EDD3A-BCB2-41F5-A1CF-30B0ADDC895C}">
  <dimension ref="A1:AB303"/>
  <sheetViews>
    <sheetView showZeros="0" topLeftCell="C1" zoomScaleNormal="100" workbookViewId="0">
      <selection activeCell="F21" sqref="F21"/>
    </sheetView>
  </sheetViews>
  <sheetFormatPr defaultColWidth="9.140625" defaultRowHeight="15" x14ac:dyDescent="0.25"/>
  <cols>
    <col min="1" max="1" width="5.5703125" customWidth="1"/>
    <col min="2" max="2" width="21.85546875" customWidth="1"/>
    <col min="3" max="3" width="17.28515625" bestFit="1" customWidth="1"/>
    <col min="4" max="4" width="19.140625" bestFit="1" customWidth="1"/>
    <col min="5" max="5" width="17.140625" customWidth="1"/>
    <col min="6" max="6" width="17.140625" bestFit="1" customWidth="1"/>
    <col min="7" max="7" width="12.28515625" customWidth="1"/>
    <col min="8" max="8" width="8.140625" customWidth="1"/>
    <col min="9" max="9" width="7.42578125" customWidth="1"/>
    <col min="10" max="10" width="12.5703125" bestFit="1" customWidth="1"/>
    <col min="11" max="11" width="10.85546875" customWidth="1"/>
    <col min="12" max="12" width="9.5703125" customWidth="1"/>
    <col min="13" max="13" width="7.85546875" customWidth="1"/>
    <col min="15" max="15" width="11.140625" bestFit="1" customWidth="1"/>
    <col min="16" max="16" width="10.7109375" customWidth="1"/>
    <col min="17" max="17" width="8.140625" customWidth="1"/>
    <col min="18" max="18" width="7" customWidth="1"/>
    <col min="19" max="19" width="8.28515625" bestFit="1" customWidth="1"/>
    <col min="20" max="21" width="8" bestFit="1" customWidth="1"/>
  </cols>
  <sheetData>
    <row r="1" spans="1:28" s="6" customFormat="1" ht="15" customHeight="1" x14ac:dyDescent="0.25">
      <c r="A1" s="12"/>
      <c r="B1" s="12"/>
      <c r="C1" s="146" t="s">
        <v>0</v>
      </c>
      <c r="D1" s="163" t="s">
        <v>1</v>
      </c>
      <c r="E1" s="163" t="s">
        <v>2</v>
      </c>
      <c r="F1" s="165" t="s">
        <v>43</v>
      </c>
      <c r="G1" s="165"/>
      <c r="H1" s="166" t="s">
        <v>6</v>
      </c>
      <c r="I1" s="166"/>
      <c r="J1" s="168" t="s">
        <v>5</v>
      </c>
      <c r="K1" s="157" t="s">
        <v>4</v>
      </c>
      <c r="L1" s="158"/>
      <c r="M1" s="13"/>
      <c r="N1" s="140" t="s">
        <v>60</v>
      </c>
      <c r="O1" s="141"/>
      <c r="P1" s="14"/>
      <c r="Q1" s="14"/>
      <c r="R1" s="14"/>
      <c r="S1" s="14"/>
      <c r="T1" s="14"/>
      <c r="U1" s="14"/>
      <c r="V1" s="9"/>
      <c r="W1" s="9"/>
      <c r="X1" s="9"/>
      <c r="Y1" s="9"/>
      <c r="Z1" s="9"/>
      <c r="AA1" s="9"/>
      <c r="AB1" s="9"/>
    </row>
    <row r="2" spans="1:28" s="6" customFormat="1" ht="15" customHeight="1" thickBot="1" x14ac:dyDescent="0.3">
      <c r="A2" s="12"/>
      <c r="B2" s="12"/>
      <c r="C2" s="147"/>
      <c r="D2" s="164"/>
      <c r="E2" s="164"/>
      <c r="F2" s="7" t="s">
        <v>8</v>
      </c>
      <c r="G2" s="7" t="s">
        <v>7</v>
      </c>
      <c r="H2" s="167"/>
      <c r="I2" s="167"/>
      <c r="J2" s="169"/>
      <c r="K2" s="159"/>
      <c r="L2" s="160"/>
      <c r="M2" s="13"/>
      <c r="N2" s="142"/>
      <c r="O2" s="143"/>
      <c r="P2" s="14"/>
      <c r="Q2" s="14"/>
      <c r="R2" s="14"/>
      <c r="S2" s="14"/>
      <c r="T2" s="14"/>
      <c r="U2" s="14"/>
      <c r="V2" s="9"/>
      <c r="W2" s="9"/>
      <c r="X2" s="9"/>
      <c r="Y2" s="9"/>
      <c r="Z2" s="9"/>
      <c r="AA2" s="9"/>
      <c r="AB2" s="9"/>
    </row>
    <row r="3" spans="1:28" s="6" customFormat="1" ht="27.75" customHeight="1" thickTop="1" thickBot="1" x14ac:dyDescent="0.3">
      <c r="A3" s="12"/>
      <c r="B3" s="12"/>
      <c r="C3" s="114">
        <f>Boat1!C3</f>
        <v>44774</v>
      </c>
      <c r="D3" s="16" t="s">
        <v>63</v>
      </c>
      <c r="E3" s="11" t="s">
        <v>64</v>
      </c>
      <c r="F3" s="73" t="e">
        <f>VLOOKUP($K$3,#REF!,4,FALSE)</f>
        <v>#REF!</v>
      </c>
      <c r="G3" s="73" t="e">
        <f>VLOOKUP($K$3,#REF!,5,FALSE)</f>
        <v>#REF!</v>
      </c>
      <c r="H3" s="171" t="e">
        <f>VLOOKUP($K$3,#REF!,3,FALSE)</f>
        <v>#REF!</v>
      </c>
      <c r="I3" s="172"/>
      <c r="J3" s="73" t="e">
        <f>VLOOKUP($K$3,#REF!,2,FALSE)</f>
        <v>#REF!</v>
      </c>
      <c r="K3" s="161" t="s">
        <v>65</v>
      </c>
      <c r="L3" s="162"/>
      <c r="M3" s="13"/>
      <c r="N3" s="144" t="e">
        <f>VLOOKUP($K$3,#REF!,6,FALSE)</f>
        <v>#REF!</v>
      </c>
      <c r="O3" s="145" t="e">
        <f>VLOOKUP($K$3,#REF!,2,FALSE)</f>
        <v>#REF!</v>
      </c>
      <c r="P3" s="14"/>
      <c r="Q3" s="14"/>
      <c r="R3" s="14"/>
      <c r="S3" s="14"/>
      <c r="T3" s="14"/>
      <c r="U3" s="14"/>
      <c r="V3" s="9"/>
      <c r="W3" s="9"/>
      <c r="X3" s="9"/>
      <c r="Y3" s="9"/>
      <c r="Z3" s="9"/>
      <c r="AA3" s="9"/>
      <c r="AB3" s="9"/>
    </row>
    <row r="4" spans="1:28" s="6" customFormat="1" ht="16.5" thickBot="1" x14ac:dyDescent="0.3">
      <c r="A4" s="12"/>
      <c r="B4" s="12"/>
      <c r="C4" s="179" t="s">
        <v>9</v>
      </c>
      <c r="D4" s="180"/>
      <c r="E4" s="180"/>
      <c r="F4" s="181"/>
      <c r="G4" s="182" t="s">
        <v>10</v>
      </c>
      <c r="H4" s="180"/>
      <c r="I4" s="180"/>
      <c r="J4" s="180"/>
      <c r="K4" s="180"/>
      <c r="L4" s="183"/>
      <c r="M4" s="13"/>
      <c r="N4" s="17" t="s">
        <v>71</v>
      </c>
      <c r="O4" s="18" t="s">
        <v>72</v>
      </c>
      <c r="P4" s="18"/>
      <c r="Q4" s="18"/>
      <c r="R4" s="18"/>
      <c r="S4" s="18"/>
      <c r="T4" s="18"/>
      <c r="U4" s="19"/>
      <c r="V4" s="9"/>
      <c r="W4" s="9"/>
      <c r="X4" s="9"/>
      <c r="Y4" s="9"/>
      <c r="Z4" s="9"/>
      <c r="AA4" s="9"/>
      <c r="AB4" s="9"/>
    </row>
    <row r="5" spans="1:28" s="6" customFormat="1" ht="15.75" thickBot="1" x14ac:dyDescent="0.3">
      <c r="A5" s="12"/>
      <c r="B5" s="12"/>
      <c r="C5" s="81" t="s">
        <v>14</v>
      </c>
      <c r="D5" s="7" t="s">
        <v>13</v>
      </c>
      <c r="E5" s="7" t="s">
        <v>11</v>
      </c>
      <c r="F5" s="82" t="s">
        <v>12</v>
      </c>
      <c r="G5" s="83" t="s">
        <v>14</v>
      </c>
      <c r="H5" s="169" t="s">
        <v>13</v>
      </c>
      <c r="I5" s="169"/>
      <c r="J5" s="7" t="s">
        <v>11</v>
      </c>
      <c r="K5" s="169" t="s">
        <v>45</v>
      </c>
      <c r="L5" s="184"/>
      <c r="M5" s="13"/>
      <c r="N5" s="17"/>
      <c r="O5" s="18"/>
      <c r="P5" s="18"/>
      <c r="Q5" s="18"/>
      <c r="R5" s="18"/>
      <c r="S5" s="18"/>
      <c r="T5" s="18"/>
      <c r="U5" s="19"/>
      <c r="V5" s="9"/>
      <c r="W5" s="9"/>
      <c r="X5" s="9"/>
      <c r="Y5" s="9"/>
      <c r="Z5" s="9"/>
      <c r="AA5" s="9"/>
      <c r="AB5" s="9"/>
    </row>
    <row r="6" spans="1:28" s="6" customFormat="1" ht="15.75" x14ac:dyDescent="0.25">
      <c r="A6" s="12"/>
      <c r="B6" s="12"/>
      <c r="C6" s="92" t="e">
        <f>VLOOKUP($K$3,#REF!,10,FALSE)</f>
        <v>#REF!</v>
      </c>
      <c r="D6" s="92" t="e">
        <f>VLOOKUP($K$3,#REF!,9,FALSE)</f>
        <v>#REF!</v>
      </c>
      <c r="E6" s="92" t="e">
        <f>VLOOKUP($K$3,#REF!,8,FALSE)</f>
        <v>#REF!</v>
      </c>
      <c r="F6" s="74" t="e">
        <f>VLOOKUP($K$3,#REF!,7,FALSE)</f>
        <v>#REF!</v>
      </c>
      <c r="G6" s="75" t="e">
        <f>VLOOKUP($K6,#REF!,4,FALSE)</f>
        <v>#REF!</v>
      </c>
      <c r="H6" s="170" t="e">
        <f>VLOOKUP($K6,#REF!,3,FALSE)</f>
        <v>#REF!</v>
      </c>
      <c r="I6" s="170"/>
      <c r="J6" s="91" t="e">
        <f>VLOOKUP($K6,#REF!,2,FALSE)</f>
        <v>#REF!</v>
      </c>
      <c r="K6" s="175"/>
      <c r="L6" s="176"/>
      <c r="M6" s="13"/>
      <c r="N6" s="20"/>
      <c r="O6" s="21"/>
      <c r="P6" s="21"/>
      <c r="Q6" s="22"/>
      <c r="R6" s="22"/>
      <c r="S6" s="23"/>
      <c r="T6" s="22"/>
      <c r="U6" s="24"/>
      <c r="V6" s="9"/>
      <c r="W6" s="9"/>
      <c r="X6" s="9"/>
      <c r="Y6" s="9"/>
      <c r="Z6" s="9"/>
      <c r="AA6" s="9"/>
      <c r="AB6" s="9"/>
    </row>
    <row r="7" spans="1:28" s="6" customFormat="1" ht="15.75" x14ac:dyDescent="0.25">
      <c r="A7" s="173" t="s">
        <v>44</v>
      </c>
      <c r="B7" s="174"/>
      <c r="C7" s="92" t="e">
        <f>VLOOKUP($K$3,#REF!,14,FALSE)</f>
        <v>#REF!</v>
      </c>
      <c r="D7" s="92" t="e">
        <f>VLOOKUP($K$3,#REF!,13,FALSE)</f>
        <v>#REF!</v>
      </c>
      <c r="E7" s="92" t="e">
        <f>VLOOKUP($K$3,#REF!,12,FALSE)</f>
        <v>#REF!</v>
      </c>
      <c r="F7" s="74" t="e">
        <f>VLOOKUP($K$3,#REF!,11,FALSE)</f>
        <v>#REF!</v>
      </c>
      <c r="G7" s="75" t="e">
        <f>VLOOKUP($K7,#REF!,4,FALSE)</f>
        <v>#REF!</v>
      </c>
      <c r="H7" s="170" t="e">
        <f>VLOOKUP($K7,#REF!,3,FALSE)</f>
        <v>#REF!</v>
      </c>
      <c r="I7" s="170"/>
      <c r="J7" s="91" t="e">
        <f>VLOOKUP($K7,#REF!,2,FALSE)</f>
        <v>#REF!</v>
      </c>
      <c r="K7" s="175"/>
      <c r="L7" s="176"/>
      <c r="M7" s="13"/>
      <c r="N7" s="20"/>
      <c r="O7" s="21"/>
      <c r="P7" s="21"/>
      <c r="Q7" s="22"/>
      <c r="R7" s="22"/>
      <c r="S7" s="23"/>
      <c r="T7" s="22"/>
      <c r="U7" s="24"/>
      <c r="V7" s="9"/>
      <c r="W7" s="9"/>
      <c r="X7" s="9"/>
      <c r="Y7" s="9"/>
      <c r="Z7" s="9"/>
      <c r="AA7" s="9"/>
      <c r="AB7" s="9"/>
    </row>
    <row r="8" spans="1:28" s="6" customFormat="1" ht="15.75" x14ac:dyDescent="0.25">
      <c r="A8" s="174"/>
      <c r="B8" s="174"/>
      <c r="C8" s="92" t="e">
        <f>VLOOKUP($K$3,#REF!,18,FALSE)</f>
        <v>#REF!</v>
      </c>
      <c r="D8" s="92" t="e">
        <f>VLOOKUP($K$3,#REF!,17,FALSE)</f>
        <v>#REF!</v>
      </c>
      <c r="E8" s="92" t="e">
        <f>VLOOKUP($K$3,#REF!,16,FALSE)</f>
        <v>#REF!</v>
      </c>
      <c r="F8" s="74" t="e">
        <f>VLOOKUP($K$3,#REF!,15,FALSE)</f>
        <v>#REF!</v>
      </c>
      <c r="G8" s="75" t="e">
        <f>VLOOKUP($K8,#REF!,4,FALSE)</f>
        <v>#REF!</v>
      </c>
      <c r="H8" s="170" t="e">
        <f>VLOOKUP($K8,#REF!,3,FALSE)</f>
        <v>#REF!</v>
      </c>
      <c r="I8" s="170"/>
      <c r="J8" s="91" t="e">
        <f>VLOOKUP($K8,#REF!,2,FALSE)</f>
        <v>#REF!</v>
      </c>
      <c r="K8" s="175"/>
      <c r="L8" s="176"/>
      <c r="M8" s="13"/>
      <c r="N8" s="20"/>
      <c r="O8" s="25"/>
      <c r="P8" s="25"/>
      <c r="Q8" s="25"/>
      <c r="R8" s="25"/>
      <c r="S8" s="26"/>
      <c r="T8" s="25"/>
      <c r="U8" s="27"/>
      <c r="V8" s="9"/>
      <c r="W8" s="9"/>
      <c r="X8" s="9"/>
      <c r="Y8" s="9"/>
      <c r="Z8" s="9"/>
      <c r="AA8" s="9"/>
      <c r="AB8" s="9"/>
    </row>
    <row r="9" spans="1:28" s="6" customFormat="1" ht="15.75" x14ac:dyDescent="0.25">
      <c r="A9" s="174"/>
      <c r="B9" s="174"/>
      <c r="C9" s="92" t="e">
        <f>VLOOKUP($K$3,#REF!,22,FALSE)</f>
        <v>#REF!</v>
      </c>
      <c r="D9" s="92" t="e">
        <f>VLOOKUP($K$3,#REF!,21,FALSE)</f>
        <v>#REF!</v>
      </c>
      <c r="E9" s="92" t="e">
        <f>VLOOKUP($K$3,#REF!,20,FALSE)</f>
        <v>#REF!</v>
      </c>
      <c r="F9" s="74" t="e">
        <f>VLOOKUP($K$3,#REF!,19,FALSE)</f>
        <v>#REF!</v>
      </c>
      <c r="G9" s="75" t="e">
        <f>VLOOKUP($K9,#REF!,4,FALSE)</f>
        <v>#REF!</v>
      </c>
      <c r="H9" s="170" t="e">
        <f>VLOOKUP($K9,#REF!,3,FALSE)</f>
        <v>#REF!</v>
      </c>
      <c r="I9" s="170"/>
      <c r="J9" s="91" t="e">
        <f>VLOOKUP($K9,#REF!,2,FALSE)</f>
        <v>#REF!</v>
      </c>
      <c r="K9" s="175"/>
      <c r="L9" s="176"/>
      <c r="M9" s="13"/>
      <c r="N9" s="20"/>
      <c r="O9" s="25"/>
      <c r="P9" s="25"/>
      <c r="Q9" s="28"/>
      <c r="R9" s="28"/>
      <c r="S9" s="26"/>
      <c r="T9" s="28"/>
      <c r="U9" s="29"/>
      <c r="V9" s="9"/>
      <c r="W9" s="9"/>
      <c r="X9" s="9"/>
      <c r="Y9" s="9"/>
      <c r="Z9" s="9"/>
      <c r="AA9" s="9"/>
      <c r="AB9" s="9"/>
    </row>
    <row r="10" spans="1:28" s="6" customFormat="1" ht="15.75" x14ac:dyDescent="0.25">
      <c r="A10" s="174"/>
      <c r="B10" s="174"/>
      <c r="C10" s="76"/>
      <c r="D10" s="77"/>
      <c r="E10" s="77"/>
      <c r="F10" s="74"/>
      <c r="G10" s="75" t="e">
        <f>VLOOKUP($K10,#REF!,4,FALSE)</f>
        <v>#REF!</v>
      </c>
      <c r="H10" s="170" t="e">
        <f>VLOOKUP($K10,#REF!,3,FALSE)</f>
        <v>#REF!</v>
      </c>
      <c r="I10" s="170"/>
      <c r="J10" s="91" t="e">
        <f>VLOOKUP($K10,#REF!,2,FALSE)</f>
        <v>#REF!</v>
      </c>
      <c r="K10" s="175"/>
      <c r="L10" s="176"/>
      <c r="M10" s="13"/>
      <c r="N10" s="30"/>
      <c r="O10" s="25"/>
      <c r="P10" s="25"/>
      <c r="Q10" s="28"/>
      <c r="R10" s="28"/>
      <c r="S10" s="26"/>
      <c r="T10" s="28"/>
      <c r="U10" s="29"/>
      <c r="V10" s="9"/>
      <c r="W10" s="9"/>
      <c r="X10" s="9"/>
      <c r="Y10" s="9"/>
      <c r="Z10" s="9"/>
      <c r="AA10" s="9"/>
      <c r="AB10" s="9"/>
    </row>
    <row r="11" spans="1:28" s="6" customFormat="1" ht="16.5" thickBot="1" x14ac:dyDescent="0.3">
      <c r="A11" s="12"/>
      <c r="B11" s="12"/>
      <c r="C11" s="78"/>
      <c r="D11" s="79"/>
      <c r="E11" s="79"/>
      <c r="F11" s="80"/>
      <c r="G11" s="75" t="e">
        <f>VLOOKUP($K11,#REF!,4,FALSE)</f>
        <v>#REF!</v>
      </c>
      <c r="H11" s="170" t="e">
        <f>VLOOKUP($K11,#REF!,3,FALSE)</f>
        <v>#REF!</v>
      </c>
      <c r="I11" s="170"/>
      <c r="J11" s="91" t="e">
        <f>VLOOKUP($K11,#REF!,2,FALSE)</f>
        <v>#REF!</v>
      </c>
      <c r="K11" s="175"/>
      <c r="L11" s="176"/>
      <c r="M11" s="13"/>
      <c r="N11" s="31"/>
      <c r="O11" s="32"/>
      <c r="P11" s="32"/>
      <c r="Q11" s="33"/>
      <c r="R11" s="33"/>
      <c r="S11" s="34"/>
      <c r="T11" s="33"/>
      <c r="U11" s="35"/>
      <c r="V11" s="9"/>
      <c r="W11" s="9"/>
      <c r="X11" s="9"/>
      <c r="Y11" s="9"/>
      <c r="Z11" s="9"/>
      <c r="AA11" s="9"/>
      <c r="AB11" s="9"/>
    </row>
    <row r="12" spans="1:28" s="6" customFormat="1" ht="17.25" thickTop="1" thickBot="1" x14ac:dyDescent="0.3">
      <c r="A12" s="12"/>
      <c r="B12" s="12"/>
      <c r="C12" s="88" t="s">
        <v>15</v>
      </c>
      <c r="D12" s="10"/>
      <c r="E12" s="89" t="e">
        <f>VLOOKUP($D$12,#REF!,2,FALSE)</f>
        <v>#REF!</v>
      </c>
      <c r="F12" s="80"/>
      <c r="G12" s="75" t="e">
        <f>VLOOKUP($K12,#REF!,4,FALSE)</f>
        <v>#REF!</v>
      </c>
      <c r="H12" s="170" t="e">
        <f>VLOOKUP($K12,#REF!,3,FALSE)</f>
        <v>#REF!</v>
      </c>
      <c r="I12" s="170"/>
      <c r="J12" s="91" t="e">
        <f>VLOOKUP($K12,#REF!,2,FALSE)</f>
        <v>#REF!</v>
      </c>
      <c r="K12" s="177"/>
      <c r="L12" s="178"/>
      <c r="M12" s="13"/>
      <c r="N12" s="13"/>
      <c r="O12" s="14"/>
      <c r="P12" s="14"/>
      <c r="Q12" s="14"/>
      <c r="R12" s="14"/>
      <c r="S12" s="14"/>
      <c r="T12" s="14"/>
      <c r="U12" s="14"/>
      <c r="V12" s="90"/>
      <c r="W12" s="90"/>
      <c r="X12" s="9"/>
      <c r="Y12" s="9"/>
      <c r="Z12" s="9"/>
      <c r="AA12" s="9"/>
      <c r="AB12" s="9"/>
    </row>
    <row r="13" spans="1:28" x14ac:dyDescent="0.25">
      <c r="A13" s="36"/>
      <c r="B13" s="36"/>
      <c r="C13" s="37"/>
      <c r="D13" s="38"/>
      <c r="E13" s="39"/>
      <c r="F13" s="37"/>
      <c r="G13" s="40"/>
      <c r="H13" s="40"/>
      <c r="I13" s="40"/>
      <c r="J13" s="41"/>
      <c r="K13" s="42"/>
      <c r="L13" s="43"/>
      <c r="M13" s="44"/>
      <c r="N13" s="44"/>
      <c r="O13" s="43"/>
      <c r="P13" s="43"/>
      <c r="Q13" s="43"/>
      <c r="R13" s="43"/>
      <c r="S13" s="43"/>
      <c r="T13" s="43"/>
      <c r="U13" s="43"/>
      <c r="V13" s="8"/>
      <c r="W13" s="8"/>
      <c r="X13" s="8"/>
      <c r="Y13" s="8"/>
      <c r="Z13" s="8"/>
      <c r="AA13" s="8"/>
      <c r="AB13" s="8"/>
    </row>
    <row r="14" spans="1:28" s="2" customFormat="1" ht="25.5" x14ac:dyDescent="0.25">
      <c r="A14" s="84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" t="s">
        <v>29</v>
      </c>
      <c r="O14" s="1" t="s">
        <v>30</v>
      </c>
      <c r="P14" s="85" t="s">
        <v>31</v>
      </c>
      <c r="Q14" s="86" t="s">
        <v>32</v>
      </c>
      <c r="R14" s="87" t="s">
        <v>33</v>
      </c>
      <c r="S14" s="87" t="s">
        <v>46</v>
      </c>
      <c r="T14" s="87" t="s">
        <v>34</v>
      </c>
      <c r="U14" s="87" t="s">
        <v>35</v>
      </c>
      <c r="V14" s="87" t="s">
        <v>37</v>
      </c>
      <c r="W14" s="87" t="s">
        <v>38</v>
      </c>
      <c r="X14" s="87" t="s">
        <v>39</v>
      </c>
      <c r="Y14" s="87" t="s">
        <v>40</v>
      </c>
      <c r="Z14" s="87" t="s">
        <v>41</v>
      </c>
      <c r="AA14" s="87" t="s">
        <v>42</v>
      </c>
      <c r="AB14" s="87" t="s">
        <v>36</v>
      </c>
    </row>
    <row r="15" spans="1:28" x14ac:dyDescent="0.25">
      <c r="A15" s="46">
        <v>1</v>
      </c>
      <c r="B15" s="47"/>
      <c r="C15" s="47"/>
      <c r="D15" s="47"/>
      <c r="E15" s="47"/>
      <c r="F15" s="47"/>
      <c r="G15" s="48"/>
      <c r="H15" s="48"/>
      <c r="I15" s="48"/>
      <c r="J15" s="47"/>
      <c r="K15" s="47"/>
      <c r="L15" s="47"/>
      <c r="M15" s="48"/>
      <c r="N15" s="47"/>
      <c r="O15" s="48"/>
      <c r="P15" s="48"/>
      <c r="Q15" s="49"/>
      <c r="R15" s="50"/>
      <c r="S15" s="47"/>
      <c r="T15" s="51"/>
      <c r="U15" s="47"/>
      <c r="V15" s="47"/>
      <c r="W15" s="47"/>
      <c r="X15" s="47"/>
      <c r="Y15" s="47"/>
      <c r="Z15" s="47"/>
      <c r="AA15" s="47"/>
      <c r="AB15" s="47"/>
    </row>
    <row r="16" spans="1:28" x14ac:dyDescent="0.25">
      <c r="A16" s="46">
        <v>2</v>
      </c>
      <c r="B16" s="47"/>
      <c r="C16" s="47"/>
      <c r="D16" s="47"/>
      <c r="E16" s="47"/>
      <c r="F16" s="47"/>
      <c r="G16" s="48"/>
      <c r="H16" s="48"/>
      <c r="I16" s="48"/>
      <c r="J16" s="47"/>
      <c r="K16" s="47"/>
      <c r="L16" s="47"/>
      <c r="M16" s="48"/>
      <c r="N16" s="47"/>
      <c r="O16" s="48"/>
      <c r="P16" s="48"/>
      <c r="Q16" s="49"/>
      <c r="R16" s="50"/>
      <c r="S16" s="47"/>
      <c r="T16" s="51"/>
      <c r="U16" s="47"/>
      <c r="V16" s="47"/>
      <c r="W16" s="47"/>
      <c r="X16" s="47"/>
      <c r="Y16" s="47"/>
      <c r="Z16" s="47"/>
      <c r="AA16" s="47"/>
      <c r="AB16" s="47"/>
    </row>
    <row r="17" spans="1:28" x14ac:dyDescent="0.25">
      <c r="A17" s="46">
        <v>3</v>
      </c>
      <c r="B17" s="52"/>
      <c r="C17" s="52"/>
      <c r="D17" s="47"/>
      <c r="E17" s="52"/>
      <c r="F17" s="47"/>
      <c r="G17" s="53"/>
      <c r="H17" s="53"/>
      <c r="I17" s="53"/>
      <c r="J17" s="52"/>
      <c r="K17" s="52"/>
      <c r="L17" s="52"/>
      <c r="M17" s="53"/>
      <c r="N17" s="52"/>
      <c r="O17" s="53"/>
      <c r="P17" s="53"/>
      <c r="Q17" s="54"/>
      <c r="R17" s="50"/>
      <c r="S17" s="52"/>
      <c r="T17" s="51"/>
      <c r="U17" s="47"/>
      <c r="V17" s="47"/>
      <c r="W17" s="47"/>
      <c r="X17" s="47"/>
      <c r="Y17" s="47"/>
      <c r="Z17" s="47"/>
      <c r="AA17" s="47"/>
      <c r="AB17" s="47"/>
    </row>
    <row r="18" spans="1:28" x14ac:dyDescent="0.25">
      <c r="A18" s="46">
        <v>4</v>
      </c>
      <c r="B18" s="47"/>
      <c r="C18" s="47"/>
      <c r="D18" s="47"/>
      <c r="E18" s="47"/>
      <c r="F18" s="47"/>
      <c r="G18" s="48"/>
      <c r="H18" s="53"/>
      <c r="I18" s="48"/>
      <c r="J18" s="47"/>
      <c r="K18" s="47"/>
      <c r="L18" s="47"/>
      <c r="M18" s="48"/>
      <c r="N18" s="47"/>
      <c r="O18" s="48"/>
      <c r="P18" s="48"/>
      <c r="Q18" s="49"/>
      <c r="R18" s="50"/>
      <c r="S18" s="47"/>
      <c r="T18" s="51"/>
      <c r="U18" s="47"/>
      <c r="V18" s="47"/>
      <c r="W18" s="47"/>
      <c r="X18" s="47"/>
      <c r="Y18" s="47"/>
      <c r="Z18" s="47"/>
      <c r="AA18" s="47"/>
      <c r="AB18" s="47"/>
    </row>
    <row r="19" spans="1:28" x14ac:dyDescent="0.25">
      <c r="A19" s="46">
        <v>5</v>
      </c>
      <c r="B19" s="47"/>
      <c r="C19" s="47"/>
      <c r="D19" s="47"/>
      <c r="E19" s="47"/>
      <c r="F19" s="47"/>
      <c r="G19" s="48"/>
      <c r="H19" s="53"/>
      <c r="I19" s="48"/>
      <c r="J19" s="47"/>
      <c r="K19" s="47"/>
      <c r="L19" s="47"/>
      <c r="M19" s="48"/>
      <c r="N19" s="47"/>
      <c r="O19" s="48"/>
      <c r="P19" s="48"/>
      <c r="Q19" s="49"/>
      <c r="R19" s="50"/>
      <c r="S19" s="47"/>
      <c r="T19" s="51"/>
      <c r="U19" s="47"/>
      <c r="V19" s="47"/>
      <c r="W19" s="47"/>
      <c r="X19" s="47"/>
      <c r="Y19" s="47"/>
      <c r="Z19" s="47"/>
      <c r="AA19" s="47"/>
      <c r="AB19" s="47"/>
    </row>
    <row r="20" spans="1:28" x14ac:dyDescent="0.25">
      <c r="A20" s="46">
        <v>6</v>
      </c>
      <c r="B20" s="47"/>
      <c r="C20" s="47"/>
      <c r="D20" s="47"/>
      <c r="E20" s="47"/>
      <c r="F20" s="47"/>
      <c r="G20" s="48"/>
      <c r="H20" s="53"/>
      <c r="I20" s="48"/>
      <c r="J20" s="47"/>
      <c r="K20" s="47"/>
      <c r="L20" s="47"/>
      <c r="M20" s="48"/>
      <c r="N20" s="47"/>
      <c r="O20" s="48"/>
      <c r="P20" s="48"/>
      <c r="Q20" s="49"/>
      <c r="R20" s="50"/>
      <c r="S20" s="47"/>
      <c r="T20" s="51"/>
      <c r="U20" s="47"/>
      <c r="V20" s="47"/>
      <c r="W20" s="47"/>
      <c r="X20" s="47"/>
      <c r="Y20" s="47"/>
      <c r="Z20" s="47"/>
      <c r="AA20" s="47"/>
      <c r="AB20" s="47"/>
    </row>
    <row r="21" spans="1:28" x14ac:dyDescent="0.25">
      <c r="A21" s="46">
        <v>7</v>
      </c>
      <c r="B21" s="47"/>
      <c r="C21" s="47"/>
      <c r="D21" s="47"/>
      <c r="E21" s="47"/>
      <c r="F21" s="47"/>
      <c r="G21" s="48"/>
      <c r="H21" s="48"/>
      <c r="I21" s="48"/>
      <c r="J21" s="47"/>
      <c r="K21" s="47"/>
      <c r="L21" s="47"/>
      <c r="M21" s="48"/>
      <c r="N21" s="47"/>
      <c r="O21" s="48"/>
      <c r="P21" s="48"/>
      <c r="Q21" s="49"/>
      <c r="R21" s="50"/>
      <c r="S21" s="47"/>
      <c r="T21" s="51"/>
      <c r="U21" s="47"/>
      <c r="V21" s="47"/>
      <c r="W21" s="47"/>
      <c r="X21" s="47"/>
      <c r="Y21" s="47"/>
      <c r="Z21" s="47"/>
      <c r="AA21" s="47"/>
      <c r="AB21" s="47"/>
    </row>
    <row r="22" spans="1:28" x14ac:dyDescent="0.25">
      <c r="A22" s="46">
        <v>8</v>
      </c>
      <c r="B22" s="47"/>
      <c r="C22" s="47"/>
      <c r="D22" s="47"/>
      <c r="E22" s="47"/>
      <c r="F22" s="47"/>
      <c r="G22" s="48"/>
      <c r="H22" s="48"/>
      <c r="I22" s="48"/>
      <c r="J22" s="47"/>
      <c r="K22" s="47"/>
      <c r="L22" s="47"/>
      <c r="M22" s="48"/>
      <c r="N22" s="47"/>
      <c r="O22" s="48"/>
      <c r="P22" s="48"/>
      <c r="Q22" s="49"/>
      <c r="R22" s="50"/>
      <c r="S22" s="47"/>
      <c r="T22" s="51"/>
      <c r="U22" s="47"/>
      <c r="V22" s="47"/>
      <c r="W22" s="47"/>
      <c r="X22" s="47"/>
      <c r="Y22" s="47"/>
      <c r="Z22" s="47"/>
      <c r="AA22" s="47"/>
      <c r="AB22" s="47"/>
    </row>
    <row r="23" spans="1:28" x14ac:dyDescent="0.25">
      <c r="A23" s="46">
        <v>9</v>
      </c>
      <c r="B23" s="47"/>
      <c r="C23" s="47"/>
      <c r="D23" s="47"/>
      <c r="E23" s="47"/>
      <c r="F23" s="47"/>
      <c r="G23" s="48"/>
      <c r="H23" s="48"/>
      <c r="I23" s="48"/>
      <c r="J23" s="47"/>
      <c r="K23" s="47"/>
      <c r="L23" s="47"/>
      <c r="M23" s="48"/>
      <c r="N23" s="47"/>
      <c r="O23" s="48"/>
      <c r="P23" s="48"/>
      <c r="Q23" s="49"/>
      <c r="R23" s="50"/>
      <c r="S23" s="47"/>
      <c r="T23" s="51"/>
      <c r="U23" s="47"/>
      <c r="V23" s="47"/>
      <c r="W23" s="47"/>
      <c r="X23" s="47"/>
      <c r="Y23" s="47"/>
      <c r="Z23" s="47"/>
      <c r="AA23" s="47"/>
      <c r="AB23" s="47"/>
    </row>
    <row r="24" spans="1:28" x14ac:dyDescent="0.25">
      <c r="A24" s="46">
        <v>10</v>
      </c>
      <c r="B24" s="47"/>
      <c r="C24" s="47"/>
      <c r="D24" s="47"/>
      <c r="E24" s="47"/>
      <c r="F24" s="47"/>
      <c r="G24" s="48"/>
      <c r="H24" s="48"/>
      <c r="I24" s="48"/>
      <c r="J24" s="47"/>
      <c r="K24" s="47"/>
      <c r="L24" s="47"/>
      <c r="M24" s="48"/>
      <c r="N24" s="47"/>
      <c r="O24" s="48"/>
      <c r="P24" s="48"/>
      <c r="Q24" s="49"/>
      <c r="R24" s="50"/>
      <c r="S24" s="47"/>
      <c r="T24" s="51"/>
      <c r="U24" s="47"/>
      <c r="V24" s="47"/>
      <c r="W24" s="47"/>
      <c r="X24" s="47"/>
      <c r="Y24" s="47"/>
      <c r="Z24" s="47"/>
      <c r="AA24" s="47"/>
      <c r="AB24" s="47"/>
    </row>
    <row r="25" spans="1:28" x14ac:dyDescent="0.25">
      <c r="A25" s="46">
        <v>11</v>
      </c>
      <c r="B25" s="55"/>
      <c r="C25" s="55"/>
      <c r="D25" s="55"/>
      <c r="E25" s="55"/>
      <c r="F25" s="47"/>
      <c r="G25" s="56"/>
      <c r="H25" s="56"/>
      <c r="I25" s="56"/>
      <c r="J25" s="55"/>
      <c r="K25" s="55"/>
      <c r="L25" s="55"/>
      <c r="M25" s="56"/>
      <c r="N25" s="55"/>
      <c r="O25" s="56"/>
      <c r="P25" s="56"/>
      <c r="Q25" s="57"/>
      <c r="R25" s="50"/>
      <c r="S25" s="47"/>
      <c r="T25" s="51"/>
      <c r="U25" s="47"/>
      <c r="V25" s="47"/>
      <c r="W25" s="47"/>
      <c r="X25" s="47"/>
      <c r="Y25" s="47"/>
      <c r="Z25" s="47"/>
      <c r="AA25" s="47"/>
      <c r="AB25" s="47"/>
    </row>
    <row r="26" spans="1:28" x14ac:dyDescent="0.25">
      <c r="A26" s="46">
        <v>12</v>
      </c>
      <c r="B26" s="55"/>
      <c r="C26" s="55"/>
      <c r="D26" s="55"/>
      <c r="E26" s="58"/>
      <c r="F26" s="47"/>
      <c r="G26" s="56"/>
      <c r="H26" s="56"/>
      <c r="I26" s="56"/>
      <c r="J26" s="55"/>
      <c r="K26" s="55"/>
      <c r="L26" s="55"/>
      <c r="M26" s="56"/>
      <c r="N26" s="55"/>
      <c r="O26" s="56"/>
      <c r="P26" s="56"/>
      <c r="Q26" s="57"/>
      <c r="R26" s="50"/>
      <c r="S26" s="47"/>
      <c r="T26" s="51"/>
      <c r="U26" s="47"/>
      <c r="V26" s="47"/>
      <c r="W26" s="47"/>
      <c r="X26" s="47"/>
      <c r="Y26" s="47"/>
      <c r="Z26" s="47"/>
      <c r="AA26" s="47"/>
      <c r="AB26" s="47"/>
    </row>
    <row r="27" spans="1:28" x14ac:dyDescent="0.25">
      <c r="A27" s="46">
        <v>13</v>
      </c>
      <c r="B27" s="55"/>
      <c r="C27" s="55"/>
      <c r="D27" s="55"/>
      <c r="E27" s="58"/>
      <c r="F27" s="47"/>
      <c r="G27" s="56"/>
      <c r="H27" s="56"/>
      <c r="I27" s="56"/>
      <c r="J27" s="55"/>
      <c r="K27" s="55"/>
      <c r="L27" s="55"/>
      <c r="M27" s="56"/>
      <c r="N27" s="55"/>
      <c r="O27" s="56"/>
      <c r="P27" s="56"/>
      <c r="Q27" s="57"/>
      <c r="R27" s="50"/>
      <c r="S27" s="47"/>
      <c r="T27" s="51"/>
      <c r="U27" s="47"/>
      <c r="V27" s="47"/>
      <c r="W27" s="47"/>
      <c r="X27" s="47"/>
      <c r="Y27" s="47"/>
      <c r="Z27" s="47"/>
      <c r="AA27" s="47"/>
      <c r="AB27" s="47"/>
    </row>
    <row r="28" spans="1:28" x14ac:dyDescent="0.25">
      <c r="A28" s="46">
        <v>14</v>
      </c>
      <c r="B28" s="52"/>
      <c r="C28" s="52"/>
      <c r="D28" s="52"/>
      <c r="E28" s="52"/>
      <c r="F28" s="52"/>
      <c r="G28" s="53"/>
      <c r="H28" s="53"/>
      <c r="I28" s="53"/>
      <c r="J28" s="52"/>
      <c r="K28" s="52"/>
      <c r="L28" s="52"/>
      <c r="M28" s="53"/>
      <c r="N28" s="52"/>
      <c r="O28" s="53"/>
      <c r="P28" s="53"/>
      <c r="Q28" s="54"/>
      <c r="R28" s="59"/>
      <c r="S28" s="52"/>
      <c r="T28" s="60"/>
      <c r="U28" s="52"/>
      <c r="V28" s="47"/>
      <c r="W28" s="47"/>
      <c r="X28" s="47"/>
      <c r="Y28" s="47"/>
      <c r="Z28" s="47"/>
      <c r="AA28" s="47"/>
      <c r="AB28" s="47"/>
    </row>
    <row r="29" spans="1:28" x14ac:dyDescent="0.25">
      <c r="A29" s="46">
        <v>15</v>
      </c>
      <c r="B29" s="52"/>
      <c r="C29" s="52"/>
      <c r="D29" s="52"/>
      <c r="E29" s="52"/>
      <c r="F29" s="52"/>
      <c r="G29" s="53"/>
      <c r="H29" s="53"/>
      <c r="I29" s="53"/>
      <c r="J29" s="52"/>
      <c r="K29" s="52"/>
      <c r="L29" s="52"/>
      <c r="M29" s="53"/>
      <c r="N29" s="52"/>
      <c r="O29" s="53"/>
      <c r="P29" s="53"/>
      <c r="Q29" s="54"/>
      <c r="R29" s="59"/>
      <c r="S29" s="52"/>
      <c r="T29" s="60"/>
      <c r="U29" s="52"/>
      <c r="V29" s="47"/>
      <c r="W29" s="47"/>
      <c r="X29" s="47"/>
      <c r="Y29" s="47"/>
      <c r="Z29" s="47"/>
      <c r="AA29" s="47"/>
      <c r="AB29" s="47"/>
    </row>
    <row r="30" spans="1:28" x14ac:dyDescent="0.25">
      <c r="A30" s="46">
        <v>16</v>
      </c>
      <c r="B30" s="52"/>
      <c r="C30" s="52"/>
      <c r="D30" s="52"/>
      <c r="E30" s="52"/>
      <c r="F30" s="52"/>
      <c r="G30" s="53"/>
      <c r="H30" s="53"/>
      <c r="I30" s="53"/>
      <c r="J30" s="52"/>
      <c r="K30" s="52"/>
      <c r="L30" s="52"/>
      <c r="M30" s="53"/>
      <c r="N30" s="52"/>
      <c r="O30" s="53"/>
      <c r="P30" s="53"/>
      <c r="Q30" s="54"/>
      <c r="R30" s="59"/>
      <c r="S30" s="52"/>
      <c r="T30" s="60"/>
      <c r="U30" s="52"/>
      <c r="V30" s="47"/>
      <c r="W30" s="47"/>
      <c r="X30" s="47"/>
      <c r="Y30" s="47"/>
      <c r="Z30" s="47"/>
      <c r="AA30" s="47"/>
      <c r="AB30" s="47"/>
    </row>
    <row r="31" spans="1:28" x14ac:dyDescent="0.25">
      <c r="A31" s="46">
        <v>17</v>
      </c>
      <c r="B31" s="52"/>
      <c r="C31" s="52"/>
      <c r="D31" s="52"/>
      <c r="E31" s="52"/>
      <c r="F31" s="52"/>
      <c r="G31" s="53"/>
      <c r="H31" s="53"/>
      <c r="I31" s="53"/>
      <c r="J31" s="52"/>
      <c r="K31" s="52"/>
      <c r="L31" s="52"/>
      <c r="M31" s="53"/>
      <c r="N31" s="52"/>
      <c r="O31" s="53"/>
      <c r="P31" s="53"/>
      <c r="Q31" s="54"/>
      <c r="R31" s="59"/>
      <c r="S31" s="52"/>
      <c r="T31" s="60"/>
      <c r="U31" s="52"/>
      <c r="V31" s="47"/>
      <c r="W31" s="47"/>
      <c r="X31" s="47"/>
      <c r="Y31" s="47"/>
      <c r="Z31" s="47"/>
      <c r="AA31" s="47"/>
      <c r="AB31" s="47"/>
    </row>
    <row r="32" spans="1:28" x14ac:dyDescent="0.25">
      <c r="A32" s="46">
        <v>18</v>
      </c>
      <c r="B32" s="52"/>
      <c r="C32" s="52"/>
      <c r="D32" s="52"/>
      <c r="E32" s="52"/>
      <c r="F32" s="52"/>
      <c r="G32" s="53"/>
      <c r="H32" s="53"/>
      <c r="I32" s="53"/>
      <c r="J32" s="52"/>
      <c r="K32" s="52"/>
      <c r="L32" s="52"/>
      <c r="M32" s="53"/>
      <c r="N32" s="52"/>
      <c r="O32" s="53"/>
      <c r="P32" s="53"/>
      <c r="Q32" s="54"/>
      <c r="R32" s="59"/>
      <c r="S32" s="52"/>
      <c r="T32" s="60"/>
      <c r="U32" s="52"/>
      <c r="V32" s="47"/>
      <c r="W32" s="47"/>
      <c r="X32" s="47"/>
      <c r="Y32" s="47"/>
      <c r="Z32" s="47"/>
      <c r="AA32" s="47"/>
      <c r="AB32" s="47"/>
    </row>
    <row r="33" spans="1:28" x14ac:dyDescent="0.25">
      <c r="A33" s="46">
        <v>19</v>
      </c>
      <c r="B33" s="52"/>
      <c r="C33" s="52"/>
      <c r="D33" s="52"/>
      <c r="E33" s="52"/>
      <c r="F33" s="52"/>
      <c r="G33" s="53"/>
      <c r="H33" s="53"/>
      <c r="I33" s="53"/>
      <c r="J33" s="52"/>
      <c r="K33" s="52"/>
      <c r="L33" s="52"/>
      <c r="M33" s="53"/>
      <c r="N33" s="52"/>
      <c r="O33" s="53"/>
      <c r="P33" s="53"/>
      <c r="Q33" s="54"/>
      <c r="R33" s="59"/>
      <c r="S33" s="52"/>
      <c r="T33" s="60"/>
      <c r="U33" s="52"/>
      <c r="V33" s="47"/>
      <c r="W33" s="47"/>
      <c r="X33" s="47"/>
      <c r="Y33" s="47"/>
      <c r="Z33" s="47"/>
      <c r="AA33" s="47"/>
      <c r="AB33" s="47"/>
    </row>
    <row r="34" spans="1:28" x14ac:dyDescent="0.25">
      <c r="A34" s="46">
        <v>20</v>
      </c>
      <c r="B34" s="52"/>
      <c r="C34" s="52"/>
      <c r="D34" s="52"/>
      <c r="E34" s="52"/>
      <c r="F34" s="52"/>
      <c r="G34" s="53"/>
      <c r="H34" s="53"/>
      <c r="I34" s="53"/>
      <c r="J34" s="52"/>
      <c r="K34" s="52"/>
      <c r="L34" s="52"/>
      <c r="M34" s="53"/>
      <c r="N34" s="52"/>
      <c r="O34" s="53"/>
      <c r="P34" s="53"/>
      <c r="Q34" s="54"/>
      <c r="R34" s="59"/>
      <c r="S34" s="52"/>
      <c r="T34" s="60"/>
      <c r="U34" s="52"/>
      <c r="V34" s="47"/>
      <c r="W34" s="47"/>
      <c r="X34" s="47"/>
      <c r="Y34" s="47"/>
      <c r="Z34" s="47"/>
      <c r="AA34" s="47"/>
      <c r="AB34" s="47"/>
    </row>
    <row r="35" spans="1:28" x14ac:dyDescent="0.25">
      <c r="A35" s="46">
        <v>21</v>
      </c>
      <c r="B35" s="52"/>
      <c r="C35" s="52"/>
      <c r="D35" s="52"/>
      <c r="E35" s="52"/>
      <c r="F35" s="52"/>
      <c r="G35" s="53"/>
      <c r="H35" s="53"/>
      <c r="I35" s="53"/>
      <c r="J35" s="52"/>
      <c r="K35" s="52"/>
      <c r="L35" s="52"/>
      <c r="M35" s="53"/>
      <c r="N35" s="52"/>
      <c r="O35" s="53"/>
      <c r="P35" s="53"/>
      <c r="Q35" s="54"/>
      <c r="R35" s="59"/>
      <c r="S35" s="52"/>
      <c r="T35" s="60"/>
      <c r="U35" s="52"/>
      <c r="V35" s="47"/>
      <c r="W35" s="47"/>
      <c r="X35" s="47"/>
      <c r="Y35" s="47"/>
      <c r="Z35" s="47"/>
      <c r="AA35" s="47"/>
      <c r="AB35" s="47"/>
    </row>
    <row r="36" spans="1:28" x14ac:dyDescent="0.25">
      <c r="A36" s="46">
        <v>22</v>
      </c>
      <c r="B36" s="52"/>
      <c r="C36" s="52"/>
      <c r="D36" s="52"/>
      <c r="E36" s="52"/>
      <c r="F36" s="52"/>
      <c r="G36" s="53"/>
      <c r="H36" s="53"/>
      <c r="I36" s="53"/>
      <c r="J36" s="52"/>
      <c r="K36" s="52"/>
      <c r="L36" s="52"/>
      <c r="M36" s="53"/>
      <c r="N36" s="52"/>
      <c r="O36" s="53"/>
      <c r="P36" s="53"/>
      <c r="Q36" s="54"/>
      <c r="R36" s="59"/>
      <c r="S36" s="52"/>
      <c r="T36" s="60"/>
      <c r="U36" s="52"/>
      <c r="V36" s="47"/>
      <c r="W36" s="47"/>
      <c r="X36" s="47"/>
      <c r="Y36" s="47"/>
      <c r="Z36" s="47"/>
      <c r="AA36" s="47"/>
      <c r="AB36" s="47"/>
    </row>
    <row r="37" spans="1:28" x14ac:dyDescent="0.25">
      <c r="A37" s="46">
        <v>23</v>
      </c>
      <c r="B37" s="47"/>
      <c r="C37" s="47"/>
      <c r="D37" s="47"/>
      <c r="E37" s="47"/>
      <c r="F37" s="47"/>
      <c r="G37" s="48"/>
      <c r="H37" s="48"/>
      <c r="I37" s="48"/>
      <c r="J37" s="47"/>
      <c r="K37" s="47"/>
      <c r="L37" s="47"/>
      <c r="M37" s="48"/>
      <c r="N37" s="47"/>
      <c r="O37" s="48"/>
      <c r="P37" s="48"/>
      <c r="Q37" s="49"/>
      <c r="R37" s="61"/>
      <c r="S37" s="47"/>
      <c r="T37" s="51"/>
      <c r="U37" s="47"/>
      <c r="V37" s="47"/>
      <c r="W37" s="47"/>
      <c r="X37" s="47"/>
      <c r="Y37" s="47"/>
      <c r="Z37" s="47"/>
      <c r="AA37" s="47"/>
      <c r="AB37" s="47"/>
    </row>
    <row r="38" spans="1:28" x14ac:dyDescent="0.25">
      <c r="A38" s="46">
        <v>24</v>
      </c>
      <c r="B38" s="47"/>
      <c r="C38" s="47"/>
      <c r="D38" s="47"/>
      <c r="E38" s="47"/>
      <c r="F38" s="47"/>
      <c r="G38" s="48"/>
      <c r="H38" s="48"/>
      <c r="I38" s="48"/>
      <c r="J38" s="47"/>
      <c r="K38" s="47"/>
      <c r="L38" s="47"/>
      <c r="M38" s="48"/>
      <c r="N38" s="47"/>
      <c r="O38" s="48"/>
      <c r="P38" s="48"/>
      <c r="Q38" s="49"/>
      <c r="R38" s="61"/>
      <c r="S38" s="47"/>
      <c r="T38" s="51"/>
      <c r="U38" s="47"/>
      <c r="V38" s="47"/>
      <c r="W38" s="47"/>
      <c r="X38" s="47"/>
      <c r="Y38" s="47"/>
      <c r="Z38" s="47"/>
      <c r="AA38" s="47"/>
      <c r="AB38" s="47"/>
    </row>
    <row r="39" spans="1:28" x14ac:dyDescent="0.25">
      <c r="A39" s="46">
        <v>25</v>
      </c>
      <c r="B39" s="47"/>
      <c r="C39" s="47"/>
      <c r="D39" s="47"/>
      <c r="E39" s="47"/>
      <c r="F39" s="47"/>
      <c r="G39" s="48"/>
      <c r="H39" s="48"/>
      <c r="I39" s="48"/>
      <c r="J39" s="47"/>
      <c r="K39" s="47"/>
      <c r="L39" s="47"/>
      <c r="M39" s="48"/>
      <c r="N39" s="47"/>
      <c r="O39" s="48"/>
      <c r="P39" s="48"/>
      <c r="Q39" s="49"/>
      <c r="R39" s="61"/>
      <c r="S39" s="47"/>
      <c r="T39" s="51"/>
      <c r="U39" s="47"/>
      <c r="V39" s="47"/>
      <c r="W39" s="47"/>
      <c r="X39" s="47"/>
      <c r="Y39" s="47"/>
      <c r="Z39" s="47"/>
      <c r="AA39" s="47"/>
      <c r="AB39" s="47"/>
    </row>
    <row r="40" spans="1:28" x14ac:dyDescent="0.25">
      <c r="A40" s="46">
        <v>26</v>
      </c>
      <c r="B40" s="47"/>
      <c r="C40" s="47"/>
      <c r="D40" s="47"/>
      <c r="E40" s="47"/>
      <c r="F40" s="47"/>
      <c r="G40" s="48"/>
      <c r="H40" s="48"/>
      <c r="I40" s="48"/>
      <c r="J40" s="47"/>
      <c r="K40" s="47"/>
      <c r="L40" s="47"/>
      <c r="M40" s="48"/>
      <c r="N40" s="47"/>
      <c r="O40" s="48"/>
      <c r="P40" s="48"/>
      <c r="Q40" s="49"/>
      <c r="R40" s="61"/>
      <c r="S40" s="47"/>
      <c r="T40" s="51"/>
      <c r="U40" s="47"/>
      <c r="V40" s="47"/>
      <c r="W40" s="47"/>
      <c r="X40" s="47"/>
      <c r="Y40" s="47"/>
      <c r="Z40" s="47"/>
      <c r="AA40" s="47"/>
      <c r="AB40" s="47"/>
    </row>
    <row r="41" spans="1:28" x14ac:dyDescent="0.25">
      <c r="A41" s="46">
        <v>27</v>
      </c>
      <c r="B41" s="47"/>
      <c r="C41" s="47"/>
      <c r="D41" s="47"/>
      <c r="E41" s="47"/>
      <c r="F41" s="47"/>
      <c r="G41" s="48"/>
      <c r="H41" s="48"/>
      <c r="I41" s="48"/>
      <c r="J41" s="47"/>
      <c r="K41" s="47"/>
      <c r="L41" s="47"/>
      <c r="M41" s="48"/>
      <c r="N41" s="47"/>
      <c r="O41" s="48"/>
      <c r="P41" s="48"/>
      <c r="Q41" s="49"/>
      <c r="R41" s="61"/>
      <c r="S41" s="47"/>
      <c r="T41" s="51"/>
      <c r="U41" s="47"/>
      <c r="V41" s="47"/>
      <c r="W41" s="47"/>
      <c r="X41" s="47"/>
      <c r="Y41" s="47"/>
      <c r="Z41" s="47"/>
      <c r="AA41" s="47"/>
      <c r="AB41" s="47"/>
    </row>
    <row r="42" spans="1:28" x14ac:dyDescent="0.25">
      <c r="A42" s="46">
        <v>28</v>
      </c>
      <c r="B42" s="47"/>
      <c r="C42" s="47"/>
      <c r="D42" s="47"/>
      <c r="E42" s="47"/>
      <c r="F42" s="47"/>
      <c r="G42" s="48"/>
      <c r="H42" s="48"/>
      <c r="I42" s="48"/>
      <c r="J42" s="47"/>
      <c r="K42" s="47"/>
      <c r="L42" s="47"/>
      <c r="M42" s="48"/>
      <c r="N42" s="47"/>
      <c r="O42" s="48"/>
      <c r="P42" s="48"/>
      <c r="Q42" s="49"/>
      <c r="R42" s="61"/>
      <c r="S42" s="47"/>
      <c r="T42" s="51"/>
      <c r="U42" s="47"/>
      <c r="V42" s="47"/>
      <c r="W42" s="47"/>
      <c r="X42" s="47"/>
      <c r="Y42" s="47"/>
      <c r="Z42" s="47"/>
      <c r="AA42" s="47"/>
      <c r="AB42" s="47"/>
    </row>
    <row r="43" spans="1:28" x14ac:dyDescent="0.25">
      <c r="A43" s="46">
        <v>29</v>
      </c>
      <c r="B43" s="47"/>
      <c r="C43" s="47"/>
      <c r="D43" s="47"/>
      <c r="E43" s="47"/>
      <c r="F43" s="47"/>
      <c r="G43" s="48"/>
      <c r="H43" s="48"/>
      <c r="I43" s="48"/>
      <c r="J43" s="47"/>
      <c r="K43" s="47"/>
      <c r="L43" s="47"/>
      <c r="M43" s="48"/>
      <c r="N43" s="47"/>
      <c r="O43" s="48"/>
      <c r="P43" s="48"/>
      <c r="Q43" s="49"/>
      <c r="R43" s="61"/>
      <c r="S43" s="47"/>
      <c r="T43" s="51"/>
      <c r="U43" s="47"/>
      <c r="V43" s="47"/>
      <c r="W43" s="47"/>
      <c r="X43" s="47"/>
      <c r="Y43" s="47"/>
      <c r="Z43" s="47"/>
      <c r="AA43" s="47"/>
      <c r="AB43" s="47"/>
    </row>
    <row r="44" spans="1:28" x14ac:dyDescent="0.25">
      <c r="A44" s="46">
        <v>30</v>
      </c>
      <c r="B44" s="47"/>
      <c r="C44" s="47"/>
      <c r="D44" s="47"/>
      <c r="E44" s="47"/>
      <c r="F44" s="47"/>
      <c r="G44" s="48"/>
      <c r="H44" s="48"/>
      <c r="I44" s="48"/>
      <c r="J44" s="47"/>
      <c r="K44" s="47"/>
      <c r="L44" s="47"/>
      <c r="M44" s="48"/>
      <c r="N44" s="47"/>
      <c r="O44" s="48"/>
      <c r="P44" s="48"/>
      <c r="Q44" s="49"/>
      <c r="R44" s="61"/>
      <c r="S44" s="47"/>
      <c r="T44" s="51"/>
      <c r="U44" s="47"/>
      <c r="V44" s="47"/>
      <c r="W44" s="47"/>
      <c r="X44" s="47"/>
      <c r="Y44" s="47"/>
      <c r="Z44" s="47"/>
      <c r="AA44" s="47"/>
      <c r="AB44" s="47"/>
    </row>
    <row r="45" spans="1:28" x14ac:dyDescent="0.25">
      <c r="A45" s="46">
        <v>31</v>
      </c>
      <c r="B45" s="47"/>
      <c r="C45" s="47"/>
      <c r="D45" s="47"/>
      <c r="E45" s="47"/>
      <c r="F45" s="47"/>
      <c r="G45" s="48"/>
      <c r="H45" s="48"/>
      <c r="I45" s="48"/>
      <c r="J45" s="47"/>
      <c r="K45" s="47"/>
      <c r="L45" s="47"/>
      <c r="M45" s="48"/>
      <c r="N45" s="47"/>
      <c r="O45" s="48"/>
      <c r="P45" s="48"/>
      <c r="Q45" s="49"/>
      <c r="R45" s="61"/>
      <c r="S45" s="47"/>
      <c r="T45" s="51"/>
      <c r="U45" s="47"/>
      <c r="V45" s="47"/>
      <c r="W45" s="47"/>
      <c r="X45" s="47"/>
      <c r="Y45" s="47"/>
      <c r="Z45" s="47"/>
      <c r="AA45" s="47"/>
      <c r="AB45" s="47"/>
    </row>
    <row r="46" spans="1:28" x14ac:dyDescent="0.25">
      <c r="A46" s="46">
        <v>32</v>
      </c>
      <c r="B46" s="47"/>
      <c r="C46" s="47"/>
      <c r="D46" s="47"/>
      <c r="E46" s="47"/>
      <c r="F46" s="47"/>
      <c r="G46" s="48"/>
      <c r="H46" s="48"/>
      <c r="I46" s="48"/>
      <c r="J46" s="47"/>
      <c r="K46" s="47"/>
      <c r="L46" s="47"/>
      <c r="M46" s="48"/>
      <c r="N46" s="47"/>
      <c r="O46" s="48"/>
      <c r="P46" s="48"/>
      <c r="Q46" s="49"/>
      <c r="R46" s="61"/>
      <c r="S46" s="47"/>
      <c r="T46" s="51"/>
      <c r="U46" s="47"/>
      <c r="V46" s="47"/>
      <c r="W46" s="47"/>
      <c r="X46" s="47"/>
      <c r="Y46" s="47"/>
      <c r="Z46" s="47"/>
      <c r="AA46" s="47"/>
      <c r="AB46" s="47"/>
    </row>
    <row r="47" spans="1:28" x14ac:dyDescent="0.25">
      <c r="A47" s="46">
        <v>33</v>
      </c>
      <c r="B47" s="47"/>
      <c r="C47" s="47"/>
      <c r="D47" s="47"/>
      <c r="E47" s="47"/>
      <c r="F47" s="47"/>
      <c r="G47" s="48"/>
      <c r="H47" s="48"/>
      <c r="I47" s="48"/>
      <c r="J47" s="47"/>
      <c r="K47" s="47"/>
      <c r="L47" s="47"/>
      <c r="M47" s="48"/>
      <c r="N47" s="47"/>
      <c r="O47" s="48"/>
      <c r="P47" s="48"/>
      <c r="Q47" s="49"/>
      <c r="R47" s="61"/>
      <c r="S47" s="47"/>
      <c r="T47" s="51"/>
      <c r="U47" s="47"/>
      <c r="V47" s="47"/>
      <c r="W47" s="47"/>
      <c r="X47" s="47"/>
      <c r="Y47" s="47"/>
      <c r="Z47" s="47"/>
      <c r="AA47" s="47"/>
      <c r="AB47" s="47"/>
    </row>
    <row r="48" spans="1:28" x14ac:dyDescent="0.25">
      <c r="A48" s="62">
        <v>34</v>
      </c>
      <c r="B48" s="55"/>
      <c r="C48" s="55"/>
      <c r="D48" s="55"/>
      <c r="E48" s="55"/>
      <c r="F48" s="55"/>
      <c r="G48" s="56"/>
      <c r="H48" s="56"/>
      <c r="I48" s="56"/>
      <c r="J48" s="55"/>
      <c r="K48" s="55"/>
      <c r="L48" s="55"/>
      <c r="M48" s="56"/>
      <c r="N48" s="55"/>
      <c r="O48" s="56"/>
      <c r="P48" s="56"/>
      <c r="Q48" s="57"/>
      <c r="R48" s="61"/>
      <c r="S48" s="47"/>
      <c r="T48" s="51"/>
      <c r="U48" s="47"/>
      <c r="V48" s="47"/>
      <c r="W48" s="47"/>
      <c r="X48" s="47"/>
      <c r="Y48" s="47"/>
      <c r="Z48" s="47"/>
      <c r="AA48" s="47"/>
      <c r="AB48" s="47"/>
    </row>
    <row r="49" spans="1:28" ht="25.5" x14ac:dyDescent="0.25">
      <c r="A49" s="63"/>
      <c r="B49" s="64"/>
      <c r="C49" s="64"/>
      <c r="D49" s="64"/>
      <c r="E49" s="64"/>
      <c r="F49" s="64"/>
      <c r="G49" s="64"/>
      <c r="H49" s="1">
        <f>SUM(H15:H48)</f>
        <v>0</v>
      </c>
      <c r="I49" s="1">
        <f>SUM(I15:I48)</f>
        <v>0</v>
      </c>
      <c r="J49" s="45" t="s">
        <v>47</v>
      </c>
      <c r="K49" s="64"/>
      <c r="L49" s="64"/>
      <c r="M49" s="64"/>
      <c r="N49" s="64"/>
      <c r="O49" s="65"/>
      <c r="P49" s="65"/>
      <c r="Q49" s="65"/>
      <c r="R49" s="38"/>
      <c r="S49" s="64"/>
      <c r="T49" s="64"/>
      <c r="U49" s="38"/>
      <c r="V49" s="8"/>
      <c r="W49" s="8"/>
      <c r="X49" s="8"/>
      <c r="Y49" s="8"/>
      <c r="Z49" s="8"/>
      <c r="AA49" s="8"/>
      <c r="AB49" s="8"/>
    </row>
    <row r="50" spans="1:28" ht="15.75" thickBot="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  <c r="P50" s="65"/>
      <c r="Q50" s="65"/>
      <c r="R50" s="38"/>
      <c r="S50" s="64"/>
      <c r="T50" s="64"/>
      <c r="U50" s="38"/>
      <c r="V50" s="8"/>
      <c r="W50" s="8"/>
      <c r="X50" s="8"/>
      <c r="Y50" s="8"/>
      <c r="Z50" s="8"/>
      <c r="AA50" s="8"/>
      <c r="AB50" s="8"/>
    </row>
    <row r="51" spans="1:28" ht="15.75" thickBot="1" x14ac:dyDescent="0.3">
      <c r="A51" s="63"/>
      <c r="B51" s="148" t="s">
        <v>48</v>
      </c>
      <c r="C51" s="149"/>
      <c r="D51" s="149"/>
      <c r="E51" s="149"/>
      <c r="F51" s="149"/>
      <c r="G51" s="149"/>
      <c r="H51" s="150"/>
      <c r="I51" s="8"/>
      <c r="J51" s="8"/>
      <c r="K51" s="66"/>
      <c r="L51" s="66"/>
      <c r="M51" s="66"/>
      <c r="N51" s="66"/>
      <c r="O51" s="66"/>
      <c r="P51" s="8"/>
      <c r="Q51" s="8"/>
      <c r="R51" s="66"/>
      <c r="S51" s="66"/>
      <c r="T51" s="66"/>
      <c r="U51" s="66"/>
      <c r="V51" s="8"/>
      <c r="W51" s="8"/>
      <c r="X51" s="8"/>
      <c r="Y51" s="8"/>
      <c r="Z51" s="8"/>
      <c r="AA51" s="8"/>
      <c r="AB51" s="8"/>
    </row>
    <row r="52" spans="1:28" x14ac:dyDescent="0.25">
      <c r="A52" s="63"/>
      <c r="B52" s="151" t="s">
        <v>49</v>
      </c>
      <c r="C52" s="152"/>
      <c r="D52" s="152"/>
      <c r="E52" s="152"/>
      <c r="F52" s="152"/>
      <c r="G52" s="152"/>
      <c r="H52" s="153"/>
      <c r="I52" s="8"/>
      <c r="J52" s="8"/>
      <c r="K52" s="128" t="s">
        <v>50</v>
      </c>
      <c r="L52" s="129"/>
      <c r="M52" s="8"/>
      <c r="N52" s="154" t="s">
        <v>51</v>
      </c>
      <c r="O52" s="155"/>
      <c r="P52" s="155"/>
      <c r="Q52" s="155"/>
      <c r="R52" s="156"/>
      <c r="S52" s="66"/>
      <c r="T52" s="66"/>
      <c r="U52" s="66"/>
      <c r="V52" s="8"/>
      <c r="W52" s="8"/>
      <c r="X52" s="8"/>
      <c r="Y52" s="8"/>
      <c r="Z52" s="8"/>
      <c r="AA52" s="8"/>
      <c r="AB52" s="8"/>
    </row>
    <row r="53" spans="1:28" x14ac:dyDescent="0.25">
      <c r="A53" s="63"/>
      <c r="B53" s="67" t="s">
        <v>35</v>
      </c>
      <c r="C53" s="67" t="s">
        <v>52</v>
      </c>
      <c r="D53" s="67" t="s">
        <v>53</v>
      </c>
      <c r="E53" s="67" t="s">
        <v>54</v>
      </c>
      <c r="F53" s="67" t="s">
        <v>55</v>
      </c>
      <c r="G53" s="128" t="s">
        <v>61</v>
      </c>
      <c r="H53" s="129"/>
      <c r="I53" s="8"/>
      <c r="J53" s="8"/>
      <c r="K53" s="68" t="s">
        <v>56</v>
      </c>
      <c r="L53" s="68"/>
      <c r="M53" s="8"/>
      <c r="N53" s="185"/>
      <c r="O53" s="186"/>
      <c r="P53" s="186"/>
      <c r="Q53" s="186"/>
      <c r="R53" s="187"/>
      <c r="S53" s="66"/>
      <c r="T53" s="66"/>
      <c r="U53" s="66"/>
      <c r="V53" s="8"/>
      <c r="W53" s="8"/>
      <c r="X53" s="8"/>
      <c r="Y53" s="8"/>
      <c r="Z53" s="8"/>
      <c r="AA53" s="8"/>
      <c r="AB53" s="8"/>
    </row>
    <row r="54" spans="1:28" x14ac:dyDescent="0.25">
      <c r="A54" s="63"/>
      <c r="B54" s="48"/>
      <c r="C54" s="48"/>
      <c r="D54" s="48"/>
      <c r="E54" s="93" t="e">
        <f>VLOOKUP($G54,#REF!,2,FALSE)</f>
        <v>#REF!</v>
      </c>
      <c r="F54" s="93" t="e">
        <f>VLOOKUP($G54,#REF!,3,FALSE)</f>
        <v>#REF!</v>
      </c>
      <c r="G54" s="139"/>
      <c r="H54" s="139"/>
      <c r="I54" s="8"/>
      <c r="J54" s="8"/>
      <c r="K54" s="69" t="s">
        <v>57</v>
      </c>
      <c r="L54" s="70"/>
      <c r="M54" s="8"/>
      <c r="N54" s="188"/>
      <c r="O54" s="189"/>
      <c r="P54" s="189"/>
      <c r="Q54" s="189"/>
      <c r="R54" s="190"/>
      <c r="S54" s="66"/>
      <c r="T54" s="66"/>
      <c r="U54" s="66"/>
      <c r="V54" s="8"/>
      <c r="W54" s="8"/>
      <c r="X54" s="8"/>
      <c r="Y54" s="8"/>
      <c r="Z54" s="8"/>
      <c r="AA54" s="8"/>
      <c r="AB54" s="8"/>
    </row>
    <row r="55" spans="1:28" x14ac:dyDescent="0.25">
      <c r="A55" s="63"/>
      <c r="B55" s="48"/>
      <c r="C55" s="48"/>
      <c r="D55" s="48"/>
      <c r="E55" s="93" t="e">
        <f>VLOOKUP($G55,#REF!,2,FALSE)</f>
        <v>#REF!</v>
      </c>
      <c r="F55" s="93" t="e">
        <f>VLOOKUP($G55,#REF!,3,FALSE)</f>
        <v>#REF!</v>
      </c>
      <c r="G55" s="139"/>
      <c r="H55" s="139"/>
      <c r="I55" s="8"/>
      <c r="J55" s="8"/>
      <c r="K55" s="128" t="s">
        <v>58</v>
      </c>
      <c r="L55" s="129"/>
      <c r="M55" s="8"/>
      <c r="N55" s="188"/>
      <c r="O55" s="189"/>
      <c r="P55" s="189"/>
      <c r="Q55" s="189"/>
      <c r="R55" s="190"/>
      <c r="S55" s="66"/>
      <c r="T55" s="66"/>
      <c r="U55" s="66"/>
      <c r="V55" s="8"/>
      <c r="W55" s="8"/>
      <c r="X55" s="8"/>
      <c r="Y55" s="8"/>
      <c r="Z55" s="8"/>
      <c r="AA55" s="8"/>
      <c r="AB55" s="8"/>
    </row>
    <row r="56" spans="1:28" x14ac:dyDescent="0.25">
      <c r="A56" s="63"/>
      <c r="B56" s="48"/>
      <c r="C56" s="48"/>
      <c r="D56" s="48"/>
      <c r="E56" s="93" t="e">
        <f>VLOOKUP($G56,#REF!,2,FALSE)</f>
        <v>#REF!</v>
      </c>
      <c r="F56" s="93" t="e">
        <f>VLOOKUP($G56,#REF!,3,FALSE)</f>
        <v>#REF!</v>
      </c>
      <c r="G56" s="139"/>
      <c r="H56" s="139"/>
      <c r="I56" s="8"/>
      <c r="J56" s="8"/>
      <c r="K56" s="68" t="s">
        <v>59</v>
      </c>
      <c r="L56" s="71"/>
      <c r="M56" s="8"/>
      <c r="N56" s="188"/>
      <c r="O56" s="189"/>
      <c r="P56" s="189"/>
      <c r="Q56" s="189"/>
      <c r="R56" s="190"/>
      <c r="S56" s="66"/>
      <c r="T56" s="66"/>
      <c r="U56" s="66"/>
      <c r="V56" s="8"/>
      <c r="W56" s="8"/>
      <c r="X56" s="8"/>
      <c r="Y56" s="8"/>
      <c r="Z56" s="8"/>
      <c r="AA56" s="8"/>
      <c r="AB56" s="8"/>
    </row>
    <row r="57" spans="1:28" ht="15.75" thickBot="1" x14ac:dyDescent="0.3">
      <c r="A57" s="63"/>
      <c r="B57" s="48"/>
      <c r="C57" s="48"/>
      <c r="D57" s="48"/>
      <c r="E57" s="93" t="e">
        <f>VLOOKUP($G57,#REF!,2,FALSE)</f>
        <v>#REF!</v>
      </c>
      <c r="F57" s="93" t="e">
        <f>VLOOKUP($G57,#REF!,3,FALSE)</f>
        <v>#REF!</v>
      </c>
      <c r="G57" s="139"/>
      <c r="H57" s="139"/>
      <c r="I57" s="8"/>
      <c r="J57" s="8"/>
      <c r="K57" s="69" t="s">
        <v>57</v>
      </c>
      <c r="L57" s="72"/>
      <c r="M57" s="8"/>
      <c r="N57" s="191"/>
      <c r="O57" s="192"/>
      <c r="P57" s="192"/>
      <c r="Q57" s="192"/>
      <c r="R57" s="193"/>
      <c r="S57" s="66"/>
      <c r="T57" s="66"/>
      <c r="U57" s="66"/>
      <c r="V57" s="8"/>
      <c r="W57" s="8"/>
      <c r="X57" s="8"/>
      <c r="Y57" s="8"/>
      <c r="Z57" s="8"/>
      <c r="AA57" s="8"/>
      <c r="AB57" s="8"/>
    </row>
    <row r="58" spans="1:28" x14ac:dyDescent="0.25">
      <c r="A58" s="3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8" x14ac:dyDescent="0.25">
      <c r="A59" s="3"/>
      <c r="E59" s="4"/>
      <c r="F59" s="5"/>
      <c r="G59" s="5"/>
      <c r="H59" s="5"/>
      <c r="I59" s="5"/>
      <c r="J59" s="5"/>
      <c r="K59" s="5"/>
      <c r="L59" s="5"/>
      <c r="M59" s="5" t="s">
        <v>79</v>
      </c>
      <c r="N59" s="5"/>
      <c r="O59" s="5"/>
      <c r="P59" s="5"/>
      <c r="Q59" s="5"/>
      <c r="R59" s="5"/>
      <c r="S59" s="5"/>
      <c r="T59" s="5"/>
      <c r="U59" s="5"/>
    </row>
    <row r="60" spans="1:28" x14ac:dyDescent="0.25">
      <c r="M60" s="113">
        <f>Boat1!M15</f>
        <v>0</v>
      </c>
    </row>
    <row r="61" spans="1:28" x14ac:dyDescent="0.25">
      <c r="M61">
        <f>Boat1!M16</f>
        <v>0</v>
      </c>
    </row>
    <row r="62" spans="1:28" x14ac:dyDescent="0.25">
      <c r="M62">
        <f>Boat1!M17</f>
        <v>0</v>
      </c>
    </row>
    <row r="63" spans="1:28" x14ac:dyDescent="0.25">
      <c r="M63">
        <f>Boat1!M18</f>
        <v>2</v>
      </c>
    </row>
    <row r="64" spans="1:28" x14ac:dyDescent="0.25">
      <c r="M64">
        <f>Boat1!M19</f>
        <v>0</v>
      </c>
    </row>
    <row r="65" spans="13:13" x14ac:dyDescent="0.25">
      <c r="M65">
        <f>Boat1!M20</f>
        <v>0</v>
      </c>
    </row>
    <row r="66" spans="13:13" x14ac:dyDescent="0.25">
      <c r="M66">
        <f>Boat1!M21</f>
        <v>0</v>
      </c>
    </row>
    <row r="67" spans="13:13" x14ac:dyDescent="0.25">
      <c r="M67">
        <f>Boat1!M22</f>
        <v>0</v>
      </c>
    </row>
    <row r="68" spans="13:13" x14ac:dyDescent="0.25">
      <c r="M68">
        <f>Boat1!M23</f>
        <v>0</v>
      </c>
    </row>
    <row r="69" spans="13:13" x14ac:dyDescent="0.25">
      <c r="M69">
        <f>Boat1!M24</f>
        <v>0</v>
      </c>
    </row>
    <row r="70" spans="13:13" x14ac:dyDescent="0.25">
      <c r="M70">
        <f>Boat1!M25</f>
        <v>0</v>
      </c>
    </row>
    <row r="71" spans="13:13" x14ac:dyDescent="0.25">
      <c r="M71">
        <f>Boat1!M26</f>
        <v>0</v>
      </c>
    </row>
    <row r="72" spans="13:13" x14ac:dyDescent="0.25">
      <c r="M72">
        <f>Boat1!M27</f>
        <v>0</v>
      </c>
    </row>
    <row r="73" spans="13:13" x14ac:dyDescent="0.25">
      <c r="M73">
        <f>Boat1!M28</f>
        <v>0</v>
      </c>
    </row>
    <row r="74" spans="13:13" x14ac:dyDescent="0.25">
      <c r="M74">
        <f>Boat1!M29</f>
        <v>0</v>
      </c>
    </row>
    <row r="75" spans="13:13" x14ac:dyDescent="0.25">
      <c r="M75">
        <f>Boat1!M30</f>
        <v>0</v>
      </c>
    </row>
    <row r="76" spans="13:13" x14ac:dyDescent="0.25">
      <c r="M76">
        <f>Boat1!M31</f>
        <v>0</v>
      </c>
    </row>
    <row r="77" spans="13:13" x14ac:dyDescent="0.25">
      <c r="M77">
        <f>Boat1!M32</f>
        <v>0</v>
      </c>
    </row>
    <row r="78" spans="13:13" x14ac:dyDescent="0.25">
      <c r="M78">
        <f>Boat1!M33</f>
        <v>0</v>
      </c>
    </row>
    <row r="79" spans="13:13" x14ac:dyDescent="0.25">
      <c r="M79">
        <f>Boat1!M34</f>
        <v>0</v>
      </c>
    </row>
    <row r="80" spans="13:13" x14ac:dyDescent="0.25">
      <c r="M80">
        <f>Boat1!M35</f>
        <v>0</v>
      </c>
    </row>
    <row r="81" spans="13:13" x14ac:dyDescent="0.25">
      <c r="M81">
        <f>Boat1!M36</f>
        <v>0</v>
      </c>
    </row>
    <row r="82" spans="13:13" x14ac:dyDescent="0.25">
      <c r="M82">
        <f>Boat1!M37</f>
        <v>0</v>
      </c>
    </row>
    <row r="83" spans="13:13" x14ac:dyDescent="0.25">
      <c r="M83">
        <f>Boat1!M38</f>
        <v>0</v>
      </c>
    </row>
    <row r="84" spans="13:13" x14ac:dyDescent="0.25">
      <c r="M84">
        <f>Boat1!M39</f>
        <v>0</v>
      </c>
    </row>
    <row r="85" spans="13:13" x14ac:dyDescent="0.25">
      <c r="M85">
        <f>Boat1!M40</f>
        <v>0</v>
      </c>
    </row>
    <row r="86" spans="13:13" x14ac:dyDescent="0.25">
      <c r="M86">
        <f>Boat1!M41</f>
        <v>0</v>
      </c>
    </row>
    <row r="87" spans="13:13" x14ac:dyDescent="0.25">
      <c r="M87">
        <f>Boat1!M42</f>
        <v>0</v>
      </c>
    </row>
    <row r="88" spans="13:13" x14ac:dyDescent="0.25">
      <c r="M88">
        <f>Boat1!M43</f>
        <v>0</v>
      </c>
    </row>
    <row r="89" spans="13:13" x14ac:dyDescent="0.25">
      <c r="M89">
        <f>Boat1!M44</f>
        <v>0</v>
      </c>
    </row>
    <row r="90" spans="13:13" x14ac:dyDescent="0.25">
      <c r="M90">
        <f>Boat1!M45</f>
        <v>0</v>
      </c>
    </row>
    <row r="91" spans="13:13" x14ac:dyDescent="0.25">
      <c r="M91">
        <f>Boat1!M46</f>
        <v>0</v>
      </c>
    </row>
    <row r="92" spans="13:13" x14ac:dyDescent="0.25">
      <c r="M92">
        <f>Boat1!M47</f>
        <v>0</v>
      </c>
    </row>
    <row r="93" spans="13:13" x14ac:dyDescent="0.25">
      <c r="M93" s="113">
        <f>Boat1!M48</f>
        <v>0</v>
      </c>
    </row>
    <row r="94" spans="13:13" x14ac:dyDescent="0.25">
      <c r="M94" t="s">
        <v>73</v>
      </c>
    </row>
    <row r="95" spans="13:13" x14ac:dyDescent="0.25">
      <c r="M95" s="113">
        <f>Boat2!M15</f>
        <v>0</v>
      </c>
    </row>
    <row r="96" spans="13:13" x14ac:dyDescent="0.25">
      <c r="M96">
        <f>Boat2!M16</f>
        <v>0</v>
      </c>
    </row>
    <row r="97" spans="13:13" x14ac:dyDescent="0.25">
      <c r="M97">
        <f>Boat2!M17</f>
        <v>0</v>
      </c>
    </row>
    <row r="98" spans="13:13" x14ac:dyDescent="0.25">
      <c r="M98">
        <f>Boat2!M18</f>
        <v>0</v>
      </c>
    </row>
    <row r="99" spans="13:13" x14ac:dyDescent="0.25">
      <c r="M99">
        <f>Boat2!M19</f>
        <v>0</v>
      </c>
    </row>
    <row r="100" spans="13:13" x14ac:dyDescent="0.25">
      <c r="M100">
        <f>Boat2!M20</f>
        <v>0</v>
      </c>
    </row>
    <row r="101" spans="13:13" x14ac:dyDescent="0.25">
      <c r="M101">
        <f>Boat2!M21</f>
        <v>0</v>
      </c>
    </row>
    <row r="102" spans="13:13" x14ac:dyDescent="0.25">
      <c r="M102">
        <f>Boat2!M22</f>
        <v>0</v>
      </c>
    </row>
    <row r="103" spans="13:13" x14ac:dyDescent="0.25">
      <c r="M103">
        <f>Boat2!M23</f>
        <v>0</v>
      </c>
    </row>
    <row r="104" spans="13:13" x14ac:dyDescent="0.25">
      <c r="M104">
        <f>Boat2!M24</f>
        <v>0</v>
      </c>
    </row>
    <row r="105" spans="13:13" x14ac:dyDescent="0.25">
      <c r="M105">
        <f>Boat2!M25</f>
        <v>0</v>
      </c>
    </row>
    <row r="106" spans="13:13" x14ac:dyDescent="0.25">
      <c r="M106">
        <f>Boat2!M26</f>
        <v>0</v>
      </c>
    </row>
    <row r="107" spans="13:13" x14ac:dyDescent="0.25">
      <c r="M107">
        <f>Boat2!M27</f>
        <v>0</v>
      </c>
    </row>
    <row r="108" spans="13:13" x14ac:dyDescent="0.25">
      <c r="M108">
        <f>Boat2!M28</f>
        <v>0</v>
      </c>
    </row>
    <row r="109" spans="13:13" x14ac:dyDescent="0.25">
      <c r="M109">
        <f>Boat2!M29</f>
        <v>0</v>
      </c>
    </row>
    <row r="110" spans="13:13" x14ac:dyDescent="0.25">
      <c r="M110">
        <f>Boat2!M30</f>
        <v>0</v>
      </c>
    </row>
    <row r="111" spans="13:13" x14ac:dyDescent="0.25">
      <c r="M111">
        <f>Boat2!M31</f>
        <v>0</v>
      </c>
    </row>
    <row r="112" spans="13:13" x14ac:dyDescent="0.25">
      <c r="M112">
        <f>Boat2!M32</f>
        <v>0</v>
      </c>
    </row>
    <row r="113" spans="13:13" x14ac:dyDescent="0.25">
      <c r="M113">
        <f>Boat2!M33</f>
        <v>0</v>
      </c>
    </row>
    <row r="114" spans="13:13" x14ac:dyDescent="0.25">
      <c r="M114">
        <f>Boat2!M34</f>
        <v>0</v>
      </c>
    </row>
    <row r="115" spans="13:13" x14ac:dyDescent="0.25">
      <c r="M115">
        <f>Boat2!M35</f>
        <v>0</v>
      </c>
    </row>
    <row r="116" spans="13:13" x14ac:dyDescent="0.25">
      <c r="M116">
        <f>Boat2!M36</f>
        <v>0</v>
      </c>
    </row>
    <row r="117" spans="13:13" x14ac:dyDescent="0.25">
      <c r="M117">
        <f>Boat2!M37</f>
        <v>0</v>
      </c>
    </row>
    <row r="118" spans="13:13" x14ac:dyDescent="0.25">
      <c r="M118">
        <f>Boat2!M38</f>
        <v>0</v>
      </c>
    </row>
    <row r="119" spans="13:13" x14ac:dyDescent="0.25">
      <c r="M119">
        <f>Boat2!M39</f>
        <v>0</v>
      </c>
    </row>
    <row r="120" spans="13:13" x14ac:dyDescent="0.25">
      <c r="M120">
        <f>Boat2!M40</f>
        <v>0</v>
      </c>
    </row>
    <row r="121" spans="13:13" x14ac:dyDescent="0.25">
      <c r="M121">
        <f>Boat2!M41</f>
        <v>0</v>
      </c>
    </row>
    <row r="122" spans="13:13" x14ac:dyDescent="0.25">
      <c r="M122">
        <f>Boat2!M42</f>
        <v>0</v>
      </c>
    </row>
    <row r="123" spans="13:13" x14ac:dyDescent="0.25">
      <c r="M123">
        <f>Boat2!M43</f>
        <v>0</v>
      </c>
    </row>
    <row r="124" spans="13:13" x14ac:dyDescent="0.25">
      <c r="M124">
        <f>Boat2!M44</f>
        <v>0</v>
      </c>
    </row>
    <row r="125" spans="13:13" x14ac:dyDescent="0.25">
      <c r="M125">
        <f>Boat2!M45</f>
        <v>0</v>
      </c>
    </row>
    <row r="126" spans="13:13" x14ac:dyDescent="0.25">
      <c r="M126">
        <f>Boat2!M46</f>
        <v>0</v>
      </c>
    </row>
    <row r="127" spans="13:13" x14ac:dyDescent="0.25">
      <c r="M127">
        <f>Boat2!M47</f>
        <v>0</v>
      </c>
    </row>
    <row r="128" spans="13:13" x14ac:dyDescent="0.25">
      <c r="M128" s="113">
        <f>Boat2!M48</f>
        <v>0</v>
      </c>
    </row>
    <row r="129" spans="13:13" x14ac:dyDescent="0.25">
      <c r="M129" t="s">
        <v>80</v>
      </c>
    </row>
    <row r="130" spans="13:13" x14ac:dyDescent="0.25">
      <c r="M130" s="113">
        <f>Boat3!M15</f>
        <v>0</v>
      </c>
    </row>
    <row r="131" spans="13:13" x14ac:dyDescent="0.25">
      <c r="M131">
        <f>Boat3!M16</f>
        <v>0</v>
      </c>
    </row>
    <row r="132" spans="13:13" x14ac:dyDescent="0.25">
      <c r="M132">
        <f>Boat3!M17</f>
        <v>0</v>
      </c>
    </row>
    <row r="133" spans="13:13" x14ac:dyDescent="0.25">
      <c r="M133">
        <f>Boat3!M18</f>
        <v>0</v>
      </c>
    </row>
    <row r="134" spans="13:13" x14ac:dyDescent="0.25">
      <c r="M134">
        <f>Boat3!M19</f>
        <v>0</v>
      </c>
    </row>
    <row r="135" spans="13:13" x14ac:dyDescent="0.25">
      <c r="M135">
        <f>Boat3!M20</f>
        <v>0</v>
      </c>
    </row>
    <row r="136" spans="13:13" x14ac:dyDescent="0.25">
      <c r="M136">
        <f>Boat3!M21</f>
        <v>0</v>
      </c>
    </row>
    <row r="137" spans="13:13" x14ac:dyDescent="0.25">
      <c r="M137">
        <f>Boat3!M22</f>
        <v>0</v>
      </c>
    </row>
    <row r="138" spans="13:13" x14ac:dyDescent="0.25">
      <c r="M138">
        <f>Boat3!M23</f>
        <v>0</v>
      </c>
    </row>
    <row r="139" spans="13:13" x14ac:dyDescent="0.25">
      <c r="M139">
        <f>Boat3!M24</f>
        <v>0</v>
      </c>
    </row>
    <row r="140" spans="13:13" x14ac:dyDescent="0.25">
      <c r="M140">
        <f>Boat3!M25</f>
        <v>0</v>
      </c>
    </row>
    <row r="141" spans="13:13" x14ac:dyDescent="0.25">
      <c r="M141">
        <f>Boat3!M26</f>
        <v>0</v>
      </c>
    </row>
    <row r="142" spans="13:13" x14ac:dyDescent="0.25">
      <c r="M142">
        <f>Boat3!M27</f>
        <v>0</v>
      </c>
    </row>
    <row r="143" spans="13:13" x14ac:dyDescent="0.25">
      <c r="M143">
        <f>Boat3!M28</f>
        <v>0</v>
      </c>
    </row>
    <row r="144" spans="13:13" x14ac:dyDescent="0.25">
      <c r="M144">
        <f>Boat3!M29</f>
        <v>0</v>
      </c>
    </row>
    <row r="145" spans="13:13" x14ac:dyDescent="0.25">
      <c r="M145">
        <f>Boat3!M30</f>
        <v>0</v>
      </c>
    </row>
    <row r="146" spans="13:13" x14ac:dyDescent="0.25">
      <c r="M146">
        <f>Boat3!M31</f>
        <v>0</v>
      </c>
    </row>
    <row r="147" spans="13:13" x14ac:dyDescent="0.25">
      <c r="M147">
        <f>Boat3!M32</f>
        <v>0</v>
      </c>
    </row>
    <row r="148" spans="13:13" x14ac:dyDescent="0.25">
      <c r="M148">
        <f>Boat3!M33</f>
        <v>0</v>
      </c>
    </row>
    <row r="149" spans="13:13" x14ac:dyDescent="0.25">
      <c r="M149">
        <f>Boat3!M34</f>
        <v>0</v>
      </c>
    </row>
    <row r="150" spans="13:13" x14ac:dyDescent="0.25">
      <c r="M150">
        <f>Boat3!M35</f>
        <v>0</v>
      </c>
    </row>
    <row r="151" spans="13:13" x14ac:dyDescent="0.25">
      <c r="M151">
        <f>Boat3!M36</f>
        <v>0</v>
      </c>
    </row>
    <row r="152" spans="13:13" x14ac:dyDescent="0.25">
      <c r="M152">
        <f>Boat3!M37</f>
        <v>0</v>
      </c>
    </row>
    <row r="153" spans="13:13" x14ac:dyDescent="0.25">
      <c r="M153">
        <f>Boat3!M38</f>
        <v>0</v>
      </c>
    </row>
    <row r="154" spans="13:13" x14ac:dyDescent="0.25">
      <c r="M154">
        <f>Boat3!M39</f>
        <v>0</v>
      </c>
    </row>
    <row r="155" spans="13:13" x14ac:dyDescent="0.25">
      <c r="M155">
        <f>Boat3!M40</f>
        <v>0</v>
      </c>
    </row>
    <row r="156" spans="13:13" x14ac:dyDescent="0.25">
      <c r="M156">
        <f>Boat3!M41</f>
        <v>0</v>
      </c>
    </row>
    <row r="157" spans="13:13" x14ac:dyDescent="0.25">
      <c r="M157">
        <f>Boat3!M42</f>
        <v>0</v>
      </c>
    </row>
    <row r="158" spans="13:13" x14ac:dyDescent="0.25">
      <c r="M158">
        <f>Boat3!M43</f>
        <v>0</v>
      </c>
    </row>
    <row r="159" spans="13:13" x14ac:dyDescent="0.25">
      <c r="M159">
        <f>Boat3!M44</f>
        <v>0</v>
      </c>
    </row>
    <row r="160" spans="13:13" x14ac:dyDescent="0.25">
      <c r="M160">
        <f>Boat3!M45</f>
        <v>0</v>
      </c>
    </row>
    <row r="161" spans="13:13" x14ac:dyDescent="0.25">
      <c r="M161">
        <f>Boat3!M46</f>
        <v>0</v>
      </c>
    </row>
    <row r="162" spans="13:13" x14ac:dyDescent="0.25">
      <c r="M162">
        <f>Boat3!M47</f>
        <v>0</v>
      </c>
    </row>
    <row r="163" spans="13:13" x14ac:dyDescent="0.25">
      <c r="M163" s="113">
        <f>Boat3!M48</f>
        <v>0</v>
      </c>
    </row>
    <row r="164" spans="13:13" x14ac:dyDescent="0.25">
      <c r="M164" t="s">
        <v>74</v>
      </c>
    </row>
    <row r="165" spans="13:13" x14ac:dyDescent="0.25">
      <c r="M165" s="113">
        <f>Dahab!M15</f>
        <v>0</v>
      </c>
    </row>
    <row r="166" spans="13:13" x14ac:dyDescent="0.25">
      <c r="M166">
        <f>Dahab!M16</f>
        <v>0</v>
      </c>
    </row>
    <row r="167" spans="13:13" x14ac:dyDescent="0.25">
      <c r="M167">
        <f>Dahab!M17</f>
        <v>0</v>
      </c>
    </row>
    <row r="168" spans="13:13" x14ac:dyDescent="0.25">
      <c r="M168">
        <f>Dahab!M18</f>
        <v>0</v>
      </c>
    </row>
    <row r="169" spans="13:13" x14ac:dyDescent="0.25">
      <c r="M169">
        <f>Dahab!M19</f>
        <v>0</v>
      </c>
    </row>
    <row r="170" spans="13:13" x14ac:dyDescent="0.25">
      <c r="M170">
        <f>Dahab!M20</f>
        <v>0</v>
      </c>
    </row>
    <row r="171" spans="13:13" x14ac:dyDescent="0.25">
      <c r="M171">
        <f>Dahab!M21</f>
        <v>0</v>
      </c>
    </row>
    <row r="172" spans="13:13" x14ac:dyDescent="0.25">
      <c r="M172">
        <f>Dahab!M22</f>
        <v>0</v>
      </c>
    </row>
    <row r="173" spans="13:13" x14ac:dyDescent="0.25">
      <c r="M173">
        <f>Dahab!M23</f>
        <v>0</v>
      </c>
    </row>
    <row r="174" spans="13:13" x14ac:dyDescent="0.25">
      <c r="M174">
        <f>Dahab!M24</f>
        <v>0</v>
      </c>
    </row>
    <row r="175" spans="13:13" x14ac:dyDescent="0.25">
      <c r="M175">
        <f>Dahab!M25</f>
        <v>0</v>
      </c>
    </row>
    <row r="176" spans="13:13" x14ac:dyDescent="0.25">
      <c r="M176">
        <f>Dahab!M26</f>
        <v>0</v>
      </c>
    </row>
    <row r="177" spans="13:13" x14ac:dyDescent="0.25">
      <c r="M177">
        <f>Dahab!M27</f>
        <v>0</v>
      </c>
    </row>
    <row r="178" spans="13:13" x14ac:dyDescent="0.25">
      <c r="M178">
        <f>Dahab!M28</f>
        <v>0</v>
      </c>
    </row>
    <row r="179" spans="13:13" x14ac:dyDescent="0.25">
      <c r="M179">
        <f>Dahab!M29</f>
        <v>0</v>
      </c>
    </row>
    <row r="180" spans="13:13" x14ac:dyDescent="0.25">
      <c r="M180">
        <f>Dahab!M30</f>
        <v>0</v>
      </c>
    </row>
    <row r="181" spans="13:13" x14ac:dyDescent="0.25">
      <c r="M181">
        <f>Dahab!M31</f>
        <v>0</v>
      </c>
    </row>
    <row r="182" spans="13:13" x14ac:dyDescent="0.25">
      <c r="M182">
        <f>Dahab!M32</f>
        <v>0</v>
      </c>
    </row>
    <row r="183" spans="13:13" x14ac:dyDescent="0.25">
      <c r="M183">
        <f>Dahab!M33</f>
        <v>0</v>
      </c>
    </row>
    <row r="184" spans="13:13" x14ac:dyDescent="0.25">
      <c r="M184">
        <f>Dahab!M34</f>
        <v>0</v>
      </c>
    </row>
    <row r="185" spans="13:13" x14ac:dyDescent="0.25">
      <c r="M185">
        <f>Dahab!M35</f>
        <v>0</v>
      </c>
    </row>
    <row r="186" spans="13:13" x14ac:dyDescent="0.25">
      <c r="M186">
        <f>Dahab!M36</f>
        <v>0</v>
      </c>
    </row>
    <row r="187" spans="13:13" x14ac:dyDescent="0.25">
      <c r="M187">
        <f>Dahab!M37</f>
        <v>0</v>
      </c>
    </row>
    <row r="188" spans="13:13" x14ac:dyDescent="0.25">
      <c r="M188">
        <f>Dahab!M38</f>
        <v>0</v>
      </c>
    </row>
    <row r="189" spans="13:13" x14ac:dyDescent="0.25">
      <c r="M189">
        <f>Dahab!M39</f>
        <v>0</v>
      </c>
    </row>
    <row r="190" spans="13:13" x14ac:dyDescent="0.25">
      <c r="M190">
        <f>Dahab!M40</f>
        <v>0</v>
      </c>
    </row>
    <row r="191" spans="13:13" x14ac:dyDescent="0.25">
      <c r="M191">
        <f>Dahab!M41</f>
        <v>0</v>
      </c>
    </row>
    <row r="192" spans="13:13" x14ac:dyDescent="0.25">
      <c r="M192">
        <f>Dahab!M42</f>
        <v>0</v>
      </c>
    </row>
    <row r="193" spans="13:13" x14ac:dyDescent="0.25">
      <c r="M193">
        <f>Dahab!M43</f>
        <v>0</v>
      </c>
    </row>
    <row r="194" spans="13:13" x14ac:dyDescent="0.25">
      <c r="M194">
        <f>Dahab!M44</f>
        <v>0</v>
      </c>
    </row>
    <row r="195" spans="13:13" x14ac:dyDescent="0.25">
      <c r="M195">
        <f>Dahab!M45</f>
        <v>0</v>
      </c>
    </row>
    <row r="196" spans="13:13" x14ac:dyDescent="0.25">
      <c r="M196">
        <f>Dahab!M46</f>
        <v>0</v>
      </c>
    </row>
    <row r="197" spans="13:13" x14ac:dyDescent="0.25">
      <c r="M197">
        <f>Dahab!M47</f>
        <v>0</v>
      </c>
    </row>
    <row r="198" spans="13:13" x14ac:dyDescent="0.25">
      <c r="M198" s="113">
        <f>Dahab!M48</f>
        <v>0</v>
      </c>
    </row>
    <row r="199" spans="13:13" x14ac:dyDescent="0.25">
      <c r="M199" t="s">
        <v>76</v>
      </c>
    </row>
    <row r="200" spans="13:13" x14ac:dyDescent="0.25">
      <c r="M200" s="113">
        <f>'Sharks bay'!M15</f>
        <v>0</v>
      </c>
    </row>
    <row r="201" spans="13:13" x14ac:dyDescent="0.25">
      <c r="M201">
        <f>'Sharks bay'!M16</f>
        <v>0</v>
      </c>
    </row>
    <row r="202" spans="13:13" x14ac:dyDescent="0.25">
      <c r="M202">
        <f>'Sharks bay'!M17</f>
        <v>0</v>
      </c>
    </row>
    <row r="203" spans="13:13" x14ac:dyDescent="0.25">
      <c r="M203">
        <f>'Sharks bay'!M18</f>
        <v>0</v>
      </c>
    </row>
    <row r="204" spans="13:13" x14ac:dyDescent="0.25">
      <c r="M204">
        <f>'Sharks bay'!M19</f>
        <v>0</v>
      </c>
    </row>
    <row r="205" spans="13:13" x14ac:dyDescent="0.25">
      <c r="M205">
        <f>'Sharks bay'!M20</f>
        <v>0</v>
      </c>
    </row>
    <row r="206" spans="13:13" x14ac:dyDescent="0.25">
      <c r="M206">
        <f>'Sharks bay'!M21</f>
        <v>0</v>
      </c>
    </row>
    <row r="207" spans="13:13" x14ac:dyDescent="0.25">
      <c r="M207">
        <f>'Sharks bay'!M22</f>
        <v>0</v>
      </c>
    </row>
    <row r="208" spans="13:13" x14ac:dyDescent="0.25">
      <c r="M208">
        <f>'Sharks bay'!M23</f>
        <v>0</v>
      </c>
    </row>
    <row r="209" spans="13:13" x14ac:dyDescent="0.25">
      <c r="M209">
        <f>'Sharks bay'!M24</f>
        <v>0</v>
      </c>
    </row>
    <row r="210" spans="13:13" x14ac:dyDescent="0.25">
      <c r="M210">
        <f>'Sharks bay'!M25</f>
        <v>0</v>
      </c>
    </row>
    <row r="211" spans="13:13" x14ac:dyDescent="0.25">
      <c r="M211">
        <f>'Sharks bay'!M26</f>
        <v>0</v>
      </c>
    </row>
    <row r="212" spans="13:13" x14ac:dyDescent="0.25">
      <c r="M212">
        <f>'Sharks bay'!M27</f>
        <v>0</v>
      </c>
    </row>
    <row r="213" spans="13:13" x14ac:dyDescent="0.25">
      <c r="M213">
        <f>'Sharks bay'!M28</f>
        <v>0</v>
      </c>
    </row>
    <row r="214" spans="13:13" x14ac:dyDescent="0.25">
      <c r="M214">
        <f>'Sharks bay'!M29</f>
        <v>0</v>
      </c>
    </row>
    <row r="215" spans="13:13" x14ac:dyDescent="0.25">
      <c r="M215">
        <f>'Sharks bay'!M30</f>
        <v>0</v>
      </c>
    </row>
    <row r="216" spans="13:13" x14ac:dyDescent="0.25">
      <c r="M216">
        <f>'Sharks bay'!M31</f>
        <v>0</v>
      </c>
    </row>
    <row r="217" spans="13:13" x14ac:dyDescent="0.25">
      <c r="M217">
        <f>'Sharks bay'!M32</f>
        <v>0</v>
      </c>
    </row>
    <row r="218" spans="13:13" x14ac:dyDescent="0.25">
      <c r="M218">
        <f>'Sharks bay'!M33</f>
        <v>0</v>
      </c>
    </row>
    <row r="219" spans="13:13" x14ac:dyDescent="0.25">
      <c r="M219">
        <f>'Sharks bay'!M34</f>
        <v>0</v>
      </c>
    </row>
    <row r="220" spans="13:13" x14ac:dyDescent="0.25">
      <c r="M220">
        <f>'Sharks bay'!M35</f>
        <v>0</v>
      </c>
    </row>
    <row r="221" spans="13:13" x14ac:dyDescent="0.25">
      <c r="M221">
        <f>'Sharks bay'!M36</f>
        <v>0</v>
      </c>
    </row>
    <row r="222" spans="13:13" x14ac:dyDescent="0.25">
      <c r="M222">
        <f>'Sharks bay'!M37</f>
        <v>0</v>
      </c>
    </row>
    <row r="223" spans="13:13" x14ac:dyDescent="0.25">
      <c r="M223">
        <f>'Sharks bay'!M38</f>
        <v>0</v>
      </c>
    </row>
    <row r="224" spans="13:13" x14ac:dyDescent="0.25">
      <c r="M224">
        <f>'Sharks bay'!M39</f>
        <v>0</v>
      </c>
    </row>
    <row r="225" spans="13:13" x14ac:dyDescent="0.25">
      <c r="M225">
        <f>'Sharks bay'!M40</f>
        <v>0</v>
      </c>
    </row>
    <row r="226" spans="13:13" x14ac:dyDescent="0.25">
      <c r="M226">
        <f>'Sharks bay'!M41</f>
        <v>0</v>
      </c>
    </row>
    <row r="227" spans="13:13" x14ac:dyDescent="0.25">
      <c r="M227">
        <f>'Sharks bay'!M42</f>
        <v>0</v>
      </c>
    </row>
    <row r="228" spans="13:13" x14ac:dyDescent="0.25">
      <c r="M228">
        <f>'Sharks bay'!M43</f>
        <v>0</v>
      </c>
    </row>
    <row r="229" spans="13:13" x14ac:dyDescent="0.25">
      <c r="M229">
        <f>'Sharks bay'!M44</f>
        <v>0</v>
      </c>
    </row>
    <row r="230" spans="13:13" x14ac:dyDescent="0.25">
      <c r="M230">
        <f>'Sharks bay'!M45</f>
        <v>0</v>
      </c>
    </row>
    <row r="231" spans="13:13" x14ac:dyDescent="0.25">
      <c r="M231">
        <f>'Sharks bay'!M46</f>
        <v>0</v>
      </c>
    </row>
    <row r="232" spans="13:13" x14ac:dyDescent="0.25">
      <c r="M232">
        <f>'Sharks bay'!M47</f>
        <v>0</v>
      </c>
    </row>
    <row r="233" spans="13:13" x14ac:dyDescent="0.25">
      <c r="M233" s="113">
        <f>'Sharks bay'!M48</f>
        <v>0</v>
      </c>
    </row>
    <row r="234" spans="13:13" x14ac:dyDescent="0.25">
      <c r="M234" t="s">
        <v>77</v>
      </c>
    </row>
    <row r="235" spans="13:13" x14ac:dyDescent="0.25">
      <c r="M235" s="113">
        <f>Stella!M15</f>
        <v>0</v>
      </c>
    </row>
    <row r="236" spans="13:13" x14ac:dyDescent="0.25">
      <c r="M236">
        <f>Stella!M16</f>
        <v>0</v>
      </c>
    </row>
    <row r="237" spans="13:13" x14ac:dyDescent="0.25">
      <c r="M237">
        <f>Stella!M17</f>
        <v>0</v>
      </c>
    </row>
    <row r="238" spans="13:13" x14ac:dyDescent="0.25">
      <c r="M238">
        <f>Stella!M18</f>
        <v>0</v>
      </c>
    </row>
    <row r="239" spans="13:13" x14ac:dyDescent="0.25">
      <c r="M239">
        <f>Stella!M19</f>
        <v>0</v>
      </c>
    </row>
    <row r="240" spans="13:13" x14ac:dyDescent="0.25">
      <c r="M240">
        <f>Stella!M20</f>
        <v>0</v>
      </c>
    </row>
    <row r="241" spans="13:13" x14ac:dyDescent="0.25">
      <c r="M241">
        <f>Stella!M21</f>
        <v>0</v>
      </c>
    </row>
    <row r="242" spans="13:13" x14ac:dyDescent="0.25">
      <c r="M242">
        <f>Stella!M22</f>
        <v>0</v>
      </c>
    </row>
    <row r="243" spans="13:13" x14ac:dyDescent="0.25">
      <c r="M243">
        <f>Stella!M23</f>
        <v>0</v>
      </c>
    </row>
    <row r="244" spans="13:13" x14ac:dyDescent="0.25">
      <c r="M244">
        <f>Stella!M24</f>
        <v>0</v>
      </c>
    </row>
    <row r="245" spans="13:13" x14ac:dyDescent="0.25">
      <c r="M245">
        <f>Stella!M25</f>
        <v>0</v>
      </c>
    </row>
    <row r="246" spans="13:13" x14ac:dyDescent="0.25">
      <c r="M246">
        <f>Stella!M26</f>
        <v>0</v>
      </c>
    </row>
    <row r="247" spans="13:13" x14ac:dyDescent="0.25">
      <c r="M247">
        <f>Stella!M27</f>
        <v>0</v>
      </c>
    </row>
    <row r="248" spans="13:13" x14ac:dyDescent="0.25">
      <c r="M248">
        <f>Stella!M28</f>
        <v>0</v>
      </c>
    </row>
    <row r="249" spans="13:13" x14ac:dyDescent="0.25">
      <c r="M249">
        <f>Stella!M29</f>
        <v>0</v>
      </c>
    </row>
    <row r="250" spans="13:13" x14ac:dyDescent="0.25">
      <c r="M250">
        <f>Stella!M30</f>
        <v>0</v>
      </c>
    </row>
    <row r="251" spans="13:13" x14ac:dyDescent="0.25">
      <c r="M251">
        <f>Stella!M31</f>
        <v>0</v>
      </c>
    </row>
    <row r="252" spans="13:13" x14ac:dyDescent="0.25">
      <c r="M252">
        <f>Stella!M32</f>
        <v>0</v>
      </c>
    </row>
    <row r="253" spans="13:13" x14ac:dyDescent="0.25">
      <c r="M253">
        <f>Stella!M33</f>
        <v>0</v>
      </c>
    </row>
    <row r="254" spans="13:13" x14ac:dyDescent="0.25">
      <c r="M254">
        <f>Stella!M34</f>
        <v>0</v>
      </c>
    </row>
    <row r="255" spans="13:13" x14ac:dyDescent="0.25">
      <c r="M255">
        <f>Stella!M35</f>
        <v>0</v>
      </c>
    </row>
    <row r="256" spans="13:13" x14ac:dyDescent="0.25">
      <c r="M256">
        <f>Stella!M36</f>
        <v>0</v>
      </c>
    </row>
    <row r="257" spans="13:13" x14ac:dyDescent="0.25">
      <c r="M257">
        <f>Stella!M37</f>
        <v>0</v>
      </c>
    </row>
    <row r="258" spans="13:13" x14ac:dyDescent="0.25">
      <c r="M258">
        <f>Stella!M38</f>
        <v>0</v>
      </c>
    </row>
    <row r="259" spans="13:13" x14ac:dyDescent="0.25">
      <c r="M259">
        <f>Stella!M39</f>
        <v>0</v>
      </c>
    </row>
    <row r="260" spans="13:13" x14ac:dyDescent="0.25">
      <c r="M260">
        <f>Stella!M40</f>
        <v>0</v>
      </c>
    </row>
    <row r="261" spans="13:13" x14ac:dyDescent="0.25">
      <c r="M261">
        <f>Stella!M41</f>
        <v>0</v>
      </c>
    </row>
    <row r="262" spans="13:13" x14ac:dyDescent="0.25">
      <c r="M262">
        <f>Stella!M42</f>
        <v>0</v>
      </c>
    </row>
    <row r="263" spans="13:13" x14ac:dyDescent="0.25">
      <c r="M263">
        <f>Stella!M43</f>
        <v>0</v>
      </c>
    </row>
    <row r="264" spans="13:13" x14ac:dyDescent="0.25">
      <c r="M264">
        <f>Stella!M44</f>
        <v>0</v>
      </c>
    </row>
    <row r="265" spans="13:13" x14ac:dyDescent="0.25">
      <c r="M265">
        <f>Stella!M45</f>
        <v>0</v>
      </c>
    </row>
    <row r="266" spans="13:13" x14ac:dyDescent="0.25">
      <c r="M266">
        <f>Stella!M46</f>
        <v>0</v>
      </c>
    </row>
    <row r="267" spans="13:13" x14ac:dyDescent="0.25">
      <c r="M267">
        <f>Stella!M47</f>
        <v>0</v>
      </c>
    </row>
    <row r="268" spans="13:13" x14ac:dyDescent="0.25">
      <c r="M268" s="113">
        <f>Stella!M48</f>
        <v>0</v>
      </c>
    </row>
    <row r="269" spans="13:13" x14ac:dyDescent="0.25">
      <c r="M269" t="s">
        <v>78</v>
      </c>
    </row>
    <row r="270" spans="13:13" x14ac:dyDescent="0.25">
      <c r="M270" s="113">
        <f>Fanar!M15</f>
        <v>0</v>
      </c>
    </row>
    <row r="271" spans="13:13" x14ac:dyDescent="0.25">
      <c r="M271">
        <f>Fanar!M16</f>
        <v>0</v>
      </c>
    </row>
    <row r="272" spans="13:13" x14ac:dyDescent="0.25">
      <c r="M272">
        <f>Fanar!M17</f>
        <v>0</v>
      </c>
    </row>
    <row r="273" spans="13:13" x14ac:dyDescent="0.25">
      <c r="M273">
        <f>Fanar!M18</f>
        <v>0</v>
      </c>
    </row>
    <row r="274" spans="13:13" x14ac:dyDescent="0.25">
      <c r="M274">
        <f>Fanar!M19</f>
        <v>0</v>
      </c>
    </row>
    <row r="275" spans="13:13" x14ac:dyDescent="0.25">
      <c r="M275">
        <f>Fanar!M20</f>
        <v>0</v>
      </c>
    </row>
    <row r="276" spans="13:13" x14ac:dyDescent="0.25">
      <c r="M276">
        <f>Fanar!M21</f>
        <v>0</v>
      </c>
    </row>
    <row r="277" spans="13:13" x14ac:dyDescent="0.25">
      <c r="M277">
        <f>Fanar!M22</f>
        <v>0</v>
      </c>
    </row>
    <row r="278" spans="13:13" x14ac:dyDescent="0.25">
      <c r="M278">
        <f>Fanar!M23</f>
        <v>0</v>
      </c>
    </row>
    <row r="279" spans="13:13" x14ac:dyDescent="0.25">
      <c r="M279">
        <f>Fanar!M24</f>
        <v>0</v>
      </c>
    </row>
    <row r="280" spans="13:13" x14ac:dyDescent="0.25">
      <c r="M280">
        <f>Fanar!M25</f>
        <v>0</v>
      </c>
    </row>
    <row r="281" spans="13:13" x14ac:dyDescent="0.25">
      <c r="M281">
        <f>Fanar!M26</f>
        <v>0</v>
      </c>
    </row>
    <row r="282" spans="13:13" x14ac:dyDescent="0.25">
      <c r="M282">
        <f>Fanar!M27</f>
        <v>0</v>
      </c>
    </row>
    <row r="283" spans="13:13" x14ac:dyDescent="0.25">
      <c r="M283">
        <f>Fanar!M28</f>
        <v>0</v>
      </c>
    </row>
    <row r="284" spans="13:13" x14ac:dyDescent="0.25">
      <c r="M284">
        <f>Fanar!M29</f>
        <v>0</v>
      </c>
    </row>
    <row r="285" spans="13:13" x14ac:dyDescent="0.25">
      <c r="M285">
        <f>Fanar!M30</f>
        <v>0</v>
      </c>
    </row>
    <row r="286" spans="13:13" x14ac:dyDescent="0.25">
      <c r="M286">
        <f>Fanar!M31</f>
        <v>0</v>
      </c>
    </row>
    <row r="287" spans="13:13" x14ac:dyDescent="0.25">
      <c r="M287">
        <f>Fanar!M32</f>
        <v>0</v>
      </c>
    </row>
    <row r="288" spans="13:13" x14ac:dyDescent="0.25">
      <c r="M288">
        <f>Fanar!M33</f>
        <v>0</v>
      </c>
    </row>
    <row r="289" spans="13:13" x14ac:dyDescent="0.25">
      <c r="M289">
        <f>Fanar!M34</f>
        <v>0</v>
      </c>
    </row>
    <row r="290" spans="13:13" x14ac:dyDescent="0.25">
      <c r="M290">
        <f>Fanar!M35</f>
        <v>0</v>
      </c>
    </row>
    <row r="291" spans="13:13" x14ac:dyDescent="0.25">
      <c r="M291">
        <f>Fanar!M36</f>
        <v>0</v>
      </c>
    </row>
    <row r="292" spans="13:13" x14ac:dyDescent="0.25">
      <c r="M292">
        <f>Fanar!M37</f>
        <v>0</v>
      </c>
    </row>
    <row r="293" spans="13:13" x14ac:dyDescent="0.25">
      <c r="M293">
        <f>Fanar!M38</f>
        <v>0</v>
      </c>
    </row>
    <row r="294" spans="13:13" x14ac:dyDescent="0.25">
      <c r="M294">
        <f>Fanar!M39</f>
        <v>0</v>
      </c>
    </row>
    <row r="295" spans="13:13" x14ac:dyDescent="0.25">
      <c r="M295">
        <f>Fanar!M40</f>
        <v>0</v>
      </c>
    </row>
    <row r="296" spans="13:13" x14ac:dyDescent="0.25">
      <c r="M296">
        <f>Fanar!M41</f>
        <v>0</v>
      </c>
    </row>
    <row r="297" spans="13:13" x14ac:dyDescent="0.25">
      <c r="M297">
        <f>Fanar!M42</f>
        <v>0</v>
      </c>
    </row>
    <row r="298" spans="13:13" x14ac:dyDescent="0.25">
      <c r="M298">
        <f>Fanar!M43</f>
        <v>0</v>
      </c>
    </row>
    <row r="299" spans="13:13" x14ac:dyDescent="0.25">
      <c r="M299">
        <f>Fanar!M44</f>
        <v>0</v>
      </c>
    </row>
    <row r="300" spans="13:13" x14ac:dyDescent="0.25">
      <c r="M300">
        <f>Fanar!M45</f>
        <v>0</v>
      </c>
    </row>
    <row r="301" spans="13:13" x14ac:dyDescent="0.25">
      <c r="M301">
        <f>Fanar!M46</f>
        <v>0</v>
      </c>
    </row>
    <row r="302" spans="13:13" x14ac:dyDescent="0.25">
      <c r="M302">
        <f>Fanar!M47</f>
        <v>0</v>
      </c>
    </row>
    <row r="303" spans="13:13" x14ac:dyDescent="0.25">
      <c r="M303" s="113">
        <f>Fanar!M48</f>
        <v>0</v>
      </c>
    </row>
  </sheetData>
  <sheetProtection formatCells="0"/>
  <mergeCells count="41">
    <mergeCell ref="C4:F4"/>
    <mergeCell ref="G4:L4"/>
    <mergeCell ref="C1:C2"/>
    <mergeCell ref="D1:D2"/>
    <mergeCell ref="E1:E2"/>
    <mergeCell ref="F1:G1"/>
    <mergeCell ref="H1:I2"/>
    <mergeCell ref="J1:J2"/>
    <mergeCell ref="K1:L2"/>
    <mergeCell ref="N1:O2"/>
    <mergeCell ref="H3:I3"/>
    <mergeCell ref="K3:L3"/>
    <mergeCell ref="N3:O3"/>
    <mergeCell ref="B51:H51"/>
    <mergeCell ref="H5:I5"/>
    <mergeCell ref="K5:L5"/>
    <mergeCell ref="H6:I6"/>
    <mergeCell ref="K6:L6"/>
    <mergeCell ref="A7:B10"/>
    <mergeCell ref="H7:I7"/>
    <mergeCell ref="K7:L7"/>
    <mergeCell ref="H8:I8"/>
    <mergeCell ref="K8:L8"/>
    <mergeCell ref="H9:I9"/>
    <mergeCell ref="K9:L9"/>
    <mergeCell ref="H10:I10"/>
    <mergeCell ref="K10:L10"/>
    <mergeCell ref="H11:I11"/>
    <mergeCell ref="K11:L11"/>
    <mergeCell ref="B52:H52"/>
    <mergeCell ref="K52:L52"/>
    <mergeCell ref="H12:I12"/>
    <mergeCell ref="K12:L12"/>
    <mergeCell ref="N52:R52"/>
    <mergeCell ref="G53:H53"/>
    <mergeCell ref="N53:R57"/>
    <mergeCell ref="G54:H54"/>
    <mergeCell ref="G55:H55"/>
    <mergeCell ref="K55:L55"/>
    <mergeCell ref="G56:H56"/>
    <mergeCell ref="G57:H57"/>
  </mergeCells>
  <conditionalFormatting sqref="H3:I3">
    <cfRule type="timePeriod" dxfId="151" priority="4" timePeriod="last7Days">
      <formula>AND(TODAY()-FLOOR(H3,1)&lt;=6,FLOOR(H3,1)&lt;=TODAY())</formula>
    </cfRule>
    <cfRule type="timePeriod" dxfId="150" priority="5" timePeriod="last7Days">
      <formula>AND(TODAY()-FLOOR(H3,1)&lt;=6,FLOOR(H3,1)&lt;=TODAY())</formula>
    </cfRule>
  </conditionalFormatting>
  <conditionalFormatting sqref="L53:L54 L56:L57">
    <cfRule type="cellIs" dxfId="149" priority="3" operator="greaterThan">
      <formula>0</formula>
    </cfRule>
  </conditionalFormatting>
  <conditionalFormatting sqref="M15:M303">
    <cfRule type="expression" dxfId="148" priority="1">
      <formula>COUNTIF($M$15:$M$303,M15)&gt;1</formula>
    </cfRule>
  </conditionalFormatting>
  <pageMargins left="0.2" right="0.2" top="0.25" bottom="0.25" header="0.3" footer="0.3"/>
  <pageSetup paperSize="9" scale="60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1DA859F-BBC8-45AF-868A-D56649B3BF9F}">
          <x14:formula1>
            <xm:f>#REF!</xm:f>
          </x14:formula1>
          <xm:sqref>D12</xm:sqref>
        </x14:dataValidation>
        <x14:dataValidation type="list" allowBlank="1" showInputMessage="1" showErrorMessage="1" xr:uid="{36663F6A-5FA8-4F17-894E-77B6CDC9D35C}">
          <x14:formula1>
            <xm:f>#REF!</xm:f>
          </x14:formula1>
          <xm:sqref>D3</xm:sqref>
        </x14:dataValidation>
        <x14:dataValidation type="list" allowBlank="1" showInputMessage="1" showErrorMessage="1" xr:uid="{411F1D08-8BCB-40F5-8E9D-AAB21DEDD4A0}">
          <x14:formula1>
            <xm:f>#REF!</xm:f>
          </x14:formula1>
          <xm:sqref>E3</xm:sqref>
        </x14:dataValidation>
        <x14:dataValidation type="list" allowBlank="1" showInputMessage="1" showErrorMessage="1" xr:uid="{0FABD884-6578-49A7-B63E-B3A3211F3810}">
          <x14:formula1>
            <xm:f>#REF!</xm:f>
          </x14:formula1>
          <xm:sqref>G54:H57</xm:sqref>
        </x14:dataValidation>
        <x14:dataValidation type="list" allowBlank="1" showInputMessage="1" showErrorMessage="1" xr:uid="{5009F8FF-1788-40BE-A57F-AC3CE6915A07}">
          <x14:formula1>
            <xm:f>#REF!</xm:f>
          </x14:formula1>
          <xm:sqref>K6:L12</xm:sqref>
        </x14:dataValidation>
        <x14:dataValidation type="list" allowBlank="1" showInputMessage="1" showErrorMessage="1" xr:uid="{FFC93CD7-159D-4339-A8E5-48A5F6955405}">
          <x14:formula1>
            <xm:f>#REF!</xm:f>
          </x14:formula1>
          <xm:sqref>K3:L3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A0A57-C742-4B12-9ADB-6811677CC15F}">
  <dimension ref="A1:AB303"/>
  <sheetViews>
    <sheetView showZeros="0" topLeftCell="A4" zoomScaleNormal="100" workbookViewId="0">
      <selection activeCell="K9" sqref="K9:L9"/>
    </sheetView>
  </sheetViews>
  <sheetFormatPr defaultColWidth="9.140625" defaultRowHeight="15" x14ac:dyDescent="0.25"/>
  <cols>
    <col min="1" max="1" width="5.5703125" customWidth="1"/>
    <col min="2" max="2" width="21.85546875" customWidth="1"/>
    <col min="3" max="3" width="17.28515625" bestFit="1" customWidth="1"/>
    <col min="4" max="4" width="19.140625" bestFit="1" customWidth="1"/>
    <col min="5" max="5" width="17.140625" customWidth="1"/>
    <col min="6" max="6" width="17.140625" bestFit="1" customWidth="1"/>
    <col min="7" max="7" width="12.28515625" customWidth="1"/>
    <col min="8" max="8" width="8.140625" customWidth="1"/>
    <col min="9" max="9" width="7.42578125" customWidth="1"/>
    <col min="10" max="10" width="12.5703125" bestFit="1" customWidth="1"/>
    <col min="11" max="11" width="10.85546875" customWidth="1"/>
    <col min="12" max="12" width="9.5703125" customWidth="1"/>
    <col min="13" max="13" width="7.85546875" customWidth="1"/>
    <col min="15" max="15" width="11.140625" bestFit="1" customWidth="1"/>
    <col min="16" max="16" width="10.7109375" customWidth="1"/>
    <col min="17" max="17" width="8.140625" customWidth="1"/>
    <col min="18" max="18" width="7" customWidth="1"/>
    <col min="19" max="19" width="8.28515625" bestFit="1" customWidth="1"/>
    <col min="20" max="21" width="8" bestFit="1" customWidth="1"/>
  </cols>
  <sheetData>
    <row r="1" spans="1:28" s="6" customFormat="1" ht="15" customHeight="1" x14ac:dyDescent="0.25">
      <c r="A1" s="12"/>
      <c r="B1" s="12"/>
      <c r="C1" s="146" t="s">
        <v>0</v>
      </c>
      <c r="D1" s="163" t="s">
        <v>1</v>
      </c>
      <c r="E1" s="163" t="s">
        <v>2</v>
      </c>
      <c r="F1" s="165" t="s">
        <v>43</v>
      </c>
      <c r="G1" s="165"/>
      <c r="H1" s="166" t="s">
        <v>6</v>
      </c>
      <c r="I1" s="166"/>
      <c r="J1" s="168" t="s">
        <v>5</v>
      </c>
      <c r="K1" s="157" t="s">
        <v>4</v>
      </c>
      <c r="L1" s="158"/>
      <c r="M1" s="13"/>
      <c r="N1" s="140" t="s">
        <v>60</v>
      </c>
      <c r="O1" s="141"/>
      <c r="P1" s="14"/>
      <c r="Q1" s="14"/>
      <c r="R1" s="14"/>
      <c r="S1" s="14"/>
      <c r="T1" s="14"/>
      <c r="U1" s="14"/>
      <c r="V1" s="9"/>
      <c r="W1" s="9"/>
      <c r="X1" s="9"/>
      <c r="Y1" s="9"/>
      <c r="Z1" s="9"/>
      <c r="AA1" s="9"/>
      <c r="AB1" s="9"/>
    </row>
    <row r="2" spans="1:28" s="6" customFormat="1" ht="15" customHeight="1" thickBot="1" x14ac:dyDescent="0.3">
      <c r="A2" s="12"/>
      <c r="B2" s="12"/>
      <c r="C2" s="147"/>
      <c r="D2" s="164"/>
      <c r="E2" s="164"/>
      <c r="F2" s="7" t="s">
        <v>8</v>
      </c>
      <c r="G2" s="7" t="s">
        <v>7</v>
      </c>
      <c r="H2" s="167"/>
      <c r="I2" s="167"/>
      <c r="J2" s="169"/>
      <c r="K2" s="159"/>
      <c r="L2" s="160"/>
      <c r="M2" s="13"/>
      <c r="N2" s="142"/>
      <c r="O2" s="143"/>
      <c r="P2" s="14"/>
      <c r="Q2" s="14"/>
      <c r="R2" s="14"/>
      <c r="S2" s="14"/>
      <c r="T2" s="14"/>
      <c r="U2" s="14"/>
      <c r="V2" s="9"/>
      <c r="W2" s="9"/>
      <c r="X2" s="9"/>
      <c r="Y2" s="9"/>
      <c r="Z2" s="9"/>
      <c r="AA2" s="9"/>
      <c r="AB2" s="9"/>
    </row>
    <row r="3" spans="1:28" s="6" customFormat="1" ht="27.75" customHeight="1" thickTop="1" thickBot="1" x14ac:dyDescent="0.3">
      <c r="A3" s="12"/>
      <c r="B3" s="12"/>
      <c r="C3" s="114">
        <f>Boat1!C3</f>
        <v>44774</v>
      </c>
      <c r="D3" s="16" t="s">
        <v>66</v>
      </c>
      <c r="E3" s="11"/>
      <c r="F3" s="73" t="e">
        <f>VLOOKUP($K$3,#REF!,4,FALSE)</f>
        <v>#REF!</v>
      </c>
      <c r="G3" s="73" t="e">
        <f>VLOOKUP($K$3,#REF!,5,FALSE)</f>
        <v>#REF!</v>
      </c>
      <c r="H3" s="171" t="e">
        <f>VLOOKUP($K$3,#REF!,3,FALSE)</f>
        <v>#REF!</v>
      </c>
      <c r="I3" s="172"/>
      <c r="J3" s="73" t="e">
        <f>VLOOKUP($K$3,#REF!,2,FALSE)</f>
        <v>#REF!</v>
      </c>
      <c r="K3" s="161"/>
      <c r="L3" s="162"/>
      <c r="M3" s="13"/>
      <c r="N3" s="144" t="e">
        <f>VLOOKUP($K$3,#REF!,6,FALSE)</f>
        <v>#REF!</v>
      </c>
      <c r="O3" s="145" t="e">
        <f>VLOOKUP($K$3,#REF!,2,FALSE)</f>
        <v>#REF!</v>
      </c>
      <c r="P3" s="14"/>
      <c r="Q3" s="14"/>
      <c r="R3" s="14"/>
      <c r="S3" s="14"/>
      <c r="T3" s="14"/>
      <c r="U3" s="14"/>
      <c r="V3" s="9"/>
      <c r="W3" s="9"/>
      <c r="X3" s="9"/>
      <c r="Y3" s="9"/>
      <c r="Z3" s="9"/>
      <c r="AA3" s="9"/>
      <c r="AB3" s="9"/>
    </row>
    <row r="4" spans="1:28" s="6" customFormat="1" ht="16.5" thickBot="1" x14ac:dyDescent="0.3">
      <c r="A4" s="12"/>
      <c r="B4" s="12"/>
      <c r="C4" s="179" t="s">
        <v>9</v>
      </c>
      <c r="D4" s="180"/>
      <c r="E4" s="180"/>
      <c r="F4" s="181"/>
      <c r="G4" s="182" t="s">
        <v>10</v>
      </c>
      <c r="H4" s="180"/>
      <c r="I4" s="180"/>
      <c r="J4" s="180"/>
      <c r="K4" s="180"/>
      <c r="L4" s="183"/>
      <c r="M4" s="13"/>
      <c r="N4" s="17" t="s">
        <v>71</v>
      </c>
      <c r="O4" s="18"/>
      <c r="P4" s="18"/>
      <c r="Q4" s="18"/>
      <c r="R4" s="18"/>
      <c r="S4" s="18"/>
      <c r="T4" s="18"/>
      <c r="U4" s="19"/>
      <c r="V4" s="9"/>
      <c r="W4" s="9"/>
      <c r="X4" s="9"/>
      <c r="Y4" s="9"/>
      <c r="Z4" s="9"/>
      <c r="AA4" s="9"/>
      <c r="AB4" s="9"/>
    </row>
    <row r="5" spans="1:28" s="6" customFormat="1" ht="15.75" thickBot="1" x14ac:dyDescent="0.3">
      <c r="A5" s="12"/>
      <c r="B5" s="12"/>
      <c r="C5" s="81" t="s">
        <v>14</v>
      </c>
      <c r="D5" s="7" t="s">
        <v>13</v>
      </c>
      <c r="E5" s="7" t="s">
        <v>11</v>
      </c>
      <c r="F5" s="82" t="s">
        <v>12</v>
      </c>
      <c r="G5" s="83" t="s">
        <v>14</v>
      </c>
      <c r="H5" s="169" t="s">
        <v>13</v>
      </c>
      <c r="I5" s="169"/>
      <c r="J5" s="7" t="s">
        <v>11</v>
      </c>
      <c r="K5" s="169" t="s">
        <v>45</v>
      </c>
      <c r="L5" s="184"/>
      <c r="M5" s="13"/>
      <c r="N5" s="17"/>
      <c r="O5" s="18"/>
      <c r="P5" s="18"/>
      <c r="Q5" s="18"/>
      <c r="R5" s="18"/>
      <c r="S5" s="18"/>
      <c r="T5" s="18"/>
      <c r="U5" s="19"/>
      <c r="V5" s="9"/>
      <c r="W5" s="9"/>
      <c r="X5" s="9"/>
      <c r="Y5" s="9"/>
      <c r="Z5" s="9"/>
      <c r="AA5" s="9"/>
      <c r="AB5" s="9"/>
    </row>
    <row r="6" spans="1:28" s="6" customFormat="1" ht="15.75" x14ac:dyDescent="0.25">
      <c r="A6" s="12"/>
      <c r="B6" s="12"/>
      <c r="C6" s="92" t="e">
        <f>VLOOKUP($K$3,#REF!,10,FALSE)</f>
        <v>#REF!</v>
      </c>
      <c r="D6" s="92" t="e">
        <f>VLOOKUP($K$3,#REF!,9,FALSE)</f>
        <v>#REF!</v>
      </c>
      <c r="E6" s="92" t="e">
        <f>VLOOKUP($K$3,#REF!,8,FALSE)</f>
        <v>#REF!</v>
      </c>
      <c r="F6" s="74" t="e">
        <f>VLOOKUP($K$3,#REF!,7,FALSE)</f>
        <v>#REF!</v>
      </c>
      <c r="G6" s="75" t="e">
        <f>VLOOKUP($K6,#REF!,4,FALSE)</f>
        <v>#REF!</v>
      </c>
      <c r="H6" s="170" t="e">
        <f>VLOOKUP($K6,#REF!,3,FALSE)</f>
        <v>#REF!</v>
      </c>
      <c r="I6" s="170"/>
      <c r="J6" s="91" t="e">
        <f>VLOOKUP($K6,#REF!,2,FALSE)</f>
        <v>#REF!</v>
      </c>
      <c r="K6" s="175"/>
      <c r="L6" s="176"/>
      <c r="M6" s="13"/>
      <c r="N6" s="20"/>
      <c r="O6" s="21"/>
      <c r="P6" s="21"/>
      <c r="Q6" s="22"/>
      <c r="R6" s="22"/>
      <c r="S6" s="23"/>
      <c r="T6" s="22"/>
      <c r="U6" s="24"/>
      <c r="V6" s="9"/>
      <c r="W6" s="9"/>
      <c r="X6" s="9"/>
      <c r="Y6" s="9"/>
      <c r="Z6" s="9"/>
      <c r="AA6" s="9"/>
      <c r="AB6" s="9"/>
    </row>
    <row r="7" spans="1:28" s="6" customFormat="1" ht="15.75" x14ac:dyDescent="0.25">
      <c r="A7" s="173" t="s">
        <v>44</v>
      </c>
      <c r="B7" s="174"/>
      <c r="C7" s="92" t="e">
        <f>VLOOKUP($K$3,#REF!,14,FALSE)</f>
        <v>#REF!</v>
      </c>
      <c r="D7" s="92" t="e">
        <f>VLOOKUP($K$3,#REF!,13,FALSE)</f>
        <v>#REF!</v>
      </c>
      <c r="E7" s="92" t="e">
        <f>VLOOKUP($K$3,#REF!,12,FALSE)</f>
        <v>#REF!</v>
      </c>
      <c r="F7" s="74" t="e">
        <f>VLOOKUP($K$3,#REF!,11,FALSE)</f>
        <v>#REF!</v>
      </c>
      <c r="G7" s="75" t="e">
        <f>VLOOKUP($K7,#REF!,4,FALSE)</f>
        <v>#REF!</v>
      </c>
      <c r="H7" s="170" t="e">
        <f>VLOOKUP($K7,#REF!,3,FALSE)</f>
        <v>#REF!</v>
      </c>
      <c r="I7" s="170"/>
      <c r="J7" s="91" t="e">
        <f>VLOOKUP($K7,#REF!,2,FALSE)</f>
        <v>#REF!</v>
      </c>
      <c r="K7" s="175"/>
      <c r="L7" s="176"/>
      <c r="M7" s="13"/>
      <c r="N7" s="20"/>
      <c r="O7" s="21"/>
      <c r="P7" s="21"/>
      <c r="Q7" s="22"/>
      <c r="R7" s="22"/>
      <c r="S7" s="23"/>
      <c r="T7" s="22"/>
      <c r="U7" s="24"/>
      <c r="V7" s="9"/>
      <c r="W7" s="9"/>
      <c r="X7" s="9"/>
      <c r="Y7" s="9"/>
      <c r="Z7" s="9"/>
      <c r="AA7" s="9"/>
      <c r="AB7" s="9"/>
    </row>
    <row r="8" spans="1:28" s="6" customFormat="1" ht="15.75" x14ac:dyDescent="0.25">
      <c r="A8" s="174"/>
      <c r="B8" s="174"/>
      <c r="C8" s="92" t="e">
        <f>VLOOKUP($K$3,#REF!,18,FALSE)</f>
        <v>#REF!</v>
      </c>
      <c r="D8" s="92" t="e">
        <f>VLOOKUP($K$3,#REF!,17,FALSE)</f>
        <v>#REF!</v>
      </c>
      <c r="E8" s="92" t="e">
        <f>VLOOKUP($K$3,#REF!,16,FALSE)</f>
        <v>#REF!</v>
      </c>
      <c r="F8" s="74" t="e">
        <f>VLOOKUP($K$3,#REF!,15,FALSE)</f>
        <v>#REF!</v>
      </c>
      <c r="G8" s="75" t="e">
        <f>VLOOKUP($K8,#REF!,4,FALSE)</f>
        <v>#REF!</v>
      </c>
      <c r="H8" s="170" t="e">
        <f>VLOOKUP($K8,#REF!,3,FALSE)</f>
        <v>#REF!</v>
      </c>
      <c r="I8" s="170"/>
      <c r="J8" s="91" t="e">
        <f>VLOOKUP($K8,#REF!,2,FALSE)</f>
        <v>#REF!</v>
      </c>
      <c r="K8" s="175"/>
      <c r="L8" s="176"/>
      <c r="M8" s="13"/>
      <c r="N8" s="20"/>
      <c r="O8" s="25"/>
      <c r="P8" s="25"/>
      <c r="Q8" s="25"/>
      <c r="R8" s="25"/>
      <c r="S8" s="26"/>
      <c r="T8" s="25"/>
      <c r="U8" s="27"/>
      <c r="V8" s="9"/>
      <c r="W8" s="9"/>
      <c r="X8" s="9"/>
      <c r="Y8" s="9"/>
      <c r="Z8" s="9"/>
      <c r="AA8" s="9"/>
      <c r="AB8" s="9"/>
    </row>
    <row r="9" spans="1:28" s="6" customFormat="1" ht="15.75" x14ac:dyDescent="0.25">
      <c r="A9" s="174"/>
      <c r="B9" s="174"/>
      <c r="C9" s="92" t="e">
        <f>VLOOKUP($K$3,#REF!,22,FALSE)</f>
        <v>#REF!</v>
      </c>
      <c r="D9" s="92" t="e">
        <f>VLOOKUP($K$3,#REF!,21,FALSE)</f>
        <v>#REF!</v>
      </c>
      <c r="E9" s="92" t="e">
        <f>VLOOKUP($K$3,#REF!,20,FALSE)</f>
        <v>#REF!</v>
      </c>
      <c r="F9" s="74" t="e">
        <f>VLOOKUP($K$3,#REF!,19,FALSE)</f>
        <v>#REF!</v>
      </c>
      <c r="G9" s="75" t="e">
        <f>VLOOKUP($K9,#REF!,4,FALSE)</f>
        <v>#REF!</v>
      </c>
      <c r="H9" s="170" t="e">
        <f>VLOOKUP($K9,#REF!,3,FALSE)</f>
        <v>#REF!</v>
      </c>
      <c r="I9" s="170"/>
      <c r="J9" s="91" t="e">
        <f>VLOOKUP($K9,#REF!,2,FALSE)</f>
        <v>#REF!</v>
      </c>
      <c r="K9" s="175"/>
      <c r="L9" s="176"/>
      <c r="M9" s="13"/>
      <c r="N9" s="20"/>
      <c r="O9" s="25"/>
      <c r="P9" s="25"/>
      <c r="Q9" s="28"/>
      <c r="R9" s="28"/>
      <c r="S9" s="26"/>
      <c r="T9" s="28"/>
      <c r="U9" s="29"/>
      <c r="V9" s="9"/>
      <c r="W9" s="9"/>
      <c r="X9" s="9"/>
      <c r="Y9" s="9"/>
      <c r="Z9" s="9"/>
      <c r="AA9" s="9"/>
      <c r="AB9" s="9"/>
    </row>
    <row r="10" spans="1:28" s="6" customFormat="1" ht="15.75" x14ac:dyDescent="0.25">
      <c r="A10" s="174"/>
      <c r="B10" s="174"/>
      <c r="C10" s="76"/>
      <c r="D10" s="77"/>
      <c r="E10" s="77"/>
      <c r="F10" s="74"/>
      <c r="G10" s="75" t="e">
        <f>VLOOKUP($K10,#REF!,4,FALSE)</f>
        <v>#REF!</v>
      </c>
      <c r="H10" s="170" t="e">
        <f>VLOOKUP($K10,#REF!,3,FALSE)</f>
        <v>#REF!</v>
      </c>
      <c r="I10" s="170"/>
      <c r="J10" s="91" t="e">
        <f>VLOOKUP($K10,#REF!,2,FALSE)</f>
        <v>#REF!</v>
      </c>
      <c r="K10" s="175"/>
      <c r="L10" s="176"/>
      <c r="M10" s="13"/>
      <c r="N10" s="30"/>
      <c r="O10" s="25"/>
      <c r="P10" s="25"/>
      <c r="Q10" s="28"/>
      <c r="R10" s="28"/>
      <c r="S10" s="26"/>
      <c r="T10" s="28"/>
      <c r="U10" s="29"/>
      <c r="V10" s="9"/>
      <c r="W10" s="9"/>
      <c r="X10" s="9"/>
      <c r="Y10" s="9"/>
      <c r="Z10" s="9"/>
      <c r="AA10" s="9"/>
      <c r="AB10" s="9"/>
    </row>
    <row r="11" spans="1:28" s="6" customFormat="1" ht="16.5" thickBot="1" x14ac:dyDescent="0.3">
      <c r="A11" s="12"/>
      <c r="B11" s="12"/>
      <c r="C11" s="78"/>
      <c r="D11" s="79"/>
      <c r="E11" s="79"/>
      <c r="F11" s="80"/>
      <c r="G11" s="75" t="e">
        <f>VLOOKUP($K11,#REF!,4,FALSE)</f>
        <v>#REF!</v>
      </c>
      <c r="H11" s="170" t="e">
        <f>VLOOKUP($K11,#REF!,3,FALSE)</f>
        <v>#REF!</v>
      </c>
      <c r="I11" s="170"/>
      <c r="J11" s="91" t="e">
        <f>VLOOKUP($K11,#REF!,2,FALSE)</f>
        <v>#REF!</v>
      </c>
      <c r="K11" s="175"/>
      <c r="L11" s="176"/>
      <c r="M11" s="13"/>
      <c r="N11" s="31"/>
      <c r="O11" s="32"/>
      <c r="P11" s="32"/>
      <c r="Q11" s="33"/>
      <c r="R11" s="33"/>
      <c r="S11" s="34"/>
      <c r="T11" s="33"/>
      <c r="U11" s="35"/>
      <c r="V11" s="9"/>
      <c r="W11" s="9"/>
      <c r="X11" s="9"/>
      <c r="Y11" s="9"/>
      <c r="Z11" s="9"/>
      <c r="AA11" s="9"/>
      <c r="AB11" s="9"/>
    </row>
    <row r="12" spans="1:28" s="6" customFormat="1" ht="17.25" thickTop="1" thickBot="1" x14ac:dyDescent="0.3">
      <c r="A12" s="12"/>
      <c r="B12" s="12"/>
      <c r="C12" s="88" t="s">
        <v>15</v>
      </c>
      <c r="D12" s="10"/>
      <c r="E12" s="89" t="e">
        <f>VLOOKUP($D$12,#REF!,2,FALSE)</f>
        <v>#REF!</v>
      </c>
      <c r="F12" s="80"/>
      <c r="G12" s="75" t="e">
        <f>VLOOKUP($K12,#REF!,4,FALSE)</f>
        <v>#REF!</v>
      </c>
      <c r="H12" s="170" t="e">
        <f>VLOOKUP($K12,#REF!,3,FALSE)</f>
        <v>#REF!</v>
      </c>
      <c r="I12" s="170"/>
      <c r="J12" s="91" t="e">
        <f>VLOOKUP($K12,#REF!,2,FALSE)</f>
        <v>#REF!</v>
      </c>
      <c r="K12" s="177"/>
      <c r="L12" s="178"/>
      <c r="M12" s="13"/>
      <c r="N12" s="13"/>
      <c r="O12" s="14"/>
      <c r="P12" s="14"/>
      <c r="Q12" s="14"/>
      <c r="R12" s="14"/>
      <c r="S12" s="14"/>
      <c r="T12" s="14"/>
      <c r="U12" s="14"/>
      <c r="V12" s="90"/>
      <c r="W12" s="90"/>
      <c r="X12" s="9"/>
      <c r="Y12" s="9"/>
      <c r="Z12" s="9"/>
      <c r="AA12" s="9"/>
      <c r="AB12" s="9"/>
    </row>
    <row r="13" spans="1:28" x14ac:dyDescent="0.25">
      <c r="A13" s="36"/>
      <c r="B13" s="36"/>
      <c r="C13" s="37"/>
      <c r="D13" s="38"/>
      <c r="E13" s="39"/>
      <c r="F13" s="37"/>
      <c r="G13" s="40"/>
      <c r="H13" s="40"/>
      <c r="I13" s="40"/>
      <c r="J13" s="41"/>
      <c r="K13" s="42"/>
      <c r="L13" s="43"/>
      <c r="M13" s="44"/>
      <c r="N13" s="44"/>
      <c r="O13" s="43"/>
      <c r="P13" s="43"/>
      <c r="Q13" s="43"/>
      <c r="R13" s="43"/>
      <c r="S13" s="43"/>
      <c r="T13" s="43"/>
      <c r="U13" s="43"/>
      <c r="V13" s="8"/>
      <c r="W13" s="8"/>
      <c r="X13" s="8"/>
      <c r="Y13" s="8"/>
      <c r="Z13" s="8"/>
      <c r="AA13" s="8"/>
      <c r="AB13" s="8"/>
    </row>
    <row r="14" spans="1:28" s="2" customFormat="1" ht="25.5" x14ac:dyDescent="0.25">
      <c r="A14" s="84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" t="s">
        <v>29</v>
      </c>
      <c r="O14" s="1" t="s">
        <v>30</v>
      </c>
      <c r="P14" s="85" t="s">
        <v>31</v>
      </c>
      <c r="Q14" s="86" t="s">
        <v>32</v>
      </c>
      <c r="R14" s="87" t="s">
        <v>33</v>
      </c>
      <c r="S14" s="87" t="s">
        <v>46</v>
      </c>
      <c r="T14" s="87" t="s">
        <v>34</v>
      </c>
      <c r="U14" s="87" t="s">
        <v>35</v>
      </c>
      <c r="V14" s="87" t="s">
        <v>37</v>
      </c>
      <c r="W14" s="87" t="s">
        <v>38</v>
      </c>
      <c r="X14" s="87" t="s">
        <v>39</v>
      </c>
      <c r="Y14" s="87" t="s">
        <v>40</v>
      </c>
      <c r="Z14" s="87" t="s">
        <v>41</v>
      </c>
      <c r="AA14" s="87" t="s">
        <v>42</v>
      </c>
      <c r="AB14" s="87" t="s">
        <v>36</v>
      </c>
    </row>
    <row r="15" spans="1:28" x14ac:dyDescent="0.25">
      <c r="A15" s="46">
        <v>1</v>
      </c>
      <c r="B15" s="47"/>
      <c r="C15" s="47"/>
      <c r="D15" s="47"/>
      <c r="E15" s="47"/>
      <c r="F15" s="47"/>
      <c r="G15" s="48"/>
      <c r="H15" s="48"/>
      <c r="I15" s="48"/>
      <c r="J15" s="47"/>
      <c r="K15" s="47"/>
      <c r="L15" s="47"/>
      <c r="M15" s="48"/>
      <c r="N15" s="47"/>
      <c r="O15" s="48"/>
      <c r="P15" s="48"/>
      <c r="Q15" s="49"/>
      <c r="R15" s="50"/>
      <c r="S15" s="47"/>
      <c r="T15" s="51"/>
      <c r="U15" s="47"/>
      <c r="V15" s="47"/>
      <c r="W15" s="47"/>
      <c r="X15" s="47"/>
      <c r="Y15" s="47"/>
      <c r="Z15" s="47"/>
      <c r="AA15" s="47"/>
      <c r="AB15" s="47"/>
    </row>
    <row r="16" spans="1:28" x14ac:dyDescent="0.25">
      <c r="A16" s="46">
        <v>2</v>
      </c>
      <c r="B16" s="47"/>
      <c r="C16" s="47"/>
      <c r="D16" s="47"/>
      <c r="E16" s="47"/>
      <c r="F16" s="47"/>
      <c r="G16" s="48"/>
      <c r="H16" s="48"/>
      <c r="I16" s="48"/>
      <c r="J16" s="47"/>
      <c r="K16" s="47"/>
      <c r="L16" s="47"/>
      <c r="M16" s="48"/>
      <c r="N16" s="47"/>
      <c r="O16" s="48"/>
      <c r="P16" s="48"/>
      <c r="Q16" s="49"/>
      <c r="R16" s="50"/>
      <c r="S16" s="47"/>
      <c r="T16" s="51"/>
      <c r="U16" s="47"/>
      <c r="V16" s="47"/>
      <c r="W16" s="47"/>
      <c r="X16" s="47"/>
      <c r="Y16" s="47"/>
      <c r="Z16" s="47"/>
      <c r="AA16" s="47"/>
      <c r="AB16" s="47"/>
    </row>
    <row r="17" spans="1:28" x14ac:dyDescent="0.25">
      <c r="A17" s="46">
        <v>3</v>
      </c>
      <c r="B17" s="52"/>
      <c r="C17" s="52"/>
      <c r="D17" s="47"/>
      <c r="E17" s="52"/>
      <c r="F17" s="47"/>
      <c r="G17" s="53"/>
      <c r="H17" s="53"/>
      <c r="I17" s="53"/>
      <c r="J17" s="52"/>
      <c r="K17" s="52"/>
      <c r="L17" s="52"/>
      <c r="M17" s="53"/>
      <c r="N17" s="52"/>
      <c r="O17" s="53"/>
      <c r="P17" s="53"/>
      <c r="Q17" s="54"/>
      <c r="R17" s="50"/>
      <c r="S17" s="52"/>
      <c r="T17" s="51"/>
      <c r="U17" s="47"/>
      <c r="V17" s="47"/>
      <c r="W17" s="47"/>
      <c r="X17" s="47"/>
      <c r="Y17" s="47"/>
      <c r="Z17" s="47"/>
      <c r="AA17" s="47"/>
      <c r="AB17" s="47"/>
    </row>
    <row r="18" spans="1:28" x14ac:dyDescent="0.25">
      <c r="A18" s="46">
        <v>4</v>
      </c>
      <c r="B18" s="47"/>
      <c r="C18" s="47"/>
      <c r="D18" s="47"/>
      <c r="E18" s="47"/>
      <c r="F18" s="47"/>
      <c r="G18" s="48"/>
      <c r="H18" s="53"/>
      <c r="I18" s="48"/>
      <c r="J18" s="47"/>
      <c r="K18" s="47"/>
      <c r="L18" s="47"/>
      <c r="M18" s="48"/>
      <c r="N18" s="47"/>
      <c r="O18" s="48"/>
      <c r="P18" s="48"/>
      <c r="Q18" s="49"/>
      <c r="R18" s="50"/>
      <c r="S18" s="47"/>
      <c r="T18" s="51"/>
      <c r="U18" s="47"/>
      <c r="V18" s="47"/>
      <c r="W18" s="47"/>
      <c r="X18" s="47"/>
      <c r="Y18" s="47"/>
      <c r="Z18" s="47"/>
      <c r="AA18" s="47"/>
      <c r="AB18" s="47"/>
    </row>
    <row r="19" spans="1:28" x14ac:dyDescent="0.25">
      <c r="A19" s="46">
        <v>5</v>
      </c>
      <c r="B19" s="47"/>
      <c r="C19" s="47"/>
      <c r="D19" s="47"/>
      <c r="E19" s="47"/>
      <c r="F19" s="47"/>
      <c r="G19" s="48"/>
      <c r="H19" s="53"/>
      <c r="I19" s="48"/>
      <c r="J19" s="47"/>
      <c r="K19" s="47"/>
      <c r="L19" s="47"/>
      <c r="M19" s="48"/>
      <c r="N19" s="47"/>
      <c r="O19" s="48"/>
      <c r="P19" s="48"/>
      <c r="Q19" s="49"/>
      <c r="R19" s="50"/>
      <c r="S19" s="47"/>
      <c r="T19" s="51"/>
      <c r="U19" s="47"/>
      <c r="V19" s="47"/>
      <c r="W19" s="47"/>
      <c r="X19" s="47"/>
      <c r="Y19" s="47"/>
      <c r="Z19" s="47"/>
      <c r="AA19" s="47"/>
      <c r="AB19" s="47"/>
    </row>
    <row r="20" spans="1:28" x14ac:dyDescent="0.25">
      <c r="A20" s="46">
        <v>6</v>
      </c>
      <c r="B20" s="47"/>
      <c r="C20" s="47"/>
      <c r="D20" s="47"/>
      <c r="E20" s="47"/>
      <c r="F20" s="120"/>
      <c r="G20" s="48"/>
      <c r="H20" s="53"/>
      <c r="I20" s="48"/>
      <c r="J20" s="47"/>
      <c r="K20" s="47"/>
      <c r="L20" s="47"/>
      <c r="M20" s="48"/>
      <c r="N20" s="47"/>
      <c r="O20" s="48"/>
      <c r="P20" s="48"/>
      <c r="Q20" s="49"/>
      <c r="R20" s="50"/>
      <c r="S20" s="47"/>
      <c r="T20" s="51"/>
      <c r="U20" s="47"/>
      <c r="V20" s="47"/>
      <c r="W20" s="47"/>
      <c r="X20" s="47"/>
      <c r="Y20" s="47"/>
      <c r="Z20" s="47"/>
      <c r="AA20" s="47"/>
      <c r="AB20" s="47"/>
    </row>
    <row r="21" spans="1:28" x14ac:dyDescent="0.25">
      <c r="A21" s="46">
        <v>7</v>
      </c>
      <c r="B21" s="47"/>
      <c r="C21" s="47"/>
      <c r="D21" s="47"/>
      <c r="E21" s="47"/>
      <c r="F21" s="47"/>
      <c r="G21" s="48"/>
      <c r="H21" s="48"/>
      <c r="I21" s="48"/>
      <c r="J21" s="47"/>
      <c r="K21" s="47"/>
      <c r="L21" s="47"/>
      <c r="M21" s="48"/>
      <c r="N21" s="47"/>
      <c r="O21" s="48"/>
      <c r="P21" s="48"/>
      <c r="Q21" s="49"/>
      <c r="R21" s="50"/>
      <c r="S21" s="47"/>
      <c r="T21" s="51"/>
      <c r="U21" s="47"/>
      <c r="V21" s="47"/>
      <c r="W21" s="47"/>
      <c r="X21" s="47"/>
      <c r="Y21" s="47"/>
      <c r="Z21" s="47"/>
      <c r="AA21" s="47"/>
      <c r="AB21" s="47"/>
    </row>
    <row r="22" spans="1:28" x14ac:dyDescent="0.25">
      <c r="A22" s="46">
        <v>8</v>
      </c>
      <c r="B22" s="47"/>
      <c r="C22" s="47"/>
      <c r="D22" s="47"/>
      <c r="E22" s="47"/>
      <c r="F22" s="47"/>
      <c r="G22" s="48"/>
      <c r="H22" s="48"/>
      <c r="I22" s="48"/>
      <c r="J22" s="47"/>
      <c r="K22" s="47"/>
      <c r="L22" s="47"/>
      <c r="M22" s="48"/>
      <c r="N22" s="47"/>
      <c r="O22" s="48"/>
      <c r="P22" s="48"/>
      <c r="Q22" s="49"/>
      <c r="R22" s="50"/>
      <c r="S22" s="47"/>
      <c r="T22" s="51"/>
      <c r="U22" s="47"/>
      <c r="V22" s="47"/>
      <c r="W22" s="47"/>
      <c r="X22" s="47"/>
      <c r="Y22" s="47"/>
      <c r="Z22" s="47"/>
      <c r="AA22" s="47"/>
      <c r="AB22" s="47"/>
    </row>
    <row r="23" spans="1:28" x14ac:dyDescent="0.25">
      <c r="A23" s="46">
        <v>9</v>
      </c>
      <c r="B23" s="47"/>
      <c r="C23" s="47"/>
      <c r="D23" s="47"/>
      <c r="E23" s="47"/>
      <c r="F23" s="47"/>
      <c r="G23" s="48"/>
      <c r="H23" s="48"/>
      <c r="I23" s="48"/>
      <c r="J23" s="47"/>
      <c r="K23" s="47"/>
      <c r="L23" s="47"/>
      <c r="M23" s="48"/>
      <c r="N23" s="47"/>
      <c r="O23" s="48"/>
      <c r="P23" s="48"/>
      <c r="Q23" s="49"/>
      <c r="R23" s="50"/>
      <c r="S23" s="47"/>
      <c r="T23" s="51"/>
      <c r="U23" s="47"/>
      <c r="V23" s="47"/>
      <c r="W23" s="47"/>
      <c r="X23" s="47"/>
      <c r="Y23" s="47"/>
      <c r="Z23" s="47"/>
      <c r="AA23" s="47"/>
      <c r="AB23" s="47"/>
    </row>
    <row r="24" spans="1:28" x14ac:dyDescent="0.25">
      <c r="A24" s="46">
        <v>10</v>
      </c>
      <c r="B24" s="47"/>
      <c r="C24" s="47"/>
      <c r="D24" s="47"/>
      <c r="E24" s="47"/>
      <c r="F24" s="47"/>
      <c r="G24" s="48"/>
      <c r="H24" s="48"/>
      <c r="I24" s="48"/>
      <c r="J24" s="47"/>
      <c r="K24" s="47"/>
      <c r="L24" s="47"/>
      <c r="M24" s="48"/>
      <c r="N24" s="47"/>
      <c r="O24" s="48"/>
      <c r="P24" s="48"/>
      <c r="Q24" s="49"/>
      <c r="R24" s="50"/>
      <c r="S24" s="47"/>
      <c r="T24" s="51"/>
      <c r="U24" s="47"/>
      <c r="V24" s="47"/>
      <c r="W24" s="47"/>
      <c r="X24" s="47"/>
      <c r="Y24" s="47"/>
      <c r="Z24" s="47"/>
      <c r="AA24" s="47"/>
      <c r="AB24" s="47"/>
    </row>
    <row r="25" spans="1:28" x14ac:dyDescent="0.25">
      <c r="A25" s="46">
        <v>11</v>
      </c>
      <c r="B25" s="55"/>
      <c r="C25" s="55"/>
      <c r="D25" s="55"/>
      <c r="E25" s="55"/>
      <c r="F25" s="47"/>
      <c r="G25" s="56"/>
      <c r="H25" s="56"/>
      <c r="I25" s="56"/>
      <c r="J25" s="55"/>
      <c r="K25" s="55"/>
      <c r="L25" s="55"/>
      <c r="M25" s="56"/>
      <c r="N25" s="55"/>
      <c r="O25" s="56"/>
      <c r="P25" s="56"/>
      <c r="Q25" s="57"/>
      <c r="R25" s="50"/>
      <c r="S25" s="47"/>
      <c r="T25" s="51"/>
      <c r="U25" s="47"/>
      <c r="V25" s="47"/>
      <c r="W25" s="47"/>
      <c r="X25" s="47"/>
      <c r="Y25" s="47"/>
      <c r="Z25" s="47"/>
      <c r="AA25" s="47"/>
      <c r="AB25" s="47"/>
    </row>
    <row r="26" spans="1:28" x14ac:dyDescent="0.25">
      <c r="A26" s="46">
        <v>12</v>
      </c>
      <c r="B26" s="55"/>
      <c r="C26" s="55"/>
      <c r="D26" s="55"/>
      <c r="E26" s="58"/>
      <c r="F26" s="47"/>
      <c r="G26" s="56"/>
      <c r="H26" s="56"/>
      <c r="I26" s="56"/>
      <c r="J26" s="55"/>
      <c r="K26" s="55"/>
      <c r="L26" s="55"/>
      <c r="M26" s="56"/>
      <c r="N26" s="55"/>
      <c r="O26" s="56"/>
      <c r="P26" s="56"/>
      <c r="Q26" s="57"/>
      <c r="R26" s="50"/>
      <c r="S26" s="47"/>
      <c r="T26" s="51"/>
      <c r="U26" s="47"/>
      <c r="V26" s="47"/>
      <c r="W26" s="47"/>
      <c r="X26" s="47"/>
      <c r="Y26" s="47"/>
      <c r="Z26" s="47"/>
      <c r="AA26" s="47"/>
      <c r="AB26" s="47"/>
    </row>
    <row r="27" spans="1:28" x14ac:dyDescent="0.25">
      <c r="A27" s="46">
        <v>13</v>
      </c>
      <c r="B27" s="55"/>
      <c r="C27" s="55"/>
      <c r="D27" s="55"/>
      <c r="E27" s="58"/>
      <c r="F27" s="47"/>
      <c r="G27" s="56"/>
      <c r="H27" s="56"/>
      <c r="I27" s="56"/>
      <c r="J27" s="55"/>
      <c r="K27" s="55"/>
      <c r="L27" s="55"/>
      <c r="M27" s="56"/>
      <c r="N27" s="55"/>
      <c r="O27" s="56"/>
      <c r="P27" s="56"/>
      <c r="Q27" s="57"/>
      <c r="R27" s="50"/>
      <c r="S27" s="47"/>
      <c r="T27" s="51"/>
      <c r="U27" s="47"/>
      <c r="V27" s="47"/>
      <c r="W27" s="47"/>
      <c r="X27" s="47"/>
      <c r="Y27" s="47"/>
      <c r="Z27" s="47"/>
      <c r="AA27" s="47"/>
      <c r="AB27" s="47"/>
    </row>
    <row r="28" spans="1:28" x14ac:dyDescent="0.25">
      <c r="A28" s="46">
        <v>14</v>
      </c>
      <c r="B28" s="52"/>
      <c r="C28" s="52"/>
      <c r="D28" s="52"/>
      <c r="E28" s="52"/>
      <c r="F28" s="52"/>
      <c r="G28" s="53"/>
      <c r="H28" s="53"/>
      <c r="I28" s="53"/>
      <c r="J28" s="52"/>
      <c r="K28" s="52"/>
      <c r="L28" s="52"/>
      <c r="M28" s="53"/>
      <c r="N28" s="52"/>
      <c r="O28" s="53"/>
      <c r="P28" s="53"/>
      <c r="Q28" s="54"/>
      <c r="R28" s="59"/>
      <c r="S28" s="52"/>
      <c r="T28" s="60"/>
      <c r="U28" s="52"/>
      <c r="V28" s="47"/>
      <c r="W28" s="47"/>
      <c r="X28" s="47"/>
      <c r="Y28" s="47"/>
      <c r="Z28" s="47"/>
      <c r="AA28" s="47"/>
      <c r="AB28" s="47"/>
    </row>
    <row r="29" spans="1:28" x14ac:dyDescent="0.25">
      <c r="A29" s="46">
        <v>15</v>
      </c>
      <c r="B29" s="52"/>
      <c r="C29" s="52"/>
      <c r="D29" s="52"/>
      <c r="E29" s="52"/>
      <c r="F29" s="52"/>
      <c r="G29" s="53"/>
      <c r="H29" s="53"/>
      <c r="I29" s="53"/>
      <c r="J29" s="52"/>
      <c r="K29" s="52"/>
      <c r="L29" s="52"/>
      <c r="M29" s="53"/>
      <c r="N29" s="52"/>
      <c r="O29" s="53"/>
      <c r="P29" s="53"/>
      <c r="Q29" s="54"/>
      <c r="R29" s="59"/>
      <c r="S29" s="52"/>
      <c r="T29" s="60"/>
      <c r="U29" s="52"/>
      <c r="V29" s="47"/>
      <c r="W29" s="47"/>
      <c r="X29" s="47"/>
      <c r="Y29" s="47"/>
      <c r="Z29" s="47"/>
      <c r="AA29" s="47"/>
      <c r="AB29" s="47"/>
    </row>
    <row r="30" spans="1:28" x14ac:dyDescent="0.25">
      <c r="A30" s="46">
        <v>16</v>
      </c>
      <c r="B30" s="52"/>
      <c r="C30" s="52"/>
      <c r="D30" s="52"/>
      <c r="E30" s="52"/>
      <c r="F30" s="52"/>
      <c r="G30" s="53"/>
      <c r="H30" s="53"/>
      <c r="I30" s="53"/>
      <c r="J30" s="52"/>
      <c r="K30" s="52"/>
      <c r="L30" s="52"/>
      <c r="M30" s="53"/>
      <c r="N30" s="52"/>
      <c r="O30" s="53"/>
      <c r="P30" s="53"/>
      <c r="Q30" s="54"/>
      <c r="R30" s="59"/>
      <c r="S30" s="52"/>
      <c r="T30" s="60"/>
      <c r="U30" s="52"/>
      <c r="V30" s="47"/>
      <c r="W30" s="47"/>
      <c r="X30" s="47"/>
      <c r="Y30" s="47"/>
      <c r="Z30" s="47"/>
      <c r="AA30" s="47"/>
      <c r="AB30" s="47"/>
    </row>
    <row r="31" spans="1:28" x14ac:dyDescent="0.25">
      <c r="A31" s="46">
        <v>17</v>
      </c>
      <c r="B31" s="52"/>
      <c r="C31" s="52"/>
      <c r="D31" s="52"/>
      <c r="E31" s="52"/>
      <c r="F31" s="52"/>
      <c r="G31" s="53"/>
      <c r="H31" s="53"/>
      <c r="I31" s="53"/>
      <c r="J31" s="52"/>
      <c r="K31" s="52"/>
      <c r="L31" s="52"/>
      <c r="M31" s="53"/>
      <c r="N31" s="52"/>
      <c r="O31" s="53"/>
      <c r="P31" s="53"/>
      <c r="Q31" s="54"/>
      <c r="R31" s="59"/>
      <c r="S31" s="52"/>
      <c r="T31" s="60"/>
      <c r="U31" s="52"/>
      <c r="V31" s="47"/>
      <c r="W31" s="47"/>
      <c r="X31" s="47"/>
      <c r="Y31" s="47"/>
      <c r="Z31" s="47"/>
      <c r="AA31" s="47"/>
      <c r="AB31" s="47"/>
    </row>
    <row r="32" spans="1:28" x14ac:dyDescent="0.25">
      <c r="A32" s="46">
        <v>18</v>
      </c>
      <c r="B32" s="52"/>
      <c r="C32" s="52"/>
      <c r="D32" s="52"/>
      <c r="E32" s="52"/>
      <c r="F32" s="52"/>
      <c r="G32" s="53"/>
      <c r="H32" s="53"/>
      <c r="I32" s="53"/>
      <c r="J32" s="52"/>
      <c r="K32" s="52"/>
      <c r="L32" s="52"/>
      <c r="M32" s="53"/>
      <c r="N32" s="52"/>
      <c r="O32" s="53"/>
      <c r="P32" s="53"/>
      <c r="Q32" s="54"/>
      <c r="R32" s="59"/>
      <c r="S32" s="52"/>
      <c r="T32" s="60"/>
      <c r="U32" s="52"/>
      <c r="V32" s="47"/>
      <c r="W32" s="47"/>
      <c r="X32" s="47"/>
      <c r="Y32" s="47"/>
      <c r="Z32" s="47"/>
      <c r="AA32" s="47"/>
      <c r="AB32" s="47"/>
    </row>
    <row r="33" spans="1:28" x14ac:dyDescent="0.25">
      <c r="A33" s="46">
        <v>19</v>
      </c>
      <c r="B33" s="52"/>
      <c r="C33" s="52"/>
      <c r="D33" s="52"/>
      <c r="E33" s="52"/>
      <c r="F33" s="52"/>
      <c r="G33" s="53"/>
      <c r="H33" s="53"/>
      <c r="I33" s="53"/>
      <c r="J33" s="52"/>
      <c r="K33" s="52"/>
      <c r="L33" s="52"/>
      <c r="M33" s="53"/>
      <c r="N33" s="52"/>
      <c r="O33" s="53"/>
      <c r="P33" s="53"/>
      <c r="Q33" s="54"/>
      <c r="R33" s="59"/>
      <c r="S33" s="52"/>
      <c r="T33" s="60"/>
      <c r="U33" s="52"/>
      <c r="V33" s="47"/>
      <c r="W33" s="47"/>
      <c r="X33" s="47"/>
      <c r="Y33" s="47"/>
      <c r="Z33" s="47"/>
      <c r="AA33" s="47"/>
      <c r="AB33" s="47"/>
    </row>
    <row r="34" spans="1:28" x14ac:dyDescent="0.25">
      <c r="A34" s="46">
        <v>20</v>
      </c>
      <c r="B34" s="52"/>
      <c r="C34" s="52"/>
      <c r="D34" s="52"/>
      <c r="E34" s="52"/>
      <c r="F34" s="52"/>
      <c r="G34" s="53"/>
      <c r="H34" s="53"/>
      <c r="I34" s="53"/>
      <c r="J34" s="52"/>
      <c r="K34" s="52"/>
      <c r="L34" s="52"/>
      <c r="M34" s="53"/>
      <c r="N34" s="52"/>
      <c r="O34" s="53"/>
      <c r="P34" s="53"/>
      <c r="Q34" s="54"/>
      <c r="R34" s="59"/>
      <c r="S34" s="52"/>
      <c r="T34" s="60"/>
      <c r="U34" s="52"/>
      <c r="V34" s="47"/>
      <c r="W34" s="47"/>
      <c r="X34" s="47"/>
      <c r="Y34" s="47"/>
      <c r="Z34" s="47"/>
      <c r="AA34" s="47"/>
      <c r="AB34" s="47"/>
    </row>
    <row r="35" spans="1:28" x14ac:dyDescent="0.25">
      <c r="A35" s="46">
        <v>21</v>
      </c>
      <c r="B35" s="52"/>
      <c r="C35" s="52"/>
      <c r="D35" s="52"/>
      <c r="E35" s="52"/>
      <c r="F35" s="52"/>
      <c r="G35" s="53"/>
      <c r="H35" s="53"/>
      <c r="I35" s="53"/>
      <c r="J35" s="52"/>
      <c r="K35" s="52"/>
      <c r="L35" s="52"/>
      <c r="M35" s="53"/>
      <c r="N35" s="52"/>
      <c r="O35" s="53"/>
      <c r="P35" s="53"/>
      <c r="Q35" s="54"/>
      <c r="R35" s="59"/>
      <c r="S35" s="52"/>
      <c r="T35" s="60"/>
      <c r="U35" s="52"/>
      <c r="V35" s="47"/>
      <c r="W35" s="47"/>
      <c r="X35" s="47"/>
      <c r="Y35" s="47"/>
      <c r="Z35" s="47"/>
      <c r="AA35" s="47"/>
      <c r="AB35" s="47"/>
    </row>
    <row r="36" spans="1:28" x14ac:dyDescent="0.25">
      <c r="A36" s="46">
        <v>22</v>
      </c>
      <c r="B36" s="52"/>
      <c r="C36" s="52"/>
      <c r="D36" s="52"/>
      <c r="E36" s="52"/>
      <c r="F36" s="52"/>
      <c r="G36" s="53"/>
      <c r="H36" s="53"/>
      <c r="I36" s="53"/>
      <c r="J36" s="52"/>
      <c r="K36" s="52"/>
      <c r="L36" s="52"/>
      <c r="M36" s="53"/>
      <c r="N36" s="52"/>
      <c r="O36" s="53"/>
      <c r="P36" s="53"/>
      <c r="Q36" s="54"/>
      <c r="R36" s="59"/>
      <c r="S36" s="52"/>
      <c r="T36" s="60"/>
      <c r="U36" s="52"/>
      <c r="V36" s="47"/>
      <c r="W36" s="47"/>
      <c r="X36" s="47"/>
      <c r="Y36" s="47"/>
      <c r="Z36" s="47"/>
      <c r="AA36" s="47"/>
      <c r="AB36" s="47"/>
    </row>
    <row r="37" spans="1:28" x14ac:dyDescent="0.25">
      <c r="A37" s="46">
        <v>23</v>
      </c>
      <c r="B37" s="47"/>
      <c r="C37" s="47"/>
      <c r="D37" s="47"/>
      <c r="E37" s="47"/>
      <c r="F37" s="47"/>
      <c r="G37" s="48"/>
      <c r="H37" s="48"/>
      <c r="I37" s="48"/>
      <c r="J37" s="47"/>
      <c r="K37" s="47"/>
      <c r="L37" s="47"/>
      <c r="M37" s="48"/>
      <c r="N37" s="47"/>
      <c r="O37" s="48"/>
      <c r="P37" s="48"/>
      <c r="Q37" s="49"/>
      <c r="R37" s="61"/>
      <c r="S37" s="47"/>
      <c r="T37" s="51"/>
      <c r="U37" s="47"/>
      <c r="V37" s="47"/>
      <c r="W37" s="47"/>
      <c r="X37" s="47"/>
      <c r="Y37" s="47"/>
      <c r="Z37" s="47"/>
      <c r="AA37" s="47"/>
      <c r="AB37" s="47"/>
    </row>
    <row r="38" spans="1:28" x14ac:dyDescent="0.25">
      <c r="A38" s="46">
        <v>24</v>
      </c>
      <c r="B38" s="47"/>
      <c r="C38" s="47"/>
      <c r="D38" s="47"/>
      <c r="E38" s="47"/>
      <c r="F38" s="47"/>
      <c r="G38" s="48"/>
      <c r="H38" s="48"/>
      <c r="I38" s="48"/>
      <c r="J38" s="47"/>
      <c r="K38" s="47"/>
      <c r="L38" s="47"/>
      <c r="M38" s="48"/>
      <c r="N38" s="47"/>
      <c r="O38" s="48"/>
      <c r="P38" s="48"/>
      <c r="Q38" s="49"/>
      <c r="R38" s="61"/>
      <c r="S38" s="47"/>
      <c r="T38" s="51"/>
      <c r="U38" s="47"/>
      <c r="V38" s="47"/>
      <c r="W38" s="47"/>
      <c r="X38" s="47"/>
      <c r="Y38" s="47"/>
      <c r="Z38" s="47"/>
      <c r="AA38" s="47"/>
      <c r="AB38" s="47"/>
    </row>
    <row r="39" spans="1:28" x14ac:dyDescent="0.25">
      <c r="A39" s="46">
        <v>25</v>
      </c>
      <c r="B39" s="47"/>
      <c r="C39" s="47"/>
      <c r="D39" s="47"/>
      <c r="E39" s="47"/>
      <c r="F39" s="47"/>
      <c r="G39" s="48"/>
      <c r="H39" s="48"/>
      <c r="I39" s="48"/>
      <c r="J39" s="47"/>
      <c r="K39" s="47"/>
      <c r="L39" s="47"/>
      <c r="M39" s="48"/>
      <c r="N39" s="47"/>
      <c r="O39" s="48"/>
      <c r="P39" s="48"/>
      <c r="Q39" s="49"/>
      <c r="R39" s="61"/>
      <c r="S39" s="47"/>
      <c r="T39" s="51"/>
      <c r="U39" s="47"/>
      <c r="V39" s="47"/>
      <c r="W39" s="47"/>
      <c r="X39" s="47"/>
      <c r="Y39" s="47"/>
      <c r="Z39" s="47"/>
      <c r="AA39" s="47"/>
      <c r="AB39" s="47"/>
    </row>
    <row r="40" spans="1:28" x14ac:dyDescent="0.25">
      <c r="A40" s="46">
        <v>26</v>
      </c>
      <c r="B40" s="47"/>
      <c r="C40" s="47"/>
      <c r="D40" s="47"/>
      <c r="E40" s="47"/>
      <c r="F40" s="47"/>
      <c r="G40" s="48"/>
      <c r="H40" s="48"/>
      <c r="I40" s="48"/>
      <c r="J40" s="47"/>
      <c r="K40" s="47"/>
      <c r="L40" s="47"/>
      <c r="M40" s="48"/>
      <c r="N40" s="47"/>
      <c r="O40" s="48"/>
      <c r="P40" s="48"/>
      <c r="Q40" s="49"/>
      <c r="R40" s="61"/>
      <c r="S40" s="47"/>
      <c r="T40" s="51"/>
      <c r="U40" s="47"/>
      <c r="V40" s="47"/>
      <c r="W40" s="47"/>
      <c r="X40" s="47"/>
      <c r="Y40" s="47"/>
      <c r="Z40" s="47"/>
      <c r="AA40" s="47"/>
      <c r="AB40" s="47"/>
    </row>
    <row r="41" spans="1:28" x14ac:dyDescent="0.25">
      <c r="A41" s="46">
        <v>27</v>
      </c>
      <c r="B41" s="47"/>
      <c r="C41" s="47"/>
      <c r="D41" s="47"/>
      <c r="E41" s="47"/>
      <c r="F41" s="47"/>
      <c r="G41" s="48"/>
      <c r="H41" s="48"/>
      <c r="I41" s="48"/>
      <c r="J41" s="47"/>
      <c r="K41" s="47"/>
      <c r="L41" s="47"/>
      <c r="M41" s="48"/>
      <c r="N41" s="47"/>
      <c r="O41" s="48"/>
      <c r="P41" s="48"/>
      <c r="Q41" s="49"/>
      <c r="R41" s="61"/>
      <c r="S41" s="47"/>
      <c r="T41" s="51"/>
      <c r="U41" s="47"/>
      <c r="V41" s="47"/>
      <c r="W41" s="47"/>
      <c r="X41" s="47"/>
      <c r="Y41" s="47"/>
      <c r="Z41" s="47"/>
      <c r="AA41" s="47"/>
      <c r="AB41" s="47"/>
    </row>
    <row r="42" spans="1:28" x14ac:dyDescent="0.25">
      <c r="A42" s="46">
        <v>28</v>
      </c>
      <c r="B42" s="47"/>
      <c r="C42" s="47"/>
      <c r="D42" s="47"/>
      <c r="E42" s="47"/>
      <c r="F42" s="47"/>
      <c r="G42" s="48"/>
      <c r="H42" s="48"/>
      <c r="I42" s="48"/>
      <c r="J42" s="47"/>
      <c r="K42" s="47"/>
      <c r="L42" s="47"/>
      <c r="M42" s="48"/>
      <c r="N42" s="47"/>
      <c r="O42" s="48"/>
      <c r="P42" s="48"/>
      <c r="Q42" s="49"/>
      <c r="R42" s="61"/>
      <c r="S42" s="47"/>
      <c r="T42" s="51"/>
      <c r="U42" s="47"/>
      <c r="V42" s="47"/>
      <c r="W42" s="47"/>
      <c r="X42" s="47"/>
      <c r="Y42" s="47"/>
      <c r="Z42" s="47"/>
      <c r="AA42" s="47"/>
      <c r="AB42" s="47"/>
    </row>
    <row r="43" spans="1:28" x14ac:dyDescent="0.25">
      <c r="A43" s="46">
        <v>29</v>
      </c>
      <c r="B43" s="47"/>
      <c r="C43" s="47"/>
      <c r="D43" s="47"/>
      <c r="E43" s="47"/>
      <c r="F43" s="47"/>
      <c r="G43" s="48"/>
      <c r="H43" s="48"/>
      <c r="I43" s="48"/>
      <c r="J43" s="47"/>
      <c r="K43" s="47"/>
      <c r="L43" s="47"/>
      <c r="M43" s="48"/>
      <c r="N43" s="47"/>
      <c r="O43" s="48"/>
      <c r="P43" s="48"/>
      <c r="Q43" s="49"/>
      <c r="R43" s="61"/>
      <c r="S43" s="47"/>
      <c r="T43" s="51"/>
      <c r="U43" s="47"/>
      <c r="V43" s="47"/>
      <c r="W43" s="47"/>
      <c r="X43" s="47"/>
      <c r="Y43" s="47"/>
      <c r="Z43" s="47"/>
      <c r="AA43" s="47"/>
      <c r="AB43" s="47"/>
    </row>
    <row r="44" spans="1:28" x14ac:dyDescent="0.25">
      <c r="A44" s="46">
        <v>30</v>
      </c>
      <c r="B44" s="47"/>
      <c r="C44" s="47"/>
      <c r="D44" s="47"/>
      <c r="E44" s="47"/>
      <c r="F44" s="47"/>
      <c r="G44" s="48"/>
      <c r="H44" s="48"/>
      <c r="I44" s="48"/>
      <c r="J44" s="47"/>
      <c r="K44" s="47"/>
      <c r="L44" s="47"/>
      <c r="M44" s="48"/>
      <c r="N44" s="47"/>
      <c r="O44" s="48"/>
      <c r="P44" s="48"/>
      <c r="Q44" s="49"/>
      <c r="R44" s="61"/>
      <c r="S44" s="47"/>
      <c r="T44" s="51"/>
      <c r="U44" s="47"/>
      <c r="V44" s="47"/>
      <c r="W44" s="47"/>
      <c r="X44" s="47"/>
      <c r="Y44" s="47"/>
      <c r="Z44" s="47"/>
      <c r="AA44" s="47"/>
      <c r="AB44" s="47"/>
    </row>
    <row r="45" spans="1:28" x14ac:dyDescent="0.25">
      <c r="A45" s="46">
        <v>31</v>
      </c>
      <c r="B45" s="47"/>
      <c r="C45" s="47"/>
      <c r="D45" s="47"/>
      <c r="E45" s="47"/>
      <c r="F45" s="47"/>
      <c r="G45" s="48"/>
      <c r="H45" s="48"/>
      <c r="I45" s="48"/>
      <c r="J45" s="47"/>
      <c r="K45" s="47"/>
      <c r="L45" s="47"/>
      <c r="M45" s="48"/>
      <c r="N45" s="47"/>
      <c r="O45" s="48"/>
      <c r="P45" s="48"/>
      <c r="Q45" s="49"/>
      <c r="R45" s="61"/>
      <c r="S45" s="47"/>
      <c r="T45" s="51"/>
      <c r="U45" s="47"/>
      <c r="V45" s="47"/>
      <c r="W45" s="47"/>
      <c r="X45" s="47"/>
      <c r="Y45" s="47"/>
      <c r="Z45" s="47"/>
      <c r="AA45" s="47"/>
      <c r="AB45" s="47"/>
    </row>
    <row r="46" spans="1:28" x14ac:dyDescent="0.25">
      <c r="A46" s="46">
        <v>32</v>
      </c>
      <c r="B46" s="47"/>
      <c r="C46" s="47"/>
      <c r="D46" s="47"/>
      <c r="E46" s="47"/>
      <c r="F46" s="47"/>
      <c r="G46" s="48"/>
      <c r="H46" s="48"/>
      <c r="I46" s="48"/>
      <c r="J46" s="47"/>
      <c r="K46" s="47"/>
      <c r="L46" s="47"/>
      <c r="M46" s="48"/>
      <c r="N46" s="47"/>
      <c r="O46" s="48"/>
      <c r="P46" s="48"/>
      <c r="Q46" s="49"/>
      <c r="R46" s="61"/>
      <c r="S46" s="47"/>
      <c r="T46" s="51"/>
      <c r="U46" s="47"/>
      <c r="V46" s="47"/>
      <c r="W46" s="47"/>
      <c r="X46" s="47"/>
      <c r="Y46" s="47"/>
      <c r="Z46" s="47"/>
      <c r="AA46" s="47"/>
      <c r="AB46" s="47"/>
    </row>
    <row r="47" spans="1:28" x14ac:dyDescent="0.25">
      <c r="A47" s="46">
        <v>33</v>
      </c>
      <c r="B47" s="47"/>
      <c r="C47" s="47"/>
      <c r="D47" s="47"/>
      <c r="E47" s="47"/>
      <c r="F47" s="47"/>
      <c r="G47" s="48"/>
      <c r="H47" s="48"/>
      <c r="I47" s="48"/>
      <c r="J47" s="47"/>
      <c r="K47" s="47"/>
      <c r="L47" s="47"/>
      <c r="M47" s="48"/>
      <c r="N47" s="47"/>
      <c r="O47" s="48"/>
      <c r="P47" s="48"/>
      <c r="Q47" s="49"/>
      <c r="R47" s="61"/>
      <c r="S47" s="47"/>
      <c r="T47" s="51"/>
      <c r="U47" s="47"/>
      <c r="V47" s="47"/>
      <c r="W47" s="47"/>
      <c r="X47" s="47"/>
      <c r="Y47" s="47"/>
      <c r="Z47" s="47"/>
      <c r="AA47" s="47"/>
      <c r="AB47" s="47"/>
    </row>
    <row r="48" spans="1:28" x14ac:dyDescent="0.25">
      <c r="A48" s="62">
        <v>34</v>
      </c>
      <c r="B48" s="55"/>
      <c r="C48" s="55"/>
      <c r="D48" s="55"/>
      <c r="E48" s="55"/>
      <c r="F48" s="55"/>
      <c r="G48" s="56"/>
      <c r="H48" s="56"/>
      <c r="I48" s="56"/>
      <c r="J48" s="55"/>
      <c r="K48" s="55"/>
      <c r="L48" s="55"/>
      <c r="M48" s="56"/>
      <c r="N48" s="55"/>
      <c r="O48" s="56"/>
      <c r="P48" s="56"/>
      <c r="Q48" s="57"/>
      <c r="R48" s="61"/>
      <c r="S48" s="47"/>
      <c r="T48" s="51"/>
      <c r="U48" s="47"/>
      <c r="V48" s="47"/>
      <c r="W48" s="47"/>
      <c r="X48" s="47"/>
      <c r="Y48" s="47"/>
      <c r="Z48" s="47"/>
      <c r="AA48" s="47"/>
      <c r="AB48" s="47"/>
    </row>
    <row r="49" spans="1:28" ht="25.5" x14ac:dyDescent="0.25">
      <c r="A49" s="63"/>
      <c r="B49" s="64"/>
      <c r="C49" s="64"/>
      <c r="D49" s="64"/>
      <c r="E49" s="64"/>
      <c r="F49" s="64"/>
      <c r="G49" s="64"/>
      <c r="H49" s="1">
        <f>SUM(H15:H48)</f>
        <v>0</v>
      </c>
      <c r="I49" s="1">
        <f>SUM(I15:I48)</f>
        <v>0</v>
      </c>
      <c r="J49" s="45" t="s">
        <v>47</v>
      </c>
      <c r="K49" s="64"/>
      <c r="L49" s="64"/>
      <c r="M49" s="64"/>
      <c r="N49" s="64"/>
      <c r="O49" s="65"/>
      <c r="P49" s="65"/>
      <c r="Q49" s="65"/>
      <c r="R49" s="38"/>
      <c r="S49" s="64"/>
      <c r="T49" s="64"/>
      <c r="U49" s="38"/>
      <c r="V49" s="8"/>
      <c r="W49" s="8"/>
      <c r="X49" s="8"/>
      <c r="Y49" s="8"/>
      <c r="Z49" s="8"/>
      <c r="AA49" s="8"/>
      <c r="AB49" s="8"/>
    </row>
    <row r="50" spans="1:28" ht="15.75" thickBot="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  <c r="P50" s="65"/>
      <c r="Q50" s="65"/>
      <c r="R50" s="38"/>
      <c r="S50" s="64"/>
      <c r="T50" s="64"/>
      <c r="U50" s="38"/>
      <c r="V50" s="8"/>
      <c r="W50" s="8"/>
      <c r="X50" s="8"/>
      <c r="Y50" s="8"/>
      <c r="Z50" s="8"/>
      <c r="AA50" s="8"/>
      <c r="AB50" s="8"/>
    </row>
    <row r="51" spans="1:28" ht="15.75" thickBot="1" x14ac:dyDescent="0.3">
      <c r="A51" s="63"/>
      <c r="B51" s="148" t="s">
        <v>48</v>
      </c>
      <c r="C51" s="149"/>
      <c r="D51" s="149"/>
      <c r="E51" s="149"/>
      <c r="F51" s="149"/>
      <c r="G51" s="149"/>
      <c r="H51" s="150"/>
      <c r="I51" s="8"/>
      <c r="J51" s="8"/>
      <c r="K51" s="66"/>
      <c r="L51" s="66"/>
      <c r="M51" s="66"/>
      <c r="N51" s="66"/>
      <c r="O51" s="66"/>
      <c r="P51" s="8"/>
      <c r="Q51" s="8"/>
      <c r="R51" s="66"/>
      <c r="S51" s="66"/>
      <c r="T51" s="66"/>
      <c r="U51" s="66"/>
      <c r="V51" s="8"/>
      <c r="W51" s="8"/>
      <c r="X51" s="8"/>
      <c r="Y51" s="8"/>
      <c r="Z51" s="8"/>
      <c r="AA51" s="8"/>
      <c r="AB51" s="8"/>
    </row>
    <row r="52" spans="1:28" x14ac:dyDescent="0.25">
      <c r="A52" s="63"/>
      <c r="B52" s="151" t="s">
        <v>49</v>
      </c>
      <c r="C52" s="152"/>
      <c r="D52" s="152"/>
      <c r="E52" s="152"/>
      <c r="F52" s="152"/>
      <c r="G52" s="152"/>
      <c r="H52" s="153"/>
      <c r="I52" s="8"/>
      <c r="J52" s="8"/>
      <c r="K52" s="128" t="s">
        <v>50</v>
      </c>
      <c r="L52" s="129"/>
      <c r="M52" s="8"/>
      <c r="N52" s="154" t="s">
        <v>51</v>
      </c>
      <c r="O52" s="155"/>
      <c r="P52" s="155"/>
      <c r="Q52" s="155"/>
      <c r="R52" s="156"/>
      <c r="S52" s="66"/>
      <c r="T52" s="66"/>
      <c r="U52" s="66"/>
      <c r="V52" s="8"/>
      <c r="W52" s="8"/>
      <c r="X52" s="8"/>
      <c r="Y52" s="8"/>
      <c r="Z52" s="8"/>
      <c r="AA52" s="8"/>
      <c r="AB52" s="8"/>
    </row>
    <row r="53" spans="1:28" x14ac:dyDescent="0.25">
      <c r="A53" s="63"/>
      <c r="B53" s="67" t="s">
        <v>35</v>
      </c>
      <c r="C53" s="67" t="s">
        <v>52</v>
      </c>
      <c r="D53" s="67" t="s">
        <v>53</v>
      </c>
      <c r="E53" s="67" t="s">
        <v>54</v>
      </c>
      <c r="F53" s="67" t="s">
        <v>55</v>
      </c>
      <c r="G53" s="128" t="s">
        <v>61</v>
      </c>
      <c r="H53" s="129"/>
      <c r="I53" s="8"/>
      <c r="J53" s="8"/>
      <c r="K53" s="68" t="s">
        <v>56</v>
      </c>
      <c r="L53" s="68"/>
      <c r="M53" s="8"/>
      <c r="N53" s="185"/>
      <c r="O53" s="186"/>
      <c r="P53" s="186"/>
      <c r="Q53" s="186"/>
      <c r="R53" s="187"/>
      <c r="S53" s="66"/>
      <c r="T53" s="66"/>
      <c r="U53" s="66"/>
      <c r="V53" s="8"/>
      <c r="W53" s="8"/>
      <c r="X53" s="8"/>
      <c r="Y53" s="8"/>
      <c r="Z53" s="8"/>
      <c r="AA53" s="8"/>
      <c r="AB53" s="8"/>
    </row>
    <row r="54" spans="1:28" x14ac:dyDescent="0.25">
      <c r="A54" s="63"/>
      <c r="B54" s="48"/>
      <c r="C54" s="48"/>
      <c r="D54" s="48"/>
      <c r="E54" s="93" t="e">
        <f>VLOOKUP($G54,#REF!,2,FALSE)</f>
        <v>#REF!</v>
      </c>
      <c r="F54" s="93" t="e">
        <f>VLOOKUP($G54,#REF!,3,FALSE)</f>
        <v>#REF!</v>
      </c>
      <c r="G54" s="139"/>
      <c r="H54" s="139"/>
      <c r="I54" s="8"/>
      <c r="J54" s="8"/>
      <c r="K54" s="69" t="s">
        <v>57</v>
      </c>
      <c r="L54" s="70"/>
      <c r="M54" s="8"/>
      <c r="N54" s="188"/>
      <c r="O54" s="189"/>
      <c r="P54" s="189"/>
      <c r="Q54" s="189"/>
      <c r="R54" s="190"/>
      <c r="S54" s="66"/>
      <c r="T54" s="66"/>
      <c r="U54" s="66"/>
      <c r="V54" s="8"/>
      <c r="W54" s="8"/>
      <c r="X54" s="8"/>
      <c r="Y54" s="8"/>
      <c r="Z54" s="8"/>
      <c r="AA54" s="8"/>
      <c r="AB54" s="8"/>
    </row>
    <row r="55" spans="1:28" x14ac:dyDescent="0.25">
      <c r="A55" s="63"/>
      <c r="B55" s="48"/>
      <c r="C55" s="48"/>
      <c r="D55" s="48"/>
      <c r="E55" s="93" t="e">
        <f>VLOOKUP($G55,#REF!,2,FALSE)</f>
        <v>#REF!</v>
      </c>
      <c r="F55" s="93" t="e">
        <f>VLOOKUP($G55,#REF!,3,FALSE)</f>
        <v>#REF!</v>
      </c>
      <c r="G55" s="139"/>
      <c r="H55" s="139"/>
      <c r="I55" s="8"/>
      <c r="J55" s="8"/>
      <c r="K55" s="128" t="s">
        <v>58</v>
      </c>
      <c r="L55" s="129"/>
      <c r="M55" s="8"/>
      <c r="N55" s="188"/>
      <c r="O55" s="189"/>
      <c r="P55" s="189"/>
      <c r="Q55" s="189"/>
      <c r="R55" s="190"/>
      <c r="S55" s="66"/>
      <c r="T55" s="66"/>
      <c r="U55" s="66"/>
      <c r="V55" s="8"/>
      <c r="W55" s="8"/>
      <c r="X55" s="8"/>
      <c r="Y55" s="8"/>
      <c r="Z55" s="8"/>
      <c r="AA55" s="8"/>
      <c r="AB55" s="8"/>
    </row>
    <row r="56" spans="1:28" x14ac:dyDescent="0.25">
      <c r="A56" s="63"/>
      <c r="B56" s="48"/>
      <c r="C56" s="48"/>
      <c r="D56" s="48"/>
      <c r="E56" s="93" t="e">
        <f>VLOOKUP($G56,#REF!,2,FALSE)</f>
        <v>#REF!</v>
      </c>
      <c r="F56" s="93" t="e">
        <f>VLOOKUP($G56,#REF!,3,FALSE)</f>
        <v>#REF!</v>
      </c>
      <c r="G56" s="139"/>
      <c r="H56" s="139"/>
      <c r="I56" s="8"/>
      <c r="J56" s="8"/>
      <c r="K56" s="68" t="s">
        <v>59</v>
      </c>
      <c r="L56" s="71"/>
      <c r="M56" s="8"/>
      <c r="N56" s="188"/>
      <c r="O56" s="189"/>
      <c r="P56" s="189"/>
      <c r="Q56" s="189"/>
      <c r="R56" s="190"/>
      <c r="S56" s="66"/>
      <c r="T56" s="66"/>
      <c r="U56" s="66"/>
      <c r="V56" s="8"/>
      <c r="W56" s="8"/>
      <c r="X56" s="8"/>
      <c r="Y56" s="8"/>
      <c r="Z56" s="8"/>
      <c r="AA56" s="8"/>
      <c r="AB56" s="8"/>
    </row>
    <row r="57" spans="1:28" ht="15.75" thickBot="1" x14ac:dyDescent="0.3">
      <c r="A57" s="63"/>
      <c r="B57" s="48"/>
      <c r="C57" s="48"/>
      <c r="D57" s="48"/>
      <c r="E57" s="93" t="e">
        <f>VLOOKUP($G57,#REF!,2,FALSE)</f>
        <v>#REF!</v>
      </c>
      <c r="F57" s="93" t="e">
        <f>VLOOKUP($G57,#REF!,3,FALSE)</f>
        <v>#REF!</v>
      </c>
      <c r="G57" s="139"/>
      <c r="H57" s="139"/>
      <c r="I57" s="8"/>
      <c r="J57" s="8"/>
      <c r="K57" s="69" t="s">
        <v>57</v>
      </c>
      <c r="L57" s="72"/>
      <c r="M57" s="8"/>
      <c r="N57" s="191"/>
      <c r="O57" s="192"/>
      <c r="P57" s="192"/>
      <c r="Q57" s="192"/>
      <c r="R57" s="193"/>
      <c r="S57" s="66"/>
      <c r="T57" s="66"/>
      <c r="U57" s="66"/>
      <c r="V57" s="8"/>
      <c r="W57" s="8"/>
      <c r="X57" s="8"/>
      <c r="Y57" s="8"/>
      <c r="Z57" s="8"/>
      <c r="AA57" s="8"/>
      <c r="AB57" s="8"/>
    </row>
    <row r="58" spans="1:28" x14ac:dyDescent="0.25">
      <c r="A58" s="3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8" x14ac:dyDescent="0.25">
      <c r="A59" s="3"/>
      <c r="E59" s="4"/>
      <c r="F59" s="5"/>
      <c r="G59" s="5"/>
      <c r="H59" s="5"/>
      <c r="I59" s="5"/>
      <c r="J59" s="5"/>
      <c r="K59" s="5"/>
      <c r="L59" s="5"/>
      <c r="M59" s="5" t="s">
        <v>79</v>
      </c>
      <c r="N59" s="5"/>
      <c r="O59" s="5"/>
      <c r="P59" s="5"/>
      <c r="Q59" s="5"/>
      <c r="R59" s="5"/>
      <c r="S59" s="5"/>
      <c r="T59" s="5"/>
      <c r="U59" s="5"/>
    </row>
    <row r="60" spans="1:28" x14ac:dyDescent="0.25">
      <c r="M60" s="113">
        <f>Boat1!M15</f>
        <v>0</v>
      </c>
    </row>
    <row r="61" spans="1:28" x14ac:dyDescent="0.25">
      <c r="M61">
        <f>Boat1!M16</f>
        <v>0</v>
      </c>
    </row>
    <row r="62" spans="1:28" x14ac:dyDescent="0.25">
      <c r="M62">
        <f>Boat1!M17</f>
        <v>0</v>
      </c>
    </row>
    <row r="63" spans="1:28" x14ac:dyDescent="0.25">
      <c r="M63">
        <f>Boat1!M18</f>
        <v>2</v>
      </c>
    </row>
    <row r="64" spans="1:28" x14ac:dyDescent="0.25">
      <c r="M64">
        <f>Boat1!M19</f>
        <v>0</v>
      </c>
    </row>
    <row r="65" spans="13:13" x14ac:dyDescent="0.25">
      <c r="M65">
        <f>Boat1!M20</f>
        <v>0</v>
      </c>
    </row>
    <row r="66" spans="13:13" x14ac:dyDescent="0.25">
      <c r="M66">
        <f>Boat1!M21</f>
        <v>0</v>
      </c>
    </row>
    <row r="67" spans="13:13" x14ac:dyDescent="0.25">
      <c r="M67">
        <f>Boat1!M22</f>
        <v>0</v>
      </c>
    </row>
    <row r="68" spans="13:13" x14ac:dyDescent="0.25">
      <c r="M68">
        <f>Boat1!M23</f>
        <v>0</v>
      </c>
    </row>
    <row r="69" spans="13:13" x14ac:dyDescent="0.25">
      <c r="M69">
        <f>Boat1!M24</f>
        <v>0</v>
      </c>
    </row>
    <row r="70" spans="13:13" x14ac:dyDescent="0.25">
      <c r="M70">
        <f>Boat1!M25</f>
        <v>0</v>
      </c>
    </row>
    <row r="71" spans="13:13" x14ac:dyDescent="0.25">
      <c r="M71">
        <f>Boat1!M26</f>
        <v>0</v>
      </c>
    </row>
    <row r="72" spans="13:13" x14ac:dyDescent="0.25">
      <c r="M72">
        <f>Boat1!M27</f>
        <v>0</v>
      </c>
    </row>
    <row r="73" spans="13:13" x14ac:dyDescent="0.25">
      <c r="M73">
        <f>Boat1!M28</f>
        <v>0</v>
      </c>
    </row>
    <row r="74" spans="13:13" x14ac:dyDescent="0.25">
      <c r="M74">
        <f>Boat1!M29</f>
        <v>0</v>
      </c>
    </row>
    <row r="75" spans="13:13" x14ac:dyDescent="0.25">
      <c r="M75">
        <f>Boat1!M30</f>
        <v>0</v>
      </c>
    </row>
    <row r="76" spans="13:13" x14ac:dyDescent="0.25">
      <c r="M76">
        <f>Boat1!M31</f>
        <v>0</v>
      </c>
    </row>
    <row r="77" spans="13:13" x14ac:dyDescent="0.25">
      <c r="M77">
        <f>Boat1!M32</f>
        <v>0</v>
      </c>
    </row>
    <row r="78" spans="13:13" x14ac:dyDescent="0.25">
      <c r="M78">
        <f>Boat1!M33</f>
        <v>0</v>
      </c>
    </row>
    <row r="79" spans="13:13" x14ac:dyDescent="0.25">
      <c r="M79">
        <f>Boat1!M34</f>
        <v>0</v>
      </c>
    </row>
    <row r="80" spans="13:13" x14ac:dyDescent="0.25">
      <c r="M80">
        <f>Boat1!M35</f>
        <v>0</v>
      </c>
    </row>
    <row r="81" spans="13:13" x14ac:dyDescent="0.25">
      <c r="M81">
        <f>Boat1!M36</f>
        <v>0</v>
      </c>
    </row>
    <row r="82" spans="13:13" x14ac:dyDescent="0.25">
      <c r="M82">
        <f>Boat1!M37</f>
        <v>0</v>
      </c>
    </row>
    <row r="83" spans="13:13" x14ac:dyDescent="0.25">
      <c r="M83">
        <f>Boat1!M38</f>
        <v>0</v>
      </c>
    </row>
    <row r="84" spans="13:13" x14ac:dyDescent="0.25">
      <c r="M84">
        <f>Boat1!M39</f>
        <v>0</v>
      </c>
    </row>
    <row r="85" spans="13:13" x14ac:dyDescent="0.25">
      <c r="M85">
        <f>Boat1!M40</f>
        <v>0</v>
      </c>
    </row>
    <row r="86" spans="13:13" x14ac:dyDescent="0.25">
      <c r="M86">
        <f>Boat1!M41</f>
        <v>0</v>
      </c>
    </row>
    <row r="87" spans="13:13" x14ac:dyDescent="0.25">
      <c r="M87">
        <f>Boat1!M42</f>
        <v>0</v>
      </c>
    </row>
    <row r="88" spans="13:13" x14ac:dyDescent="0.25">
      <c r="M88">
        <f>Boat1!M43</f>
        <v>0</v>
      </c>
    </row>
    <row r="89" spans="13:13" x14ac:dyDescent="0.25">
      <c r="M89">
        <f>Boat1!M44</f>
        <v>0</v>
      </c>
    </row>
    <row r="90" spans="13:13" x14ac:dyDescent="0.25">
      <c r="M90">
        <f>Boat1!M45</f>
        <v>0</v>
      </c>
    </row>
    <row r="91" spans="13:13" x14ac:dyDescent="0.25">
      <c r="M91">
        <f>Boat1!M46</f>
        <v>0</v>
      </c>
    </row>
    <row r="92" spans="13:13" x14ac:dyDescent="0.25">
      <c r="M92">
        <f>Boat1!M47</f>
        <v>0</v>
      </c>
    </row>
    <row r="93" spans="13:13" x14ac:dyDescent="0.25">
      <c r="M93" s="113">
        <f>Boat1!M48</f>
        <v>0</v>
      </c>
    </row>
    <row r="94" spans="13:13" x14ac:dyDescent="0.25">
      <c r="M94" t="s">
        <v>73</v>
      </c>
    </row>
    <row r="95" spans="13:13" x14ac:dyDescent="0.25">
      <c r="M95" s="113">
        <f>Boat2!M15</f>
        <v>0</v>
      </c>
    </row>
    <row r="96" spans="13:13" x14ac:dyDescent="0.25">
      <c r="M96">
        <f>Boat2!M16</f>
        <v>0</v>
      </c>
    </row>
    <row r="97" spans="13:13" x14ac:dyDescent="0.25">
      <c r="M97">
        <f>Boat2!M17</f>
        <v>0</v>
      </c>
    </row>
    <row r="98" spans="13:13" x14ac:dyDescent="0.25">
      <c r="M98">
        <f>Boat2!M18</f>
        <v>0</v>
      </c>
    </row>
    <row r="99" spans="13:13" x14ac:dyDescent="0.25">
      <c r="M99">
        <f>Boat2!M19</f>
        <v>0</v>
      </c>
    </row>
    <row r="100" spans="13:13" x14ac:dyDescent="0.25">
      <c r="M100">
        <f>Boat2!M20</f>
        <v>0</v>
      </c>
    </row>
    <row r="101" spans="13:13" x14ac:dyDescent="0.25">
      <c r="M101">
        <f>Boat2!M21</f>
        <v>0</v>
      </c>
    </row>
    <row r="102" spans="13:13" x14ac:dyDescent="0.25">
      <c r="M102">
        <f>Boat2!M22</f>
        <v>0</v>
      </c>
    </row>
    <row r="103" spans="13:13" x14ac:dyDescent="0.25">
      <c r="M103">
        <f>Boat2!M23</f>
        <v>0</v>
      </c>
    </row>
    <row r="104" spans="13:13" x14ac:dyDescent="0.25">
      <c r="M104">
        <f>Boat2!M24</f>
        <v>0</v>
      </c>
    </row>
    <row r="105" spans="13:13" x14ac:dyDescent="0.25">
      <c r="M105">
        <f>Boat2!M25</f>
        <v>0</v>
      </c>
    </row>
    <row r="106" spans="13:13" x14ac:dyDescent="0.25">
      <c r="M106">
        <f>Boat2!M26</f>
        <v>0</v>
      </c>
    </row>
    <row r="107" spans="13:13" x14ac:dyDescent="0.25">
      <c r="M107">
        <f>Boat2!M27</f>
        <v>0</v>
      </c>
    </row>
    <row r="108" spans="13:13" x14ac:dyDescent="0.25">
      <c r="M108">
        <f>Boat2!M28</f>
        <v>0</v>
      </c>
    </row>
    <row r="109" spans="13:13" x14ac:dyDescent="0.25">
      <c r="M109">
        <f>Boat2!M29</f>
        <v>0</v>
      </c>
    </row>
    <row r="110" spans="13:13" x14ac:dyDescent="0.25">
      <c r="M110">
        <f>Boat2!M30</f>
        <v>0</v>
      </c>
    </row>
    <row r="111" spans="13:13" x14ac:dyDescent="0.25">
      <c r="M111">
        <f>Boat2!M31</f>
        <v>0</v>
      </c>
    </row>
    <row r="112" spans="13:13" x14ac:dyDescent="0.25">
      <c r="M112">
        <f>Boat2!M32</f>
        <v>0</v>
      </c>
    </row>
    <row r="113" spans="13:13" x14ac:dyDescent="0.25">
      <c r="M113">
        <f>Boat2!M33</f>
        <v>0</v>
      </c>
    </row>
    <row r="114" spans="13:13" x14ac:dyDescent="0.25">
      <c r="M114">
        <f>Boat2!M34</f>
        <v>0</v>
      </c>
    </row>
    <row r="115" spans="13:13" x14ac:dyDescent="0.25">
      <c r="M115">
        <f>Boat2!M35</f>
        <v>0</v>
      </c>
    </row>
    <row r="116" spans="13:13" x14ac:dyDescent="0.25">
      <c r="M116">
        <f>Boat2!M36</f>
        <v>0</v>
      </c>
    </row>
    <row r="117" spans="13:13" x14ac:dyDescent="0.25">
      <c r="M117">
        <f>Boat2!M37</f>
        <v>0</v>
      </c>
    </row>
    <row r="118" spans="13:13" x14ac:dyDescent="0.25">
      <c r="M118">
        <f>Boat2!M38</f>
        <v>0</v>
      </c>
    </row>
    <row r="119" spans="13:13" x14ac:dyDescent="0.25">
      <c r="M119">
        <f>Boat2!M39</f>
        <v>0</v>
      </c>
    </row>
    <row r="120" spans="13:13" x14ac:dyDescent="0.25">
      <c r="M120">
        <f>Boat2!M40</f>
        <v>0</v>
      </c>
    </row>
    <row r="121" spans="13:13" x14ac:dyDescent="0.25">
      <c r="M121">
        <f>Boat2!M41</f>
        <v>0</v>
      </c>
    </row>
    <row r="122" spans="13:13" x14ac:dyDescent="0.25">
      <c r="M122">
        <f>Boat2!M42</f>
        <v>0</v>
      </c>
    </row>
    <row r="123" spans="13:13" x14ac:dyDescent="0.25">
      <c r="M123">
        <f>Boat2!M43</f>
        <v>0</v>
      </c>
    </row>
    <row r="124" spans="13:13" x14ac:dyDescent="0.25">
      <c r="M124">
        <f>Boat2!M44</f>
        <v>0</v>
      </c>
    </row>
    <row r="125" spans="13:13" x14ac:dyDescent="0.25">
      <c r="M125">
        <f>Boat2!M45</f>
        <v>0</v>
      </c>
    </row>
    <row r="126" spans="13:13" x14ac:dyDescent="0.25">
      <c r="M126">
        <f>Boat2!M46</f>
        <v>0</v>
      </c>
    </row>
    <row r="127" spans="13:13" x14ac:dyDescent="0.25">
      <c r="M127">
        <f>Boat2!M47</f>
        <v>0</v>
      </c>
    </row>
    <row r="128" spans="13:13" x14ac:dyDescent="0.25">
      <c r="M128" s="113">
        <f>Boat2!M48</f>
        <v>0</v>
      </c>
    </row>
    <row r="129" spans="13:13" x14ac:dyDescent="0.25">
      <c r="M129" t="s">
        <v>80</v>
      </c>
    </row>
    <row r="130" spans="13:13" x14ac:dyDescent="0.25">
      <c r="M130" s="113">
        <f>Boat3!M15</f>
        <v>0</v>
      </c>
    </row>
    <row r="131" spans="13:13" x14ac:dyDescent="0.25">
      <c r="M131">
        <f>Boat3!M16</f>
        <v>0</v>
      </c>
    </row>
    <row r="132" spans="13:13" x14ac:dyDescent="0.25">
      <c r="M132">
        <f>Boat3!M17</f>
        <v>0</v>
      </c>
    </row>
    <row r="133" spans="13:13" x14ac:dyDescent="0.25">
      <c r="M133">
        <f>Boat3!M18</f>
        <v>0</v>
      </c>
    </row>
    <row r="134" spans="13:13" x14ac:dyDescent="0.25">
      <c r="M134">
        <f>Boat3!M19</f>
        <v>0</v>
      </c>
    </row>
    <row r="135" spans="13:13" x14ac:dyDescent="0.25">
      <c r="M135">
        <f>Boat3!M20</f>
        <v>0</v>
      </c>
    </row>
    <row r="136" spans="13:13" x14ac:dyDescent="0.25">
      <c r="M136">
        <f>Boat3!M21</f>
        <v>0</v>
      </c>
    </row>
    <row r="137" spans="13:13" x14ac:dyDescent="0.25">
      <c r="M137">
        <f>Boat3!M22</f>
        <v>0</v>
      </c>
    </row>
    <row r="138" spans="13:13" x14ac:dyDescent="0.25">
      <c r="M138">
        <f>Boat3!M23</f>
        <v>0</v>
      </c>
    </row>
    <row r="139" spans="13:13" x14ac:dyDescent="0.25">
      <c r="M139">
        <f>Boat3!M24</f>
        <v>0</v>
      </c>
    </row>
    <row r="140" spans="13:13" x14ac:dyDescent="0.25">
      <c r="M140">
        <f>Boat3!M25</f>
        <v>0</v>
      </c>
    </row>
    <row r="141" spans="13:13" x14ac:dyDescent="0.25">
      <c r="M141">
        <f>Boat3!M26</f>
        <v>0</v>
      </c>
    </row>
    <row r="142" spans="13:13" x14ac:dyDescent="0.25">
      <c r="M142">
        <f>Boat3!M27</f>
        <v>0</v>
      </c>
    </row>
    <row r="143" spans="13:13" x14ac:dyDescent="0.25">
      <c r="M143">
        <f>Boat3!M28</f>
        <v>0</v>
      </c>
    </row>
    <row r="144" spans="13:13" x14ac:dyDescent="0.25">
      <c r="M144">
        <f>Boat3!M29</f>
        <v>0</v>
      </c>
    </row>
    <row r="145" spans="13:13" x14ac:dyDescent="0.25">
      <c r="M145">
        <f>Boat3!M30</f>
        <v>0</v>
      </c>
    </row>
    <row r="146" spans="13:13" x14ac:dyDescent="0.25">
      <c r="M146">
        <f>Boat3!M31</f>
        <v>0</v>
      </c>
    </row>
    <row r="147" spans="13:13" x14ac:dyDescent="0.25">
      <c r="M147">
        <f>Boat3!M32</f>
        <v>0</v>
      </c>
    </row>
    <row r="148" spans="13:13" x14ac:dyDescent="0.25">
      <c r="M148">
        <f>Boat3!M33</f>
        <v>0</v>
      </c>
    </row>
    <row r="149" spans="13:13" x14ac:dyDescent="0.25">
      <c r="M149">
        <f>Boat3!M34</f>
        <v>0</v>
      </c>
    </row>
    <row r="150" spans="13:13" x14ac:dyDescent="0.25">
      <c r="M150">
        <f>Boat3!M35</f>
        <v>0</v>
      </c>
    </row>
    <row r="151" spans="13:13" x14ac:dyDescent="0.25">
      <c r="M151">
        <f>Boat3!M36</f>
        <v>0</v>
      </c>
    </row>
    <row r="152" spans="13:13" x14ac:dyDescent="0.25">
      <c r="M152">
        <f>Boat3!M37</f>
        <v>0</v>
      </c>
    </row>
    <row r="153" spans="13:13" x14ac:dyDescent="0.25">
      <c r="M153">
        <f>Boat3!M38</f>
        <v>0</v>
      </c>
    </row>
    <row r="154" spans="13:13" x14ac:dyDescent="0.25">
      <c r="M154">
        <f>Boat3!M39</f>
        <v>0</v>
      </c>
    </row>
    <row r="155" spans="13:13" x14ac:dyDescent="0.25">
      <c r="M155">
        <f>Boat3!M40</f>
        <v>0</v>
      </c>
    </row>
    <row r="156" spans="13:13" x14ac:dyDescent="0.25">
      <c r="M156">
        <f>Boat3!M41</f>
        <v>0</v>
      </c>
    </row>
    <row r="157" spans="13:13" x14ac:dyDescent="0.25">
      <c r="M157">
        <f>Boat3!M42</f>
        <v>0</v>
      </c>
    </row>
    <row r="158" spans="13:13" x14ac:dyDescent="0.25">
      <c r="M158">
        <f>Boat3!M43</f>
        <v>0</v>
      </c>
    </row>
    <row r="159" spans="13:13" x14ac:dyDescent="0.25">
      <c r="M159">
        <f>Boat3!M44</f>
        <v>0</v>
      </c>
    </row>
    <row r="160" spans="13:13" x14ac:dyDescent="0.25">
      <c r="M160">
        <f>Boat3!M45</f>
        <v>0</v>
      </c>
    </row>
    <row r="161" spans="13:13" x14ac:dyDescent="0.25">
      <c r="M161">
        <f>Boat3!M46</f>
        <v>0</v>
      </c>
    </row>
    <row r="162" spans="13:13" x14ac:dyDescent="0.25">
      <c r="M162">
        <f>Boat3!M47</f>
        <v>0</v>
      </c>
    </row>
    <row r="163" spans="13:13" x14ac:dyDescent="0.25">
      <c r="M163" s="113">
        <f>Boat3!M48</f>
        <v>0</v>
      </c>
    </row>
    <row r="164" spans="13:13" x14ac:dyDescent="0.25">
      <c r="M164" t="s">
        <v>74</v>
      </c>
    </row>
    <row r="165" spans="13:13" x14ac:dyDescent="0.25">
      <c r="M165" s="113">
        <f>Dahab!M15</f>
        <v>0</v>
      </c>
    </row>
    <row r="166" spans="13:13" x14ac:dyDescent="0.25">
      <c r="M166">
        <f>Dahab!M16</f>
        <v>0</v>
      </c>
    </row>
    <row r="167" spans="13:13" x14ac:dyDescent="0.25">
      <c r="M167">
        <f>Dahab!M17</f>
        <v>0</v>
      </c>
    </row>
    <row r="168" spans="13:13" x14ac:dyDescent="0.25">
      <c r="M168">
        <f>Dahab!M18</f>
        <v>0</v>
      </c>
    </row>
    <row r="169" spans="13:13" x14ac:dyDescent="0.25">
      <c r="M169">
        <f>Dahab!M19</f>
        <v>0</v>
      </c>
    </row>
    <row r="170" spans="13:13" x14ac:dyDescent="0.25">
      <c r="M170">
        <f>Dahab!M20</f>
        <v>0</v>
      </c>
    </row>
    <row r="171" spans="13:13" x14ac:dyDescent="0.25">
      <c r="M171">
        <f>Dahab!M21</f>
        <v>0</v>
      </c>
    </row>
    <row r="172" spans="13:13" x14ac:dyDescent="0.25">
      <c r="M172">
        <f>Dahab!M22</f>
        <v>0</v>
      </c>
    </row>
    <row r="173" spans="13:13" x14ac:dyDescent="0.25">
      <c r="M173">
        <f>Dahab!M23</f>
        <v>0</v>
      </c>
    </row>
    <row r="174" spans="13:13" x14ac:dyDescent="0.25">
      <c r="M174">
        <f>Dahab!M24</f>
        <v>0</v>
      </c>
    </row>
    <row r="175" spans="13:13" x14ac:dyDescent="0.25">
      <c r="M175">
        <f>Dahab!M25</f>
        <v>0</v>
      </c>
    </row>
    <row r="176" spans="13:13" x14ac:dyDescent="0.25">
      <c r="M176">
        <f>Dahab!M26</f>
        <v>0</v>
      </c>
    </row>
    <row r="177" spans="13:13" x14ac:dyDescent="0.25">
      <c r="M177">
        <f>Dahab!M27</f>
        <v>0</v>
      </c>
    </row>
    <row r="178" spans="13:13" x14ac:dyDescent="0.25">
      <c r="M178">
        <f>Dahab!M28</f>
        <v>0</v>
      </c>
    </row>
    <row r="179" spans="13:13" x14ac:dyDescent="0.25">
      <c r="M179">
        <f>Dahab!M29</f>
        <v>0</v>
      </c>
    </row>
    <row r="180" spans="13:13" x14ac:dyDescent="0.25">
      <c r="M180">
        <f>Dahab!M30</f>
        <v>0</v>
      </c>
    </row>
    <row r="181" spans="13:13" x14ac:dyDescent="0.25">
      <c r="M181">
        <f>Dahab!M31</f>
        <v>0</v>
      </c>
    </row>
    <row r="182" spans="13:13" x14ac:dyDescent="0.25">
      <c r="M182">
        <f>Dahab!M32</f>
        <v>0</v>
      </c>
    </row>
    <row r="183" spans="13:13" x14ac:dyDescent="0.25">
      <c r="M183">
        <f>Dahab!M33</f>
        <v>0</v>
      </c>
    </row>
    <row r="184" spans="13:13" x14ac:dyDescent="0.25">
      <c r="M184">
        <f>Dahab!M34</f>
        <v>0</v>
      </c>
    </row>
    <row r="185" spans="13:13" x14ac:dyDescent="0.25">
      <c r="M185">
        <f>Dahab!M35</f>
        <v>0</v>
      </c>
    </row>
    <row r="186" spans="13:13" x14ac:dyDescent="0.25">
      <c r="M186">
        <f>Dahab!M36</f>
        <v>0</v>
      </c>
    </row>
    <row r="187" spans="13:13" x14ac:dyDescent="0.25">
      <c r="M187">
        <f>Dahab!M37</f>
        <v>0</v>
      </c>
    </row>
    <row r="188" spans="13:13" x14ac:dyDescent="0.25">
      <c r="M188">
        <f>Dahab!M38</f>
        <v>0</v>
      </c>
    </row>
    <row r="189" spans="13:13" x14ac:dyDescent="0.25">
      <c r="M189">
        <f>Dahab!M39</f>
        <v>0</v>
      </c>
    </row>
    <row r="190" spans="13:13" x14ac:dyDescent="0.25">
      <c r="M190">
        <f>Dahab!M40</f>
        <v>0</v>
      </c>
    </row>
    <row r="191" spans="13:13" x14ac:dyDescent="0.25">
      <c r="M191">
        <f>Dahab!M41</f>
        <v>0</v>
      </c>
    </row>
    <row r="192" spans="13:13" x14ac:dyDescent="0.25">
      <c r="M192">
        <f>Dahab!M42</f>
        <v>0</v>
      </c>
    </row>
    <row r="193" spans="13:13" x14ac:dyDescent="0.25">
      <c r="M193">
        <f>Dahab!M43</f>
        <v>0</v>
      </c>
    </row>
    <row r="194" spans="13:13" x14ac:dyDescent="0.25">
      <c r="M194">
        <f>Dahab!M44</f>
        <v>0</v>
      </c>
    </row>
    <row r="195" spans="13:13" x14ac:dyDescent="0.25">
      <c r="M195">
        <f>Dahab!M45</f>
        <v>0</v>
      </c>
    </row>
    <row r="196" spans="13:13" x14ac:dyDescent="0.25">
      <c r="M196">
        <f>Dahab!M46</f>
        <v>0</v>
      </c>
    </row>
    <row r="197" spans="13:13" x14ac:dyDescent="0.25">
      <c r="M197">
        <f>Dahab!M47</f>
        <v>0</v>
      </c>
    </row>
    <row r="198" spans="13:13" x14ac:dyDescent="0.25">
      <c r="M198" s="113">
        <f>Dahab!M48</f>
        <v>0</v>
      </c>
    </row>
    <row r="199" spans="13:13" x14ac:dyDescent="0.25">
      <c r="M199" t="s">
        <v>75</v>
      </c>
    </row>
    <row r="200" spans="13:13" x14ac:dyDescent="0.25">
      <c r="M200" s="113">
        <f>Thistelgorm!M15</f>
        <v>0</v>
      </c>
    </row>
    <row r="201" spans="13:13" x14ac:dyDescent="0.25">
      <c r="M201">
        <f>Thistelgorm!M16</f>
        <v>0</v>
      </c>
    </row>
    <row r="202" spans="13:13" x14ac:dyDescent="0.25">
      <c r="M202">
        <f>Thistelgorm!M17</f>
        <v>0</v>
      </c>
    </row>
    <row r="203" spans="13:13" x14ac:dyDescent="0.25">
      <c r="M203">
        <f>Thistelgorm!M18</f>
        <v>0</v>
      </c>
    </row>
    <row r="204" spans="13:13" x14ac:dyDescent="0.25">
      <c r="M204">
        <f>Thistelgorm!M19</f>
        <v>0</v>
      </c>
    </row>
    <row r="205" spans="13:13" x14ac:dyDescent="0.25">
      <c r="M205">
        <f>Thistelgorm!M20</f>
        <v>0</v>
      </c>
    </row>
    <row r="206" spans="13:13" x14ac:dyDescent="0.25">
      <c r="M206">
        <f>Thistelgorm!M21</f>
        <v>0</v>
      </c>
    </row>
    <row r="207" spans="13:13" x14ac:dyDescent="0.25">
      <c r="M207">
        <f>Thistelgorm!M22</f>
        <v>0</v>
      </c>
    </row>
    <row r="208" spans="13:13" x14ac:dyDescent="0.25">
      <c r="M208">
        <f>Thistelgorm!M23</f>
        <v>0</v>
      </c>
    </row>
    <row r="209" spans="13:13" x14ac:dyDescent="0.25">
      <c r="M209">
        <f>Thistelgorm!M24</f>
        <v>0</v>
      </c>
    </row>
    <row r="210" spans="13:13" x14ac:dyDescent="0.25">
      <c r="M210">
        <f>Thistelgorm!M25</f>
        <v>0</v>
      </c>
    </row>
    <row r="211" spans="13:13" x14ac:dyDescent="0.25">
      <c r="M211">
        <f>Thistelgorm!M26</f>
        <v>0</v>
      </c>
    </row>
    <row r="212" spans="13:13" x14ac:dyDescent="0.25">
      <c r="M212">
        <f>Thistelgorm!M27</f>
        <v>0</v>
      </c>
    </row>
    <row r="213" spans="13:13" x14ac:dyDescent="0.25">
      <c r="M213">
        <f>Thistelgorm!M28</f>
        <v>0</v>
      </c>
    </row>
    <row r="214" spans="13:13" x14ac:dyDescent="0.25">
      <c r="M214">
        <f>Thistelgorm!M29</f>
        <v>0</v>
      </c>
    </row>
    <row r="215" spans="13:13" x14ac:dyDescent="0.25">
      <c r="M215">
        <f>Thistelgorm!M30</f>
        <v>0</v>
      </c>
    </row>
    <row r="216" spans="13:13" x14ac:dyDescent="0.25">
      <c r="M216">
        <f>Thistelgorm!M31</f>
        <v>0</v>
      </c>
    </row>
    <row r="217" spans="13:13" x14ac:dyDescent="0.25">
      <c r="M217">
        <f>Thistelgorm!M32</f>
        <v>0</v>
      </c>
    </row>
    <row r="218" spans="13:13" x14ac:dyDescent="0.25">
      <c r="M218">
        <f>Thistelgorm!M33</f>
        <v>0</v>
      </c>
    </row>
    <row r="219" spans="13:13" x14ac:dyDescent="0.25">
      <c r="M219">
        <f>Thistelgorm!M34</f>
        <v>0</v>
      </c>
    </row>
    <row r="220" spans="13:13" x14ac:dyDescent="0.25">
      <c r="M220">
        <f>Thistelgorm!M35</f>
        <v>0</v>
      </c>
    </row>
    <row r="221" spans="13:13" x14ac:dyDescent="0.25">
      <c r="M221">
        <f>Thistelgorm!M36</f>
        <v>0</v>
      </c>
    </row>
    <row r="222" spans="13:13" x14ac:dyDescent="0.25">
      <c r="M222">
        <f>Thistelgorm!M37</f>
        <v>0</v>
      </c>
    </row>
    <row r="223" spans="13:13" x14ac:dyDescent="0.25">
      <c r="M223">
        <f>Thistelgorm!M38</f>
        <v>0</v>
      </c>
    </row>
    <row r="224" spans="13:13" x14ac:dyDescent="0.25">
      <c r="M224">
        <f>Thistelgorm!M39</f>
        <v>0</v>
      </c>
    </row>
    <row r="225" spans="13:13" x14ac:dyDescent="0.25">
      <c r="M225">
        <f>Thistelgorm!M40</f>
        <v>0</v>
      </c>
    </row>
    <row r="226" spans="13:13" x14ac:dyDescent="0.25">
      <c r="M226">
        <f>Thistelgorm!M41</f>
        <v>0</v>
      </c>
    </row>
    <row r="227" spans="13:13" x14ac:dyDescent="0.25">
      <c r="M227">
        <f>Thistelgorm!M42</f>
        <v>0</v>
      </c>
    </row>
    <row r="228" spans="13:13" x14ac:dyDescent="0.25">
      <c r="M228">
        <f>Thistelgorm!M43</f>
        <v>0</v>
      </c>
    </row>
    <row r="229" spans="13:13" x14ac:dyDescent="0.25">
      <c r="M229">
        <f>Thistelgorm!M44</f>
        <v>0</v>
      </c>
    </row>
    <row r="230" spans="13:13" x14ac:dyDescent="0.25">
      <c r="M230">
        <f>Thistelgorm!M45</f>
        <v>0</v>
      </c>
    </row>
    <row r="231" spans="13:13" x14ac:dyDescent="0.25">
      <c r="M231">
        <f>Thistelgorm!M46</f>
        <v>0</v>
      </c>
    </row>
    <row r="232" spans="13:13" x14ac:dyDescent="0.25">
      <c r="M232">
        <f>Thistelgorm!M47</f>
        <v>0</v>
      </c>
    </row>
    <row r="233" spans="13:13" x14ac:dyDescent="0.25">
      <c r="M233" s="113">
        <f>Thistelgorm!M48</f>
        <v>0</v>
      </c>
    </row>
    <row r="234" spans="13:13" x14ac:dyDescent="0.25">
      <c r="M234" t="s">
        <v>77</v>
      </c>
    </row>
    <row r="235" spans="13:13" x14ac:dyDescent="0.25">
      <c r="M235" s="113">
        <f>Stella!M15</f>
        <v>0</v>
      </c>
    </row>
    <row r="236" spans="13:13" x14ac:dyDescent="0.25">
      <c r="M236">
        <f>Stella!M16</f>
        <v>0</v>
      </c>
    </row>
    <row r="237" spans="13:13" x14ac:dyDescent="0.25">
      <c r="M237">
        <f>Stella!M17</f>
        <v>0</v>
      </c>
    </row>
    <row r="238" spans="13:13" x14ac:dyDescent="0.25">
      <c r="M238">
        <f>Stella!M18</f>
        <v>0</v>
      </c>
    </row>
    <row r="239" spans="13:13" x14ac:dyDescent="0.25">
      <c r="M239">
        <f>Stella!M19</f>
        <v>0</v>
      </c>
    </row>
    <row r="240" spans="13:13" x14ac:dyDescent="0.25">
      <c r="M240">
        <f>Stella!M20</f>
        <v>0</v>
      </c>
    </row>
    <row r="241" spans="13:13" x14ac:dyDescent="0.25">
      <c r="M241">
        <f>Stella!M21</f>
        <v>0</v>
      </c>
    </row>
    <row r="242" spans="13:13" x14ac:dyDescent="0.25">
      <c r="M242">
        <f>Stella!M22</f>
        <v>0</v>
      </c>
    </row>
    <row r="243" spans="13:13" x14ac:dyDescent="0.25">
      <c r="M243">
        <f>Stella!M23</f>
        <v>0</v>
      </c>
    </row>
    <row r="244" spans="13:13" x14ac:dyDescent="0.25">
      <c r="M244">
        <f>Stella!M24</f>
        <v>0</v>
      </c>
    </row>
    <row r="245" spans="13:13" x14ac:dyDescent="0.25">
      <c r="M245">
        <f>Stella!M25</f>
        <v>0</v>
      </c>
    </row>
    <row r="246" spans="13:13" x14ac:dyDescent="0.25">
      <c r="M246">
        <f>Stella!M26</f>
        <v>0</v>
      </c>
    </row>
    <row r="247" spans="13:13" x14ac:dyDescent="0.25">
      <c r="M247">
        <f>Stella!M27</f>
        <v>0</v>
      </c>
    </row>
    <row r="248" spans="13:13" x14ac:dyDescent="0.25">
      <c r="M248">
        <f>Stella!M28</f>
        <v>0</v>
      </c>
    </row>
    <row r="249" spans="13:13" x14ac:dyDescent="0.25">
      <c r="M249">
        <f>Stella!M29</f>
        <v>0</v>
      </c>
    </row>
    <row r="250" spans="13:13" x14ac:dyDescent="0.25">
      <c r="M250">
        <f>Stella!M30</f>
        <v>0</v>
      </c>
    </row>
    <row r="251" spans="13:13" x14ac:dyDescent="0.25">
      <c r="M251">
        <f>Stella!M31</f>
        <v>0</v>
      </c>
    </row>
    <row r="252" spans="13:13" x14ac:dyDescent="0.25">
      <c r="M252">
        <f>Stella!M32</f>
        <v>0</v>
      </c>
    </row>
    <row r="253" spans="13:13" x14ac:dyDescent="0.25">
      <c r="M253">
        <f>Stella!M33</f>
        <v>0</v>
      </c>
    </row>
    <row r="254" spans="13:13" x14ac:dyDescent="0.25">
      <c r="M254">
        <f>Stella!M34</f>
        <v>0</v>
      </c>
    </row>
    <row r="255" spans="13:13" x14ac:dyDescent="0.25">
      <c r="M255">
        <f>Stella!M35</f>
        <v>0</v>
      </c>
    </row>
    <row r="256" spans="13:13" x14ac:dyDescent="0.25">
      <c r="M256">
        <f>Stella!M36</f>
        <v>0</v>
      </c>
    </row>
    <row r="257" spans="13:13" x14ac:dyDescent="0.25">
      <c r="M257">
        <f>Stella!M37</f>
        <v>0</v>
      </c>
    </row>
    <row r="258" spans="13:13" x14ac:dyDescent="0.25">
      <c r="M258">
        <f>Stella!M38</f>
        <v>0</v>
      </c>
    </row>
    <row r="259" spans="13:13" x14ac:dyDescent="0.25">
      <c r="M259">
        <f>Stella!M39</f>
        <v>0</v>
      </c>
    </row>
    <row r="260" spans="13:13" x14ac:dyDescent="0.25">
      <c r="M260">
        <f>Stella!M40</f>
        <v>0</v>
      </c>
    </row>
    <row r="261" spans="13:13" x14ac:dyDescent="0.25">
      <c r="M261">
        <f>Stella!M41</f>
        <v>0</v>
      </c>
    </row>
    <row r="262" spans="13:13" x14ac:dyDescent="0.25">
      <c r="M262">
        <f>Stella!M42</f>
        <v>0</v>
      </c>
    </row>
    <row r="263" spans="13:13" x14ac:dyDescent="0.25">
      <c r="M263">
        <f>Stella!M43</f>
        <v>0</v>
      </c>
    </row>
    <row r="264" spans="13:13" x14ac:dyDescent="0.25">
      <c r="M264">
        <f>Stella!M44</f>
        <v>0</v>
      </c>
    </row>
    <row r="265" spans="13:13" x14ac:dyDescent="0.25">
      <c r="M265">
        <f>Stella!M45</f>
        <v>0</v>
      </c>
    </row>
    <row r="266" spans="13:13" x14ac:dyDescent="0.25">
      <c r="M266">
        <f>Stella!M46</f>
        <v>0</v>
      </c>
    </row>
    <row r="267" spans="13:13" x14ac:dyDescent="0.25">
      <c r="M267">
        <f>Stella!M47</f>
        <v>0</v>
      </c>
    </row>
    <row r="268" spans="13:13" x14ac:dyDescent="0.25">
      <c r="M268" s="113">
        <f>Stella!M48</f>
        <v>0</v>
      </c>
    </row>
    <row r="269" spans="13:13" x14ac:dyDescent="0.25">
      <c r="M269" t="s">
        <v>78</v>
      </c>
    </row>
    <row r="270" spans="13:13" x14ac:dyDescent="0.25">
      <c r="M270" s="113">
        <f>Fanar!M15</f>
        <v>0</v>
      </c>
    </row>
    <row r="271" spans="13:13" x14ac:dyDescent="0.25">
      <c r="M271">
        <f>Fanar!M16</f>
        <v>0</v>
      </c>
    </row>
    <row r="272" spans="13:13" x14ac:dyDescent="0.25">
      <c r="M272">
        <f>Fanar!M17</f>
        <v>0</v>
      </c>
    </row>
    <row r="273" spans="13:13" x14ac:dyDescent="0.25">
      <c r="M273">
        <f>Fanar!M18</f>
        <v>0</v>
      </c>
    </row>
    <row r="274" spans="13:13" x14ac:dyDescent="0.25">
      <c r="M274">
        <f>Fanar!M19</f>
        <v>0</v>
      </c>
    </row>
    <row r="275" spans="13:13" x14ac:dyDescent="0.25">
      <c r="M275">
        <f>Fanar!M20</f>
        <v>0</v>
      </c>
    </row>
    <row r="276" spans="13:13" x14ac:dyDescent="0.25">
      <c r="M276">
        <f>Fanar!M21</f>
        <v>0</v>
      </c>
    </row>
    <row r="277" spans="13:13" x14ac:dyDescent="0.25">
      <c r="M277">
        <f>Fanar!M22</f>
        <v>0</v>
      </c>
    </row>
    <row r="278" spans="13:13" x14ac:dyDescent="0.25">
      <c r="M278">
        <f>Fanar!M23</f>
        <v>0</v>
      </c>
    </row>
    <row r="279" spans="13:13" x14ac:dyDescent="0.25">
      <c r="M279">
        <f>Fanar!M24</f>
        <v>0</v>
      </c>
    </row>
    <row r="280" spans="13:13" x14ac:dyDescent="0.25">
      <c r="M280">
        <f>Fanar!M25</f>
        <v>0</v>
      </c>
    </row>
    <row r="281" spans="13:13" x14ac:dyDescent="0.25">
      <c r="M281">
        <f>Fanar!M26</f>
        <v>0</v>
      </c>
    </row>
    <row r="282" spans="13:13" x14ac:dyDescent="0.25">
      <c r="M282">
        <f>Fanar!M27</f>
        <v>0</v>
      </c>
    </row>
    <row r="283" spans="13:13" x14ac:dyDescent="0.25">
      <c r="M283">
        <f>Fanar!M28</f>
        <v>0</v>
      </c>
    </row>
    <row r="284" spans="13:13" x14ac:dyDescent="0.25">
      <c r="M284">
        <f>Fanar!M29</f>
        <v>0</v>
      </c>
    </row>
    <row r="285" spans="13:13" x14ac:dyDescent="0.25">
      <c r="M285">
        <f>Fanar!M30</f>
        <v>0</v>
      </c>
    </row>
    <row r="286" spans="13:13" x14ac:dyDescent="0.25">
      <c r="M286">
        <f>Fanar!M31</f>
        <v>0</v>
      </c>
    </row>
    <row r="287" spans="13:13" x14ac:dyDescent="0.25">
      <c r="M287">
        <f>Fanar!M32</f>
        <v>0</v>
      </c>
    </row>
    <row r="288" spans="13:13" x14ac:dyDescent="0.25">
      <c r="M288">
        <f>Fanar!M33</f>
        <v>0</v>
      </c>
    </row>
    <row r="289" spans="13:13" x14ac:dyDescent="0.25">
      <c r="M289">
        <f>Fanar!M34</f>
        <v>0</v>
      </c>
    </row>
    <row r="290" spans="13:13" x14ac:dyDescent="0.25">
      <c r="M290">
        <f>Fanar!M35</f>
        <v>0</v>
      </c>
    </row>
    <row r="291" spans="13:13" x14ac:dyDescent="0.25">
      <c r="M291">
        <f>Fanar!M36</f>
        <v>0</v>
      </c>
    </row>
    <row r="292" spans="13:13" x14ac:dyDescent="0.25">
      <c r="M292">
        <f>Fanar!M37</f>
        <v>0</v>
      </c>
    </row>
    <row r="293" spans="13:13" x14ac:dyDescent="0.25">
      <c r="M293">
        <f>Fanar!M38</f>
        <v>0</v>
      </c>
    </row>
    <row r="294" spans="13:13" x14ac:dyDescent="0.25">
      <c r="M294">
        <f>Fanar!M39</f>
        <v>0</v>
      </c>
    </row>
    <row r="295" spans="13:13" x14ac:dyDescent="0.25">
      <c r="M295">
        <f>Fanar!M40</f>
        <v>0</v>
      </c>
    </row>
    <row r="296" spans="13:13" x14ac:dyDescent="0.25">
      <c r="M296">
        <f>Fanar!M41</f>
        <v>0</v>
      </c>
    </row>
    <row r="297" spans="13:13" x14ac:dyDescent="0.25">
      <c r="M297">
        <f>Fanar!M42</f>
        <v>0</v>
      </c>
    </row>
    <row r="298" spans="13:13" x14ac:dyDescent="0.25">
      <c r="M298">
        <f>Fanar!M43</f>
        <v>0</v>
      </c>
    </row>
    <row r="299" spans="13:13" x14ac:dyDescent="0.25">
      <c r="M299">
        <f>Fanar!M44</f>
        <v>0</v>
      </c>
    </row>
    <row r="300" spans="13:13" x14ac:dyDescent="0.25">
      <c r="M300">
        <f>Fanar!M45</f>
        <v>0</v>
      </c>
    </row>
    <row r="301" spans="13:13" x14ac:dyDescent="0.25">
      <c r="M301">
        <f>Fanar!M46</f>
        <v>0</v>
      </c>
    </row>
    <row r="302" spans="13:13" x14ac:dyDescent="0.25">
      <c r="M302">
        <f>Fanar!M47</f>
        <v>0</v>
      </c>
    </row>
    <row r="303" spans="13:13" x14ac:dyDescent="0.25">
      <c r="M303" s="113">
        <f>Fanar!M48</f>
        <v>0</v>
      </c>
    </row>
  </sheetData>
  <sheetProtection formatCells="0"/>
  <mergeCells count="41">
    <mergeCell ref="C4:F4"/>
    <mergeCell ref="G4:L4"/>
    <mergeCell ref="C1:C2"/>
    <mergeCell ref="D1:D2"/>
    <mergeCell ref="E1:E2"/>
    <mergeCell ref="F1:G1"/>
    <mergeCell ref="H1:I2"/>
    <mergeCell ref="J1:J2"/>
    <mergeCell ref="K1:L2"/>
    <mergeCell ref="N1:O2"/>
    <mergeCell ref="H3:I3"/>
    <mergeCell ref="K3:L3"/>
    <mergeCell ref="N3:O3"/>
    <mergeCell ref="B51:H51"/>
    <mergeCell ref="H5:I5"/>
    <mergeCell ref="K5:L5"/>
    <mergeCell ref="H6:I6"/>
    <mergeCell ref="K6:L6"/>
    <mergeCell ref="A7:B10"/>
    <mergeCell ref="H7:I7"/>
    <mergeCell ref="K7:L7"/>
    <mergeCell ref="H8:I8"/>
    <mergeCell ref="K8:L8"/>
    <mergeCell ref="H9:I9"/>
    <mergeCell ref="K9:L9"/>
    <mergeCell ref="H10:I10"/>
    <mergeCell ref="K10:L10"/>
    <mergeCell ref="H11:I11"/>
    <mergeCell ref="K11:L11"/>
    <mergeCell ref="B52:H52"/>
    <mergeCell ref="K52:L52"/>
    <mergeCell ref="H12:I12"/>
    <mergeCell ref="K12:L12"/>
    <mergeCell ref="N52:R52"/>
    <mergeCell ref="G53:H53"/>
    <mergeCell ref="N53:R57"/>
    <mergeCell ref="G54:H54"/>
    <mergeCell ref="G55:H55"/>
    <mergeCell ref="K55:L55"/>
    <mergeCell ref="G56:H56"/>
    <mergeCell ref="G57:H57"/>
  </mergeCells>
  <conditionalFormatting sqref="H3:I3">
    <cfRule type="timePeriod" dxfId="125" priority="3" timePeriod="last7Days">
      <formula>AND(TODAY()-FLOOR(H3,1)&lt;=6,FLOOR(H3,1)&lt;=TODAY())</formula>
    </cfRule>
    <cfRule type="timePeriod" dxfId="124" priority="4" timePeriod="last7Days">
      <formula>AND(TODAY()-FLOOR(H3,1)&lt;=6,FLOOR(H3,1)&lt;=TODAY())</formula>
    </cfRule>
  </conditionalFormatting>
  <conditionalFormatting sqref="M15:M303">
    <cfRule type="expression" dxfId="123" priority="1">
      <formula>COUNTIF($M$15:$M$303,M15)&gt;1</formula>
    </cfRule>
  </conditionalFormatting>
  <pageMargins left="0.2" right="0.2" top="0.25" bottom="0.25" header="0.3" footer="0.3"/>
  <pageSetup paperSize="9" scale="60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C99D4B2D-9284-4CA8-9B5F-4548F7C7178B}">
          <x14:formula1>
            <xm:f>#REF!</xm:f>
          </x14:formula1>
          <xm:sqref>D12</xm:sqref>
        </x14:dataValidation>
        <x14:dataValidation type="list" allowBlank="1" showInputMessage="1" showErrorMessage="1" xr:uid="{6D0F0577-836F-408F-8850-1D5742DC0D67}">
          <x14:formula1>
            <xm:f>#REF!</xm:f>
          </x14:formula1>
          <xm:sqref>D3</xm:sqref>
        </x14:dataValidation>
        <x14:dataValidation type="list" allowBlank="1" showInputMessage="1" showErrorMessage="1" xr:uid="{C47214AC-F39F-4737-85B7-D560724E3EFC}">
          <x14:formula1>
            <xm:f>#REF!</xm:f>
          </x14:formula1>
          <xm:sqref>E3</xm:sqref>
        </x14:dataValidation>
        <x14:dataValidation type="list" allowBlank="1" showInputMessage="1" showErrorMessage="1" xr:uid="{0AE21CBA-8EA1-4D30-B09A-0BF434862251}">
          <x14:formula1>
            <xm:f>#REF!</xm:f>
          </x14:formula1>
          <xm:sqref>G54:H57</xm:sqref>
        </x14:dataValidation>
        <x14:dataValidation type="list" allowBlank="1" showInputMessage="1" showErrorMessage="1" xr:uid="{B7E6D713-C8CF-4209-81AA-F56739858AF0}">
          <x14:formula1>
            <xm:f>#REF!</xm:f>
          </x14:formula1>
          <xm:sqref>K6:L12</xm:sqref>
        </x14:dataValidation>
        <x14:dataValidation type="list" allowBlank="1" showInputMessage="1" showErrorMessage="1" xr:uid="{2E233650-306C-4A3C-9DD6-318CA940F54B}">
          <x14:formula1>
            <xm:f>#REF!</xm:f>
          </x14:formula1>
          <xm:sqref>K3:L3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CC078-9F11-4001-89E0-4519EE65AA21}">
  <dimension ref="A1:AB303"/>
  <sheetViews>
    <sheetView showZeros="0" zoomScaleNormal="100" workbookViewId="0">
      <selection activeCell="K6" sqref="K6:L6"/>
    </sheetView>
  </sheetViews>
  <sheetFormatPr defaultColWidth="9.140625" defaultRowHeight="15" x14ac:dyDescent="0.25"/>
  <cols>
    <col min="1" max="1" width="5.5703125" customWidth="1"/>
    <col min="2" max="2" width="21.85546875" customWidth="1"/>
    <col min="3" max="3" width="17.28515625" bestFit="1" customWidth="1"/>
    <col min="4" max="4" width="19.140625" bestFit="1" customWidth="1"/>
    <col min="5" max="5" width="17.140625" customWidth="1"/>
    <col min="6" max="6" width="17.140625" bestFit="1" customWidth="1"/>
    <col min="7" max="7" width="12.28515625" customWidth="1"/>
    <col min="8" max="8" width="8.140625" customWidth="1"/>
    <col min="9" max="9" width="7.42578125" customWidth="1"/>
    <col min="10" max="10" width="12.5703125" bestFit="1" customWidth="1"/>
    <col min="11" max="11" width="10.85546875" customWidth="1"/>
    <col min="12" max="12" width="9.5703125" customWidth="1"/>
    <col min="13" max="13" width="7.85546875" customWidth="1"/>
    <col min="15" max="15" width="11.140625" bestFit="1" customWidth="1"/>
    <col min="16" max="16" width="10.7109375" customWidth="1"/>
    <col min="17" max="17" width="8.140625" customWidth="1"/>
    <col min="18" max="18" width="7" customWidth="1"/>
    <col min="19" max="19" width="8.28515625" bestFit="1" customWidth="1"/>
    <col min="20" max="21" width="8" bestFit="1" customWidth="1"/>
  </cols>
  <sheetData>
    <row r="1" spans="1:28" s="6" customFormat="1" ht="15" customHeight="1" x14ac:dyDescent="0.25">
      <c r="A1" s="12"/>
      <c r="B1" s="12"/>
      <c r="C1" s="146" t="s">
        <v>0</v>
      </c>
      <c r="D1" s="163" t="s">
        <v>1</v>
      </c>
      <c r="E1" s="163" t="s">
        <v>2</v>
      </c>
      <c r="F1" s="165" t="s">
        <v>43</v>
      </c>
      <c r="G1" s="165"/>
      <c r="H1" s="166" t="s">
        <v>6</v>
      </c>
      <c r="I1" s="166"/>
      <c r="J1" s="168" t="s">
        <v>5</v>
      </c>
      <c r="K1" s="157" t="s">
        <v>4</v>
      </c>
      <c r="L1" s="158"/>
      <c r="M1" s="13"/>
      <c r="N1" s="140" t="s">
        <v>60</v>
      </c>
      <c r="O1" s="141"/>
      <c r="P1" s="14"/>
      <c r="Q1" s="14"/>
      <c r="R1" s="14"/>
      <c r="S1" s="14"/>
      <c r="T1" s="14"/>
      <c r="U1" s="14"/>
      <c r="V1" s="9"/>
      <c r="W1" s="9"/>
      <c r="X1" s="9"/>
      <c r="Y1" s="9"/>
      <c r="Z1" s="9"/>
      <c r="AA1" s="9"/>
      <c r="AB1" s="9"/>
    </row>
    <row r="2" spans="1:28" s="6" customFormat="1" ht="15" customHeight="1" thickBot="1" x14ac:dyDescent="0.3">
      <c r="A2" s="12"/>
      <c r="B2" s="12"/>
      <c r="C2" s="147"/>
      <c r="D2" s="164"/>
      <c r="E2" s="164"/>
      <c r="F2" s="7" t="s">
        <v>8</v>
      </c>
      <c r="G2" s="7" t="s">
        <v>7</v>
      </c>
      <c r="H2" s="167"/>
      <c r="I2" s="167"/>
      <c r="J2" s="169"/>
      <c r="K2" s="159"/>
      <c r="L2" s="160"/>
      <c r="M2" s="13"/>
      <c r="N2" s="142"/>
      <c r="O2" s="143"/>
      <c r="P2" s="14"/>
      <c r="Q2" s="14"/>
      <c r="R2" s="14"/>
      <c r="S2" s="14"/>
      <c r="T2" s="14"/>
      <c r="U2" s="14"/>
      <c r="V2" s="9"/>
      <c r="W2" s="9"/>
      <c r="X2" s="9"/>
      <c r="Y2" s="9"/>
      <c r="Z2" s="9"/>
      <c r="AA2" s="9"/>
      <c r="AB2" s="9"/>
    </row>
    <row r="3" spans="1:28" s="6" customFormat="1" ht="27.75" customHeight="1" thickTop="1" thickBot="1" x14ac:dyDescent="0.3">
      <c r="A3" s="12"/>
      <c r="B3" s="12"/>
      <c r="C3" s="114">
        <f>Boat1!C3</f>
        <v>44774</v>
      </c>
      <c r="D3" s="16" t="s">
        <v>67</v>
      </c>
      <c r="E3" s="11"/>
      <c r="F3" s="73" t="e">
        <f>VLOOKUP($K$3,#REF!,4,FALSE)</f>
        <v>#REF!</v>
      </c>
      <c r="G3" s="73" t="e">
        <f>VLOOKUP($K$3,#REF!,5,FALSE)</f>
        <v>#REF!</v>
      </c>
      <c r="H3" s="171" t="e">
        <f>VLOOKUP($K$3,#REF!,3,FALSE)</f>
        <v>#REF!</v>
      </c>
      <c r="I3" s="172"/>
      <c r="J3" s="73" t="e">
        <f>VLOOKUP($K$3,#REF!,2,FALSE)</f>
        <v>#REF!</v>
      </c>
      <c r="K3" s="161"/>
      <c r="L3" s="162"/>
      <c r="M3" s="13"/>
      <c r="N3" s="144" t="e">
        <f>VLOOKUP($K$3,#REF!,6,FALSE)</f>
        <v>#REF!</v>
      </c>
      <c r="O3" s="145" t="e">
        <f>VLOOKUP($K$3,#REF!,2,FALSE)</f>
        <v>#REF!</v>
      </c>
      <c r="P3" s="14"/>
      <c r="Q3" s="14"/>
      <c r="R3" s="14"/>
      <c r="S3" s="14"/>
      <c r="T3" s="14"/>
      <c r="U3" s="14"/>
      <c r="V3" s="9"/>
      <c r="W3" s="9"/>
      <c r="X3" s="9"/>
      <c r="Y3" s="9"/>
      <c r="Z3" s="9"/>
      <c r="AA3" s="9"/>
      <c r="AB3" s="9"/>
    </row>
    <row r="4" spans="1:28" s="6" customFormat="1" ht="16.5" thickBot="1" x14ac:dyDescent="0.3">
      <c r="A4" s="12"/>
      <c r="B4" s="12"/>
      <c r="C4" s="179" t="s">
        <v>9</v>
      </c>
      <c r="D4" s="180"/>
      <c r="E4" s="180"/>
      <c r="F4" s="181"/>
      <c r="G4" s="182" t="s">
        <v>10</v>
      </c>
      <c r="H4" s="180"/>
      <c r="I4" s="180"/>
      <c r="J4" s="180"/>
      <c r="K4" s="180"/>
      <c r="L4" s="183"/>
      <c r="M4" s="13"/>
      <c r="N4" s="17"/>
      <c r="O4" s="18"/>
      <c r="P4" s="18"/>
      <c r="Q4" s="18"/>
      <c r="R4" s="18"/>
      <c r="S4" s="18"/>
      <c r="T4" s="18"/>
      <c r="U4" s="19"/>
      <c r="V4" s="9"/>
      <c r="W4" s="9"/>
      <c r="X4" s="9"/>
      <c r="Y4" s="9"/>
      <c r="Z4" s="9"/>
      <c r="AA4" s="9"/>
      <c r="AB4" s="9"/>
    </row>
    <row r="5" spans="1:28" s="6" customFormat="1" ht="15.75" thickBot="1" x14ac:dyDescent="0.3">
      <c r="A5" s="12"/>
      <c r="B5" s="12"/>
      <c r="C5" s="81" t="s">
        <v>14</v>
      </c>
      <c r="D5" s="7" t="s">
        <v>13</v>
      </c>
      <c r="E5" s="7" t="s">
        <v>11</v>
      </c>
      <c r="F5" s="82" t="s">
        <v>12</v>
      </c>
      <c r="G5" s="83" t="s">
        <v>14</v>
      </c>
      <c r="H5" s="169" t="s">
        <v>13</v>
      </c>
      <c r="I5" s="169"/>
      <c r="J5" s="7" t="s">
        <v>11</v>
      </c>
      <c r="K5" s="169" t="s">
        <v>45</v>
      </c>
      <c r="L5" s="184"/>
      <c r="M5" s="13"/>
      <c r="N5" s="17">
        <f>COUNTIF(boat217[Activity
النشاط],N4)</f>
        <v>0</v>
      </c>
      <c r="O5" s="17">
        <f>COUNTIF(boat217[Activity
النشاط],O4)</f>
        <v>0</v>
      </c>
      <c r="P5" s="17">
        <f>COUNTIF(boat217[Activity
النشاط],P4)</f>
        <v>0</v>
      </c>
      <c r="Q5" s="17">
        <f>COUNTIF(boat217[Activity
النشاط],Q4)</f>
        <v>0</v>
      </c>
      <c r="R5" s="17">
        <f>COUNTIF(boat217[Activity
النشاط],R4)</f>
        <v>0</v>
      </c>
      <c r="S5" s="17">
        <f>COUNTIF(boat217[Activity
النشاط],S4)</f>
        <v>0</v>
      </c>
      <c r="T5" s="17">
        <f>COUNTIF(boat217[Activity
النشاط],T4)</f>
        <v>0</v>
      </c>
      <c r="U5" s="17">
        <f>COUNTIF(boat217[Activity
النشاط],U4)</f>
        <v>0</v>
      </c>
      <c r="V5" s="121">
        <f>COUNTIF(boat217[Activity
النشاط],"*DIVE*")</f>
        <v>0</v>
      </c>
      <c r="W5" s="121">
        <f>COUNTIF(boat217[Activity
النشاط],"*3 DIVES*")</f>
        <v>0</v>
      </c>
      <c r="X5" s="9"/>
      <c r="Y5" s="9"/>
      <c r="Z5" s="9"/>
      <c r="AA5" s="9"/>
      <c r="AB5" s="9"/>
    </row>
    <row r="6" spans="1:28" s="6" customFormat="1" ht="15.75" x14ac:dyDescent="0.25">
      <c r="A6" s="12"/>
      <c r="B6" s="12"/>
      <c r="C6" s="92" t="e">
        <f>VLOOKUP($K$3,#REF!,10,FALSE)</f>
        <v>#REF!</v>
      </c>
      <c r="D6" s="92" t="e">
        <f>VLOOKUP($K$3,#REF!,9,FALSE)</f>
        <v>#REF!</v>
      </c>
      <c r="E6" s="92" t="e">
        <f>VLOOKUP($K$3,#REF!,8,FALSE)</f>
        <v>#REF!</v>
      </c>
      <c r="F6" s="74" t="e">
        <f>VLOOKUP($K$3,#REF!,7,FALSE)</f>
        <v>#REF!</v>
      </c>
      <c r="G6" s="75" t="e">
        <f>VLOOKUP($K6,#REF!,4,FALSE)</f>
        <v>#REF!</v>
      </c>
      <c r="H6" s="170" t="e">
        <f>VLOOKUP($K6,#REF!,3,FALSE)</f>
        <v>#REF!</v>
      </c>
      <c r="I6" s="170"/>
      <c r="J6" s="91" t="e">
        <f>VLOOKUP($K6,#REF!,2,FALSE)</f>
        <v>#REF!</v>
      </c>
      <c r="K6" s="175"/>
      <c r="L6" s="176"/>
      <c r="M6" s="13"/>
      <c r="N6" s="20"/>
      <c r="O6" s="21"/>
      <c r="P6" s="21"/>
      <c r="Q6" s="22"/>
      <c r="R6" s="22"/>
      <c r="S6" s="111"/>
      <c r="T6" s="22"/>
      <c r="U6" s="24"/>
      <c r="V6" s="9"/>
      <c r="W6" s="9"/>
      <c r="X6" s="9"/>
      <c r="Y6" s="9"/>
      <c r="Z6" s="9"/>
      <c r="AA6" s="9"/>
      <c r="AB6" s="9"/>
    </row>
    <row r="7" spans="1:28" s="6" customFormat="1" ht="15.75" x14ac:dyDescent="0.25">
      <c r="A7" s="173" t="s">
        <v>44</v>
      </c>
      <c r="B7" s="174"/>
      <c r="C7" s="92" t="e">
        <f>VLOOKUP($K$3,#REF!,14,FALSE)</f>
        <v>#REF!</v>
      </c>
      <c r="D7" s="92" t="e">
        <f>VLOOKUP($K$3,#REF!,13,FALSE)</f>
        <v>#REF!</v>
      </c>
      <c r="E7" s="92" t="e">
        <f>VLOOKUP($K$3,#REF!,12,FALSE)</f>
        <v>#REF!</v>
      </c>
      <c r="F7" s="74" t="e">
        <f>VLOOKUP($K$3,#REF!,11,FALSE)</f>
        <v>#REF!</v>
      </c>
      <c r="G7" s="75" t="e">
        <f>VLOOKUP($K7,#REF!,4,FALSE)</f>
        <v>#REF!</v>
      </c>
      <c r="H7" s="170" t="e">
        <f>VLOOKUP($K7,#REF!,3,FALSE)</f>
        <v>#REF!</v>
      </c>
      <c r="I7" s="170"/>
      <c r="J7" s="91" t="e">
        <f>VLOOKUP($K7,#REF!,2,FALSE)</f>
        <v>#REF!</v>
      </c>
      <c r="K7" s="175"/>
      <c r="L7" s="176"/>
      <c r="M7" s="13"/>
      <c r="N7" s="20"/>
      <c r="O7" s="21"/>
      <c r="P7" s="21"/>
      <c r="Q7" s="22"/>
      <c r="R7" s="22"/>
      <c r="S7" s="111"/>
      <c r="T7" s="22"/>
      <c r="U7" s="24"/>
      <c r="V7" s="9"/>
      <c r="W7" s="9"/>
      <c r="X7" s="9"/>
      <c r="Y7" s="9"/>
      <c r="Z7" s="9"/>
      <c r="AA7" s="9"/>
      <c r="AB7" s="9"/>
    </row>
    <row r="8" spans="1:28" s="6" customFormat="1" ht="15.75" x14ac:dyDescent="0.25">
      <c r="A8" s="174"/>
      <c r="B8" s="174"/>
      <c r="C8" s="92" t="e">
        <f>VLOOKUP($K$3,#REF!,18,FALSE)</f>
        <v>#REF!</v>
      </c>
      <c r="D8" s="92" t="e">
        <f>VLOOKUP($K$3,#REF!,17,FALSE)</f>
        <v>#REF!</v>
      </c>
      <c r="E8" s="92" t="e">
        <f>VLOOKUP($K$3,#REF!,16,FALSE)</f>
        <v>#REF!</v>
      </c>
      <c r="F8" s="74" t="e">
        <f>VLOOKUP($K$3,#REF!,15,FALSE)</f>
        <v>#REF!</v>
      </c>
      <c r="G8" s="75" t="e">
        <f>VLOOKUP($K8,#REF!,4,FALSE)</f>
        <v>#REF!</v>
      </c>
      <c r="H8" s="170" t="e">
        <f>VLOOKUP($K8,#REF!,3,FALSE)</f>
        <v>#REF!</v>
      </c>
      <c r="I8" s="170"/>
      <c r="J8" s="91" t="e">
        <f>VLOOKUP($K8,#REF!,2,FALSE)</f>
        <v>#REF!</v>
      </c>
      <c r="K8" s="175"/>
      <c r="L8" s="176"/>
      <c r="M8" s="13"/>
      <c r="N8" s="20"/>
      <c r="O8" s="25"/>
      <c r="P8" s="25"/>
      <c r="Q8" s="25"/>
      <c r="R8" s="25"/>
      <c r="S8" s="69"/>
      <c r="T8" s="25"/>
      <c r="U8" s="27"/>
      <c r="V8" s="9"/>
      <c r="W8" s="9"/>
      <c r="X8" s="9"/>
      <c r="Y8" s="9"/>
      <c r="Z8" s="9"/>
      <c r="AA8" s="9"/>
      <c r="AB8" s="9"/>
    </row>
    <row r="9" spans="1:28" s="6" customFormat="1" ht="15.75" x14ac:dyDescent="0.25">
      <c r="A9" s="174"/>
      <c r="B9" s="174"/>
      <c r="C9" s="92" t="e">
        <f>VLOOKUP($K$3,#REF!,22,FALSE)</f>
        <v>#REF!</v>
      </c>
      <c r="D9" s="92" t="e">
        <f>VLOOKUP($K$3,#REF!,21,FALSE)</f>
        <v>#REF!</v>
      </c>
      <c r="E9" s="92" t="e">
        <f>VLOOKUP($K$3,#REF!,20,FALSE)</f>
        <v>#REF!</v>
      </c>
      <c r="F9" s="74" t="e">
        <f>VLOOKUP($K$3,#REF!,19,FALSE)</f>
        <v>#REF!</v>
      </c>
      <c r="G9" s="75" t="e">
        <f>VLOOKUP($K9,#REF!,4,FALSE)</f>
        <v>#REF!</v>
      </c>
      <c r="H9" s="170" t="e">
        <f>VLOOKUP($K9,#REF!,3,FALSE)</f>
        <v>#REF!</v>
      </c>
      <c r="I9" s="170"/>
      <c r="J9" s="91" t="e">
        <f>VLOOKUP($K9,#REF!,2,FALSE)</f>
        <v>#REF!</v>
      </c>
      <c r="K9" s="175"/>
      <c r="L9" s="176"/>
      <c r="M9" s="13"/>
      <c r="N9" s="20"/>
      <c r="O9" s="25"/>
      <c r="P9" s="25"/>
      <c r="Q9" s="28"/>
      <c r="R9" s="28"/>
      <c r="S9" s="69"/>
      <c r="T9" s="28"/>
      <c r="U9" s="29"/>
      <c r="V9" s="9"/>
      <c r="W9" s="9"/>
      <c r="X9" s="9"/>
      <c r="Y9" s="9"/>
      <c r="Z9" s="9"/>
      <c r="AA9" s="9"/>
      <c r="AB9" s="9"/>
    </row>
    <row r="10" spans="1:28" s="6" customFormat="1" ht="15.75" x14ac:dyDescent="0.25">
      <c r="A10" s="174"/>
      <c r="B10" s="174"/>
      <c r="C10" s="76"/>
      <c r="D10" s="77"/>
      <c r="E10" s="77"/>
      <c r="F10" s="74"/>
      <c r="G10" s="75" t="e">
        <f>VLOOKUP($K10,#REF!,4,FALSE)</f>
        <v>#REF!</v>
      </c>
      <c r="H10" s="170" t="e">
        <f>VLOOKUP($K10,#REF!,3,FALSE)</f>
        <v>#REF!</v>
      </c>
      <c r="I10" s="170"/>
      <c r="J10" s="91" t="e">
        <f>VLOOKUP($K10,#REF!,2,FALSE)</f>
        <v>#REF!</v>
      </c>
      <c r="K10" s="175"/>
      <c r="L10" s="176"/>
      <c r="M10" s="13"/>
      <c r="N10" s="30"/>
      <c r="O10" s="25"/>
      <c r="P10" s="25"/>
      <c r="Q10" s="28"/>
      <c r="R10" s="28"/>
      <c r="S10" s="69"/>
      <c r="T10" s="28"/>
      <c r="U10" s="29"/>
      <c r="V10" s="9"/>
      <c r="W10" s="9"/>
      <c r="X10" s="9"/>
      <c r="Y10" s="9"/>
      <c r="Z10" s="9"/>
      <c r="AA10" s="9"/>
      <c r="AB10" s="9"/>
    </row>
    <row r="11" spans="1:28" s="6" customFormat="1" ht="16.5" thickBot="1" x14ac:dyDescent="0.3">
      <c r="A11" s="12"/>
      <c r="B11" s="12"/>
      <c r="C11" s="78"/>
      <c r="D11" s="79"/>
      <c r="E11" s="79"/>
      <c r="F11" s="80"/>
      <c r="G11" s="75" t="e">
        <f>VLOOKUP($K11,#REF!,4,FALSE)</f>
        <v>#REF!</v>
      </c>
      <c r="H11" s="170" t="e">
        <f>VLOOKUP($K11,#REF!,3,FALSE)</f>
        <v>#REF!</v>
      </c>
      <c r="I11" s="170"/>
      <c r="J11" s="91" t="e">
        <f>VLOOKUP($K11,#REF!,2,FALSE)</f>
        <v>#REF!</v>
      </c>
      <c r="K11" s="175"/>
      <c r="L11" s="176"/>
      <c r="M11" s="13"/>
      <c r="N11" s="31"/>
      <c r="O11" s="32"/>
      <c r="P11" s="32"/>
      <c r="Q11" s="33"/>
      <c r="R11" s="33"/>
      <c r="S11" s="112"/>
      <c r="T11" s="33"/>
      <c r="U11" s="35"/>
      <c r="V11" s="9"/>
      <c r="W11" s="9"/>
      <c r="X11" s="9"/>
      <c r="Y11" s="9"/>
      <c r="Z11" s="9"/>
      <c r="AA11" s="9"/>
      <c r="AB11" s="9"/>
    </row>
    <row r="12" spans="1:28" s="6" customFormat="1" ht="17.25" thickTop="1" thickBot="1" x14ac:dyDescent="0.3">
      <c r="A12" s="12"/>
      <c r="B12" s="12"/>
      <c r="C12" s="88" t="s">
        <v>15</v>
      </c>
      <c r="D12" s="10"/>
      <c r="E12" s="89" t="e">
        <f>VLOOKUP($D$12,#REF!,2,FALSE)</f>
        <v>#REF!</v>
      </c>
      <c r="F12" s="80"/>
      <c r="G12" s="75" t="e">
        <f>VLOOKUP($K12,#REF!,4,FALSE)</f>
        <v>#REF!</v>
      </c>
      <c r="H12" s="170" t="e">
        <f>VLOOKUP($K12,#REF!,3,FALSE)</f>
        <v>#REF!</v>
      </c>
      <c r="I12" s="170"/>
      <c r="J12" s="91" t="e">
        <f>VLOOKUP($K12,#REF!,2,FALSE)</f>
        <v>#REF!</v>
      </c>
      <c r="K12" s="177"/>
      <c r="L12" s="178"/>
      <c r="M12" s="13"/>
      <c r="N12" s="13"/>
      <c r="O12" s="122"/>
      <c r="P12" s="14"/>
      <c r="Q12" s="14"/>
      <c r="R12" s="14"/>
      <c r="S12" s="14"/>
      <c r="T12" s="14"/>
      <c r="U12" s="14"/>
      <c r="V12" s="90"/>
      <c r="W12" s="90"/>
      <c r="X12" s="9"/>
      <c r="Y12" s="9"/>
      <c r="Z12" s="9"/>
      <c r="AA12" s="9"/>
      <c r="AB12" s="9"/>
    </row>
    <row r="13" spans="1:28" x14ac:dyDescent="0.25">
      <c r="A13" s="36"/>
      <c r="B13" s="36"/>
      <c r="C13" s="37"/>
      <c r="D13" s="38"/>
      <c r="E13" s="39"/>
      <c r="F13" s="37"/>
      <c r="G13" s="40"/>
      <c r="H13" s="40"/>
      <c r="I13" s="40"/>
      <c r="J13" s="41"/>
      <c r="K13" s="42"/>
      <c r="L13" s="43"/>
      <c r="M13" s="44"/>
      <c r="N13" s="44"/>
      <c r="O13" s="43"/>
      <c r="P13" s="43"/>
      <c r="Q13" s="43"/>
      <c r="R13" s="43"/>
      <c r="S13" s="43"/>
      <c r="T13" s="43"/>
      <c r="U13" s="43"/>
      <c r="V13" s="8"/>
      <c r="W13" s="8"/>
      <c r="X13" s="8"/>
      <c r="Y13" s="8"/>
      <c r="Z13" s="8"/>
      <c r="AA13" s="8"/>
      <c r="AB13" s="8"/>
    </row>
    <row r="14" spans="1:28" s="2" customFormat="1" ht="25.5" x14ac:dyDescent="0.25">
      <c r="A14" s="84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" t="s">
        <v>29</v>
      </c>
      <c r="O14" s="1" t="s">
        <v>30</v>
      </c>
      <c r="P14" s="85" t="s">
        <v>31</v>
      </c>
      <c r="Q14" s="86" t="s">
        <v>32</v>
      </c>
      <c r="R14" s="87" t="s">
        <v>33</v>
      </c>
      <c r="S14" s="87" t="s">
        <v>46</v>
      </c>
      <c r="T14" s="87" t="s">
        <v>34</v>
      </c>
      <c r="U14" s="87" t="s">
        <v>35</v>
      </c>
      <c r="V14" s="87" t="s">
        <v>37</v>
      </c>
      <c r="W14" s="87" t="s">
        <v>38</v>
      </c>
      <c r="X14" s="87" t="s">
        <v>39</v>
      </c>
      <c r="Y14" s="87" t="s">
        <v>40</v>
      </c>
      <c r="Z14" s="87" t="s">
        <v>41</v>
      </c>
      <c r="AA14" s="87" t="s">
        <v>42</v>
      </c>
      <c r="AB14" s="87" t="s">
        <v>36</v>
      </c>
    </row>
    <row r="15" spans="1:28" x14ac:dyDescent="0.25">
      <c r="A15" s="46">
        <v>1</v>
      </c>
      <c r="B15" s="47"/>
      <c r="C15" s="47"/>
      <c r="D15" s="47"/>
      <c r="E15" s="47"/>
      <c r="F15" s="47"/>
      <c r="G15" s="48"/>
      <c r="H15" s="48"/>
      <c r="I15" s="48"/>
      <c r="J15" s="47"/>
      <c r="K15" s="47"/>
      <c r="L15" s="47"/>
      <c r="M15" s="48"/>
      <c r="N15" s="47"/>
      <c r="O15" s="48"/>
      <c r="P15" s="48"/>
      <c r="Q15" s="49"/>
      <c r="R15" s="104"/>
      <c r="S15" s="47"/>
      <c r="T15" s="51"/>
      <c r="U15" s="47"/>
      <c r="V15" s="47"/>
      <c r="W15" s="47"/>
      <c r="X15" s="47"/>
      <c r="Y15" s="47"/>
      <c r="Z15" s="47"/>
      <c r="AA15" s="47"/>
      <c r="AB15" s="47"/>
    </row>
    <row r="16" spans="1:28" x14ac:dyDescent="0.25">
      <c r="A16" s="46">
        <v>2</v>
      </c>
      <c r="B16" s="47"/>
      <c r="C16" s="47"/>
      <c r="D16" s="47"/>
      <c r="E16" s="47"/>
      <c r="F16" s="47"/>
      <c r="G16" s="48"/>
      <c r="H16" s="48"/>
      <c r="I16" s="48"/>
      <c r="J16" s="47"/>
      <c r="K16" s="47"/>
      <c r="L16" s="47"/>
      <c r="M16" s="48"/>
      <c r="N16" s="47"/>
      <c r="O16" s="48"/>
      <c r="P16" s="48"/>
      <c r="Q16" s="49"/>
      <c r="R16" s="104"/>
      <c r="S16" s="47"/>
      <c r="T16" s="51"/>
      <c r="U16" s="47"/>
      <c r="V16" s="47"/>
      <c r="W16" s="47"/>
      <c r="X16" s="47"/>
      <c r="Y16" s="47"/>
      <c r="Z16" s="47"/>
      <c r="AA16" s="47"/>
      <c r="AB16" s="47"/>
    </row>
    <row r="17" spans="1:28" x14ac:dyDescent="0.25">
      <c r="A17" s="46">
        <v>3</v>
      </c>
      <c r="B17" s="52"/>
      <c r="C17" s="52"/>
      <c r="D17" s="47"/>
      <c r="E17" s="52"/>
      <c r="F17" s="47"/>
      <c r="G17" s="53"/>
      <c r="H17" s="53"/>
      <c r="I17" s="53"/>
      <c r="J17" s="52"/>
      <c r="K17" s="52"/>
      <c r="L17" s="52"/>
      <c r="M17" s="53"/>
      <c r="N17" s="52"/>
      <c r="O17" s="53"/>
      <c r="P17" s="123"/>
      <c r="Q17" s="54"/>
      <c r="R17" s="104"/>
      <c r="S17" s="52"/>
      <c r="T17" s="51"/>
      <c r="U17" s="47"/>
      <c r="V17" s="47"/>
      <c r="W17" s="47"/>
      <c r="X17" s="47"/>
      <c r="Y17" s="47"/>
      <c r="Z17" s="47"/>
      <c r="AA17" s="47"/>
      <c r="AB17" s="47"/>
    </row>
    <row r="18" spans="1:28" x14ac:dyDescent="0.25">
      <c r="A18" s="46">
        <v>4</v>
      </c>
      <c r="B18" s="47"/>
      <c r="C18" s="47"/>
      <c r="D18" s="47"/>
      <c r="E18" s="47"/>
      <c r="F18" s="47"/>
      <c r="G18" s="48"/>
      <c r="H18" s="53"/>
      <c r="I18" s="48"/>
      <c r="J18" s="47"/>
      <c r="K18" s="47"/>
      <c r="L18" s="47"/>
      <c r="M18" s="48"/>
      <c r="N18" s="47"/>
      <c r="O18" s="48"/>
      <c r="P18" s="48"/>
      <c r="Q18" s="49"/>
      <c r="R18" s="104"/>
      <c r="S18" s="47"/>
      <c r="T18" s="51"/>
      <c r="U18" s="47"/>
      <c r="V18" s="47"/>
      <c r="W18" s="47"/>
      <c r="X18" s="47"/>
      <c r="Y18" s="47"/>
      <c r="Z18" s="47"/>
      <c r="AA18" s="47"/>
      <c r="AB18" s="47"/>
    </row>
    <row r="19" spans="1:28" x14ac:dyDescent="0.25">
      <c r="A19" s="46">
        <v>5</v>
      </c>
      <c r="B19" s="47"/>
      <c r="C19" s="47"/>
      <c r="D19" s="47"/>
      <c r="E19" s="47"/>
      <c r="F19" s="47"/>
      <c r="G19" s="48"/>
      <c r="H19" s="53"/>
      <c r="I19" s="48"/>
      <c r="J19" s="47"/>
      <c r="K19" s="47"/>
      <c r="L19" s="47"/>
      <c r="M19" s="48"/>
      <c r="N19" s="47"/>
      <c r="O19" s="48"/>
      <c r="P19" s="48"/>
      <c r="Q19" s="49"/>
      <c r="R19" s="104"/>
      <c r="S19" s="47"/>
      <c r="T19" s="51"/>
      <c r="U19" s="47"/>
      <c r="V19" s="47"/>
      <c r="W19" s="47"/>
      <c r="X19" s="47"/>
      <c r="Y19" s="47"/>
      <c r="Z19" s="47"/>
      <c r="AA19" s="47"/>
      <c r="AB19" s="47"/>
    </row>
    <row r="20" spans="1:28" x14ac:dyDescent="0.25">
      <c r="A20" s="46">
        <v>6</v>
      </c>
      <c r="B20" s="47"/>
      <c r="C20" s="47"/>
      <c r="D20" s="47"/>
      <c r="E20" s="47"/>
      <c r="F20" s="47"/>
      <c r="G20" s="48"/>
      <c r="H20" s="53"/>
      <c r="I20" s="48"/>
      <c r="J20" s="47"/>
      <c r="K20" s="47"/>
      <c r="L20" s="47"/>
      <c r="M20" s="48"/>
      <c r="N20" s="47"/>
      <c r="O20" s="48"/>
      <c r="P20" s="48"/>
      <c r="Q20" s="49"/>
      <c r="R20" s="104"/>
      <c r="S20" s="47"/>
      <c r="T20" s="51"/>
      <c r="U20" s="47"/>
      <c r="V20" s="47"/>
      <c r="W20" s="47"/>
      <c r="X20" s="47"/>
      <c r="Y20" s="47"/>
      <c r="Z20" s="47"/>
      <c r="AA20" s="47"/>
      <c r="AB20" s="47"/>
    </row>
    <row r="21" spans="1:28" x14ac:dyDescent="0.25">
      <c r="A21" s="46">
        <v>7</v>
      </c>
      <c r="B21" s="47"/>
      <c r="C21" s="47"/>
      <c r="D21" s="47"/>
      <c r="E21" s="47"/>
      <c r="F21" s="47"/>
      <c r="G21" s="48"/>
      <c r="H21" s="48"/>
      <c r="I21" s="48"/>
      <c r="J21" s="47"/>
      <c r="K21" s="47"/>
      <c r="L21" s="47"/>
      <c r="M21" s="48"/>
      <c r="N21" s="47"/>
      <c r="O21" s="48"/>
      <c r="P21" s="48"/>
      <c r="Q21" s="49"/>
      <c r="R21" s="104"/>
      <c r="S21" s="47"/>
      <c r="T21" s="51"/>
      <c r="U21" s="47"/>
      <c r="V21" s="47"/>
      <c r="W21" s="47"/>
      <c r="X21" s="47"/>
      <c r="Y21" s="47"/>
      <c r="Z21" s="47"/>
      <c r="AA21" s="47"/>
      <c r="AB21" s="47"/>
    </row>
    <row r="22" spans="1:28" x14ac:dyDescent="0.25">
      <c r="A22" s="46">
        <v>8</v>
      </c>
      <c r="B22" s="47"/>
      <c r="C22" s="47"/>
      <c r="D22" s="47"/>
      <c r="E22" s="47"/>
      <c r="F22" s="47"/>
      <c r="G22" s="48"/>
      <c r="H22" s="48"/>
      <c r="I22" s="48"/>
      <c r="J22" s="47"/>
      <c r="K22" s="47"/>
      <c r="L22" s="47"/>
      <c r="M22" s="48"/>
      <c r="N22" s="47"/>
      <c r="O22" s="48"/>
      <c r="P22" s="48"/>
      <c r="Q22" s="49"/>
      <c r="R22" s="104"/>
      <c r="S22" s="47"/>
      <c r="T22" s="51"/>
      <c r="U22" s="47"/>
      <c r="V22" s="47"/>
      <c r="W22" s="47"/>
      <c r="X22" s="47"/>
      <c r="Y22" s="47"/>
      <c r="Z22" s="47"/>
      <c r="AA22" s="47"/>
      <c r="AB22" s="47"/>
    </row>
    <row r="23" spans="1:28" x14ac:dyDescent="0.25">
      <c r="A23" s="46">
        <v>9</v>
      </c>
      <c r="B23" s="47"/>
      <c r="C23" s="47"/>
      <c r="D23" s="47"/>
      <c r="E23" s="47"/>
      <c r="F23" s="47"/>
      <c r="G23" s="48"/>
      <c r="H23" s="48"/>
      <c r="I23" s="48"/>
      <c r="J23" s="47"/>
      <c r="K23" s="47"/>
      <c r="L23" s="47"/>
      <c r="M23" s="48"/>
      <c r="N23" s="47"/>
      <c r="O23" s="48"/>
      <c r="P23" s="48"/>
      <c r="Q23" s="49"/>
      <c r="R23" s="104"/>
      <c r="S23" s="47"/>
      <c r="T23" s="51"/>
      <c r="U23" s="47"/>
      <c r="V23" s="47"/>
      <c r="W23" s="47"/>
      <c r="X23" s="47"/>
      <c r="Y23" s="47"/>
      <c r="Z23" s="47"/>
      <c r="AA23" s="47"/>
      <c r="AB23" s="47"/>
    </row>
    <row r="24" spans="1:28" x14ac:dyDescent="0.25">
      <c r="A24" s="46">
        <v>10</v>
      </c>
      <c r="B24" s="47"/>
      <c r="C24" s="47"/>
      <c r="D24" s="47"/>
      <c r="E24" s="47"/>
      <c r="F24" s="47"/>
      <c r="G24" s="48"/>
      <c r="H24" s="48"/>
      <c r="I24" s="48"/>
      <c r="J24" s="47"/>
      <c r="K24" s="47"/>
      <c r="L24" s="47"/>
      <c r="M24" s="48"/>
      <c r="N24" s="47"/>
      <c r="O24" s="48"/>
      <c r="P24" s="48"/>
      <c r="Q24" s="49"/>
      <c r="R24" s="104"/>
      <c r="S24" s="47"/>
      <c r="T24" s="51"/>
      <c r="U24" s="47"/>
      <c r="V24" s="47"/>
      <c r="W24" s="47"/>
      <c r="X24" s="47"/>
      <c r="Y24" s="47"/>
      <c r="Z24" s="47"/>
      <c r="AA24" s="47"/>
      <c r="AB24" s="47"/>
    </row>
    <row r="25" spans="1:28" x14ac:dyDescent="0.25">
      <c r="A25" s="46">
        <v>11</v>
      </c>
      <c r="B25" s="55"/>
      <c r="C25" s="55"/>
      <c r="D25" s="55"/>
      <c r="E25" s="55"/>
      <c r="F25" s="47"/>
      <c r="G25" s="56"/>
      <c r="H25" s="56"/>
      <c r="I25" s="56"/>
      <c r="J25" s="55"/>
      <c r="K25" s="55"/>
      <c r="L25" s="55"/>
      <c r="M25" s="56"/>
      <c r="N25" s="55"/>
      <c r="O25" s="56"/>
      <c r="P25" s="56"/>
      <c r="Q25" s="57"/>
      <c r="R25" s="104"/>
      <c r="S25" s="47"/>
      <c r="T25" s="51"/>
      <c r="U25" s="47"/>
      <c r="V25" s="47"/>
      <c r="W25" s="47"/>
      <c r="X25" s="47"/>
      <c r="Y25" s="47"/>
      <c r="Z25" s="47"/>
      <c r="AA25" s="47"/>
      <c r="AB25" s="47"/>
    </row>
    <row r="26" spans="1:28" x14ac:dyDescent="0.25">
      <c r="A26" s="46">
        <v>12</v>
      </c>
      <c r="B26" s="55"/>
      <c r="C26" s="55"/>
      <c r="D26" s="55"/>
      <c r="E26" s="58"/>
      <c r="F26" s="47"/>
      <c r="G26" s="56"/>
      <c r="H26" s="56"/>
      <c r="I26" s="56"/>
      <c r="J26" s="55"/>
      <c r="K26" s="55"/>
      <c r="L26" s="55"/>
      <c r="M26" s="56"/>
      <c r="N26" s="55"/>
      <c r="O26" s="56"/>
      <c r="P26" s="56"/>
      <c r="Q26" s="57"/>
      <c r="R26" s="104"/>
      <c r="S26" s="47"/>
      <c r="T26" s="51"/>
      <c r="U26" s="47"/>
      <c r="V26" s="47"/>
      <c r="W26" s="47"/>
      <c r="X26" s="47"/>
      <c r="Y26" s="47"/>
      <c r="Z26" s="47"/>
      <c r="AA26" s="47"/>
      <c r="AB26" s="47"/>
    </row>
    <row r="27" spans="1:28" x14ac:dyDescent="0.25">
      <c r="A27" s="46">
        <v>13</v>
      </c>
      <c r="B27" s="55"/>
      <c r="C27" s="55"/>
      <c r="D27" s="55"/>
      <c r="E27" s="58"/>
      <c r="F27" s="47"/>
      <c r="G27" s="56"/>
      <c r="H27" s="56"/>
      <c r="I27" s="56"/>
      <c r="J27" s="55"/>
      <c r="K27" s="55"/>
      <c r="L27" s="55"/>
      <c r="M27" s="56"/>
      <c r="N27" s="55"/>
      <c r="O27" s="56"/>
      <c r="P27" s="56"/>
      <c r="Q27" s="57"/>
      <c r="R27" s="104"/>
      <c r="S27" s="47"/>
      <c r="T27" s="51"/>
      <c r="U27" s="47"/>
      <c r="V27" s="47"/>
      <c r="W27" s="47"/>
      <c r="X27" s="47"/>
      <c r="Y27" s="47"/>
      <c r="Z27" s="47"/>
      <c r="AA27" s="47"/>
      <c r="AB27" s="47"/>
    </row>
    <row r="28" spans="1:28" x14ac:dyDescent="0.25">
      <c r="A28" s="46">
        <v>14</v>
      </c>
      <c r="B28" s="52"/>
      <c r="C28" s="52"/>
      <c r="D28" s="52"/>
      <c r="E28" s="52"/>
      <c r="F28" s="52"/>
      <c r="G28" s="53"/>
      <c r="H28" s="53"/>
      <c r="I28" s="53"/>
      <c r="J28" s="52"/>
      <c r="K28" s="52"/>
      <c r="L28" s="52"/>
      <c r="M28" s="53"/>
      <c r="N28" s="52"/>
      <c r="O28" s="53"/>
      <c r="P28" s="53"/>
      <c r="Q28" s="54"/>
      <c r="R28" s="105"/>
      <c r="S28" s="52"/>
      <c r="T28" s="60"/>
      <c r="U28" s="52"/>
      <c r="V28" s="47"/>
      <c r="W28" s="47"/>
      <c r="X28" s="47"/>
      <c r="Y28" s="47"/>
      <c r="Z28" s="47"/>
      <c r="AA28" s="47"/>
      <c r="AB28" s="47"/>
    </row>
    <row r="29" spans="1:28" x14ac:dyDescent="0.25">
      <c r="A29" s="46">
        <v>15</v>
      </c>
      <c r="B29" s="52"/>
      <c r="C29" s="52"/>
      <c r="D29" s="52"/>
      <c r="E29" s="52"/>
      <c r="F29" s="52"/>
      <c r="G29" s="53"/>
      <c r="H29" s="53"/>
      <c r="I29" s="53"/>
      <c r="J29" s="52"/>
      <c r="K29" s="52"/>
      <c r="L29" s="52"/>
      <c r="M29" s="53"/>
      <c r="N29" s="52"/>
      <c r="O29" s="53"/>
      <c r="P29" s="53"/>
      <c r="Q29" s="54"/>
      <c r="R29" s="105"/>
      <c r="S29" s="52"/>
      <c r="T29" s="60"/>
      <c r="U29" s="52"/>
      <c r="V29" s="47"/>
      <c r="W29" s="47"/>
      <c r="X29" s="47"/>
      <c r="Y29" s="47"/>
      <c r="Z29" s="47"/>
      <c r="AA29" s="47"/>
      <c r="AB29" s="47"/>
    </row>
    <row r="30" spans="1:28" x14ac:dyDescent="0.25">
      <c r="A30" s="46">
        <v>16</v>
      </c>
      <c r="B30" s="52"/>
      <c r="C30" s="52"/>
      <c r="D30" s="52"/>
      <c r="E30" s="52"/>
      <c r="F30" s="52"/>
      <c r="G30" s="53"/>
      <c r="H30" s="53"/>
      <c r="I30" s="53"/>
      <c r="J30" s="52"/>
      <c r="K30" s="52"/>
      <c r="L30" s="52"/>
      <c r="M30" s="53"/>
      <c r="N30" s="52"/>
      <c r="O30" s="53"/>
      <c r="P30" s="53"/>
      <c r="Q30" s="54"/>
      <c r="R30" s="105"/>
      <c r="S30" s="52"/>
      <c r="T30" s="60"/>
      <c r="U30" s="52"/>
      <c r="V30" s="47"/>
      <c r="W30" s="47"/>
      <c r="X30" s="47"/>
      <c r="Y30" s="47"/>
      <c r="Z30" s="47"/>
      <c r="AA30" s="47"/>
      <c r="AB30" s="47"/>
    </row>
    <row r="31" spans="1:28" x14ac:dyDescent="0.25">
      <c r="A31" s="46">
        <v>17</v>
      </c>
      <c r="B31" s="52"/>
      <c r="C31" s="52"/>
      <c r="D31" s="52"/>
      <c r="E31" s="52"/>
      <c r="F31" s="52"/>
      <c r="G31" s="53"/>
      <c r="H31" s="53"/>
      <c r="I31" s="53"/>
      <c r="J31" s="52"/>
      <c r="K31" s="52"/>
      <c r="L31" s="52"/>
      <c r="M31" s="53"/>
      <c r="N31" s="52"/>
      <c r="O31" s="53"/>
      <c r="P31" s="53"/>
      <c r="Q31" s="54"/>
      <c r="R31" s="105"/>
      <c r="S31" s="52"/>
      <c r="T31" s="60"/>
      <c r="U31" s="52"/>
      <c r="V31" s="47"/>
      <c r="W31" s="47"/>
      <c r="X31" s="47"/>
      <c r="Y31" s="47"/>
      <c r="Z31" s="47"/>
      <c r="AA31" s="47"/>
      <c r="AB31" s="47"/>
    </row>
    <row r="32" spans="1:28" x14ac:dyDescent="0.25">
      <c r="A32" s="46">
        <v>18</v>
      </c>
      <c r="B32" s="52"/>
      <c r="C32" s="52"/>
      <c r="D32" s="52"/>
      <c r="E32" s="52"/>
      <c r="F32" s="52"/>
      <c r="G32" s="53"/>
      <c r="H32" s="53"/>
      <c r="I32" s="53"/>
      <c r="J32" s="52"/>
      <c r="K32" s="52"/>
      <c r="L32" s="52"/>
      <c r="M32" s="53"/>
      <c r="N32" s="52"/>
      <c r="O32" s="53"/>
      <c r="P32" s="53"/>
      <c r="Q32" s="54"/>
      <c r="R32" s="105"/>
      <c r="S32" s="52"/>
      <c r="T32" s="60"/>
      <c r="U32" s="52"/>
      <c r="V32" s="47"/>
      <c r="W32" s="47"/>
      <c r="X32" s="47"/>
      <c r="Y32" s="47"/>
      <c r="Z32" s="47"/>
      <c r="AA32" s="47"/>
      <c r="AB32" s="47"/>
    </row>
    <row r="33" spans="1:28" x14ac:dyDescent="0.25">
      <c r="A33" s="46">
        <v>19</v>
      </c>
      <c r="B33" s="52"/>
      <c r="C33" s="52"/>
      <c r="D33" s="52"/>
      <c r="E33" s="52"/>
      <c r="F33" s="52"/>
      <c r="G33" s="53"/>
      <c r="H33" s="53"/>
      <c r="I33" s="53"/>
      <c r="J33" s="52"/>
      <c r="K33" s="52"/>
      <c r="L33" s="52"/>
      <c r="M33" s="53"/>
      <c r="N33" s="52"/>
      <c r="O33" s="53"/>
      <c r="P33" s="53"/>
      <c r="Q33" s="54"/>
      <c r="R33" s="105"/>
      <c r="S33" s="52"/>
      <c r="T33" s="60"/>
      <c r="U33" s="52"/>
      <c r="V33" s="47"/>
      <c r="W33" s="47"/>
      <c r="X33" s="47"/>
      <c r="Y33" s="47"/>
      <c r="Z33" s="47"/>
      <c r="AA33" s="47"/>
      <c r="AB33" s="47"/>
    </row>
    <row r="34" spans="1:28" x14ac:dyDescent="0.25">
      <c r="A34" s="46">
        <v>20</v>
      </c>
      <c r="B34" s="52"/>
      <c r="C34" s="52"/>
      <c r="D34" s="52"/>
      <c r="E34" s="52"/>
      <c r="F34" s="52"/>
      <c r="G34" s="53"/>
      <c r="H34" s="53"/>
      <c r="I34" s="53"/>
      <c r="J34" s="52"/>
      <c r="K34" s="52"/>
      <c r="L34" s="52"/>
      <c r="M34" s="53"/>
      <c r="N34" s="52"/>
      <c r="O34" s="53"/>
      <c r="P34" s="53"/>
      <c r="Q34" s="54"/>
      <c r="R34" s="105"/>
      <c r="S34" s="52"/>
      <c r="T34" s="60"/>
      <c r="U34" s="52"/>
      <c r="V34" s="47"/>
      <c r="W34" s="47"/>
      <c r="X34" s="47"/>
      <c r="Y34" s="47"/>
      <c r="Z34" s="47"/>
      <c r="AA34" s="47"/>
      <c r="AB34" s="47"/>
    </row>
    <row r="35" spans="1:28" x14ac:dyDescent="0.25">
      <c r="A35" s="46">
        <v>21</v>
      </c>
      <c r="B35" s="52"/>
      <c r="C35" s="52"/>
      <c r="D35" s="52"/>
      <c r="E35" s="52"/>
      <c r="F35" s="52"/>
      <c r="G35" s="53"/>
      <c r="H35" s="53"/>
      <c r="I35" s="53"/>
      <c r="J35" s="52"/>
      <c r="K35" s="52"/>
      <c r="L35" s="52"/>
      <c r="M35" s="53"/>
      <c r="N35" s="52"/>
      <c r="O35" s="53"/>
      <c r="P35" s="53"/>
      <c r="Q35" s="54"/>
      <c r="R35" s="105"/>
      <c r="S35" s="52"/>
      <c r="T35" s="60"/>
      <c r="U35" s="52"/>
      <c r="V35" s="47"/>
      <c r="W35" s="47"/>
      <c r="X35" s="47"/>
      <c r="Y35" s="47"/>
      <c r="Z35" s="47"/>
      <c r="AA35" s="47"/>
      <c r="AB35" s="47"/>
    </row>
    <row r="36" spans="1:28" x14ac:dyDescent="0.25">
      <c r="A36" s="46">
        <v>22</v>
      </c>
      <c r="B36" s="52"/>
      <c r="C36" s="52"/>
      <c r="D36" s="52"/>
      <c r="E36" s="52"/>
      <c r="F36" s="52"/>
      <c r="G36" s="53"/>
      <c r="H36" s="53"/>
      <c r="I36" s="53"/>
      <c r="J36" s="52"/>
      <c r="K36" s="52"/>
      <c r="L36" s="52"/>
      <c r="M36" s="53"/>
      <c r="N36" s="52"/>
      <c r="O36" s="53"/>
      <c r="P36" s="53"/>
      <c r="Q36" s="54"/>
      <c r="R36" s="105"/>
      <c r="S36" s="52"/>
      <c r="T36" s="60"/>
      <c r="U36" s="52"/>
      <c r="V36" s="47"/>
      <c r="W36" s="47"/>
      <c r="X36" s="47"/>
      <c r="Y36" s="47"/>
      <c r="Z36" s="47"/>
      <c r="AA36" s="47"/>
      <c r="AB36" s="47"/>
    </row>
    <row r="37" spans="1:28" x14ac:dyDescent="0.25">
      <c r="A37" s="46">
        <v>23</v>
      </c>
      <c r="B37" s="47"/>
      <c r="C37" s="47"/>
      <c r="D37" s="47"/>
      <c r="E37" s="47"/>
      <c r="F37" s="47"/>
      <c r="G37" s="48"/>
      <c r="H37" s="48"/>
      <c r="I37" s="48"/>
      <c r="J37" s="47"/>
      <c r="K37" s="47"/>
      <c r="L37" s="47"/>
      <c r="M37" s="48"/>
      <c r="N37" s="47"/>
      <c r="O37" s="48"/>
      <c r="P37" s="48"/>
      <c r="Q37" s="49"/>
      <c r="R37" s="103"/>
      <c r="S37" s="47"/>
      <c r="T37" s="51"/>
      <c r="U37" s="47"/>
      <c r="V37" s="47"/>
      <c r="W37" s="47"/>
      <c r="X37" s="47"/>
      <c r="Y37" s="47"/>
      <c r="Z37" s="47"/>
      <c r="AA37" s="47"/>
      <c r="AB37" s="47"/>
    </row>
    <row r="38" spans="1:28" x14ac:dyDescent="0.25">
      <c r="A38" s="46">
        <v>24</v>
      </c>
      <c r="B38" s="47"/>
      <c r="C38" s="47"/>
      <c r="D38" s="47"/>
      <c r="E38" s="47"/>
      <c r="F38" s="47"/>
      <c r="G38" s="48"/>
      <c r="H38" s="48"/>
      <c r="I38" s="48"/>
      <c r="J38" s="47"/>
      <c r="K38" s="47"/>
      <c r="L38" s="47"/>
      <c r="M38" s="48"/>
      <c r="N38" s="47"/>
      <c r="O38" s="48"/>
      <c r="P38" s="48"/>
      <c r="Q38" s="49"/>
      <c r="R38" s="61"/>
      <c r="S38" s="47"/>
      <c r="T38" s="51"/>
      <c r="U38" s="47"/>
      <c r="V38" s="47"/>
      <c r="W38" s="47"/>
      <c r="X38" s="47"/>
      <c r="Y38" s="47"/>
      <c r="Z38" s="47"/>
      <c r="AA38" s="47"/>
      <c r="AB38" s="47"/>
    </row>
    <row r="39" spans="1:28" x14ac:dyDescent="0.25">
      <c r="A39" s="46">
        <v>25</v>
      </c>
      <c r="B39" s="47"/>
      <c r="C39" s="47"/>
      <c r="D39" s="47"/>
      <c r="E39" s="47"/>
      <c r="F39" s="47"/>
      <c r="G39" s="48"/>
      <c r="H39" s="48"/>
      <c r="I39" s="48"/>
      <c r="J39" s="47"/>
      <c r="K39" s="47"/>
      <c r="L39" s="47"/>
      <c r="M39" s="48"/>
      <c r="N39" s="47"/>
      <c r="O39" s="48"/>
      <c r="P39" s="48"/>
      <c r="Q39" s="49"/>
      <c r="R39" s="61"/>
      <c r="S39" s="47"/>
      <c r="T39" s="51"/>
      <c r="U39" s="47"/>
      <c r="V39" s="47"/>
      <c r="W39" s="47"/>
      <c r="X39" s="47"/>
      <c r="Y39" s="47"/>
      <c r="Z39" s="47"/>
      <c r="AA39" s="47"/>
      <c r="AB39" s="47"/>
    </row>
    <row r="40" spans="1:28" x14ac:dyDescent="0.25">
      <c r="A40" s="46">
        <v>26</v>
      </c>
      <c r="B40" s="47"/>
      <c r="C40" s="47"/>
      <c r="D40" s="47"/>
      <c r="E40" s="47"/>
      <c r="F40" s="47"/>
      <c r="G40" s="48"/>
      <c r="H40" s="48"/>
      <c r="I40" s="48"/>
      <c r="J40" s="47"/>
      <c r="K40" s="47"/>
      <c r="L40" s="47"/>
      <c r="M40" s="48"/>
      <c r="N40" s="47"/>
      <c r="O40" s="48"/>
      <c r="P40" s="48"/>
      <c r="Q40" s="49"/>
      <c r="R40" s="61"/>
      <c r="S40" s="47"/>
      <c r="T40" s="51"/>
      <c r="U40" s="47"/>
      <c r="V40" s="47"/>
      <c r="W40" s="47"/>
      <c r="X40" s="47"/>
      <c r="Y40" s="47"/>
      <c r="Z40" s="47"/>
      <c r="AA40" s="47"/>
      <c r="AB40" s="47"/>
    </row>
    <row r="41" spans="1:28" x14ac:dyDescent="0.25">
      <c r="A41" s="46">
        <v>27</v>
      </c>
      <c r="B41" s="47"/>
      <c r="C41" s="47"/>
      <c r="D41" s="47"/>
      <c r="E41" s="47"/>
      <c r="F41" s="47"/>
      <c r="G41" s="48"/>
      <c r="H41" s="48"/>
      <c r="I41" s="48"/>
      <c r="J41" s="47"/>
      <c r="K41" s="47"/>
      <c r="L41" s="47"/>
      <c r="M41" s="48"/>
      <c r="N41" s="47"/>
      <c r="O41" s="48"/>
      <c r="P41" s="48"/>
      <c r="Q41" s="49"/>
      <c r="R41" s="61"/>
      <c r="S41" s="47"/>
      <c r="T41" s="51"/>
      <c r="U41" s="47"/>
      <c r="V41" s="47"/>
      <c r="W41" s="47"/>
      <c r="X41" s="47"/>
      <c r="Y41" s="47"/>
      <c r="Z41" s="47"/>
      <c r="AA41" s="47"/>
      <c r="AB41" s="47"/>
    </row>
    <row r="42" spans="1:28" x14ac:dyDescent="0.25">
      <c r="A42" s="46">
        <v>28</v>
      </c>
      <c r="B42" s="47"/>
      <c r="C42" s="47"/>
      <c r="D42" s="47"/>
      <c r="E42" s="47"/>
      <c r="F42" s="47"/>
      <c r="G42" s="48"/>
      <c r="H42" s="48"/>
      <c r="I42" s="48"/>
      <c r="J42" s="47"/>
      <c r="K42" s="47"/>
      <c r="L42" s="47"/>
      <c r="M42" s="48"/>
      <c r="N42" s="47"/>
      <c r="O42" s="48"/>
      <c r="P42" s="48"/>
      <c r="Q42" s="49"/>
      <c r="R42" s="61"/>
      <c r="S42" s="47"/>
      <c r="T42" s="51"/>
      <c r="U42" s="47"/>
      <c r="V42" s="47"/>
      <c r="W42" s="47"/>
      <c r="X42" s="47"/>
      <c r="Y42" s="47"/>
      <c r="Z42" s="47"/>
      <c r="AA42" s="47"/>
      <c r="AB42" s="47"/>
    </row>
    <row r="43" spans="1:28" x14ac:dyDescent="0.25">
      <c r="A43" s="46">
        <v>29</v>
      </c>
      <c r="B43" s="47"/>
      <c r="C43" s="47"/>
      <c r="D43" s="47"/>
      <c r="E43" s="47"/>
      <c r="F43" s="47"/>
      <c r="G43" s="48"/>
      <c r="H43" s="48"/>
      <c r="I43" s="48"/>
      <c r="J43" s="47"/>
      <c r="K43" s="47"/>
      <c r="L43" s="47"/>
      <c r="M43" s="48"/>
      <c r="N43" s="47"/>
      <c r="O43" s="48"/>
      <c r="P43" s="48"/>
      <c r="Q43" s="49"/>
      <c r="R43" s="61"/>
      <c r="S43" s="47"/>
      <c r="T43" s="51"/>
      <c r="U43" s="47"/>
      <c r="V43" s="47"/>
      <c r="W43" s="47"/>
      <c r="X43" s="47"/>
      <c r="Y43" s="47"/>
      <c r="Z43" s="47"/>
      <c r="AA43" s="47"/>
      <c r="AB43" s="47"/>
    </row>
    <row r="44" spans="1:28" x14ac:dyDescent="0.25">
      <c r="A44" s="46">
        <v>30</v>
      </c>
      <c r="B44" s="47"/>
      <c r="C44" s="47"/>
      <c r="D44" s="47"/>
      <c r="E44" s="47"/>
      <c r="F44" s="47"/>
      <c r="G44" s="48"/>
      <c r="H44" s="48"/>
      <c r="I44" s="48"/>
      <c r="J44" s="47"/>
      <c r="K44" s="47"/>
      <c r="L44" s="47"/>
      <c r="M44" s="48"/>
      <c r="N44" s="47"/>
      <c r="O44" s="48"/>
      <c r="P44" s="48"/>
      <c r="Q44" s="49"/>
      <c r="R44" s="61"/>
      <c r="S44" s="47"/>
      <c r="T44" s="51"/>
      <c r="U44" s="47"/>
      <c r="V44" s="47"/>
      <c r="W44" s="47"/>
      <c r="X44" s="47"/>
      <c r="Y44" s="47"/>
      <c r="Z44" s="47"/>
      <c r="AA44" s="47"/>
      <c r="AB44" s="47"/>
    </row>
    <row r="45" spans="1:28" x14ac:dyDescent="0.25">
      <c r="A45" s="46">
        <v>31</v>
      </c>
      <c r="B45" s="47"/>
      <c r="C45" s="47"/>
      <c r="D45" s="47"/>
      <c r="E45" s="47"/>
      <c r="F45" s="47"/>
      <c r="G45" s="48"/>
      <c r="H45" s="48"/>
      <c r="I45" s="48"/>
      <c r="J45" s="47"/>
      <c r="K45" s="47"/>
      <c r="L45" s="47"/>
      <c r="M45" s="48"/>
      <c r="N45" s="47"/>
      <c r="O45" s="48"/>
      <c r="P45" s="48"/>
      <c r="Q45" s="49"/>
      <c r="R45" s="61"/>
      <c r="S45" s="47"/>
      <c r="T45" s="51"/>
      <c r="U45" s="47"/>
      <c r="V45" s="47"/>
      <c r="W45" s="47"/>
      <c r="X45" s="47"/>
      <c r="Y45" s="47"/>
      <c r="Z45" s="47"/>
      <c r="AA45" s="47"/>
      <c r="AB45" s="47"/>
    </row>
    <row r="46" spans="1:28" x14ac:dyDescent="0.25">
      <c r="A46" s="46">
        <v>32</v>
      </c>
      <c r="B46" s="47"/>
      <c r="C46" s="47"/>
      <c r="D46" s="47"/>
      <c r="E46" s="47"/>
      <c r="F46" s="47"/>
      <c r="G46" s="48"/>
      <c r="H46" s="48"/>
      <c r="I46" s="48"/>
      <c r="J46" s="47"/>
      <c r="K46" s="47"/>
      <c r="L46" s="47"/>
      <c r="M46" s="48"/>
      <c r="N46" s="47"/>
      <c r="O46" s="48"/>
      <c r="P46" s="48"/>
      <c r="Q46" s="49"/>
      <c r="R46" s="61"/>
      <c r="S46" s="47"/>
      <c r="T46" s="51"/>
      <c r="U46" s="47"/>
      <c r="V46" s="47"/>
      <c r="W46" s="47"/>
      <c r="X46" s="47"/>
      <c r="Y46" s="47"/>
      <c r="Z46" s="47"/>
      <c r="AA46" s="47"/>
      <c r="AB46" s="47"/>
    </row>
    <row r="47" spans="1:28" x14ac:dyDescent="0.25">
      <c r="A47" s="46">
        <v>33</v>
      </c>
      <c r="B47" s="47"/>
      <c r="C47" s="47"/>
      <c r="D47" s="47"/>
      <c r="E47" s="47"/>
      <c r="F47" s="47"/>
      <c r="G47" s="48"/>
      <c r="H47" s="48"/>
      <c r="I47" s="48"/>
      <c r="J47" s="47"/>
      <c r="K47" s="47"/>
      <c r="L47" s="47"/>
      <c r="M47" s="48"/>
      <c r="N47" s="47"/>
      <c r="O47" s="48"/>
      <c r="P47" s="48"/>
      <c r="Q47" s="49"/>
      <c r="R47" s="61"/>
      <c r="S47" s="47"/>
      <c r="T47" s="51"/>
      <c r="U47" s="47"/>
      <c r="V47" s="47"/>
      <c r="W47" s="47"/>
      <c r="X47" s="47"/>
      <c r="Y47" s="47"/>
      <c r="Z47" s="47"/>
      <c r="AA47" s="47"/>
      <c r="AB47" s="47"/>
    </row>
    <row r="48" spans="1:28" x14ac:dyDescent="0.25">
      <c r="A48" s="62">
        <v>34</v>
      </c>
      <c r="B48" s="55"/>
      <c r="C48" s="55"/>
      <c r="D48" s="55"/>
      <c r="E48" s="55"/>
      <c r="F48" s="55"/>
      <c r="G48" s="56"/>
      <c r="H48" s="56"/>
      <c r="I48" s="56"/>
      <c r="J48" s="55"/>
      <c r="K48" s="55"/>
      <c r="L48" s="55"/>
      <c r="M48" s="56"/>
      <c r="N48" s="55"/>
      <c r="O48" s="56"/>
      <c r="P48" s="56"/>
      <c r="Q48" s="57"/>
      <c r="R48" s="61"/>
      <c r="S48" s="47"/>
      <c r="T48" s="51"/>
      <c r="U48" s="47"/>
      <c r="V48" s="47"/>
      <c r="W48" s="47"/>
      <c r="X48" s="47"/>
      <c r="Y48" s="47"/>
      <c r="Z48" s="47"/>
      <c r="AA48" s="47"/>
      <c r="AB48" s="47"/>
    </row>
    <row r="49" spans="1:28" ht="25.5" x14ac:dyDescent="0.25">
      <c r="A49" s="63"/>
      <c r="B49" s="64"/>
      <c r="C49" s="64"/>
      <c r="D49" s="64"/>
      <c r="E49" s="64"/>
      <c r="F49" s="64"/>
      <c r="G49" s="64"/>
      <c r="H49" s="1">
        <f>SUM(H15:H48)</f>
        <v>0</v>
      </c>
      <c r="I49" s="1">
        <f>SUM(I15:I48)</f>
        <v>0</v>
      </c>
      <c r="J49" s="45" t="s">
        <v>47</v>
      </c>
      <c r="K49" s="64"/>
      <c r="L49" s="64"/>
      <c r="M49" s="64"/>
      <c r="N49" s="64"/>
      <c r="O49" s="65"/>
      <c r="P49" s="65"/>
      <c r="Q49" s="65"/>
      <c r="R49" s="38"/>
      <c r="S49" s="64"/>
      <c r="T49" s="64"/>
      <c r="U49" s="38"/>
      <c r="V49" s="8"/>
      <c r="W49" s="8"/>
      <c r="X49" s="8"/>
      <c r="Y49" s="8"/>
      <c r="Z49" s="8"/>
      <c r="AA49" s="8"/>
      <c r="AB49" s="8"/>
    </row>
    <row r="50" spans="1:28" ht="15.75" thickBot="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  <c r="P50" s="65"/>
      <c r="Q50" s="65"/>
      <c r="R50" s="38"/>
      <c r="S50" s="64"/>
      <c r="T50" s="64"/>
      <c r="U50" s="38"/>
      <c r="V50" s="8"/>
      <c r="W50" s="8"/>
      <c r="X50" s="8"/>
      <c r="Y50" s="8"/>
      <c r="Z50" s="8"/>
      <c r="AA50" s="8"/>
      <c r="AB50" s="8"/>
    </row>
    <row r="51" spans="1:28" ht="15.75" thickBot="1" x14ac:dyDescent="0.3">
      <c r="A51" s="63"/>
      <c r="B51" s="148" t="s">
        <v>48</v>
      </c>
      <c r="C51" s="149"/>
      <c r="D51" s="149"/>
      <c r="E51" s="149"/>
      <c r="F51" s="149"/>
      <c r="G51" s="149"/>
      <c r="H51" s="150"/>
      <c r="I51" s="8"/>
      <c r="J51" s="8"/>
      <c r="K51" s="66"/>
      <c r="L51" s="66"/>
      <c r="M51" s="66"/>
      <c r="N51" s="66"/>
      <c r="O51" s="66"/>
      <c r="P51" s="8"/>
      <c r="Q51" s="8"/>
      <c r="R51" s="66"/>
      <c r="S51" s="66"/>
      <c r="T51" s="66"/>
      <c r="U51" s="66"/>
      <c r="V51" s="8"/>
      <c r="W51" s="8"/>
      <c r="X51" s="8"/>
      <c r="Y51" s="8"/>
      <c r="Z51" s="8"/>
      <c r="AA51" s="8"/>
      <c r="AB51" s="8"/>
    </row>
    <row r="52" spans="1:28" x14ac:dyDescent="0.25">
      <c r="A52" s="63"/>
      <c r="B52" s="151" t="s">
        <v>49</v>
      </c>
      <c r="C52" s="152"/>
      <c r="D52" s="152"/>
      <c r="E52" s="152"/>
      <c r="F52" s="152"/>
      <c r="G52" s="152"/>
      <c r="H52" s="153"/>
      <c r="I52" s="8"/>
      <c r="J52" s="8"/>
      <c r="K52" s="128" t="s">
        <v>50</v>
      </c>
      <c r="L52" s="129"/>
      <c r="M52" s="8"/>
      <c r="N52" s="154" t="s">
        <v>51</v>
      </c>
      <c r="O52" s="155"/>
      <c r="P52" s="155"/>
      <c r="Q52" s="155"/>
      <c r="R52" s="156"/>
      <c r="S52" s="66"/>
      <c r="T52" s="66"/>
      <c r="U52" s="66"/>
      <c r="V52" s="8"/>
      <c r="W52" s="8"/>
      <c r="X52" s="8"/>
      <c r="Y52" s="8"/>
      <c r="Z52" s="8"/>
      <c r="AA52" s="8"/>
      <c r="AB52" s="8"/>
    </row>
    <row r="53" spans="1:28" x14ac:dyDescent="0.25">
      <c r="A53" s="63"/>
      <c r="B53" s="67" t="s">
        <v>35</v>
      </c>
      <c r="C53" s="67" t="s">
        <v>52</v>
      </c>
      <c r="D53" s="67" t="s">
        <v>53</v>
      </c>
      <c r="E53" s="67" t="s">
        <v>54</v>
      </c>
      <c r="F53" s="67" t="s">
        <v>55</v>
      </c>
      <c r="G53" s="128" t="s">
        <v>61</v>
      </c>
      <c r="H53" s="129"/>
      <c r="I53" s="8"/>
      <c r="J53" s="8"/>
      <c r="K53" s="68" t="s">
        <v>56</v>
      </c>
      <c r="L53" s="68"/>
      <c r="M53" s="8"/>
      <c r="N53" s="185"/>
      <c r="O53" s="186"/>
      <c r="P53" s="186"/>
      <c r="Q53" s="186"/>
      <c r="R53" s="187"/>
      <c r="S53" s="66"/>
      <c r="T53" s="66"/>
      <c r="U53" s="66"/>
      <c r="V53" s="8"/>
      <c r="W53" s="8"/>
      <c r="X53" s="8"/>
      <c r="Y53" s="8"/>
      <c r="Z53" s="8"/>
      <c r="AA53" s="8"/>
      <c r="AB53" s="8"/>
    </row>
    <row r="54" spans="1:28" x14ac:dyDescent="0.25">
      <c r="A54" s="63"/>
      <c r="B54" s="48"/>
      <c r="C54" s="48"/>
      <c r="D54" s="48"/>
      <c r="E54" s="93" t="e">
        <f>VLOOKUP($G54,#REF!,2,FALSE)</f>
        <v>#REF!</v>
      </c>
      <c r="F54" s="93" t="e">
        <f>VLOOKUP($G54,#REF!,3,FALSE)</f>
        <v>#REF!</v>
      </c>
      <c r="G54" s="139"/>
      <c r="H54" s="139"/>
      <c r="I54" s="8"/>
      <c r="J54" s="8"/>
      <c r="K54" s="69" t="s">
        <v>57</v>
      </c>
      <c r="L54" s="70"/>
      <c r="M54" s="8"/>
      <c r="N54" s="188"/>
      <c r="O54" s="189"/>
      <c r="P54" s="189"/>
      <c r="Q54" s="189"/>
      <c r="R54" s="190"/>
      <c r="S54" s="66"/>
      <c r="T54" s="66"/>
      <c r="U54" s="66"/>
      <c r="V54" s="8"/>
      <c r="W54" s="8"/>
      <c r="X54" s="8"/>
      <c r="Y54" s="8"/>
      <c r="Z54" s="8"/>
      <c r="AA54" s="8"/>
      <c r="AB54" s="8"/>
    </row>
    <row r="55" spans="1:28" x14ac:dyDescent="0.25">
      <c r="A55" s="63"/>
      <c r="B55" s="48"/>
      <c r="C55" s="48"/>
      <c r="D55" s="48"/>
      <c r="E55" s="93" t="e">
        <f>VLOOKUP($G55,#REF!,2,FALSE)</f>
        <v>#REF!</v>
      </c>
      <c r="F55" s="93" t="e">
        <f>VLOOKUP($G55,#REF!,3,FALSE)</f>
        <v>#REF!</v>
      </c>
      <c r="G55" s="139"/>
      <c r="H55" s="139"/>
      <c r="I55" s="8"/>
      <c r="J55" s="8"/>
      <c r="K55" s="128" t="s">
        <v>58</v>
      </c>
      <c r="L55" s="129"/>
      <c r="M55" s="8"/>
      <c r="N55" s="188"/>
      <c r="O55" s="189"/>
      <c r="P55" s="189"/>
      <c r="Q55" s="189"/>
      <c r="R55" s="190"/>
      <c r="S55" s="66"/>
      <c r="T55" s="66"/>
      <c r="U55" s="66"/>
      <c r="V55" s="8"/>
      <c r="W55" s="8"/>
      <c r="X55" s="8"/>
      <c r="Y55" s="8"/>
      <c r="Z55" s="8"/>
      <c r="AA55" s="8"/>
      <c r="AB55" s="8"/>
    </row>
    <row r="56" spans="1:28" x14ac:dyDescent="0.25">
      <c r="A56" s="63"/>
      <c r="B56" s="48"/>
      <c r="C56" s="48"/>
      <c r="D56" s="48"/>
      <c r="E56" s="93" t="e">
        <f>VLOOKUP($G56,#REF!,2,FALSE)</f>
        <v>#REF!</v>
      </c>
      <c r="F56" s="93" t="e">
        <f>VLOOKUP($G56,#REF!,3,FALSE)</f>
        <v>#REF!</v>
      </c>
      <c r="G56" s="139"/>
      <c r="H56" s="139"/>
      <c r="I56" s="8"/>
      <c r="J56" s="8"/>
      <c r="K56" s="68" t="s">
        <v>59</v>
      </c>
      <c r="L56" s="71"/>
      <c r="M56" s="8"/>
      <c r="N56" s="188"/>
      <c r="O56" s="189"/>
      <c r="P56" s="189"/>
      <c r="Q56" s="189"/>
      <c r="R56" s="190"/>
      <c r="S56" s="66"/>
      <c r="T56" s="66"/>
      <c r="U56" s="66"/>
      <c r="V56" s="8"/>
      <c r="W56" s="8"/>
      <c r="X56" s="8"/>
      <c r="Y56" s="8"/>
      <c r="Z56" s="8"/>
      <c r="AA56" s="8"/>
      <c r="AB56" s="8"/>
    </row>
    <row r="57" spans="1:28" ht="15.75" thickBot="1" x14ac:dyDescent="0.3">
      <c r="A57" s="63"/>
      <c r="B57" s="48"/>
      <c r="C57" s="48"/>
      <c r="D57" s="48"/>
      <c r="E57" s="93" t="e">
        <f>VLOOKUP($G57,#REF!,2,FALSE)</f>
        <v>#REF!</v>
      </c>
      <c r="F57" s="93" t="e">
        <f>VLOOKUP($G57,#REF!,3,FALSE)</f>
        <v>#REF!</v>
      </c>
      <c r="G57" s="139"/>
      <c r="H57" s="139"/>
      <c r="I57" s="8"/>
      <c r="J57" s="8"/>
      <c r="K57" s="69" t="s">
        <v>57</v>
      </c>
      <c r="L57" s="72"/>
      <c r="M57" s="8"/>
      <c r="N57" s="191"/>
      <c r="O57" s="192"/>
      <c r="P57" s="192"/>
      <c r="Q57" s="192"/>
      <c r="R57" s="193"/>
      <c r="S57" s="66"/>
      <c r="T57" s="66"/>
      <c r="U57" s="66"/>
      <c r="V57" s="8"/>
      <c r="W57" s="8"/>
      <c r="X57" s="8"/>
      <c r="Y57" s="8"/>
      <c r="Z57" s="8"/>
      <c r="AA57" s="8"/>
      <c r="AB57" s="8"/>
    </row>
    <row r="58" spans="1:28" x14ac:dyDescent="0.25">
      <c r="A58" s="3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8" x14ac:dyDescent="0.25">
      <c r="A59" s="3"/>
      <c r="E59" s="4"/>
      <c r="F59" s="5"/>
      <c r="G59" s="5"/>
      <c r="H59" s="5"/>
      <c r="I59" s="5"/>
      <c r="J59" s="5"/>
      <c r="K59" s="5"/>
      <c r="L59" s="5"/>
      <c r="M59" s="5" t="s">
        <v>79</v>
      </c>
      <c r="N59" s="5"/>
      <c r="O59" s="5"/>
      <c r="P59" s="5"/>
      <c r="Q59" s="5"/>
      <c r="R59" s="5"/>
      <c r="S59" s="5"/>
      <c r="T59" s="5"/>
      <c r="U59" s="5"/>
    </row>
    <row r="60" spans="1:28" x14ac:dyDescent="0.25">
      <c r="M60" s="113">
        <f>Boat1!M15</f>
        <v>0</v>
      </c>
    </row>
    <row r="61" spans="1:28" x14ac:dyDescent="0.25">
      <c r="M61">
        <f>Boat1!M16</f>
        <v>0</v>
      </c>
    </row>
    <row r="62" spans="1:28" x14ac:dyDescent="0.25">
      <c r="M62">
        <f>Boat1!M17</f>
        <v>0</v>
      </c>
    </row>
    <row r="63" spans="1:28" x14ac:dyDescent="0.25">
      <c r="M63">
        <f>Boat1!M18</f>
        <v>2</v>
      </c>
    </row>
    <row r="64" spans="1:28" x14ac:dyDescent="0.25">
      <c r="M64">
        <f>Boat1!M19</f>
        <v>0</v>
      </c>
    </row>
    <row r="65" spans="13:13" x14ac:dyDescent="0.25">
      <c r="M65">
        <f>Boat1!M20</f>
        <v>0</v>
      </c>
    </row>
    <row r="66" spans="13:13" x14ac:dyDescent="0.25">
      <c r="M66">
        <f>Boat1!M21</f>
        <v>0</v>
      </c>
    </row>
    <row r="67" spans="13:13" x14ac:dyDescent="0.25">
      <c r="M67">
        <f>Boat1!M22</f>
        <v>0</v>
      </c>
    </row>
    <row r="68" spans="13:13" x14ac:dyDescent="0.25">
      <c r="M68">
        <f>Boat1!M23</f>
        <v>0</v>
      </c>
    </row>
    <row r="69" spans="13:13" x14ac:dyDescent="0.25">
      <c r="M69">
        <f>Boat1!M24</f>
        <v>0</v>
      </c>
    </row>
    <row r="70" spans="13:13" x14ac:dyDescent="0.25">
      <c r="M70">
        <f>Boat1!M25</f>
        <v>0</v>
      </c>
    </row>
    <row r="71" spans="13:13" x14ac:dyDescent="0.25">
      <c r="M71">
        <f>Boat1!M26</f>
        <v>0</v>
      </c>
    </row>
    <row r="72" spans="13:13" x14ac:dyDescent="0.25">
      <c r="M72">
        <f>Boat1!M27</f>
        <v>0</v>
      </c>
    </row>
    <row r="73" spans="13:13" x14ac:dyDescent="0.25">
      <c r="M73">
        <f>Boat1!M28</f>
        <v>0</v>
      </c>
    </row>
    <row r="74" spans="13:13" x14ac:dyDescent="0.25">
      <c r="M74">
        <f>Boat1!M29</f>
        <v>0</v>
      </c>
    </row>
    <row r="75" spans="13:13" x14ac:dyDescent="0.25">
      <c r="M75">
        <f>Boat1!M30</f>
        <v>0</v>
      </c>
    </row>
    <row r="76" spans="13:13" x14ac:dyDescent="0.25">
      <c r="M76">
        <f>Boat1!M31</f>
        <v>0</v>
      </c>
    </row>
    <row r="77" spans="13:13" x14ac:dyDescent="0.25">
      <c r="M77">
        <f>Boat1!M32</f>
        <v>0</v>
      </c>
    </row>
    <row r="78" spans="13:13" x14ac:dyDescent="0.25">
      <c r="M78">
        <f>Boat1!M33</f>
        <v>0</v>
      </c>
    </row>
    <row r="79" spans="13:13" x14ac:dyDescent="0.25">
      <c r="M79">
        <f>Boat1!M34</f>
        <v>0</v>
      </c>
    </row>
    <row r="80" spans="13:13" x14ac:dyDescent="0.25">
      <c r="M80">
        <f>Boat1!M35</f>
        <v>0</v>
      </c>
    </row>
    <row r="81" spans="13:13" x14ac:dyDescent="0.25">
      <c r="M81">
        <f>Boat1!M36</f>
        <v>0</v>
      </c>
    </row>
    <row r="82" spans="13:13" x14ac:dyDescent="0.25">
      <c r="M82">
        <f>Boat1!M37</f>
        <v>0</v>
      </c>
    </row>
    <row r="83" spans="13:13" x14ac:dyDescent="0.25">
      <c r="M83">
        <f>Boat1!M38</f>
        <v>0</v>
      </c>
    </row>
    <row r="84" spans="13:13" x14ac:dyDescent="0.25">
      <c r="M84">
        <f>Boat1!M39</f>
        <v>0</v>
      </c>
    </row>
    <row r="85" spans="13:13" x14ac:dyDescent="0.25">
      <c r="M85">
        <f>Boat1!M40</f>
        <v>0</v>
      </c>
    </row>
    <row r="86" spans="13:13" x14ac:dyDescent="0.25">
      <c r="M86">
        <f>Boat1!M41</f>
        <v>0</v>
      </c>
    </row>
    <row r="87" spans="13:13" x14ac:dyDescent="0.25">
      <c r="M87">
        <f>Boat1!M42</f>
        <v>0</v>
      </c>
    </row>
    <row r="88" spans="13:13" x14ac:dyDescent="0.25">
      <c r="M88">
        <f>Boat1!M43</f>
        <v>0</v>
      </c>
    </row>
    <row r="89" spans="13:13" x14ac:dyDescent="0.25">
      <c r="M89">
        <f>Boat1!M44</f>
        <v>0</v>
      </c>
    </row>
    <row r="90" spans="13:13" x14ac:dyDescent="0.25">
      <c r="M90">
        <f>Boat1!M45</f>
        <v>0</v>
      </c>
    </row>
    <row r="91" spans="13:13" x14ac:dyDescent="0.25">
      <c r="M91">
        <f>Boat1!M46</f>
        <v>0</v>
      </c>
    </row>
    <row r="92" spans="13:13" x14ac:dyDescent="0.25">
      <c r="M92">
        <f>Boat1!M47</f>
        <v>0</v>
      </c>
    </row>
    <row r="93" spans="13:13" x14ac:dyDescent="0.25">
      <c r="M93" s="113">
        <f>Boat1!M48</f>
        <v>0</v>
      </c>
    </row>
    <row r="94" spans="13:13" x14ac:dyDescent="0.25">
      <c r="M94" s="118" t="s">
        <v>73</v>
      </c>
    </row>
    <row r="95" spans="13:13" x14ac:dyDescent="0.25">
      <c r="M95" s="113">
        <f>Boat2!M15</f>
        <v>0</v>
      </c>
    </row>
    <row r="96" spans="13:13" x14ac:dyDescent="0.25">
      <c r="M96">
        <f>Boat2!M16</f>
        <v>0</v>
      </c>
    </row>
    <row r="97" spans="13:13" x14ac:dyDescent="0.25">
      <c r="M97">
        <f>Boat2!M17</f>
        <v>0</v>
      </c>
    </row>
    <row r="98" spans="13:13" x14ac:dyDescent="0.25">
      <c r="M98">
        <f>Boat2!M18</f>
        <v>0</v>
      </c>
    </row>
    <row r="99" spans="13:13" x14ac:dyDescent="0.25">
      <c r="M99">
        <f>Boat2!M19</f>
        <v>0</v>
      </c>
    </row>
    <row r="100" spans="13:13" x14ac:dyDescent="0.25">
      <c r="M100">
        <f>Boat2!M20</f>
        <v>0</v>
      </c>
    </row>
    <row r="101" spans="13:13" x14ac:dyDescent="0.25">
      <c r="M101">
        <f>Boat2!M21</f>
        <v>0</v>
      </c>
    </row>
    <row r="102" spans="13:13" x14ac:dyDescent="0.25">
      <c r="M102">
        <f>Boat2!M22</f>
        <v>0</v>
      </c>
    </row>
    <row r="103" spans="13:13" x14ac:dyDescent="0.25">
      <c r="M103">
        <f>Boat2!M23</f>
        <v>0</v>
      </c>
    </row>
    <row r="104" spans="13:13" x14ac:dyDescent="0.25">
      <c r="M104">
        <f>Boat2!M24</f>
        <v>0</v>
      </c>
    </row>
    <row r="105" spans="13:13" x14ac:dyDescent="0.25">
      <c r="M105">
        <f>Boat2!M25</f>
        <v>0</v>
      </c>
    </row>
    <row r="106" spans="13:13" x14ac:dyDescent="0.25">
      <c r="M106">
        <f>Boat2!M26</f>
        <v>0</v>
      </c>
    </row>
    <row r="107" spans="13:13" x14ac:dyDescent="0.25">
      <c r="M107">
        <f>Boat2!M27</f>
        <v>0</v>
      </c>
    </row>
    <row r="108" spans="13:13" x14ac:dyDescent="0.25">
      <c r="M108">
        <f>Boat2!M28</f>
        <v>0</v>
      </c>
    </row>
    <row r="109" spans="13:13" x14ac:dyDescent="0.25">
      <c r="M109">
        <f>Boat2!M29</f>
        <v>0</v>
      </c>
    </row>
    <row r="110" spans="13:13" x14ac:dyDescent="0.25">
      <c r="M110">
        <f>Boat2!M30</f>
        <v>0</v>
      </c>
    </row>
    <row r="111" spans="13:13" x14ac:dyDescent="0.25">
      <c r="M111">
        <f>Boat2!M31</f>
        <v>0</v>
      </c>
    </row>
    <row r="112" spans="13:13" x14ac:dyDescent="0.25">
      <c r="M112">
        <f>Boat2!M32</f>
        <v>0</v>
      </c>
    </row>
    <row r="113" spans="13:13" x14ac:dyDescent="0.25">
      <c r="M113">
        <f>Boat2!M33</f>
        <v>0</v>
      </c>
    </row>
    <row r="114" spans="13:13" x14ac:dyDescent="0.25">
      <c r="M114">
        <f>Boat2!M34</f>
        <v>0</v>
      </c>
    </row>
    <row r="115" spans="13:13" x14ac:dyDescent="0.25">
      <c r="M115">
        <f>Boat2!M35</f>
        <v>0</v>
      </c>
    </row>
    <row r="116" spans="13:13" x14ac:dyDescent="0.25">
      <c r="M116">
        <f>Boat2!M36</f>
        <v>0</v>
      </c>
    </row>
    <row r="117" spans="13:13" x14ac:dyDescent="0.25">
      <c r="M117">
        <f>Boat2!M37</f>
        <v>0</v>
      </c>
    </row>
    <row r="118" spans="13:13" x14ac:dyDescent="0.25">
      <c r="M118">
        <f>Boat2!M38</f>
        <v>0</v>
      </c>
    </row>
    <row r="119" spans="13:13" x14ac:dyDescent="0.25">
      <c r="M119">
        <f>Boat2!M39</f>
        <v>0</v>
      </c>
    </row>
    <row r="120" spans="13:13" x14ac:dyDescent="0.25">
      <c r="M120">
        <f>Boat2!M40</f>
        <v>0</v>
      </c>
    </row>
    <row r="121" spans="13:13" x14ac:dyDescent="0.25">
      <c r="M121">
        <f>Boat2!M41</f>
        <v>0</v>
      </c>
    </row>
    <row r="122" spans="13:13" x14ac:dyDescent="0.25">
      <c r="M122">
        <f>Boat2!M42</f>
        <v>0</v>
      </c>
    </row>
    <row r="123" spans="13:13" x14ac:dyDescent="0.25">
      <c r="M123">
        <f>Boat2!M43</f>
        <v>0</v>
      </c>
    </row>
    <row r="124" spans="13:13" x14ac:dyDescent="0.25">
      <c r="M124">
        <f>Boat2!M44</f>
        <v>0</v>
      </c>
    </row>
    <row r="125" spans="13:13" x14ac:dyDescent="0.25">
      <c r="M125">
        <f>Boat2!M45</f>
        <v>0</v>
      </c>
    </row>
    <row r="126" spans="13:13" x14ac:dyDescent="0.25">
      <c r="M126">
        <f>Boat2!M46</f>
        <v>0</v>
      </c>
    </row>
    <row r="127" spans="13:13" x14ac:dyDescent="0.25">
      <c r="M127">
        <f>Boat2!M47</f>
        <v>0</v>
      </c>
    </row>
    <row r="128" spans="13:13" x14ac:dyDescent="0.25">
      <c r="M128" s="113">
        <f>Boat2!M48</f>
        <v>0</v>
      </c>
    </row>
    <row r="129" spans="13:13" x14ac:dyDescent="0.25">
      <c r="M129" s="118" t="s">
        <v>80</v>
      </c>
    </row>
    <row r="130" spans="13:13" x14ac:dyDescent="0.25">
      <c r="M130" s="113">
        <f>Boat3!M15</f>
        <v>0</v>
      </c>
    </row>
    <row r="131" spans="13:13" x14ac:dyDescent="0.25">
      <c r="M131">
        <f>Boat3!M16</f>
        <v>0</v>
      </c>
    </row>
    <row r="132" spans="13:13" x14ac:dyDescent="0.25">
      <c r="M132">
        <f>Boat3!M17</f>
        <v>0</v>
      </c>
    </row>
    <row r="133" spans="13:13" x14ac:dyDescent="0.25">
      <c r="M133">
        <f>Boat3!M18</f>
        <v>0</v>
      </c>
    </row>
    <row r="134" spans="13:13" x14ac:dyDescent="0.25">
      <c r="M134">
        <f>Boat3!M19</f>
        <v>0</v>
      </c>
    </row>
    <row r="135" spans="13:13" x14ac:dyDescent="0.25">
      <c r="M135">
        <f>Boat3!M20</f>
        <v>0</v>
      </c>
    </row>
    <row r="136" spans="13:13" x14ac:dyDescent="0.25">
      <c r="M136">
        <f>Boat3!M21</f>
        <v>0</v>
      </c>
    </row>
    <row r="137" spans="13:13" x14ac:dyDescent="0.25">
      <c r="M137">
        <f>Boat3!M22</f>
        <v>0</v>
      </c>
    </row>
    <row r="138" spans="13:13" x14ac:dyDescent="0.25">
      <c r="M138">
        <f>Boat3!M23</f>
        <v>0</v>
      </c>
    </row>
    <row r="139" spans="13:13" x14ac:dyDescent="0.25">
      <c r="M139">
        <f>Boat3!M24</f>
        <v>0</v>
      </c>
    </row>
    <row r="140" spans="13:13" x14ac:dyDescent="0.25">
      <c r="M140">
        <f>Boat3!M25</f>
        <v>0</v>
      </c>
    </row>
    <row r="141" spans="13:13" x14ac:dyDescent="0.25">
      <c r="M141">
        <f>Boat3!M26</f>
        <v>0</v>
      </c>
    </row>
    <row r="142" spans="13:13" x14ac:dyDescent="0.25">
      <c r="M142">
        <f>Boat3!M27</f>
        <v>0</v>
      </c>
    </row>
    <row r="143" spans="13:13" x14ac:dyDescent="0.25">
      <c r="M143">
        <f>Boat3!M28</f>
        <v>0</v>
      </c>
    </row>
    <row r="144" spans="13:13" x14ac:dyDescent="0.25">
      <c r="M144">
        <f>Boat3!M29</f>
        <v>0</v>
      </c>
    </row>
    <row r="145" spans="13:13" x14ac:dyDescent="0.25">
      <c r="M145">
        <f>Boat3!M30</f>
        <v>0</v>
      </c>
    </row>
    <row r="146" spans="13:13" x14ac:dyDescent="0.25">
      <c r="M146">
        <f>Boat3!M31</f>
        <v>0</v>
      </c>
    </row>
    <row r="147" spans="13:13" x14ac:dyDescent="0.25">
      <c r="M147">
        <f>Boat3!M32</f>
        <v>0</v>
      </c>
    </row>
    <row r="148" spans="13:13" x14ac:dyDescent="0.25">
      <c r="M148">
        <f>Boat3!M33</f>
        <v>0</v>
      </c>
    </row>
    <row r="149" spans="13:13" x14ac:dyDescent="0.25">
      <c r="M149">
        <f>Boat3!M34</f>
        <v>0</v>
      </c>
    </row>
    <row r="150" spans="13:13" x14ac:dyDescent="0.25">
      <c r="M150">
        <f>Boat3!M35</f>
        <v>0</v>
      </c>
    </row>
    <row r="151" spans="13:13" x14ac:dyDescent="0.25">
      <c r="M151">
        <f>Boat3!M36</f>
        <v>0</v>
      </c>
    </row>
    <row r="152" spans="13:13" x14ac:dyDescent="0.25">
      <c r="M152">
        <f>Boat3!M37</f>
        <v>0</v>
      </c>
    </row>
    <row r="153" spans="13:13" x14ac:dyDescent="0.25">
      <c r="M153">
        <f>Boat3!M38</f>
        <v>0</v>
      </c>
    </row>
    <row r="154" spans="13:13" x14ac:dyDescent="0.25">
      <c r="M154">
        <f>Boat3!M39</f>
        <v>0</v>
      </c>
    </row>
    <row r="155" spans="13:13" x14ac:dyDescent="0.25">
      <c r="M155">
        <f>Boat3!M40</f>
        <v>0</v>
      </c>
    </row>
    <row r="156" spans="13:13" x14ac:dyDescent="0.25">
      <c r="M156">
        <f>Boat3!M41</f>
        <v>0</v>
      </c>
    </row>
    <row r="157" spans="13:13" x14ac:dyDescent="0.25">
      <c r="M157">
        <f>Boat3!M42</f>
        <v>0</v>
      </c>
    </row>
    <row r="158" spans="13:13" x14ac:dyDescent="0.25">
      <c r="M158">
        <f>Boat3!M43</f>
        <v>0</v>
      </c>
    </row>
    <row r="159" spans="13:13" x14ac:dyDescent="0.25">
      <c r="M159">
        <f>Boat3!M44</f>
        <v>0</v>
      </c>
    </row>
    <row r="160" spans="13:13" x14ac:dyDescent="0.25">
      <c r="M160">
        <f>Boat3!M45</f>
        <v>0</v>
      </c>
    </row>
    <row r="161" spans="13:13" x14ac:dyDescent="0.25">
      <c r="M161">
        <f>Boat3!M46</f>
        <v>0</v>
      </c>
    </row>
    <row r="162" spans="13:13" x14ac:dyDescent="0.25">
      <c r="M162">
        <f>Boat3!M47</f>
        <v>0</v>
      </c>
    </row>
    <row r="163" spans="13:13" x14ac:dyDescent="0.25">
      <c r="M163" s="113">
        <f>Boat3!M48</f>
        <v>0</v>
      </c>
    </row>
    <row r="164" spans="13:13" x14ac:dyDescent="0.25">
      <c r="M164" s="118" t="s">
        <v>74</v>
      </c>
    </row>
    <row r="165" spans="13:13" x14ac:dyDescent="0.25">
      <c r="M165" s="113">
        <f>Dahab!M15</f>
        <v>0</v>
      </c>
    </row>
    <row r="166" spans="13:13" x14ac:dyDescent="0.25">
      <c r="M166">
        <f>Dahab!M16</f>
        <v>0</v>
      </c>
    </row>
    <row r="167" spans="13:13" x14ac:dyDescent="0.25">
      <c r="M167">
        <f>Dahab!M17</f>
        <v>0</v>
      </c>
    </row>
    <row r="168" spans="13:13" x14ac:dyDescent="0.25">
      <c r="M168">
        <f>Dahab!M18</f>
        <v>0</v>
      </c>
    </row>
    <row r="169" spans="13:13" x14ac:dyDescent="0.25">
      <c r="M169">
        <f>Dahab!M19</f>
        <v>0</v>
      </c>
    </row>
    <row r="170" spans="13:13" x14ac:dyDescent="0.25">
      <c r="M170">
        <f>Dahab!M20</f>
        <v>0</v>
      </c>
    </row>
    <row r="171" spans="13:13" x14ac:dyDescent="0.25">
      <c r="M171">
        <f>Dahab!M21</f>
        <v>0</v>
      </c>
    </row>
    <row r="172" spans="13:13" x14ac:dyDescent="0.25">
      <c r="M172">
        <f>Dahab!M22</f>
        <v>0</v>
      </c>
    </row>
    <row r="173" spans="13:13" x14ac:dyDescent="0.25">
      <c r="M173">
        <f>Dahab!M23</f>
        <v>0</v>
      </c>
    </row>
    <row r="174" spans="13:13" x14ac:dyDescent="0.25">
      <c r="M174">
        <f>Dahab!M24</f>
        <v>0</v>
      </c>
    </row>
    <row r="175" spans="13:13" x14ac:dyDescent="0.25">
      <c r="M175">
        <f>Dahab!M25</f>
        <v>0</v>
      </c>
    </row>
    <row r="176" spans="13:13" x14ac:dyDescent="0.25">
      <c r="M176">
        <f>Dahab!M26</f>
        <v>0</v>
      </c>
    </row>
    <row r="177" spans="13:13" x14ac:dyDescent="0.25">
      <c r="M177">
        <f>Dahab!M27</f>
        <v>0</v>
      </c>
    </row>
    <row r="178" spans="13:13" x14ac:dyDescent="0.25">
      <c r="M178">
        <f>Dahab!M28</f>
        <v>0</v>
      </c>
    </row>
    <row r="179" spans="13:13" x14ac:dyDescent="0.25">
      <c r="M179">
        <f>Dahab!M29</f>
        <v>0</v>
      </c>
    </row>
    <row r="180" spans="13:13" x14ac:dyDescent="0.25">
      <c r="M180">
        <f>Dahab!M30</f>
        <v>0</v>
      </c>
    </row>
    <row r="181" spans="13:13" x14ac:dyDescent="0.25">
      <c r="M181">
        <f>Dahab!M31</f>
        <v>0</v>
      </c>
    </row>
    <row r="182" spans="13:13" x14ac:dyDescent="0.25">
      <c r="M182">
        <f>Dahab!M32</f>
        <v>0</v>
      </c>
    </row>
    <row r="183" spans="13:13" x14ac:dyDescent="0.25">
      <c r="M183">
        <f>Dahab!M33</f>
        <v>0</v>
      </c>
    </row>
    <row r="184" spans="13:13" x14ac:dyDescent="0.25">
      <c r="M184">
        <f>Dahab!M34</f>
        <v>0</v>
      </c>
    </row>
    <row r="185" spans="13:13" x14ac:dyDescent="0.25">
      <c r="M185">
        <f>Dahab!M35</f>
        <v>0</v>
      </c>
    </row>
    <row r="186" spans="13:13" x14ac:dyDescent="0.25">
      <c r="M186">
        <f>Dahab!M36</f>
        <v>0</v>
      </c>
    </row>
    <row r="187" spans="13:13" x14ac:dyDescent="0.25">
      <c r="M187">
        <f>Dahab!M37</f>
        <v>0</v>
      </c>
    </row>
    <row r="188" spans="13:13" x14ac:dyDescent="0.25">
      <c r="M188">
        <f>Dahab!M38</f>
        <v>0</v>
      </c>
    </row>
    <row r="189" spans="13:13" x14ac:dyDescent="0.25">
      <c r="M189">
        <f>Dahab!M39</f>
        <v>0</v>
      </c>
    </row>
    <row r="190" spans="13:13" x14ac:dyDescent="0.25">
      <c r="M190">
        <f>Dahab!M40</f>
        <v>0</v>
      </c>
    </row>
    <row r="191" spans="13:13" x14ac:dyDescent="0.25">
      <c r="M191">
        <f>Dahab!M41</f>
        <v>0</v>
      </c>
    </row>
    <row r="192" spans="13:13" x14ac:dyDescent="0.25">
      <c r="M192">
        <f>Dahab!M42</f>
        <v>0</v>
      </c>
    </row>
    <row r="193" spans="13:13" x14ac:dyDescent="0.25">
      <c r="M193">
        <f>Dahab!M43</f>
        <v>0</v>
      </c>
    </row>
    <row r="194" spans="13:13" x14ac:dyDescent="0.25">
      <c r="M194">
        <f>Dahab!M44</f>
        <v>0</v>
      </c>
    </row>
    <row r="195" spans="13:13" x14ac:dyDescent="0.25">
      <c r="M195">
        <f>Dahab!M45</f>
        <v>0</v>
      </c>
    </row>
    <row r="196" spans="13:13" x14ac:dyDescent="0.25">
      <c r="M196">
        <f>Dahab!M46</f>
        <v>0</v>
      </c>
    </row>
    <row r="197" spans="13:13" x14ac:dyDescent="0.25">
      <c r="M197">
        <f>Dahab!M47</f>
        <v>0</v>
      </c>
    </row>
    <row r="198" spans="13:13" x14ac:dyDescent="0.25">
      <c r="M198" s="113">
        <f>Dahab!M48</f>
        <v>0</v>
      </c>
    </row>
    <row r="199" spans="13:13" x14ac:dyDescent="0.25">
      <c r="M199" s="118" t="s">
        <v>75</v>
      </c>
    </row>
    <row r="200" spans="13:13" x14ac:dyDescent="0.25">
      <c r="M200" s="113">
        <f>Thistelgorm!M15</f>
        <v>0</v>
      </c>
    </row>
    <row r="201" spans="13:13" x14ac:dyDescent="0.25">
      <c r="M201">
        <f>Thistelgorm!M16</f>
        <v>0</v>
      </c>
    </row>
    <row r="202" spans="13:13" x14ac:dyDescent="0.25">
      <c r="M202">
        <f>Thistelgorm!M17</f>
        <v>0</v>
      </c>
    </row>
    <row r="203" spans="13:13" x14ac:dyDescent="0.25">
      <c r="M203">
        <f>Thistelgorm!M18</f>
        <v>0</v>
      </c>
    </row>
    <row r="204" spans="13:13" x14ac:dyDescent="0.25">
      <c r="M204">
        <f>Thistelgorm!M19</f>
        <v>0</v>
      </c>
    </row>
    <row r="205" spans="13:13" x14ac:dyDescent="0.25">
      <c r="M205">
        <f>Thistelgorm!M20</f>
        <v>0</v>
      </c>
    </row>
    <row r="206" spans="13:13" x14ac:dyDescent="0.25">
      <c r="M206">
        <f>Thistelgorm!M21</f>
        <v>0</v>
      </c>
    </row>
    <row r="207" spans="13:13" x14ac:dyDescent="0.25">
      <c r="M207">
        <f>Thistelgorm!M22</f>
        <v>0</v>
      </c>
    </row>
    <row r="208" spans="13:13" x14ac:dyDescent="0.25">
      <c r="M208">
        <f>Thistelgorm!M23</f>
        <v>0</v>
      </c>
    </row>
    <row r="209" spans="13:13" x14ac:dyDescent="0.25">
      <c r="M209">
        <f>Thistelgorm!M24</f>
        <v>0</v>
      </c>
    </row>
    <row r="210" spans="13:13" x14ac:dyDescent="0.25">
      <c r="M210">
        <f>Thistelgorm!M25</f>
        <v>0</v>
      </c>
    </row>
    <row r="211" spans="13:13" x14ac:dyDescent="0.25">
      <c r="M211">
        <f>Thistelgorm!M26</f>
        <v>0</v>
      </c>
    </row>
    <row r="212" spans="13:13" x14ac:dyDescent="0.25">
      <c r="M212">
        <f>Thistelgorm!M27</f>
        <v>0</v>
      </c>
    </row>
    <row r="213" spans="13:13" x14ac:dyDescent="0.25">
      <c r="M213">
        <f>Thistelgorm!M28</f>
        <v>0</v>
      </c>
    </row>
    <row r="214" spans="13:13" x14ac:dyDescent="0.25">
      <c r="M214">
        <f>Thistelgorm!M29</f>
        <v>0</v>
      </c>
    </row>
    <row r="215" spans="13:13" x14ac:dyDescent="0.25">
      <c r="M215">
        <f>Thistelgorm!M30</f>
        <v>0</v>
      </c>
    </row>
    <row r="216" spans="13:13" x14ac:dyDescent="0.25">
      <c r="M216">
        <f>Thistelgorm!M31</f>
        <v>0</v>
      </c>
    </row>
    <row r="217" spans="13:13" x14ac:dyDescent="0.25">
      <c r="M217">
        <f>Thistelgorm!M32</f>
        <v>0</v>
      </c>
    </row>
    <row r="218" spans="13:13" x14ac:dyDescent="0.25">
      <c r="M218">
        <f>Thistelgorm!M33</f>
        <v>0</v>
      </c>
    </row>
    <row r="219" spans="13:13" x14ac:dyDescent="0.25">
      <c r="M219">
        <f>Thistelgorm!M34</f>
        <v>0</v>
      </c>
    </row>
    <row r="220" spans="13:13" x14ac:dyDescent="0.25">
      <c r="M220">
        <f>Thistelgorm!M35</f>
        <v>0</v>
      </c>
    </row>
    <row r="221" spans="13:13" x14ac:dyDescent="0.25">
      <c r="M221">
        <f>Thistelgorm!M36</f>
        <v>0</v>
      </c>
    </row>
    <row r="222" spans="13:13" x14ac:dyDescent="0.25">
      <c r="M222">
        <f>Thistelgorm!M37</f>
        <v>0</v>
      </c>
    </row>
    <row r="223" spans="13:13" x14ac:dyDescent="0.25">
      <c r="M223">
        <f>Thistelgorm!M38</f>
        <v>0</v>
      </c>
    </row>
    <row r="224" spans="13:13" x14ac:dyDescent="0.25">
      <c r="M224">
        <f>Thistelgorm!M39</f>
        <v>0</v>
      </c>
    </row>
    <row r="225" spans="13:13" x14ac:dyDescent="0.25">
      <c r="M225">
        <f>Thistelgorm!M40</f>
        <v>0</v>
      </c>
    </row>
    <row r="226" spans="13:13" x14ac:dyDescent="0.25">
      <c r="M226">
        <f>Thistelgorm!M41</f>
        <v>0</v>
      </c>
    </row>
    <row r="227" spans="13:13" x14ac:dyDescent="0.25">
      <c r="M227">
        <f>Thistelgorm!M42</f>
        <v>0</v>
      </c>
    </row>
    <row r="228" spans="13:13" x14ac:dyDescent="0.25">
      <c r="M228">
        <f>Thistelgorm!M43</f>
        <v>0</v>
      </c>
    </row>
    <row r="229" spans="13:13" x14ac:dyDescent="0.25">
      <c r="M229">
        <f>Thistelgorm!M44</f>
        <v>0</v>
      </c>
    </row>
    <row r="230" spans="13:13" x14ac:dyDescent="0.25">
      <c r="M230">
        <f>Thistelgorm!M45</f>
        <v>0</v>
      </c>
    </row>
    <row r="231" spans="13:13" x14ac:dyDescent="0.25">
      <c r="M231">
        <f>Thistelgorm!M46</f>
        <v>0</v>
      </c>
    </row>
    <row r="232" spans="13:13" x14ac:dyDescent="0.25">
      <c r="M232">
        <f>Thistelgorm!M47</f>
        <v>0</v>
      </c>
    </row>
    <row r="233" spans="13:13" x14ac:dyDescent="0.25">
      <c r="M233" s="113">
        <f>Thistelgorm!M48</f>
        <v>0</v>
      </c>
    </row>
    <row r="234" spans="13:13" x14ac:dyDescent="0.25">
      <c r="M234" s="118" t="s">
        <v>76</v>
      </c>
    </row>
    <row r="235" spans="13:13" x14ac:dyDescent="0.25">
      <c r="M235" s="113">
        <f>'Sharks bay'!M15</f>
        <v>0</v>
      </c>
    </row>
    <row r="236" spans="13:13" x14ac:dyDescent="0.25">
      <c r="M236">
        <f>'Sharks bay'!M16</f>
        <v>0</v>
      </c>
    </row>
    <row r="237" spans="13:13" x14ac:dyDescent="0.25">
      <c r="M237">
        <f>'Sharks bay'!M17</f>
        <v>0</v>
      </c>
    </row>
    <row r="238" spans="13:13" x14ac:dyDescent="0.25">
      <c r="M238">
        <f>'Sharks bay'!M18</f>
        <v>0</v>
      </c>
    </row>
    <row r="239" spans="13:13" x14ac:dyDescent="0.25">
      <c r="M239">
        <f>'Sharks bay'!M19</f>
        <v>0</v>
      </c>
    </row>
    <row r="240" spans="13:13" x14ac:dyDescent="0.25">
      <c r="M240">
        <f>'Sharks bay'!M20</f>
        <v>0</v>
      </c>
    </row>
    <row r="241" spans="13:13" x14ac:dyDescent="0.25">
      <c r="M241">
        <f>'Sharks bay'!M21</f>
        <v>0</v>
      </c>
    </row>
    <row r="242" spans="13:13" x14ac:dyDescent="0.25">
      <c r="M242">
        <f>'Sharks bay'!M22</f>
        <v>0</v>
      </c>
    </row>
    <row r="243" spans="13:13" x14ac:dyDescent="0.25">
      <c r="M243">
        <f>'Sharks bay'!M23</f>
        <v>0</v>
      </c>
    </row>
    <row r="244" spans="13:13" x14ac:dyDescent="0.25">
      <c r="M244">
        <f>'Sharks bay'!M24</f>
        <v>0</v>
      </c>
    </row>
    <row r="245" spans="13:13" x14ac:dyDescent="0.25">
      <c r="M245">
        <f>'Sharks bay'!M25</f>
        <v>0</v>
      </c>
    </row>
    <row r="246" spans="13:13" x14ac:dyDescent="0.25">
      <c r="M246">
        <f>'Sharks bay'!M26</f>
        <v>0</v>
      </c>
    </row>
    <row r="247" spans="13:13" x14ac:dyDescent="0.25">
      <c r="M247">
        <f>'Sharks bay'!M27</f>
        <v>0</v>
      </c>
    </row>
    <row r="248" spans="13:13" x14ac:dyDescent="0.25">
      <c r="M248">
        <f>'Sharks bay'!M28</f>
        <v>0</v>
      </c>
    </row>
    <row r="249" spans="13:13" x14ac:dyDescent="0.25">
      <c r="M249">
        <f>'Sharks bay'!M29</f>
        <v>0</v>
      </c>
    </row>
    <row r="250" spans="13:13" x14ac:dyDescent="0.25">
      <c r="M250">
        <f>'Sharks bay'!M30</f>
        <v>0</v>
      </c>
    </row>
    <row r="251" spans="13:13" x14ac:dyDescent="0.25">
      <c r="M251">
        <f>'Sharks bay'!M31</f>
        <v>0</v>
      </c>
    </row>
    <row r="252" spans="13:13" x14ac:dyDescent="0.25">
      <c r="M252">
        <f>'Sharks bay'!M32</f>
        <v>0</v>
      </c>
    </row>
    <row r="253" spans="13:13" x14ac:dyDescent="0.25">
      <c r="M253">
        <f>'Sharks bay'!M33</f>
        <v>0</v>
      </c>
    </row>
    <row r="254" spans="13:13" x14ac:dyDescent="0.25">
      <c r="M254">
        <f>'Sharks bay'!M34</f>
        <v>0</v>
      </c>
    </row>
    <row r="255" spans="13:13" x14ac:dyDescent="0.25">
      <c r="M255">
        <f>'Sharks bay'!M35</f>
        <v>0</v>
      </c>
    </row>
    <row r="256" spans="13:13" x14ac:dyDescent="0.25">
      <c r="M256">
        <f>'Sharks bay'!M36</f>
        <v>0</v>
      </c>
    </row>
    <row r="257" spans="13:13" x14ac:dyDescent="0.25">
      <c r="M257">
        <f>'Sharks bay'!M37</f>
        <v>0</v>
      </c>
    </row>
    <row r="258" spans="13:13" x14ac:dyDescent="0.25">
      <c r="M258">
        <f>'Sharks bay'!M38</f>
        <v>0</v>
      </c>
    </row>
    <row r="259" spans="13:13" x14ac:dyDescent="0.25">
      <c r="M259">
        <f>'Sharks bay'!M39</f>
        <v>0</v>
      </c>
    </row>
    <row r="260" spans="13:13" x14ac:dyDescent="0.25">
      <c r="M260">
        <f>'Sharks bay'!M40</f>
        <v>0</v>
      </c>
    </row>
    <row r="261" spans="13:13" x14ac:dyDescent="0.25">
      <c r="M261">
        <f>'Sharks bay'!M41</f>
        <v>0</v>
      </c>
    </row>
    <row r="262" spans="13:13" x14ac:dyDescent="0.25">
      <c r="M262">
        <f>'Sharks bay'!M42</f>
        <v>0</v>
      </c>
    </row>
    <row r="263" spans="13:13" x14ac:dyDescent="0.25">
      <c r="M263">
        <f>'Sharks bay'!M43</f>
        <v>0</v>
      </c>
    </row>
    <row r="264" spans="13:13" x14ac:dyDescent="0.25">
      <c r="M264">
        <f>'Sharks bay'!M44</f>
        <v>0</v>
      </c>
    </row>
    <row r="265" spans="13:13" x14ac:dyDescent="0.25">
      <c r="M265">
        <f>'Sharks bay'!M45</f>
        <v>0</v>
      </c>
    </row>
    <row r="266" spans="13:13" x14ac:dyDescent="0.25">
      <c r="M266">
        <f>'Sharks bay'!M46</f>
        <v>0</v>
      </c>
    </row>
    <row r="267" spans="13:13" x14ac:dyDescent="0.25">
      <c r="M267">
        <f>'Sharks bay'!M47</f>
        <v>0</v>
      </c>
    </row>
    <row r="268" spans="13:13" x14ac:dyDescent="0.25">
      <c r="M268" s="113">
        <f>'Sharks bay'!M48</f>
        <v>0</v>
      </c>
    </row>
    <row r="269" spans="13:13" x14ac:dyDescent="0.25">
      <c r="M269" s="118" t="s">
        <v>78</v>
      </c>
    </row>
    <row r="270" spans="13:13" x14ac:dyDescent="0.25">
      <c r="M270" s="113">
        <f>Fanar!M15</f>
        <v>0</v>
      </c>
    </row>
    <row r="271" spans="13:13" x14ac:dyDescent="0.25">
      <c r="M271">
        <f>Fanar!M16</f>
        <v>0</v>
      </c>
    </row>
    <row r="272" spans="13:13" x14ac:dyDescent="0.25">
      <c r="M272">
        <f>Fanar!M17</f>
        <v>0</v>
      </c>
    </row>
    <row r="273" spans="13:13" x14ac:dyDescent="0.25">
      <c r="M273">
        <f>Fanar!M18</f>
        <v>0</v>
      </c>
    </row>
    <row r="274" spans="13:13" x14ac:dyDescent="0.25">
      <c r="M274">
        <f>Fanar!M19</f>
        <v>0</v>
      </c>
    </row>
    <row r="275" spans="13:13" x14ac:dyDescent="0.25">
      <c r="M275">
        <f>Fanar!M20</f>
        <v>0</v>
      </c>
    </row>
    <row r="276" spans="13:13" x14ac:dyDescent="0.25">
      <c r="M276">
        <f>Fanar!M21</f>
        <v>0</v>
      </c>
    </row>
    <row r="277" spans="13:13" x14ac:dyDescent="0.25">
      <c r="M277">
        <f>Fanar!M22</f>
        <v>0</v>
      </c>
    </row>
    <row r="278" spans="13:13" x14ac:dyDescent="0.25">
      <c r="M278">
        <f>Fanar!M23</f>
        <v>0</v>
      </c>
    </row>
    <row r="279" spans="13:13" x14ac:dyDescent="0.25">
      <c r="M279">
        <f>Fanar!M24</f>
        <v>0</v>
      </c>
    </row>
    <row r="280" spans="13:13" x14ac:dyDescent="0.25">
      <c r="M280">
        <f>Fanar!M25</f>
        <v>0</v>
      </c>
    </row>
    <row r="281" spans="13:13" x14ac:dyDescent="0.25">
      <c r="M281">
        <f>Fanar!M26</f>
        <v>0</v>
      </c>
    </row>
    <row r="282" spans="13:13" x14ac:dyDescent="0.25">
      <c r="M282">
        <f>Fanar!M27</f>
        <v>0</v>
      </c>
    </row>
    <row r="283" spans="13:13" x14ac:dyDescent="0.25">
      <c r="M283">
        <f>Fanar!M28</f>
        <v>0</v>
      </c>
    </row>
    <row r="284" spans="13:13" x14ac:dyDescent="0.25">
      <c r="M284">
        <f>Fanar!M29</f>
        <v>0</v>
      </c>
    </row>
    <row r="285" spans="13:13" x14ac:dyDescent="0.25">
      <c r="M285">
        <f>Fanar!M30</f>
        <v>0</v>
      </c>
    </row>
    <row r="286" spans="13:13" x14ac:dyDescent="0.25">
      <c r="M286">
        <f>Fanar!M31</f>
        <v>0</v>
      </c>
    </row>
    <row r="287" spans="13:13" x14ac:dyDescent="0.25">
      <c r="M287">
        <f>Fanar!M32</f>
        <v>0</v>
      </c>
    </row>
    <row r="288" spans="13:13" x14ac:dyDescent="0.25">
      <c r="M288">
        <f>Fanar!M33</f>
        <v>0</v>
      </c>
    </row>
    <row r="289" spans="13:13" x14ac:dyDescent="0.25">
      <c r="M289">
        <f>Fanar!M34</f>
        <v>0</v>
      </c>
    </row>
    <row r="290" spans="13:13" x14ac:dyDescent="0.25">
      <c r="M290">
        <f>Fanar!M35</f>
        <v>0</v>
      </c>
    </row>
    <row r="291" spans="13:13" x14ac:dyDescent="0.25">
      <c r="M291">
        <f>Fanar!M36</f>
        <v>0</v>
      </c>
    </row>
    <row r="292" spans="13:13" x14ac:dyDescent="0.25">
      <c r="M292">
        <f>Fanar!M37</f>
        <v>0</v>
      </c>
    </row>
    <row r="293" spans="13:13" x14ac:dyDescent="0.25">
      <c r="M293">
        <f>Fanar!M38</f>
        <v>0</v>
      </c>
    </row>
    <row r="294" spans="13:13" x14ac:dyDescent="0.25">
      <c r="M294">
        <f>Fanar!M39</f>
        <v>0</v>
      </c>
    </row>
    <row r="295" spans="13:13" x14ac:dyDescent="0.25">
      <c r="M295">
        <f>Fanar!M40</f>
        <v>0</v>
      </c>
    </row>
    <row r="296" spans="13:13" x14ac:dyDescent="0.25">
      <c r="M296">
        <f>Fanar!M41</f>
        <v>0</v>
      </c>
    </row>
    <row r="297" spans="13:13" x14ac:dyDescent="0.25">
      <c r="M297">
        <f>Fanar!M42</f>
        <v>0</v>
      </c>
    </row>
    <row r="298" spans="13:13" x14ac:dyDescent="0.25">
      <c r="M298">
        <f>Fanar!M43</f>
        <v>0</v>
      </c>
    </row>
    <row r="299" spans="13:13" x14ac:dyDescent="0.25">
      <c r="M299">
        <f>Fanar!M44</f>
        <v>0</v>
      </c>
    </row>
    <row r="300" spans="13:13" x14ac:dyDescent="0.25">
      <c r="M300">
        <f>Fanar!M45</f>
        <v>0</v>
      </c>
    </row>
    <row r="301" spans="13:13" x14ac:dyDescent="0.25">
      <c r="M301">
        <f>Fanar!M46</f>
        <v>0</v>
      </c>
    </row>
    <row r="302" spans="13:13" x14ac:dyDescent="0.25">
      <c r="M302">
        <f>Fanar!M47</f>
        <v>0</v>
      </c>
    </row>
    <row r="303" spans="13:13" x14ac:dyDescent="0.25">
      <c r="M303" s="113">
        <f>Fanar!M48</f>
        <v>0</v>
      </c>
    </row>
  </sheetData>
  <sheetProtection formatCells="0"/>
  <mergeCells count="41">
    <mergeCell ref="C4:F4"/>
    <mergeCell ref="G4:L4"/>
    <mergeCell ref="C1:C2"/>
    <mergeCell ref="D1:D2"/>
    <mergeCell ref="E1:E2"/>
    <mergeCell ref="F1:G1"/>
    <mergeCell ref="H1:I2"/>
    <mergeCell ref="J1:J2"/>
    <mergeCell ref="K1:L2"/>
    <mergeCell ref="N1:O2"/>
    <mergeCell ref="H3:I3"/>
    <mergeCell ref="K3:L3"/>
    <mergeCell ref="N3:O3"/>
    <mergeCell ref="B51:H51"/>
    <mergeCell ref="H5:I5"/>
    <mergeCell ref="K5:L5"/>
    <mergeCell ref="H6:I6"/>
    <mergeCell ref="K6:L6"/>
    <mergeCell ref="A7:B10"/>
    <mergeCell ref="H7:I7"/>
    <mergeCell ref="K7:L7"/>
    <mergeCell ref="H8:I8"/>
    <mergeCell ref="K8:L8"/>
    <mergeCell ref="H9:I9"/>
    <mergeCell ref="K9:L9"/>
    <mergeCell ref="H10:I10"/>
    <mergeCell ref="K10:L10"/>
    <mergeCell ref="H11:I11"/>
    <mergeCell ref="K11:L11"/>
    <mergeCell ref="B52:H52"/>
    <mergeCell ref="K52:L52"/>
    <mergeCell ref="H12:I12"/>
    <mergeCell ref="K12:L12"/>
    <mergeCell ref="N52:R52"/>
    <mergeCell ref="G53:H53"/>
    <mergeCell ref="N53:R57"/>
    <mergeCell ref="G54:H54"/>
    <mergeCell ref="G55:H55"/>
    <mergeCell ref="K55:L55"/>
    <mergeCell ref="G56:H56"/>
    <mergeCell ref="G57:H57"/>
  </mergeCells>
  <conditionalFormatting sqref="H3:I3">
    <cfRule type="timePeriod" dxfId="100" priority="3" timePeriod="last7Days">
      <formula>AND(TODAY()-FLOOR(H3,1)&lt;=6,FLOOR(H3,1)&lt;=TODAY())</formula>
    </cfRule>
    <cfRule type="timePeriod" dxfId="99" priority="4" timePeriod="last7Days">
      <formula>AND(TODAY()-FLOOR(H3,1)&lt;=6,FLOOR(H3,1)&lt;=TODAY())</formula>
    </cfRule>
  </conditionalFormatting>
  <conditionalFormatting sqref="M15:M303">
    <cfRule type="expression" dxfId="98" priority="1">
      <formula>COUNIF($M$15:$M$303,M15)&gt;1</formula>
    </cfRule>
  </conditionalFormatting>
  <pageMargins left="0.25" right="0.25" top="0.25" bottom="0.25" header="0.3" footer="0.3"/>
  <pageSetup paperSize="9" scale="60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350EA45-BB3A-4AD3-8AEE-56DDC7AF6412}">
          <x14:formula1>
            <xm:f>#REF!</xm:f>
          </x14:formula1>
          <xm:sqref>D12</xm:sqref>
        </x14:dataValidation>
        <x14:dataValidation type="list" allowBlank="1" showInputMessage="1" showErrorMessage="1" xr:uid="{6B38E206-0F06-4862-AA2D-BB1619F74F0E}">
          <x14:formula1>
            <xm:f>#REF!</xm:f>
          </x14:formula1>
          <xm:sqref>D3</xm:sqref>
        </x14:dataValidation>
        <x14:dataValidation type="list" allowBlank="1" showInputMessage="1" showErrorMessage="1" xr:uid="{27FB8569-6051-4306-89E2-E990B10EEDEF}">
          <x14:formula1>
            <xm:f>#REF!</xm:f>
          </x14:formula1>
          <xm:sqref>E3</xm:sqref>
        </x14:dataValidation>
        <x14:dataValidation type="list" allowBlank="1" showInputMessage="1" showErrorMessage="1" xr:uid="{66CCAE67-31FF-4084-921C-F211223D1049}">
          <x14:formula1>
            <xm:f>#REF!</xm:f>
          </x14:formula1>
          <xm:sqref>G54:H57</xm:sqref>
        </x14:dataValidation>
        <x14:dataValidation type="list" allowBlank="1" showInputMessage="1" showErrorMessage="1" xr:uid="{F36239E8-45F4-4D4D-8D2D-D4BFCD994A63}">
          <x14:formula1>
            <xm:f>#REF!</xm:f>
          </x14:formula1>
          <xm:sqref>K6:L12</xm:sqref>
        </x14:dataValidation>
        <x14:dataValidation type="list" allowBlank="1" showInputMessage="1" showErrorMessage="1" xr:uid="{9FE69109-06E9-4578-A398-5E9D576D27B4}">
          <x14:formula1>
            <xm:f>#REF!</xm:f>
          </x14:formula1>
          <xm:sqref>K3:L3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4C74A-BD89-441A-AEBC-7562BD1E03A8}">
  <dimension ref="A1:AB59"/>
  <sheetViews>
    <sheetView showZeros="0" zoomScaleNormal="100" workbookViewId="0">
      <selection activeCell="N4" sqref="N4"/>
    </sheetView>
  </sheetViews>
  <sheetFormatPr defaultColWidth="9.140625" defaultRowHeight="15" x14ac:dyDescent="0.25"/>
  <cols>
    <col min="1" max="1" width="5.5703125" customWidth="1"/>
    <col min="2" max="2" width="21.85546875" customWidth="1"/>
    <col min="3" max="3" width="17.28515625" bestFit="1" customWidth="1"/>
    <col min="4" max="4" width="19.140625" bestFit="1" customWidth="1"/>
    <col min="5" max="5" width="17.140625" customWidth="1"/>
    <col min="6" max="6" width="17.140625" bestFit="1" customWidth="1"/>
    <col min="7" max="7" width="12.28515625" customWidth="1"/>
    <col min="8" max="8" width="8.140625" customWidth="1"/>
    <col min="9" max="9" width="7.42578125" customWidth="1"/>
    <col min="10" max="10" width="12.5703125" bestFit="1" customWidth="1"/>
    <col min="11" max="11" width="10.85546875" customWidth="1"/>
    <col min="12" max="12" width="9.5703125" customWidth="1"/>
    <col min="13" max="13" width="7.85546875" customWidth="1"/>
    <col min="15" max="15" width="11.140625" bestFit="1" customWidth="1"/>
    <col min="16" max="16" width="10.7109375" customWidth="1"/>
    <col min="17" max="17" width="8.140625" customWidth="1"/>
    <col min="18" max="18" width="7" customWidth="1"/>
    <col min="19" max="19" width="8.28515625" bestFit="1" customWidth="1"/>
    <col min="20" max="21" width="8" bestFit="1" customWidth="1"/>
  </cols>
  <sheetData>
    <row r="1" spans="1:28" s="6" customFormat="1" ht="15" customHeight="1" x14ac:dyDescent="0.25">
      <c r="A1" s="12"/>
      <c r="B1" s="12"/>
      <c r="C1" s="146" t="s">
        <v>0</v>
      </c>
      <c r="D1" s="163" t="s">
        <v>1</v>
      </c>
      <c r="E1" s="163" t="s">
        <v>2</v>
      </c>
      <c r="F1" s="165" t="s">
        <v>43</v>
      </c>
      <c r="G1" s="165"/>
      <c r="H1" s="166" t="s">
        <v>6</v>
      </c>
      <c r="I1" s="166"/>
      <c r="J1" s="168" t="s">
        <v>5</v>
      </c>
      <c r="K1" s="157" t="s">
        <v>4</v>
      </c>
      <c r="L1" s="158"/>
      <c r="M1" s="13"/>
      <c r="N1" s="140" t="s">
        <v>60</v>
      </c>
      <c r="O1" s="141"/>
      <c r="P1" s="14"/>
      <c r="Q1" s="14"/>
      <c r="R1" s="14"/>
      <c r="S1" s="14"/>
      <c r="T1" s="14"/>
      <c r="U1" s="14"/>
      <c r="V1" s="9"/>
      <c r="W1" s="9"/>
      <c r="X1" s="9"/>
      <c r="Y1" s="9"/>
      <c r="Z1" s="9"/>
      <c r="AA1" s="9"/>
      <c r="AB1" s="9"/>
    </row>
    <row r="2" spans="1:28" s="6" customFormat="1" ht="15" customHeight="1" thickBot="1" x14ac:dyDescent="0.3">
      <c r="A2" s="12"/>
      <c r="B2" s="12"/>
      <c r="C2" s="147"/>
      <c r="D2" s="164"/>
      <c r="E2" s="164"/>
      <c r="F2" s="7" t="s">
        <v>8</v>
      </c>
      <c r="G2" s="7" t="s">
        <v>7</v>
      </c>
      <c r="H2" s="167"/>
      <c r="I2" s="167"/>
      <c r="J2" s="169"/>
      <c r="K2" s="159"/>
      <c r="L2" s="160"/>
      <c r="M2" s="13"/>
      <c r="N2" s="142"/>
      <c r="O2" s="143"/>
      <c r="P2" s="14"/>
      <c r="Q2" s="14"/>
      <c r="R2" s="14"/>
      <c r="S2" s="14"/>
      <c r="T2" s="14"/>
      <c r="U2" s="14"/>
      <c r="V2" s="9"/>
      <c r="W2" s="9"/>
      <c r="X2" s="9"/>
      <c r="Y2" s="9"/>
      <c r="Z2" s="9"/>
      <c r="AA2" s="9"/>
      <c r="AB2" s="9"/>
    </row>
    <row r="3" spans="1:28" s="6" customFormat="1" ht="27.75" customHeight="1" thickTop="1" thickBot="1" x14ac:dyDescent="0.3">
      <c r="A3" s="12"/>
      <c r="B3" s="12"/>
      <c r="C3" s="15">
        <f>Boat1!C3</f>
        <v>44774</v>
      </c>
      <c r="D3" s="16" t="s">
        <v>68</v>
      </c>
      <c r="E3" s="11"/>
      <c r="F3" s="73" t="e">
        <f>VLOOKUP($K$3,#REF!,4,FALSE)</f>
        <v>#REF!</v>
      </c>
      <c r="G3" s="73" t="e">
        <f>VLOOKUP($K$3,#REF!,5,FALSE)</f>
        <v>#REF!</v>
      </c>
      <c r="H3" s="171" t="e">
        <f>VLOOKUP($K$3,#REF!,3,FALSE)</f>
        <v>#REF!</v>
      </c>
      <c r="I3" s="172"/>
      <c r="J3" s="73" t="e">
        <f>VLOOKUP($K$3,#REF!,2,FALSE)</f>
        <v>#REF!</v>
      </c>
      <c r="K3" s="161"/>
      <c r="L3" s="162"/>
      <c r="M3" s="13"/>
      <c r="N3" s="144" t="e">
        <f>VLOOKUP($K$3,#REF!,6,FALSE)</f>
        <v>#REF!</v>
      </c>
      <c r="O3" s="145" t="e">
        <f>VLOOKUP($K$3,#REF!,2,FALSE)</f>
        <v>#REF!</v>
      </c>
      <c r="P3" s="14"/>
      <c r="Q3" s="14"/>
      <c r="R3" s="14"/>
      <c r="S3" s="14"/>
      <c r="T3" s="14"/>
      <c r="U3" s="14"/>
      <c r="V3" s="9"/>
      <c r="W3" s="9"/>
      <c r="X3" s="9"/>
      <c r="Y3" s="9"/>
      <c r="Z3" s="9"/>
      <c r="AA3" s="9"/>
      <c r="AB3" s="9"/>
    </row>
    <row r="4" spans="1:28" s="6" customFormat="1" ht="16.5" thickBot="1" x14ac:dyDescent="0.3">
      <c r="A4" s="12"/>
      <c r="B4" s="12"/>
      <c r="C4" s="179" t="s">
        <v>9</v>
      </c>
      <c r="D4" s="180"/>
      <c r="E4" s="180"/>
      <c r="F4" s="181"/>
      <c r="G4" s="182" t="s">
        <v>10</v>
      </c>
      <c r="H4" s="180"/>
      <c r="I4" s="180"/>
      <c r="J4" s="180"/>
      <c r="K4" s="180"/>
      <c r="L4" s="183"/>
      <c r="M4" s="13"/>
      <c r="N4" s="17" t="s">
        <v>71</v>
      </c>
      <c r="O4" s="18"/>
      <c r="P4" s="18"/>
      <c r="Q4" s="18"/>
      <c r="R4" s="18"/>
      <c r="S4" s="18"/>
      <c r="T4" s="18"/>
      <c r="U4" s="19"/>
      <c r="V4" s="9"/>
      <c r="W4" s="9"/>
      <c r="X4" s="9"/>
      <c r="Y4" s="9"/>
      <c r="Z4" s="9"/>
      <c r="AA4" s="9"/>
      <c r="AB4" s="9"/>
    </row>
    <row r="5" spans="1:28" s="6" customFormat="1" ht="15.75" thickBot="1" x14ac:dyDescent="0.3">
      <c r="A5" s="12"/>
      <c r="B5" s="12"/>
      <c r="C5" s="81" t="s">
        <v>14</v>
      </c>
      <c r="D5" s="7" t="s">
        <v>13</v>
      </c>
      <c r="E5" s="7" t="s">
        <v>11</v>
      </c>
      <c r="F5" s="82" t="s">
        <v>12</v>
      </c>
      <c r="G5" s="83" t="s">
        <v>14</v>
      </c>
      <c r="H5" s="169" t="s">
        <v>13</v>
      </c>
      <c r="I5" s="169"/>
      <c r="J5" s="7" t="s">
        <v>11</v>
      </c>
      <c r="K5" s="169" t="s">
        <v>45</v>
      </c>
      <c r="L5" s="184"/>
      <c r="M5" s="13"/>
      <c r="N5" s="17"/>
      <c r="O5" s="18"/>
      <c r="P5" s="18"/>
      <c r="Q5" s="18"/>
      <c r="R5" s="18"/>
      <c r="S5" s="18"/>
      <c r="T5" s="18"/>
      <c r="U5" s="19"/>
      <c r="V5" s="9"/>
      <c r="W5" s="9"/>
      <c r="X5" s="9"/>
      <c r="Y5" s="9"/>
      <c r="Z5" s="9"/>
      <c r="AA5" s="9"/>
      <c r="AB5" s="9"/>
    </row>
    <row r="6" spans="1:28" s="6" customFormat="1" ht="15.75" x14ac:dyDescent="0.25">
      <c r="A6" s="12"/>
      <c r="B6" s="12"/>
      <c r="C6" s="92" t="e">
        <f>VLOOKUP($K$3,#REF!,10,FALSE)</f>
        <v>#REF!</v>
      </c>
      <c r="D6" s="92" t="e">
        <f>VLOOKUP($K$3,#REF!,9,FALSE)</f>
        <v>#REF!</v>
      </c>
      <c r="E6" s="92" t="e">
        <f>VLOOKUP($K$3,#REF!,8,FALSE)</f>
        <v>#REF!</v>
      </c>
      <c r="F6" s="74" t="e">
        <f>VLOOKUP($K$3,#REF!,7,FALSE)</f>
        <v>#REF!</v>
      </c>
      <c r="G6" s="75" t="e">
        <f>VLOOKUP($K6,#REF!,4,FALSE)</f>
        <v>#REF!</v>
      </c>
      <c r="H6" s="170" t="e">
        <f>VLOOKUP($K6,#REF!,3,FALSE)</f>
        <v>#REF!</v>
      </c>
      <c r="I6" s="170"/>
      <c r="J6" s="91" t="e">
        <f>VLOOKUP($K6,#REF!,2,FALSE)</f>
        <v>#REF!</v>
      </c>
      <c r="K6" s="175"/>
      <c r="L6" s="176"/>
      <c r="M6" s="13"/>
      <c r="N6" s="20"/>
      <c r="O6" s="21"/>
      <c r="P6" s="21"/>
      <c r="Q6" s="22"/>
      <c r="R6" s="22"/>
      <c r="S6" s="23"/>
      <c r="T6" s="22"/>
      <c r="U6" s="24"/>
      <c r="V6" s="9"/>
      <c r="W6" s="9"/>
      <c r="X6" s="9"/>
      <c r="Y6" s="9"/>
      <c r="Z6" s="9"/>
      <c r="AA6" s="9"/>
      <c r="AB6" s="9"/>
    </row>
    <row r="7" spans="1:28" s="6" customFormat="1" ht="15.75" x14ac:dyDescent="0.25">
      <c r="A7" s="173" t="s">
        <v>44</v>
      </c>
      <c r="B7" s="174"/>
      <c r="C7" s="92" t="e">
        <f>VLOOKUP($K$3,#REF!,14,FALSE)</f>
        <v>#REF!</v>
      </c>
      <c r="D7" s="92" t="e">
        <f>VLOOKUP($K$3,#REF!,13,FALSE)</f>
        <v>#REF!</v>
      </c>
      <c r="E7" s="92" t="e">
        <f>VLOOKUP($K$3,#REF!,12,FALSE)</f>
        <v>#REF!</v>
      </c>
      <c r="F7" s="74" t="e">
        <f>VLOOKUP($K$3,#REF!,11,FALSE)</f>
        <v>#REF!</v>
      </c>
      <c r="G7" s="75" t="e">
        <f>VLOOKUP($K7,#REF!,4,FALSE)</f>
        <v>#REF!</v>
      </c>
      <c r="H7" s="170" t="e">
        <f>VLOOKUP($K7,#REF!,3,FALSE)</f>
        <v>#REF!</v>
      </c>
      <c r="I7" s="170"/>
      <c r="J7" s="91" t="e">
        <f>VLOOKUP($K7,#REF!,2,FALSE)</f>
        <v>#REF!</v>
      </c>
      <c r="K7" s="175"/>
      <c r="L7" s="176"/>
      <c r="M7" s="13"/>
      <c r="N7" s="20"/>
      <c r="O7" s="21"/>
      <c r="P7" s="21"/>
      <c r="Q7" s="22"/>
      <c r="R7" s="22"/>
      <c r="S7" s="23"/>
      <c r="T7" s="22"/>
      <c r="U7" s="24"/>
      <c r="V7" s="9"/>
      <c r="W7" s="9"/>
      <c r="X7" s="9"/>
      <c r="Y7" s="9"/>
      <c r="Z7" s="9"/>
      <c r="AA7" s="9"/>
      <c r="AB7" s="9"/>
    </row>
    <row r="8" spans="1:28" s="6" customFormat="1" ht="15.75" x14ac:dyDescent="0.25">
      <c r="A8" s="174"/>
      <c r="B8" s="174"/>
      <c r="C8" s="92" t="e">
        <f>VLOOKUP($K$3,#REF!,18,FALSE)</f>
        <v>#REF!</v>
      </c>
      <c r="D8" s="92" t="e">
        <f>VLOOKUP($K$3,#REF!,17,FALSE)</f>
        <v>#REF!</v>
      </c>
      <c r="E8" s="92" t="e">
        <f>VLOOKUP($K$3,#REF!,16,FALSE)</f>
        <v>#REF!</v>
      </c>
      <c r="F8" s="74" t="e">
        <f>VLOOKUP($K$3,#REF!,15,FALSE)</f>
        <v>#REF!</v>
      </c>
      <c r="G8" s="75" t="e">
        <f>VLOOKUP($K8,#REF!,4,FALSE)</f>
        <v>#REF!</v>
      </c>
      <c r="H8" s="170" t="e">
        <f>VLOOKUP($K8,#REF!,3,FALSE)</f>
        <v>#REF!</v>
      </c>
      <c r="I8" s="170"/>
      <c r="J8" s="91" t="e">
        <f>VLOOKUP($K8,#REF!,2,FALSE)</f>
        <v>#REF!</v>
      </c>
      <c r="K8" s="175"/>
      <c r="L8" s="176"/>
      <c r="M8" s="13"/>
      <c r="N8" s="20"/>
      <c r="O8" s="25"/>
      <c r="P8" s="25"/>
      <c r="Q8" s="25"/>
      <c r="R8" s="25"/>
      <c r="S8" s="26"/>
      <c r="T8" s="25"/>
      <c r="U8" s="27"/>
      <c r="V8" s="9"/>
      <c r="W8" s="9"/>
      <c r="X8" s="9"/>
      <c r="Y8" s="9"/>
      <c r="Z8" s="9"/>
      <c r="AA8" s="9"/>
      <c r="AB8" s="9"/>
    </row>
    <row r="9" spans="1:28" s="6" customFormat="1" ht="15.75" x14ac:dyDescent="0.25">
      <c r="A9" s="174"/>
      <c r="B9" s="174"/>
      <c r="C9" s="92" t="e">
        <f>VLOOKUP($K$3,#REF!,22,FALSE)</f>
        <v>#REF!</v>
      </c>
      <c r="D9" s="92" t="e">
        <f>VLOOKUP($K$3,#REF!,21,FALSE)</f>
        <v>#REF!</v>
      </c>
      <c r="E9" s="92" t="e">
        <f>VLOOKUP($K$3,#REF!,20,FALSE)</f>
        <v>#REF!</v>
      </c>
      <c r="F9" s="74" t="e">
        <f>VLOOKUP($K$3,#REF!,19,FALSE)</f>
        <v>#REF!</v>
      </c>
      <c r="G9" s="75" t="e">
        <f>VLOOKUP($K9,#REF!,4,FALSE)</f>
        <v>#REF!</v>
      </c>
      <c r="H9" s="170" t="e">
        <f>VLOOKUP($K9,#REF!,3,FALSE)</f>
        <v>#REF!</v>
      </c>
      <c r="I9" s="170"/>
      <c r="J9" s="91" t="e">
        <f>VLOOKUP($K9,#REF!,2,FALSE)</f>
        <v>#REF!</v>
      </c>
      <c r="K9" s="175"/>
      <c r="L9" s="176"/>
      <c r="M9" s="13"/>
      <c r="N9" s="20"/>
      <c r="O9" s="25"/>
      <c r="P9" s="25"/>
      <c r="Q9" s="28"/>
      <c r="R9" s="28"/>
      <c r="S9" s="26"/>
      <c r="T9" s="28"/>
      <c r="U9" s="29"/>
      <c r="V9" s="9"/>
      <c r="W9" s="9"/>
      <c r="X9" s="9"/>
      <c r="Y9" s="9"/>
      <c r="Z9" s="9"/>
      <c r="AA9" s="9"/>
      <c r="AB9" s="9"/>
    </row>
    <row r="10" spans="1:28" s="6" customFormat="1" ht="15.75" x14ac:dyDescent="0.25">
      <c r="A10" s="174"/>
      <c r="B10" s="174"/>
      <c r="C10" s="76"/>
      <c r="D10" s="77"/>
      <c r="E10" s="77"/>
      <c r="F10" s="74"/>
      <c r="G10" s="75" t="e">
        <f>VLOOKUP($K10,#REF!,4,FALSE)</f>
        <v>#REF!</v>
      </c>
      <c r="H10" s="170" t="e">
        <f>VLOOKUP($K10,#REF!,3,FALSE)</f>
        <v>#REF!</v>
      </c>
      <c r="I10" s="170"/>
      <c r="J10" s="91" t="e">
        <f>VLOOKUP($K10,#REF!,2,FALSE)</f>
        <v>#REF!</v>
      </c>
      <c r="K10" s="175"/>
      <c r="L10" s="176"/>
      <c r="M10" s="13"/>
      <c r="N10" s="30"/>
      <c r="O10" s="25"/>
      <c r="P10" s="25"/>
      <c r="Q10" s="28"/>
      <c r="R10" s="28"/>
      <c r="S10" s="26"/>
      <c r="T10" s="28"/>
      <c r="U10" s="29"/>
      <c r="V10" s="9"/>
      <c r="W10" s="9"/>
      <c r="X10" s="9"/>
      <c r="Y10" s="9"/>
      <c r="Z10" s="9"/>
      <c r="AA10" s="9"/>
      <c r="AB10" s="9"/>
    </row>
    <row r="11" spans="1:28" s="6" customFormat="1" ht="16.5" thickBot="1" x14ac:dyDescent="0.3">
      <c r="A11" s="12"/>
      <c r="B11" s="12"/>
      <c r="C11" s="78"/>
      <c r="D11" s="79"/>
      <c r="E11" s="79"/>
      <c r="F11" s="80"/>
      <c r="G11" s="75" t="e">
        <f>VLOOKUP($K11,#REF!,4,FALSE)</f>
        <v>#REF!</v>
      </c>
      <c r="H11" s="170" t="e">
        <f>VLOOKUP($K11,#REF!,3,FALSE)</f>
        <v>#REF!</v>
      </c>
      <c r="I11" s="170"/>
      <c r="J11" s="91" t="e">
        <f>VLOOKUP($K11,#REF!,2,FALSE)</f>
        <v>#REF!</v>
      </c>
      <c r="K11" s="175"/>
      <c r="L11" s="176"/>
      <c r="M11" s="13"/>
      <c r="N11" s="31"/>
      <c r="O11" s="32"/>
      <c r="P11" s="32"/>
      <c r="Q11" s="33"/>
      <c r="R11" s="33"/>
      <c r="S11" s="34"/>
      <c r="T11" s="33"/>
      <c r="U11" s="35"/>
      <c r="V11" s="9"/>
      <c r="W11" s="9"/>
      <c r="X11" s="9"/>
      <c r="Y11" s="9"/>
      <c r="Z11" s="9"/>
      <c r="AA11" s="9"/>
      <c r="AB11" s="9"/>
    </row>
    <row r="12" spans="1:28" s="6" customFormat="1" ht="17.25" thickTop="1" thickBot="1" x14ac:dyDescent="0.3">
      <c r="A12" s="12"/>
      <c r="B12" s="12"/>
      <c r="C12" s="88" t="s">
        <v>15</v>
      </c>
      <c r="D12" s="10"/>
      <c r="E12" s="89" t="e">
        <f>VLOOKUP($D$12,#REF!,2,FALSE)</f>
        <v>#REF!</v>
      </c>
      <c r="F12" s="80"/>
      <c r="G12" s="75" t="e">
        <f>VLOOKUP($K12,#REF!,4,FALSE)</f>
        <v>#REF!</v>
      </c>
      <c r="H12" s="170" t="e">
        <f>VLOOKUP($K12,#REF!,3,FALSE)</f>
        <v>#REF!</v>
      </c>
      <c r="I12" s="170"/>
      <c r="J12" s="91" t="e">
        <f>VLOOKUP($K12,#REF!,2,FALSE)</f>
        <v>#REF!</v>
      </c>
      <c r="K12" s="177"/>
      <c r="L12" s="178"/>
      <c r="M12" s="13"/>
      <c r="N12" s="13"/>
      <c r="O12" s="14"/>
      <c r="P12" s="14"/>
      <c r="Q12" s="14"/>
      <c r="R12" s="14"/>
      <c r="S12" s="14"/>
      <c r="T12" s="14"/>
      <c r="U12" s="14"/>
      <c r="V12" s="90"/>
      <c r="W12" s="90"/>
      <c r="X12" s="9"/>
      <c r="Y12" s="9"/>
      <c r="Z12" s="9"/>
      <c r="AA12" s="9"/>
      <c r="AB12" s="9"/>
    </row>
    <row r="13" spans="1:28" x14ac:dyDescent="0.25">
      <c r="A13" s="36"/>
      <c r="B13" s="36"/>
      <c r="C13" s="37"/>
      <c r="D13" s="38"/>
      <c r="E13" s="39"/>
      <c r="F13" s="37"/>
      <c r="G13" s="40"/>
      <c r="H13" s="40"/>
      <c r="I13" s="40"/>
      <c r="J13" s="41"/>
      <c r="K13" s="42"/>
      <c r="L13" s="43"/>
      <c r="M13" s="44"/>
      <c r="N13" s="44"/>
      <c r="O13" s="43"/>
      <c r="P13" s="43"/>
      <c r="Q13" s="43"/>
      <c r="R13" s="43"/>
      <c r="S13" s="43"/>
      <c r="T13" s="43"/>
      <c r="U13" s="43"/>
      <c r="V13" s="8"/>
      <c r="W13" s="8"/>
      <c r="X13" s="8"/>
      <c r="Y13" s="8"/>
      <c r="Z13" s="8"/>
      <c r="AA13" s="8"/>
      <c r="AB13" s="8"/>
    </row>
    <row r="14" spans="1:28" s="2" customFormat="1" ht="25.5" x14ac:dyDescent="0.25">
      <c r="A14" s="84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" t="s">
        <v>29</v>
      </c>
      <c r="O14" s="1" t="s">
        <v>30</v>
      </c>
      <c r="P14" s="85" t="s">
        <v>31</v>
      </c>
      <c r="Q14" s="86" t="s">
        <v>32</v>
      </c>
      <c r="R14" s="87" t="s">
        <v>33</v>
      </c>
      <c r="S14" s="87" t="s">
        <v>46</v>
      </c>
      <c r="T14" s="87" t="s">
        <v>34</v>
      </c>
      <c r="U14" s="87" t="s">
        <v>35</v>
      </c>
      <c r="V14" s="87" t="s">
        <v>37</v>
      </c>
      <c r="W14" s="87" t="s">
        <v>38</v>
      </c>
      <c r="X14" s="87" t="s">
        <v>39</v>
      </c>
      <c r="Y14" s="87" t="s">
        <v>40</v>
      </c>
      <c r="Z14" s="87" t="s">
        <v>41</v>
      </c>
      <c r="AA14" s="87" t="s">
        <v>42</v>
      </c>
      <c r="AB14" s="87" t="s">
        <v>36</v>
      </c>
    </row>
    <row r="15" spans="1:28" x14ac:dyDescent="0.25">
      <c r="A15" s="46">
        <v>1</v>
      </c>
      <c r="B15" s="47"/>
      <c r="C15" s="47"/>
      <c r="D15" s="47"/>
      <c r="E15" s="47"/>
      <c r="F15" s="47"/>
      <c r="G15" s="48"/>
      <c r="H15" s="48"/>
      <c r="I15" s="48"/>
      <c r="J15" s="47"/>
      <c r="K15" s="47"/>
      <c r="L15" s="47"/>
      <c r="M15" s="48"/>
      <c r="N15" s="47"/>
      <c r="O15" s="48"/>
      <c r="P15" s="48"/>
      <c r="Q15" s="49"/>
      <c r="R15" s="50"/>
      <c r="S15" s="47"/>
      <c r="T15" s="51"/>
      <c r="U15" s="47"/>
      <c r="V15" s="47"/>
      <c r="W15" s="47"/>
      <c r="X15" s="47"/>
      <c r="Y15" s="47"/>
      <c r="Z15" s="47"/>
      <c r="AA15" s="47"/>
      <c r="AB15" s="47"/>
    </row>
    <row r="16" spans="1:28" x14ac:dyDescent="0.25">
      <c r="A16" s="46">
        <v>2</v>
      </c>
      <c r="B16" s="47"/>
      <c r="C16" s="47"/>
      <c r="D16" s="47"/>
      <c r="E16" s="47"/>
      <c r="F16" s="47"/>
      <c r="G16" s="48"/>
      <c r="H16" s="48"/>
      <c r="I16" s="48"/>
      <c r="J16" s="47"/>
      <c r="K16" s="47"/>
      <c r="L16" s="47"/>
      <c r="M16" s="48"/>
      <c r="N16" s="47"/>
      <c r="O16" s="48"/>
      <c r="P16" s="48"/>
      <c r="Q16" s="49"/>
      <c r="R16" s="50"/>
      <c r="S16" s="47"/>
      <c r="T16" s="51"/>
      <c r="U16" s="47"/>
      <c r="V16" s="47"/>
      <c r="W16" s="47"/>
      <c r="X16" s="47"/>
      <c r="Y16" s="47"/>
      <c r="Z16" s="47"/>
      <c r="AA16" s="47"/>
      <c r="AB16" s="47"/>
    </row>
    <row r="17" spans="1:28" x14ac:dyDescent="0.25">
      <c r="A17" s="46">
        <v>3</v>
      </c>
      <c r="B17" s="52"/>
      <c r="C17" s="52"/>
      <c r="D17" s="47"/>
      <c r="E17" s="52"/>
      <c r="F17" s="47"/>
      <c r="G17" s="53"/>
      <c r="H17" s="53"/>
      <c r="I17" s="53"/>
      <c r="J17" s="52"/>
      <c r="K17" s="52"/>
      <c r="L17" s="52"/>
      <c r="M17" s="53"/>
      <c r="N17" s="52"/>
      <c r="O17" s="53"/>
      <c r="P17" s="53"/>
      <c r="Q17" s="54"/>
      <c r="R17" s="50"/>
      <c r="S17" s="52"/>
      <c r="T17" s="51"/>
      <c r="U17" s="47"/>
      <c r="V17" s="47"/>
      <c r="W17" s="47"/>
      <c r="X17" s="47"/>
      <c r="Y17" s="47"/>
      <c r="Z17" s="47"/>
      <c r="AA17" s="47"/>
      <c r="AB17" s="47"/>
    </row>
    <row r="18" spans="1:28" x14ac:dyDescent="0.25">
      <c r="A18" s="46">
        <v>4</v>
      </c>
      <c r="B18" s="47"/>
      <c r="C18" s="47"/>
      <c r="D18" s="47"/>
      <c r="E18" s="47"/>
      <c r="F18" s="47"/>
      <c r="G18" s="48"/>
      <c r="H18" s="53"/>
      <c r="I18" s="48"/>
      <c r="J18" s="47"/>
      <c r="K18" s="47"/>
      <c r="L18" s="47"/>
      <c r="M18" s="48"/>
      <c r="N18" s="47"/>
      <c r="O18" s="48"/>
      <c r="P18" s="48"/>
      <c r="Q18" s="49"/>
      <c r="R18" s="50"/>
      <c r="S18" s="47"/>
      <c r="T18" s="51"/>
      <c r="U18" s="47"/>
      <c r="V18" s="47"/>
      <c r="W18" s="47"/>
      <c r="X18" s="47"/>
      <c r="Y18" s="47"/>
      <c r="Z18" s="47"/>
      <c r="AA18" s="47"/>
      <c r="AB18" s="47"/>
    </row>
    <row r="19" spans="1:28" x14ac:dyDescent="0.25">
      <c r="A19" s="46">
        <v>5</v>
      </c>
      <c r="B19" s="47"/>
      <c r="C19" s="47"/>
      <c r="D19" s="47"/>
      <c r="E19" s="47"/>
      <c r="F19" s="47"/>
      <c r="G19" s="48"/>
      <c r="H19" s="53"/>
      <c r="I19" s="48"/>
      <c r="J19" s="47"/>
      <c r="K19" s="47"/>
      <c r="L19" s="47"/>
      <c r="M19" s="48"/>
      <c r="N19" s="47"/>
      <c r="O19" s="48"/>
      <c r="P19" s="48"/>
      <c r="Q19" s="49"/>
      <c r="R19" s="50"/>
      <c r="S19" s="47"/>
      <c r="T19" s="51"/>
      <c r="U19" s="47"/>
      <c r="V19" s="47"/>
      <c r="W19" s="47"/>
      <c r="X19" s="47"/>
      <c r="Y19" s="47"/>
      <c r="Z19" s="47"/>
      <c r="AA19" s="47"/>
      <c r="AB19" s="47"/>
    </row>
    <row r="20" spans="1:28" x14ac:dyDescent="0.25">
      <c r="A20" s="46">
        <v>6</v>
      </c>
      <c r="B20" s="47"/>
      <c r="C20" s="47"/>
      <c r="D20" s="47"/>
      <c r="E20" s="47"/>
      <c r="F20" s="47"/>
      <c r="G20" s="48"/>
      <c r="H20" s="53"/>
      <c r="I20" s="48"/>
      <c r="J20" s="47"/>
      <c r="K20" s="47"/>
      <c r="L20" s="47"/>
      <c r="M20" s="48"/>
      <c r="N20" s="47"/>
      <c r="O20" s="48"/>
      <c r="P20" s="48"/>
      <c r="Q20" s="49"/>
      <c r="R20" s="50"/>
      <c r="S20" s="47"/>
      <c r="T20" s="51"/>
      <c r="U20" s="47"/>
      <c r="V20" s="47"/>
      <c r="W20" s="47"/>
      <c r="X20" s="47"/>
      <c r="Y20" s="47"/>
      <c r="Z20" s="47"/>
      <c r="AA20" s="47"/>
      <c r="AB20" s="47"/>
    </row>
    <row r="21" spans="1:28" x14ac:dyDescent="0.25">
      <c r="A21" s="46">
        <v>7</v>
      </c>
      <c r="B21" s="47"/>
      <c r="C21" s="47"/>
      <c r="D21" s="47"/>
      <c r="E21" s="47"/>
      <c r="F21" s="47"/>
      <c r="G21" s="48"/>
      <c r="H21" s="48"/>
      <c r="I21" s="48"/>
      <c r="J21" s="47"/>
      <c r="K21" s="47"/>
      <c r="L21" s="47"/>
      <c r="M21" s="48"/>
      <c r="N21" s="47"/>
      <c r="O21" s="48"/>
      <c r="P21" s="48"/>
      <c r="Q21" s="49"/>
      <c r="R21" s="50"/>
      <c r="S21" s="47"/>
      <c r="T21" s="51"/>
      <c r="U21" s="47"/>
      <c r="V21" s="47"/>
      <c r="W21" s="47"/>
      <c r="X21" s="47"/>
      <c r="Y21" s="47"/>
      <c r="Z21" s="47"/>
      <c r="AA21" s="47"/>
      <c r="AB21" s="47"/>
    </row>
    <row r="22" spans="1:28" x14ac:dyDescent="0.25">
      <c r="A22" s="46">
        <v>8</v>
      </c>
      <c r="B22" s="47"/>
      <c r="C22" s="47"/>
      <c r="D22" s="47"/>
      <c r="E22" s="47"/>
      <c r="F22" s="47"/>
      <c r="G22" s="48"/>
      <c r="H22" s="48"/>
      <c r="I22" s="48"/>
      <c r="J22" s="47"/>
      <c r="K22" s="47"/>
      <c r="L22" s="47"/>
      <c r="M22" s="48"/>
      <c r="N22" s="47"/>
      <c r="O22" s="48"/>
      <c r="P22" s="48"/>
      <c r="Q22" s="49"/>
      <c r="R22" s="50"/>
      <c r="S22" s="47"/>
      <c r="T22" s="51"/>
      <c r="U22" s="47"/>
      <c r="V22" s="47"/>
      <c r="W22" s="47"/>
      <c r="X22" s="47"/>
      <c r="Y22" s="47"/>
      <c r="Z22" s="47"/>
      <c r="AA22" s="47"/>
      <c r="AB22" s="47"/>
    </row>
    <row r="23" spans="1:28" x14ac:dyDescent="0.25">
      <c r="A23" s="46">
        <v>9</v>
      </c>
      <c r="B23" s="47"/>
      <c r="C23" s="47"/>
      <c r="D23" s="47"/>
      <c r="E23" s="47"/>
      <c r="F23" s="47"/>
      <c r="G23" s="48"/>
      <c r="H23" s="48"/>
      <c r="I23" s="48"/>
      <c r="J23" s="47"/>
      <c r="K23" s="47"/>
      <c r="L23" s="47"/>
      <c r="M23" s="48"/>
      <c r="N23" s="47"/>
      <c r="O23" s="48"/>
      <c r="P23" s="48"/>
      <c r="Q23" s="49"/>
      <c r="R23" s="50"/>
      <c r="S23" s="47"/>
      <c r="T23" s="51"/>
      <c r="U23" s="47"/>
      <c r="V23" s="47"/>
      <c r="W23" s="47"/>
      <c r="X23" s="47"/>
      <c r="Y23" s="47"/>
      <c r="Z23" s="47"/>
      <c r="AA23" s="47"/>
      <c r="AB23" s="47"/>
    </row>
    <row r="24" spans="1:28" x14ac:dyDescent="0.25">
      <c r="A24" s="46">
        <v>10</v>
      </c>
      <c r="B24" s="47"/>
      <c r="C24" s="47"/>
      <c r="D24" s="47"/>
      <c r="E24" s="47"/>
      <c r="F24" s="47"/>
      <c r="G24" s="48"/>
      <c r="H24" s="48"/>
      <c r="I24" s="48"/>
      <c r="J24" s="47"/>
      <c r="K24" s="47"/>
      <c r="L24" s="47"/>
      <c r="M24" s="48"/>
      <c r="N24" s="47"/>
      <c r="O24" s="48"/>
      <c r="P24" s="48"/>
      <c r="Q24" s="49"/>
      <c r="R24" s="50"/>
      <c r="S24" s="47"/>
      <c r="T24" s="51"/>
      <c r="U24" s="47"/>
      <c r="V24" s="47"/>
      <c r="W24" s="47"/>
      <c r="X24" s="47"/>
      <c r="Y24" s="47"/>
      <c r="Z24" s="47"/>
      <c r="AA24" s="47"/>
      <c r="AB24" s="47"/>
    </row>
    <row r="25" spans="1:28" x14ac:dyDescent="0.25">
      <c r="A25" s="46">
        <v>11</v>
      </c>
      <c r="B25" s="55"/>
      <c r="C25" s="55"/>
      <c r="D25" s="55"/>
      <c r="E25" s="55"/>
      <c r="F25" s="47"/>
      <c r="G25" s="56"/>
      <c r="H25" s="56"/>
      <c r="I25" s="56"/>
      <c r="J25" s="55"/>
      <c r="K25" s="55"/>
      <c r="L25" s="55"/>
      <c r="M25" s="56"/>
      <c r="N25" s="55"/>
      <c r="O25" s="56"/>
      <c r="P25" s="56"/>
      <c r="Q25" s="57"/>
      <c r="R25" s="50"/>
      <c r="S25" s="47"/>
      <c r="T25" s="51"/>
      <c r="U25" s="47"/>
      <c r="V25" s="47"/>
      <c r="W25" s="47"/>
      <c r="X25" s="47"/>
      <c r="Y25" s="47"/>
      <c r="Z25" s="47"/>
      <c r="AA25" s="47"/>
      <c r="AB25" s="47"/>
    </row>
    <row r="26" spans="1:28" x14ac:dyDescent="0.25">
      <c r="A26" s="46">
        <v>12</v>
      </c>
      <c r="B26" s="55"/>
      <c r="C26" s="55"/>
      <c r="D26" s="55"/>
      <c r="E26" s="58"/>
      <c r="F26" s="47"/>
      <c r="G26" s="56"/>
      <c r="H26" s="56"/>
      <c r="I26" s="56"/>
      <c r="J26" s="55"/>
      <c r="K26" s="55"/>
      <c r="L26" s="55"/>
      <c r="M26" s="56"/>
      <c r="N26" s="55"/>
      <c r="O26" s="56"/>
      <c r="P26" s="56"/>
      <c r="Q26" s="57"/>
      <c r="R26" s="50"/>
      <c r="S26" s="47"/>
      <c r="T26" s="51"/>
      <c r="U26" s="47"/>
      <c r="V26" s="47"/>
      <c r="W26" s="47"/>
      <c r="X26" s="47"/>
      <c r="Y26" s="47"/>
      <c r="Z26" s="47"/>
      <c r="AA26" s="47"/>
      <c r="AB26" s="47"/>
    </row>
    <row r="27" spans="1:28" x14ac:dyDescent="0.25">
      <c r="A27" s="46">
        <v>13</v>
      </c>
      <c r="B27" s="55"/>
      <c r="C27" s="55"/>
      <c r="D27" s="55"/>
      <c r="E27" s="58"/>
      <c r="F27" s="47"/>
      <c r="G27" s="56"/>
      <c r="H27" s="56"/>
      <c r="I27" s="56"/>
      <c r="J27" s="55"/>
      <c r="K27" s="55"/>
      <c r="L27" s="55"/>
      <c r="M27" s="56"/>
      <c r="N27" s="55"/>
      <c r="O27" s="56"/>
      <c r="P27" s="56"/>
      <c r="Q27" s="57"/>
      <c r="R27" s="50"/>
      <c r="S27" s="47"/>
      <c r="T27" s="51"/>
      <c r="U27" s="47"/>
      <c r="V27" s="47"/>
      <c r="W27" s="47"/>
      <c r="X27" s="47"/>
      <c r="Y27" s="47"/>
      <c r="Z27" s="47"/>
      <c r="AA27" s="47"/>
      <c r="AB27" s="47"/>
    </row>
    <row r="28" spans="1:28" x14ac:dyDescent="0.25">
      <c r="A28" s="46">
        <v>14</v>
      </c>
      <c r="B28" s="52"/>
      <c r="C28" s="52"/>
      <c r="D28" s="52"/>
      <c r="E28" s="52"/>
      <c r="F28" s="52"/>
      <c r="G28" s="53"/>
      <c r="H28" s="53"/>
      <c r="I28" s="53"/>
      <c r="J28" s="52"/>
      <c r="K28" s="52"/>
      <c r="L28" s="52"/>
      <c r="M28" s="53"/>
      <c r="N28" s="52"/>
      <c r="O28" s="53"/>
      <c r="P28" s="53"/>
      <c r="Q28" s="54"/>
      <c r="R28" s="59"/>
      <c r="S28" s="52"/>
      <c r="T28" s="60"/>
      <c r="U28" s="52"/>
      <c r="V28" s="47"/>
      <c r="W28" s="47"/>
      <c r="X28" s="47"/>
      <c r="Y28" s="47"/>
      <c r="Z28" s="47"/>
      <c r="AA28" s="47"/>
      <c r="AB28" s="47"/>
    </row>
    <row r="29" spans="1:28" x14ac:dyDescent="0.25">
      <c r="A29" s="46">
        <v>15</v>
      </c>
      <c r="B29" s="52"/>
      <c r="C29" s="52"/>
      <c r="D29" s="52"/>
      <c r="E29" s="52"/>
      <c r="F29" s="52"/>
      <c r="G29" s="53"/>
      <c r="H29" s="53"/>
      <c r="I29" s="53"/>
      <c r="J29" s="52"/>
      <c r="K29" s="52"/>
      <c r="L29" s="52"/>
      <c r="M29" s="53"/>
      <c r="N29" s="52"/>
      <c r="O29" s="53"/>
      <c r="P29" s="53"/>
      <c r="Q29" s="54"/>
      <c r="R29" s="59"/>
      <c r="S29" s="52"/>
      <c r="T29" s="60"/>
      <c r="U29" s="52"/>
      <c r="V29" s="47"/>
      <c r="W29" s="47"/>
      <c r="X29" s="47"/>
      <c r="Y29" s="47"/>
      <c r="Z29" s="47"/>
      <c r="AA29" s="47"/>
      <c r="AB29" s="47"/>
    </row>
    <row r="30" spans="1:28" x14ac:dyDescent="0.25">
      <c r="A30" s="46">
        <v>16</v>
      </c>
      <c r="B30" s="52"/>
      <c r="C30" s="52"/>
      <c r="D30" s="52"/>
      <c r="E30" s="52"/>
      <c r="F30" s="52"/>
      <c r="G30" s="53"/>
      <c r="H30" s="53"/>
      <c r="I30" s="53"/>
      <c r="J30" s="52"/>
      <c r="K30" s="52"/>
      <c r="L30" s="52"/>
      <c r="M30" s="53"/>
      <c r="N30" s="52"/>
      <c r="O30" s="53"/>
      <c r="P30" s="53"/>
      <c r="Q30" s="54"/>
      <c r="R30" s="59"/>
      <c r="S30" s="52"/>
      <c r="T30" s="60"/>
      <c r="U30" s="52"/>
      <c r="V30" s="47"/>
      <c r="W30" s="47"/>
      <c r="X30" s="47"/>
      <c r="Y30" s="47"/>
      <c r="Z30" s="47"/>
      <c r="AA30" s="47"/>
      <c r="AB30" s="47"/>
    </row>
    <row r="31" spans="1:28" x14ac:dyDescent="0.25">
      <c r="A31" s="46">
        <v>17</v>
      </c>
      <c r="B31" s="52"/>
      <c r="C31" s="52"/>
      <c r="D31" s="52"/>
      <c r="E31" s="52"/>
      <c r="F31" s="52"/>
      <c r="G31" s="53"/>
      <c r="H31" s="53"/>
      <c r="I31" s="53"/>
      <c r="J31" s="52"/>
      <c r="K31" s="52"/>
      <c r="L31" s="52"/>
      <c r="M31" s="53"/>
      <c r="N31" s="52"/>
      <c r="O31" s="53"/>
      <c r="P31" s="53"/>
      <c r="Q31" s="54"/>
      <c r="R31" s="59"/>
      <c r="S31" s="52"/>
      <c r="T31" s="60"/>
      <c r="U31" s="52"/>
      <c r="V31" s="47"/>
      <c r="W31" s="47"/>
      <c r="X31" s="47"/>
      <c r="Y31" s="47"/>
      <c r="Z31" s="47"/>
      <c r="AA31" s="47"/>
      <c r="AB31" s="47"/>
    </row>
    <row r="32" spans="1:28" x14ac:dyDescent="0.25">
      <c r="A32" s="46">
        <v>18</v>
      </c>
      <c r="B32" s="52"/>
      <c r="C32" s="52"/>
      <c r="D32" s="52"/>
      <c r="E32" s="52"/>
      <c r="F32" s="52"/>
      <c r="G32" s="53"/>
      <c r="H32" s="53"/>
      <c r="I32" s="53"/>
      <c r="J32" s="52"/>
      <c r="K32" s="52"/>
      <c r="L32" s="52"/>
      <c r="M32" s="53"/>
      <c r="N32" s="52"/>
      <c r="O32" s="53"/>
      <c r="P32" s="53"/>
      <c r="Q32" s="54"/>
      <c r="R32" s="59"/>
      <c r="S32" s="52"/>
      <c r="T32" s="60"/>
      <c r="U32" s="52"/>
      <c r="V32" s="47"/>
      <c r="W32" s="47"/>
      <c r="X32" s="47"/>
      <c r="Y32" s="47"/>
      <c r="Z32" s="47"/>
      <c r="AA32" s="47"/>
      <c r="AB32" s="47"/>
    </row>
    <row r="33" spans="1:28" x14ac:dyDescent="0.25">
      <c r="A33" s="46">
        <v>19</v>
      </c>
      <c r="B33" s="52"/>
      <c r="C33" s="52"/>
      <c r="D33" s="52"/>
      <c r="E33" s="52"/>
      <c r="F33" s="52"/>
      <c r="G33" s="53"/>
      <c r="H33" s="53"/>
      <c r="I33" s="53"/>
      <c r="J33" s="52"/>
      <c r="K33" s="52"/>
      <c r="L33" s="52"/>
      <c r="M33" s="53"/>
      <c r="N33" s="52"/>
      <c r="O33" s="53"/>
      <c r="P33" s="53"/>
      <c r="Q33" s="54"/>
      <c r="R33" s="59"/>
      <c r="S33" s="52"/>
      <c r="T33" s="60"/>
      <c r="U33" s="52"/>
      <c r="V33" s="47"/>
      <c r="W33" s="47"/>
      <c r="X33" s="47"/>
      <c r="Y33" s="47"/>
      <c r="Z33" s="47"/>
      <c r="AA33" s="47"/>
      <c r="AB33" s="47"/>
    </row>
    <row r="34" spans="1:28" x14ac:dyDescent="0.25">
      <c r="A34" s="46">
        <v>20</v>
      </c>
      <c r="B34" s="52"/>
      <c r="C34" s="52"/>
      <c r="D34" s="52"/>
      <c r="E34" s="52"/>
      <c r="F34" s="52"/>
      <c r="G34" s="53"/>
      <c r="H34" s="53"/>
      <c r="I34" s="53"/>
      <c r="J34" s="52"/>
      <c r="K34" s="52"/>
      <c r="L34" s="52"/>
      <c r="M34" s="53"/>
      <c r="N34" s="52"/>
      <c r="O34" s="53"/>
      <c r="P34" s="53"/>
      <c r="Q34" s="54"/>
      <c r="R34" s="59"/>
      <c r="S34" s="52"/>
      <c r="T34" s="60"/>
      <c r="U34" s="52"/>
      <c r="V34" s="47"/>
      <c r="W34" s="47"/>
      <c r="X34" s="47"/>
      <c r="Y34" s="47"/>
      <c r="Z34" s="47"/>
      <c r="AA34" s="47"/>
      <c r="AB34" s="47"/>
    </row>
    <row r="35" spans="1:28" x14ac:dyDescent="0.25">
      <c r="A35" s="46">
        <v>21</v>
      </c>
      <c r="B35" s="52"/>
      <c r="C35" s="52"/>
      <c r="D35" s="52"/>
      <c r="E35" s="52"/>
      <c r="F35" s="52"/>
      <c r="G35" s="53"/>
      <c r="H35" s="53"/>
      <c r="I35" s="53"/>
      <c r="J35" s="52"/>
      <c r="K35" s="52"/>
      <c r="L35" s="52"/>
      <c r="M35" s="53"/>
      <c r="N35" s="52"/>
      <c r="O35" s="53"/>
      <c r="P35" s="53"/>
      <c r="Q35" s="54"/>
      <c r="R35" s="59"/>
      <c r="S35" s="52"/>
      <c r="T35" s="60"/>
      <c r="U35" s="52"/>
      <c r="V35" s="47"/>
      <c r="W35" s="47"/>
      <c r="X35" s="47"/>
      <c r="Y35" s="47"/>
      <c r="Z35" s="47"/>
      <c r="AA35" s="47"/>
      <c r="AB35" s="47"/>
    </row>
    <row r="36" spans="1:28" x14ac:dyDescent="0.25">
      <c r="A36" s="46">
        <v>22</v>
      </c>
      <c r="B36" s="52"/>
      <c r="C36" s="52"/>
      <c r="D36" s="52"/>
      <c r="E36" s="52"/>
      <c r="F36" s="52"/>
      <c r="G36" s="53"/>
      <c r="H36" s="53"/>
      <c r="I36" s="53"/>
      <c r="J36" s="52"/>
      <c r="K36" s="52"/>
      <c r="L36" s="52"/>
      <c r="M36" s="53"/>
      <c r="N36" s="52"/>
      <c r="O36" s="53"/>
      <c r="P36" s="53"/>
      <c r="Q36" s="54"/>
      <c r="R36" s="59"/>
      <c r="S36" s="52"/>
      <c r="T36" s="60"/>
      <c r="U36" s="52"/>
      <c r="V36" s="47"/>
      <c r="W36" s="47"/>
      <c r="X36" s="47"/>
      <c r="Y36" s="47"/>
      <c r="Z36" s="47"/>
      <c r="AA36" s="47"/>
      <c r="AB36" s="47"/>
    </row>
    <row r="37" spans="1:28" x14ac:dyDescent="0.25">
      <c r="A37" s="46">
        <v>23</v>
      </c>
      <c r="B37" s="47"/>
      <c r="C37" s="47"/>
      <c r="D37" s="47"/>
      <c r="E37" s="47"/>
      <c r="F37" s="47"/>
      <c r="G37" s="48"/>
      <c r="H37" s="48"/>
      <c r="I37" s="48"/>
      <c r="J37" s="47"/>
      <c r="K37" s="47"/>
      <c r="L37" s="47"/>
      <c r="M37" s="48"/>
      <c r="N37" s="47"/>
      <c r="O37" s="48"/>
      <c r="P37" s="48"/>
      <c r="Q37" s="49"/>
      <c r="R37" s="61"/>
      <c r="S37" s="47"/>
      <c r="T37" s="51"/>
      <c r="U37" s="47"/>
      <c r="V37" s="47"/>
      <c r="W37" s="47"/>
      <c r="X37" s="47"/>
      <c r="Y37" s="47"/>
      <c r="Z37" s="47"/>
      <c r="AA37" s="47"/>
      <c r="AB37" s="47"/>
    </row>
    <row r="38" spans="1:28" x14ac:dyDescent="0.25">
      <c r="A38" s="46">
        <v>24</v>
      </c>
      <c r="B38" s="47"/>
      <c r="C38" s="47"/>
      <c r="D38" s="47"/>
      <c r="E38" s="47"/>
      <c r="F38" s="47"/>
      <c r="G38" s="48"/>
      <c r="H38" s="48"/>
      <c r="I38" s="48"/>
      <c r="J38" s="47"/>
      <c r="K38" s="47"/>
      <c r="L38" s="47"/>
      <c r="M38" s="48"/>
      <c r="N38" s="47"/>
      <c r="O38" s="48"/>
      <c r="P38" s="48"/>
      <c r="Q38" s="49"/>
      <c r="R38" s="61"/>
      <c r="S38" s="47"/>
      <c r="T38" s="51"/>
      <c r="U38" s="47"/>
      <c r="V38" s="47"/>
      <c r="W38" s="47"/>
      <c r="X38" s="47"/>
      <c r="Y38" s="47"/>
      <c r="Z38" s="47"/>
      <c r="AA38" s="47"/>
      <c r="AB38" s="47"/>
    </row>
    <row r="39" spans="1:28" x14ac:dyDescent="0.25">
      <c r="A39" s="46">
        <v>25</v>
      </c>
      <c r="B39" s="47"/>
      <c r="C39" s="47"/>
      <c r="D39" s="47"/>
      <c r="E39" s="47"/>
      <c r="F39" s="47"/>
      <c r="G39" s="48"/>
      <c r="H39" s="48"/>
      <c r="I39" s="48"/>
      <c r="J39" s="47"/>
      <c r="K39" s="47"/>
      <c r="L39" s="47"/>
      <c r="M39" s="48"/>
      <c r="N39" s="47"/>
      <c r="O39" s="48"/>
      <c r="P39" s="48"/>
      <c r="Q39" s="49"/>
      <c r="R39" s="61"/>
      <c r="S39" s="47"/>
      <c r="T39" s="51"/>
      <c r="U39" s="47"/>
      <c r="V39" s="47"/>
      <c r="W39" s="47"/>
      <c r="X39" s="47"/>
      <c r="Y39" s="47"/>
      <c r="Z39" s="47"/>
      <c r="AA39" s="47"/>
      <c r="AB39" s="47"/>
    </row>
    <row r="40" spans="1:28" x14ac:dyDescent="0.25">
      <c r="A40" s="46">
        <v>26</v>
      </c>
      <c r="B40" s="47"/>
      <c r="C40" s="47"/>
      <c r="D40" s="47"/>
      <c r="E40" s="47"/>
      <c r="F40" s="47"/>
      <c r="G40" s="48"/>
      <c r="H40" s="48"/>
      <c r="I40" s="48"/>
      <c r="J40" s="47"/>
      <c r="K40" s="47"/>
      <c r="L40" s="47"/>
      <c r="M40" s="48"/>
      <c r="N40" s="47"/>
      <c r="O40" s="48"/>
      <c r="P40" s="48"/>
      <c r="Q40" s="49"/>
      <c r="R40" s="61"/>
      <c r="S40" s="47"/>
      <c r="T40" s="51"/>
      <c r="U40" s="47"/>
      <c r="V40" s="47"/>
      <c r="W40" s="47"/>
      <c r="X40" s="47"/>
      <c r="Y40" s="47"/>
      <c r="Z40" s="47"/>
      <c r="AA40" s="47"/>
      <c r="AB40" s="47"/>
    </row>
    <row r="41" spans="1:28" x14ac:dyDescent="0.25">
      <c r="A41" s="46">
        <v>27</v>
      </c>
      <c r="B41" s="47"/>
      <c r="C41" s="47"/>
      <c r="D41" s="47"/>
      <c r="E41" s="47"/>
      <c r="F41" s="47"/>
      <c r="G41" s="48"/>
      <c r="H41" s="48"/>
      <c r="I41" s="48"/>
      <c r="J41" s="47"/>
      <c r="K41" s="47"/>
      <c r="L41" s="47"/>
      <c r="M41" s="48"/>
      <c r="N41" s="47"/>
      <c r="O41" s="48"/>
      <c r="P41" s="48"/>
      <c r="Q41" s="49"/>
      <c r="R41" s="61"/>
      <c r="S41" s="47"/>
      <c r="T41" s="51"/>
      <c r="U41" s="47"/>
      <c r="V41" s="47"/>
      <c r="W41" s="47"/>
      <c r="X41" s="47"/>
      <c r="Y41" s="47"/>
      <c r="Z41" s="47"/>
      <c r="AA41" s="47"/>
      <c r="AB41" s="47"/>
    </row>
    <row r="42" spans="1:28" x14ac:dyDescent="0.25">
      <c r="A42" s="46">
        <v>28</v>
      </c>
      <c r="B42" s="47"/>
      <c r="C42" s="47"/>
      <c r="D42" s="47"/>
      <c r="E42" s="47"/>
      <c r="F42" s="47"/>
      <c r="G42" s="48"/>
      <c r="H42" s="48"/>
      <c r="I42" s="48"/>
      <c r="J42" s="47"/>
      <c r="K42" s="47"/>
      <c r="L42" s="47"/>
      <c r="M42" s="48"/>
      <c r="N42" s="47"/>
      <c r="O42" s="48"/>
      <c r="P42" s="48"/>
      <c r="Q42" s="49"/>
      <c r="R42" s="61"/>
      <c r="S42" s="47"/>
      <c r="T42" s="51"/>
      <c r="U42" s="47"/>
      <c r="V42" s="47"/>
      <c r="W42" s="47"/>
      <c r="X42" s="47"/>
      <c r="Y42" s="47"/>
      <c r="Z42" s="47"/>
      <c r="AA42" s="47"/>
      <c r="AB42" s="47"/>
    </row>
    <row r="43" spans="1:28" x14ac:dyDescent="0.25">
      <c r="A43" s="46">
        <v>29</v>
      </c>
      <c r="B43" s="47"/>
      <c r="C43" s="47"/>
      <c r="D43" s="47"/>
      <c r="E43" s="47"/>
      <c r="F43" s="47"/>
      <c r="G43" s="48"/>
      <c r="H43" s="48"/>
      <c r="I43" s="48"/>
      <c r="J43" s="47"/>
      <c r="K43" s="47"/>
      <c r="L43" s="47"/>
      <c r="M43" s="48"/>
      <c r="N43" s="47"/>
      <c r="O43" s="48"/>
      <c r="P43" s="48"/>
      <c r="Q43" s="49"/>
      <c r="R43" s="61"/>
      <c r="S43" s="47"/>
      <c r="T43" s="51"/>
      <c r="U43" s="47"/>
      <c r="V43" s="47"/>
      <c r="W43" s="47"/>
      <c r="X43" s="47"/>
      <c r="Y43" s="47"/>
      <c r="Z43" s="47"/>
      <c r="AA43" s="47"/>
      <c r="AB43" s="47"/>
    </row>
    <row r="44" spans="1:28" x14ac:dyDescent="0.25">
      <c r="A44" s="46">
        <v>30</v>
      </c>
      <c r="B44" s="47"/>
      <c r="C44" s="47"/>
      <c r="D44" s="47"/>
      <c r="E44" s="47"/>
      <c r="F44" s="47"/>
      <c r="G44" s="48"/>
      <c r="H44" s="48"/>
      <c r="I44" s="48"/>
      <c r="J44" s="47"/>
      <c r="K44" s="47"/>
      <c r="L44" s="47"/>
      <c r="M44" s="48"/>
      <c r="N44" s="47"/>
      <c r="O44" s="48"/>
      <c r="P44" s="48"/>
      <c r="Q44" s="49"/>
      <c r="R44" s="61"/>
      <c r="S44" s="47"/>
      <c r="T44" s="51"/>
      <c r="U44" s="47"/>
      <c r="V44" s="47"/>
      <c r="W44" s="47"/>
      <c r="X44" s="47"/>
      <c r="Y44" s="47"/>
      <c r="Z44" s="47"/>
      <c r="AA44" s="47"/>
      <c r="AB44" s="47"/>
    </row>
    <row r="45" spans="1:28" x14ac:dyDescent="0.25">
      <c r="A45" s="46">
        <v>31</v>
      </c>
      <c r="B45" s="47"/>
      <c r="C45" s="47"/>
      <c r="D45" s="47"/>
      <c r="E45" s="47"/>
      <c r="F45" s="47"/>
      <c r="G45" s="48"/>
      <c r="H45" s="48"/>
      <c r="I45" s="48"/>
      <c r="J45" s="47"/>
      <c r="K45" s="47"/>
      <c r="L45" s="47"/>
      <c r="M45" s="48"/>
      <c r="N45" s="47"/>
      <c r="O45" s="48"/>
      <c r="P45" s="48"/>
      <c r="Q45" s="49"/>
      <c r="R45" s="61"/>
      <c r="S45" s="47"/>
      <c r="T45" s="51"/>
      <c r="U45" s="47"/>
      <c r="V45" s="47"/>
      <c r="W45" s="47"/>
      <c r="X45" s="47"/>
      <c r="Y45" s="47"/>
      <c r="Z45" s="47"/>
      <c r="AA45" s="47"/>
      <c r="AB45" s="47"/>
    </row>
    <row r="46" spans="1:28" x14ac:dyDescent="0.25">
      <c r="A46" s="46">
        <v>32</v>
      </c>
      <c r="B46" s="47"/>
      <c r="C46" s="47"/>
      <c r="D46" s="47"/>
      <c r="E46" s="47"/>
      <c r="F46" s="47"/>
      <c r="G46" s="48"/>
      <c r="H46" s="48"/>
      <c r="I46" s="48"/>
      <c r="J46" s="47"/>
      <c r="K46" s="47"/>
      <c r="L46" s="47"/>
      <c r="M46" s="48"/>
      <c r="N46" s="47"/>
      <c r="O46" s="48"/>
      <c r="P46" s="48"/>
      <c r="Q46" s="49"/>
      <c r="R46" s="61"/>
      <c r="S46" s="47"/>
      <c r="T46" s="51"/>
      <c r="U46" s="47"/>
      <c r="V46" s="47"/>
      <c r="W46" s="47"/>
      <c r="X46" s="47"/>
      <c r="Y46" s="47"/>
      <c r="Z46" s="47"/>
      <c r="AA46" s="47"/>
      <c r="AB46" s="47"/>
    </row>
    <row r="47" spans="1:28" x14ac:dyDescent="0.25">
      <c r="A47" s="46">
        <v>33</v>
      </c>
      <c r="B47" s="47"/>
      <c r="C47" s="47"/>
      <c r="D47" s="47"/>
      <c r="E47" s="47"/>
      <c r="F47" s="47"/>
      <c r="G47" s="48"/>
      <c r="H47" s="48"/>
      <c r="I47" s="48"/>
      <c r="J47" s="47"/>
      <c r="K47" s="47"/>
      <c r="L47" s="47"/>
      <c r="M47" s="48"/>
      <c r="N47" s="47"/>
      <c r="O47" s="48"/>
      <c r="P47" s="48"/>
      <c r="Q47" s="49"/>
      <c r="R47" s="61"/>
      <c r="S47" s="47"/>
      <c r="T47" s="51"/>
      <c r="U47" s="47"/>
      <c r="V47" s="47"/>
      <c r="W47" s="47"/>
      <c r="X47" s="47"/>
      <c r="Y47" s="47"/>
      <c r="Z47" s="47"/>
      <c r="AA47" s="47"/>
      <c r="AB47" s="47"/>
    </row>
    <row r="48" spans="1:28" x14ac:dyDescent="0.25">
      <c r="A48" s="62">
        <v>34</v>
      </c>
      <c r="B48" s="55"/>
      <c r="C48" s="55"/>
      <c r="D48" s="55"/>
      <c r="E48" s="55"/>
      <c r="F48" s="55"/>
      <c r="G48" s="56"/>
      <c r="H48" s="56"/>
      <c r="I48" s="56"/>
      <c r="J48" s="55"/>
      <c r="K48" s="55"/>
      <c r="L48" s="55"/>
      <c r="M48" s="56"/>
      <c r="N48" s="55"/>
      <c r="O48" s="56"/>
      <c r="P48" s="56"/>
      <c r="Q48" s="57"/>
      <c r="R48" s="61"/>
      <c r="S48" s="47"/>
      <c r="T48" s="51"/>
      <c r="U48" s="47"/>
      <c r="V48" s="47"/>
      <c r="W48" s="47"/>
      <c r="X48" s="47"/>
      <c r="Y48" s="47"/>
      <c r="Z48" s="47"/>
      <c r="AA48" s="47"/>
      <c r="AB48" s="47"/>
    </row>
    <row r="49" spans="1:28" ht="25.5" x14ac:dyDescent="0.25">
      <c r="A49" s="63"/>
      <c r="B49" s="64"/>
      <c r="C49" s="64"/>
      <c r="D49" s="64"/>
      <c r="E49" s="64"/>
      <c r="F49" s="64"/>
      <c r="G49" s="64"/>
      <c r="H49" s="45">
        <f>SUM(H15:H48)</f>
        <v>0</v>
      </c>
      <c r="I49" s="45">
        <f>SUM(I15:I48)</f>
        <v>0</v>
      </c>
      <c r="J49" s="45" t="s">
        <v>47</v>
      </c>
      <c r="K49" s="64"/>
      <c r="L49" s="64"/>
      <c r="M49" s="64"/>
      <c r="N49" s="64"/>
      <c r="O49" s="65"/>
      <c r="P49" s="65"/>
      <c r="Q49" s="65"/>
      <c r="R49" s="38"/>
      <c r="S49" s="64"/>
      <c r="T49" s="64"/>
      <c r="U49" s="38"/>
      <c r="V49" s="8"/>
      <c r="W49" s="8"/>
      <c r="X49" s="8"/>
      <c r="Y49" s="8"/>
      <c r="Z49" s="8"/>
      <c r="AA49" s="8"/>
      <c r="AB49" s="8"/>
    </row>
    <row r="50" spans="1:28" ht="15.75" thickBot="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  <c r="P50" s="65"/>
      <c r="Q50" s="65"/>
      <c r="R50" s="38"/>
      <c r="S50" s="64"/>
      <c r="T50" s="64"/>
      <c r="U50" s="38"/>
      <c r="V50" s="8"/>
      <c r="W50" s="8"/>
      <c r="X50" s="8"/>
      <c r="Y50" s="8"/>
      <c r="Z50" s="8"/>
      <c r="AA50" s="8"/>
      <c r="AB50" s="8"/>
    </row>
    <row r="51" spans="1:28" ht="15.75" thickBot="1" x14ac:dyDescent="0.3">
      <c r="A51" s="63"/>
      <c r="B51" s="148" t="s">
        <v>48</v>
      </c>
      <c r="C51" s="149"/>
      <c r="D51" s="149"/>
      <c r="E51" s="149"/>
      <c r="F51" s="149"/>
      <c r="G51" s="149"/>
      <c r="H51" s="150"/>
      <c r="I51" s="8"/>
      <c r="J51" s="8"/>
      <c r="K51" s="66"/>
      <c r="L51" s="66"/>
      <c r="M51" s="66"/>
      <c r="N51" s="66"/>
      <c r="O51" s="66"/>
      <c r="P51" s="8"/>
      <c r="Q51" s="8"/>
      <c r="R51" s="66"/>
      <c r="S51" s="66"/>
      <c r="T51" s="66"/>
      <c r="U51" s="66"/>
      <c r="V51" s="8"/>
      <c r="W51" s="8"/>
      <c r="X51" s="8"/>
      <c r="Y51" s="8"/>
      <c r="Z51" s="8"/>
      <c r="AA51" s="8"/>
      <c r="AB51" s="8"/>
    </row>
    <row r="52" spans="1:28" x14ac:dyDescent="0.25">
      <c r="A52" s="63"/>
      <c r="B52" s="151" t="s">
        <v>49</v>
      </c>
      <c r="C52" s="152"/>
      <c r="D52" s="152"/>
      <c r="E52" s="152"/>
      <c r="F52" s="152"/>
      <c r="G52" s="152"/>
      <c r="H52" s="153"/>
      <c r="I52" s="8"/>
      <c r="J52" s="8"/>
      <c r="K52" s="128" t="s">
        <v>50</v>
      </c>
      <c r="L52" s="129"/>
      <c r="M52" s="8"/>
      <c r="N52" s="154" t="s">
        <v>51</v>
      </c>
      <c r="O52" s="155"/>
      <c r="P52" s="155"/>
      <c r="Q52" s="155"/>
      <c r="R52" s="156"/>
      <c r="S52" s="66"/>
      <c r="T52" s="66"/>
      <c r="U52" s="66"/>
      <c r="V52" s="8"/>
      <c r="W52" s="8"/>
      <c r="X52" s="8"/>
      <c r="Y52" s="8"/>
      <c r="Z52" s="8"/>
      <c r="AA52" s="8"/>
      <c r="AB52" s="8"/>
    </row>
    <row r="53" spans="1:28" x14ac:dyDescent="0.25">
      <c r="A53" s="63"/>
      <c r="B53" s="67" t="s">
        <v>35</v>
      </c>
      <c r="C53" s="67" t="s">
        <v>52</v>
      </c>
      <c r="D53" s="67" t="s">
        <v>53</v>
      </c>
      <c r="E53" s="67" t="s">
        <v>54</v>
      </c>
      <c r="F53" s="67" t="s">
        <v>55</v>
      </c>
      <c r="G53" s="128" t="s">
        <v>61</v>
      </c>
      <c r="H53" s="129"/>
      <c r="I53" s="8"/>
      <c r="J53" s="8"/>
      <c r="K53" s="68" t="s">
        <v>56</v>
      </c>
      <c r="L53" s="68"/>
      <c r="M53" s="8"/>
      <c r="N53" s="185"/>
      <c r="O53" s="186"/>
      <c r="P53" s="186"/>
      <c r="Q53" s="186"/>
      <c r="R53" s="187"/>
      <c r="S53" s="66"/>
      <c r="T53" s="66"/>
      <c r="U53" s="66"/>
      <c r="V53" s="8"/>
      <c r="W53" s="8"/>
      <c r="X53" s="8"/>
      <c r="Y53" s="8"/>
      <c r="Z53" s="8"/>
      <c r="AA53" s="8"/>
      <c r="AB53" s="8"/>
    </row>
    <row r="54" spans="1:28" x14ac:dyDescent="0.25">
      <c r="A54" s="63"/>
      <c r="B54" s="48"/>
      <c r="C54" s="48"/>
      <c r="D54" s="48"/>
      <c r="E54" s="93" t="e">
        <f>VLOOKUP($G54,#REF!,2,FALSE)</f>
        <v>#REF!</v>
      </c>
      <c r="F54" s="93" t="e">
        <f>VLOOKUP($G54,#REF!,3,FALSE)</f>
        <v>#REF!</v>
      </c>
      <c r="G54" s="139"/>
      <c r="H54" s="139"/>
      <c r="I54" s="8"/>
      <c r="J54" s="8"/>
      <c r="K54" s="69" t="s">
        <v>57</v>
      </c>
      <c r="L54" s="70"/>
      <c r="M54" s="8"/>
      <c r="N54" s="188"/>
      <c r="O54" s="189"/>
      <c r="P54" s="189"/>
      <c r="Q54" s="189"/>
      <c r="R54" s="190"/>
      <c r="S54" s="66"/>
      <c r="T54" s="66"/>
      <c r="U54" s="66"/>
      <c r="V54" s="8"/>
      <c r="W54" s="8"/>
      <c r="X54" s="8"/>
      <c r="Y54" s="8"/>
      <c r="Z54" s="8"/>
      <c r="AA54" s="8"/>
      <c r="AB54" s="8"/>
    </row>
    <row r="55" spans="1:28" x14ac:dyDescent="0.25">
      <c r="A55" s="63"/>
      <c r="B55" s="48"/>
      <c r="C55" s="48"/>
      <c r="D55" s="48"/>
      <c r="E55" s="93" t="e">
        <f>VLOOKUP($G55,#REF!,2,FALSE)</f>
        <v>#REF!</v>
      </c>
      <c r="F55" s="93" t="e">
        <f>VLOOKUP($G55,#REF!,3,FALSE)</f>
        <v>#REF!</v>
      </c>
      <c r="G55" s="139"/>
      <c r="H55" s="139"/>
      <c r="I55" s="8"/>
      <c r="J55" s="8"/>
      <c r="K55" s="128" t="s">
        <v>58</v>
      </c>
      <c r="L55" s="129"/>
      <c r="M55" s="8"/>
      <c r="N55" s="188"/>
      <c r="O55" s="189"/>
      <c r="P55" s="189"/>
      <c r="Q55" s="189"/>
      <c r="R55" s="190"/>
      <c r="S55" s="66"/>
      <c r="T55" s="66"/>
      <c r="U55" s="66"/>
      <c r="V55" s="8"/>
      <c r="W55" s="8"/>
      <c r="X55" s="8"/>
      <c r="Y55" s="8"/>
      <c r="Z55" s="8"/>
      <c r="AA55" s="8"/>
      <c r="AB55" s="8"/>
    </row>
    <row r="56" spans="1:28" x14ac:dyDescent="0.25">
      <c r="A56" s="63"/>
      <c r="B56" s="48"/>
      <c r="C56" s="48"/>
      <c r="D56" s="48"/>
      <c r="E56" s="93" t="e">
        <f>VLOOKUP($G56,#REF!,2,FALSE)</f>
        <v>#REF!</v>
      </c>
      <c r="F56" s="93" t="e">
        <f>VLOOKUP($G56,#REF!,3,FALSE)</f>
        <v>#REF!</v>
      </c>
      <c r="G56" s="139"/>
      <c r="H56" s="139"/>
      <c r="I56" s="8"/>
      <c r="J56" s="8"/>
      <c r="K56" s="68" t="s">
        <v>59</v>
      </c>
      <c r="L56" s="71"/>
      <c r="M56" s="8"/>
      <c r="N56" s="188"/>
      <c r="O56" s="189"/>
      <c r="P56" s="189"/>
      <c r="Q56" s="189"/>
      <c r="R56" s="190"/>
      <c r="S56" s="66"/>
      <c r="T56" s="66"/>
      <c r="U56" s="66"/>
      <c r="V56" s="8"/>
      <c r="W56" s="8"/>
      <c r="X56" s="8"/>
      <c r="Y56" s="8"/>
      <c r="Z56" s="8"/>
      <c r="AA56" s="8"/>
      <c r="AB56" s="8"/>
    </row>
    <row r="57" spans="1:28" ht="15.75" thickBot="1" x14ac:dyDescent="0.3">
      <c r="A57" s="63"/>
      <c r="B57" s="48"/>
      <c r="C57" s="48"/>
      <c r="D57" s="48"/>
      <c r="E57" s="93" t="e">
        <f>VLOOKUP($G57,#REF!,2,FALSE)</f>
        <v>#REF!</v>
      </c>
      <c r="F57" s="93" t="e">
        <f>VLOOKUP($G57,#REF!,3,FALSE)</f>
        <v>#REF!</v>
      </c>
      <c r="G57" s="139"/>
      <c r="H57" s="139"/>
      <c r="I57" s="8"/>
      <c r="J57" s="8"/>
      <c r="K57" s="69" t="s">
        <v>57</v>
      </c>
      <c r="L57" s="72"/>
      <c r="M57" s="8"/>
      <c r="N57" s="191"/>
      <c r="O57" s="192"/>
      <c r="P57" s="192"/>
      <c r="Q57" s="192"/>
      <c r="R57" s="193"/>
      <c r="S57" s="66"/>
      <c r="T57" s="66"/>
      <c r="U57" s="66"/>
      <c r="V57" s="8"/>
      <c r="W57" s="8"/>
      <c r="X57" s="8"/>
      <c r="Y57" s="8"/>
      <c r="Z57" s="8"/>
      <c r="AA57" s="8"/>
      <c r="AB57" s="8"/>
    </row>
    <row r="58" spans="1:28" x14ac:dyDescent="0.25">
      <c r="A58" s="3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8" x14ac:dyDescent="0.25">
      <c r="A59" s="3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</sheetData>
  <sheetProtection algorithmName="SHA-512" hashValue="L1YZuMZLzTRHI9OlWr4JdI6J2EEeTSeU6he1vVLdmmkg6L+PXc5U30Lde8+LPRe02o0iRQzDKMRdcAHPLZ+ScQ==" saltValue="JYGo0pPV91PxmZjAyb6tSQ==" spinCount="100000" sheet="1" formatCells="0"/>
  <mergeCells count="41">
    <mergeCell ref="C4:F4"/>
    <mergeCell ref="G4:L4"/>
    <mergeCell ref="C1:C2"/>
    <mergeCell ref="D1:D2"/>
    <mergeCell ref="E1:E2"/>
    <mergeCell ref="F1:G1"/>
    <mergeCell ref="H1:I2"/>
    <mergeCell ref="J1:J2"/>
    <mergeCell ref="K1:L2"/>
    <mergeCell ref="N1:O2"/>
    <mergeCell ref="H3:I3"/>
    <mergeCell ref="K3:L3"/>
    <mergeCell ref="N3:O3"/>
    <mergeCell ref="B51:H51"/>
    <mergeCell ref="H5:I5"/>
    <mergeCell ref="K5:L5"/>
    <mergeCell ref="H6:I6"/>
    <mergeCell ref="K6:L6"/>
    <mergeCell ref="A7:B10"/>
    <mergeCell ref="H7:I7"/>
    <mergeCell ref="K7:L7"/>
    <mergeCell ref="H8:I8"/>
    <mergeCell ref="K8:L8"/>
    <mergeCell ref="H9:I9"/>
    <mergeCell ref="K9:L9"/>
    <mergeCell ref="H10:I10"/>
    <mergeCell ref="K10:L10"/>
    <mergeCell ref="H11:I11"/>
    <mergeCell ref="K11:L11"/>
    <mergeCell ref="B52:H52"/>
    <mergeCell ref="K52:L52"/>
    <mergeCell ref="H12:I12"/>
    <mergeCell ref="K12:L12"/>
    <mergeCell ref="N52:R52"/>
    <mergeCell ref="G53:H53"/>
    <mergeCell ref="N53:R57"/>
    <mergeCell ref="G54:H54"/>
    <mergeCell ref="G55:H55"/>
    <mergeCell ref="K55:L55"/>
    <mergeCell ref="G56:H56"/>
    <mergeCell ref="G57:H57"/>
  </mergeCells>
  <conditionalFormatting sqref="H3:I3">
    <cfRule type="timePeriod" dxfId="75" priority="1" timePeriod="last7Days">
      <formula>AND(TODAY()-FLOOR(H3,1)&lt;=6,FLOOR(H3,1)&lt;=TODAY())</formula>
    </cfRule>
    <cfRule type="timePeriod" dxfId="74" priority="2" timePeriod="last7Days">
      <formula>AND(TODAY()-FLOOR(H3,1)&lt;=6,FLOOR(H3,1)&lt;=TODAY())</formula>
    </cfRule>
  </conditionalFormatting>
  <pageMargins left="0.2" right="0.2" top="0.25" bottom="0.25" header="0.3" footer="0.3"/>
  <pageSetup paperSize="9" scale="60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4185B28-41F3-4AF2-89E4-F6507CB9ADD3}">
          <x14:formula1>
            <xm:f>#REF!</xm:f>
          </x14:formula1>
          <xm:sqref>D12</xm:sqref>
        </x14:dataValidation>
        <x14:dataValidation type="list" allowBlank="1" showInputMessage="1" showErrorMessage="1" xr:uid="{867C0FB2-63C4-4E71-80CF-4477C32EFD8F}">
          <x14:formula1>
            <xm:f>#REF!</xm:f>
          </x14:formula1>
          <xm:sqref>D3</xm:sqref>
        </x14:dataValidation>
        <x14:dataValidation type="list" allowBlank="1" showInputMessage="1" showErrorMessage="1" xr:uid="{C3098BD9-17BA-4EF0-8D96-D5CCD5998EDF}">
          <x14:formula1>
            <xm:f>#REF!</xm:f>
          </x14:formula1>
          <xm:sqref>E3</xm:sqref>
        </x14:dataValidation>
        <x14:dataValidation type="list" allowBlank="1" showInputMessage="1" showErrorMessage="1" xr:uid="{1A0A5433-A6C7-4644-B12C-3C6648E7B31B}">
          <x14:formula1>
            <xm:f>#REF!</xm:f>
          </x14:formula1>
          <xm:sqref>G54:H57</xm:sqref>
        </x14:dataValidation>
        <x14:dataValidation type="list" allowBlank="1" showInputMessage="1" showErrorMessage="1" xr:uid="{D3527268-1063-448E-8442-90D86C2EC48A}">
          <x14:formula1>
            <xm:f>#REF!</xm:f>
          </x14:formula1>
          <xm:sqref>K6:L12</xm:sqref>
        </x14:dataValidation>
        <x14:dataValidation type="list" allowBlank="1" showInputMessage="1" showErrorMessage="1" xr:uid="{4F7546B0-B271-4850-8F70-475AFD4E1205}">
          <x14:formula1>
            <xm:f>#REF!</xm:f>
          </x14:formula1>
          <xm:sqref>K3:L3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BBB36-7827-496F-AAC9-A5072F07B51E}">
  <dimension ref="A1:AB303"/>
  <sheetViews>
    <sheetView showZeros="0" topLeftCell="A4" zoomScaleNormal="100" workbookViewId="0">
      <selection activeCell="F17" sqref="F17"/>
    </sheetView>
  </sheetViews>
  <sheetFormatPr defaultColWidth="9.140625" defaultRowHeight="15" x14ac:dyDescent="0.25"/>
  <cols>
    <col min="1" max="1" width="5.5703125" customWidth="1"/>
    <col min="2" max="2" width="21.85546875" customWidth="1"/>
    <col min="3" max="3" width="17.28515625" bestFit="1" customWidth="1"/>
    <col min="4" max="4" width="19.140625" bestFit="1" customWidth="1"/>
    <col min="5" max="5" width="17.140625" customWidth="1"/>
    <col min="6" max="6" width="17.140625" bestFit="1" customWidth="1"/>
    <col min="7" max="7" width="12.28515625" customWidth="1"/>
    <col min="8" max="8" width="8.140625" customWidth="1"/>
    <col min="9" max="9" width="7.42578125" customWidth="1"/>
    <col min="10" max="10" width="12.5703125" bestFit="1" customWidth="1"/>
    <col min="11" max="11" width="10.85546875" customWidth="1"/>
    <col min="12" max="12" width="9.5703125" customWidth="1"/>
    <col min="13" max="13" width="7.85546875" customWidth="1"/>
    <col min="15" max="15" width="11.140625" bestFit="1" customWidth="1"/>
    <col min="16" max="16" width="10.7109375" customWidth="1"/>
    <col min="17" max="17" width="8.140625" customWidth="1"/>
    <col min="18" max="18" width="7" customWidth="1"/>
    <col min="19" max="19" width="8.28515625" bestFit="1" customWidth="1"/>
    <col min="20" max="21" width="8" bestFit="1" customWidth="1"/>
  </cols>
  <sheetData>
    <row r="1" spans="1:28" s="6" customFormat="1" ht="15" customHeight="1" x14ac:dyDescent="0.25">
      <c r="A1" s="12"/>
      <c r="B1" s="12"/>
      <c r="C1" s="146" t="s">
        <v>0</v>
      </c>
      <c r="D1" s="163" t="s">
        <v>1</v>
      </c>
      <c r="E1" s="163" t="s">
        <v>2</v>
      </c>
      <c r="F1" s="165" t="s">
        <v>43</v>
      </c>
      <c r="G1" s="165"/>
      <c r="H1" s="166" t="s">
        <v>6</v>
      </c>
      <c r="I1" s="166"/>
      <c r="J1" s="168" t="s">
        <v>5</v>
      </c>
      <c r="K1" s="157" t="s">
        <v>4</v>
      </c>
      <c r="L1" s="158"/>
      <c r="M1" s="13"/>
      <c r="N1" s="140" t="s">
        <v>60</v>
      </c>
      <c r="O1" s="141"/>
      <c r="P1" s="14"/>
      <c r="Q1" s="14"/>
      <c r="R1" s="14"/>
      <c r="S1" s="14"/>
      <c r="T1" s="14"/>
      <c r="U1" s="14"/>
      <c r="V1" s="9"/>
      <c r="W1" s="9"/>
      <c r="X1" s="9"/>
      <c r="Y1" s="9"/>
      <c r="Z1" s="9"/>
      <c r="AA1" s="9"/>
      <c r="AB1" s="9"/>
    </row>
    <row r="2" spans="1:28" s="6" customFormat="1" ht="15" customHeight="1" thickBot="1" x14ac:dyDescent="0.3">
      <c r="A2" s="12"/>
      <c r="B2" s="12"/>
      <c r="C2" s="147"/>
      <c r="D2" s="164"/>
      <c r="E2" s="164"/>
      <c r="F2" s="7" t="s">
        <v>8</v>
      </c>
      <c r="G2" s="7" t="s">
        <v>7</v>
      </c>
      <c r="H2" s="167"/>
      <c r="I2" s="167"/>
      <c r="J2" s="169"/>
      <c r="K2" s="159"/>
      <c r="L2" s="160"/>
      <c r="M2" s="13"/>
      <c r="N2" s="142"/>
      <c r="O2" s="143"/>
      <c r="P2" s="14"/>
      <c r="Q2" s="14"/>
      <c r="R2" s="14"/>
      <c r="S2" s="14"/>
      <c r="T2" s="14"/>
      <c r="U2" s="14"/>
      <c r="V2" s="9"/>
      <c r="W2" s="9"/>
      <c r="X2" s="9"/>
      <c r="Y2" s="9"/>
      <c r="Z2" s="9"/>
      <c r="AA2" s="9"/>
      <c r="AB2" s="9"/>
    </row>
    <row r="3" spans="1:28" s="6" customFormat="1" ht="27.75" customHeight="1" thickTop="1" thickBot="1" x14ac:dyDescent="0.3">
      <c r="A3" s="12"/>
      <c r="B3" s="12"/>
      <c r="C3" s="114">
        <f>Boat1!C3</f>
        <v>44774</v>
      </c>
      <c r="D3" s="16" t="s">
        <v>69</v>
      </c>
      <c r="E3" s="11"/>
      <c r="F3" s="73" t="e">
        <f>VLOOKUP($K$3,#REF!,4,FALSE)</f>
        <v>#REF!</v>
      </c>
      <c r="G3" s="73" t="e">
        <f>VLOOKUP($K$3,#REF!,5,FALSE)</f>
        <v>#REF!</v>
      </c>
      <c r="H3" s="171" t="e">
        <f>VLOOKUP($K$3,#REF!,3,FALSE)</f>
        <v>#REF!</v>
      </c>
      <c r="I3" s="172"/>
      <c r="J3" s="73" t="e">
        <f>VLOOKUP($K$3,#REF!,2,FALSE)</f>
        <v>#REF!</v>
      </c>
      <c r="K3" s="161"/>
      <c r="L3" s="162"/>
      <c r="M3" s="13"/>
      <c r="N3" s="144" t="e">
        <f>VLOOKUP($K$3,#REF!,6,FALSE)</f>
        <v>#REF!</v>
      </c>
      <c r="O3" s="145" t="e">
        <f>VLOOKUP($K$3,#REF!,2,FALSE)</f>
        <v>#REF!</v>
      </c>
      <c r="P3" s="14"/>
      <c r="Q3" s="14"/>
      <c r="R3" s="14"/>
      <c r="S3" s="14"/>
      <c r="T3" s="14"/>
      <c r="U3" s="14"/>
      <c r="V3" s="9"/>
      <c r="W3" s="9"/>
      <c r="X3" s="9"/>
      <c r="Y3" s="9"/>
      <c r="Z3" s="9"/>
      <c r="AA3" s="9"/>
      <c r="AB3" s="9"/>
    </row>
    <row r="4" spans="1:28" s="6" customFormat="1" ht="16.5" thickBot="1" x14ac:dyDescent="0.3">
      <c r="A4" s="12"/>
      <c r="B4" s="12"/>
      <c r="C4" s="179" t="s">
        <v>9</v>
      </c>
      <c r="D4" s="180"/>
      <c r="E4" s="180"/>
      <c r="F4" s="181"/>
      <c r="G4" s="182" t="s">
        <v>10</v>
      </c>
      <c r="H4" s="180"/>
      <c r="I4" s="180"/>
      <c r="J4" s="180"/>
      <c r="K4" s="180"/>
      <c r="L4" s="183"/>
      <c r="M4" s="13"/>
      <c r="N4" s="17"/>
      <c r="O4" s="18"/>
      <c r="P4" s="18"/>
      <c r="Q4" s="18"/>
      <c r="R4" s="18"/>
      <c r="S4" s="18"/>
      <c r="T4" s="18"/>
      <c r="U4" s="19"/>
      <c r="V4" s="9"/>
      <c r="W4" s="9"/>
      <c r="X4" s="9"/>
      <c r="Y4" s="9"/>
      <c r="Z4" s="9"/>
      <c r="AA4" s="9"/>
      <c r="AB4" s="9"/>
    </row>
    <row r="5" spans="1:28" s="6" customFormat="1" ht="15.75" thickBot="1" x14ac:dyDescent="0.3">
      <c r="A5" s="12"/>
      <c r="B5" s="12"/>
      <c r="C5" s="81" t="s">
        <v>14</v>
      </c>
      <c r="D5" s="7" t="s">
        <v>13</v>
      </c>
      <c r="E5" s="7" t="s">
        <v>11</v>
      </c>
      <c r="F5" s="82" t="s">
        <v>12</v>
      </c>
      <c r="G5" s="83" t="s">
        <v>14</v>
      </c>
      <c r="H5" s="169" t="s">
        <v>13</v>
      </c>
      <c r="I5" s="169"/>
      <c r="J5" s="7" t="s">
        <v>11</v>
      </c>
      <c r="K5" s="169" t="s">
        <v>45</v>
      </c>
      <c r="L5" s="184"/>
      <c r="M5" s="13"/>
      <c r="N5" s="17">
        <f>COUNTIF(boat219[Activity
النشاط],N4)</f>
        <v>0</v>
      </c>
      <c r="O5" s="18"/>
      <c r="P5" s="18"/>
      <c r="Q5" s="18"/>
      <c r="R5" s="18"/>
      <c r="S5" s="18"/>
      <c r="T5" s="18"/>
      <c r="U5" s="19"/>
      <c r="V5" s="6">
        <f>COUNTIF(boat219[Activity
النشاط],"*DIVE*")</f>
        <v>0</v>
      </c>
      <c r="W5" s="9"/>
      <c r="X5" s="9"/>
      <c r="Y5" s="9"/>
      <c r="Z5" s="9"/>
      <c r="AA5" s="9"/>
      <c r="AB5" s="9"/>
    </row>
    <row r="6" spans="1:28" s="6" customFormat="1" ht="15.75" x14ac:dyDescent="0.25">
      <c r="A6" s="12"/>
      <c r="B6" s="12"/>
      <c r="C6" s="92" t="e">
        <f>VLOOKUP($K$3,#REF!,10,FALSE)</f>
        <v>#REF!</v>
      </c>
      <c r="D6" s="92" t="e">
        <f>VLOOKUP($K$3,#REF!,9,FALSE)</f>
        <v>#REF!</v>
      </c>
      <c r="E6" s="92" t="e">
        <f>VLOOKUP($K$3,#REF!,8,FALSE)</f>
        <v>#REF!</v>
      </c>
      <c r="F6" s="74" t="e">
        <f>VLOOKUP($K$3,#REF!,7,FALSE)</f>
        <v>#REF!</v>
      </c>
      <c r="G6" s="75" t="e">
        <f>VLOOKUP($K6,#REF!,4,FALSE)</f>
        <v>#REF!</v>
      </c>
      <c r="H6" s="170" t="e">
        <f>VLOOKUP($K6,#REF!,3,FALSE)</f>
        <v>#REF!</v>
      </c>
      <c r="I6" s="170"/>
      <c r="J6" s="91" t="e">
        <f>VLOOKUP($K6,#REF!,2,FALSE)</f>
        <v>#REF!</v>
      </c>
      <c r="K6" s="175"/>
      <c r="L6" s="176"/>
      <c r="M6" s="13"/>
      <c r="N6" s="116"/>
      <c r="O6" s="21"/>
      <c r="P6" s="21"/>
      <c r="Q6" s="22"/>
      <c r="R6" s="22"/>
      <c r="S6" s="23"/>
      <c r="T6" s="22"/>
      <c r="U6" s="24"/>
      <c r="V6" s="9"/>
      <c r="W6" s="9"/>
      <c r="X6" s="9"/>
      <c r="Y6" s="9"/>
      <c r="Z6" s="9"/>
      <c r="AA6" s="9"/>
      <c r="AB6" s="9"/>
    </row>
    <row r="7" spans="1:28" s="6" customFormat="1" ht="15.75" x14ac:dyDescent="0.25">
      <c r="A7" s="173" t="s">
        <v>44</v>
      </c>
      <c r="B7" s="174"/>
      <c r="C7" s="92" t="e">
        <f>VLOOKUP($K$3,#REF!,14,FALSE)</f>
        <v>#REF!</v>
      </c>
      <c r="D7" s="92" t="e">
        <f>VLOOKUP($K$3,#REF!,13,FALSE)</f>
        <v>#REF!</v>
      </c>
      <c r="E7" s="92" t="e">
        <f>VLOOKUP($K$3,#REF!,12,FALSE)</f>
        <v>#REF!</v>
      </c>
      <c r="F7" s="74" t="e">
        <f>VLOOKUP($K$3,#REF!,11,FALSE)</f>
        <v>#REF!</v>
      </c>
      <c r="G7" s="75" t="e">
        <f>VLOOKUP($K7,#REF!,4,FALSE)</f>
        <v>#REF!</v>
      </c>
      <c r="H7" s="170" t="e">
        <f>VLOOKUP($K7,#REF!,3,FALSE)</f>
        <v>#REF!</v>
      </c>
      <c r="I7" s="170"/>
      <c r="J7" s="91" t="e">
        <f>VLOOKUP($K7,#REF!,2,FALSE)</f>
        <v>#REF!</v>
      </c>
      <c r="K7" s="175"/>
      <c r="L7" s="176"/>
      <c r="M7" s="13"/>
      <c r="N7" s="116"/>
      <c r="O7" s="21"/>
      <c r="P7" s="117"/>
      <c r="Q7" s="22"/>
      <c r="R7" s="22"/>
      <c r="S7" s="23"/>
      <c r="T7" s="22"/>
      <c r="U7" s="24"/>
      <c r="V7" s="9"/>
      <c r="W7" s="9"/>
      <c r="X7" s="9"/>
      <c r="Y7" s="9"/>
      <c r="Z7" s="9"/>
      <c r="AA7" s="9"/>
      <c r="AB7" s="9"/>
    </row>
    <row r="8" spans="1:28" s="6" customFormat="1" ht="15.75" x14ac:dyDescent="0.25">
      <c r="A8" s="174"/>
      <c r="B8" s="174"/>
      <c r="C8" s="92" t="e">
        <f>VLOOKUP($K$3,#REF!,18,FALSE)</f>
        <v>#REF!</v>
      </c>
      <c r="D8" s="92" t="e">
        <f>VLOOKUP($K$3,#REF!,17,FALSE)</f>
        <v>#REF!</v>
      </c>
      <c r="E8" s="92" t="e">
        <f>VLOOKUP($K$3,#REF!,16,FALSE)</f>
        <v>#REF!</v>
      </c>
      <c r="F8" s="74" t="e">
        <f>VLOOKUP($K$3,#REF!,15,FALSE)</f>
        <v>#REF!</v>
      </c>
      <c r="G8" s="75" t="e">
        <f>VLOOKUP($K8,#REF!,4,FALSE)</f>
        <v>#REF!</v>
      </c>
      <c r="H8" s="170" t="e">
        <f>VLOOKUP($K8,#REF!,3,FALSE)</f>
        <v>#REF!</v>
      </c>
      <c r="I8" s="170"/>
      <c r="J8" s="91" t="e">
        <f>VLOOKUP($K8,#REF!,2,FALSE)</f>
        <v>#REF!</v>
      </c>
      <c r="K8" s="175"/>
      <c r="L8" s="176"/>
      <c r="M8" s="13"/>
      <c r="N8" s="116"/>
      <c r="O8" s="25"/>
      <c r="P8" s="25"/>
      <c r="Q8" s="25"/>
      <c r="R8" s="25"/>
      <c r="S8" s="26"/>
      <c r="T8" s="25"/>
      <c r="U8" s="27"/>
      <c r="V8" s="9"/>
      <c r="W8" s="9"/>
      <c r="X8" s="9"/>
      <c r="Y8" s="9"/>
      <c r="Z8" s="9"/>
      <c r="AA8" s="9"/>
      <c r="AB8" s="9"/>
    </row>
    <row r="9" spans="1:28" s="6" customFormat="1" ht="15.75" x14ac:dyDescent="0.25">
      <c r="A9" s="174"/>
      <c r="B9" s="174"/>
      <c r="C9" s="92" t="e">
        <f>VLOOKUP($K$3,#REF!,22,FALSE)</f>
        <v>#REF!</v>
      </c>
      <c r="D9" s="92" t="e">
        <f>VLOOKUP($K$3,#REF!,21,FALSE)</f>
        <v>#REF!</v>
      </c>
      <c r="E9" s="92" t="e">
        <f>VLOOKUP($K$3,#REF!,20,FALSE)</f>
        <v>#REF!</v>
      </c>
      <c r="F9" s="74" t="e">
        <f>VLOOKUP($K$3,#REF!,19,FALSE)</f>
        <v>#REF!</v>
      </c>
      <c r="G9" s="75" t="e">
        <f>VLOOKUP($K9,#REF!,4,FALSE)</f>
        <v>#REF!</v>
      </c>
      <c r="H9" s="170" t="e">
        <f>VLOOKUP($K9,#REF!,3,FALSE)</f>
        <v>#REF!</v>
      </c>
      <c r="I9" s="170"/>
      <c r="J9" s="91" t="e">
        <f>VLOOKUP($K9,#REF!,2,FALSE)</f>
        <v>#REF!</v>
      </c>
      <c r="K9" s="175"/>
      <c r="L9" s="176"/>
      <c r="M9" s="13"/>
      <c r="N9" s="20"/>
      <c r="O9" s="25"/>
      <c r="P9" s="25"/>
      <c r="Q9" s="28"/>
      <c r="R9" s="28"/>
      <c r="S9" s="26"/>
      <c r="T9" s="28"/>
      <c r="U9" s="29"/>
      <c r="V9" s="9"/>
      <c r="W9" s="9"/>
      <c r="X9" s="9"/>
      <c r="Y9" s="9"/>
      <c r="Z9" s="9"/>
      <c r="AA9" s="9"/>
      <c r="AB9" s="9"/>
    </row>
    <row r="10" spans="1:28" s="6" customFormat="1" ht="15.75" x14ac:dyDescent="0.25">
      <c r="A10" s="174"/>
      <c r="B10" s="174"/>
      <c r="C10" s="76"/>
      <c r="D10" s="77"/>
      <c r="E10" s="77"/>
      <c r="F10" s="74"/>
      <c r="G10" s="75" t="e">
        <f>VLOOKUP($K10,#REF!,4,FALSE)</f>
        <v>#REF!</v>
      </c>
      <c r="H10" s="170" t="e">
        <f>VLOOKUP($K10,#REF!,3,FALSE)</f>
        <v>#REF!</v>
      </c>
      <c r="I10" s="170"/>
      <c r="J10" s="91" t="e">
        <f>VLOOKUP($K10,#REF!,2,FALSE)</f>
        <v>#REF!</v>
      </c>
      <c r="K10" s="175"/>
      <c r="L10" s="176"/>
      <c r="M10" s="13"/>
      <c r="N10" s="30"/>
      <c r="O10" s="115"/>
      <c r="P10" s="25"/>
      <c r="Q10" s="28"/>
      <c r="R10" s="28"/>
      <c r="S10" s="26"/>
      <c r="T10" s="28"/>
      <c r="U10" s="29"/>
      <c r="V10" s="9"/>
      <c r="W10" s="9"/>
      <c r="X10" s="9"/>
      <c r="Y10" s="9"/>
      <c r="Z10" s="9"/>
      <c r="AA10" s="9"/>
      <c r="AB10" s="9"/>
    </row>
    <row r="11" spans="1:28" s="6" customFormat="1" ht="16.5" thickBot="1" x14ac:dyDescent="0.3">
      <c r="A11" s="12"/>
      <c r="B11" s="12"/>
      <c r="C11" s="78"/>
      <c r="D11" s="79"/>
      <c r="E11" s="79"/>
      <c r="F11" s="80"/>
      <c r="G11" s="75" t="e">
        <f>VLOOKUP($K11,#REF!,4,FALSE)</f>
        <v>#REF!</v>
      </c>
      <c r="H11" s="170" t="e">
        <f>VLOOKUP($K11,#REF!,3,FALSE)</f>
        <v>#REF!</v>
      </c>
      <c r="I11" s="170"/>
      <c r="J11" s="91" t="e">
        <f>VLOOKUP($K11,#REF!,2,FALSE)</f>
        <v>#REF!</v>
      </c>
      <c r="K11" s="175"/>
      <c r="L11" s="176"/>
      <c r="M11" s="13"/>
      <c r="N11" s="31"/>
      <c r="O11" s="32"/>
      <c r="P11" s="32"/>
      <c r="Q11" s="33"/>
      <c r="R11" s="33"/>
      <c r="S11" s="34"/>
      <c r="T11" s="33"/>
      <c r="U11" s="35"/>
      <c r="V11" s="9"/>
      <c r="W11" s="9"/>
      <c r="X11" s="9"/>
      <c r="Y11" s="9"/>
      <c r="Z11" s="9"/>
      <c r="AA11" s="9"/>
      <c r="AB11" s="9"/>
    </row>
    <row r="12" spans="1:28" s="6" customFormat="1" ht="17.25" thickTop="1" thickBot="1" x14ac:dyDescent="0.3">
      <c r="A12" s="12"/>
      <c r="B12" s="12"/>
      <c r="C12" s="88" t="s">
        <v>15</v>
      </c>
      <c r="D12" s="10"/>
      <c r="E12" s="89" t="e">
        <f>VLOOKUP($D$12,#REF!,2,FALSE)</f>
        <v>#REF!</v>
      </c>
      <c r="F12" s="80"/>
      <c r="G12" s="75" t="e">
        <f>VLOOKUP($K12,#REF!,4,FALSE)</f>
        <v>#REF!</v>
      </c>
      <c r="H12" s="170" t="e">
        <f>VLOOKUP($K12,#REF!,3,FALSE)</f>
        <v>#REF!</v>
      </c>
      <c r="I12" s="170"/>
      <c r="J12" s="91" t="e">
        <f>VLOOKUP($K12,#REF!,2,FALSE)</f>
        <v>#REF!</v>
      </c>
      <c r="K12" s="177"/>
      <c r="L12" s="178"/>
      <c r="M12" s="13"/>
      <c r="N12" s="13"/>
      <c r="O12" s="14"/>
      <c r="P12" s="14"/>
      <c r="Q12" s="14"/>
      <c r="R12" s="14"/>
      <c r="S12" s="14"/>
      <c r="T12" s="14"/>
      <c r="U12" s="14"/>
      <c r="V12" s="90"/>
      <c r="W12" s="90"/>
      <c r="X12" s="9"/>
      <c r="Y12" s="9"/>
      <c r="Z12" s="9"/>
      <c r="AA12" s="9"/>
      <c r="AB12" s="9"/>
    </row>
    <row r="13" spans="1:28" x14ac:dyDescent="0.25">
      <c r="A13" s="36"/>
      <c r="B13" s="36"/>
      <c r="C13" s="37"/>
      <c r="D13" s="38"/>
      <c r="E13" s="39"/>
      <c r="F13" s="37"/>
      <c r="G13" s="40"/>
      <c r="H13" s="40"/>
      <c r="I13" s="40"/>
      <c r="J13" s="41"/>
      <c r="K13" s="42"/>
      <c r="L13" s="43"/>
      <c r="M13" s="44"/>
      <c r="N13" s="44"/>
      <c r="O13" s="43"/>
      <c r="P13" s="43"/>
      <c r="Q13" s="43"/>
      <c r="R13" s="43"/>
      <c r="S13" s="43"/>
      <c r="T13" s="43"/>
      <c r="U13" s="43"/>
      <c r="V13" s="8"/>
      <c r="W13" s="8"/>
      <c r="X13" s="8"/>
      <c r="Y13" s="8"/>
      <c r="Z13" s="8"/>
      <c r="AA13" s="8"/>
      <c r="AB13" s="8"/>
    </row>
    <row r="14" spans="1:28" s="2" customFormat="1" ht="25.5" x14ac:dyDescent="0.25">
      <c r="A14" s="84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" t="s">
        <v>29</v>
      </c>
      <c r="O14" s="1" t="s">
        <v>30</v>
      </c>
      <c r="P14" s="85" t="s">
        <v>31</v>
      </c>
      <c r="Q14" s="86" t="s">
        <v>32</v>
      </c>
      <c r="R14" s="87" t="s">
        <v>33</v>
      </c>
      <c r="S14" s="87" t="s">
        <v>46</v>
      </c>
      <c r="T14" s="87" t="s">
        <v>34</v>
      </c>
      <c r="U14" s="87" t="s">
        <v>35</v>
      </c>
      <c r="V14" s="87" t="s">
        <v>37</v>
      </c>
      <c r="W14" s="87" t="s">
        <v>38</v>
      </c>
      <c r="X14" s="87" t="s">
        <v>39</v>
      </c>
      <c r="Y14" s="87" t="s">
        <v>40</v>
      </c>
      <c r="Z14" s="87" t="s">
        <v>41</v>
      </c>
      <c r="AA14" s="87" t="s">
        <v>42</v>
      </c>
      <c r="AB14" s="87" t="s">
        <v>36</v>
      </c>
    </row>
    <row r="15" spans="1:28" x14ac:dyDescent="0.25">
      <c r="A15" s="46">
        <v>1</v>
      </c>
      <c r="B15" s="47"/>
      <c r="C15" s="47"/>
      <c r="D15" s="47"/>
      <c r="E15" s="47"/>
      <c r="F15" s="47"/>
      <c r="G15" s="48"/>
      <c r="H15" s="48"/>
      <c r="I15" s="48"/>
      <c r="J15" s="47"/>
      <c r="K15" s="47"/>
      <c r="L15" s="47"/>
      <c r="M15" s="48"/>
      <c r="N15" s="47"/>
      <c r="O15" s="48"/>
      <c r="P15" s="48"/>
      <c r="Q15" s="49"/>
      <c r="R15" s="50"/>
      <c r="S15" s="47"/>
      <c r="T15" s="51"/>
      <c r="U15" s="47"/>
      <c r="V15" s="47"/>
      <c r="W15" s="47"/>
      <c r="X15" s="47"/>
      <c r="Y15" s="47"/>
      <c r="Z15" s="47"/>
      <c r="AA15" s="47"/>
      <c r="AB15" s="47"/>
    </row>
    <row r="16" spans="1:28" x14ac:dyDescent="0.25">
      <c r="A16" s="46">
        <v>2</v>
      </c>
      <c r="B16" s="47"/>
      <c r="C16" s="47"/>
      <c r="D16" s="47"/>
      <c r="E16" s="47"/>
      <c r="F16" s="47"/>
      <c r="G16" s="48"/>
      <c r="H16" s="48"/>
      <c r="I16" s="48"/>
      <c r="J16" s="47"/>
      <c r="K16" s="47"/>
      <c r="L16" s="47"/>
      <c r="M16" s="48"/>
      <c r="N16" s="47"/>
      <c r="O16" s="48"/>
      <c r="P16" s="48"/>
      <c r="Q16" s="49"/>
      <c r="R16" s="50"/>
      <c r="S16" s="47"/>
      <c r="T16" s="51"/>
      <c r="U16" s="47"/>
      <c r="V16" s="47"/>
      <c r="W16" s="47"/>
      <c r="X16" s="47"/>
      <c r="Y16" s="47"/>
      <c r="Z16" s="47"/>
      <c r="AA16" s="47"/>
      <c r="AB16" s="47"/>
    </row>
    <row r="17" spans="1:28" x14ac:dyDescent="0.25">
      <c r="A17" s="46">
        <v>3</v>
      </c>
      <c r="B17" s="52"/>
      <c r="C17" s="52"/>
      <c r="D17" s="47"/>
      <c r="E17" s="52"/>
      <c r="F17" s="47"/>
      <c r="G17" s="53"/>
      <c r="H17" s="53"/>
      <c r="I17" s="53"/>
      <c r="J17" s="52"/>
      <c r="K17" s="52"/>
      <c r="L17" s="52"/>
      <c r="M17" s="53"/>
      <c r="N17" s="52"/>
      <c r="O17" s="53"/>
      <c r="P17" s="53"/>
      <c r="Q17" s="54"/>
      <c r="R17" s="50"/>
      <c r="S17" s="52"/>
      <c r="T17" s="51"/>
      <c r="U17" s="47"/>
      <c r="V17" s="47"/>
      <c r="W17" s="47"/>
      <c r="X17" s="47"/>
      <c r="Y17" s="47"/>
      <c r="Z17" s="47"/>
      <c r="AA17" s="47"/>
      <c r="AB17" s="47"/>
    </row>
    <row r="18" spans="1:28" x14ac:dyDescent="0.25">
      <c r="A18" s="46">
        <v>4</v>
      </c>
      <c r="B18" s="47"/>
      <c r="C18" s="47"/>
      <c r="D18" s="47"/>
      <c r="E18" s="47"/>
      <c r="F18" s="47"/>
      <c r="G18" s="48"/>
      <c r="H18" s="53"/>
      <c r="I18" s="48"/>
      <c r="J18" s="47"/>
      <c r="K18" s="47"/>
      <c r="L18" s="47"/>
      <c r="M18" s="48"/>
      <c r="N18" s="47"/>
      <c r="O18" s="48"/>
      <c r="P18" s="48"/>
      <c r="Q18" s="49"/>
      <c r="R18" s="50"/>
      <c r="S18" s="47"/>
      <c r="T18" s="51"/>
      <c r="U18" s="47"/>
      <c r="V18" s="47"/>
      <c r="W18" s="47"/>
      <c r="X18" s="47"/>
      <c r="Y18" s="47"/>
      <c r="Z18" s="47"/>
      <c r="AA18" s="47"/>
      <c r="AB18" s="47"/>
    </row>
    <row r="19" spans="1:28" x14ac:dyDescent="0.25">
      <c r="A19" s="46">
        <v>5</v>
      </c>
      <c r="B19" s="47"/>
      <c r="C19" s="47"/>
      <c r="D19" s="47"/>
      <c r="E19" s="47"/>
      <c r="F19" s="47"/>
      <c r="G19" s="48"/>
      <c r="H19" s="53"/>
      <c r="I19" s="48"/>
      <c r="J19" s="47"/>
      <c r="K19" s="47"/>
      <c r="L19" s="47"/>
      <c r="M19" s="48"/>
      <c r="N19" s="47"/>
      <c r="O19" s="48"/>
      <c r="P19" s="48"/>
      <c r="Q19" s="49"/>
      <c r="R19" s="50"/>
      <c r="S19" s="47"/>
      <c r="T19" s="51"/>
      <c r="U19" s="47"/>
      <c r="V19" s="47"/>
      <c r="W19" s="47"/>
      <c r="X19" s="47"/>
      <c r="Y19" s="47"/>
      <c r="Z19" s="47"/>
      <c r="AA19" s="47"/>
      <c r="AB19" s="47"/>
    </row>
    <row r="20" spans="1:28" x14ac:dyDescent="0.25">
      <c r="A20" s="46">
        <v>6</v>
      </c>
      <c r="B20" s="47"/>
      <c r="C20" s="47"/>
      <c r="D20" s="47"/>
      <c r="E20" s="47"/>
      <c r="F20" s="47"/>
      <c r="G20" s="48"/>
      <c r="H20" s="53"/>
      <c r="I20" s="48"/>
      <c r="J20" s="47"/>
      <c r="K20" s="47"/>
      <c r="L20" s="47"/>
      <c r="M20" s="48"/>
      <c r="N20" s="47"/>
      <c r="O20" s="48"/>
      <c r="P20" s="48"/>
      <c r="Q20" s="49"/>
      <c r="R20" s="50"/>
      <c r="S20" s="47"/>
      <c r="T20" s="51"/>
      <c r="U20" s="47"/>
      <c r="V20" s="47"/>
      <c r="W20" s="47"/>
      <c r="X20" s="47"/>
      <c r="Y20" s="47"/>
      <c r="Z20" s="47"/>
      <c r="AA20" s="47"/>
      <c r="AB20" s="47"/>
    </row>
    <row r="21" spans="1:28" x14ac:dyDescent="0.25">
      <c r="A21" s="46">
        <v>7</v>
      </c>
      <c r="B21" s="47"/>
      <c r="C21" s="47"/>
      <c r="D21" s="47"/>
      <c r="E21" s="47"/>
      <c r="F21" s="47"/>
      <c r="G21" s="48"/>
      <c r="H21" s="48"/>
      <c r="I21" s="48"/>
      <c r="J21" s="47"/>
      <c r="K21" s="47"/>
      <c r="L21" s="47"/>
      <c r="M21" s="48"/>
      <c r="N21" s="47"/>
      <c r="O21" s="48"/>
      <c r="P21" s="48"/>
      <c r="Q21" s="49"/>
      <c r="R21" s="50"/>
      <c r="S21" s="47"/>
      <c r="T21" s="51"/>
      <c r="U21" s="47"/>
      <c r="V21" s="47"/>
      <c r="W21" s="47"/>
      <c r="X21" s="47"/>
      <c r="Y21" s="47"/>
      <c r="Z21" s="47"/>
      <c r="AA21" s="47"/>
      <c r="AB21" s="47"/>
    </row>
    <row r="22" spans="1:28" x14ac:dyDescent="0.25">
      <c r="A22" s="46">
        <v>8</v>
      </c>
      <c r="B22" s="47"/>
      <c r="C22" s="47"/>
      <c r="D22" s="47"/>
      <c r="E22" s="47"/>
      <c r="F22" s="47"/>
      <c r="G22" s="48"/>
      <c r="H22" s="48"/>
      <c r="I22" s="48"/>
      <c r="J22" s="47"/>
      <c r="K22" s="47"/>
      <c r="L22" s="47"/>
      <c r="M22" s="48"/>
      <c r="N22" s="47"/>
      <c r="O22" s="48"/>
      <c r="P22" s="48"/>
      <c r="Q22" s="49"/>
      <c r="R22" s="50"/>
      <c r="S22" s="47"/>
      <c r="T22" s="51"/>
      <c r="U22" s="47"/>
      <c r="V22" s="47"/>
      <c r="W22" s="47"/>
      <c r="X22" s="47"/>
      <c r="Y22" s="47"/>
      <c r="Z22" s="47"/>
      <c r="AA22" s="47"/>
      <c r="AB22" s="47"/>
    </row>
    <row r="23" spans="1:28" x14ac:dyDescent="0.25">
      <c r="A23" s="46">
        <v>9</v>
      </c>
      <c r="B23" s="47"/>
      <c r="C23" s="47"/>
      <c r="D23" s="47"/>
      <c r="E23" s="47"/>
      <c r="F23" s="47"/>
      <c r="G23" s="48"/>
      <c r="H23" s="48"/>
      <c r="I23" s="48"/>
      <c r="J23" s="47"/>
      <c r="K23" s="47"/>
      <c r="L23" s="47"/>
      <c r="M23" s="48"/>
      <c r="N23" s="47"/>
      <c r="O23" s="48"/>
      <c r="P23" s="48"/>
      <c r="Q23" s="49"/>
      <c r="R23" s="50"/>
      <c r="S23" s="47"/>
      <c r="T23" s="51"/>
      <c r="U23" s="47"/>
      <c r="V23" s="47"/>
      <c r="W23" s="47"/>
      <c r="X23" s="47"/>
      <c r="Y23" s="47"/>
      <c r="Z23" s="47"/>
      <c r="AA23" s="47"/>
      <c r="AB23" s="47"/>
    </row>
    <row r="24" spans="1:28" x14ac:dyDescent="0.25">
      <c r="A24" s="46">
        <v>10</v>
      </c>
      <c r="B24" s="47"/>
      <c r="C24" s="47"/>
      <c r="D24" s="47"/>
      <c r="E24" s="47"/>
      <c r="F24" s="47"/>
      <c r="G24" s="48"/>
      <c r="H24" s="48"/>
      <c r="I24" s="48"/>
      <c r="J24" s="47"/>
      <c r="K24" s="47"/>
      <c r="L24" s="47"/>
      <c r="M24" s="48"/>
      <c r="N24" s="47"/>
      <c r="O24" s="48"/>
      <c r="P24" s="48"/>
      <c r="Q24" s="49"/>
      <c r="R24" s="50"/>
      <c r="S24" s="47"/>
      <c r="T24" s="51"/>
      <c r="U24" s="47"/>
      <c r="V24" s="47"/>
      <c r="W24" s="47"/>
      <c r="X24" s="47"/>
      <c r="Y24" s="47"/>
      <c r="Z24" s="47"/>
      <c r="AA24" s="47"/>
      <c r="AB24" s="47"/>
    </row>
    <row r="25" spans="1:28" x14ac:dyDescent="0.25">
      <c r="A25" s="46">
        <v>11</v>
      </c>
      <c r="B25" s="55"/>
      <c r="C25" s="55"/>
      <c r="D25" s="55"/>
      <c r="E25" s="55"/>
      <c r="F25" s="47"/>
      <c r="G25" s="56"/>
      <c r="H25" s="56"/>
      <c r="I25" s="56"/>
      <c r="J25" s="55"/>
      <c r="K25" s="55"/>
      <c r="L25" s="55"/>
      <c r="M25" s="56"/>
      <c r="N25" s="55"/>
      <c r="O25" s="56"/>
      <c r="P25" s="56"/>
      <c r="Q25" s="57"/>
      <c r="R25" s="50"/>
      <c r="S25" s="47"/>
      <c r="T25" s="51"/>
      <c r="U25" s="47"/>
      <c r="V25" s="47"/>
      <c r="W25" s="47"/>
      <c r="X25" s="47"/>
      <c r="Y25" s="47"/>
      <c r="Z25" s="47"/>
      <c r="AA25" s="47"/>
      <c r="AB25" s="47"/>
    </row>
    <row r="26" spans="1:28" x14ac:dyDescent="0.25">
      <c r="A26" s="46">
        <v>12</v>
      </c>
      <c r="B26" s="55"/>
      <c r="C26" s="55"/>
      <c r="D26" s="55"/>
      <c r="E26" s="58"/>
      <c r="F26" s="47"/>
      <c r="G26" s="56"/>
      <c r="H26" s="56"/>
      <c r="I26" s="56"/>
      <c r="J26" s="55"/>
      <c r="K26" s="55"/>
      <c r="L26" s="55"/>
      <c r="M26" s="56"/>
      <c r="N26" s="55"/>
      <c r="O26" s="56"/>
      <c r="P26" s="56"/>
      <c r="Q26" s="57"/>
      <c r="R26" s="50"/>
      <c r="S26" s="47"/>
      <c r="T26" s="51"/>
      <c r="U26" s="47"/>
      <c r="V26" s="47"/>
      <c r="W26" s="47"/>
      <c r="X26" s="47"/>
      <c r="Y26" s="47"/>
      <c r="Z26" s="47"/>
      <c r="AA26" s="47"/>
      <c r="AB26" s="47"/>
    </row>
    <row r="27" spans="1:28" x14ac:dyDescent="0.25">
      <c r="A27" s="46">
        <v>13</v>
      </c>
      <c r="B27" s="55"/>
      <c r="C27" s="55"/>
      <c r="D27" s="55"/>
      <c r="E27" s="58"/>
      <c r="F27" s="47"/>
      <c r="G27" s="56"/>
      <c r="H27" s="56"/>
      <c r="I27" s="56"/>
      <c r="J27" s="55"/>
      <c r="K27" s="55"/>
      <c r="L27" s="55"/>
      <c r="M27" s="56"/>
      <c r="N27" s="55"/>
      <c r="O27" s="56"/>
      <c r="P27" s="56"/>
      <c r="Q27" s="57"/>
      <c r="R27" s="50"/>
      <c r="S27" s="47"/>
      <c r="T27" s="51"/>
      <c r="U27" s="47"/>
      <c r="V27" s="47"/>
      <c r="W27" s="47"/>
      <c r="X27" s="47"/>
      <c r="Y27" s="47"/>
      <c r="Z27" s="47"/>
      <c r="AA27" s="47"/>
      <c r="AB27" s="47"/>
    </row>
    <row r="28" spans="1:28" x14ac:dyDescent="0.25">
      <c r="A28" s="46">
        <v>14</v>
      </c>
      <c r="B28" s="52"/>
      <c r="C28" s="52"/>
      <c r="D28" s="52"/>
      <c r="E28" s="52"/>
      <c r="F28" s="52"/>
      <c r="G28" s="53"/>
      <c r="H28" s="53"/>
      <c r="I28" s="53"/>
      <c r="J28" s="52"/>
      <c r="K28" s="52"/>
      <c r="L28" s="52"/>
      <c r="M28" s="53"/>
      <c r="N28" s="52"/>
      <c r="O28" s="53"/>
      <c r="P28" s="53"/>
      <c r="Q28" s="54"/>
      <c r="R28" s="59"/>
      <c r="S28" s="52"/>
      <c r="T28" s="60"/>
      <c r="U28" s="52"/>
      <c r="V28" s="47"/>
      <c r="W28" s="47"/>
      <c r="X28" s="47"/>
      <c r="Y28" s="47"/>
      <c r="Z28" s="47"/>
      <c r="AA28" s="47"/>
      <c r="AB28" s="47"/>
    </row>
    <row r="29" spans="1:28" x14ac:dyDescent="0.25">
      <c r="A29" s="46">
        <v>15</v>
      </c>
      <c r="B29" s="52"/>
      <c r="C29" s="52"/>
      <c r="D29" s="52"/>
      <c r="E29" s="52"/>
      <c r="F29" s="52"/>
      <c r="G29" s="53"/>
      <c r="H29" s="53"/>
      <c r="I29" s="53"/>
      <c r="J29" s="52"/>
      <c r="K29" s="52"/>
      <c r="L29" s="52"/>
      <c r="M29" s="55"/>
      <c r="N29" s="52"/>
      <c r="O29" s="53"/>
      <c r="P29" s="53"/>
      <c r="Q29" s="54"/>
      <c r="R29" s="59"/>
      <c r="S29" s="52"/>
      <c r="T29" s="60"/>
      <c r="U29" s="52"/>
      <c r="V29" s="47"/>
      <c r="W29" s="47"/>
      <c r="X29" s="47"/>
      <c r="Y29" s="47"/>
      <c r="Z29" s="47"/>
      <c r="AA29" s="47"/>
      <c r="AB29" s="47"/>
    </row>
    <row r="30" spans="1:28" x14ac:dyDescent="0.25">
      <c r="A30" s="46">
        <v>16</v>
      </c>
      <c r="B30" s="52"/>
      <c r="C30" s="52"/>
      <c r="D30" s="52"/>
      <c r="E30" s="52"/>
      <c r="F30" s="52"/>
      <c r="G30" s="53"/>
      <c r="H30" s="53"/>
      <c r="I30" s="53"/>
      <c r="J30" s="52"/>
      <c r="K30" s="52"/>
      <c r="L30" s="52"/>
      <c r="M30" s="53"/>
      <c r="N30" s="52"/>
      <c r="O30" s="53"/>
      <c r="P30" s="53"/>
      <c r="Q30" s="54"/>
      <c r="R30" s="59"/>
      <c r="S30" s="52"/>
      <c r="T30" s="60"/>
      <c r="U30" s="52"/>
      <c r="V30" s="47"/>
      <c r="W30" s="47"/>
      <c r="X30" s="47"/>
      <c r="Y30" s="47"/>
      <c r="Z30" s="47"/>
      <c r="AA30" s="47"/>
      <c r="AB30" s="47"/>
    </row>
    <row r="31" spans="1:28" x14ac:dyDescent="0.25">
      <c r="A31" s="46">
        <v>17</v>
      </c>
      <c r="B31" s="52"/>
      <c r="C31" s="52"/>
      <c r="D31" s="52"/>
      <c r="E31" s="52"/>
      <c r="F31" s="52"/>
      <c r="G31" s="53"/>
      <c r="H31" s="53"/>
      <c r="I31" s="53"/>
      <c r="J31" s="52"/>
      <c r="K31" s="52"/>
      <c r="L31" s="52"/>
      <c r="M31" s="53"/>
      <c r="N31" s="52"/>
      <c r="O31" s="53"/>
      <c r="P31" s="53"/>
      <c r="Q31" s="54"/>
      <c r="R31" s="59"/>
      <c r="S31" s="52"/>
      <c r="T31" s="60"/>
      <c r="U31" s="52"/>
      <c r="V31" s="47"/>
      <c r="W31" s="47"/>
      <c r="X31" s="47"/>
      <c r="Y31" s="47"/>
      <c r="Z31" s="47"/>
      <c r="AA31" s="47"/>
      <c r="AB31" s="47"/>
    </row>
    <row r="32" spans="1:28" x14ac:dyDescent="0.25">
      <c r="A32" s="46">
        <v>18</v>
      </c>
      <c r="B32" s="52"/>
      <c r="C32" s="52"/>
      <c r="D32" s="52"/>
      <c r="E32" s="52"/>
      <c r="F32" s="52"/>
      <c r="G32" s="53"/>
      <c r="H32" s="53"/>
      <c r="I32" s="53"/>
      <c r="J32" s="52"/>
      <c r="K32" s="52"/>
      <c r="L32" s="52"/>
      <c r="M32" s="53"/>
      <c r="N32" s="52"/>
      <c r="O32" s="53"/>
      <c r="P32" s="53"/>
      <c r="Q32" s="54"/>
      <c r="R32" s="59"/>
      <c r="S32" s="52"/>
      <c r="T32" s="60"/>
      <c r="U32" s="52"/>
      <c r="V32" s="47"/>
      <c r="W32" s="47"/>
      <c r="X32" s="47"/>
      <c r="Y32" s="47"/>
      <c r="Z32" s="47"/>
      <c r="AA32" s="47"/>
      <c r="AB32" s="47"/>
    </row>
    <row r="33" spans="1:28" x14ac:dyDescent="0.25">
      <c r="A33" s="46">
        <v>19</v>
      </c>
      <c r="B33" s="52"/>
      <c r="C33" s="52"/>
      <c r="D33" s="52"/>
      <c r="E33" s="52"/>
      <c r="F33" s="52"/>
      <c r="G33" s="53"/>
      <c r="H33" s="53"/>
      <c r="I33" s="53"/>
      <c r="J33" s="52"/>
      <c r="K33" s="52"/>
      <c r="L33" s="52"/>
      <c r="M33" s="53"/>
      <c r="N33" s="52"/>
      <c r="O33" s="53"/>
      <c r="P33" s="53"/>
      <c r="Q33" s="54"/>
      <c r="R33" s="59"/>
      <c r="S33" s="52"/>
      <c r="T33" s="60"/>
      <c r="U33" s="52"/>
      <c r="V33" s="47"/>
      <c r="W33" s="47"/>
      <c r="X33" s="47"/>
      <c r="Y33" s="47"/>
      <c r="Z33" s="47"/>
      <c r="AA33" s="47"/>
      <c r="AB33" s="47"/>
    </row>
    <row r="34" spans="1:28" x14ac:dyDescent="0.25">
      <c r="A34" s="46">
        <v>20</v>
      </c>
      <c r="B34" s="52"/>
      <c r="C34" s="52"/>
      <c r="D34" s="52"/>
      <c r="E34" s="52"/>
      <c r="F34" s="52"/>
      <c r="G34" s="53"/>
      <c r="H34" s="53"/>
      <c r="I34" s="53"/>
      <c r="J34" s="52"/>
      <c r="K34" s="52"/>
      <c r="L34" s="52"/>
      <c r="M34" s="53"/>
      <c r="N34" s="52"/>
      <c r="O34" s="53"/>
      <c r="P34" s="53"/>
      <c r="Q34" s="54"/>
      <c r="R34" s="59"/>
      <c r="S34" s="52"/>
      <c r="T34" s="60"/>
      <c r="U34" s="52"/>
      <c r="V34" s="47"/>
      <c r="W34" s="47"/>
      <c r="X34" s="47"/>
      <c r="Y34" s="47"/>
      <c r="Z34" s="47"/>
      <c r="AA34" s="47"/>
      <c r="AB34" s="47"/>
    </row>
    <row r="35" spans="1:28" x14ac:dyDescent="0.25">
      <c r="A35" s="46">
        <v>21</v>
      </c>
      <c r="B35" s="52"/>
      <c r="C35" s="52"/>
      <c r="D35" s="52"/>
      <c r="E35" s="52"/>
      <c r="F35" s="52"/>
      <c r="G35" s="53"/>
      <c r="H35" s="53"/>
      <c r="I35" s="53"/>
      <c r="J35" s="52"/>
      <c r="K35" s="52"/>
      <c r="L35" s="52"/>
      <c r="M35" s="53"/>
      <c r="N35" s="52"/>
      <c r="O35" s="53"/>
      <c r="P35" s="53"/>
      <c r="Q35" s="54"/>
      <c r="R35" s="59"/>
      <c r="S35" s="52"/>
      <c r="T35" s="60"/>
      <c r="U35" s="52"/>
      <c r="V35" s="47"/>
      <c r="W35" s="47"/>
      <c r="X35" s="47"/>
      <c r="Y35" s="47"/>
      <c r="Z35" s="47"/>
      <c r="AA35" s="47"/>
      <c r="AB35" s="47"/>
    </row>
    <row r="36" spans="1:28" x14ac:dyDescent="0.25">
      <c r="A36" s="46">
        <v>22</v>
      </c>
      <c r="B36" s="52"/>
      <c r="C36" s="52"/>
      <c r="D36" s="52"/>
      <c r="E36" s="52"/>
      <c r="F36" s="52"/>
      <c r="G36" s="53"/>
      <c r="H36" s="53"/>
      <c r="I36" s="53"/>
      <c r="J36" s="52"/>
      <c r="K36" s="52"/>
      <c r="L36" s="52"/>
      <c r="M36" s="53"/>
      <c r="N36" s="52"/>
      <c r="O36" s="53"/>
      <c r="P36" s="53"/>
      <c r="Q36" s="54"/>
      <c r="R36" s="59"/>
      <c r="S36" s="52"/>
      <c r="T36" s="60"/>
      <c r="U36" s="52"/>
      <c r="V36" s="47"/>
      <c r="W36" s="47"/>
      <c r="X36" s="47"/>
      <c r="Y36" s="47"/>
      <c r="Z36" s="47"/>
      <c r="AA36" s="47"/>
      <c r="AB36" s="47"/>
    </row>
    <row r="37" spans="1:28" x14ac:dyDescent="0.25">
      <c r="A37" s="46">
        <v>23</v>
      </c>
      <c r="B37" s="47"/>
      <c r="C37" s="47"/>
      <c r="D37" s="47"/>
      <c r="E37" s="47"/>
      <c r="F37" s="47"/>
      <c r="G37" s="48"/>
      <c r="H37" s="48"/>
      <c r="I37" s="48"/>
      <c r="J37" s="47"/>
      <c r="K37" s="47"/>
      <c r="L37" s="47"/>
      <c r="M37" s="48"/>
      <c r="N37" s="47"/>
      <c r="O37" s="48"/>
      <c r="P37" s="48"/>
      <c r="Q37" s="49"/>
      <c r="R37" s="61"/>
      <c r="S37" s="47"/>
      <c r="T37" s="51"/>
      <c r="U37" s="47"/>
      <c r="V37" s="47"/>
      <c r="W37" s="47"/>
      <c r="X37" s="47"/>
      <c r="Y37" s="47"/>
      <c r="Z37" s="47"/>
      <c r="AA37" s="47"/>
      <c r="AB37" s="47"/>
    </row>
    <row r="38" spans="1:28" x14ac:dyDescent="0.25">
      <c r="A38" s="46">
        <v>24</v>
      </c>
      <c r="B38" s="47"/>
      <c r="C38" s="47"/>
      <c r="D38" s="47"/>
      <c r="E38" s="47"/>
      <c r="F38" s="47"/>
      <c r="G38" s="48"/>
      <c r="H38" s="48"/>
      <c r="I38" s="48"/>
      <c r="J38" s="47"/>
      <c r="K38" s="47"/>
      <c r="L38" s="47"/>
      <c r="M38" s="48"/>
      <c r="N38" s="47"/>
      <c r="O38" s="48"/>
      <c r="P38" s="48"/>
      <c r="Q38" s="49"/>
      <c r="R38" s="61"/>
      <c r="S38" s="47"/>
      <c r="T38" s="51"/>
      <c r="U38" s="47"/>
      <c r="V38" s="47"/>
      <c r="W38" s="47"/>
      <c r="X38" s="47"/>
      <c r="Y38" s="47"/>
      <c r="Z38" s="47"/>
      <c r="AA38" s="47"/>
      <c r="AB38" s="47"/>
    </row>
    <row r="39" spans="1:28" x14ac:dyDescent="0.25">
      <c r="A39" s="46">
        <v>25</v>
      </c>
      <c r="B39" s="47"/>
      <c r="C39" s="47"/>
      <c r="D39" s="47"/>
      <c r="E39" s="47"/>
      <c r="F39" s="47"/>
      <c r="G39" s="48"/>
      <c r="H39" s="48"/>
      <c r="I39" s="48"/>
      <c r="J39" s="47"/>
      <c r="K39" s="47"/>
      <c r="L39" s="47"/>
      <c r="M39" s="48"/>
      <c r="N39" s="47"/>
      <c r="O39" s="48"/>
      <c r="P39" s="48"/>
      <c r="Q39" s="49"/>
      <c r="R39" s="61"/>
      <c r="S39" s="47"/>
      <c r="T39" s="51"/>
      <c r="U39" s="47"/>
      <c r="V39" s="47"/>
      <c r="W39" s="47"/>
      <c r="X39" s="47"/>
      <c r="Y39" s="47"/>
      <c r="Z39" s="47"/>
      <c r="AA39" s="47"/>
      <c r="AB39" s="47"/>
    </row>
    <row r="40" spans="1:28" x14ac:dyDescent="0.25">
      <c r="A40" s="46">
        <v>26</v>
      </c>
      <c r="B40" s="47"/>
      <c r="C40" s="47"/>
      <c r="D40" s="47"/>
      <c r="E40" s="47"/>
      <c r="F40" s="47"/>
      <c r="G40" s="48"/>
      <c r="H40" s="48"/>
      <c r="I40" s="48"/>
      <c r="J40" s="47"/>
      <c r="K40" s="47"/>
      <c r="L40" s="47"/>
      <c r="M40" s="48"/>
      <c r="N40" s="47"/>
      <c r="O40" s="48"/>
      <c r="P40" s="48"/>
      <c r="Q40" s="49"/>
      <c r="R40" s="61"/>
      <c r="S40" s="47"/>
      <c r="T40" s="51"/>
      <c r="U40" s="47"/>
      <c r="V40" s="47"/>
      <c r="W40" s="47"/>
      <c r="X40" s="47"/>
      <c r="Y40" s="47"/>
      <c r="Z40" s="47"/>
      <c r="AA40" s="47"/>
      <c r="AB40" s="47"/>
    </row>
    <row r="41" spans="1:28" x14ac:dyDescent="0.25">
      <c r="A41" s="46">
        <v>27</v>
      </c>
      <c r="B41" s="47"/>
      <c r="C41" s="47"/>
      <c r="D41" s="47"/>
      <c r="E41" s="47"/>
      <c r="F41" s="47"/>
      <c r="G41" s="48"/>
      <c r="H41" s="48"/>
      <c r="I41" s="48"/>
      <c r="J41" s="47"/>
      <c r="K41" s="47"/>
      <c r="L41" s="47"/>
      <c r="M41" s="48"/>
      <c r="N41" s="47"/>
      <c r="O41" s="48"/>
      <c r="P41" s="48"/>
      <c r="Q41" s="49"/>
      <c r="R41" s="61"/>
      <c r="S41" s="47"/>
      <c r="T41" s="51"/>
      <c r="U41" s="47"/>
      <c r="V41" s="47"/>
      <c r="W41" s="47"/>
      <c r="X41" s="47"/>
      <c r="Y41" s="47"/>
      <c r="Z41" s="47"/>
      <c r="AA41" s="47"/>
      <c r="AB41" s="47"/>
    </row>
    <row r="42" spans="1:28" x14ac:dyDescent="0.25">
      <c r="A42" s="46">
        <v>28</v>
      </c>
      <c r="B42" s="47"/>
      <c r="C42" s="47"/>
      <c r="D42" s="47"/>
      <c r="E42" s="47"/>
      <c r="F42" s="47"/>
      <c r="G42" s="48"/>
      <c r="H42" s="48"/>
      <c r="I42" s="48"/>
      <c r="J42" s="47"/>
      <c r="K42" s="47"/>
      <c r="L42" s="47"/>
      <c r="M42" s="48"/>
      <c r="N42" s="47"/>
      <c r="O42" s="48"/>
      <c r="P42" s="48"/>
      <c r="Q42" s="49"/>
      <c r="R42" s="61"/>
      <c r="S42" s="47"/>
      <c r="T42" s="51"/>
      <c r="U42" s="47"/>
      <c r="V42" s="47"/>
      <c r="W42" s="47"/>
      <c r="X42" s="47"/>
      <c r="Y42" s="47"/>
      <c r="Z42" s="47"/>
      <c r="AA42" s="47"/>
      <c r="AB42" s="47"/>
    </row>
    <row r="43" spans="1:28" x14ac:dyDescent="0.25">
      <c r="A43" s="46">
        <v>29</v>
      </c>
      <c r="B43" s="47"/>
      <c r="C43" s="47"/>
      <c r="D43" s="47"/>
      <c r="E43" s="47"/>
      <c r="F43" s="47"/>
      <c r="G43" s="48"/>
      <c r="H43" s="48"/>
      <c r="I43" s="48"/>
      <c r="J43" s="47"/>
      <c r="K43" s="47"/>
      <c r="L43" s="47"/>
      <c r="M43" s="48"/>
      <c r="N43" s="47"/>
      <c r="O43" s="48"/>
      <c r="P43" s="48"/>
      <c r="Q43" s="49"/>
      <c r="R43" s="61"/>
      <c r="S43" s="47"/>
      <c r="T43" s="51"/>
      <c r="U43" s="47"/>
      <c r="V43" s="47"/>
      <c r="W43" s="47"/>
      <c r="X43" s="47"/>
      <c r="Y43" s="47"/>
      <c r="Z43" s="47"/>
      <c r="AA43" s="47"/>
      <c r="AB43" s="47"/>
    </row>
    <row r="44" spans="1:28" x14ac:dyDescent="0.25">
      <c r="A44" s="46">
        <v>30</v>
      </c>
      <c r="B44" s="47"/>
      <c r="C44" s="47"/>
      <c r="D44" s="47"/>
      <c r="E44" s="47"/>
      <c r="F44" s="47"/>
      <c r="G44" s="48"/>
      <c r="H44" s="48"/>
      <c r="I44" s="48"/>
      <c r="J44" s="47"/>
      <c r="K44" s="47"/>
      <c r="L44" s="47"/>
      <c r="M44" s="48"/>
      <c r="N44" s="47"/>
      <c r="O44" s="48"/>
      <c r="P44" s="48"/>
      <c r="Q44" s="49"/>
      <c r="R44" s="61"/>
      <c r="S44" s="47"/>
      <c r="T44" s="51"/>
      <c r="U44" s="47"/>
      <c r="V44" s="47"/>
      <c r="W44" s="47"/>
      <c r="X44" s="47"/>
      <c r="Y44" s="47"/>
      <c r="Z44" s="47"/>
      <c r="AA44" s="47"/>
      <c r="AB44" s="47"/>
    </row>
    <row r="45" spans="1:28" x14ac:dyDescent="0.25">
      <c r="A45" s="46">
        <v>31</v>
      </c>
      <c r="B45" s="47"/>
      <c r="C45" s="47"/>
      <c r="D45" s="47"/>
      <c r="E45" s="47"/>
      <c r="F45" s="47"/>
      <c r="G45" s="48"/>
      <c r="H45" s="48"/>
      <c r="I45" s="48"/>
      <c r="J45" s="47"/>
      <c r="K45" s="47"/>
      <c r="L45" s="47"/>
      <c r="M45" s="48"/>
      <c r="N45" s="47"/>
      <c r="O45" s="48"/>
      <c r="P45" s="48"/>
      <c r="Q45" s="49"/>
      <c r="R45" s="61"/>
      <c r="S45" s="47"/>
      <c r="T45" s="51"/>
      <c r="U45" s="47"/>
      <c r="V45" s="47"/>
      <c r="W45" s="47"/>
      <c r="X45" s="47"/>
      <c r="Y45" s="47"/>
      <c r="Z45" s="47"/>
      <c r="AA45" s="47"/>
      <c r="AB45" s="47"/>
    </row>
    <row r="46" spans="1:28" x14ac:dyDescent="0.25">
      <c r="A46" s="46">
        <v>32</v>
      </c>
      <c r="B46" s="47"/>
      <c r="C46" s="47"/>
      <c r="D46" s="47"/>
      <c r="E46" s="47"/>
      <c r="F46" s="47"/>
      <c r="G46" s="48"/>
      <c r="H46" s="48"/>
      <c r="I46" s="48"/>
      <c r="J46" s="47"/>
      <c r="K46" s="47"/>
      <c r="L46" s="47"/>
      <c r="M46" s="48"/>
      <c r="N46" s="47"/>
      <c r="O46" s="48"/>
      <c r="P46" s="48"/>
      <c r="Q46" s="49"/>
      <c r="R46" s="61"/>
      <c r="S46" s="47"/>
      <c r="T46" s="51"/>
      <c r="U46" s="47"/>
      <c r="V46" s="47"/>
      <c r="W46" s="47"/>
      <c r="X46" s="47"/>
      <c r="Y46" s="47"/>
      <c r="Z46" s="47"/>
      <c r="AA46" s="47"/>
      <c r="AB46" s="47"/>
    </row>
    <row r="47" spans="1:28" x14ac:dyDescent="0.25">
      <c r="A47" s="46">
        <v>33</v>
      </c>
      <c r="B47" s="47"/>
      <c r="C47" s="47"/>
      <c r="D47" s="47"/>
      <c r="E47" s="47"/>
      <c r="F47" s="47"/>
      <c r="G47" s="48"/>
      <c r="H47" s="48"/>
      <c r="I47" s="48"/>
      <c r="J47" s="47"/>
      <c r="K47" s="47"/>
      <c r="L47" s="47"/>
      <c r="M47" s="48"/>
      <c r="N47" s="47"/>
      <c r="O47" s="48"/>
      <c r="P47" s="48"/>
      <c r="Q47" s="49"/>
      <c r="R47" s="61"/>
      <c r="S47" s="47"/>
      <c r="T47" s="51"/>
      <c r="U47" s="47"/>
      <c r="V47" s="47"/>
      <c r="W47" s="47"/>
      <c r="X47" s="47"/>
      <c r="Y47" s="47"/>
      <c r="Z47" s="47"/>
      <c r="AA47" s="47"/>
      <c r="AB47" s="47"/>
    </row>
    <row r="48" spans="1:28" x14ac:dyDescent="0.25">
      <c r="A48" s="62">
        <v>34</v>
      </c>
      <c r="B48" s="55"/>
      <c r="C48" s="55"/>
      <c r="D48" s="55"/>
      <c r="E48" s="55"/>
      <c r="F48" s="55"/>
      <c r="G48" s="56"/>
      <c r="H48" s="56"/>
      <c r="I48" s="56"/>
      <c r="J48" s="55"/>
      <c r="K48" s="55"/>
      <c r="L48" s="55"/>
      <c r="M48" s="56"/>
      <c r="N48" s="55"/>
      <c r="O48" s="56"/>
      <c r="P48" s="56"/>
      <c r="Q48" s="57"/>
      <c r="R48" s="61"/>
      <c r="S48" s="47"/>
      <c r="T48" s="51"/>
      <c r="U48" s="47"/>
      <c r="V48" s="47"/>
      <c r="W48" s="47"/>
      <c r="X48" s="47"/>
      <c r="Y48" s="47"/>
      <c r="Z48" s="47"/>
      <c r="AA48" s="47"/>
      <c r="AB48" s="47"/>
    </row>
    <row r="49" spans="1:28" ht="25.5" x14ac:dyDescent="0.25">
      <c r="A49" s="63"/>
      <c r="B49" s="64"/>
      <c r="C49" s="64"/>
      <c r="D49" s="64"/>
      <c r="E49" s="64"/>
      <c r="F49" s="64"/>
      <c r="G49" s="64"/>
      <c r="H49" s="1">
        <f>SUM(H15:H48)</f>
        <v>0</v>
      </c>
      <c r="I49" s="1">
        <f>SUM(I15:I48)</f>
        <v>0</v>
      </c>
      <c r="J49" s="45" t="s">
        <v>47</v>
      </c>
      <c r="K49" s="64"/>
      <c r="L49" s="64"/>
      <c r="M49" s="64"/>
      <c r="N49" s="64"/>
      <c r="O49" s="65"/>
      <c r="P49" s="65"/>
      <c r="Q49" s="65"/>
      <c r="R49" s="38"/>
      <c r="S49" s="64"/>
      <c r="T49" s="64"/>
      <c r="U49" s="38"/>
      <c r="V49" s="8"/>
      <c r="W49" s="8"/>
      <c r="X49" s="8"/>
      <c r="Y49" s="8"/>
      <c r="Z49" s="8"/>
      <c r="AA49" s="8"/>
      <c r="AB49" s="8"/>
    </row>
    <row r="50" spans="1:28" ht="15.75" thickBot="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  <c r="P50" s="65"/>
      <c r="Q50" s="65"/>
      <c r="R50" s="38"/>
      <c r="S50" s="64"/>
      <c r="T50" s="64"/>
      <c r="U50" s="38"/>
      <c r="V50" s="8"/>
      <c r="W50" s="8"/>
      <c r="X50" s="8"/>
      <c r="Y50" s="8"/>
      <c r="Z50" s="8"/>
      <c r="AA50" s="8"/>
      <c r="AB50" s="8"/>
    </row>
    <row r="51" spans="1:28" ht="15.75" thickBot="1" x14ac:dyDescent="0.3">
      <c r="A51" s="63"/>
      <c r="B51" s="148" t="s">
        <v>48</v>
      </c>
      <c r="C51" s="149"/>
      <c r="D51" s="149"/>
      <c r="E51" s="149"/>
      <c r="F51" s="149"/>
      <c r="G51" s="149"/>
      <c r="H51" s="150"/>
      <c r="I51" s="8"/>
      <c r="J51" s="8"/>
      <c r="K51" s="66"/>
      <c r="L51" s="66"/>
      <c r="M51" s="66"/>
      <c r="N51" s="66"/>
      <c r="O51" s="66"/>
      <c r="P51" s="8"/>
      <c r="Q51" s="8"/>
      <c r="R51" s="66"/>
      <c r="S51" s="66"/>
      <c r="T51" s="66"/>
      <c r="U51" s="66"/>
      <c r="V51" s="8"/>
      <c r="W51" s="8"/>
      <c r="X51" s="8"/>
      <c r="Y51" s="8"/>
      <c r="Z51" s="8"/>
      <c r="AA51" s="8"/>
      <c r="AB51" s="8"/>
    </row>
    <row r="52" spans="1:28" x14ac:dyDescent="0.25">
      <c r="A52" s="63"/>
      <c r="B52" s="151" t="s">
        <v>49</v>
      </c>
      <c r="C52" s="152"/>
      <c r="D52" s="152"/>
      <c r="E52" s="152"/>
      <c r="F52" s="152"/>
      <c r="G52" s="152"/>
      <c r="H52" s="153"/>
      <c r="I52" s="8"/>
      <c r="J52" s="8"/>
      <c r="K52" s="128" t="s">
        <v>50</v>
      </c>
      <c r="L52" s="129"/>
      <c r="M52" s="8"/>
      <c r="N52" s="154" t="s">
        <v>51</v>
      </c>
      <c r="O52" s="155"/>
      <c r="P52" s="155"/>
      <c r="Q52" s="155"/>
      <c r="R52" s="156"/>
      <c r="S52" s="66"/>
      <c r="T52" s="66"/>
      <c r="U52" s="66"/>
      <c r="V52" s="8"/>
      <c r="W52" s="8"/>
      <c r="X52" s="8"/>
      <c r="Y52" s="8"/>
      <c r="Z52" s="8"/>
      <c r="AA52" s="8"/>
      <c r="AB52" s="8"/>
    </row>
    <row r="53" spans="1:28" x14ac:dyDescent="0.25">
      <c r="A53" s="63"/>
      <c r="B53" s="67" t="s">
        <v>35</v>
      </c>
      <c r="C53" s="67" t="s">
        <v>52</v>
      </c>
      <c r="D53" s="67" t="s">
        <v>53</v>
      </c>
      <c r="E53" s="67" t="s">
        <v>54</v>
      </c>
      <c r="F53" s="67" t="s">
        <v>55</v>
      </c>
      <c r="G53" s="128" t="s">
        <v>61</v>
      </c>
      <c r="H53" s="129"/>
      <c r="I53" s="8"/>
      <c r="J53" s="8"/>
      <c r="K53" s="68" t="s">
        <v>56</v>
      </c>
      <c r="L53" s="68"/>
      <c r="M53" s="8"/>
      <c r="N53" s="185"/>
      <c r="O53" s="186"/>
      <c r="P53" s="186"/>
      <c r="Q53" s="186"/>
      <c r="R53" s="187"/>
      <c r="S53" s="66"/>
      <c r="T53" s="66"/>
      <c r="U53" s="66"/>
      <c r="V53" s="8"/>
      <c r="W53" s="8"/>
      <c r="X53" s="8"/>
      <c r="Y53" s="8"/>
      <c r="Z53" s="8"/>
      <c r="AA53" s="8"/>
      <c r="AB53" s="8"/>
    </row>
    <row r="54" spans="1:28" x14ac:dyDescent="0.25">
      <c r="A54" s="63"/>
      <c r="B54" s="48"/>
      <c r="C54" s="48"/>
      <c r="D54" s="48"/>
      <c r="E54" s="93" t="e">
        <f>VLOOKUP($G54,#REF!,2,FALSE)</f>
        <v>#REF!</v>
      </c>
      <c r="F54" s="93" t="e">
        <f>VLOOKUP($G54,#REF!,3,FALSE)</f>
        <v>#REF!</v>
      </c>
      <c r="G54" s="139"/>
      <c r="H54" s="139"/>
      <c r="I54" s="8"/>
      <c r="J54" s="8"/>
      <c r="K54" s="69" t="s">
        <v>57</v>
      </c>
      <c r="L54" s="70"/>
      <c r="M54" s="8"/>
      <c r="N54" s="188"/>
      <c r="O54" s="189"/>
      <c r="P54" s="189"/>
      <c r="Q54" s="189"/>
      <c r="R54" s="190"/>
      <c r="S54" s="66"/>
      <c r="T54" s="66"/>
      <c r="U54" s="66"/>
      <c r="V54" s="8"/>
      <c r="W54" s="8"/>
      <c r="X54" s="8"/>
      <c r="Y54" s="8"/>
      <c r="Z54" s="8"/>
      <c r="AA54" s="8"/>
      <c r="AB54" s="8"/>
    </row>
    <row r="55" spans="1:28" x14ac:dyDescent="0.25">
      <c r="A55" s="63"/>
      <c r="B55" s="48"/>
      <c r="C55" s="48"/>
      <c r="D55" s="48"/>
      <c r="E55" s="93" t="e">
        <f>VLOOKUP($G55,#REF!,2,FALSE)</f>
        <v>#REF!</v>
      </c>
      <c r="F55" s="93" t="e">
        <f>VLOOKUP($G55,#REF!,3,FALSE)</f>
        <v>#REF!</v>
      </c>
      <c r="G55" s="139"/>
      <c r="H55" s="139"/>
      <c r="I55" s="8"/>
      <c r="J55" s="8"/>
      <c r="K55" s="128" t="s">
        <v>58</v>
      </c>
      <c r="L55" s="129"/>
      <c r="M55" s="8"/>
      <c r="N55" s="188"/>
      <c r="O55" s="189"/>
      <c r="P55" s="189"/>
      <c r="Q55" s="189"/>
      <c r="R55" s="190"/>
      <c r="S55" s="66"/>
      <c r="T55" s="66"/>
      <c r="U55" s="66"/>
      <c r="V55" s="8"/>
      <c r="W55" s="8"/>
      <c r="X55" s="8"/>
      <c r="Y55" s="8"/>
      <c r="Z55" s="8"/>
      <c r="AA55" s="8"/>
      <c r="AB55" s="8"/>
    </row>
    <row r="56" spans="1:28" x14ac:dyDescent="0.25">
      <c r="A56" s="63"/>
      <c r="B56" s="48"/>
      <c r="C56" s="48"/>
      <c r="D56" s="48"/>
      <c r="E56" s="93" t="e">
        <f>VLOOKUP($G56,#REF!,2,FALSE)</f>
        <v>#REF!</v>
      </c>
      <c r="F56" s="93" t="e">
        <f>VLOOKUP($G56,#REF!,3,FALSE)</f>
        <v>#REF!</v>
      </c>
      <c r="G56" s="139"/>
      <c r="H56" s="139"/>
      <c r="I56" s="8"/>
      <c r="J56" s="8"/>
      <c r="K56" s="68" t="s">
        <v>59</v>
      </c>
      <c r="L56" s="71"/>
      <c r="M56" s="8"/>
      <c r="N56" s="188"/>
      <c r="O56" s="189"/>
      <c r="P56" s="189"/>
      <c r="Q56" s="189"/>
      <c r="R56" s="190"/>
      <c r="S56" s="66"/>
      <c r="T56" s="66"/>
      <c r="U56" s="66"/>
      <c r="V56" s="8"/>
      <c r="W56" s="8"/>
      <c r="X56" s="8"/>
      <c r="Y56" s="8"/>
      <c r="Z56" s="8"/>
      <c r="AA56" s="8"/>
      <c r="AB56" s="8"/>
    </row>
    <row r="57" spans="1:28" ht="15.75" thickBot="1" x14ac:dyDescent="0.3">
      <c r="A57" s="63"/>
      <c r="B57" s="48"/>
      <c r="C57" s="48"/>
      <c r="D57" s="48"/>
      <c r="E57" s="93" t="e">
        <f>VLOOKUP($G57,#REF!,2,FALSE)</f>
        <v>#REF!</v>
      </c>
      <c r="F57" s="93" t="e">
        <f>VLOOKUP($G57,#REF!,3,FALSE)</f>
        <v>#REF!</v>
      </c>
      <c r="G57" s="139"/>
      <c r="H57" s="139"/>
      <c r="I57" s="8"/>
      <c r="J57" s="8"/>
      <c r="K57" s="69" t="s">
        <v>57</v>
      </c>
      <c r="L57" s="72"/>
      <c r="M57" s="8"/>
      <c r="N57" s="191"/>
      <c r="O57" s="192"/>
      <c r="P57" s="192"/>
      <c r="Q57" s="192"/>
      <c r="R57" s="193"/>
      <c r="S57" s="66"/>
      <c r="T57" s="66"/>
      <c r="U57" s="66"/>
      <c r="V57" s="8"/>
      <c r="W57" s="8"/>
      <c r="X57" s="8"/>
      <c r="Y57" s="8"/>
      <c r="Z57" s="8"/>
      <c r="AA57" s="8"/>
      <c r="AB57" s="8"/>
    </row>
    <row r="58" spans="1:28" x14ac:dyDescent="0.25">
      <c r="A58" s="3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8" x14ac:dyDescent="0.25">
      <c r="A59" s="3"/>
      <c r="E59" s="4"/>
      <c r="F59" s="5"/>
      <c r="G59" s="5"/>
      <c r="H59" s="5"/>
      <c r="I59" s="5"/>
      <c r="J59" s="5"/>
      <c r="K59" s="5"/>
      <c r="L59" s="5"/>
      <c r="M59" s="5" t="s">
        <v>79</v>
      </c>
      <c r="N59" s="5"/>
      <c r="O59" s="5"/>
      <c r="P59" s="5"/>
      <c r="Q59" s="5"/>
      <c r="R59" s="5"/>
      <c r="S59" s="5"/>
      <c r="T59" s="5"/>
      <c r="U59" s="5"/>
    </row>
    <row r="60" spans="1:28" x14ac:dyDescent="0.25">
      <c r="M60" s="113">
        <f>Boat1!M15</f>
        <v>0</v>
      </c>
    </row>
    <row r="61" spans="1:28" x14ac:dyDescent="0.25">
      <c r="M61">
        <f>Boat1!M16</f>
        <v>0</v>
      </c>
    </row>
    <row r="62" spans="1:28" x14ac:dyDescent="0.25">
      <c r="M62">
        <f>Boat1!M17</f>
        <v>0</v>
      </c>
    </row>
    <row r="63" spans="1:28" x14ac:dyDescent="0.25">
      <c r="M63">
        <f>Boat1!M18</f>
        <v>2</v>
      </c>
    </row>
    <row r="64" spans="1:28" x14ac:dyDescent="0.25">
      <c r="M64">
        <f>Boat1!M19</f>
        <v>0</v>
      </c>
    </row>
    <row r="65" spans="13:13" x14ac:dyDescent="0.25">
      <c r="M65">
        <f>Boat1!M20</f>
        <v>0</v>
      </c>
    </row>
    <row r="66" spans="13:13" x14ac:dyDescent="0.25">
      <c r="M66">
        <f>Boat1!M21</f>
        <v>0</v>
      </c>
    </row>
    <row r="67" spans="13:13" x14ac:dyDescent="0.25">
      <c r="M67">
        <f>Boat1!M22</f>
        <v>0</v>
      </c>
    </row>
    <row r="68" spans="13:13" x14ac:dyDescent="0.25">
      <c r="M68">
        <f>Boat1!M23</f>
        <v>0</v>
      </c>
    </row>
    <row r="69" spans="13:13" x14ac:dyDescent="0.25">
      <c r="M69">
        <f>Boat1!M24</f>
        <v>0</v>
      </c>
    </row>
    <row r="70" spans="13:13" x14ac:dyDescent="0.25">
      <c r="M70">
        <f>Boat1!M25</f>
        <v>0</v>
      </c>
    </row>
    <row r="71" spans="13:13" x14ac:dyDescent="0.25">
      <c r="M71">
        <f>Boat1!M26</f>
        <v>0</v>
      </c>
    </row>
    <row r="72" spans="13:13" x14ac:dyDescent="0.25">
      <c r="M72">
        <f>Boat1!M27</f>
        <v>0</v>
      </c>
    </row>
    <row r="73" spans="13:13" x14ac:dyDescent="0.25">
      <c r="M73">
        <f>Boat1!M28</f>
        <v>0</v>
      </c>
    </row>
    <row r="74" spans="13:13" x14ac:dyDescent="0.25">
      <c r="M74">
        <f>Boat1!M29</f>
        <v>0</v>
      </c>
    </row>
    <row r="75" spans="13:13" x14ac:dyDescent="0.25">
      <c r="M75">
        <f>Boat1!M30</f>
        <v>0</v>
      </c>
    </row>
    <row r="76" spans="13:13" x14ac:dyDescent="0.25">
      <c r="M76">
        <f>Boat1!M31</f>
        <v>0</v>
      </c>
    </row>
    <row r="77" spans="13:13" x14ac:dyDescent="0.25">
      <c r="M77">
        <f>Boat1!M32</f>
        <v>0</v>
      </c>
    </row>
    <row r="78" spans="13:13" x14ac:dyDescent="0.25">
      <c r="M78">
        <f>Boat1!M33</f>
        <v>0</v>
      </c>
    </row>
    <row r="79" spans="13:13" x14ac:dyDescent="0.25">
      <c r="M79">
        <f>Boat1!M34</f>
        <v>0</v>
      </c>
    </row>
    <row r="80" spans="13:13" x14ac:dyDescent="0.25">
      <c r="M80">
        <f>Boat1!M35</f>
        <v>0</v>
      </c>
    </row>
    <row r="81" spans="13:13" x14ac:dyDescent="0.25">
      <c r="M81">
        <f>Boat1!M36</f>
        <v>0</v>
      </c>
    </row>
    <row r="82" spans="13:13" x14ac:dyDescent="0.25">
      <c r="M82">
        <f>Boat1!M37</f>
        <v>0</v>
      </c>
    </row>
    <row r="83" spans="13:13" x14ac:dyDescent="0.25">
      <c r="M83">
        <f>Boat1!M38</f>
        <v>0</v>
      </c>
    </row>
    <row r="84" spans="13:13" x14ac:dyDescent="0.25">
      <c r="M84">
        <f>Boat1!M39</f>
        <v>0</v>
      </c>
    </row>
    <row r="85" spans="13:13" x14ac:dyDescent="0.25">
      <c r="M85">
        <f>Boat1!M40</f>
        <v>0</v>
      </c>
    </row>
    <row r="86" spans="13:13" x14ac:dyDescent="0.25">
      <c r="M86">
        <f>Boat1!M41</f>
        <v>0</v>
      </c>
    </row>
    <row r="87" spans="13:13" x14ac:dyDescent="0.25">
      <c r="M87">
        <f>Boat1!M42</f>
        <v>0</v>
      </c>
    </row>
    <row r="88" spans="13:13" x14ac:dyDescent="0.25">
      <c r="M88">
        <f>Boat1!M43</f>
        <v>0</v>
      </c>
    </row>
    <row r="89" spans="13:13" x14ac:dyDescent="0.25">
      <c r="M89">
        <f>Boat1!M44</f>
        <v>0</v>
      </c>
    </row>
    <row r="90" spans="13:13" x14ac:dyDescent="0.25">
      <c r="M90">
        <f>Boat1!M45</f>
        <v>0</v>
      </c>
    </row>
    <row r="91" spans="13:13" x14ac:dyDescent="0.25">
      <c r="M91">
        <f>Boat1!M46</f>
        <v>0</v>
      </c>
    </row>
    <row r="92" spans="13:13" x14ac:dyDescent="0.25">
      <c r="M92">
        <f>Boat1!M47</f>
        <v>0</v>
      </c>
    </row>
    <row r="93" spans="13:13" x14ac:dyDescent="0.25">
      <c r="M93" s="113">
        <f>Boat1!M48</f>
        <v>0</v>
      </c>
    </row>
    <row r="94" spans="13:13" x14ac:dyDescent="0.25">
      <c r="M94" s="118" t="s">
        <v>73</v>
      </c>
    </row>
    <row r="95" spans="13:13" x14ac:dyDescent="0.25">
      <c r="M95" s="113">
        <f>Boat2!M15</f>
        <v>0</v>
      </c>
    </row>
    <row r="96" spans="13:13" x14ac:dyDescent="0.25">
      <c r="M96">
        <f>Boat2!M16</f>
        <v>0</v>
      </c>
    </row>
    <row r="97" spans="13:13" x14ac:dyDescent="0.25">
      <c r="M97">
        <f>Boat2!M17</f>
        <v>0</v>
      </c>
    </row>
    <row r="98" spans="13:13" x14ac:dyDescent="0.25">
      <c r="M98">
        <f>Boat2!M18</f>
        <v>0</v>
      </c>
    </row>
    <row r="99" spans="13:13" x14ac:dyDescent="0.25">
      <c r="M99">
        <f>Boat2!M19</f>
        <v>0</v>
      </c>
    </row>
    <row r="100" spans="13:13" x14ac:dyDescent="0.25">
      <c r="M100">
        <f>Boat2!M20</f>
        <v>0</v>
      </c>
    </row>
    <row r="101" spans="13:13" x14ac:dyDescent="0.25">
      <c r="M101">
        <f>Boat2!M21</f>
        <v>0</v>
      </c>
    </row>
    <row r="102" spans="13:13" x14ac:dyDescent="0.25">
      <c r="M102">
        <f>Boat2!M22</f>
        <v>0</v>
      </c>
    </row>
    <row r="103" spans="13:13" x14ac:dyDescent="0.25">
      <c r="M103">
        <f>Boat2!M23</f>
        <v>0</v>
      </c>
    </row>
    <row r="104" spans="13:13" x14ac:dyDescent="0.25">
      <c r="M104">
        <f>Boat2!M24</f>
        <v>0</v>
      </c>
    </row>
    <row r="105" spans="13:13" x14ac:dyDescent="0.25">
      <c r="M105">
        <f>Boat2!M25</f>
        <v>0</v>
      </c>
    </row>
    <row r="106" spans="13:13" x14ac:dyDescent="0.25">
      <c r="M106">
        <f>Boat2!M26</f>
        <v>0</v>
      </c>
    </row>
    <row r="107" spans="13:13" x14ac:dyDescent="0.25">
      <c r="M107">
        <f>Boat2!M27</f>
        <v>0</v>
      </c>
    </row>
    <row r="108" spans="13:13" x14ac:dyDescent="0.25">
      <c r="M108">
        <f>Boat2!M28</f>
        <v>0</v>
      </c>
    </row>
    <row r="109" spans="13:13" x14ac:dyDescent="0.25">
      <c r="M109">
        <f>Boat2!M29</f>
        <v>0</v>
      </c>
    </row>
    <row r="110" spans="13:13" x14ac:dyDescent="0.25">
      <c r="M110">
        <f>Boat2!M30</f>
        <v>0</v>
      </c>
    </row>
    <row r="111" spans="13:13" x14ac:dyDescent="0.25">
      <c r="M111">
        <f>Boat2!M31</f>
        <v>0</v>
      </c>
    </row>
    <row r="112" spans="13:13" x14ac:dyDescent="0.25">
      <c r="M112">
        <f>Boat2!M32</f>
        <v>0</v>
      </c>
    </row>
    <row r="113" spans="13:13" x14ac:dyDescent="0.25">
      <c r="M113">
        <f>Boat2!M33</f>
        <v>0</v>
      </c>
    </row>
    <row r="114" spans="13:13" x14ac:dyDescent="0.25">
      <c r="M114">
        <f>Boat2!M34</f>
        <v>0</v>
      </c>
    </row>
    <row r="115" spans="13:13" x14ac:dyDescent="0.25">
      <c r="M115">
        <f>Boat2!M35</f>
        <v>0</v>
      </c>
    </row>
    <row r="116" spans="13:13" x14ac:dyDescent="0.25">
      <c r="M116">
        <f>Boat2!M36</f>
        <v>0</v>
      </c>
    </row>
    <row r="117" spans="13:13" x14ac:dyDescent="0.25">
      <c r="M117">
        <f>Boat2!M37</f>
        <v>0</v>
      </c>
    </row>
    <row r="118" spans="13:13" x14ac:dyDescent="0.25">
      <c r="M118">
        <f>Boat2!M38</f>
        <v>0</v>
      </c>
    </row>
    <row r="119" spans="13:13" x14ac:dyDescent="0.25">
      <c r="M119">
        <f>Boat2!M39</f>
        <v>0</v>
      </c>
    </row>
    <row r="120" spans="13:13" x14ac:dyDescent="0.25">
      <c r="M120">
        <f>Boat2!M40</f>
        <v>0</v>
      </c>
    </row>
    <row r="121" spans="13:13" x14ac:dyDescent="0.25">
      <c r="M121">
        <f>Boat2!M41</f>
        <v>0</v>
      </c>
    </row>
    <row r="122" spans="13:13" x14ac:dyDescent="0.25">
      <c r="M122">
        <f>Boat2!M42</f>
        <v>0</v>
      </c>
    </row>
    <row r="123" spans="13:13" x14ac:dyDescent="0.25">
      <c r="M123">
        <f>Boat2!M43</f>
        <v>0</v>
      </c>
    </row>
    <row r="124" spans="13:13" x14ac:dyDescent="0.25">
      <c r="M124">
        <f>Boat2!M44</f>
        <v>0</v>
      </c>
    </row>
    <row r="125" spans="13:13" x14ac:dyDescent="0.25">
      <c r="M125">
        <f>Boat2!M45</f>
        <v>0</v>
      </c>
    </row>
    <row r="126" spans="13:13" x14ac:dyDescent="0.25">
      <c r="M126">
        <f>Boat2!M46</f>
        <v>0</v>
      </c>
    </row>
    <row r="127" spans="13:13" x14ac:dyDescent="0.25">
      <c r="M127">
        <f>Boat2!M47</f>
        <v>0</v>
      </c>
    </row>
    <row r="128" spans="13:13" x14ac:dyDescent="0.25">
      <c r="M128" s="113">
        <f>Boat2!M48</f>
        <v>0</v>
      </c>
    </row>
    <row r="129" spans="13:13" x14ac:dyDescent="0.25">
      <c r="M129" s="118" t="s">
        <v>80</v>
      </c>
    </row>
    <row r="130" spans="13:13" x14ac:dyDescent="0.25">
      <c r="M130" s="113">
        <f>Boat3!M15</f>
        <v>0</v>
      </c>
    </row>
    <row r="131" spans="13:13" x14ac:dyDescent="0.25">
      <c r="M131">
        <f>Boat3!M16</f>
        <v>0</v>
      </c>
    </row>
    <row r="132" spans="13:13" x14ac:dyDescent="0.25">
      <c r="M132">
        <f>Boat3!M17</f>
        <v>0</v>
      </c>
    </row>
    <row r="133" spans="13:13" x14ac:dyDescent="0.25">
      <c r="M133">
        <f>Boat3!M18</f>
        <v>0</v>
      </c>
    </row>
    <row r="134" spans="13:13" x14ac:dyDescent="0.25">
      <c r="M134">
        <f>Boat3!M19</f>
        <v>0</v>
      </c>
    </row>
    <row r="135" spans="13:13" x14ac:dyDescent="0.25">
      <c r="M135">
        <f>Boat3!M20</f>
        <v>0</v>
      </c>
    </row>
    <row r="136" spans="13:13" x14ac:dyDescent="0.25">
      <c r="M136">
        <f>Boat3!M21</f>
        <v>0</v>
      </c>
    </row>
    <row r="137" spans="13:13" x14ac:dyDescent="0.25">
      <c r="M137">
        <f>Boat3!M22</f>
        <v>0</v>
      </c>
    </row>
    <row r="138" spans="13:13" x14ac:dyDescent="0.25">
      <c r="M138">
        <f>Boat3!M23</f>
        <v>0</v>
      </c>
    </row>
    <row r="139" spans="13:13" x14ac:dyDescent="0.25">
      <c r="M139">
        <f>Boat3!M24</f>
        <v>0</v>
      </c>
    </row>
    <row r="140" spans="13:13" x14ac:dyDescent="0.25">
      <c r="M140">
        <f>Boat3!M25</f>
        <v>0</v>
      </c>
    </row>
    <row r="141" spans="13:13" x14ac:dyDescent="0.25">
      <c r="M141">
        <f>Boat3!M26</f>
        <v>0</v>
      </c>
    </row>
    <row r="142" spans="13:13" x14ac:dyDescent="0.25">
      <c r="M142">
        <f>Boat3!M27</f>
        <v>0</v>
      </c>
    </row>
    <row r="143" spans="13:13" x14ac:dyDescent="0.25">
      <c r="M143">
        <f>Boat3!M28</f>
        <v>0</v>
      </c>
    </row>
    <row r="144" spans="13:13" x14ac:dyDescent="0.25">
      <c r="M144">
        <f>Boat3!M29</f>
        <v>0</v>
      </c>
    </row>
    <row r="145" spans="13:13" x14ac:dyDescent="0.25">
      <c r="M145">
        <f>Boat3!M30</f>
        <v>0</v>
      </c>
    </row>
    <row r="146" spans="13:13" x14ac:dyDescent="0.25">
      <c r="M146">
        <f>Boat3!M31</f>
        <v>0</v>
      </c>
    </row>
    <row r="147" spans="13:13" x14ac:dyDescent="0.25">
      <c r="M147">
        <f>Boat3!M32</f>
        <v>0</v>
      </c>
    </row>
    <row r="148" spans="13:13" x14ac:dyDescent="0.25">
      <c r="M148">
        <f>Boat3!M33</f>
        <v>0</v>
      </c>
    </row>
    <row r="149" spans="13:13" x14ac:dyDescent="0.25">
      <c r="M149">
        <f>Boat3!M34</f>
        <v>0</v>
      </c>
    </row>
    <row r="150" spans="13:13" x14ac:dyDescent="0.25">
      <c r="M150">
        <f>Boat3!M35</f>
        <v>0</v>
      </c>
    </row>
    <row r="151" spans="13:13" x14ac:dyDescent="0.25">
      <c r="M151">
        <f>Boat3!M36</f>
        <v>0</v>
      </c>
    </row>
    <row r="152" spans="13:13" x14ac:dyDescent="0.25">
      <c r="M152">
        <f>Boat3!M37</f>
        <v>0</v>
      </c>
    </row>
    <row r="153" spans="13:13" x14ac:dyDescent="0.25">
      <c r="M153">
        <f>Boat3!M38</f>
        <v>0</v>
      </c>
    </row>
    <row r="154" spans="13:13" x14ac:dyDescent="0.25">
      <c r="M154">
        <f>Boat3!M39</f>
        <v>0</v>
      </c>
    </row>
    <row r="155" spans="13:13" x14ac:dyDescent="0.25">
      <c r="M155">
        <f>Boat3!M40</f>
        <v>0</v>
      </c>
    </row>
    <row r="156" spans="13:13" x14ac:dyDescent="0.25">
      <c r="M156">
        <f>Boat3!M41</f>
        <v>0</v>
      </c>
    </row>
    <row r="157" spans="13:13" x14ac:dyDescent="0.25">
      <c r="M157">
        <f>Boat3!M42</f>
        <v>0</v>
      </c>
    </row>
    <row r="158" spans="13:13" x14ac:dyDescent="0.25">
      <c r="M158">
        <f>Boat3!M43</f>
        <v>0</v>
      </c>
    </row>
    <row r="159" spans="13:13" x14ac:dyDescent="0.25">
      <c r="M159">
        <f>Boat3!M44</f>
        <v>0</v>
      </c>
    </row>
    <row r="160" spans="13:13" x14ac:dyDescent="0.25">
      <c r="M160">
        <f>Boat3!M45</f>
        <v>0</v>
      </c>
    </row>
    <row r="161" spans="13:13" x14ac:dyDescent="0.25">
      <c r="M161">
        <f>Boat3!M46</f>
        <v>0</v>
      </c>
    </row>
    <row r="162" spans="13:13" x14ac:dyDescent="0.25">
      <c r="M162">
        <f>Boat3!M47</f>
        <v>0</v>
      </c>
    </row>
    <row r="163" spans="13:13" x14ac:dyDescent="0.25">
      <c r="M163" s="113">
        <f>Boat3!M48</f>
        <v>0</v>
      </c>
    </row>
    <row r="164" spans="13:13" x14ac:dyDescent="0.25">
      <c r="M164" s="118" t="s">
        <v>74</v>
      </c>
    </row>
    <row r="165" spans="13:13" x14ac:dyDescent="0.25">
      <c r="M165" s="113">
        <f>Dahab!M15</f>
        <v>0</v>
      </c>
    </row>
    <row r="166" spans="13:13" x14ac:dyDescent="0.25">
      <c r="M166">
        <f>Dahab!M16</f>
        <v>0</v>
      </c>
    </row>
    <row r="167" spans="13:13" x14ac:dyDescent="0.25">
      <c r="M167">
        <f>Dahab!M17</f>
        <v>0</v>
      </c>
    </row>
    <row r="168" spans="13:13" x14ac:dyDescent="0.25">
      <c r="M168">
        <f>Dahab!M18</f>
        <v>0</v>
      </c>
    </row>
    <row r="169" spans="13:13" x14ac:dyDescent="0.25">
      <c r="M169">
        <f>Dahab!M19</f>
        <v>0</v>
      </c>
    </row>
    <row r="170" spans="13:13" x14ac:dyDescent="0.25">
      <c r="M170">
        <f>Dahab!M20</f>
        <v>0</v>
      </c>
    </row>
    <row r="171" spans="13:13" x14ac:dyDescent="0.25">
      <c r="M171">
        <f>Dahab!M21</f>
        <v>0</v>
      </c>
    </row>
    <row r="172" spans="13:13" x14ac:dyDescent="0.25">
      <c r="M172">
        <f>Dahab!M22</f>
        <v>0</v>
      </c>
    </row>
    <row r="173" spans="13:13" x14ac:dyDescent="0.25">
      <c r="M173">
        <f>Dahab!M23</f>
        <v>0</v>
      </c>
    </row>
    <row r="174" spans="13:13" x14ac:dyDescent="0.25">
      <c r="M174">
        <f>Dahab!M24</f>
        <v>0</v>
      </c>
    </row>
    <row r="175" spans="13:13" x14ac:dyDescent="0.25">
      <c r="M175">
        <f>Dahab!M25</f>
        <v>0</v>
      </c>
    </row>
    <row r="176" spans="13:13" x14ac:dyDescent="0.25">
      <c r="M176">
        <f>Dahab!M26</f>
        <v>0</v>
      </c>
    </row>
    <row r="177" spans="13:13" x14ac:dyDescent="0.25">
      <c r="M177">
        <f>Dahab!M27</f>
        <v>0</v>
      </c>
    </row>
    <row r="178" spans="13:13" x14ac:dyDescent="0.25">
      <c r="M178">
        <f>Dahab!M28</f>
        <v>0</v>
      </c>
    </row>
    <row r="179" spans="13:13" x14ac:dyDescent="0.25">
      <c r="M179">
        <f>Dahab!M29</f>
        <v>0</v>
      </c>
    </row>
    <row r="180" spans="13:13" x14ac:dyDescent="0.25">
      <c r="M180">
        <f>Dahab!M30</f>
        <v>0</v>
      </c>
    </row>
    <row r="181" spans="13:13" x14ac:dyDescent="0.25">
      <c r="M181">
        <f>Dahab!M31</f>
        <v>0</v>
      </c>
    </row>
    <row r="182" spans="13:13" x14ac:dyDescent="0.25">
      <c r="M182">
        <f>Dahab!M32</f>
        <v>0</v>
      </c>
    </row>
    <row r="183" spans="13:13" x14ac:dyDescent="0.25">
      <c r="M183">
        <f>Dahab!M33</f>
        <v>0</v>
      </c>
    </row>
    <row r="184" spans="13:13" x14ac:dyDescent="0.25">
      <c r="M184">
        <f>Dahab!M34</f>
        <v>0</v>
      </c>
    </row>
    <row r="185" spans="13:13" x14ac:dyDescent="0.25">
      <c r="M185">
        <f>Dahab!M35</f>
        <v>0</v>
      </c>
    </row>
    <row r="186" spans="13:13" x14ac:dyDescent="0.25">
      <c r="M186">
        <f>Dahab!M36</f>
        <v>0</v>
      </c>
    </row>
    <row r="187" spans="13:13" x14ac:dyDescent="0.25">
      <c r="M187">
        <f>Dahab!M37</f>
        <v>0</v>
      </c>
    </row>
    <row r="188" spans="13:13" x14ac:dyDescent="0.25">
      <c r="M188">
        <f>Dahab!M38</f>
        <v>0</v>
      </c>
    </row>
    <row r="189" spans="13:13" x14ac:dyDescent="0.25">
      <c r="M189">
        <f>Dahab!M39</f>
        <v>0</v>
      </c>
    </row>
    <row r="190" spans="13:13" x14ac:dyDescent="0.25">
      <c r="M190">
        <f>Dahab!M40</f>
        <v>0</v>
      </c>
    </row>
    <row r="191" spans="13:13" x14ac:dyDescent="0.25">
      <c r="M191">
        <f>Dahab!M41</f>
        <v>0</v>
      </c>
    </row>
    <row r="192" spans="13:13" x14ac:dyDescent="0.25">
      <c r="M192">
        <f>Dahab!M42</f>
        <v>0</v>
      </c>
    </row>
    <row r="193" spans="13:13" x14ac:dyDescent="0.25">
      <c r="M193">
        <f>Dahab!M43</f>
        <v>0</v>
      </c>
    </row>
    <row r="194" spans="13:13" x14ac:dyDescent="0.25">
      <c r="M194">
        <f>Dahab!M44</f>
        <v>0</v>
      </c>
    </row>
    <row r="195" spans="13:13" x14ac:dyDescent="0.25">
      <c r="M195">
        <f>Dahab!M45</f>
        <v>0</v>
      </c>
    </row>
    <row r="196" spans="13:13" x14ac:dyDescent="0.25">
      <c r="M196">
        <f>Dahab!M46</f>
        <v>0</v>
      </c>
    </row>
    <row r="197" spans="13:13" x14ac:dyDescent="0.25">
      <c r="M197">
        <f>Dahab!M47</f>
        <v>0</v>
      </c>
    </row>
    <row r="198" spans="13:13" x14ac:dyDescent="0.25">
      <c r="M198" s="113">
        <f>Dahab!M48</f>
        <v>0</v>
      </c>
    </row>
    <row r="199" spans="13:13" x14ac:dyDescent="0.25">
      <c r="M199" s="118" t="s">
        <v>75</v>
      </c>
    </row>
    <row r="200" spans="13:13" x14ac:dyDescent="0.25">
      <c r="M200" s="113">
        <f>Thistelgorm!M15</f>
        <v>0</v>
      </c>
    </row>
    <row r="201" spans="13:13" x14ac:dyDescent="0.25">
      <c r="M201">
        <f>Thistelgorm!M16</f>
        <v>0</v>
      </c>
    </row>
    <row r="202" spans="13:13" x14ac:dyDescent="0.25">
      <c r="M202">
        <f>Thistelgorm!M17</f>
        <v>0</v>
      </c>
    </row>
    <row r="203" spans="13:13" x14ac:dyDescent="0.25">
      <c r="M203">
        <f>Thistelgorm!M18</f>
        <v>0</v>
      </c>
    </row>
    <row r="204" spans="13:13" x14ac:dyDescent="0.25">
      <c r="M204">
        <f>Thistelgorm!M19</f>
        <v>0</v>
      </c>
    </row>
    <row r="205" spans="13:13" x14ac:dyDescent="0.25">
      <c r="M205">
        <f>Thistelgorm!M20</f>
        <v>0</v>
      </c>
    </row>
    <row r="206" spans="13:13" x14ac:dyDescent="0.25">
      <c r="M206">
        <f>Thistelgorm!M21</f>
        <v>0</v>
      </c>
    </row>
    <row r="207" spans="13:13" x14ac:dyDescent="0.25">
      <c r="M207">
        <f>Thistelgorm!M22</f>
        <v>0</v>
      </c>
    </row>
    <row r="208" spans="13:13" x14ac:dyDescent="0.25">
      <c r="M208">
        <f>Thistelgorm!M23</f>
        <v>0</v>
      </c>
    </row>
    <row r="209" spans="13:13" x14ac:dyDescent="0.25">
      <c r="M209">
        <f>Thistelgorm!M24</f>
        <v>0</v>
      </c>
    </row>
    <row r="210" spans="13:13" x14ac:dyDescent="0.25">
      <c r="M210">
        <f>Thistelgorm!M25</f>
        <v>0</v>
      </c>
    </row>
    <row r="211" spans="13:13" x14ac:dyDescent="0.25">
      <c r="M211">
        <f>Thistelgorm!M26</f>
        <v>0</v>
      </c>
    </row>
    <row r="212" spans="13:13" x14ac:dyDescent="0.25">
      <c r="M212">
        <f>Thistelgorm!M27</f>
        <v>0</v>
      </c>
    </row>
    <row r="213" spans="13:13" x14ac:dyDescent="0.25">
      <c r="M213">
        <f>Thistelgorm!M28</f>
        <v>0</v>
      </c>
    </row>
    <row r="214" spans="13:13" x14ac:dyDescent="0.25">
      <c r="M214">
        <f>Thistelgorm!M29</f>
        <v>0</v>
      </c>
    </row>
    <row r="215" spans="13:13" x14ac:dyDescent="0.25">
      <c r="M215">
        <f>Thistelgorm!M30</f>
        <v>0</v>
      </c>
    </row>
    <row r="216" spans="13:13" x14ac:dyDescent="0.25">
      <c r="M216">
        <f>Thistelgorm!M31</f>
        <v>0</v>
      </c>
    </row>
    <row r="217" spans="13:13" x14ac:dyDescent="0.25">
      <c r="M217">
        <f>Thistelgorm!M32</f>
        <v>0</v>
      </c>
    </row>
    <row r="218" spans="13:13" x14ac:dyDescent="0.25">
      <c r="M218">
        <f>Thistelgorm!M33</f>
        <v>0</v>
      </c>
    </row>
    <row r="219" spans="13:13" x14ac:dyDescent="0.25">
      <c r="M219">
        <f>Thistelgorm!M34</f>
        <v>0</v>
      </c>
    </row>
    <row r="220" spans="13:13" x14ac:dyDescent="0.25">
      <c r="M220">
        <f>Thistelgorm!M35</f>
        <v>0</v>
      </c>
    </row>
    <row r="221" spans="13:13" x14ac:dyDescent="0.25">
      <c r="M221">
        <f>Thistelgorm!M36</f>
        <v>0</v>
      </c>
    </row>
    <row r="222" spans="13:13" x14ac:dyDescent="0.25">
      <c r="M222">
        <f>Thistelgorm!M37</f>
        <v>0</v>
      </c>
    </row>
    <row r="223" spans="13:13" x14ac:dyDescent="0.25">
      <c r="M223">
        <f>Thistelgorm!M38</f>
        <v>0</v>
      </c>
    </row>
    <row r="224" spans="13:13" x14ac:dyDescent="0.25">
      <c r="M224">
        <f>Thistelgorm!M39</f>
        <v>0</v>
      </c>
    </row>
    <row r="225" spans="13:13" x14ac:dyDescent="0.25">
      <c r="M225">
        <f>Thistelgorm!M40</f>
        <v>0</v>
      </c>
    </row>
    <row r="226" spans="13:13" x14ac:dyDescent="0.25">
      <c r="M226">
        <f>Thistelgorm!M41</f>
        <v>0</v>
      </c>
    </row>
    <row r="227" spans="13:13" x14ac:dyDescent="0.25">
      <c r="M227">
        <f>Thistelgorm!M42</f>
        <v>0</v>
      </c>
    </row>
    <row r="228" spans="13:13" x14ac:dyDescent="0.25">
      <c r="M228">
        <f>Thistelgorm!M43</f>
        <v>0</v>
      </c>
    </row>
    <row r="229" spans="13:13" x14ac:dyDescent="0.25">
      <c r="M229">
        <f>Thistelgorm!M44</f>
        <v>0</v>
      </c>
    </row>
    <row r="230" spans="13:13" x14ac:dyDescent="0.25">
      <c r="M230">
        <f>Thistelgorm!M45</f>
        <v>0</v>
      </c>
    </row>
    <row r="231" spans="13:13" x14ac:dyDescent="0.25">
      <c r="M231">
        <f>Thistelgorm!M46</f>
        <v>0</v>
      </c>
    </row>
    <row r="232" spans="13:13" x14ac:dyDescent="0.25">
      <c r="M232">
        <f>Thistelgorm!M47</f>
        <v>0</v>
      </c>
    </row>
    <row r="233" spans="13:13" x14ac:dyDescent="0.25">
      <c r="M233" s="113">
        <f>Thistelgorm!M48</f>
        <v>0</v>
      </c>
    </row>
    <row r="234" spans="13:13" x14ac:dyDescent="0.25">
      <c r="M234" s="118" t="s">
        <v>76</v>
      </c>
    </row>
    <row r="235" spans="13:13" x14ac:dyDescent="0.25">
      <c r="M235" s="113">
        <f>'Sharks bay'!M15</f>
        <v>0</v>
      </c>
    </row>
    <row r="236" spans="13:13" x14ac:dyDescent="0.25">
      <c r="M236">
        <f>'Sharks bay'!M16</f>
        <v>0</v>
      </c>
    </row>
    <row r="237" spans="13:13" x14ac:dyDescent="0.25">
      <c r="M237">
        <f>'Sharks bay'!M17</f>
        <v>0</v>
      </c>
    </row>
    <row r="238" spans="13:13" x14ac:dyDescent="0.25">
      <c r="M238">
        <f>'Sharks bay'!M18</f>
        <v>0</v>
      </c>
    </row>
    <row r="239" spans="13:13" x14ac:dyDescent="0.25">
      <c r="M239">
        <f>'Sharks bay'!M19</f>
        <v>0</v>
      </c>
    </row>
    <row r="240" spans="13:13" x14ac:dyDescent="0.25">
      <c r="M240">
        <f>'Sharks bay'!M20</f>
        <v>0</v>
      </c>
    </row>
    <row r="241" spans="13:13" x14ac:dyDescent="0.25">
      <c r="M241">
        <f>'Sharks bay'!M21</f>
        <v>0</v>
      </c>
    </row>
    <row r="242" spans="13:13" x14ac:dyDescent="0.25">
      <c r="M242">
        <f>'Sharks bay'!M22</f>
        <v>0</v>
      </c>
    </row>
    <row r="243" spans="13:13" x14ac:dyDescent="0.25">
      <c r="M243">
        <f>'Sharks bay'!M23</f>
        <v>0</v>
      </c>
    </row>
    <row r="244" spans="13:13" x14ac:dyDescent="0.25">
      <c r="M244">
        <f>'Sharks bay'!M24</f>
        <v>0</v>
      </c>
    </row>
    <row r="245" spans="13:13" x14ac:dyDescent="0.25">
      <c r="M245">
        <f>'Sharks bay'!M25</f>
        <v>0</v>
      </c>
    </row>
    <row r="246" spans="13:13" x14ac:dyDescent="0.25">
      <c r="M246">
        <f>'Sharks bay'!M26</f>
        <v>0</v>
      </c>
    </row>
    <row r="247" spans="13:13" x14ac:dyDescent="0.25">
      <c r="M247">
        <f>'Sharks bay'!M27</f>
        <v>0</v>
      </c>
    </row>
    <row r="248" spans="13:13" x14ac:dyDescent="0.25">
      <c r="M248">
        <f>'Sharks bay'!M28</f>
        <v>0</v>
      </c>
    </row>
    <row r="249" spans="13:13" x14ac:dyDescent="0.25">
      <c r="M249">
        <f>'Sharks bay'!M29</f>
        <v>0</v>
      </c>
    </row>
    <row r="250" spans="13:13" x14ac:dyDescent="0.25">
      <c r="M250">
        <f>'Sharks bay'!M30</f>
        <v>0</v>
      </c>
    </row>
    <row r="251" spans="13:13" x14ac:dyDescent="0.25">
      <c r="M251">
        <f>'Sharks bay'!M31</f>
        <v>0</v>
      </c>
    </row>
    <row r="252" spans="13:13" x14ac:dyDescent="0.25">
      <c r="M252">
        <f>'Sharks bay'!M32</f>
        <v>0</v>
      </c>
    </row>
    <row r="253" spans="13:13" x14ac:dyDescent="0.25">
      <c r="M253">
        <f>'Sharks bay'!M33</f>
        <v>0</v>
      </c>
    </row>
    <row r="254" spans="13:13" x14ac:dyDescent="0.25">
      <c r="M254">
        <f>'Sharks bay'!M34</f>
        <v>0</v>
      </c>
    </row>
    <row r="255" spans="13:13" x14ac:dyDescent="0.25">
      <c r="M255">
        <f>'Sharks bay'!M35</f>
        <v>0</v>
      </c>
    </row>
    <row r="256" spans="13:13" x14ac:dyDescent="0.25">
      <c r="M256">
        <f>'Sharks bay'!M36</f>
        <v>0</v>
      </c>
    </row>
    <row r="257" spans="13:13" x14ac:dyDescent="0.25">
      <c r="M257">
        <f>'Sharks bay'!M37</f>
        <v>0</v>
      </c>
    </row>
    <row r="258" spans="13:13" x14ac:dyDescent="0.25">
      <c r="M258">
        <f>'Sharks bay'!M38</f>
        <v>0</v>
      </c>
    </row>
    <row r="259" spans="13:13" x14ac:dyDescent="0.25">
      <c r="M259">
        <f>'Sharks bay'!M39</f>
        <v>0</v>
      </c>
    </row>
    <row r="260" spans="13:13" x14ac:dyDescent="0.25">
      <c r="M260">
        <f>'Sharks bay'!M40</f>
        <v>0</v>
      </c>
    </row>
    <row r="261" spans="13:13" x14ac:dyDescent="0.25">
      <c r="M261">
        <f>'Sharks bay'!M41</f>
        <v>0</v>
      </c>
    </row>
    <row r="262" spans="13:13" x14ac:dyDescent="0.25">
      <c r="M262">
        <f>'Sharks bay'!M42</f>
        <v>0</v>
      </c>
    </row>
    <row r="263" spans="13:13" x14ac:dyDescent="0.25">
      <c r="M263">
        <f>'Sharks bay'!M43</f>
        <v>0</v>
      </c>
    </row>
    <row r="264" spans="13:13" x14ac:dyDescent="0.25">
      <c r="M264">
        <f>'Sharks bay'!M44</f>
        <v>0</v>
      </c>
    </row>
    <row r="265" spans="13:13" x14ac:dyDescent="0.25">
      <c r="M265">
        <f>'Sharks bay'!M45</f>
        <v>0</v>
      </c>
    </row>
    <row r="266" spans="13:13" x14ac:dyDescent="0.25">
      <c r="M266">
        <f>'Sharks bay'!M46</f>
        <v>0</v>
      </c>
    </row>
    <row r="267" spans="13:13" x14ac:dyDescent="0.25">
      <c r="M267">
        <f>'Sharks bay'!M47</f>
        <v>0</v>
      </c>
    </row>
    <row r="268" spans="13:13" x14ac:dyDescent="0.25">
      <c r="M268" s="113">
        <f>'Sharks bay'!M48</f>
        <v>0</v>
      </c>
    </row>
    <row r="269" spans="13:13" x14ac:dyDescent="0.25">
      <c r="M269" t="s">
        <v>77</v>
      </c>
    </row>
    <row r="270" spans="13:13" x14ac:dyDescent="0.25">
      <c r="M270" s="113">
        <f>Stella!M15</f>
        <v>0</v>
      </c>
    </row>
    <row r="271" spans="13:13" x14ac:dyDescent="0.25">
      <c r="M271">
        <f>Stella!M16</f>
        <v>0</v>
      </c>
    </row>
    <row r="272" spans="13:13" x14ac:dyDescent="0.25">
      <c r="M272">
        <f>Stella!M17</f>
        <v>0</v>
      </c>
    </row>
    <row r="273" spans="13:13" x14ac:dyDescent="0.25">
      <c r="M273">
        <f>Stella!M18</f>
        <v>0</v>
      </c>
    </row>
    <row r="274" spans="13:13" x14ac:dyDescent="0.25">
      <c r="M274">
        <f>Stella!M19</f>
        <v>0</v>
      </c>
    </row>
    <row r="275" spans="13:13" x14ac:dyDescent="0.25">
      <c r="M275">
        <f>Stella!M20</f>
        <v>0</v>
      </c>
    </row>
    <row r="276" spans="13:13" x14ac:dyDescent="0.25">
      <c r="M276">
        <f>Stella!M21</f>
        <v>0</v>
      </c>
    </row>
    <row r="277" spans="13:13" x14ac:dyDescent="0.25">
      <c r="M277">
        <f>Stella!M22</f>
        <v>0</v>
      </c>
    </row>
    <row r="278" spans="13:13" x14ac:dyDescent="0.25">
      <c r="M278">
        <f>Stella!M23</f>
        <v>0</v>
      </c>
    </row>
    <row r="279" spans="13:13" x14ac:dyDescent="0.25">
      <c r="M279">
        <f>Stella!M24</f>
        <v>0</v>
      </c>
    </row>
    <row r="280" spans="13:13" x14ac:dyDescent="0.25">
      <c r="M280">
        <f>Stella!M25</f>
        <v>0</v>
      </c>
    </row>
    <row r="281" spans="13:13" x14ac:dyDescent="0.25">
      <c r="M281">
        <f>Stella!M26</f>
        <v>0</v>
      </c>
    </row>
    <row r="282" spans="13:13" x14ac:dyDescent="0.25">
      <c r="M282">
        <f>Stella!M27</f>
        <v>0</v>
      </c>
    </row>
    <row r="283" spans="13:13" x14ac:dyDescent="0.25">
      <c r="M283">
        <f>Stella!M28</f>
        <v>0</v>
      </c>
    </row>
    <row r="284" spans="13:13" x14ac:dyDescent="0.25">
      <c r="M284">
        <f>Stella!M29</f>
        <v>0</v>
      </c>
    </row>
    <row r="285" spans="13:13" x14ac:dyDescent="0.25">
      <c r="M285">
        <f>Stella!M30</f>
        <v>0</v>
      </c>
    </row>
    <row r="286" spans="13:13" x14ac:dyDescent="0.25">
      <c r="M286">
        <f>Stella!M31</f>
        <v>0</v>
      </c>
    </row>
    <row r="287" spans="13:13" x14ac:dyDescent="0.25">
      <c r="M287">
        <f>Stella!M32</f>
        <v>0</v>
      </c>
    </row>
    <row r="288" spans="13:13" x14ac:dyDescent="0.25">
      <c r="M288">
        <f>Stella!M33</f>
        <v>0</v>
      </c>
    </row>
    <row r="289" spans="13:13" x14ac:dyDescent="0.25">
      <c r="M289">
        <f>Stella!M34</f>
        <v>0</v>
      </c>
    </row>
    <row r="290" spans="13:13" x14ac:dyDescent="0.25">
      <c r="M290">
        <f>Stella!M35</f>
        <v>0</v>
      </c>
    </row>
    <row r="291" spans="13:13" x14ac:dyDescent="0.25">
      <c r="M291">
        <f>Stella!M36</f>
        <v>0</v>
      </c>
    </row>
    <row r="292" spans="13:13" x14ac:dyDescent="0.25">
      <c r="M292">
        <f>Stella!M37</f>
        <v>0</v>
      </c>
    </row>
    <row r="293" spans="13:13" x14ac:dyDescent="0.25">
      <c r="M293">
        <f>Stella!M38</f>
        <v>0</v>
      </c>
    </row>
    <row r="294" spans="13:13" x14ac:dyDescent="0.25">
      <c r="M294">
        <f>Stella!M39</f>
        <v>0</v>
      </c>
    </row>
    <row r="295" spans="13:13" x14ac:dyDescent="0.25">
      <c r="M295">
        <f>Stella!M40</f>
        <v>0</v>
      </c>
    </row>
    <row r="296" spans="13:13" x14ac:dyDescent="0.25">
      <c r="M296">
        <f>Stella!M41</f>
        <v>0</v>
      </c>
    </row>
    <row r="297" spans="13:13" x14ac:dyDescent="0.25">
      <c r="M297">
        <f>Stella!M42</f>
        <v>0</v>
      </c>
    </row>
    <row r="298" spans="13:13" x14ac:dyDescent="0.25">
      <c r="M298">
        <f>Stella!M43</f>
        <v>0</v>
      </c>
    </row>
    <row r="299" spans="13:13" x14ac:dyDescent="0.25">
      <c r="M299">
        <f>Stella!M44</f>
        <v>0</v>
      </c>
    </row>
    <row r="300" spans="13:13" x14ac:dyDescent="0.25">
      <c r="M300">
        <f>Stella!M45</f>
        <v>0</v>
      </c>
    </row>
    <row r="301" spans="13:13" x14ac:dyDescent="0.25">
      <c r="M301">
        <f>Stella!M46</f>
        <v>0</v>
      </c>
    </row>
    <row r="302" spans="13:13" x14ac:dyDescent="0.25">
      <c r="M302">
        <f>Stella!M47</f>
        <v>0</v>
      </c>
    </row>
    <row r="303" spans="13:13" x14ac:dyDescent="0.25">
      <c r="M303" s="113">
        <f>Stella!M48</f>
        <v>0</v>
      </c>
    </row>
  </sheetData>
  <sheetProtection formatCells="0"/>
  <mergeCells count="41">
    <mergeCell ref="C4:F4"/>
    <mergeCell ref="G4:L4"/>
    <mergeCell ref="C1:C2"/>
    <mergeCell ref="D1:D2"/>
    <mergeCell ref="E1:E2"/>
    <mergeCell ref="F1:G1"/>
    <mergeCell ref="H1:I2"/>
    <mergeCell ref="J1:J2"/>
    <mergeCell ref="K1:L2"/>
    <mergeCell ref="N1:O2"/>
    <mergeCell ref="H3:I3"/>
    <mergeCell ref="K3:L3"/>
    <mergeCell ref="N3:O3"/>
    <mergeCell ref="B51:H51"/>
    <mergeCell ref="H5:I5"/>
    <mergeCell ref="K5:L5"/>
    <mergeCell ref="H6:I6"/>
    <mergeCell ref="K6:L6"/>
    <mergeCell ref="A7:B10"/>
    <mergeCell ref="H7:I7"/>
    <mergeCell ref="K7:L7"/>
    <mergeCell ref="H8:I8"/>
    <mergeCell ref="K8:L8"/>
    <mergeCell ref="H9:I9"/>
    <mergeCell ref="K9:L9"/>
    <mergeCell ref="H10:I10"/>
    <mergeCell ref="K10:L10"/>
    <mergeCell ref="H11:I11"/>
    <mergeCell ref="K11:L11"/>
    <mergeCell ref="B52:H52"/>
    <mergeCell ref="K52:L52"/>
    <mergeCell ref="H12:I12"/>
    <mergeCell ref="K12:L12"/>
    <mergeCell ref="N52:R52"/>
    <mergeCell ref="G53:H53"/>
    <mergeCell ref="N53:R57"/>
    <mergeCell ref="G54:H54"/>
    <mergeCell ref="G55:H55"/>
    <mergeCell ref="K55:L55"/>
    <mergeCell ref="G56:H56"/>
    <mergeCell ref="G57:H57"/>
  </mergeCells>
  <conditionalFormatting sqref="H3:I3">
    <cfRule type="timePeriod" dxfId="51" priority="3" timePeriod="last7Days">
      <formula>AND(TODAY()-FLOOR(H3,1)&lt;=6,FLOOR(H3,1)&lt;=TODAY())</formula>
    </cfRule>
    <cfRule type="timePeriod" dxfId="50" priority="4" timePeriod="last7Days">
      <formula>AND(TODAY()-FLOOR(H3,1)&lt;=6,FLOOR(H3,1)&lt;=TODAY())</formula>
    </cfRule>
  </conditionalFormatting>
  <conditionalFormatting sqref="M15:M303">
    <cfRule type="expression" dxfId="49" priority="1">
      <formula>COUNTIF($M$15:$M$303,M15)&gt;1</formula>
    </cfRule>
  </conditionalFormatting>
  <pageMargins left="0.2" right="0.2" top="0.25" bottom="0.25" header="0.3" footer="0.3"/>
  <pageSetup paperSize="9" scale="60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C30E39EE-5FED-4DB4-85C1-6230D5E7CAD7}">
          <x14:formula1>
            <xm:f>#REF!</xm:f>
          </x14:formula1>
          <xm:sqref>D12</xm:sqref>
        </x14:dataValidation>
        <x14:dataValidation type="list" allowBlank="1" showInputMessage="1" showErrorMessage="1" xr:uid="{63AFDB0C-DAFF-47CF-8DDD-400154448C73}">
          <x14:formula1>
            <xm:f>#REF!</xm:f>
          </x14:formula1>
          <xm:sqref>D3</xm:sqref>
        </x14:dataValidation>
        <x14:dataValidation type="list" allowBlank="1" showInputMessage="1" showErrorMessage="1" xr:uid="{4F781B33-4D43-455C-819B-60214849B67F}">
          <x14:formula1>
            <xm:f>#REF!</xm:f>
          </x14:formula1>
          <xm:sqref>E3</xm:sqref>
        </x14:dataValidation>
        <x14:dataValidation type="list" allowBlank="1" showInputMessage="1" showErrorMessage="1" xr:uid="{B3556D0C-4646-4CDD-BFED-AF3AA91976CF}">
          <x14:formula1>
            <xm:f>#REF!</xm:f>
          </x14:formula1>
          <xm:sqref>G54:H57</xm:sqref>
        </x14:dataValidation>
        <x14:dataValidation type="list" allowBlank="1" showInputMessage="1" showErrorMessage="1" xr:uid="{F4B3FA16-9175-4CAD-BFEB-8E592C357E2F}">
          <x14:formula1>
            <xm:f>#REF!</xm:f>
          </x14:formula1>
          <xm:sqref>K6:L12</xm:sqref>
        </x14:dataValidation>
        <x14:dataValidation type="list" allowBlank="1" showInputMessage="1" showErrorMessage="1" xr:uid="{B6CC40DF-0A4B-4657-A30F-72C70C629D06}">
          <x14:formula1>
            <xm:f>#REF!</xm:f>
          </x14:formula1>
          <xm:sqref>K3:L3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Boat1</vt:lpstr>
      <vt:lpstr>Boat2</vt:lpstr>
      <vt:lpstr>Boat3</vt:lpstr>
      <vt:lpstr>Dahab</vt:lpstr>
      <vt:lpstr>Thistelgorm</vt:lpstr>
      <vt:lpstr>Sharks bay</vt:lpstr>
      <vt:lpstr>Stella</vt:lpstr>
      <vt:lpstr>H.W.F</vt:lpstr>
      <vt:lpstr>Fanar</vt:lpstr>
      <vt:lpstr>Milton</vt:lpstr>
      <vt:lpstr>Boat1!Print_Area</vt:lpstr>
      <vt:lpstr>Boat2!Print_Area</vt:lpstr>
      <vt:lpstr>Boat3!Print_Area</vt:lpstr>
      <vt:lpstr>Dahab!Print_Area</vt:lpstr>
      <vt:lpstr>Fanar!Print_Area</vt:lpstr>
      <vt:lpstr>H.W.F!Print_Area</vt:lpstr>
      <vt:lpstr>Milton!Print_Area</vt:lpstr>
      <vt:lpstr>'Sharks bay'!Print_Area</vt:lpstr>
      <vt:lpstr>Stella!Print_Area</vt:lpstr>
      <vt:lpstr>Thistelgorm!Print_Area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Golden</dc:creator>
  <cp:lastModifiedBy>Golden</cp:lastModifiedBy>
  <cp:lastPrinted>2021-08-25T10:37:20Z</cp:lastPrinted>
  <dcterms:created xsi:type="dcterms:W3CDTF">2015-06-05T18:17:20Z</dcterms:created>
  <dcterms:modified xsi:type="dcterms:W3CDTF">2022-08-06T13:37:34Z</dcterms:modified>
</cp:coreProperties>
</file>