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3256" windowHeight="11952"/>
  </bookViews>
  <sheets>
    <sheet name="Sheet1" sheetId="1" r:id="rId1"/>
  </sheets>
  <calcPr calcId="125725" iterate="1"/>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G4" i="1"/>
  <c r="E3"/>
  <c r="G3"/>
  <c r="C3"/>
  <c r="G5" l="1"/>
  <c r="G6" s="1"/>
  <c r="C6"/>
  <c r="I3"/>
  <c r="I4" l="1"/>
  <c r="H3" s="1"/>
  <c r="H4" l="1"/>
  <c r="H5" s="1"/>
  <c r="H6" s="1"/>
  <c r="I5"/>
  <c r="H8" l="1"/>
  <c r="H9" s="1"/>
  <c r="I6"/>
  <c r="I8" s="1"/>
  <c r="I9" s="1"/>
  <c r="G9" s="1"/>
  <c r="C7" s="1"/>
  <c r="G8" l="1"/>
  <c r="G7" s="1"/>
</calcChain>
</file>

<file path=xl/sharedStrings.xml><?xml version="1.0" encoding="utf-8"?>
<sst xmlns="http://schemas.openxmlformats.org/spreadsheetml/2006/main" count="19" uniqueCount="19">
  <si>
    <t xml:space="preserve">الراتب الأساسي </t>
  </si>
  <si>
    <t xml:space="preserve">تاريخ المباشرة اول مره </t>
  </si>
  <si>
    <t xml:space="preserve">تاريخ المباشرة بعد الاجازة </t>
  </si>
  <si>
    <t xml:space="preserve">تاريخ نهاية الخدمة </t>
  </si>
  <si>
    <t xml:space="preserve">اجمالي مدة الخدمة </t>
  </si>
  <si>
    <t xml:space="preserve">مستحقات الاجازة </t>
  </si>
  <si>
    <r>
      <rPr>
        <b/>
        <sz val="16"/>
        <color rgb="FFFF0000"/>
        <rFont val="Sakkal Majalla"/>
      </rPr>
      <t xml:space="preserve">ملحوظة - مدة الخدمة تحسب في حالة كان العامل لم يسبق له اخذ إجازة من </t>
    </r>
    <r>
      <rPr>
        <b/>
        <sz val="16"/>
        <color rgb="FF00B050"/>
        <rFont val="Sakkal Majalla"/>
      </rPr>
      <t xml:space="preserve">تاريخ المباشرة اول مره </t>
    </r>
    <r>
      <rPr>
        <b/>
        <sz val="16"/>
        <color rgb="FFFF0000"/>
        <rFont val="Sakkal Majalla"/>
      </rPr>
      <t xml:space="preserve"> الي </t>
    </r>
    <r>
      <rPr>
        <b/>
        <sz val="16"/>
        <color rgb="FF00B0F0"/>
        <rFont val="Sakkal Majalla"/>
      </rPr>
      <t xml:space="preserve">تاريخ نهاية الخدمة </t>
    </r>
    <r>
      <rPr>
        <b/>
        <sz val="16"/>
        <color rgb="FFFF0000"/>
        <rFont val="Sakkal Majalla"/>
      </rPr>
      <t xml:space="preserve">
 واذا كان اخذ اجازة تحسب من</t>
    </r>
    <r>
      <rPr>
        <b/>
        <sz val="16"/>
        <color rgb="FF7030A0"/>
        <rFont val="Sakkal Majalla"/>
      </rPr>
      <t xml:space="preserve"> تاريخ المباشرة بعد الاجازة </t>
    </r>
    <r>
      <rPr>
        <b/>
        <sz val="16"/>
        <color rgb="FFFF0000"/>
        <rFont val="Sakkal Majalla"/>
      </rPr>
      <t xml:space="preserve">الي تاريخ نهاية الخدمة 
يعني المعادلة هتشوف اذا كان تاريخ </t>
    </r>
    <r>
      <rPr>
        <b/>
        <sz val="16"/>
        <color rgb="FF00B050"/>
        <rFont val="Sakkal Majalla"/>
      </rPr>
      <t xml:space="preserve">المباشرة اول مره </t>
    </r>
    <r>
      <rPr>
        <b/>
        <sz val="16"/>
        <color rgb="FFFF0000"/>
        <rFont val="Sakkal Majalla"/>
      </rPr>
      <t>هو</t>
    </r>
    <r>
      <rPr>
        <b/>
        <sz val="16"/>
        <color rgb="FF7030A0"/>
        <rFont val="Sakkal Majalla"/>
      </rPr>
      <t xml:space="preserve"> تاريخ المباشرة بعد الاجازة</t>
    </r>
    <r>
      <rPr>
        <b/>
        <sz val="16"/>
        <color rgb="FFFF0000"/>
        <rFont val="Sakkal Majalla"/>
      </rPr>
      <t xml:space="preserve"> ، تحسب من تاريخ </t>
    </r>
    <r>
      <rPr>
        <b/>
        <sz val="16"/>
        <color rgb="FF00B050"/>
        <rFont val="Sakkal Majalla"/>
      </rPr>
      <t xml:space="preserve">المباشرة اول مرة </t>
    </r>
    <r>
      <rPr>
        <b/>
        <sz val="16"/>
        <color rgb="FFFF0000"/>
        <rFont val="Sakkal Majalla"/>
      </rPr>
      <t xml:space="preserve"> واذا كانت مختلف تحسب من تاريخ </t>
    </r>
    <r>
      <rPr>
        <b/>
        <sz val="16"/>
        <color rgb="FF7030A0"/>
        <rFont val="Sakkal Majalla"/>
      </rPr>
      <t>المباشرة بعد الاجازة</t>
    </r>
    <r>
      <rPr>
        <b/>
        <sz val="16"/>
        <color rgb="FFFF0000"/>
        <rFont val="Sakkal Majalla"/>
      </rPr>
      <t xml:space="preserve"> الي تاريخ </t>
    </r>
    <r>
      <rPr>
        <b/>
        <sz val="16"/>
        <color rgb="FF00B0F0"/>
        <rFont val="Sakkal Majalla"/>
      </rPr>
      <t>نهاية الخدمة</t>
    </r>
    <r>
      <rPr>
        <b/>
        <sz val="16"/>
        <color rgb="FFFF0000"/>
        <rFont val="Sakkal Majalla"/>
      </rPr>
      <t xml:space="preserve"> وتو
</t>
    </r>
    <r>
      <rPr>
        <b/>
        <sz val="16"/>
        <color theme="1"/>
        <rFont val="Sakkal Majalla"/>
      </rPr>
      <t xml:space="preserve">اذا كانت مدة الخدمة اكثر من او تساوي 365 الي 1825 تحسب اول خمس سنوات من تاريخ المباشرة علي 21 يوم من الأساسي وتحسب المدة اذا كانت اكثر من او تساوي 1826 علي 28 يوم من الأساسي </t>
    </r>
    <r>
      <rPr>
        <b/>
        <sz val="12"/>
        <color rgb="FFFF0000"/>
        <rFont val="Calibri"/>
        <family val="2"/>
        <scheme val="minor"/>
      </rPr>
      <t xml:space="preserve">
</t>
    </r>
  </si>
  <si>
    <t>أول 5 سنوات</t>
  </si>
  <si>
    <t>الأيام</t>
  </si>
  <si>
    <t>السنوات</t>
  </si>
  <si>
    <t>بعد الـ 5 سنوات</t>
  </si>
  <si>
    <t>البداية</t>
  </si>
  <si>
    <t>تاريخ نهاية 5 سنوات</t>
  </si>
  <si>
    <t>النهاية</t>
  </si>
  <si>
    <t>أيام للسنة</t>
  </si>
  <si>
    <t>المجموع</t>
  </si>
  <si>
    <t>أيام الإجازة</t>
  </si>
  <si>
    <t>مبلغ الإجازة</t>
  </si>
  <si>
    <t>الراتب اليومي</t>
  </si>
</sst>
</file>

<file path=xl/styles.xml><?xml version="1.0" encoding="utf-8"?>
<styleSheet xmlns="http://schemas.openxmlformats.org/spreadsheetml/2006/main">
  <numFmts count="4">
    <numFmt numFmtId="43" formatCode="_(* #,##0.00_);_(* \(#,##0.00\);_(* &quot;-&quot;??_);_(@_)"/>
    <numFmt numFmtId="164" formatCode="0.0000000"/>
    <numFmt numFmtId="165" formatCode="0.000"/>
    <numFmt numFmtId="166" formatCode="#,##0.000000_);\(#,##0.000000\)"/>
  </numFmts>
  <fonts count="16">
    <font>
      <sz val="11"/>
      <color theme="1"/>
      <name val="Calibri"/>
      <family val="2"/>
      <scheme val="minor"/>
    </font>
    <font>
      <sz val="10"/>
      <name val="Arial"/>
      <family val="2"/>
    </font>
    <font>
      <b/>
      <sz val="11"/>
      <name val="Arial"/>
      <family val="2"/>
    </font>
    <font>
      <b/>
      <sz val="11"/>
      <color rgb="FFFF0000"/>
      <name val="Arial"/>
      <family val="2"/>
    </font>
    <font>
      <b/>
      <sz val="12"/>
      <color rgb="FFFF0000"/>
      <name val="Calibri"/>
      <family val="2"/>
      <scheme val="minor"/>
    </font>
    <font>
      <b/>
      <sz val="16"/>
      <color rgb="FFFF0000"/>
      <name val="Sakkal Majalla"/>
    </font>
    <font>
      <b/>
      <sz val="16"/>
      <color rgb="FF00B050"/>
      <name val="Sakkal Majalla"/>
    </font>
    <font>
      <b/>
      <sz val="16"/>
      <color rgb="FF00B0F0"/>
      <name val="Sakkal Majalla"/>
    </font>
    <font>
      <b/>
      <sz val="16"/>
      <color rgb="FF7030A0"/>
      <name val="Sakkal Majalla"/>
    </font>
    <font>
      <b/>
      <sz val="16"/>
      <color theme="1"/>
      <name val="Sakkal Majalla"/>
    </font>
    <font>
      <sz val="11"/>
      <color theme="1"/>
      <name val="Calibri"/>
      <family val="2"/>
      <scheme val="minor"/>
    </font>
    <font>
      <b/>
      <sz val="11"/>
      <color theme="1"/>
      <name val="Calibri"/>
      <family val="2"/>
      <scheme val="minor"/>
    </font>
    <font>
      <sz val="11"/>
      <name val="Arial"/>
      <family val="2"/>
    </font>
    <font>
      <sz val="11"/>
      <color rgb="FF00B050"/>
      <name val="Arial"/>
      <family val="2"/>
    </font>
    <font>
      <sz val="11"/>
      <color rgb="FF7030A0"/>
      <name val="Arial"/>
      <family val="2"/>
    </font>
    <font>
      <sz val="11"/>
      <color rgb="FF00B0F0"/>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43" fontId="10" fillId="0" borderId="0" applyFont="0" applyFill="0" applyBorder="0" applyAlignment="0" applyProtection="0"/>
  </cellStyleXfs>
  <cellXfs count="28">
    <xf numFmtId="0" fontId="0" fillId="0" borderId="0" xfId="0"/>
    <xf numFmtId="0" fontId="2" fillId="3" borderId="1" xfId="1" applyFont="1" applyFill="1" applyBorder="1" applyAlignment="1">
      <alignment horizontal="center" vertical="center"/>
    </xf>
    <xf numFmtId="0" fontId="0" fillId="0" borderId="0" xfId="0" applyAlignment="1">
      <alignment horizontal="center"/>
    </xf>
    <xf numFmtId="0" fontId="0" fillId="0" borderId="0" xfId="0" applyAlignment="1">
      <alignment horizontal="right"/>
    </xf>
    <xf numFmtId="0" fontId="3" fillId="3" borderId="1" xfId="1" applyFont="1" applyFill="1" applyBorder="1" applyAlignment="1">
      <alignment horizontal="center" vertical="center"/>
    </xf>
    <xf numFmtId="0" fontId="2" fillId="3" borderId="1" xfId="1" applyFont="1" applyFill="1" applyBorder="1" applyAlignment="1">
      <alignment horizontal="right" vertical="center"/>
    </xf>
    <xf numFmtId="0" fontId="4" fillId="0" borderId="0" xfId="0" applyFont="1" applyAlignment="1">
      <alignment horizontal="center" vertical="top" wrapText="1"/>
    </xf>
    <xf numFmtId="14" fontId="0" fillId="0" borderId="0" xfId="0" applyNumberFormat="1"/>
    <xf numFmtId="0" fontId="2" fillId="3" borderId="0" xfId="1" applyFont="1" applyFill="1" applyBorder="1" applyAlignment="1">
      <alignment horizontal="center" vertical="center"/>
    </xf>
    <xf numFmtId="0" fontId="0" fillId="0" borderId="0" xfId="0" applyFont="1" applyAlignment="1">
      <alignment horizontal="center"/>
    </xf>
    <xf numFmtId="0" fontId="13" fillId="3" borderId="1" xfId="1" applyFont="1" applyFill="1" applyBorder="1" applyAlignment="1">
      <alignment horizontal="right" vertical="center"/>
    </xf>
    <xf numFmtId="14" fontId="12" fillId="3" borderId="1" xfId="1" applyNumberFormat="1" applyFont="1" applyFill="1" applyBorder="1" applyAlignment="1">
      <alignment horizontal="center" vertical="center"/>
    </xf>
    <xf numFmtId="0" fontId="12" fillId="2" borderId="1" xfId="1" applyFont="1" applyFill="1" applyBorder="1" applyAlignment="1">
      <alignment horizontal="right" vertical="center"/>
    </xf>
    <xf numFmtId="0" fontId="12" fillId="3" borderId="1" xfId="1" applyFont="1" applyFill="1" applyBorder="1" applyAlignment="1">
      <alignment horizontal="center" vertical="center"/>
    </xf>
    <xf numFmtId="0" fontId="14" fillId="3" borderId="1" xfId="1" applyFont="1" applyFill="1" applyBorder="1" applyAlignment="1">
      <alignment horizontal="right" vertical="center"/>
    </xf>
    <xf numFmtId="0" fontId="15" fillId="3" borderId="1" xfId="1" applyFont="1" applyFill="1" applyBorder="1" applyAlignment="1">
      <alignment horizontal="right" vertical="center"/>
    </xf>
    <xf numFmtId="0" fontId="12" fillId="3" borderId="1" xfId="1" applyFont="1" applyFill="1" applyBorder="1" applyAlignment="1">
      <alignment horizontal="right" vertical="center"/>
    </xf>
    <xf numFmtId="0" fontId="12" fillId="4" borderId="1" xfId="1" applyFont="1" applyFill="1" applyBorder="1" applyAlignment="1">
      <alignment horizontal="right" vertical="center"/>
    </xf>
    <xf numFmtId="0" fontId="0" fillId="0" borderId="0" xfId="0" applyFont="1" applyAlignment="1">
      <alignment horizontal="right"/>
    </xf>
    <xf numFmtId="14" fontId="0" fillId="0" borderId="1" xfId="0" applyNumberFormat="1" applyFont="1" applyBorder="1" applyAlignment="1">
      <alignment horizontal="center"/>
    </xf>
    <xf numFmtId="0" fontId="0" fillId="0" borderId="1" xfId="0" applyBorder="1" applyAlignment="1">
      <alignment horizontal="right"/>
    </xf>
    <xf numFmtId="0" fontId="0" fillId="0" borderId="1" xfId="0" applyFont="1" applyBorder="1" applyAlignment="1">
      <alignment horizontal="center"/>
    </xf>
    <xf numFmtId="164" fontId="12" fillId="3" borderId="1" xfId="1" applyNumberFormat="1" applyFont="1" applyFill="1" applyBorder="1" applyAlignment="1">
      <alignment horizontal="center" vertical="center"/>
    </xf>
    <xf numFmtId="165" fontId="12" fillId="3" borderId="1" xfId="1" applyNumberFormat="1" applyFont="1" applyFill="1" applyBorder="1" applyAlignment="1">
      <alignment horizontal="center" vertical="center"/>
    </xf>
    <xf numFmtId="0" fontId="0" fillId="4" borderId="1" xfId="0" applyFill="1" applyBorder="1" applyAlignment="1">
      <alignment horizontal="right"/>
    </xf>
    <xf numFmtId="166" fontId="11" fillId="4" borderId="1" xfId="2" applyNumberFormat="1" applyFont="1" applyFill="1" applyBorder="1" applyAlignment="1">
      <alignment horizontal="center"/>
    </xf>
    <xf numFmtId="39" fontId="11" fillId="4" borderId="1" xfId="2" applyNumberFormat="1" applyFont="1" applyFill="1" applyBorder="1" applyAlignment="1">
      <alignment horizontal="center"/>
    </xf>
    <xf numFmtId="39" fontId="11" fillId="4" borderId="1" xfId="0" applyNumberFormat="1" applyFont="1" applyFill="1" applyBorder="1" applyAlignment="1">
      <alignment horizontal="center"/>
    </xf>
  </cellXfs>
  <cellStyles count="3">
    <cellStyle name="Comma" xfId="2" builtin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K11"/>
  <sheetViews>
    <sheetView showGridLines="0" tabSelected="1" workbookViewId="0">
      <selection activeCell="C6" sqref="C6"/>
    </sheetView>
  </sheetViews>
  <sheetFormatPr defaultRowHeight="14.4"/>
  <cols>
    <col min="1" max="1" width="67.88671875" customWidth="1"/>
    <col min="2" max="2" width="18.5546875" style="3" bestFit="1" customWidth="1"/>
    <col min="3" max="3" width="11" style="2" bestFit="1" customWidth="1"/>
    <col min="4" max="4" width="11.77734375" style="3" bestFit="1" customWidth="1"/>
    <col min="5" max="5" width="7.109375" style="2" bestFit="1" customWidth="1"/>
    <col min="6" max="6" width="3.88671875" style="2" customWidth="1"/>
    <col min="7" max="7" width="12" style="2" bestFit="1" customWidth="1"/>
    <col min="8" max="8" width="11.33203125" style="2" bestFit="1" customWidth="1"/>
    <col min="9" max="9" width="11" style="2" bestFit="1" customWidth="1"/>
    <col min="10" max="10" width="8.88671875" style="2"/>
    <col min="11" max="11" width="10.5546875" bestFit="1" customWidth="1"/>
  </cols>
  <sheetData>
    <row r="2" spans="1:11">
      <c r="B2" s="10" t="s">
        <v>1</v>
      </c>
      <c r="C2" s="11">
        <v>40968</v>
      </c>
      <c r="D2" s="12" t="s">
        <v>0</v>
      </c>
      <c r="E2" s="13">
        <v>1000</v>
      </c>
      <c r="F2" s="8"/>
      <c r="G2" s="13" t="s">
        <v>15</v>
      </c>
      <c r="H2" s="13" t="s">
        <v>10</v>
      </c>
      <c r="I2" s="13" t="s">
        <v>7</v>
      </c>
      <c r="J2" s="1"/>
      <c r="K2" s="7"/>
    </row>
    <row r="3" spans="1:11">
      <c r="B3" s="10" t="s">
        <v>12</v>
      </c>
      <c r="C3" s="11">
        <f>DATE(YEAR(C2)+5,MONTH(C2),DAY(C2)) - IF(DAY(DATE(YEAR(C2)+5,MONTH(C2),DAY(C2)))&lt;DAY(C2),1,0)</f>
        <v>42794</v>
      </c>
      <c r="D3" s="12" t="s">
        <v>18</v>
      </c>
      <c r="E3" s="23">
        <f>E2/30</f>
        <v>33.333333333333336</v>
      </c>
      <c r="F3" s="8"/>
      <c r="G3" s="11">
        <f>IF(C4="",C2,C4)</f>
        <v>41640</v>
      </c>
      <c r="H3" s="11">
        <f xml:space="preserve"> IF(I4="",C4,IF(I4&lt;C5,I4+0,""))</f>
        <v>42794</v>
      </c>
      <c r="I3" s="19">
        <f>IF(G3&lt;C3,G3,"")</f>
        <v>41640</v>
      </c>
      <c r="J3" s="5" t="s">
        <v>11</v>
      </c>
      <c r="K3" s="7"/>
    </row>
    <row r="4" spans="1:11">
      <c r="B4" s="14" t="s">
        <v>2</v>
      </c>
      <c r="C4" s="11">
        <v>41640</v>
      </c>
      <c r="D4" s="12"/>
      <c r="E4" s="13"/>
      <c r="F4" s="8"/>
      <c r="G4" s="11">
        <f>C5</f>
        <v>43831</v>
      </c>
      <c r="H4" s="11">
        <f>IF(H3="","",C5)</f>
        <v>43831</v>
      </c>
      <c r="I4" s="11">
        <f>IF(I3="","",IF(C3&lt;=C5,C3,C5))</f>
        <v>42794</v>
      </c>
      <c r="J4" s="20" t="s">
        <v>13</v>
      </c>
    </row>
    <row r="5" spans="1:11">
      <c r="B5" s="15" t="s">
        <v>3</v>
      </c>
      <c r="C5" s="11">
        <v>43831</v>
      </c>
      <c r="D5" s="12"/>
      <c r="E5" s="13"/>
      <c r="F5" s="8"/>
      <c r="G5" s="13">
        <f>G4-G3</f>
        <v>2191</v>
      </c>
      <c r="H5" s="13">
        <f>IF(H3="",0,H4-H3)</f>
        <v>1037</v>
      </c>
      <c r="I5" s="13">
        <f>IF(I3="","",I4-I3)</f>
        <v>1154</v>
      </c>
      <c r="J5" s="5" t="s">
        <v>8</v>
      </c>
    </row>
    <row r="6" spans="1:11">
      <c r="B6" s="16" t="s">
        <v>4</v>
      </c>
      <c r="C6" s="4">
        <f>IF(C4="",C5-C2,C5-C4)</f>
        <v>2191</v>
      </c>
      <c r="D6" s="12"/>
      <c r="E6" s="13"/>
      <c r="F6" s="8"/>
      <c r="G6" s="22">
        <f t="shared" ref="G6" si="0">G5/365.2425</f>
        <v>5.9987542523118202</v>
      </c>
      <c r="H6" s="22">
        <f>H5/365.2425</f>
        <v>2.8392095662470824</v>
      </c>
      <c r="I6" s="22">
        <f>I5/365.2425</f>
        <v>3.1595446860647378</v>
      </c>
      <c r="J6" s="5" t="s">
        <v>9</v>
      </c>
    </row>
    <row r="7" spans="1:11">
      <c r="B7" s="17" t="s">
        <v>5</v>
      </c>
      <c r="C7" s="27">
        <f>G9</f>
        <v>4861.6102087425934</v>
      </c>
      <c r="D7" s="18"/>
      <c r="E7" s="9"/>
      <c r="G7" s="21">
        <f>G8/G6</f>
        <v>24.313099041533544</v>
      </c>
      <c r="H7" s="21">
        <v>28</v>
      </c>
      <c r="I7" s="21">
        <v>21</v>
      </c>
      <c r="J7" s="20" t="s">
        <v>14</v>
      </c>
    </row>
    <row r="8" spans="1:11">
      <c r="B8" s="2"/>
      <c r="G8" s="25">
        <f>H8+I8</f>
        <v>145.84830626227779</v>
      </c>
      <c r="H8" s="25">
        <f>H6*H7</f>
        <v>79.497867854918312</v>
      </c>
      <c r="I8" s="25">
        <f>I6*I7</f>
        <v>66.350438407359491</v>
      </c>
      <c r="J8" s="24" t="s">
        <v>16</v>
      </c>
    </row>
    <row r="9" spans="1:11">
      <c r="B9" s="2"/>
      <c r="G9" s="26">
        <f>H9+I9</f>
        <v>4861.6102087425934</v>
      </c>
      <c r="H9" s="26">
        <f>$E$3*H8</f>
        <v>2649.9289284972774</v>
      </c>
      <c r="I9" s="26">
        <f>$E$3*I8</f>
        <v>2211.6812802453164</v>
      </c>
      <c r="J9" s="24" t="s">
        <v>17</v>
      </c>
    </row>
    <row r="10" spans="1:11">
      <c r="B10" s="2"/>
    </row>
    <row r="11" spans="1:11" ht="270.60000000000002">
      <c r="A11" s="6" t="s">
        <v>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Mohammed Morsy</dc:creator>
  <cp:lastModifiedBy>AA</cp:lastModifiedBy>
  <dcterms:created xsi:type="dcterms:W3CDTF">2022-08-04T05:12:41Z</dcterms:created>
  <dcterms:modified xsi:type="dcterms:W3CDTF">2022-08-07T09:08:22Z</dcterms:modified>
</cp:coreProperties>
</file>