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270" windowWidth="15600" windowHeight="9285" tabRatio="896" activeTab="3"/>
  </bookViews>
  <sheets>
    <sheet name="1" sheetId="34" r:id="rId1"/>
    <sheet name="2" sheetId="4" r:id="rId2"/>
    <sheet name="3" sheetId="36" r:id="rId3"/>
    <sheet name="4" sheetId="37" r:id="rId4"/>
  </sheets>
  <definedNames>
    <definedName name="_xlnm._FilterDatabase" localSheetId="0" hidden="1">'1'!$A$1:$J$12</definedName>
    <definedName name="_xlnm._FilterDatabase" localSheetId="1" hidden="1">'2'!$A$1:$J$12</definedName>
    <definedName name="_xlnm._FilterDatabase" localSheetId="2" hidden="1">'3'!$A$1:$J$12</definedName>
    <definedName name="_xlnm._FilterDatabase" localSheetId="3" hidden="1">'4'!$A$1:$J$12</definedName>
  </definedNames>
  <calcPr calcId="145621"/>
</workbook>
</file>

<file path=xl/calcChain.xml><?xml version="1.0" encoding="utf-8"?>
<calcChain xmlns="http://schemas.openxmlformats.org/spreadsheetml/2006/main">
  <c r="H12" i="37" l="1"/>
  <c r="E12" i="37"/>
  <c r="G11" i="37"/>
  <c r="D11" i="37"/>
  <c r="F11" i="37" s="1"/>
  <c r="I11" i="37" s="1"/>
  <c r="D10" i="37"/>
  <c r="G9" i="37"/>
  <c r="D9" i="37"/>
  <c r="F9" i="37" s="1"/>
  <c r="I9" i="37" s="1"/>
  <c r="D8" i="37"/>
  <c r="G7" i="37"/>
  <c r="D7" i="37"/>
  <c r="F7" i="37" s="1"/>
  <c r="I7" i="37" s="1"/>
  <c r="D6" i="37"/>
  <c r="G5" i="37"/>
  <c r="D5" i="37"/>
  <c r="F5" i="37" s="1"/>
  <c r="I5" i="37" s="1"/>
  <c r="C5" i="37"/>
  <c r="C6" i="37" s="1"/>
  <c r="C7" i="37" s="1"/>
  <c r="C8" i="37" s="1"/>
  <c r="C9" i="37" s="1"/>
  <c r="C10" i="37" s="1"/>
  <c r="C11" i="37" s="1"/>
  <c r="D4" i="37"/>
  <c r="C4" i="37"/>
  <c r="G3" i="37"/>
  <c r="D3" i="37"/>
  <c r="F3" i="37" s="1"/>
  <c r="B4" i="37"/>
  <c r="B5" i="37" s="1"/>
  <c r="B6" i="37" s="1"/>
  <c r="B7" i="37" s="1"/>
  <c r="B8" i="37" s="1"/>
  <c r="B9" i="37" s="1"/>
  <c r="B10" i="37" s="1"/>
  <c r="B11" i="37" s="1"/>
  <c r="L1" i="37"/>
  <c r="H12" i="36"/>
  <c r="E12" i="36"/>
  <c r="G11" i="36"/>
  <c r="D11" i="36"/>
  <c r="F11" i="36" s="1"/>
  <c r="I11" i="36" s="1"/>
  <c r="D10" i="36"/>
  <c r="G9" i="36"/>
  <c r="D9" i="36"/>
  <c r="F9" i="36" s="1"/>
  <c r="I9" i="36" s="1"/>
  <c r="D8" i="36"/>
  <c r="G7" i="36"/>
  <c r="D7" i="36"/>
  <c r="F7" i="36" s="1"/>
  <c r="I7" i="36" s="1"/>
  <c r="D6" i="36"/>
  <c r="G5" i="36"/>
  <c r="D5" i="36"/>
  <c r="F5" i="36" s="1"/>
  <c r="I5" i="36" s="1"/>
  <c r="C5" i="36"/>
  <c r="C6" i="36" s="1"/>
  <c r="C7" i="36" s="1"/>
  <c r="C8" i="36" s="1"/>
  <c r="C9" i="36" s="1"/>
  <c r="C10" i="36" s="1"/>
  <c r="C11" i="36" s="1"/>
  <c r="D4" i="36"/>
  <c r="C4" i="36"/>
  <c r="G3" i="36"/>
  <c r="D3" i="36"/>
  <c r="F3" i="36" s="1"/>
  <c r="B4" i="36"/>
  <c r="B5" i="36" s="1"/>
  <c r="B6" i="36" s="1"/>
  <c r="B7" i="36" s="1"/>
  <c r="B8" i="36" s="1"/>
  <c r="B9" i="36" s="1"/>
  <c r="B10" i="36" s="1"/>
  <c r="B11" i="36" s="1"/>
  <c r="L1" i="36"/>
  <c r="H12" i="34"/>
  <c r="E12" i="34"/>
  <c r="G11" i="34"/>
  <c r="D11" i="34"/>
  <c r="F11" i="34" s="1"/>
  <c r="I11" i="34" s="1"/>
  <c r="D10" i="34"/>
  <c r="G9" i="34"/>
  <c r="D9" i="34"/>
  <c r="F9" i="34" s="1"/>
  <c r="I9" i="34" s="1"/>
  <c r="D8" i="34"/>
  <c r="G7" i="34"/>
  <c r="D7" i="34"/>
  <c r="F7" i="34" s="1"/>
  <c r="I7" i="34" s="1"/>
  <c r="D6" i="34"/>
  <c r="G5" i="34"/>
  <c r="D5" i="34"/>
  <c r="F5" i="34" s="1"/>
  <c r="I5" i="34" s="1"/>
  <c r="C5" i="34"/>
  <c r="C6" i="34" s="1"/>
  <c r="C7" i="34" s="1"/>
  <c r="C8" i="34" s="1"/>
  <c r="C9" i="34" s="1"/>
  <c r="C10" i="34" s="1"/>
  <c r="C11" i="34" s="1"/>
  <c r="D4" i="34"/>
  <c r="C4" i="34"/>
  <c r="G3" i="34"/>
  <c r="D3" i="34"/>
  <c r="F3" i="34" s="1"/>
  <c r="B4" i="34"/>
  <c r="B5" i="34" s="1"/>
  <c r="B6" i="34" s="1"/>
  <c r="B7" i="34" s="1"/>
  <c r="B8" i="34" s="1"/>
  <c r="B9" i="34" s="1"/>
  <c r="B10" i="34" s="1"/>
  <c r="B11" i="34" s="1"/>
  <c r="L1" i="34"/>
  <c r="I4" i="37" l="1"/>
  <c r="I6" i="37"/>
  <c r="I3" i="36"/>
  <c r="I3" i="37"/>
  <c r="F4" i="36"/>
  <c r="I4" i="36" s="1"/>
  <c r="F6" i="36"/>
  <c r="I6" i="36" s="1"/>
  <c r="F8" i="36"/>
  <c r="I8" i="36" s="1"/>
  <c r="F10" i="36"/>
  <c r="I10" i="36" s="1"/>
  <c r="F4" i="37"/>
  <c r="F6" i="37"/>
  <c r="F8" i="37"/>
  <c r="F10" i="37"/>
  <c r="F12" i="37" s="1"/>
  <c r="G4" i="36"/>
  <c r="G12" i="36" s="1"/>
  <c r="G6" i="36"/>
  <c r="G8" i="36"/>
  <c r="G10" i="36"/>
  <c r="D12" i="36"/>
  <c r="G4" i="37"/>
  <c r="G6" i="37"/>
  <c r="G12" i="37" s="1"/>
  <c r="G8" i="37"/>
  <c r="I8" i="37" s="1"/>
  <c r="G10" i="37"/>
  <c r="D12" i="37"/>
  <c r="I6" i="34"/>
  <c r="I3" i="34"/>
  <c r="F4" i="34"/>
  <c r="F12" i="34" s="1"/>
  <c r="F6" i="34"/>
  <c r="F8" i="34"/>
  <c r="I8" i="34" s="1"/>
  <c r="F10" i="34"/>
  <c r="I10" i="34" s="1"/>
  <c r="G4" i="34"/>
  <c r="G12" i="34" s="1"/>
  <c r="G6" i="34"/>
  <c r="G8" i="34"/>
  <c r="G10" i="34"/>
  <c r="D12" i="34"/>
  <c r="E12" i="4"/>
  <c r="H12" i="4"/>
  <c r="I10" i="37" l="1"/>
  <c r="I12" i="37"/>
  <c r="F12" i="36"/>
  <c r="I12" i="36"/>
  <c r="I4" i="34"/>
  <c r="I12" i="34" s="1"/>
  <c r="D11" i="4"/>
  <c r="F11" i="4" s="1"/>
  <c r="D10" i="4"/>
  <c r="F10" i="4" s="1"/>
  <c r="D9" i="4"/>
  <c r="F9" i="4" s="1"/>
  <c r="D8" i="4"/>
  <c r="F8" i="4" s="1"/>
  <c r="D7" i="4"/>
  <c r="F7" i="4" s="1"/>
  <c r="D6" i="4"/>
  <c r="F6" i="4" s="1"/>
  <c r="D5" i="4"/>
  <c r="F5" i="4" s="1"/>
  <c r="D4" i="4"/>
  <c r="F4" i="4" s="1"/>
  <c r="D3" i="4"/>
  <c r="G6" i="4"/>
  <c r="C4" i="4"/>
  <c r="C5" i="4" s="1"/>
  <c r="C6" i="4" s="1"/>
  <c r="C7" i="4" s="1"/>
  <c r="C8" i="4" s="1"/>
  <c r="C9" i="4" s="1"/>
  <c r="C10" i="4" s="1"/>
  <c r="C11" i="4" s="1"/>
  <c r="G4" i="4" l="1"/>
  <c r="D12" i="4"/>
  <c r="F3" i="4"/>
  <c r="G5" i="4"/>
  <c r="I5" i="4" s="1"/>
  <c r="I6" i="4"/>
  <c r="G3" i="4"/>
  <c r="G7" i="4"/>
  <c r="I7" i="4" s="1"/>
  <c r="G11" i="4"/>
  <c r="I11" i="4" s="1"/>
  <c r="I4" i="4"/>
  <c r="G10" i="4"/>
  <c r="I10" i="4" s="1"/>
  <c r="G9" i="4"/>
  <c r="I9" i="4" s="1"/>
  <c r="G8" i="4"/>
  <c r="I8" i="4" s="1"/>
  <c r="F12" i="4" l="1"/>
  <c r="L1" i="4"/>
  <c r="G12" i="4"/>
  <c r="I3" i="4"/>
  <c r="I12" i="4" s="1"/>
  <c r="B4" i="4" l="1"/>
  <c r="B5" i="4" s="1"/>
  <c r="B6" i="4" s="1"/>
  <c r="B7" i="4" s="1"/>
  <c r="B8" i="4" s="1"/>
  <c r="B9" i="4" s="1"/>
  <c r="B10" i="4" s="1"/>
  <c r="B11" i="4" s="1"/>
</calcChain>
</file>

<file path=xl/sharedStrings.xml><?xml version="1.0" encoding="utf-8"?>
<sst xmlns="http://schemas.openxmlformats.org/spreadsheetml/2006/main" count="48" uniqueCount="12">
  <si>
    <t>م</t>
  </si>
  <si>
    <t>رقم الفاتورة</t>
  </si>
  <si>
    <t>التاريخ</t>
  </si>
  <si>
    <t>القيمة</t>
  </si>
  <si>
    <t>الضريبة</t>
  </si>
  <si>
    <t>العميل</t>
  </si>
  <si>
    <t>خاضع</t>
  </si>
  <si>
    <t>غير خاضع</t>
  </si>
  <si>
    <t>الاجمالى</t>
  </si>
  <si>
    <t>المجموع</t>
  </si>
  <si>
    <t>ضريبة الارباح
التجارية و الصناعية</t>
  </si>
  <si>
    <t>المجموع
قبل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</si>
</sst>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 applyBorder="1"/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12"/>
  <sheetViews>
    <sheetView rightToLeft="1" zoomScale="55" zoomScaleNormal="55" workbookViewId="0">
      <pane xSplit="3" ySplit="2" topLeftCell="D3" activePane="bottomRight" state="frozen"/>
      <selection activeCell="D21" sqref="D21"/>
      <selection pane="topRight" activeCell="D21" sqref="D21"/>
      <selection pane="bottomLeft" activeCell="D21" sqref="D21"/>
      <selection pane="bottomRight" activeCell="B4" sqref="B4"/>
    </sheetView>
  </sheetViews>
  <sheetFormatPr defaultColWidth="9.125" defaultRowHeight="26.25" x14ac:dyDescent="0.2"/>
  <cols>
    <col min="1" max="1" width="7.875" style="6" customWidth="1"/>
    <col min="2" max="2" width="16.75" style="6" bestFit="1" customWidth="1"/>
    <col min="3" max="3" width="21.25" style="7" bestFit="1" customWidth="1"/>
    <col min="4" max="4" width="24.25" style="8" bestFit="1" customWidth="1"/>
    <col min="5" max="5" width="15.75" style="8" bestFit="1" customWidth="1"/>
    <col min="6" max="6" width="24.25" style="8" bestFit="1" customWidth="1"/>
    <col min="7" max="7" width="21.75" style="8" bestFit="1" customWidth="1"/>
    <col min="8" max="8" width="26.625" style="8" bestFit="1" customWidth="1"/>
    <col min="9" max="9" width="24.25" style="8" bestFit="1" customWidth="1"/>
    <col min="10" max="10" width="44.625" style="6" customWidth="1"/>
    <col min="11" max="11" width="2.875" style="6" customWidth="1"/>
    <col min="12" max="12" width="20" style="1" customWidth="1"/>
    <col min="13" max="16384" width="9.125" style="1"/>
  </cols>
  <sheetData>
    <row r="1" spans="1:12" x14ac:dyDescent="0.2">
      <c r="A1" s="23" t="s">
        <v>0</v>
      </c>
      <c r="B1" s="24" t="s">
        <v>1</v>
      </c>
      <c r="C1" s="25" t="s">
        <v>2</v>
      </c>
      <c r="D1" s="26" t="s">
        <v>3</v>
      </c>
      <c r="E1" s="26"/>
      <c r="F1" s="28" t="s">
        <v>11</v>
      </c>
      <c r="G1" s="26" t="s">
        <v>4</v>
      </c>
      <c r="H1" s="31" t="s">
        <v>10</v>
      </c>
      <c r="I1" s="26" t="s">
        <v>9</v>
      </c>
      <c r="J1" s="27" t="s">
        <v>5</v>
      </c>
      <c r="L1" s="16" t="e">
        <f>#REF!</f>
        <v>#REF!</v>
      </c>
    </row>
    <row r="2" spans="1:12" x14ac:dyDescent="0.2">
      <c r="A2" s="23"/>
      <c r="B2" s="24"/>
      <c r="C2" s="25"/>
      <c r="D2" s="18" t="s">
        <v>6</v>
      </c>
      <c r="E2" s="18" t="s">
        <v>7</v>
      </c>
      <c r="F2" s="26"/>
      <c r="G2" s="26"/>
      <c r="H2" s="32"/>
      <c r="I2" s="26"/>
      <c r="J2" s="27"/>
    </row>
    <row r="3" spans="1:12" x14ac:dyDescent="0.2">
      <c r="A3" s="19">
        <v>1</v>
      </c>
      <c r="B3" s="20">
        <v>1</v>
      </c>
      <c r="C3" s="21">
        <v>43192</v>
      </c>
      <c r="D3" s="18">
        <f>122.05/1.14</f>
        <v>107.06140350877193</v>
      </c>
      <c r="E3" s="18"/>
      <c r="F3" s="18">
        <f>SUM(D3:E3)</f>
        <v>107.06140350877193</v>
      </c>
      <c r="G3" s="18">
        <f>D3*0.14</f>
        <v>14.988596491228073</v>
      </c>
      <c r="H3" s="16"/>
      <c r="I3" s="16">
        <f>SUM(F3:G3)</f>
        <v>122.05000000000001</v>
      </c>
      <c r="J3" s="22"/>
    </row>
    <row r="4" spans="1:12" x14ac:dyDescent="0.2">
      <c r="A4" s="19">
        <v>2</v>
      </c>
      <c r="B4" s="20">
        <f>B3+1</f>
        <v>2</v>
      </c>
      <c r="C4" s="21">
        <f>C3</f>
        <v>43192</v>
      </c>
      <c r="D4" s="18">
        <f>2736.33/1.14</f>
        <v>2400.2894736842109</v>
      </c>
      <c r="E4" s="18"/>
      <c r="F4" s="18">
        <f t="shared" ref="F4:F11" si="0">SUM(D4:E4)</f>
        <v>2400.2894736842109</v>
      </c>
      <c r="G4" s="18">
        <f t="shared" ref="G4:G11" si="1">D4*0.14</f>
        <v>336.04052631578958</v>
      </c>
      <c r="H4" s="16"/>
      <c r="I4" s="16">
        <f t="shared" ref="I4:I11" si="2">SUM(D4:G4)</f>
        <v>5136.6194736842117</v>
      </c>
      <c r="J4" s="22"/>
    </row>
    <row r="5" spans="1:12" x14ac:dyDescent="0.2">
      <c r="A5" s="19">
        <v>3</v>
      </c>
      <c r="B5" s="20">
        <f t="shared" ref="B5:B11" si="3">B4+1</f>
        <v>3</v>
      </c>
      <c r="C5" s="21">
        <f t="shared" ref="C5:C11" si="4">C4</f>
        <v>43192</v>
      </c>
      <c r="D5" s="18">
        <f>60.12/1.14</f>
        <v>52.736842105263158</v>
      </c>
      <c r="E5" s="18"/>
      <c r="F5" s="18">
        <f t="shared" si="0"/>
        <v>52.736842105263158</v>
      </c>
      <c r="G5" s="18">
        <f t="shared" si="1"/>
        <v>7.3831578947368426</v>
      </c>
      <c r="H5" s="16"/>
      <c r="I5" s="16">
        <f t="shared" si="2"/>
        <v>112.85684210526315</v>
      </c>
      <c r="J5" s="22"/>
    </row>
    <row r="6" spans="1:12" x14ac:dyDescent="0.2">
      <c r="A6" s="19">
        <v>4</v>
      </c>
      <c r="B6" s="20">
        <f t="shared" si="3"/>
        <v>4</v>
      </c>
      <c r="C6" s="21">
        <f t="shared" si="4"/>
        <v>43192</v>
      </c>
      <c r="D6" s="18">
        <f>31.84/1.14</f>
        <v>27.92982456140351</v>
      </c>
      <c r="E6" s="18"/>
      <c r="F6" s="18">
        <f t="shared" si="0"/>
        <v>27.92982456140351</v>
      </c>
      <c r="G6" s="18">
        <f t="shared" si="1"/>
        <v>3.9101754385964917</v>
      </c>
      <c r="H6" s="16"/>
      <c r="I6" s="16">
        <f t="shared" si="2"/>
        <v>59.76982456140351</v>
      </c>
      <c r="J6" s="22"/>
    </row>
    <row r="7" spans="1:12" x14ac:dyDescent="0.2">
      <c r="A7" s="19">
        <v>5</v>
      </c>
      <c r="B7" s="20">
        <f t="shared" si="3"/>
        <v>5</v>
      </c>
      <c r="C7" s="21">
        <f t="shared" si="4"/>
        <v>43192</v>
      </c>
      <c r="D7" s="18">
        <f>105.28/1.14</f>
        <v>92.350877192982466</v>
      </c>
      <c r="E7" s="18"/>
      <c r="F7" s="18">
        <f t="shared" si="0"/>
        <v>92.350877192982466</v>
      </c>
      <c r="G7" s="18">
        <f t="shared" si="1"/>
        <v>12.929122807017546</v>
      </c>
      <c r="H7" s="16"/>
      <c r="I7" s="16">
        <f t="shared" si="2"/>
        <v>197.63087719298247</v>
      </c>
      <c r="J7" s="22"/>
    </row>
    <row r="8" spans="1:12" x14ac:dyDescent="0.2">
      <c r="A8" s="19">
        <v>6</v>
      </c>
      <c r="B8" s="20">
        <f t="shared" si="3"/>
        <v>6</v>
      </c>
      <c r="C8" s="21">
        <f t="shared" si="4"/>
        <v>43192</v>
      </c>
      <c r="D8" s="18">
        <f>102.21/1.14</f>
        <v>89.65789473684211</v>
      </c>
      <c r="E8" s="18"/>
      <c r="F8" s="18">
        <f t="shared" si="0"/>
        <v>89.65789473684211</v>
      </c>
      <c r="G8" s="18">
        <f t="shared" si="1"/>
        <v>12.552105263157896</v>
      </c>
      <c r="H8" s="16"/>
      <c r="I8" s="16">
        <f t="shared" si="2"/>
        <v>191.86789473684212</v>
      </c>
      <c r="J8" s="22"/>
    </row>
    <row r="9" spans="1:12" x14ac:dyDescent="0.2">
      <c r="A9" s="19">
        <v>7</v>
      </c>
      <c r="B9" s="20">
        <f t="shared" si="3"/>
        <v>7</v>
      </c>
      <c r="C9" s="21">
        <f t="shared" si="4"/>
        <v>43192</v>
      </c>
      <c r="D9" s="18">
        <f>435.5/1.14</f>
        <v>382.01754385964915</v>
      </c>
      <c r="E9" s="18"/>
      <c r="F9" s="18">
        <f t="shared" si="0"/>
        <v>382.01754385964915</v>
      </c>
      <c r="G9" s="18">
        <f t="shared" si="1"/>
        <v>53.482456140350884</v>
      </c>
      <c r="H9" s="16"/>
      <c r="I9" s="16">
        <f t="shared" si="2"/>
        <v>817.51754385964921</v>
      </c>
      <c r="J9" s="22"/>
    </row>
    <row r="10" spans="1:12" x14ac:dyDescent="0.2">
      <c r="A10" s="19">
        <v>8</v>
      </c>
      <c r="B10" s="20">
        <f t="shared" si="3"/>
        <v>8</v>
      </c>
      <c r="C10" s="21">
        <f t="shared" si="4"/>
        <v>43192</v>
      </c>
      <c r="D10" s="18">
        <f>363.9/1.14</f>
        <v>319.21052631578948</v>
      </c>
      <c r="E10" s="18"/>
      <c r="F10" s="18">
        <f t="shared" si="0"/>
        <v>319.21052631578948</v>
      </c>
      <c r="G10" s="18">
        <f t="shared" si="1"/>
        <v>44.689473684210533</v>
      </c>
      <c r="H10" s="16"/>
      <c r="I10" s="16">
        <f t="shared" si="2"/>
        <v>683.11052631578946</v>
      </c>
      <c r="J10" s="22"/>
    </row>
    <row r="11" spans="1:12" x14ac:dyDescent="0.2">
      <c r="A11" s="19">
        <v>9</v>
      </c>
      <c r="B11" s="20">
        <f t="shared" si="3"/>
        <v>9</v>
      </c>
      <c r="C11" s="21">
        <f t="shared" si="4"/>
        <v>43192</v>
      </c>
      <c r="D11" s="18">
        <f>148.3/1.14</f>
        <v>130.08771929824564</v>
      </c>
      <c r="E11" s="18"/>
      <c r="F11" s="18">
        <f t="shared" si="0"/>
        <v>130.08771929824564</v>
      </c>
      <c r="G11" s="18">
        <f t="shared" si="1"/>
        <v>18.212280701754391</v>
      </c>
      <c r="H11" s="16"/>
      <c r="I11" s="16">
        <f t="shared" si="2"/>
        <v>278.38771929824566</v>
      </c>
      <c r="J11" s="22"/>
    </row>
    <row r="12" spans="1:12" ht="57.75" customHeight="1" x14ac:dyDescent="0.2">
      <c r="A12" s="29" t="s">
        <v>8</v>
      </c>
      <c r="B12" s="30"/>
      <c r="C12" s="30"/>
      <c r="D12" s="10">
        <f>SUM(D3:D11)</f>
        <v>3601.3421052631588</v>
      </c>
      <c r="E12" s="10">
        <f>SUM(E3:E11)</f>
        <v>0</v>
      </c>
      <c r="F12" s="10">
        <f>SUM(F3:F11)</f>
        <v>3601.3421052631588</v>
      </c>
      <c r="G12" s="10">
        <f>SUM(G3:G11)</f>
        <v>504.18789473684222</v>
      </c>
      <c r="H12" s="10">
        <f>SUM(H3:H11)</f>
        <v>0</v>
      </c>
      <c r="I12" s="10">
        <f>SUM(I3:I11)</f>
        <v>7599.810701754388</v>
      </c>
      <c r="J12" s="11"/>
    </row>
  </sheetData>
  <autoFilter ref="A1:J12">
    <filterColumn colId="3" showButton="0"/>
  </autoFilter>
  <mergeCells count="10">
    <mergeCell ref="H1:H2"/>
    <mergeCell ref="I1:I2"/>
    <mergeCell ref="J1:J2"/>
    <mergeCell ref="A12:C1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2"/>
  <sheetViews>
    <sheetView rightToLeft="1" zoomScale="55" zoomScaleNormal="55" workbookViewId="0">
      <pane xSplit="3" ySplit="2" topLeftCell="D3" activePane="bottomRight" state="frozen"/>
      <selection activeCell="D21" sqref="D21"/>
      <selection pane="topRight" activeCell="D21" sqref="D21"/>
      <selection pane="bottomLeft" activeCell="D21" sqref="D21"/>
      <selection pane="bottomRight" activeCell="B4" sqref="B4"/>
    </sheetView>
  </sheetViews>
  <sheetFormatPr defaultColWidth="9.125" defaultRowHeight="26.25" x14ac:dyDescent="0.2"/>
  <cols>
    <col min="1" max="1" width="7.875" style="6" customWidth="1"/>
    <col min="2" max="2" width="16.75" style="6" bestFit="1" customWidth="1"/>
    <col min="3" max="3" width="21.25" style="7" bestFit="1" customWidth="1"/>
    <col min="4" max="4" width="24.25" style="8" bestFit="1" customWidth="1"/>
    <col min="5" max="5" width="15.75" style="8" bestFit="1" customWidth="1"/>
    <col min="6" max="6" width="24.25" style="8" bestFit="1" customWidth="1"/>
    <col min="7" max="7" width="21.75" style="8" bestFit="1" customWidth="1"/>
    <col min="8" max="8" width="26.625" style="8" bestFit="1" customWidth="1"/>
    <col min="9" max="9" width="24.25" style="8" bestFit="1" customWidth="1"/>
    <col min="10" max="10" width="44.625" style="6" customWidth="1"/>
    <col min="11" max="11" width="2.875" style="6" customWidth="1"/>
    <col min="12" max="12" width="20" style="1" customWidth="1"/>
    <col min="13" max="16384" width="9.125" style="1"/>
  </cols>
  <sheetData>
    <row r="1" spans="1:12" x14ac:dyDescent="0.2">
      <c r="A1" s="23" t="s">
        <v>0</v>
      </c>
      <c r="B1" s="24" t="s">
        <v>1</v>
      </c>
      <c r="C1" s="25" t="s">
        <v>2</v>
      </c>
      <c r="D1" s="26" t="s">
        <v>3</v>
      </c>
      <c r="E1" s="26"/>
      <c r="F1" s="28" t="s">
        <v>11</v>
      </c>
      <c r="G1" s="26" t="s">
        <v>4</v>
      </c>
      <c r="H1" s="31" t="s">
        <v>10</v>
      </c>
      <c r="I1" s="26" t="s">
        <v>9</v>
      </c>
      <c r="J1" s="27" t="s">
        <v>5</v>
      </c>
      <c r="L1" s="16" t="e">
        <f>#REF!</f>
        <v>#REF!</v>
      </c>
    </row>
    <row r="2" spans="1:12" x14ac:dyDescent="0.2">
      <c r="A2" s="23"/>
      <c r="B2" s="24"/>
      <c r="C2" s="25"/>
      <c r="D2" s="17" t="s">
        <v>6</v>
      </c>
      <c r="E2" s="17" t="s">
        <v>7</v>
      </c>
      <c r="F2" s="26"/>
      <c r="G2" s="26"/>
      <c r="H2" s="32"/>
      <c r="I2" s="26"/>
      <c r="J2" s="27"/>
    </row>
    <row r="3" spans="1:12" x14ac:dyDescent="0.2">
      <c r="A3" s="3">
        <v>1</v>
      </c>
      <c r="B3" s="9">
        <v>10</v>
      </c>
      <c r="C3" s="4">
        <v>43192</v>
      </c>
      <c r="D3" s="2">
        <f>122.05/1.14</f>
        <v>107.06140350877193</v>
      </c>
      <c r="E3" s="2"/>
      <c r="F3" s="17">
        <f>SUM(D3:E3)</f>
        <v>107.06140350877193</v>
      </c>
      <c r="G3" s="2">
        <f>D3*0.14</f>
        <v>14.988596491228073</v>
      </c>
      <c r="H3" s="16"/>
      <c r="I3" s="16">
        <f>SUM(F3:G3)</f>
        <v>122.05000000000001</v>
      </c>
      <c r="J3" s="5"/>
    </row>
    <row r="4" spans="1:12" x14ac:dyDescent="0.2">
      <c r="A4" s="3">
        <v>2</v>
      </c>
      <c r="B4" s="9">
        <f>B3+1</f>
        <v>11</v>
      </c>
      <c r="C4" s="4">
        <f>C3</f>
        <v>43192</v>
      </c>
      <c r="D4" s="2">
        <f>2736.33/1.14</f>
        <v>2400.2894736842109</v>
      </c>
      <c r="E4" s="2"/>
      <c r="F4" s="17">
        <f t="shared" ref="F4:F11" si="0">SUM(D4:E4)</f>
        <v>2400.2894736842109</v>
      </c>
      <c r="G4" s="15">
        <f t="shared" ref="G4:G11" si="1">D4*0.14</f>
        <v>336.04052631578958</v>
      </c>
      <c r="H4" s="16"/>
      <c r="I4" s="16">
        <f t="shared" ref="I4:I11" si="2">SUM(D4:G4)</f>
        <v>5136.6194736842117</v>
      </c>
      <c r="J4" s="5"/>
    </row>
    <row r="5" spans="1:12" x14ac:dyDescent="0.2">
      <c r="A5" s="12">
        <v>3</v>
      </c>
      <c r="B5" s="13">
        <f t="shared" ref="B5:B11" si="3">B4+1</f>
        <v>12</v>
      </c>
      <c r="C5" s="14">
        <f t="shared" ref="C5:C11" si="4">C4</f>
        <v>43192</v>
      </c>
      <c r="D5" s="2">
        <f>60.12/1.14</f>
        <v>52.736842105263158</v>
      </c>
      <c r="E5" s="2"/>
      <c r="F5" s="17">
        <f t="shared" si="0"/>
        <v>52.736842105263158</v>
      </c>
      <c r="G5" s="15">
        <f t="shared" si="1"/>
        <v>7.3831578947368426</v>
      </c>
      <c r="H5" s="16"/>
      <c r="I5" s="16">
        <f t="shared" si="2"/>
        <v>112.85684210526315</v>
      </c>
      <c r="J5" s="5"/>
    </row>
    <row r="6" spans="1:12" x14ac:dyDescent="0.2">
      <c r="A6" s="12">
        <v>4</v>
      </c>
      <c r="B6" s="13">
        <f t="shared" si="3"/>
        <v>13</v>
      </c>
      <c r="C6" s="14">
        <f t="shared" si="4"/>
        <v>43192</v>
      </c>
      <c r="D6" s="2">
        <f>31.84/1.14</f>
        <v>27.92982456140351</v>
      </c>
      <c r="E6" s="2"/>
      <c r="F6" s="17">
        <f t="shared" si="0"/>
        <v>27.92982456140351</v>
      </c>
      <c r="G6" s="15">
        <f t="shared" si="1"/>
        <v>3.9101754385964917</v>
      </c>
      <c r="H6" s="16"/>
      <c r="I6" s="16">
        <f t="shared" si="2"/>
        <v>59.76982456140351</v>
      </c>
      <c r="J6" s="5"/>
    </row>
    <row r="7" spans="1:12" x14ac:dyDescent="0.2">
      <c r="A7" s="12">
        <v>5</v>
      </c>
      <c r="B7" s="13">
        <f t="shared" si="3"/>
        <v>14</v>
      </c>
      <c r="C7" s="14">
        <f t="shared" si="4"/>
        <v>43192</v>
      </c>
      <c r="D7" s="2">
        <f>105.28/1.14</f>
        <v>92.350877192982466</v>
      </c>
      <c r="E7" s="2"/>
      <c r="F7" s="17">
        <f t="shared" si="0"/>
        <v>92.350877192982466</v>
      </c>
      <c r="G7" s="15">
        <f t="shared" si="1"/>
        <v>12.929122807017546</v>
      </c>
      <c r="H7" s="16"/>
      <c r="I7" s="16">
        <f t="shared" si="2"/>
        <v>197.63087719298247</v>
      </c>
      <c r="J7" s="5"/>
    </row>
    <row r="8" spans="1:12" x14ac:dyDescent="0.2">
      <c r="A8" s="12">
        <v>6</v>
      </c>
      <c r="B8" s="13">
        <f t="shared" si="3"/>
        <v>15</v>
      </c>
      <c r="C8" s="14">
        <f t="shared" si="4"/>
        <v>43192</v>
      </c>
      <c r="D8" s="2">
        <f>102.21/1.14</f>
        <v>89.65789473684211</v>
      </c>
      <c r="E8" s="2"/>
      <c r="F8" s="17">
        <f t="shared" si="0"/>
        <v>89.65789473684211</v>
      </c>
      <c r="G8" s="15">
        <f t="shared" si="1"/>
        <v>12.552105263157896</v>
      </c>
      <c r="H8" s="16"/>
      <c r="I8" s="16">
        <f t="shared" si="2"/>
        <v>191.86789473684212</v>
      </c>
      <c r="J8" s="5"/>
    </row>
    <row r="9" spans="1:12" x14ac:dyDescent="0.2">
      <c r="A9" s="12">
        <v>7</v>
      </c>
      <c r="B9" s="13">
        <f t="shared" si="3"/>
        <v>16</v>
      </c>
      <c r="C9" s="14">
        <f t="shared" si="4"/>
        <v>43192</v>
      </c>
      <c r="D9" s="2">
        <f>435.5/1.14</f>
        <v>382.01754385964915</v>
      </c>
      <c r="E9" s="2"/>
      <c r="F9" s="17">
        <f t="shared" si="0"/>
        <v>382.01754385964915</v>
      </c>
      <c r="G9" s="15">
        <f t="shared" si="1"/>
        <v>53.482456140350884</v>
      </c>
      <c r="H9" s="16"/>
      <c r="I9" s="16">
        <f t="shared" si="2"/>
        <v>817.51754385964921</v>
      </c>
      <c r="J9" s="5"/>
    </row>
    <row r="10" spans="1:12" x14ac:dyDescent="0.2">
      <c r="A10" s="12">
        <v>8</v>
      </c>
      <c r="B10" s="13">
        <f t="shared" si="3"/>
        <v>17</v>
      </c>
      <c r="C10" s="14">
        <f t="shared" si="4"/>
        <v>43192</v>
      </c>
      <c r="D10" s="2">
        <f>363.9/1.14</f>
        <v>319.21052631578948</v>
      </c>
      <c r="E10" s="2"/>
      <c r="F10" s="17">
        <f t="shared" si="0"/>
        <v>319.21052631578948</v>
      </c>
      <c r="G10" s="15">
        <f t="shared" si="1"/>
        <v>44.689473684210533</v>
      </c>
      <c r="H10" s="16"/>
      <c r="I10" s="16">
        <f t="shared" si="2"/>
        <v>683.11052631578946</v>
      </c>
      <c r="J10" s="5"/>
    </row>
    <row r="11" spans="1:12" x14ac:dyDescent="0.2">
      <c r="A11" s="12">
        <v>9</v>
      </c>
      <c r="B11" s="13">
        <f t="shared" si="3"/>
        <v>18</v>
      </c>
      <c r="C11" s="14">
        <f t="shared" si="4"/>
        <v>43192</v>
      </c>
      <c r="D11" s="2">
        <f>148.3/1.14</f>
        <v>130.08771929824564</v>
      </c>
      <c r="E11" s="2"/>
      <c r="F11" s="17">
        <f t="shared" si="0"/>
        <v>130.08771929824564</v>
      </c>
      <c r="G11" s="15">
        <f t="shared" si="1"/>
        <v>18.212280701754391</v>
      </c>
      <c r="H11" s="16"/>
      <c r="I11" s="16">
        <f t="shared" si="2"/>
        <v>278.38771929824566</v>
      </c>
      <c r="J11" s="5"/>
    </row>
    <row r="12" spans="1:12" ht="57.75" customHeight="1" x14ac:dyDescent="0.2">
      <c r="A12" s="29" t="s">
        <v>8</v>
      </c>
      <c r="B12" s="30"/>
      <c r="C12" s="30"/>
      <c r="D12" s="10">
        <f>SUM(D3:D11)</f>
        <v>3601.3421052631588</v>
      </c>
      <c r="E12" s="10">
        <f>SUM(E3:E11)</f>
        <v>0</v>
      </c>
      <c r="F12" s="10">
        <f>SUM(F3:F11)</f>
        <v>3601.3421052631588</v>
      </c>
      <c r="G12" s="10">
        <f>SUM(G3:G11)</f>
        <v>504.18789473684222</v>
      </c>
      <c r="H12" s="10">
        <f>SUM(H3:H11)</f>
        <v>0</v>
      </c>
      <c r="I12" s="10">
        <f>SUM(I3:I11)</f>
        <v>7599.810701754388</v>
      </c>
      <c r="J12" s="11"/>
    </row>
  </sheetData>
  <autoFilter ref="A1:J12">
    <filterColumn colId="3" showButton="0"/>
  </autoFilter>
  <mergeCells count="10">
    <mergeCell ref="A12:C12"/>
    <mergeCell ref="J1:J2"/>
    <mergeCell ref="A1:A2"/>
    <mergeCell ref="B1:B2"/>
    <mergeCell ref="C1:C2"/>
    <mergeCell ref="D1:E1"/>
    <mergeCell ref="G1:G2"/>
    <mergeCell ref="I1:I2"/>
    <mergeCell ref="F1:F2"/>
    <mergeCell ref="H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12"/>
  <sheetViews>
    <sheetView rightToLeft="1" zoomScale="55" zoomScaleNormal="55" workbookViewId="0">
      <pane xSplit="3" ySplit="2" topLeftCell="D3" activePane="bottomRight" state="frozen"/>
      <selection activeCell="D21" sqref="D21"/>
      <selection pane="topRight" activeCell="D21" sqref="D21"/>
      <selection pane="bottomLeft" activeCell="D21" sqref="D21"/>
      <selection pane="bottomRight" activeCell="B4" sqref="B4"/>
    </sheetView>
  </sheetViews>
  <sheetFormatPr defaultColWidth="9.125" defaultRowHeight="26.25" x14ac:dyDescent="0.2"/>
  <cols>
    <col min="1" max="1" width="7.875" style="6" customWidth="1"/>
    <col min="2" max="2" width="16.75" style="6" bestFit="1" customWidth="1"/>
    <col min="3" max="3" width="21.25" style="7" bestFit="1" customWidth="1"/>
    <col min="4" max="4" width="24.25" style="8" bestFit="1" customWidth="1"/>
    <col min="5" max="5" width="15.75" style="8" bestFit="1" customWidth="1"/>
    <col min="6" max="6" width="24.25" style="8" bestFit="1" customWidth="1"/>
    <col min="7" max="7" width="21.75" style="8" bestFit="1" customWidth="1"/>
    <col min="8" max="8" width="26.625" style="8" bestFit="1" customWidth="1"/>
    <col min="9" max="9" width="24.25" style="8" bestFit="1" customWidth="1"/>
    <col min="10" max="10" width="44.625" style="6" customWidth="1"/>
    <col min="11" max="11" width="2.875" style="6" customWidth="1"/>
    <col min="12" max="12" width="20" style="1" customWidth="1"/>
    <col min="13" max="16384" width="9.125" style="1"/>
  </cols>
  <sheetData>
    <row r="1" spans="1:12" x14ac:dyDescent="0.2">
      <c r="A1" s="23" t="s">
        <v>0</v>
      </c>
      <c r="B1" s="24" t="s">
        <v>1</v>
      </c>
      <c r="C1" s="25" t="s">
        <v>2</v>
      </c>
      <c r="D1" s="26" t="s">
        <v>3</v>
      </c>
      <c r="E1" s="26"/>
      <c r="F1" s="28" t="s">
        <v>11</v>
      </c>
      <c r="G1" s="26" t="s">
        <v>4</v>
      </c>
      <c r="H1" s="31" t="s">
        <v>10</v>
      </c>
      <c r="I1" s="26" t="s">
        <v>9</v>
      </c>
      <c r="J1" s="27" t="s">
        <v>5</v>
      </c>
      <c r="L1" s="16" t="e">
        <f>#REF!</f>
        <v>#REF!</v>
      </c>
    </row>
    <row r="2" spans="1:12" x14ac:dyDescent="0.2">
      <c r="A2" s="23"/>
      <c r="B2" s="24"/>
      <c r="C2" s="25"/>
      <c r="D2" s="18" t="s">
        <v>6</v>
      </c>
      <c r="E2" s="18" t="s">
        <v>7</v>
      </c>
      <c r="F2" s="26"/>
      <c r="G2" s="26"/>
      <c r="H2" s="32"/>
      <c r="I2" s="26"/>
      <c r="J2" s="27"/>
    </row>
    <row r="3" spans="1:12" x14ac:dyDescent="0.2">
      <c r="A3" s="19">
        <v>1</v>
      </c>
      <c r="B3" s="20">
        <v>19</v>
      </c>
      <c r="C3" s="21">
        <v>43192</v>
      </c>
      <c r="D3" s="18">
        <f>122.05/1.14</f>
        <v>107.06140350877193</v>
      </c>
      <c r="E3" s="18"/>
      <c r="F3" s="18">
        <f>SUM(D3:E3)</f>
        <v>107.06140350877193</v>
      </c>
      <c r="G3" s="18">
        <f>D3*0.14</f>
        <v>14.988596491228073</v>
      </c>
      <c r="H3" s="16"/>
      <c r="I3" s="16">
        <f>SUM(F3:G3)</f>
        <v>122.05000000000001</v>
      </c>
      <c r="J3" s="22"/>
    </row>
    <row r="4" spans="1:12" x14ac:dyDescent="0.2">
      <c r="A4" s="19">
        <v>2</v>
      </c>
      <c r="B4" s="20">
        <f>B3+1</f>
        <v>20</v>
      </c>
      <c r="C4" s="21">
        <f>C3</f>
        <v>43192</v>
      </c>
      <c r="D4" s="18">
        <f>2736.33/1.14</f>
        <v>2400.2894736842109</v>
      </c>
      <c r="E4" s="18"/>
      <c r="F4" s="18">
        <f t="shared" ref="F4:F11" si="0">SUM(D4:E4)</f>
        <v>2400.2894736842109</v>
      </c>
      <c r="G4" s="18">
        <f t="shared" ref="G4:G11" si="1">D4*0.14</f>
        <v>336.04052631578958</v>
      </c>
      <c r="H4" s="16"/>
      <c r="I4" s="16">
        <f t="shared" ref="I4:I11" si="2">SUM(D4:G4)</f>
        <v>5136.6194736842117</v>
      </c>
      <c r="J4" s="22"/>
    </row>
    <row r="5" spans="1:12" x14ac:dyDescent="0.2">
      <c r="A5" s="19">
        <v>3</v>
      </c>
      <c r="B5" s="20">
        <f t="shared" ref="B5:B11" si="3">B4+1</f>
        <v>21</v>
      </c>
      <c r="C5" s="21">
        <f t="shared" ref="C5:C11" si="4">C4</f>
        <v>43192</v>
      </c>
      <c r="D5" s="18">
        <f>60.12/1.14</f>
        <v>52.736842105263158</v>
      </c>
      <c r="E5" s="18"/>
      <c r="F5" s="18">
        <f t="shared" si="0"/>
        <v>52.736842105263158</v>
      </c>
      <c r="G5" s="18">
        <f t="shared" si="1"/>
        <v>7.3831578947368426</v>
      </c>
      <c r="H5" s="16"/>
      <c r="I5" s="16">
        <f t="shared" si="2"/>
        <v>112.85684210526315</v>
      </c>
      <c r="J5" s="22"/>
    </row>
    <row r="6" spans="1:12" x14ac:dyDescent="0.2">
      <c r="A6" s="19">
        <v>4</v>
      </c>
      <c r="B6" s="20">
        <f t="shared" si="3"/>
        <v>22</v>
      </c>
      <c r="C6" s="21">
        <f t="shared" si="4"/>
        <v>43192</v>
      </c>
      <c r="D6" s="18">
        <f>31.84/1.14</f>
        <v>27.92982456140351</v>
      </c>
      <c r="E6" s="18"/>
      <c r="F6" s="18">
        <f t="shared" si="0"/>
        <v>27.92982456140351</v>
      </c>
      <c r="G6" s="18">
        <f t="shared" si="1"/>
        <v>3.9101754385964917</v>
      </c>
      <c r="H6" s="16"/>
      <c r="I6" s="16">
        <f t="shared" si="2"/>
        <v>59.76982456140351</v>
      </c>
      <c r="J6" s="22"/>
    </row>
    <row r="7" spans="1:12" x14ac:dyDescent="0.2">
      <c r="A7" s="19">
        <v>5</v>
      </c>
      <c r="B7" s="20">
        <f t="shared" si="3"/>
        <v>23</v>
      </c>
      <c r="C7" s="21">
        <f t="shared" si="4"/>
        <v>43192</v>
      </c>
      <c r="D7" s="18">
        <f>105.28/1.14</f>
        <v>92.350877192982466</v>
      </c>
      <c r="E7" s="18"/>
      <c r="F7" s="18">
        <f t="shared" si="0"/>
        <v>92.350877192982466</v>
      </c>
      <c r="G7" s="18">
        <f t="shared" si="1"/>
        <v>12.929122807017546</v>
      </c>
      <c r="H7" s="16"/>
      <c r="I7" s="16">
        <f t="shared" si="2"/>
        <v>197.63087719298247</v>
      </c>
      <c r="J7" s="22"/>
    </row>
    <row r="8" spans="1:12" x14ac:dyDescent="0.2">
      <c r="A8" s="19">
        <v>6</v>
      </c>
      <c r="B8" s="20">
        <f t="shared" si="3"/>
        <v>24</v>
      </c>
      <c r="C8" s="21">
        <f t="shared" si="4"/>
        <v>43192</v>
      </c>
      <c r="D8" s="18">
        <f>102.21/1.14</f>
        <v>89.65789473684211</v>
      </c>
      <c r="E8" s="18"/>
      <c r="F8" s="18">
        <f t="shared" si="0"/>
        <v>89.65789473684211</v>
      </c>
      <c r="G8" s="18">
        <f t="shared" si="1"/>
        <v>12.552105263157896</v>
      </c>
      <c r="H8" s="16"/>
      <c r="I8" s="16">
        <f t="shared" si="2"/>
        <v>191.86789473684212</v>
      </c>
      <c r="J8" s="22"/>
    </row>
    <row r="9" spans="1:12" x14ac:dyDescent="0.2">
      <c r="A9" s="19">
        <v>7</v>
      </c>
      <c r="B9" s="20">
        <f t="shared" si="3"/>
        <v>25</v>
      </c>
      <c r="C9" s="21">
        <f t="shared" si="4"/>
        <v>43192</v>
      </c>
      <c r="D9" s="18">
        <f>435.5/1.14</f>
        <v>382.01754385964915</v>
      </c>
      <c r="E9" s="18"/>
      <c r="F9" s="18">
        <f t="shared" si="0"/>
        <v>382.01754385964915</v>
      </c>
      <c r="G9" s="18">
        <f t="shared" si="1"/>
        <v>53.482456140350884</v>
      </c>
      <c r="H9" s="16"/>
      <c r="I9" s="16">
        <f t="shared" si="2"/>
        <v>817.51754385964921</v>
      </c>
      <c r="J9" s="22"/>
    </row>
    <row r="10" spans="1:12" x14ac:dyDescent="0.2">
      <c r="A10" s="19">
        <v>8</v>
      </c>
      <c r="B10" s="20">
        <f t="shared" si="3"/>
        <v>26</v>
      </c>
      <c r="C10" s="21">
        <f t="shared" si="4"/>
        <v>43192</v>
      </c>
      <c r="D10" s="18">
        <f>363.9/1.14</f>
        <v>319.21052631578948</v>
      </c>
      <c r="E10" s="18"/>
      <c r="F10" s="18">
        <f t="shared" si="0"/>
        <v>319.21052631578948</v>
      </c>
      <c r="G10" s="18">
        <f t="shared" si="1"/>
        <v>44.689473684210533</v>
      </c>
      <c r="H10" s="16"/>
      <c r="I10" s="16">
        <f t="shared" si="2"/>
        <v>683.11052631578946</v>
      </c>
      <c r="J10" s="22"/>
    </row>
    <row r="11" spans="1:12" x14ac:dyDescent="0.2">
      <c r="A11" s="19">
        <v>9</v>
      </c>
      <c r="B11" s="20">
        <f t="shared" si="3"/>
        <v>27</v>
      </c>
      <c r="C11" s="21">
        <f t="shared" si="4"/>
        <v>43192</v>
      </c>
      <c r="D11" s="18">
        <f>148.3/1.14</f>
        <v>130.08771929824564</v>
      </c>
      <c r="E11" s="18"/>
      <c r="F11" s="18">
        <f t="shared" si="0"/>
        <v>130.08771929824564</v>
      </c>
      <c r="G11" s="18">
        <f t="shared" si="1"/>
        <v>18.212280701754391</v>
      </c>
      <c r="H11" s="16"/>
      <c r="I11" s="16">
        <f t="shared" si="2"/>
        <v>278.38771929824566</v>
      </c>
      <c r="J11" s="22"/>
    </row>
    <row r="12" spans="1:12" ht="57.75" customHeight="1" x14ac:dyDescent="0.2">
      <c r="A12" s="29" t="s">
        <v>8</v>
      </c>
      <c r="B12" s="30"/>
      <c r="C12" s="30"/>
      <c r="D12" s="10">
        <f>SUM(D3:D11)</f>
        <v>3601.3421052631588</v>
      </c>
      <c r="E12" s="10">
        <f>SUM(E3:E11)</f>
        <v>0</v>
      </c>
      <c r="F12" s="10">
        <f>SUM(F3:F11)</f>
        <v>3601.3421052631588</v>
      </c>
      <c r="G12" s="10">
        <f>SUM(G3:G11)</f>
        <v>504.18789473684222</v>
      </c>
      <c r="H12" s="10">
        <f>SUM(H3:H11)</f>
        <v>0</v>
      </c>
      <c r="I12" s="10">
        <f>SUM(I3:I11)</f>
        <v>7599.810701754388</v>
      </c>
      <c r="J12" s="11"/>
    </row>
  </sheetData>
  <autoFilter ref="A1:J12">
    <filterColumn colId="3" showButton="0"/>
  </autoFilter>
  <mergeCells count="10">
    <mergeCell ref="H1:H2"/>
    <mergeCell ref="I1:I2"/>
    <mergeCell ref="J1:J2"/>
    <mergeCell ref="A12:C1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12"/>
  <sheetViews>
    <sheetView rightToLeft="1" tabSelected="1" zoomScale="55" zoomScaleNormal="55" workbookViewId="0">
      <pane xSplit="3" ySplit="2" topLeftCell="D3" activePane="bottomRight" state="frozen"/>
      <selection activeCell="D21" sqref="D21"/>
      <selection pane="topRight" activeCell="D21" sqref="D21"/>
      <selection pane="bottomLeft" activeCell="D21" sqref="D21"/>
      <selection pane="bottomRight" activeCell="B4" sqref="B4"/>
    </sheetView>
  </sheetViews>
  <sheetFormatPr defaultColWidth="9.125" defaultRowHeight="26.25" x14ac:dyDescent="0.2"/>
  <cols>
    <col min="1" max="1" width="7.875" style="6" customWidth="1"/>
    <col min="2" max="2" width="16.75" style="6" bestFit="1" customWidth="1"/>
    <col min="3" max="3" width="21.25" style="7" bestFit="1" customWidth="1"/>
    <col min="4" max="4" width="24.25" style="8" bestFit="1" customWidth="1"/>
    <col min="5" max="5" width="15.75" style="8" bestFit="1" customWidth="1"/>
    <col min="6" max="6" width="24.25" style="8" bestFit="1" customWidth="1"/>
    <col min="7" max="7" width="21.75" style="8" bestFit="1" customWidth="1"/>
    <col min="8" max="8" width="26.625" style="8" bestFit="1" customWidth="1"/>
    <col min="9" max="9" width="24.25" style="8" bestFit="1" customWidth="1"/>
    <col min="10" max="10" width="44.625" style="6" customWidth="1"/>
    <col min="11" max="11" width="2.875" style="6" customWidth="1"/>
    <col min="12" max="12" width="20" style="1" customWidth="1"/>
    <col min="13" max="16384" width="9.125" style="1"/>
  </cols>
  <sheetData>
    <row r="1" spans="1:12" x14ac:dyDescent="0.2">
      <c r="A1" s="23" t="s">
        <v>0</v>
      </c>
      <c r="B1" s="24" t="s">
        <v>1</v>
      </c>
      <c r="C1" s="25" t="s">
        <v>2</v>
      </c>
      <c r="D1" s="26" t="s">
        <v>3</v>
      </c>
      <c r="E1" s="26"/>
      <c r="F1" s="28" t="s">
        <v>11</v>
      </c>
      <c r="G1" s="26" t="s">
        <v>4</v>
      </c>
      <c r="H1" s="31" t="s">
        <v>10</v>
      </c>
      <c r="I1" s="26" t="s">
        <v>9</v>
      </c>
      <c r="J1" s="27" t="s">
        <v>5</v>
      </c>
      <c r="L1" s="16" t="e">
        <f>#REF!</f>
        <v>#REF!</v>
      </c>
    </row>
    <row r="2" spans="1:12" x14ac:dyDescent="0.2">
      <c r="A2" s="23"/>
      <c r="B2" s="24"/>
      <c r="C2" s="25"/>
      <c r="D2" s="18" t="s">
        <v>6</v>
      </c>
      <c r="E2" s="18" t="s">
        <v>7</v>
      </c>
      <c r="F2" s="26"/>
      <c r="G2" s="26"/>
      <c r="H2" s="32"/>
      <c r="I2" s="26"/>
      <c r="J2" s="27"/>
    </row>
    <row r="3" spans="1:12" x14ac:dyDescent="0.2">
      <c r="A3" s="19">
        <v>1</v>
      </c>
      <c r="B3" s="20">
        <v>27</v>
      </c>
      <c r="C3" s="21">
        <v>43192</v>
      </c>
      <c r="D3" s="18">
        <f>122.05/1.14</f>
        <v>107.06140350877193</v>
      </c>
      <c r="E3" s="18"/>
      <c r="F3" s="18">
        <f>SUM(D3:E3)</f>
        <v>107.06140350877193</v>
      </c>
      <c r="G3" s="18">
        <f>D3*0.14</f>
        <v>14.988596491228073</v>
      </c>
      <c r="H3" s="16"/>
      <c r="I3" s="16">
        <f>SUM(F3:G3)</f>
        <v>122.05000000000001</v>
      </c>
      <c r="J3" s="22"/>
    </row>
    <row r="4" spans="1:12" x14ac:dyDescent="0.2">
      <c r="A4" s="19">
        <v>2</v>
      </c>
      <c r="B4" s="20">
        <f>B3+1</f>
        <v>28</v>
      </c>
      <c r="C4" s="21">
        <f>C3</f>
        <v>43192</v>
      </c>
      <c r="D4" s="18">
        <f>2736.33/1.14</f>
        <v>2400.2894736842109</v>
      </c>
      <c r="E4" s="18"/>
      <c r="F4" s="18">
        <f t="shared" ref="F4:F11" si="0">SUM(D4:E4)</f>
        <v>2400.2894736842109</v>
      </c>
      <c r="G4" s="18">
        <f t="shared" ref="G4:G11" si="1">D4*0.14</f>
        <v>336.04052631578958</v>
      </c>
      <c r="H4" s="16"/>
      <c r="I4" s="16">
        <f t="shared" ref="I4:I11" si="2">SUM(D4:G4)</f>
        <v>5136.6194736842117</v>
      </c>
      <c r="J4" s="22"/>
    </row>
    <row r="5" spans="1:12" x14ac:dyDescent="0.2">
      <c r="A5" s="19">
        <v>3</v>
      </c>
      <c r="B5" s="20">
        <f t="shared" ref="B5:B11" si="3">B4+1</f>
        <v>29</v>
      </c>
      <c r="C5" s="21">
        <f t="shared" ref="C5:C11" si="4">C4</f>
        <v>43192</v>
      </c>
      <c r="D5" s="18">
        <f>60.12/1.14</f>
        <v>52.736842105263158</v>
      </c>
      <c r="E5" s="18"/>
      <c r="F5" s="18">
        <f t="shared" si="0"/>
        <v>52.736842105263158</v>
      </c>
      <c r="G5" s="18">
        <f t="shared" si="1"/>
        <v>7.3831578947368426</v>
      </c>
      <c r="H5" s="16"/>
      <c r="I5" s="16">
        <f t="shared" si="2"/>
        <v>112.85684210526315</v>
      </c>
      <c r="J5" s="22"/>
    </row>
    <row r="6" spans="1:12" x14ac:dyDescent="0.2">
      <c r="A6" s="19">
        <v>4</v>
      </c>
      <c r="B6" s="20">
        <f t="shared" si="3"/>
        <v>30</v>
      </c>
      <c r="C6" s="21">
        <f t="shared" si="4"/>
        <v>43192</v>
      </c>
      <c r="D6" s="18">
        <f>31.84/1.14</f>
        <v>27.92982456140351</v>
      </c>
      <c r="E6" s="18"/>
      <c r="F6" s="18">
        <f t="shared" si="0"/>
        <v>27.92982456140351</v>
      </c>
      <c r="G6" s="18">
        <f t="shared" si="1"/>
        <v>3.9101754385964917</v>
      </c>
      <c r="H6" s="16"/>
      <c r="I6" s="16">
        <f t="shared" si="2"/>
        <v>59.76982456140351</v>
      </c>
      <c r="J6" s="22"/>
    </row>
    <row r="7" spans="1:12" x14ac:dyDescent="0.2">
      <c r="A7" s="19">
        <v>5</v>
      </c>
      <c r="B7" s="20">
        <f t="shared" si="3"/>
        <v>31</v>
      </c>
      <c r="C7" s="21">
        <f t="shared" si="4"/>
        <v>43192</v>
      </c>
      <c r="D7" s="18">
        <f>105.28/1.14</f>
        <v>92.350877192982466</v>
      </c>
      <c r="E7" s="18"/>
      <c r="F7" s="18">
        <f t="shared" si="0"/>
        <v>92.350877192982466</v>
      </c>
      <c r="G7" s="18">
        <f t="shared" si="1"/>
        <v>12.929122807017546</v>
      </c>
      <c r="H7" s="16"/>
      <c r="I7" s="16">
        <f t="shared" si="2"/>
        <v>197.63087719298247</v>
      </c>
      <c r="J7" s="22"/>
    </row>
    <row r="8" spans="1:12" x14ac:dyDescent="0.2">
      <c r="A8" s="19">
        <v>6</v>
      </c>
      <c r="B8" s="20">
        <f t="shared" si="3"/>
        <v>32</v>
      </c>
      <c r="C8" s="21">
        <f t="shared" si="4"/>
        <v>43192</v>
      </c>
      <c r="D8" s="18">
        <f>102.21/1.14</f>
        <v>89.65789473684211</v>
      </c>
      <c r="E8" s="18"/>
      <c r="F8" s="18">
        <f t="shared" si="0"/>
        <v>89.65789473684211</v>
      </c>
      <c r="G8" s="18">
        <f t="shared" si="1"/>
        <v>12.552105263157896</v>
      </c>
      <c r="H8" s="16"/>
      <c r="I8" s="16">
        <f t="shared" si="2"/>
        <v>191.86789473684212</v>
      </c>
      <c r="J8" s="22"/>
    </row>
    <row r="9" spans="1:12" x14ac:dyDescent="0.2">
      <c r="A9" s="19">
        <v>7</v>
      </c>
      <c r="B9" s="20">
        <f t="shared" si="3"/>
        <v>33</v>
      </c>
      <c r="C9" s="21">
        <f t="shared" si="4"/>
        <v>43192</v>
      </c>
      <c r="D9" s="18">
        <f>435.5/1.14</f>
        <v>382.01754385964915</v>
      </c>
      <c r="E9" s="18"/>
      <c r="F9" s="18">
        <f t="shared" si="0"/>
        <v>382.01754385964915</v>
      </c>
      <c r="G9" s="18">
        <f t="shared" si="1"/>
        <v>53.482456140350884</v>
      </c>
      <c r="H9" s="16"/>
      <c r="I9" s="16">
        <f t="shared" si="2"/>
        <v>817.51754385964921</v>
      </c>
      <c r="J9" s="22"/>
    </row>
    <row r="10" spans="1:12" x14ac:dyDescent="0.2">
      <c r="A10" s="19">
        <v>8</v>
      </c>
      <c r="B10" s="20">
        <f t="shared" si="3"/>
        <v>34</v>
      </c>
      <c r="C10" s="21">
        <f t="shared" si="4"/>
        <v>43192</v>
      </c>
      <c r="D10" s="18">
        <f>363.9/1.14</f>
        <v>319.21052631578948</v>
      </c>
      <c r="E10" s="18"/>
      <c r="F10" s="18">
        <f t="shared" si="0"/>
        <v>319.21052631578948</v>
      </c>
      <c r="G10" s="18">
        <f t="shared" si="1"/>
        <v>44.689473684210533</v>
      </c>
      <c r="H10" s="16"/>
      <c r="I10" s="16">
        <f t="shared" si="2"/>
        <v>683.11052631578946</v>
      </c>
      <c r="J10" s="22"/>
    </row>
    <row r="11" spans="1:12" x14ac:dyDescent="0.2">
      <c r="A11" s="19">
        <v>9</v>
      </c>
      <c r="B11" s="20">
        <f t="shared" si="3"/>
        <v>35</v>
      </c>
      <c r="C11" s="21">
        <f t="shared" si="4"/>
        <v>43192</v>
      </c>
      <c r="D11" s="18">
        <f>148.3/1.14</f>
        <v>130.08771929824564</v>
      </c>
      <c r="E11" s="18"/>
      <c r="F11" s="18">
        <f t="shared" si="0"/>
        <v>130.08771929824564</v>
      </c>
      <c r="G11" s="18">
        <f t="shared" si="1"/>
        <v>18.212280701754391</v>
      </c>
      <c r="H11" s="16"/>
      <c r="I11" s="16">
        <f t="shared" si="2"/>
        <v>278.38771929824566</v>
      </c>
      <c r="J11" s="22"/>
    </row>
    <row r="12" spans="1:12" ht="57.75" customHeight="1" x14ac:dyDescent="0.2">
      <c r="A12" s="29" t="s">
        <v>8</v>
      </c>
      <c r="B12" s="30"/>
      <c r="C12" s="30"/>
      <c r="D12" s="10">
        <f>SUM(D3:D11)</f>
        <v>3601.3421052631588</v>
      </c>
      <c r="E12" s="10">
        <f>SUM(E3:E11)</f>
        <v>0</v>
      </c>
      <c r="F12" s="10">
        <f>SUM(F3:F11)</f>
        <v>3601.3421052631588</v>
      </c>
      <c r="G12" s="10">
        <f>SUM(G3:G11)</f>
        <v>504.18789473684222</v>
      </c>
      <c r="H12" s="10">
        <f>SUM(H3:H11)</f>
        <v>0</v>
      </c>
      <c r="I12" s="10">
        <f>SUM(I3:I11)</f>
        <v>7599.810701754388</v>
      </c>
      <c r="J12" s="11"/>
    </row>
  </sheetData>
  <autoFilter ref="A1:J12">
    <filterColumn colId="3" showButton="0"/>
  </autoFilter>
  <mergeCells count="10">
    <mergeCell ref="H1:H2"/>
    <mergeCell ref="I1:I2"/>
    <mergeCell ref="J1:J2"/>
    <mergeCell ref="A12:C1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server</cp:lastModifiedBy>
  <cp:lastPrinted>2022-08-09T13:51:14Z</cp:lastPrinted>
  <dcterms:created xsi:type="dcterms:W3CDTF">2022-07-19T11:28:55Z</dcterms:created>
  <dcterms:modified xsi:type="dcterms:W3CDTF">2022-08-10T16:50:59Z</dcterms:modified>
</cp:coreProperties>
</file>