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9200" windowHeight="7245"/>
  </bookViews>
  <sheets>
    <sheet name="summare " sheetId="7" r:id="rId1"/>
    <sheet name="PETROCHEMICAL INDUSTRIES" sheetId="12" r:id="rId2"/>
    <sheet name="PETROCHEMICAL INDUSTRIES (2)" sheetId="13" r:id="rId3"/>
    <sheet name="PETROCHEMICAL INDUSTRIES (3)" sheetId="14" r:id="rId4"/>
  </sheets>
  <calcPr calcId="152511"/>
</workbook>
</file>

<file path=xl/calcChain.xml><?xml version="1.0" encoding="utf-8"?>
<calcChain xmlns="http://schemas.openxmlformats.org/spreadsheetml/2006/main">
  <c r="C8" i="14" l="1"/>
  <c r="C8" i="13"/>
  <c r="A17" i="14" l="1"/>
  <c r="A18" i="14" s="1"/>
  <c r="A19" i="14" s="1"/>
  <c r="A20" i="14" s="1"/>
  <c r="A21" i="14" s="1"/>
  <c r="C12" i="14"/>
  <c r="C10" i="14"/>
  <c r="C10" i="13"/>
  <c r="G19" i="13" s="1"/>
  <c r="G17" i="13"/>
  <c r="A17" i="13"/>
  <c r="A18" i="13" s="1"/>
  <c r="A19" i="13" s="1"/>
  <c r="A20" i="13" s="1"/>
  <c r="A21" i="13" s="1"/>
  <c r="A22" i="13" s="1"/>
  <c r="A23" i="13" s="1"/>
  <c r="A24" i="13" s="1"/>
  <c r="A25" i="13" s="1"/>
  <c r="A26" i="13" s="1"/>
  <c r="A27" i="13" s="1"/>
  <c r="A28" i="13" s="1"/>
  <c r="C12" i="13"/>
  <c r="Q7" i="7"/>
  <c r="Q8" i="7"/>
  <c r="Q9" i="7"/>
  <c r="G20" i="13" l="1"/>
  <c r="G24" i="13"/>
  <c r="G25" i="13"/>
  <c r="G18" i="14"/>
  <c r="G20" i="14"/>
  <c r="G17" i="14"/>
  <c r="G19" i="14"/>
  <c r="G21" i="14"/>
  <c r="G28" i="13"/>
  <c r="G22" i="13"/>
  <c r="G26" i="13"/>
  <c r="G21" i="13"/>
  <c r="G18" i="13"/>
  <c r="G27" i="13"/>
  <c r="G23" i="13"/>
  <c r="A17" i="12"/>
  <c r="A18" i="12" s="1"/>
  <c r="A19" i="12" s="1"/>
  <c r="A20" i="12" s="1"/>
  <c r="C12" i="12"/>
  <c r="C10" i="12"/>
  <c r="G17" i="12" s="1"/>
  <c r="G18" i="12" l="1"/>
  <c r="G19" i="12"/>
  <c r="G21" i="12"/>
  <c r="G20" i="12"/>
  <c r="E10" i="7" l="1"/>
  <c r="F10" i="7"/>
  <c r="G10" i="7"/>
  <c r="H10" i="7"/>
  <c r="I10" i="7"/>
  <c r="J10" i="7"/>
  <c r="K10" i="7"/>
  <c r="L10" i="7"/>
  <c r="M10" i="7"/>
  <c r="N10" i="7"/>
  <c r="O10" i="7"/>
  <c r="Q10" i="7" l="1"/>
  <c r="D10" i="7"/>
</calcChain>
</file>

<file path=xl/sharedStrings.xml><?xml version="1.0" encoding="utf-8"?>
<sst xmlns="http://schemas.openxmlformats.org/spreadsheetml/2006/main" count="104" uniqueCount="52">
  <si>
    <t>no</t>
  </si>
  <si>
    <t xml:space="preserve">amount </t>
  </si>
  <si>
    <t>NO</t>
  </si>
  <si>
    <t>DATE</t>
  </si>
  <si>
    <t>START DAY</t>
  </si>
  <si>
    <t>END DAY</t>
  </si>
  <si>
    <t>Type Payment</t>
  </si>
  <si>
    <t xml:space="preserve">invo no </t>
  </si>
  <si>
    <t>m</t>
  </si>
  <si>
    <t>%</t>
  </si>
  <si>
    <t>Q</t>
  </si>
  <si>
    <t>custemar</t>
  </si>
  <si>
    <t>contract no</t>
  </si>
  <si>
    <t xml:space="preserve">total </t>
  </si>
  <si>
    <t>Amount</t>
  </si>
  <si>
    <t xml:space="preserve">DEDACT </t>
  </si>
  <si>
    <t xml:space="preserve">Amount after dedact </t>
  </si>
  <si>
    <t>Count of payment</t>
  </si>
  <si>
    <t>1st Payment :25% of total value of the contract after 90 days there after with deliverables For December 2021  ,January,February 2022</t>
  </si>
  <si>
    <t>2st Payment :25% of total value of the contract after 90 days there after with deliverables For Mar 2022  ,April2022 ,May 2022</t>
  </si>
  <si>
    <t>3st Payment :25% of total value of the contract after 90 days there after with deliverables For  jun  ,Juli,Aug 2022</t>
  </si>
  <si>
    <t>11/2022</t>
  </si>
  <si>
    <t>39/2022</t>
  </si>
  <si>
    <t>Description</t>
  </si>
  <si>
    <t>PETROCHEMICAL INDUSTRIES CO</t>
  </si>
  <si>
    <t xml:space="preserve">company name </t>
  </si>
  <si>
    <t xml:space="preserve">Ref </t>
  </si>
  <si>
    <t>PETROCHEMICAL INDUSTRIES</t>
  </si>
  <si>
    <t>ICT-M/2021/0158</t>
  </si>
  <si>
    <t xml:space="preserve">A clearance certificate from income tax  control of ministry of finanance </t>
  </si>
  <si>
    <t>tax</t>
  </si>
  <si>
    <t>Tender No .ICT-M/2022/0134 For          Crisis Management Center "CMC" Maintenance Renewal</t>
  </si>
  <si>
    <t>ICT-M/2022/0134</t>
  </si>
  <si>
    <t xml:space="preserve">Tender No .-MNA/38/2021 For          Board Meeting Room Maintenance Renewal </t>
  </si>
  <si>
    <t>MNA/38/2021</t>
  </si>
  <si>
    <t>4st Payment :25% of total value of the contract after 90 days there after with deliverables For Oct  ,Nov,Des 2022</t>
  </si>
  <si>
    <t>Tender No .ICT-M/2021/0158 For       Crisis Management Center "CMC" Maintenance Renewal</t>
  </si>
  <si>
    <t>To</t>
  </si>
  <si>
    <t>From</t>
  </si>
  <si>
    <t xml:space="preserve">PETROCHEMICAL INDUSTRIES </t>
  </si>
  <si>
    <t>11/2023</t>
  </si>
  <si>
    <t>2nd Payment :25% of total value of the contract after 90 days there after with deliverables For December 2021  ,January,February 2022</t>
  </si>
  <si>
    <t>39/2023</t>
  </si>
  <si>
    <t>2st Payment :25% of total value of the contract after 90 days there after with deliverables For Mar 2022  ,April2022 ,May 2023</t>
  </si>
  <si>
    <t>3st Payment :25% of total value of the contract after 90 days there after with deliverables For  jun  ,Juli,Aug 2023</t>
  </si>
  <si>
    <t>4st Payment :25% of total value of the contract after 90 days there after with deliverables For Oct  ,Nov,Des 2023</t>
  </si>
  <si>
    <t>11/2024</t>
  </si>
  <si>
    <t>3rd Payment :25% of total value of the contract after 90 days there after with deliverables For December 2021  ,January,February 2022</t>
  </si>
  <si>
    <t>39/2024</t>
  </si>
  <si>
    <t>2st Payment :25% of total value of the contract after 90 days there after with deliverables For Mar 2022  ,April2022 ,May 2024</t>
  </si>
  <si>
    <t>3st Payment :25% of total value of the contract after 90 days there after with deliverables For  jun  ,Juli,Aug 2024</t>
  </si>
  <si>
    <t>السلام عليكم ارغب فى تعبئة هذا الجدول من الشيتات بحيث يدرج رقم العميل ورقم العقد  وتنزيل كل دفعة تحت الشهر طبقا للتاريخ الموجود بالشيت ومع اضافة كل شيت يضاف فى الملخص</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</si>
</sst>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00"/>
    <numFmt numFmtId="165" formatCode="_-* #,##0.000_-;_-* #,##0.000\-;_-* &quot;-&quot;??_-;_-@_-"/>
    <numFmt numFmtId="166" formatCode="mmm\-yyyy"/>
  </numFmts>
  <fonts count="5" x14ac:knownFonts="1">
    <font>
      <sz val="11"/>
      <color theme="1"/>
      <name val="Calibri"/>
      <family val="2"/>
      <scheme val="minor"/>
    </font>
    <font>
      <sz val="11"/>
      <color theme="1"/>
      <name val="Calibri"/>
      <family val="2"/>
      <scheme val="minor"/>
    </font>
    <font>
      <b/>
      <sz val="22"/>
      <color theme="1"/>
      <name val="Calibri"/>
      <family val="2"/>
      <scheme val="minor"/>
    </font>
    <font>
      <b/>
      <sz val="11"/>
      <color theme="1"/>
      <name val="Arial"/>
      <family val="2"/>
    </font>
    <font>
      <b/>
      <sz val="16"/>
      <color theme="1"/>
      <name val="Calibri"/>
      <family val="2"/>
      <scheme val="minor"/>
    </font>
  </fonts>
  <fills count="3">
    <fill>
      <patternFill patternType="none"/>
    </fill>
    <fill>
      <patternFill patternType="gray125"/>
    </fill>
    <fill>
      <patternFill patternType="solid">
        <fgColor theme="6"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0" fontId="0" fillId="0" borderId="0" xfId="0" applyAlignment="1">
      <alignment horizontal="center"/>
    </xf>
    <xf numFmtId="15" fontId="0" fillId="0" borderId="0" xfId="0" applyNumberFormat="1"/>
    <xf numFmtId="15" fontId="0" fillId="0" borderId="0" xfId="0" applyNumberFormat="1" applyAlignment="1">
      <alignment horizontal="center"/>
    </xf>
    <xf numFmtId="0" fontId="0" fillId="0" borderId="1" xfId="0" applyBorder="1" applyAlignment="1">
      <alignment horizontal="center"/>
    </xf>
    <xf numFmtId="0" fontId="0" fillId="0" borderId="1" xfId="0" applyBorder="1"/>
    <xf numFmtId="166" fontId="0" fillId="0" borderId="1" xfId="0" applyNumberFormat="1" applyBorder="1" applyAlignment="1">
      <alignment horizontal="center"/>
    </xf>
    <xf numFmtId="0" fontId="2" fillId="0" borderId="0" xfId="0" applyFont="1" applyAlignment="1">
      <alignment horizontal="center"/>
    </xf>
    <xf numFmtId="165" fontId="0" fillId="0" borderId="1" xfId="0" applyNumberFormat="1" applyBorder="1"/>
    <xf numFmtId="0" fontId="0" fillId="0" borderId="1" xfId="0" applyBorder="1" applyAlignment="1">
      <alignment horizontal="center" vertical="center"/>
    </xf>
    <xf numFmtId="164" fontId="0" fillId="0" borderId="1" xfId="0" applyNumberFormat="1" applyBorder="1" applyAlignment="1">
      <alignment horizontal="center"/>
    </xf>
    <xf numFmtId="0" fontId="0" fillId="0" borderId="0" xfId="0" applyBorder="1" applyAlignment="1">
      <alignment horizontal="center"/>
    </xf>
    <xf numFmtId="0" fontId="0" fillId="2" borderId="1" xfId="0" applyFill="1" applyBorder="1" applyAlignment="1">
      <alignment horizontal="center"/>
    </xf>
    <xf numFmtId="165" fontId="0" fillId="2" borderId="1" xfId="1" applyNumberFormat="1" applyFont="1" applyFill="1" applyBorder="1"/>
    <xf numFmtId="1" fontId="0" fillId="0" borderId="1" xfId="0" applyNumberFormat="1" applyBorder="1" applyAlignment="1">
      <alignment horizontal="center"/>
    </xf>
    <xf numFmtId="0" fontId="0" fillId="0" borderId="1" xfId="0" applyBorder="1" applyAlignment="1">
      <alignment wrapText="1"/>
    </xf>
    <xf numFmtId="49" fontId="3" fillId="0" borderId="0" xfId="0" applyNumberFormat="1" applyFont="1" applyBorder="1" applyAlignment="1" applyProtection="1">
      <alignment vertical="center" wrapText="1"/>
      <protection locked="0"/>
    </xf>
    <xf numFmtId="9" fontId="0" fillId="0" borderId="1" xfId="2" applyFont="1" applyBorder="1" applyAlignment="1">
      <alignment horizontal="center" vertical="center"/>
    </xf>
    <xf numFmtId="165" fontId="0" fillId="0" borderId="1" xfId="1" applyNumberFormat="1" applyFont="1" applyBorder="1" applyAlignment="1">
      <alignment vertical="center"/>
    </xf>
    <xf numFmtId="15" fontId="0" fillId="0" borderId="1" xfId="0" applyNumberFormat="1" applyBorder="1" applyAlignment="1">
      <alignment horizontal="center" vertical="center"/>
    </xf>
    <xf numFmtId="49" fontId="0" fillId="0" borderId="1" xfId="0" applyNumberFormat="1" applyBorder="1" applyAlignment="1">
      <alignment horizontal="center" vertical="center"/>
    </xf>
    <xf numFmtId="0" fontId="0" fillId="0" borderId="2" xfId="0" applyBorder="1" applyAlignment="1">
      <alignment horizontal="center"/>
    </xf>
    <xf numFmtId="14" fontId="0" fillId="0" borderId="1" xfId="0" applyNumberForma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applyAlignment="1">
      <alignment horizontal="center"/>
    </xf>
    <xf numFmtId="0" fontId="0" fillId="2" borderId="1" xfId="0" applyFill="1" applyBorder="1" applyAlignment="1">
      <alignment horizontal="left"/>
    </xf>
    <xf numFmtId="0" fontId="0" fillId="0" borderId="0" xfId="0" applyBorder="1" applyAlignment="1">
      <alignment horizontal="left"/>
    </xf>
    <xf numFmtId="0" fontId="0" fillId="0" borderId="0" xfId="0" applyBorder="1" applyAlignment="1">
      <alignment horizontal="left" wrapText="1"/>
    </xf>
    <xf numFmtId="0" fontId="0" fillId="0" borderId="0" xfId="0"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wrapText="1"/>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horizontal="left" vertical="center" wrapText="1"/>
    </xf>
    <xf numFmtId="0" fontId="0" fillId="0" borderId="3" xfId="0" applyBorder="1" applyAlignment="1">
      <alignment horizontal="center"/>
    </xf>
    <xf numFmtId="0" fontId="4" fillId="0" borderId="0" xfId="0" applyFont="1" applyAlignment="1"/>
    <xf numFmtId="0" fontId="4" fillId="0" borderId="0" xfId="0" applyFont="1" applyAlignment="1">
      <alignment vertical="center" wrapText="1"/>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Q10"/>
  <sheetViews>
    <sheetView tabSelected="1" workbookViewId="0">
      <selection activeCell="H16" sqref="H16"/>
    </sheetView>
  </sheetViews>
  <sheetFormatPr defaultRowHeight="15" x14ac:dyDescent="0.25"/>
  <cols>
    <col min="1" max="1" width="6.140625" customWidth="1"/>
    <col min="2" max="2" width="30.140625" style="1" bestFit="1" customWidth="1"/>
    <col min="3" max="3" width="17.28515625" customWidth="1"/>
    <col min="4" max="7" width="10.85546875" customWidth="1"/>
    <col min="8" max="8" width="11.5703125" customWidth="1"/>
    <col min="9" max="9" width="11.85546875" customWidth="1"/>
    <col min="10" max="10" width="10.5703125" bestFit="1" customWidth="1"/>
    <col min="11" max="11" width="12" bestFit="1" customWidth="1"/>
    <col min="12" max="12" width="12" customWidth="1"/>
    <col min="13" max="13" width="10.5703125" bestFit="1" customWidth="1"/>
    <col min="14" max="14" width="10.7109375" bestFit="1" customWidth="1"/>
    <col min="15" max="16" width="12.85546875" customWidth="1"/>
    <col min="17" max="17" width="11.85546875" customWidth="1"/>
  </cols>
  <sheetData>
    <row r="2" spans="1:17" ht="24.75" customHeight="1" x14ac:dyDescent="0.35">
      <c r="B2" s="36" t="s">
        <v>51</v>
      </c>
      <c r="C2" s="36"/>
      <c r="D2" s="36"/>
      <c r="E2" s="36"/>
      <c r="F2" s="36"/>
      <c r="G2" s="36"/>
      <c r="H2" s="36"/>
      <c r="I2" s="35"/>
      <c r="J2" s="35"/>
      <c r="K2" s="35"/>
      <c r="L2" s="35"/>
      <c r="M2" s="35"/>
      <c r="N2" s="35"/>
    </row>
    <row r="3" spans="1:17" ht="23.25" customHeight="1" x14ac:dyDescent="0.25">
      <c r="B3" s="36"/>
      <c r="C3" s="36"/>
      <c r="D3" s="36"/>
      <c r="E3" s="36"/>
      <c r="F3" s="36"/>
      <c r="G3" s="36"/>
      <c r="H3" s="36"/>
    </row>
    <row r="4" spans="1:17" ht="28.5" x14ac:dyDescent="0.45">
      <c r="D4" s="7"/>
      <c r="E4" s="7"/>
      <c r="F4" s="7"/>
      <c r="G4" s="7"/>
      <c r="H4" s="7"/>
      <c r="I4" s="7"/>
      <c r="J4" s="7"/>
      <c r="K4" s="7"/>
      <c r="L4" s="7"/>
      <c r="M4" s="7"/>
      <c r="N4" s="7"/>
    </row>
    <row r="6" spans="1:17" x14ac:dyDescent="0.25">
      <c r="A6" s="4" t="s">
        <v>0</v>
      </c>
      <c r="B6" s="4" t="s">
        <v>11</v>
      </c>
      <c r="C6" s="4" t="s">
        <v>12</v>
      </c>
      <c r="D6" s="6">
        <v>44562</v>
      </c>
      <c r="E6" s="6">
        <v>44593</v>
      </c>
      <c r="F6" s="6">
        <v>44621</v>
      </c>
      <c r="G6" s="6">
        <v>44652</v>
      </c>
      <c r="H6" s="6">
        <v>44682</v>
      </c>
      <c r="I6" s="6">
        <v>44713</v>
      </c>
      <c r="J6" s="6">
        <v>44743</v>
      </c>
      <c r="K6" s="6">
        <v>44774</v>
      </c>
      <c r="L6" s="6">
        <v>44805</v>
      </c>
      <c r="M6" s="6">
        <v>44835</v>
      </c>
      <c r="N6" s="6">
        <v>44866</v>
      </c>
      <c r="O6" s="6">
        <v>44896</v>
      </c>
      <c r="P6" s="6" t="s">
        <v>30</v>
      </c>
      <c r="Q6" s="4" t="s">
        <v>13</v>
      </c>
    </row>
    <row r="7" spans="1:17" ht="23.25" customHeight="1" x14ac:dyDescent="0.25">
      <c r="A7" s="12">
        <v>1</v>
      </c>
      <c r="B7" s="25" t="s">
        <v>27</v>
      </c>
      <c r="C7" s="12" t="s">
        <v>28</v>
      </c>
      <c r="D7" s="13"/>
      <c r="E7" s="13"/>
      <c r="F7" s="13">
        <v>437.5</v>
      </c>
      <c r="G7" s="13"/>
      <c r="H7" s="13"/>
      <c r="I7" s="13">
        <v>437.5</v>
      </c>
      <c r="J7" s="13"/>
      <c r="K7" s="13"/>
      <c r="L7" s="13">
        <v>437.5</v>
      </c>
      <c r="M7" s="13"/>
      <c r="N7" s="13"/>
      <c r="O7" s="13">
        <v>350</v>
      </c>
      <c r="P7" s="13">
        <v>87.5</v>
      </c>
      <c r="Q7" s="13">
        <f t="shared" ref="Q7:Q9" si="0">SUM(D7:P7)</f>
        <v>1750</v>
      </c>
    </row>
    <row r="8" spans="1:17" ht="23.25" customHeight="1" x14ac:dyDescent="0.25">
      <c r="A8" s="12">
        <v>2</v>
      </c>
      <c r="B8" s="25" t="s">
        <v>39</v>
      </c>
      <c r="C8" s="12" t="s">
        <v>32</v>
      </c>
      <c r="D8" s="13"/>
      <c r="E8" s="13"/>
      <c r="F8" s="13">
        <v>120</v>
      </c>
      <c r="G8" s="13"/>
      <c r="H8" s="13"/>
      <c r="I8" s="13">
        <v>120</v>
      </c>
      <c r="J8" s="13"/>
      <c r="K8" s="13"/>
      <c r="L8" s="13">
        <v>120</v>
      </c>
      <c r="M8" s="13"/>
      <c r="N8" s="13"/>
      <c r="O8" s="13">
        <v>120</v>
      </c>
      <c r="P8" s="13"/>
      <c r="Q8" s="13">
        <f t="shared" si="0"/>
        <v>480</v>
      </c>
    </row>
    <row r="9" spans="1:17" ht="23.25" customHeight="1" x14ac:dyDescent="0.25">
      <c r="A9" s="12">
        <v>3</v>
      </c>
      <c r="B9" s="25" t="s">
        <v>27</v>
      </c>
      <c r="C9" s="12" t="s">
        <v>34</v>
      </c>
      <c r="D9" s="13"/>
      <c r="E9" s="13"/>
      <c r="F9" s="13"/>
      <c r="G9" s="13"/>
      <c r="H9" s="13"/>
      <c r="I9" s="13"/>
      <c r="J9" s="13"/>
      <c r="K9" s="13">
        <v>600</v>
      </c>
      <c r="L9" s="13"/>
      <c r="M9" s="13"/>
      <c r="N9" s="13">
        <v>600</v>
      </c>
      <c r="O9" s="13"/>
      <c r="P9" s="13"/>
      <c r="Q9" s="13">
        <f t="shared" si="0"/>
        <v>1200</v>
      </c>
    </row>
    <row r="10" spans="1:17" x14ac:dyDescent="0.25">
      <c r="D10" s="8">
        <f>SUM(D7:D9)</f>
        <v>0</v>
      </c>
      <c r="E10" s="8">
        <f>SUM(E7:E9)</f>
        <v>0</v>
      </c>
      <c r="F10" s="8">
        <f>SUM(F7:F9)</f>
        <v>557.5</v>
      </c>
      <c r="G10" s="8">
        <f>SUM(G7:G9)</f>
        <v>0</v>
      </c>
      <c r="H10" s="8">
        <f>SUM(H7:H9)</f>
        <v>0</v>
      </c>
      <c r="I10" s="8">
        <f>SUM(I7:I9)</f>
        <v>557.5</v>
      </c>
      <c r="J10" s="8">
        <f>SUM(J7:J9)</f>
        <v>0</v>
      </c>
      <c r="K10" s="8">
        <f>SUM(K7:K9)</f>
        <v>600</v>
      </c>
      <c r="L10" s="8">
        <f>SUM(L7:L9)</f>
        <v>557.5</v>
      </c>
      <c r="M10" s="8">
        <f>SUM(M7:M9)</f>
        <v>0</v>
      </c>
      <c r="N10" s="8">
        <f>SUM(N7:N9)</f>
        <v>600</v>
      </c>
      <c r="O10" s="8">
        <f>SUM(O7:O9)</f>
        <v>470</v>
      </c>
      <c r="P10" s="8"/>
      <c r="Q10" s="8">
        <f>SUM(Q7:Q9)</f>
        <v>3430</v>
      </c>
    </row>
  </sheetData>
  <mergeCells count="1">
    <mergeCell ref="B2:H3"/>
  </mergeCells>
  <pageMargins left="0.7" right="0.7" top="0.75" bottom="0.75" header="0.3" footer="0.3"/>
  <pageSetup orientation="portrait" r:id="rId1"/>
  <ignoredErrors>
    <ignoredError sqref="E10:O10"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3:H21"/>
  <sheetViews>
    <sheetView workbookViewId="0">
      <selection activeCell="D8" sqref="D8"/>
    </sheetView>
  </sheetViews>
  <sheetFormatPr defaultRowHeight="15" x14ac:dyDescent="0.25"/>
  <cols>
    <col min="1" max="1" width="9" style="1" customWidth="1"/>
    <col min="2" max="2" width="19.5703125" customWidth="1"/>
    <col min="3" max="3" width="15.85546875" style="1" bestFit="1" customWidth="1"/>
    <col min="4" max="4" width="59.85546875" customWidth="1"/>
    <col min="5" max="5" width="12.140625" style="1" customWidth="1"/>
    <col min="6" max="6" width="12.28515625" customWidth="1"/>
  </cols>
  <sheetData>
    <row r="3" spans="1:8" x14ac:dyDescent="0.25">
      <c r="B3" s="4" t="s">
        <v>25</v>
      </c>
      <c r="C3" s="29" t="s">
        <v>24</v>
      </c>
      <c r="D3" s="29"/>
    </row>
    <row r="4" spans="1:8" x14ac:dyDescent="0.25">
      <c r="B4" s="4" t="s">
        <v>26</v>
      </c>
      <c r="C4" s="30" t="s">
        <v>36</v>
      </c>
      <c r="D4" s="30"/>
    </row>
    <row r="5" spans="1:8" x14ac:dyDescent="0.25">
      <c r="B5" s="21" t="s">
        <v>4</v>
      </c>
      <c r="C5" s="22">
        <v>44540</v>
      </c>
      <c r="D5" s="2"/>
      <c r="E5" s="3"/>
    </row>
    <row r="6" spans="1:8" x14ac:dyDescent="0.25">
      <c r="B6" s="4" t="s">
        <v>5</v>
      </c>
      <c r="C6" s="22">
        <v>44904</v>
      </c>
      <c r="D6" s="2"/>
      <c r="E6" s="3"/>
    </row>
    <row r="7" spans="1:8" x14ac:dyDescent="0.25">
      <c r="B7" s="4" t="s">
        <v>12</v>
      </c>
      <c r="C7" s="14" t="s">
        <v>28</v>
      </c>
      <c r="D7" s="2"/>
      <c r="E7" s="3"/>
    </row>
    <row r="8" spans="1:8" x14ac:dyDescent="0.25">
      <c r="B8" s="4" t="s">
        <v>14</v>
      </c>
      <c r="C8" s="10">
        <v>1750</v>
      </c>
      <c r="D8" s="2"/>
      <c r="E8" s="3"/>
    </row>
    <row r="9" spans="1:8" x14ac:dyDescent="0.25">
      <c r="B9" s="4" t="s">
        <v>15</v>
      </c>
      <c r="C9" s="10"/>
      <c r="D9" s="2"/>
      <c r="E9" s="3"/>
    </row>
    <row r="10" spans="1:8" x14ac:dyDescent="0.25">
      <c r="B10" s="4" t="s">
        <v>16</v>
      </c>
      <c r="C10" s="10">
        <f>C8+C9</f>
        <v>1750</v>
      </c>
      <c r="D10" s="2"/>
      <c r="E10" s="3"/>
    </row>
    <row r="11" spans="1:8" x14ac:dyDescent="0.25">
      <c r="B11" s="4" t="s">
        <v>6</v>
      </c>
      <c r="C11" s="4" t="s">
        <v>10</v>
      </c>
      <c r="D11" s="1"/>
    </row>
    <row r="12" spans="1:8" x14ac:dyDescent="0.25">
      <c r="B12" s="4" t="s">
        <v>17</v>
      </c>
      <c r="C12" s="4">
        <f>ROUND(IF(C11="m",(C6-C5)/364*12,(C6-C5)/91),0)</f>
        <v>4</v>
      </c>
      <c r="D12" s="1"/>
    </row>
    <row r="13" spans="1:8" x14ac:dyDescent="0.25">
      <c r="A13"/>
      <c r="B13" s="11"/>
      <c r="C13" s="11"/>
      <c r="D13" s="16"/>
      <c r="E13" s="16"/>
      <c r="F13" s="16"/>
    </row>
    <row r="14" spans="1:8" x14ac:dyDescent="0.25">
      <c r="B14" s="1"/>
      <c r="D14" s="1"/>
    </row>
    <row r="16" spans="1:8" ht="17.25" customHeight="1" x14ac:dyDescent="0.25">
      <c r="A16" s="4" t="s">
        <v>2</v>
      </c>
      <c r="B16" s="4" t="s">
        <v>3</v>
      </c>
      <c r="C16" s="4" t="s">
        <v>7</v>
      </c>
      <c r="D16" s="4" t="s">
        <v>23</v>
      </c>
      <c r="E16" s="4" t="s">
        <v>38</v>
      </c>
      <c r="F16" s="4" t="s">
        <v>37</v>
      </c>
      <c r="G16" s="4" t="s">
        <v>9</v>
      </c>
      <c r="H16" s="4" t="s">
        <v>1</v>
      </c>
    </row>
    <row r="17" spans="1:8" ht="48.75" customHeight="1" x14ac:dyDescent="0.25">
      <c r="A17" s="9">
        <f>IF(B17&lt;&gt;"",1,0)</f>
        <v>1</v>
      </c>
      <c r="B17" s="23">
        <v>44631</v>
      </c>
      <c r="C17" s="20" t="s">
        <v>21</v>
      </c>
      <c r="D17" s="15" t="s">
        <v>18</v>
      </c>
      <c r="E17" s="22">
        <v>44531</v>
      </c>
      <c r="F17" s="22">
        <v>44620</v>
      </c>
      <c r="G17" s="17">
        <f>H17/$C$10</f>
        <v>0.25</v>
      </c>
      <c r="H17" s="18">
        <v>437.5</v>
      </c>
    </row>
    <row r="18" spans="1:8" ht="35.25" customHeight="1" x14ac:dyDescent="0.25">
      <c r="A18" s="9">
        <f>IF(B18&lt;&gt;"",A17+1,0)</f>
        <v>2</v>
      </c>
      <c r="B18" s="23">
        <v>44723</v>
      </c>
      <c r="C18" s="20" t="s">
        <v>22</v>
      </c>
      <c r="D18" s="15" t="s">
        <v>19</v>
      </c>
      <c r="E18" s="22">
        <v>44621</v>
      </c>
      <c r="F18" s="22">
        <v>44712</v>
      </c>
      <c r="G18" s="17">
        <f t="shared" ref="G18:G21" si="0">H18/$C$10</f>
        <v>0.25</v>
      </c>
      <c r="H18" s="18">
        <v>437.5</v>
      </c>
    </row>
    <row r="19" spans="1:8" ht="34.5" customHeight="1" x14ac:dyDescent="0.25">
      <c r="A19" s="9">
        <f t="shared" ref="A19:A20" si="1">IF(B19&lt;&gt;"",A18+1,0)</f>
        <v>3</v>
      </c>
      <c r="B19" s="23">
        <v>44815</v>
      </c>
      <c r="C19" s="20"/>
      <c r="D19" s="15" t="s">
        <v>20</v>
      </c>
      <c r="E19" s="22">
        <v>44713</v>
      </c>
      <c r="F19" s="22">
        <v>44804</v>
      </c>
      <c r="G19" s="17">
        <f t="shared" si="0"/>
        <v>0.25</v>
      </c>
      <c r="H19" s="18">
        <v>437.5</v>
      </c>
    </row>
    <row r="20" spans="1:8" ht="41.25" customHeight="1" x14ac:dyDescent="0.25">
      <c r="A20" s="9">
        <f t="shared" si="1"/>
        <v>4</v>
      </c>
      <c r="B20" s="23">
        <v>44904</v>
      </c>
      <c r="C20" s="20"/>
      <c r="D20" s="15" t="s">
        <v>35</v>
      </c>
      <c r="E20" s="22">
        <v>44835</v>
      </c>
      <c r="F20" s="22">
        <v>44904</v>
      </c>
      <c r="G20" s="17">
        <f t="shared" si="0"/>
        <v>0.2</v>
      </c>
      <c r="H20" s="18">
        <v>350</v>
      </c>
    </row>
    <row r="21" spans="1:8" ht="41.25" customHeight="1" x14ac:dyDescent="0.25">
      <c r="A21" s="9"/>
      <c r="B21" s="19"/>
      <c r="C21" s="20"/>
      <c r="D21" s="15" t="s">
        <v>29</v>
      </c>
      <c r="E21" s="22"/>
      <c r="F21" s="22"/>
      <c r="G21" s="17">
        <f t="shared" si="0"/>
        <v>0.05</v>
      </c>
      <c r="H21" s="18">
        <v>87.5</v>
      </c>
    </row>
  </sheetData>
  <mergeCells count="2">
    <mergeCell ref="C3:D3"/>
    <mergeCell ref="C4:D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3:H28"/>
  <sheetViews>
    <sheetView topLeftCell="A7" workbookViewId="0">
      <selection activeCell="B18" sqref="B18"/>
    </sheetView>
  </sheetViews>
  <sheetFormatPr defaultRowHeight="15" x14ac:dyDescent="0.25"/>
  <cols>
    <col min="1" max="1" width="9" style="1" customWidth="1"/>
    <col min="2" max="2" width="19.5703125" customWidth="1"/>
    <col min="3" max="3" width="17.28515625" style="1" customWidth="1"/>
    <col min="4" max="4" width="52" customWidth="1"/>
    <col min="5" max="6" width="14" customWidth="1"/>
    <col min="7" max="7" width="12.140625" style="1" customWidth="1"/>
    <col min="8" max="8" width="12.28515625" customWidth="1"/>
  </cols>
  <sheetData>
    <row r="3" spans="1:8" x14ac:dyDescent="0.25">
      <c r="B3" s="5" t="s">
        <v>25</v>
      </c>
      <c r="C3" s="31" t="s">
        <v>24</v>
      </c>
      <c r="D3" s="31"/>
      <c r="E3" s="26"/>
      <c r="F3" s="26"/>
    </row>
    <row r="4" spans="1:8" ht="39.75" customHeight="1" x14ac:dyDescent="0.25">
      <c r="B4" s="5" t="s">
        <v>26</v>
      </c>
      <c r="C4" s="32" t="s">
        <v>31</v>
      </c>
      <c r="D4" s="32"/>
      <c r="E4" s="27"/>
      <c r="F4" s="27"/>
    </row>
    <row r="5" spans="1:8" x14ac:dyDescent="0.25">
      <c r="B5" s="21" t="s">
        <v>4</v>
      </c>
      <c r="C5" s="22">
        <v>44905</v>
      </c>
      <c r="D5" s="2"/>
      <c r="E5" s="2"/>
      <c r="F5" s="2"/>
      <c r="G5" s="3"/>
    </row>
    <row r="6" spans="1:8" x14ac:dyDescent="0.25">
      <c r="B6" s="4" t="s">
        <v>5</v>
      </c>
      <c r="C6" s="22">
        <v>45269</v>
      </c>
      <c r="D6" s="2"/>
      <c r="E6" s="2"/>
      <c r="F6" s="2"/>
      <c r="G6" s="3"/>
    </row>
    <row r="7" spans="1:8" x14ac:dyDescent="0.25">
      <c r="B7" s="4" t="s">
        <v>12</v>
      </c>
      <c r="C7" s="14" t="s">
        <v>32</v>
      </c>
      <c r="D7" s="2"/>
      <c r="E7" s="2"/>
      <c r="F7" s="2"/>
      <c r="G7" s="3"/>
    </row>
    <row r="8" spans="1:8" x14ac:dyDescent="0.25">
      <c r="B8" s="4" t="s">
        <v>14</v>
      </c>
      <c r="C8" s="10">
        <f xml:space="preserve"> SUM(H:H)</f>
        <v>1380</v>
      </c>
      <c r="D8" s="2"/>
      <c r="E8" s="2"/>
      <c r="F8" s="2"/>
      <c r="G8" s="3"/>
    </row>
    <row r="9" spans="1:8" x14ac:dyDescent="0.25">
      <c r="B9" s="4" t="s">
        <v>15</v>
      </c>
      <c r="C9" s="10"/>
      <c r="D9" s="2"/>
      <c r="E9" s="2"/>
      <c r="F9" s="2"/>
      <c r="G9" s="3"/>
    </row>
    <row r="10" spans="1:8" x14ac:dyDescent="0.25">
      <c r="B10" s="4" t="s">
        <v>16</v>
      </c>
      <c r="C10" s="10">
        <f>C8+C9</f>
        <v>1380</v>
      </c>
      <c r="D10" s="2"/>
      <c r="E10" s="2"/>
      <c r="F10" s="2"/>
      <c r="G10" s="3"/>
    </row>
    <row r="11" spans="1:8" x14ac:dyDescent="0.25">
      <c r="B11" s="4" t="s">
        <v>6</v>
      </c>
      <c r="C11" s="4" t="s">
        <v>8</v>
      </c>
      <c r="D11" s="1"/>
      <c r="E11" s="1"/>
      <c r="F11" s="1"/>
    </row>
    <row r="12" spans="1:8" x14ac:dyDescent="0.25">
      <c r="B12" s="4" t="s">
        <v>17</v>
      </c>
      <c r="C12" s="4">
        <f>ROUND(IF(C11="m",(C6-C5)/364*12,(C6-C5)/91),0)</f>
        <v>12</v>
      </c>
      <c r="D12" s="1"/>
      <c r="E12" s="1"/>
      <c r="F12" s="1"/>
    </row>
    <row r="13" spans="1:8" x14ac:dyDescent="0.25">
      <c r="A13"/>
      <c r="B13" s="11"/>
      <c r="C13" s="11"/>
      <c r="D13" s="16"/>
      <c r="E13" s="16"/>
      <c r="F13" s="16"/>
      <c r="G13" s="16"/>
      <c r="H13" s="16"/>
    </row>
    <row r="14" spans="1:8" x14ac:dyDescent="0.25">
      <c r="B14" s="1"/>
      <c r="D14" s="1"/>
      <c r="E14" s="1"/>
      <c r="F14" s="1"/>
    </row>
    <row r="16" spans="1:8" ht="17.25" customHeight="1" x14ac:dyDescent="0.25">
      <c r="A16" s="24" t="s">
        <v>2</v>
      </c>
      <c r="B16" s="24" t="s">
        <v>3</v>
      </c>
      <c r="C16" s="24" t="s">
        <v>7</v>
      </c>
      <c r="D16" s="24" t="s">
        <v>23</v>
      </c>
      <c r="E16" s="24" t="s">
        <v>38</v>
      </c>
      <c r="F16" s="24" t="s">
        <v>37</v>
      </c>
      <c r="G16" s="24" t="s">
        <v>9</v>
      </c>
      <c r="H16" s="24" t="s">
        <v>1</v>
      </c>
    </row>
    <row r="17" spans="1:8" ht="27.75" customHeight="1" x14ac:dyDescent="0.25">
      <c r="A17" s="9">
        <f>IF(B17&lt;&gt;"",1,0)</f>
        <v>1</v>
      </c>
      <c r="B17" s="23">
        <v>44631</v>
      </c>
      <c r="C17" s="20" t="s">
        <v>21</v>
      </c>
      <c r="D17" s="15" t="s">
        <v>18</v>
      </c>
      <c r="E17" s="22">
        <v>44531</v>
      </c>
      <c r="F17" s="22">
        <v>44620</v>
      </c>
      <c r="G17" s="17">
        <f>H17/$C$10</f>
        <v>8.6956521739130432E-2</v>
      </c>
      <c r="H17" s="18">
        <v>120</v>
      </c>
    </row>
    <row r="18" spans="1:8" ht="27.75" customHeight="1" x14ac:dyDescent="0.25">
      <c r="A18" s="9">
        <f>IF(B18&lt;&gt;"",A17+1,0)</f>
        <v>2</v>
      </c>
      <c r="B18" s="23">
        <v>44723</v>
      </c>
      <c r="C18" s="20" t="s">
        <v>22</v>
      </c>
      <c r="D18" s="15" t="s">
        <v>19</v>
      </c>
      <c r="E18" s="22">
        <v>44621</v>
      </c>
      <c r="F18" s="22">
        <v>44712</v>
      </c>
      <c r="G18" s="17">
        <f t="shared" ref="G18:G28" si="0">H18/$C$10</f>
        <v>8.6956521739130432E-2</v>
      </c>
      <c r="H18" s="18">
        <v>120</v>
      </c>
    </row>
    <row r="19" spans="1:8" ht="27.75" customHeight="1" x14ac:dyDescent="0.25">
      <c r="A19" s="9">
        <f t="shared" ref="A19:A28" si="1">IF(B19&lt;&gt;"",A18+1,0)</f>
        <v>3</v>
      </c>
      <c r="B19" s="23">
        <v>44815</v>
      </c>
      <c r="C19" s="20"/>
      <c r="D19" s="15" t="s">
        <v>20</v>
      </c>
      <c r="E19" s="22">
        <v>44713</v>
      </c>
      <c r="F19" s="22">
        <v>44804</v>
      </c>
      <c r="G19" s="17">
        <f t="shared" si="0"/>
        <v>8.6956521739130432E-2</v>
      </c>
      <c r="H19" s="18">
        <v>120</v>
      </c>
    </row>
    <row r="20" spans="1:8" ht="27.75" customHeight="1" x14ac:dyDescent="0.25">
      <c r="A20" s="9">
        <f t="shared" si="1"/>
        <v>4</v>
      </c>
      <c r="B20" s="23">
        <v>44904</v>
      </c>
      <c r="C20" s="20"/>
      <c r="D20" s="15" t="s">
        <v>35</v>
      </c>
      <c r="E20" s="22">
        <v>44835</v>
      </c>
      <c r="F20" s="22">
        <v>44904</v>
      </c>
      <c r="G20" s="17">
        <f t="shared" si="0"/>
        <v>8.6956521739130432E-2</v>
      </c>
      <c r="H20" s="18">
        <v>120</v>
      </c>
    </row>
    <row r="21" spans="1:8" ht="27.75" customHeight="1" x14ac:dyDescent="0.25">
      <c r="A21" s="9">
        <f t="shared" si="1"/>
        <v>5</v>
      </c>
      <c r="B21" s="23">
        <v>44631</v>
      </c>
      <c r="C21" s="20" t="s">
        <v>40</v>
      </c>
      <c r="D21" s="15" t="s">
        <v>41</v>
      </c>
      <c r="E21" s="22">
        <v>44531</v>
      </c>
      <c r="F21" s="22">
        <v>44620</v>
      </c>
      <c r="G21" s="17">
        <f t="shared" si="0"/>
        <v>8.6956521739130432E-2</v>
      </c>
      <c r="H21" s="18">
        <v>120</v>
      </c>
    </row>
    <row r="22" spans="1:8" ht="27.75" customHeight="1" x14ac:dyDescent="0.25">
      <c r="A22" s="9">
        <f t="shared" si="1"/>
        <v>6</v>
      </c>
      <c r="B22" s="23">
        <v>44723</v>
      </c>
      <c r="C22" s="20" t="s">
        <v>42</v>
      </c>
      <c r="D22" s="15" t="s">
        <v>43</v>
      </c>
      <c r="E22" s="22">
        <v>44621</v>
      </c>
      <c r="F22" s="22">
        <v>44712</v>
      </c>
      <c r="G22" s="17">
        <f t="shared" si="0"/>
        <v>8.6956521739130432E-2</v>
      </c>
      <c r="H22" s="18">
        <v>120</v>
      </c>
    </row>
    <row r="23" spans="1:8" ht="27.75" customHeight="1" x14ac:dyDescent="0.25">
      <c r="A23" s="9">
        <f t="shared" si="1"/>
        <v>7</v>
      </c>
      <c r="B23" s="23">
        <v>44815</v>
      </c>
      <c r="C23" s="20"/>
      <c r="D23" s="15" t="s">
        <v>44</v>
      </c>
      <c r="E23" s="22">
        <v>44713</v>
      </c>
      <c r="F23" s="22">
        <v>44804</v>
      </c>
      <c r="G23" s="17">
        <f t="shared" si="0"/>
        <v>8.6956521739130432E-2</v>
      </c>
      <c r="H23" s="18">
        <v>120</v>
      </c>
    </row>
    <row r="24" spans="1:8" ht="27.75" customHeight="1" x14ac:dyDescent="0.25">
      <c r="A24" s="9">
        <f t="shared" si="1"/>
        <v>8</v>
      </c>
      <c r="B24" s="23">
        <v>44904</v>
      </c>
      <c r="C24" s="20"/>
      <c r="D24" s="15" t="s">
        <v>45</v>
      </c>
      <c r="E24" s="22">
        <v>44835</v>
      </c>
      <c r="F24" s="22">
        <v>44904</v>
      </c>
      <c r="G24" s="17">
        <f t="shared" si="0"/>
        <v>8.6956521739130432E-2</v>
      </c>
      <c r="H24" s="18">
        <v>120</v>
      </c>
    </row>
    <row r="25" spans="1:8" ht="27.75" customHeight="1" x14ac:dyDescent="0.25">
      <c r="A25" s="9">
        <f t="shared" si="1"/>
        <v>9</v>
      </c>
      <c r="B25" s="23">
        <v>44631</v>
      </c>
      <c r="C25" s="20" t="s">
        <v>46</v>
      </c>
      <c r="D25" s="15" t="s">
        <v>47</v>
      </c>
      <c r="E25" s="22">
        <v>44531</v>
      </c>
      <c r="F25" s="22">
        <v>44620</v>
      </c>
      <c r="G25" s="17">
        <f t="shared" si="0"/>
        <v>8.6956521739130432E-2</v>
      </c>
      <c r="H25" s="18">
        <v>120</v>
      </c>
    </row>
    <row r="26" spans="1:8" ht="27.75" customHeight="1" x14ac:dyDescent="0.25">
      <c r="A26" s="9">
        <f t="shared" si="1"/>
        <v>10</v>
      </c>
      <c r="B26" s="23">
        <v>44723</v>
      </c>
      <c r="C26" s="20" t="s">
        <v>48</v>
      </c>
      <c r="D26" s="15" t="s">
        <v>49</v>
      </c>
      <c r="E26" s="22">
        <v>44621</v>
      </c>
      <c r="F26" s="22">
        <v>44712</v>
      </c>
      <c r="G26" s="17">
        <f t="shared" si="0"/>
        <v>8.6956521739130432E-2</v>
      </c>
      <c r="H26" s="18">
        <v>120</v>
      </c>
    </row>
    <row r="27" spans="1:8" ht="27.75" customHeight="1" x14ac:dyDescent="0.25">
      <c r="A27" s="9">
        <f t="shared" si="1"/>
        <v>11</v>
      </c>
      <c r="B27" s="23">
        <v>44815</v>
      </c>
      <c r="C27" s="20"/>
      <c r="D27" s="15" t="s">
        <v>50</v>
      </c>
      <c r="E27" s="22">
        <v>44713</v>
      </c>
      <c r="F27" s="22">
        <v>44804</v>
      </c>
      <c r="G27" s="17">
        <f t="shared" si="0"/>
        <v>7.6086956521739135E-2</v>
      </c>
      <c r="H27" s="18">
        <v>105</v>
      </c>
    </row>
    <row r="28" spans="1:8" ht="27.75" customHeight="1" x14ac:dyDescent="0.25">
      <c r="A28" s="9">
        <f t="shared" si="1"/>
        <v>12</v>
      </c>
      <c r="B28" s="19">
        <v>45260</v>
      </c>
      <c r="C28" s="4"/>
      <c r="D28" s="15" t="s">
        <v>29</v>
      </c>
      <c r="E28" s="5"/>
      <c r="F28" s="5"/>
      <c r="G28" s="17">
        <f t="shared" si="0"/>
        <v>5.434782608695652E-2</v>
      </c>
      <c r="H28" s="18">
        <v>75</v>
      </c>
    </row>
  </sheetData>
  <mergeCells count="2">
    <mergeCell ref="C3:D3"/>
    <mergeCell ref="C4:D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3:H21"/>
  <sheetViews>
    <sheetView workbookViewId="0">
      <selection activeCell="C10" sqref="C10"/>
    </sheetView>
  </sheetViews>
  <sheetFormatPr defaultRowHeight="15" x14ac:dyDescent="0.25"/>
  <cols>
    <col min="1" max="1" width="9" style="1" customWidth="1"/>
    <col min="2" max="2" width="19.5703125" customWidth="1"/>
    <col min="3" max="3" width="17.28515625" style="1" customWidth="1"/>
    <col min="4" max="4" width="55.5703125" customWidth="1"/>
    <col min="5" max="5" width="24.42578125" customWidth="1"/>
    <col min="6" max="6" width="19.7109375" customWidth="1"/>
    <col min="7" max="7" width="12.140625" style="1" customWidth="1"/>
    <col min="8" max="8" width="12.28515625" customWidth="1"/>
  </cols>
  <sheetData>
    <row r="3" spans="1:8" x14ac:dyDescent="0.25">
      <c r="B3" s="5" t="s">
        <v>25</v>
      </c>
      <c r="C3" s="31" t="s">
        <v>24</v>
      </c>
      <c r="D3" s="31"/>
      <c r="E3" s="26"/>
      <c r="F3" s="26"/>
    </row>
    <row r="4" spans="1:8" ht="19.5" customHeight="1" x14ac:dyDescent="0.25">
      <c r="B4" s="9" t="s">
        <v>26</v>
      </c>
      <c r="C4" s="33" t="s">
        <v>33</v>
      </c>
      <c r="D4" s="33"/>
      <c r="E4" s="28"/>
      <c r="F4" s="28"/>
    </row>
    <row r="5" spans="1:8" x14ac:dyDescent="0.25">
      <c r="B5" s="21" t="s">
        <v>4</v>
      </c>
      <c r="C5" s="22">
        <v>44682</v>
      </c>
      <c r="D5" s="2"/>
      <c r="E5" s="2"/>
      <c r="F5" s="2"/>
      <c r="G5" s="3"/>
    </row>
    <row r="6" spans="1:8" x14ac:dyDescent="0.25">
      <c r="B6" s="4" t="s">
        <v>5</v>
      </c>
      <c r="C6" s="22">
        <v>45046</v>
      </c>
      <c r="D6" s="2"/>
      <c r="E6" s="2"/>
      <c r="F6" s="2"/>
      <c r="G6" s="3"/>
    </row>
    <row r="7" spans="1:8" x14ac:dyDescent="0.25">
      <c r="B7" s="4" t="s">
        <v>12</v>
      </c>
      <c r="C7" s="14" t="s">
        <v>34</v>
      </c>
      <c r="D7" s="2"/>
      <c r="E7" s="2"/>
      <c r="F7" s="2"/>
      <c r="G7" s="3"/>
    </row>
    <row r="8" spans="1:8" x14ac:dyDescent="0.25">
      <c r="B8" s="4" t="s">
        <v>14</v>
      </c>
      <c r="C8" s="10">
        <f>SUM(H:H)</f>
        <v>2400</v>
      </c>
      <c r="D8" s="2"/>
      <c r="E8" s="2"/>
      <c r="F8" s="2"/>
      <c r="G8" s="3"/>
    </row>
    <row r="9" spans="1:8" x14ac:dyDescent="0.25">
      <c r="B9" s="4" t="s">
        <v>15</v>
      </c>
      <c r="C9" s="10"/>
      <c r="D9" s="2"/>
      <c r="E9" s="2"/>
      <c r="F9" s="2"/>
      <c r="G9" s="3"/>
    </row>
    <row r="10" spans="1:8" x14ac:dyDescent="0.25">
      <c r="B10" s="4" t="s">
        <v>16</v>
      </c>
      <c r="C10" s="10">
        <f>C8+C9</f>
        <v>2400</v>
      </c>
      <c r="D10" s="2"/>
      <c r="E10" s="2"/>
      <c r="F10" s="2"/>
      <c r="G10" s="3"/>
    </row>
    <row r="11" spans="1:8" x14ac:dyDescent="0.25">
      <c r="B11" s="4" t="s">
        <v>6</v>
      </c>
      <c r="C11" s="4" t="s">
        <v>10</v>
      </c>
      <c r="D11" s="1"/>
      <c r="E11" s="1"/>
      <c r="F11" s="1"/>
    </row>
    <row r="12" spans="1:8" x14ac:dyDescent="0.25">
      <c r="B12" s="4" t="s">
        <v>17</v>
      </c>
      <c r="C12" s="4">
        <f>ROUND(IF(C11="m",(C6-C5)/364*12,(C6-C5)/91),0)</f>
        <v>4</v>
      </c>
      <c r="D12" s="1"/>
      <c r="E12" s="1"/>
      <c r="F12" s="1"/>
    </row>
    <row r="13" spans="1:8" x14ac:dyDescent="0.25">
      <c r="A13"/>
      <c r="B13" s="11"/>
      <c r="C13" s="11"/>
      <c r="D13" s="16"/>
      <c r="E13" s="16"/>
      <c r="F13" s="16"/>
      <c r="G13" s="16"/>
      <c r="H13" s="16"/>
    </row>
    <row r="14" spans="1:8" x14ac:dyDescent="0.25">
      <c r="B14" s="1"/>
      <c r="D14" s="1"/>
      <c r="E14" s="1"/>
      <c r="F14" s="1"/>
    </row>
    <row r="15" spans="1:8" x14ac:dyDescent="0.25">
      <c r="A15" s="34"/>
      <c r="B15" s="34"/>
      <c r="C15" s="34"/>
      <c r="D15" s="34"/>
      <c r="E15" s="34"/>
      <c r="F15" s="34"/>
      <c r="G15" s="34"/>
      <c r="H15" s="34"/>
    </row>
    <row r="16" spans="1:8" ht="17.25" customHeight="1" x14ac:dyDescent="0.25">
      <c r="A16" s="24" t="s">
        <v>2</v>
      </c>
      <c r="B16" s="24" t="s">
        <v>3</v>
      </c>
      <c r="C16" s="24" t="s">
        <v>7</v>
      </c>
      <c r="D16" s="24" t="s">
        <v>23</v>
      </c>
      <c r="E16" s="24" t="s">
        <v>38</v>
      </c>
      <c r="F16" s="24" t="s">
        <v>37</v>
      </c>
      <c r="G16" s="24" t="s">
        <v>9</v>
      </c>
      <c r="H16" s="24" t="s">
        <v>1</v>
      </c>
    </row>
    <row r="17" spans="1:8" ht="27.75" customHeight="1" x14ac:dyDescent="0.25">
      <c r="A17" s="9">
        <f>IF(B17&lt;&gt;"",1,0)</f>
        <v>1</v>
      </c>
      <c r="B17" s="19">
        <v>44774</v>
      </c>
      <c r="C17" s="20"/>
      <c r="D17" s="15"/>
      <c r="E17" s="15"/>
      <c r="F17" s="15"/>
      <c r="G17" s="17">
        <f>H17/$C$10</f>
        <v>0.25</v>
      </c>
      <c r="H17" s="18">
        <v>600</v>
      </c>
    </row>
    <row r="18" spans="1:8" ht="27.75" customHeight="1" x14ac:dyDescent="0.25">
      <c r="A18" s="9">
        <f>IF(B18&lt;&gt;"",A17+1,0)</f>
        <v>2</v>
      </c>
      <c r="B18" s="19">
        <v>44866</v>
      </c>
      <c r="C18" s="20"/>
      <c r="D18" s="15"/>
      <c r="E18" s="15"/>
      <c r="F18" s="15"/>
      <c r="G18" s="17">
        <f t="shared" ref="G18:G21" si="0">H18/$C$10</f>
        <v>0.25</v>
      </c>
      <c r="H18" s="18">
        <v>600</v>
      </c>
    </row>
    <row r="19" spans="1:8" ht="27.75" customHeight="1" x14ac:dyDescent="0.25">
      <c r="A19" s="9">
        <f t="shared" ref="A19:A21" si="1">IF(B19&lt;&gt;"",A18+1,0)</f>
        <v>3</v>
      </c>
      <c r="B19" s="19">
        <v>44957</v>
      </c>
      <c r="C19" s="20"/>
      <c r="D19" s="15"/>
      <c r="E19" s="15"/>
      <c r="F19" s="15"/>
      <c r="G19" s="17">
        <f t="shared" si="0"/>
        <v>0.25</v>
      </c>
      <c r="H19" s="18">
        <v>600</v>
      </c>
    </row>
    <row r="20" spans="1:8" ht="27.75" customHeight="1" x14ac:dyDescent="0.25">
      <c r="A20" s="9">
        <f t="shared" si="1"/>
        <v>4</v>
      </c>
      <c r="B20" s="19">
        <v>45046</v>
      </c>
      <c r="C20" s="20"/>
      <c r="D20" s="15"/>
      <c r="E20" s="15"/>
      <c r="F20" s="15"/>
      <c r="G20" s="17">
        <f t="shared" si="0"/>
        <v>0.2</v>
      </c>
      <c r="H20" s="18">
        <v>480</v>
      </c>
    </row>
    <row r="21" spans="1:8" ht="27.75" customHeight="1" x14ac:dyDescent="0.25">
      <c r="A21" s="9">
        <f t="shared" si="1"/>
        <v>5</v>
      </c>
      <c r="B21" s="19">
        <v>45046</v>
      </c>
      <c r="C21" s="20"/>
      <c r="D21" s="15" t="s">
        <v>29</v>
      </c>
      <c r="E21" s="15"/>
      <c r="F21" s="15"/>
      <c r="G21" s="17">
        <f t="shared" si="0"/>
        <v>0.05</v>
      </c>
      <c r="H21" s="18">
        <v>120</v>
      </c>
    </row>
  </sheetData>
  <mergeCells count="3">
    <mergeCell ref="C3:D3"/>
    <mergeCell ref="C4:D4"/>
    <mergeCell ref="A15:H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summare </vt:lpstr>
      <vt:lpstr>PETROCHEMICAL INDUSTRIES</vt:lpstr>
      <vt:lpstr>PETROCHEMICAL INDUSTRIES (2)</vt:lpstr>
      <vt:lpstr>PETROCHEMICAL INDUSTRIES (3)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2022-09-13T18:58:33Z</dcterms:modified>
</cp:coreProperties>
</file>