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DATA" sheetId="1" r:id="rId1"/>
  </sheets>
  <externalReferences>
    <externalReference r:id="rId2"/>
  </externalReferences>
  <definedNames>
    <definedName name="Date">[1]scholars_data!$B$5:$K$344</definedName>
    <definedName name="Frist">[1]scholars_data!$B$5:$K$344</definedName>
    <definedName name="Small_Cars">[1]scholars_data!$B$5:$K$344</definedName>
    <definedName name="truck">[1]scholars_data!$B$5:$K$344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48" i="1" l="1"/>
  <c r="O48" i="1"/>
  <c r="C46" i="1"/>
  <c r="O47" i="1" s="1"/>
  <c r="P47" i="1" s="1"/>
  <c r="O50" i="1" l="1"/>
  <c r="P50" i="1" s="1"/>
  <c r="O51" i="1"/>
  <c r="P51" i="1" s="1"/>
  <c r="O49" i="1"/>
  <c r="P49" i="1" s="1"/>
  <c r="U51" i="1"/>
  <c r="S51" i="1"/>
  <c r="R51" i="1"/>
  <c r="U50" i="1"/>
  <c r="R50" i="1"/>
  <c r="S50" i="1"/>
  <c r="U49" i="1"/>
  <c r="R49" i="1"/>
  <c r="S49" i="1"/>
  <c r="U48" i="1"/>
  <c r="R48" i="1"/>
  <c r="S48" i="1"/>
  <c r="U47" i="1"/>
  <c r="R47" i="1"/>
  <c r="S47" i="1"/>
  <c r="AB43" i="1"/>
  <c r="AA43" i="1"/>
  <c r="Z43" i="1"/>
  <c r="Y43" i="1"/>
  <c r="X43" i="1"/>
  <c r="W43" i="1"/>
  <c r="V43" i="1"/>
  <c r="T43" i="1"/>
  <c r="P43" i="1"/>
  <c r="M43" i="1"/>
  <c r="K43" i="1"/>
  <c r="J43" i="1"/>
  <c r="I43" i="1"/>
  <c r="H43" i="1"/>
  <c r="G43" i="1"/>
  <c r="F43" i="1"/>
  <c r="E43" i="1"/>
  <c r="D43" i="1"/>
  <c r="C43" i="1"/>
  <c r="B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U3" i="1"/>
  <c r="S3" i="1"/>
  <c r="A3" i="1"/>
  <c r="N50" i="1" a="1"/>
  <c r="Q51" i="1" a="1"/>
  <c r="Q3" i="1" a="1"/>
  <c r="Q50" i="1" a="1"/>
  <c r="N49" i="1" a="1"/>
  <c r="Q48" i="1" a="1"/>
  <c r="Q47" i="1" a="1"/>
  <c r="N51" i="1" a="1"/>
  <c r="N3" i="1" a="1"/>
  <c r="Q49" i="1" a="1"/>
  <c r="N48" i="1" a="1"/>
  <c r="N47" i="1" a="1"/>
  <c r="Q51" i="1" l="1"/>
  <c r="N3" i="1"/>
  <c r="N43" i="1" s="1"/>
  <c r="Q3" i="1"/>
  <c r="R3" i="1" s="1"/>
  <c r="N47" i="1"/>
  <c r="N48" i="1"/>
  <c r="N49" i="1"/>
  <c r="N50" i="1"/>
  <c r="N51" i="1"/>
  <c r="Q47" i="1"/>
  <c r="Q48" i="1"/>
  <c r="Q49" i="1"/>
  <c r="Q50" i="1"/>
  <c r="S43" i="1"/>
  <c r="R43" i="1"/>
  <c r="O3" i="1"/>
  <c r="O43" i="1" s="1"/>
  <c r="A51" i="1"/>
  <c r="A50" i="1"/>
  <c r="A49" i="1"/>
  <c r="A48" i="1"/>
  <c r="A47" i="1"/>
  <c r="U43" i="1"/>
  <c r="Q43" i="1" l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<sst xmlns="http://schemas.openxmlformats.org/spreadsheetml/2006/main" count="107" uniqueCount="82">
  <si>
    <t>م</t>
  </si>
  <si>
    <t>تاريخ انتهاء الفحص (ميلادي)</t>
  </si>
  <si>
    <t>تاريخ انتهاء الاستمارة (ميلادي)</t>
  </si>
  <si>
    <t>تاريخ انتهاء التأمين (ميلادي)</t>
  </si>
  <si>
    <t>رقم بوليصة التأمين</t>
  </si>
  <si>
    <t>الجنسية</t>
  </si>
  <si>
    <t>رقم الجوال</t>
  </si>
  <si>
    <t>ملاحظات</t>
  </si>
  <si>
    <t>نيسان / غمارة</t>
  </si>
  <si>
    <t>NISSAN</t>
  </si>
  <si>
    <t>ابيض</t>
  </si>
  <si>
    <t>نقل خاص</t>
  </si>
  <si>
    <t>منزل الشيخ</t>
  </si>
  <si>
    <t>26/03/1441</t>
  </si>
  <si>
    <t>02/02/1442</t>
  </si>
  <si>
    <t>P/300/2902/22/000161</t>
  </si>
  <si>
    <t>√</t>
  </si>
  <si>
    <t>ISUZU</t>
  </si>
  <si>
    <t>حادث</t>
  </si>
  <si>
    <t>ꭓ</t>
  </si>
  <si>
    <t>تويوتا / بكب غمارتين</t>
  </si>
  <si>
    <t>TOYOTA</t>
  </si>
  <si>
    <t xml:space="preserve">مجاهد الطيب سليمان التوم	</t>
  </si>
  <si>
    <t>السودان</t>
  </si>
  <si>
    <t>نيسان / غمارتين</t>
  </si>
  <si>
    <t>ايسوزو / بكب غمارتين</t>
  </si>
  <si>
    <t>السعودية</t>
  </si>
  <si>
    <t>TT13</t>
  </si>
  <si>
    <t>ا ن و  7964</t>
  </si>
  <si>
    <t>MR0FX22G1D1370483</t>
  </si>
  <si>
    <t>NT6</t>
  </si>
  <si>
    <t>ا و ح  7483</t>
  </si>
  <si>
    <t>3N6DD23S5EK065230</t>
  </si>
  <si>
    <t>IT13</t>
  </si>
  <si>
    <t>ا ك م  2562</t>
  </si>
  <si>
    <t>MPAEL33C8BH513089</t>
  </si>
  <si>
    <t>NO2</t>
  </si>
  <si>
    <t>ا ح  هـ   2611</t>
  </si>
  <si>
    <t>JN6DD21S58X108115</t>
  </si>
  <si>
    <t>تشليح</t>
  </si>
  <si>
    <t>CR8</t>
  </si>
  <si>
    <t>ب ر هـ  3611</t>
  </si>
  <si>
    <t>MPAER3317LT007880</t>
  </si>
  <si>
    <t>الوصف</t>
  </si>
  <si>
    <t>كود المبنى</t>
  </si>
  <si>
    <t>الجهة المالكة</t>
  </si>
  <si>
    <t>سنة الترسية</t>
  </si>
  <si>
    <t>المقاول المنفذ</t>
  </si>
  <si>
    <t>رقم هاتف المقاول</t>
  </si>
  <si>
    <t>اسم الجهة المشرفة</t>
  </si>
  <si>
    <t>رقم المشروع</t>
  </si>
  <si>
    <t>قيمة المشروع</t>
  </si>
  <si>
    <t>موقع العمل</t>
  </si>
  <si>
    <t>تاريخ انتهاء المشروع</t>
  </si>
  <si>
    <t>حالة المشروع</t>
  </si>
  <si>
    <t>تاريخ انتهاء عقد مقاول الباطن</t>
  </si>
  <si>
    <t>حالة المقاول</t>
  </si>
  <si>
    <t>تاريخ انتهاء بولصة التأمين</t>
  </si>
  <si>
    <t>حالة بوليصة التأمين</t>
  </si>
  <si>
    <t>اسم مدير المشروع</t>
  </si>
  <si>
    <t>كود السيارة</t>
  </si>
  <si>
    <t>اصل العقد الورقي ( موجود او لا )</t>
  </si>
  <si>
    <t>B1</t>
  </si>
  <si>
    <t>B2</t>
  </si>
  <si>
    <t>B3</t>
  </si>
  <si>
    <t>D6</t>
  </si>
  <si>
    <t>M8</t>
  </si>
  <si>
    <t>M9</t>
  </si>
  <si>
    <t>X4</t>
  </si>
  <si>
    <t>X19</t>
  </si>
  <si>
    <t>مبنى دورين</t>
  </si>
  <si>
    <t>بلديات</t>
  </si>
  <si>
    <t>الواجهة</t>
  </si>
  <si>
    <t>بلدية</t>
  </si>
  <si>
    <t>P/300/2902/22</t>
  </si>
  <si>
    <t>سعود فارس</t>
  </si>
  <si>
    <t>PN5</t>
  </si>
  <si>
    <t>فلتر بكود المبنى</t>
  </si>
  <si>
    <t>احتاج عند اختيار B يقوم بترحيل البيانات اللي كود المبنى تبعها B الى شيت جديد بنفس التنسيق عن طريق كود او معادلة</t>
  </si>
  <si>
    <t>اريد الحالة يعطني تنبيه بقرب الانتهاء لاقوم بالتجديد وتنبيه بانه ساري وتنبيه بانه انتهى</t>
  </si>
  <si>
    <t>عند الضغط عى البوكس يعطي علامة صح بانه يوجد عقد او غلط يظهر لا يوجد</t>
  </si>
  <si>
    <t xml:space="preserve">تاريخ الانتهاء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</si>
</sst>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170000]B2yyyy\-mm\-dd;@"/>
    <numFmt numFmtId="165" formatCode="[$-1010000]yyyy/mm/dd;@"/>
    <numFmt numFmtId="166" formatCode="[$-1010000]d/m/yyyy;@"/>
  </numFmts>
  <fonts count="13">
    <font>
      <sz val="11"/>
      <color theme="1"/>
      <name val="Arial"/>
      <family val="2"/>
      <charset val="178"/>
      <scheme val="minor"/>
    </font>
    <font>
      <sz val="72"/>
      <color theme="1"/>
      <name val="Andalus"/>
      <family val="1"/>
    </font>
    <font>
      <b/>
      <sz val="18"/>
      <color theme="3" tint="-0.499984740745262"/>
      <name val="DiodrumArabic-Bold"/>
    </font>
    <font>
      <sz val="11"/>
      <color theme="1"/>
      <name val="Arial"/>
      <family val="2"/>
      <scheme val="minor"/>
    </font>
    <font>
      <b/>
      <sz val="14"/>
      <color theme="3" tint="-0.499984740745262"/>
      <name val="DiodrumArabic-Bold"/>
    </font>
    <font>
      <b/>
      <sz val="16"/>
      <color theme="3" tint="-0.499984740745262"/>
      <name val="Sakkal Majalla"/>
    </font>
    <font>
      <b/>
      <sz val="16"/>
      <color theme="3" tint="-0.499984740745262"/>
      <name val="Calibri"/>
      <family val="2"/>
      <charset val="178"/>
    </font>
    <font>
      <sz val="26"/>
      <color theme="1"/>
      <name val="Andalus"/>
      <family val="1"/>
    </font>
    <font>
      <b/>
      <sz val="12"/>
      <color theme="3" tint="-0.499984740745262"/>
      <name val="Sakkal Majalla"/>
    </font>
    <font>
      <sz val="8"/>
      <color rgb="FF000000"/>
      <name val="Segoe UI"/>
      <family val="2"/>
    </font>
    <font>
      <sz val="18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64" fontId="5" fillId="0" borderId="3" xfId="1" applyNumberFormat="1" applyFont="1" applyBorder="1" applyAlignment="1">
      <alignment horizontal="center" vertical="center" wrapText="1"/>
    </xf>
    <xf numFmtId="165" fontId="5" fillId="0" borderId="3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65" fontId="5" fillId="3" borderId="3" xfId="1" applyNumberFormat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3" borderId="3" xfId="1" applyNumberFormat="1" applyFont="1" applyFill="1" applyBorder="1" applyAlignment="1">
      <alignment horizontal="center" vertical="center" wrapText="1"/>
    </xf>
    <xf numFmtId="49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164" fontId="5" fillId="4" borderId="3" xfId="1" applyNumberFormat="1" applyFont="1" applyFill="1" applyBorder="1" applyAlignment="1">
      <alignment horizontal="center" vertical="center" wrapText="1"/>
    </xf>
    <xf numFmtId="165" fontId="5" fillId="4" borderId="3" xfId="1" applyNumberFormat="1" applyFont="1" applyFill="1" applyBorder="1" applyAlignment="1">
      <alignment horizontal="center" vertical="center" wrapText="1"/>
    </xf>
    <xf numFmtId="49" fontId="5" fillId="4" borderId="3" xfId="1" applyNumberFormat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165" fontId="5" fillId="5" borderId="3" xfId="1" applyNumberFormat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165" fontId="8" fillId="3" borderId="3" xfId="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6" fillId="3" borderId="3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10" fillId="3" borderId="0" xfId="0" applyNumberFormat="1" applyFont="1" applyFill="1"/>
    <xf numFmtId="166" fontId="5" fillId="6" borderId="3" xfId="1" applyNumberFormat="1" applyFont="1" applyFill="1" applyBorder="1" applyAlignment="1">
      <alignment horizontal="center" vertical="center" wrapText="1"/>
    </xf>
    <xf numFmtId="165" fontId="5" fillId="6" borderId="3" xfId="1" applyNumberFormat="1" applyFont="1" applyFill="1" applyBorder="1" applyAlignment="1">
      <alignment horizontal="center" vertical="center" wrapText="1"/>
    </xf>
    <xf numFmtId="1" fontId="5" fillId="6" borderId="3" xfId="1" applyNumberFormat="1" applyFont="1" applyFill="1" applyBorder="1" applyAlignment="1">
      <alignment horizontal="center" vertical="center" wrapText="1"/>
    </xf>
    <xf numFmtId="164" fontId="5" fillId="6" borderId="3" xfId="1" applyNumberFormat="1" applyFont="1" applyFill="1" applyBorder="1" applyAlignment="1">
      <alignment horizontal="center" vertical="center" wrapText="1"/>
    </xf>
    <xf numFmtId="165" fontId="5" fillId="7" borderId="3" xfId="1" applyNumberFormat="1" applyFont="1" applyFill="1" applyBorder="1" applyAlignment="1">
      <alignment horizontal="center" vertical="center" wrapText="1"/>
    </xf>
    <xf numFmtId="0" fontId="11" fillId="3" borderId="0" xfId="0" applyFont="1" applyFill="1"/>
    <xf numFmtId="0" fontId="12" fillId="3" borderId="0" xfId="0" applyFont="1" applyFill="1"/>
  </cellXfs>
  <cellStyles count="2">
    <cellStyle name="Normal" xfId="0" builtinId="0"/>
    <cellStyle name="Normal 2" xfId="1"/>
  </cellStyles>
  <dxfs count="65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numFmt numFmtId="165" formatCode="[$-1010000]yyyy/mm/dd;@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numFmt numFmtId="165" formatCode="[$-1010000]yyyy/mm/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numFmt numFmtId="165" formatCode="[$-1010000]yyyy/mm/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numFmt numFmtId="164" formatCode="[$-1170000]B2yyyy\-mm\-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numFmt numFmtId="165" formatCode="[$-1010000]yyyy/mm/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numFmt numFmtId="165" formatCode="[$-1010000]yyyy/mm/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numFmt numFmtId="164" formatCode="[$-1170000]B2yyyy\-mm\-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numFmt numFmtId="165" formatCode="[$-1010000]yyyy/mm/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numFmt numFmtId="165" formatCode="[$-1010000]yyyy/mm/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numFmt numFmtId="164" formatCode="[$-1170000]B2yyyy\-mm\-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 tint="-0.499984740745262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</dxf>
    <dxf>
      <border>
        <top style="thin">
          <color auto="1"/>
        </top>
      </border>
    </dxf>
    <dxf>
      <font>
        <strike val="0"/>
        <outline val="0"/>
        <shadow val="0"/>
        <u val="none"/>
        <vertAlign val="baseline"/>
        <color theme="3" tint="-0.499984740745262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strike val="0"/>
        <outline val="0"/>
        <shadow val="0"/>
        <u val="none"/>
        <vertAlign val="baseline"/>
        <color theme="3" tint="-0.499984740745262"/>
      </font>
      <fill>
        <patternFill patternType="none">
          <fgColor indexed="64"/>
          <bgColor auto="1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3" tint="-0.499984740745262"/>
        <name val="DiodrumArabic-Bold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</font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theme="3" tint="-0.499984740745262"/>
      </font>
      <fill>
        <gradientFill degree="90">
          <stop position="0">
            <color theme="0"/>
          </stop>
          <stop position="1">
            <color rgb="FFFF000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152400</xdr:colOff>
          <xdr:row>2</xdr:row>
          <xdr:rowOff>304800</xdr:rowOff>
        </xdr:from>
        <xdr:to>
          <xdr:col>27</xdr:col>
          <xdr:colOff>619125</xdr:colOff>
          <xdr:row>2</xdr:row>
          <xdr:rowOff>561975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L,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3</xdr:row>
          <xdr:rowOff>304800</xdr:rowOff>
        </xdr:from>
        <xdr:to>
          <xdr:col>27</xdr:col>
          <xdr:colOff>466725</xdr:colOff>
          <xdr:row>3</xdr:row>
          <xdr:rowOff>561975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L,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uhammed%20Amer\New%20folder\Excel\&#1588;&#1594;&#1604;%20&#1605;&#1581;&#1605;&#1583;%20&#1593;&#1575;&#1605;&#1585;%20&#1576;&#1610;&#1588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بيانات"/>
      <sheetName val="حجز الخرسانة 2021"/>
      <sheetName val="حجز الخرسانة 2022"/>
      <sheetName val="الصرف اليومي للخلاطات 2021"/>
      <sheetName val="الصرف اليومي للخلاطات 2022"/>
      <sheetName val="مبيعات المصانع 2020"/>
      <sheetName val="مبيعات المصانع 2021"/>
      <sheetName val="مبيعات المصانع 2022"/>
      <sheetName val="ارصدة عملاء بيشة 2021"/>
      <sheetName val="رصيد خلاطة الاسفلت (2)"/>
      <sheetName val="رصيد خلاطة الاسفلت 2021"/>
      <sheetName val="رصيد خلاطة الخرسانة"/>
      <sheetName val="رصيد خلاطة الخرسانة 2021"/>
      <sheetName val="التطبيق"/>
      <sheetName val="الارصدة 14-11"/>
      <sheetName val="الارصدة 30-11"/>
      <sheetName val="الارصدة القديمة30-11-2021"/>
      <sheetName val="الارصدة31-12-2021"/>
      <sheetName val="كشف حساب"/>
      <sheetName val="الاسمنت 2021م"/>
      <sheetName val="الاسمنت 2022"/>
      <sheetName val="الكميكال"/>
      <sheetName val="data"/>
      <sheetName val="scholars_data"/>
      <sheetName val="عملاء مصنع خرسانة بيشة"/>
      <sheetName val="الارصدة"/>
      <sheetName val="كشف المبيعات"/>
      <sheetName val="العملاء"/>
      <sheetName val="اكود حسابات العملاء"/>
      <sheetName val="سنوات"/>
      <sheetName val="Sheet1 (2)"/>
      <sheetName val="الحقو 2"/>
      <sheetName val="تقرير ارصدة العملاء"/>
      <sheetName val="خالد ادم"/>
      <sheetName val="مسير الرواتب شهر7"/>
      <sheetName val="ارقام حسابات البنك العربي"/>
      <sheetName val="مقترح مكافات 7"/>
      <sheetName val="مقترح مكافات 8"/>
      <sheetName val="مقترح مكافات 9"/>
      <sheetName val="حساب الاضافي (2)"/>
      <sheetName val="Sheet12"/>
      <sheetName val="بيانات العمالة"/>
      <sheetName val="بيانات العمال"/>
      <sheetName val="المقيمين النشطين"/>
      <sheetName val="11-2021"/>
      <sheetName val="12-2021"/>
      <sheetName val="Timecard12"/>
      <sheetName val="العمالة اليومية"/>
      <sheetName val="اليوم الوطني"/>
      <sheetName val="ارقام حسابات الشركة"/>
      <sheetName val="ذو الحجة"/>
      <sheetName val="عشاء عمال المصنع"/>
      <sheetName val="موردي مياه-ديزل-بطحاء ديسبمر 21"/>
      <sheetName val="إيجار معدات ديسمبر 2021م "/>
      <sheetName val="بيان سكنات العمال"/>
      <sheetName val="البحث"/>
      <sheetName val="بيانات الموظفين"/>
      <sheetName val="كشف حساب مستورة"/>
      <sheetName val="حساب الردود"/>
      <sheetName val="طلب زيادة"/>
      <sheetName val="نموذج تسوية عهدة"/>
      <sheetName val="كروت دوام"/>
      <sheetName val="توزيع البنزين"/>
      <sheetName val="ارامكو"/>
      <sheetName val="حساب الساعات الاضافية"/>
      <sheetName val="فواتير افاق المستقبل"/>
      <sheetName val="بنوات البنزين"/>
      <sheetName val="Sheet1 (5)"/>
      <sheetName val="تحويل التاريخ"/>
      <sheetName val="تحويل التاريخ من والى"/>
      <sheetName val="تحويل والفرق بين التواريخ"/>
      <sheetName val="Sheet1"/>
      <sheetName val="Sheet1 (3)"/>
      <sheetName val="Sheet1 (4)"/>
      <sheetName val="Sheet1 (6)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B5" t="str">
            <v>ناصر دبسان زامل الشهراني</v>
          </cell>
          <cell r="C5">
            <v>-157.5</v>
          </cell>
          <cell r="D5" t="str">
            <v>خرسانة 350</v>
          </cell>
          <cell r="E5">
            <v>0</v>
          </cell>
          <cell r="F5" t="str">
            <v>31500</v>
          </cell>
          <cell r="G5">
            <v>210</v>
          </cell>
          <cell r="H5">
            <v>0</v>
          </cell>
          <cell r="I5">
            <v>-31500</v>
          </cell>
          <cell r="J5" t="str">
            <v>150</v>
          </cell>
          <cell r="K5">
            <v>0</v>
          </cell>
        </row>
        <row r="6">
          <cell r="B6" t="str">
            <v>يوسف علي محمد السيد</v>
          </cell>
          <cell r="C6">
            <v>-55</v>
          </cell>
          <cell r="D6" t="str">
            <v>خرسانة 350</v>
          </cell>
          <cell r="E6">
            <v>0</v>
          </cell>
          <cell r="F6">
            <v>11000</v>
          </cell>
          <cell r="G6">
            <v>220</v>
          </cell>
          <cell r="H6">
            <v>0</v>
          </cell>
          <cell r="I6">
            <v>-11000</v>
          </cell>
          <cell r="J6">
            <v>0</v>
          </cell>
          <cell r="K6">
            <v>0</v>
          </cell>
        </row>
        <row r="7">
          <cell r="B7" t="str">
            <v xml:space="preserve">بسام عبدالمتجدلى احمد حسن </v>
          </cell>
          <cell r="C7">
            <v>-56.1</v>
          </cell>
          <cell r="D7" t="str">
            <v>خرسانة 350</v>
          </cell>
          <cell r="E7">
            <v>0</v>
          </cell>
          <cell r="F7">
            <v>11220</v>
          </cell>
          <cell r="G7">
            <v>220</v>
          </cell>
          <cell r="H7">
            <v>0</v>
          </cell>
          <cell r="I7">
            <v>-11220</v>
          </cell>
          <cell r="J7">
            <v>0</v>
          </cell>
          <cell r="K7">
            <v>0</v>
          </cell>
        </row>
        <row r="8">
          <cell r="B8" t="str">
            <v>خليل الرحمن عبدالقيوم</v>
          </cell>
          <cell r="C8">
            <v>-22</v>
          </cell>
          <cell r="D8" t="str">
            <v>خرسانة 350</v>
          </cell>
          <cell r="E8">
            <v>0</v>
          </cell>
          <cell r="F8">
            <v>4400</v>
          </cell>
          <cell r="G8">
            <v>220</v>
          </cell>
          <cell r="H8">
            <v>0</v>
          </cell>
          <cell r="I8">
            <v>-4400</v>
          </cell>
          <cell r="J8">
            <v>0</v>
          </cell>
          <cell r="K8">
            <v>0</v>
          </cell>
        </row>
        <row r="9">
          <cell r="B9" t="str">
            <v>احمد خلف فرجاني</v>
          </cell>
          <cell r="C9">
            <v>-6.6</v>
          </cell>
          <cell r="D9" t="str">
            <v>خرسانة 350</v>
          </cell>
          <cell r="E9">
            <v>0</v>
          </cell>
          <cell r="F9">
            <v>1320</v>
          </cell>
          <cell r="G9">
            <v>220</v>
          </cell>
          <cell r="H9">
            <v>0</v>
          </cell>
          <cell r="I9">
            <v>-1320</v>
          </cell>
          <cell r="J9">
            <v>0</v>
          </cell>
          <cell r="K9">
            <v>0</v>
          </cell>
        </row>
        <row r="10">
          <cell r="B10" t="str">
            <v>عبدالله على ناصر الشهراني</v>
          </cell>
          <cell r="C10">
            <v>-8.8000000000000007</v>
          </cell>
          <cell r="D10" t="str">
            <v>خرسانة 350</v>
          </cell>
          <cell r="E10">
            <v>0</v>
          </cell>
          <cell r="F10">
            <v>1760</v>
          </cell>
          <cell r="G10">
            <v>220</v>
          </cell>
          <cell r="H10">
            <v>0</v>
          </cell>
          <cell r="I10">
            <v>-1760</v>
          </cell>
          <cell r="J10">
            <v>0</v>
          </cell>
          <cell r="K10">
            <v>0</v>
          </cell>
        </row>
        <row r="11">
          <cell r="B11" t="str">
            <v>مشبب محمد راشد الشهراني</v>
          </cell>
          <cell r="C11">
            <v>-77</v>
          </cell>
          <cell r="D11" t="str">
            <v>خرسانة 350</v>
          </cell>
          <cell r="E11">
            <v>0</v>
          </cell>
          <cell r="F11">
            <v>15400</v>
          </cell>
          <cell r="G11">
            <v>220</v>
          </cell>
          <cell r="H11">
            <v>0</v>
          </cell>
          <cell r="I11">
            <v>-15400</v>
          </cell>
          <cell r="J11">
            <v>0</v>
          </cell>
          <cell r="K11">
            <v>0</v>
          </cell>
        </row>
        <row r="12">
          <cell r="B12" t="str">
            <v>ظافر سياف محمد الشهراني</v>
          </cell>
          <cell r="C12">
            <v>-66</v>
          </cell>
          <cell r="D12" t="str">
            <v>خرسانة 350</v>
          </cell>
          <cell r="E12">
            <v>0</v>
          </cell>
          <cell r="F12">
            <v>13200</v>
          </cell>
          <cell r="G12">
            <v>220</v>
          </cell>
          <cell r="H12">
            <v>0</v>
          </cell>
          <cell r="I12">
            <v>-13200</v>
          </cell>
          <cell r="J12">
            <v>0</v>
          </cell>
          <cell r="K12">
            <v>0</v>
          </cell>
        </row>
        <row r="13">
          <cell r="B13" t="str">
            <v>خالد مناحى محمد الشهراني</v>
          </cell>
          <cell r="C13">
            <v>-7.7</v>
          </cell>
          <cell r="D13" t="str">
            <v>خرسانة 350</v>
          </cell>
          <cell r="E13">
            <v>0</v>
          </cell>
          <cell r="F13">
            <v>1540</v>
          </cell>
          <cell r="G13">
            <v>220</v>
          </cell>
          <cell r="H13">
            <v>0</v>
          </cell>
          <cell r="I13">
            <v>-1540</v>
          </cell>
          <cell r="J13">
            <v>0</v>
          </cell>
          <cell r="K13">
            <v>0</v>
          </cell>
        </row>
        <row r="14">
          <cell r="B14" t="str">
            <v>ناصرمحمد وارع الشهراني</v>
          </cell>
          <cell r="C14">
            <v>-24.2</v>
          </cell>
          <cell r="D14" t="str">
            <v>خرسانة 350</v>
          </cell>
          <cell r="E14">
            <v>0</v>
          </cell>
          <cell r="F14">
            <v>4840</v>
          </cell>
          <cell r="G14">
            <v>220</v>
          </cell>
          <cell r="H14">
            <v>0</v>
          </cell>
          <cell r="I14">
            <v>-4840</v>
          </cell>
          <cell r="J14">
            <v>0</v>
          </cell>
          <cell r="K14">
            <v>0</v>
          </cell>
        </row>
        <row r="15">
          <cell r="B15" t="str">
            <v>مشبب محمد راشد الشهراني</v>
          </cell>
          <cell r="C15">
            <v>-1.1000000000000001</v>
          </cell>
          <cell r="D15" t="str">
            <v>خرسانة 350</v>
          </cell>
          <cell r="E15">
            <v>0</v>
          </cell>
          <cell r="F15">
            <v>220</v>
          </cell>
          <cell r="G15">
            <v>220</v>
          </cell>
          <cell r="H15">
            <v>0</v>
          </cell>
          <cell r="I15">
            <v>-220</v>
          </cell>
          <cell r="J15">
            <v>0</v>
          </cell>
          <cell r="K15">
            <v>0</v>
          </cell>
        </row>
        <row r="16">
          <cell r="B16" t="str">
            <v>حسين محمد سعد البغاشى الشهراني</v>
          </cell>
          <cell r="C16">
            <v>-105</v>
          </cell>
          <cell r="D16" t="str">
            <v>خرسانة 350</v>
          </cell>
          <cell r="E16">
            <v>0</v>
          </cell>
          <cell r="F16">
            <v>21000</v>
          </cell>
          <cell r="G16">
            <v>210</v>
          </cell>
          <cell r="H16">
            <v>0</v>
          </cell>
          <cell r="I16">
            <v>-21000</v>
          </cell>
          <cell r="J16">
            <v>0</v>
          </cell>
          <cell r="K16">
            <v>0</v>
          </cell>
        </row>
        <row r="17">
          <cell r="B17" t="str">
            <v>على عبدالله فهد الشهراني</v>
          </cell>
          <cell r="C17">
            <v>-14.3</v>
          </cell>
          <cell r="D17" t="str">
            <v>خرسانة 350</v>
          </cell>
          <cell r="E17">
            <v>0</v>
          </cell>
          <cell r="F17">
            <v>2860</v>
          </cell>
          <cell r="G17">
            <v>220</v>
          </cell>
          <cell r="H17">
            <v>0</v>
          </cell>
          <cell r="I17">
            <v>-2860</v>
          </cell>
          <cell r="J17">
            <v>0</v>
          </cell>
          <cell r="K17">
            <v>0</v>
          </cell>
        </row>
        <row r="18">
          <cell r="B18" t="str">
            <v xml:space="preserve">حسن علي حسين </v>
          </cell>
          <cell r="C18">
            <v>-19.8</v>
          </cell>
          <cell r="D18" t="str">
            <v>خرسانة 350</v>
          </cell>
          <cell r="E18">
            <v>0</v>
          </cell>
          <cell r="F18">
            <v>3960</v>
          </cell>
          <cell r="G18">
            <v>220</v>
          </cell>
          <cell r="H18">
            <v>0</v>
          </cell>
          <cell r="I18">
            <v>-3960</v>
          </cell>
          <cell r="J18">
            <v>0</v>
          </cell>
          <cell r="K18">
            <v>0</v>
          </cell>
        </row>
        <row r="19">
          <cell r="B19" t="str">
            <v>ظافر سياف محمد الشهراني</v>
          </cell>
          <cell r="C19">
            <v>-5.5</v>
          </cell>
          <cell r="D19" t="str">
            <v>خرسانة 350</v>
          </cell>
          <cell r="E19">
            <v>0</v>
          </cell>
          <cell r="F19">
            <v>1100</v>
          </cell>
          <cell r="G19">
            <v>220</v>
          </cell>
          <cell r="H19">
            <v>0</v>
          </cell>
          <cell r="I19">
            <v>-1100</v>
          </cell>
          <cell r="J19">
            <v>0</v>
          </cell>
          <cell r="K19">
            <v>0</v>
          </cell>
        </row>
        <row r="20">
          <cell r="B20" t="str">
            <v>محمد ناصر الشهراني</v>
          </cell>
          <cell r="C20">
            <v>-13.65</v>
          </cell>
          <cell r="D20" t="str">
            <v>خرسانة 350</v>
          </cell>
          <cell r="E20">
            <v>0</v>
          </cell>
          <cell r="F20">
            <v>2730</v>
          </cell>
          <cell r="G20">
            <v>210</v>
          </cell>
          <cell r="H20">
            <v>0</v>
          </cell>
          <cell r="I20">
            <v>-2730</v>
          </cell>
          <cell r="J20">
            <v>0</v>
          </cell>
          <cell r="K20">
            <v>0</v>
          </cell>
        </row>
        <row r="21">
          <cell r="B21" t="str">
            <v>عبدالله سعد عبدالرحمن الدحروجي الشهراني</v>
          </cell>
          <cell r="C21">
            <v>-105</v>
          </cell>
          <cell r="D21" t="str">
            <v>خرسانة 350</v>
          </cell>
          <cell r="E21">
            <v>0</v>
          </cell>
          <cell r="F21">
            <v>21000</v>
          </cell>
          <cell r="G21">
            <v>210</v>
          </cell>
          <cell r="H21">
            <v>0</v>
          </cell>
          <cell r="I21">
            <v>-21000</v>
          </cell>
          <cell r="J21">
            <v>0</v>
          </cell>
          <cell r="K21">
            <v>0</v>
          </cell>
        </row>
        <row r="22">
          <cell r="B22" t="str">
            <v>علي محمد عبد الله الشهراني</v>
          </cell>
          <cell r="C22">
            <v>-6.6</v>
          </cell>
          <cell r="D22" t="str">
            <v>خرسانة 350</v>
          </cell>
          <cell r="E22">
            <v>0</v>
          </cell>
          <cell r="F22">
            <v>1320</v>
          </cell>
          <cell r="G22">
            <v>220</v>
          </cell>
          <cell r="H22">
            <v>0</v>
          </cell>
          <cell r="I22">
            <v>-1320</v>
          </cell>
          <cell r="J22">
            <v>0</v>
          </cell>
          <cell r="K22">
            <v>0</v>
          </cell>
        </row>
        <row r="23">
          <cell r="B23" t="str">
            <v xml:space="preserve">بسام عبدالمتجدلى احمد حسن </v>
          </cell>
          <cell r="C23">
            <v>-81.900000000000006</v>
          </cell>
          <cell r="D23" t="str">
            <v>خرسانة 350</v>
          </cell>
          <cell r="E23">
            <v>0</v>
          </cell>
          <cell r="F23">
            <v>16380</v>
          </cell>
          <cell r="G23">
            <v>210</v>
          </cell>
          <cell r="H23">
            <v>0</v>
          </cell>
          <cell r="I23">
            <v>-16380</v>
          </cell>
          <cell r="J23">
            <v>0</v>
          </cell>
          <cell r="K23">
            <v>0</v>
          </cell>
        </row>
        <row r="24">
          <cell r="B24" t="str">
            <v>احمد خلف فرجاني</v>
          </cell>
          <cell r="C24">
            <v>-33</v>
          </cell>
          <cell r="D24" t="str">
            <v>خرسانة 350</v>
          </cell>
          <cell r="E24">
            <v>0</v>
          </cell>
          <cell r="F24">
            <v>6600</v>
          </cell>
          <cell r="G24">
            <v>220</v>
          </cell>
          <cell r="H24">
            <v>0</v>
          </cell>
          <cell r="I24">
            <v>-6600</v>
          </cell>
          <cell r="J24">
            <v>0</v>
          </cell>
          <cell r="K24">
            <v>0</v>
          </cell>
        </row>
        <row r="25">
          <cell r="B25" t="str">
            <v>سيف عبدالله مسفر الحنيفى الشهراني</v>
          </cell>
          <cell r="C25">
            <v>-8.8000000000000007</v>
          </cell>
          <cell r="D25" t="str">
            <v>خرسانة 350</v>
          </cell>
          <cell r="E25">
            <v>0</v>
          </cell>
          <cell r="F25">
            <v>1760</v>
          </cell>
          <cell r="G25">
            <v>220</v>
          </cell>
          <cell r="H25">
            <v>0</v>
          </cell>
          <cell r="I25">
            <v>-1760</v>
          </cell>
          <cell r="J25">
            <v>0</v>
          </cell>
          <cell r="K25">
            <v>0</v>
          </cell>
        </row>
        <row r="26">
          <cell r="B26" t="str">
            <v>ناصر محمد سلطان الشهراني</v>
          </cell>
          <cell r="C26">
            <v>-27.5</v>
          </cell>
          <cell r="D26" t="str">
            <v>خرسانة 350</v>
          </cell>
          <cell r="E26">
            <v>0</v>
          </cell>
          <cell r="F26">
            <v>5500</v>
          </cell>
          <cell r="G26">
            <v>220</v>
          </cell>
          <cell r="H26">
            <v>0</v>
          </cell>
          <cell r="I26">
            <v>-5500</v>
          </cell>
          <cell r="J26">
            <v>0</v>
          </cell>
          <cell r="K26">
            <v>0</v>
          </cell>
        </row>
        <row r="27">
          <cell r="B27" t="str">
            <v>سيف ثامر محمد الشهراني</v>
          </cell>
          <cell r="C27">
            <v>-20</v>
          </cell>
          <cell r="D27" t="str">
            <v>خرسانة 400</v>
          </cell>
          <cell r="E27">
            <v>0</v>
          </cell>
          <cell r="F27">
            <v>4000</v>
          </cell>
          <cell r="G27">
            <v>250</v>
          </cell>
          <cell r="H27">
            <v>0</v>
          </cell>
          <cell r="I27">
            <v>-4000</v>
          </cell>
          <cell r="J27">
            <v>0</v>
          </cell>
          <cell r="K27">
            <v>0</v>
          </cell>
        </row>
        <row r="28">
          <cell r="B28" t="str">
            <v xml:space="preserve">حسن على حسين </v>
          </cell>
          <cell r="C28">
            <v>-11</v>
          </cell>
          <cell r="D28" t="str">
            <v>خرسانة 350</v>
          </cell>
          <cell r="E28">
            <v>0</v>
          </cell>
          <cell r="F28">
            <v>2200</v>
          </cell>
          <cell r="G28">
            <v>220</v>
          </cell>
          <cell r="H28">
            <v>0</v>
          </cell>
          <cell r="I28">
            <v>-2200</v>
          </cell>
          <cell r="J28">
            <v>0</v>
          </cell>
          <cell r="K28">
            <v>0</v>
          </cell>
        </row>
        <row r="29">
          <cell r="B29" t="str">
            <v>ناصر محمد سلطان الشهرانى</v>
          </cell>
          <cell r="C29">
            <v>-11</v>
          </cell>
          <cell r="D29" t="str">
            <v>خرسانة 350</v>
          </cell>
          <cell r="E29">
            <v>0</v>
          </cell>
          <cell r="F29">
            <v>2200</v>
          </cell>
          <cell r="G29">
            <v>220</v>
          </cell>
          <cell r="H29">
            <v>0</v>
          </cell>
          <cell r="I29">
            <v>-2200</v>
          </cell>
          <cell r="J29">
            <v>0</v>
          </cell>
          <cell r="K29">
            <v>0</v>
          </cell>
        </row>
        <row r="30">
          <cell r="B30" t="str">
            <v>ظافر ناصر محمد الشهرانى</v>
          </cell>
          <cell r="C30">
            <v>-9.9</v>
          </cell>
          <cell r="D30" t="str">
            <v>خرسانة 350</v>
          </cell>
          <cell r="E30">
            <v>0</v>
          </cell>
          <cell r="F30">
            <v>1980</v>
          </cell>
          <cell r="G30">
            <v>220</v>
          </cell>
          <cell r="H30">
            <v>0</v>
          </cell>
          <cell r="I30">
            <v>-1980</v>
          </cell>
          <cell r="J30">
            <v>0</v>
          </cell>
          <cell r="K30">
            <v>0</v>
          </cell>
        </row>
        <row r="31">
          <cell r="B31" t="str">
            <v>ظافر ناصر محمد الشهرانى</v>
          </cell>
          <cell r="C31">
            <v>-8.8000000000000007</v>
          </cell>
          <cell r="D31" t="str">
            <v>خرسانة 350</v>
          </cell>
          <cell r="E31">
            <v>0</v>
          </cell>
          <cell r="F31">
            <v>1760</v>
          </cell>
          <cell r="G31">
            <v>220</v>
          </cell>
          <cell r="H31">
            <v>0</v>
          </cell>
          <cell r="I31">
            <v>-1760</v>
          </cell>
          <cell r="J31">
            <v>0</v>
          </cell>
          <cell r="K31">
            <v>0</v>
          </cell>
        </row>
        <row r="32">
          <cell r="B32" t="str">
            <v>ناصر دبسان زامل الشهراني</v>
          </cell>
          <cell r="C32">
            <v>-3.8</v>
          </cell>
          <cell r="D32" t="str">
            <v>خرسانة 400</v>
          </cell>
          <cell r="E32">
            <v>0</v>
          </cell>
          <cell r="F32">
            <v>760</v>
          </cell>
          <cell r="G32">
            <v>40</v>
          </cell>
          <cell r="H32">
            <v>0</v>
          </cell>
          <cell r="I32">
            <v>-760</v>
          </cell>
          <cell r="J32">
            <v>0</v>
          </cell>
          <cell r="K32">
            <v>0</v>
          </cell>
        </row>
        <row r="33">
          <cell r="B33" t="str">
            <v xml:space="preserve">بسام عبدالمتجدلى احمد حسن </v>
          </cell>
          <cell r="C33">
            <v>-36.299999999999997</v>
          </cell>
          <cell r="D33" t="str">
            <v>خرسانة 350</v>
          </cell>
          <cell r="E33">
            <v>0</v>
          </cell>
          <cell r="F33">
            <v>7260</v>
          </cell>
          <cell r="G33">
            <v>220</v>
          </cell>
          <cell r="H33">
            <v>0</v>
          </cell>
          <cell r="I33">
            <v>-7260</v>
          </cell>
          <cell r="J33">
            <v>0</v>
          </cell>
          <cell r="K33">
            <v>0</v>
          </cell>
        </row>
        <row r="34">
          <cell r="B34" t="str">
            <v xml:space="preserve">بسام عبدالمتجدلى احمد حسن </v>
          </cell>
          <cell r="C34">
            <v>-20.9</v>
          </cell>
          <cell r="D34" t="str">
            <v>خرسانة 350</v>
          </cell>
          <cell r="E34">
            <v>0</v>
          </cell>
          <cell r="F34">
            <v>4180</v>
          </cell>
          <cell r="G34">
            <v>220</v>
          </cell>
          <cell r="H34">
            <v>0</v>
          </cell>
          <cell r="I34">
            <v>-4180</v>
          </cell>
          <cell r="J34">
            <v>0</v>
          </cell>
          <cell r="K34">
            <v>0</v>
          </cell>
        </row>
        <row r="35">
          <cell r="B35" t="str">
            <v xml:space="preserve">غازى راشد محمد المليجى الشهرانى </v>
          </cell>
          <cell r="C35">
            <v>-16.5</v>
          </cell>
          <cell r="D35" t="str">
            <v>خرسانة 350</v>
          </cell>
          <cell r="E35">
            <v>0</v>
          </cell>
          <cell r="F35">
            <v>3300</v>
          </cell>
          <cell r="G35">
            <v>220</v>
          </cell>
          <cell r="H35">
            <v>0</v>
          </cell>
          <cell r="I35">
            <v>-3300</v>
          </cell>
          <cell r="J35">
            <v>0</v>
          </cell>
          <cell r="K35">
            <v>0</v>
          </cell>
        </row>
        <row r="36">
          <cell r="B36" t="str">
            <v xml:space="preserve">عبدالله ظافر عبدالله الواهبى </v>
          </cell>
          <cell r="C36">
            <v>-8.8000000000000007</v>
          </cell>
          <cell r="D36" t="str">
            <v>خرسانة 350</v>
          </cell>
          <cell r="E36">
            <v>0</v>
          </cell>
          <cell r="F36">
            <v>1760</v>
          </cell>
          <cell r="G36">
            <v>220</v>
          </cell>
          <cell r="H36">
            <v>0</v>
          </cell>
          <cell r="I36">
            <v>-1760</v>
          </cell>
          <cell r="J36">
            <v>0</v>
          </cell>
          <cell r="K36">
            <v>0</v>
          </cell>
        </row>
        <row r="37">
          <cell r="B37" t="str">
            <v xml:space="preserve">محمد زامل عجيان البغاشى الشهرانى </v>
          </cell>
          <cell r="C37">
            <v>-14.3</v>
          </cell>
          <cell r="D37" t="str">
            <v>خرسانة 350</v>
          </cell>
          <cell r="E37">
            <v>0</v>
          </cell>
          <cell r="F37">
            <v>2860</v>
          </cell>
          <cell r="G37">
            <v>220</v>
          </cell>
          <cell r="H37">
            <v>0</v>
          </cell>
          <cell r="I37">
            <v>-2860</v>
          </cell>
          <cell r="J37">
            <v>0</v>
          </cell>
          <cell r="K37">
            <v>0</v>
          </cell>
        </row>
        <row r="38">
          <cell r="B38" t="str">
            <v xml:space="preserve">عبدالله محمدعبدالله الشهرانى </v>
          </cell>
          <cell r="C38">
            <v>-11</v>
          </cell>
          <cell r="D38" t="str">
            <v>خرسانة 350</v>
          </cell>
          <cell r="E38">
            <v>0</v>
          </cell>
          <cell r="F38">
            <v>2200</v>
          </cell>
          <cell r="G38">
            <v>220</v>
          </cell>
          <cell r="H38">
            <v>0</v>
          </cell>
          <cell r="I38">
            <v>-2200</v>
          </cell>
          <cell r="J38">
            <v>0</v>
          </cell>
          <cell r="K38">
            <v>0</v>
          </cell>
        </row>
        <row r="39">
          <cell r="B39" t="str">
            <v xml:space="preserve">ناصر محمد ظافر سالم القربى الشهرانى </v>
          </cell>
          <cell r="C39">
            <v>-20.9</v>
          </cell>
          <cell r="D39" t="str">
            <v>خرسانة 350</v>
          </cell>
          <cell r="E39">
            <v>0</v>
          </cell>
          <cell r="F39">
            <v>4180</v>
          </cell>
          <cell r="G39">
            <v>220</v>
          </cell>
          <cell r="H39">
            <v>0</v>
          </cell>
          <cell r="I39">
            <v>-4180</v>
          </cell>
          <cell r="J39">
            <v>0</v>
          </cell>
          <cell r="K39">
            <v>0</v>
          </cell>
        </row>
        <row r="40">
          <cell r="B40" t="str">
            <v xml:space="preserve">حسن على حسين </v>
          </cell>
          <cell r="C40">
            <v>-19.8</v>
          </cell>
          <cell r="D40" t="str">
            <v>خرسانة 350</v>
          </cell>
          <cell r="E40">
            <v>0</v>
          </cell>
          <cell r="F40">
            <v>3960</v>
          </cell>
          <cell r="G40">
            <v>220</v>
          </cell>
          <cell r="H40">
            <v>0</v>
          </cell>
          <cell r="I40">
            <v>-3960</v>
          </cell>
          <cell r="J40">
            <v>0</v>
          </cell>
          <cell r="K40">
            <v>0</v>
          </cell>
        </row>
        <row r="41">
          <cell r="B41" t="str">
            <v xml:space="preserve">حمد محمد سعود البغاشى الشهرانى </v>
          </cell>
          <cell r="C41">
            <v>-8.8000000000000007</v>
          </cell>
          <cell r="D41" t="str">
            <v>خرسانة 350</v>
          </cell>
          <cell r="E41">
            <v>0</v>
          </cell>
          <cell r="F41">
            <v>1760</v>
          </cell>
          <cell r="G41">
            <v>220</v>
          </cell>
          <cell r="H41">
            <v>0</v>
          </cell>
          <cell r="I41">
            <v>-1760</v>
          </cell>
          <cell r="J41">
            <v>0</v>
          </cell>
          <cell r="K41">
            <v>0</v>
          </cell>
        </row>
        <row r="42">
          <cell r="B42" t="str">
            <v xml:space="preserve">سيف ثامر محمد الحنيفى الشهرانى </v>
          </cell>
          <cell r="C42">
            <v>-105</v>
          </cell>
          <cell r="D42" t="str">
            <v>خرسانة 350</v>
          </cell>
          <cell r="E42">
            <v>0</v>
          </cell>
          <cell r="F42">
            <v>21000</v>
          </cell>
          <cell r="G42">
            <v>210</v>
          </cell>
          <cell r="H42">
            <v>0</v>
          </cell>
          <cell r="I42">
            <v>-21000</v>
          </cell>
          <cell r="J42">
            <v>0</v>
          </cell>
          <cell r="K42">
            <v>0</v>
          </cell>
        </row>
        <row r="43">
          <cell r="B43" t="str">
            <v xml:space="preserve">سيف عبدالله مسفر الحنيفى الشهرانى </v>
          </cell>
          <cell r="C43">
            <v>-7.7</v>
          </cell>
          <cell r="D43" t="str">
            <v>خرسانة 350</v>
          </cell>
          <cell r="E43">
            <v>0</v>
          </cell>
          <cell r="F43">
            <v>1540</v>
          </cell>
          <cell r="G43">
            <v>220</v>
          </cell>
          <cell r="H43">
            <v>0</v>
          </cell>
          <cell r="I43">
            <v>-1540</v>
          </cell>
          <cell r="J43">
            <v>0</v>
          </cell>
          <cell r="K43">
            <v>0</v>
          </cell>
        </row>
        <row r="44">
          <cell r="B44" t="str">
            <v xml:space="preserve">سيف عبدالله مسفر الحنيفى الشهرانى </v>
          </cell>
          <cell r="C44">
            <v>-2.5</v>
          </cell>
          <cell r="D44" t="str">
            <v xml:space="preserve">ايجار بامب </v>
          </cell>
          <cell r="E44">
            <v>0</v>
          </cell>
          <cell r="F44">
            <v>500</v>
          </cell>
          <cell r="G44">
            <v>500</v>
          </cell>
          <cell r="H44">
            <v>0</v>
          </cell>
          <cell r="I44">
            <v>-500</v>
          </cell>
          <cell r="J44">
            <v>0</v>
          </cell>
          <cell r="K44">
            <v>0</v>
          </cell>
        </row>
        <row r="45">
          <cell r="B45" t="str">
            <v>محمد ناصر الشهراني</v>
          </cell>
          <cell r="C45">
            <v>-5.5</v>
          </cell>
          <cell r="D45" t="str">
            <v>خرسانة 350</v>
          </cell>
          <cell r="E45">
            <v>0</v>
          </cell>
          <cell r="F45">
            <v>1100</v>
          </cell>
          <cell r="G45">
            <v>220</v>
          </cell>
          <cell r="H45">
            <v>0</v>
          </cell>
          <cell r="I45">
            <v>-1100</v>
          </cell>
          <cell r="J45">
            <v>0</v>
          </cell>
          <cell r="K45">
            <v>0</v>
          </cell>
        </row>
        <row r="46">
          <cell r="B46" t="str">
            <v xml:space="preserve">إبراهيم ربيع محمد عبدالكريم </v>
          </cell>
          <cell r="C46">
            <v>-50.6</v>
          </cell>
          <cell r="D46" t="str">
            <v>خرسانة 350</v>
          </cell>
          <cell r="E46">
            <v>0</v>
          </cell>
          <cell r="F46">
            <v>10120</v>
          </cell>
          <cell r="G46">
            <v>220</v>
          </cell>
          <cell r="H46">
            <v>0</v>
          </cell>
          <cell r="I46">
            <v>-10120</v>
          </cell>
          <cell r="J46">
            <v>0</v>
          </cell>
          <cell r="K46">
            <v>0</v>
          </cell>
        </row>
        <row r="47">
          <cell r="B47" t="str">
            <v>سيف عبدالله سيف العهودى الشهرانى</v>
          </cell>
          <cell r="C47">
            <v>-17.600000000000001</v>
          </cell>
          <cell r="D47" t="str">
            <v>خرسانة 350</v>
          </cell>
          <cell r="E47">
            <v>0</v>
          </cell>
          <cell r="F47">
            <v>3520</v>
          </cell>
          <cell r="G47">
            <v>220</v>
          </cell>
          <cell r="H47">
            <v>0</v>
          </cell>
          <cell r="I47">
            <v>-3520</v>
          </cell>
          <cell r="J47">
            <v>0</v>
          </cell>
          <cell r="K47">
            <v>0</v>
          </cell>
        </row>
        <row r="48">
          <cell r="B48" t="str">
            <v xml:space="preserve">احمد حمد هادى الشهرانى </v>
          </cell>
          <cell r="C48">
            <v>-19.8</v>
          </cell>
          <cell r="D48" t="str">
            <v>خرسانة 350</v>
          </cell>
          <cell r="E48">
            <v>0</v>
          </cell>
          <cell r="F48">
            <v>3960</v>
          </cell>
          <cell r="G48">
            <v>220</v>
          </cell>
          <cell r="H48">
            <v>0</v>
          </cell>
          <cell r="I48">
            <v>-3960</v>
          </cell>
          <cell r="J48">
            <v>0</v>
          </cell>
          <cell r="K48">
            <v>0</v>
          </cell>
        </row>
        <row r="49">
          <cell r="B49" t="str">
            <v xml:space="preserve">حسن على حسين </v>
          </cell>
          <cell r="C49">
            <v>-14.3</v>
          </cell>
          <cell r="D49" t="str">
            <v>خرسانة 350</v>
          </cell>
          <cell r="E49">
            <v>0</v>
          </cell>
          <cell r="F49">
            <v>2860</v>
          </cell>
          <cell r="G49">
            <v>220</v>
          </cell>
          <cell r="H49">
            <v>0</v>
          </cell>
          <cell r="I49">
            <v>-2860</v>
          </cell>
          <cell r="J49">
            <v>0</v>
          </cell>
          <cell r="K49">
            <v>0</v>
          </cell>
        </row>
        <row r="50">
          <cell r="B50" t="str">
            <v>يوسف على محمد السيد</v>
          </cell>
          <cell r="C50">
            <v>-20.9</v>
          </cell>
          <cell r="D50" t="str">
            <v>خرسانة 350</v>
          </cell>
          <cell r="E50">
            <v>0</v>
          </cell>
          <cell r="F50">
            <v>4180</v>
          </cell>
          <cell r="G50">
            <v>220</v>
          </cell>
          <cell r="H50">
            <v>0</v>
          </cell>
          <cell r="I50">
            <v>-4180</v>
          </cell>
          <cell r="J50">
            <v>0</v>
          </cell>
          <cell r="K50">
            <v>0</v>
          </cell>
        </row>
        <row r="51">
          <cell r="B51" t="str">
            <v>مرعى حمود عواض الشهرانى</v>
          </cell>
          <cell r="C51">
            <v>-16.5</v>
          </cell>
          <cell r="D51" t="str">
            <v>خرسانة 400</v>
          </cell>
          <cell r="E51">
            <v>0</v>
          </cell>
          <cell r="F51">
            <v>3300</v>
          </cell>
          <cell r="G51">
            <v>220</v>
          </cell>
          <cell r="H51">
            <v>0</v>
          </cell>
          <cell r="I51">
            <v>-3300</v>
          </cell>
          <cell r="J51">
            <v>0</v>
          </cell>
          <cell r="K51">
            <v>0</v>
          </cell>
        </row>
        <row r="52">
          <cell r="B52" t="str">
            <v xml:space="preserve">محمد سعيد فالح الظهور الشهرانى </v>
          </cell>
          <cell r="C52">
            <v>-12.1</v>
          </cell>
          <cell r="D52" t="str">
            <v>خرسانة 350</v>
          </cell>
          <cell r="E52">
            <v>0</v>
          </cell>
          <cell r="F52">
            <v>2420</v>
          </cell>
          <cell r="G52">
            <v>220</v>
          </cell>
          <cell r="H52">
            <v>0</v>
          </cell>
          <cell r="I52">
            <v>-2420</v>
          </cell>
          <cell r="J52">
            <v>0</v>
          </cell>
          <cell r="K52">
            <v>0</v>
          </cell>
        </row>
        <row r="53">
          <cell r="B53" t="str">
            <v xml:space="preserve">محمد سعيد فالح الظهور الشهرانى </v>
          </cell>
          <cell r="C53">
            <v>-2.5</v>
          </cell>
          <cell r="D53" t="str">
            <v xml:space="preserve">ايجار بامب </v>
          </cell>
          <cell r="E53">
            <v>0</v>
          </cell>
          <cell r="F53">
            <v>500</v>
          </cell>
          <cell r="G53">
            <v>500</v>
          </cell>
          <cell r="H53">
            <v>0</v>
          </cell>
          <cell r="I53">
            <v>-500</v>
          </cell>
          <cell r="J53">
            <v>0</v>
          </cell>
          <cell r="K53">
            <v>0</v>
          </cell>
        </row>
        <row r="54">
          <cell r="B54" t="str">
            <v xml:space="preserve">عبدالله على ناصر الشهرانى </v>
          </cell>
          <cell r="C54">
            <v>-126</v>
          </cell>
          <cell r="D54" t="str">
            <v>خرسانة 350</v>
          </cell>
          <cell r="E54">
            <v>0</v>
          </cell>
          <cell r="F54">
            <v>25200</v>
          </cell>
          <cell r="G54">
            <v>210</v>
          </cell>
          <cell r="H54">
            <v>0</v>
          </cell>
          <cell r="I54">
            <v>-25200</v>
          </cell>
          <cell r="J54">
            <v>0</v>
          </cell>
          <cell r="K54">
            <v>0</v>
          </cell>
        </row>
        <row r="55">
          <cell r="B55" t="str">
            <v xml:space="preserve">بسام عبدالمتجدلى احمد حسن </v>
          </cell>
          <cell r="C55">
            <v>-35.200000000000003</v>
          </cell>
          <cell r="D55" t="str">
            <v>خرسانة 350</v>
          </cell>
          <cell r="E55">
            <v>0</v>
          </cell>
          <cell r="F55">
            <v>7040</v>
          </cell>
          <cell r="G55">
            <v>220</v>
          </cell>
          <cell r="H55">
            <v>0</v>
          </cell>
          <cell r="I55">
            <v>-7040</v>
          </cell>
          <cell r="J55">
            <v>0</v>
          </cell>
          <cell r="K55">
            <v>0</v>
          </cell>
        </row>
        <row r="56">
          <cell r="B56" t="str">
            <v xml:space="preserve">سعود مسفر سعود الشهرانى </v>
          </cell>
          <cell r="C56">
            <v>-13.2</v>
          </cell>
          <cell r="D56" t="str">
            <v>خرسانة 350</v>
          </cell>
          <cell r="E56">
            <v>0</v>
          </cell>
          <cell r="F56">
            <v>2640</v>
          </cell>
          <cell r="G56">
            <v>220</v>
          </cell>
          <cell r="H56">
            <v>0</v>
          </cell>
          <cell r="I56">
            <v>-2640</v>
          </cell>
          <cell r="J56">
            <v>0</v>
          </cell>
          <cell r="K56">
            <v>0</v>
          </cell>
        </row>
        <row r="57">
          <cell r="B57" t="str">
            <v xml:space="preserve">فهد مفلح محمد العمودى الشهرنى </v>
          </cell>
          <cell r="C57">
            <v>-4.4000000000000004</v>
          </cell>
          <cell r="D57" t="str">
            <v>خرسانة 350</v>
          </cell>
          <cell r="E57">
            <v>0</v>
          </cell>
          <cell r="F57">
            <v>880</v>
          </cell>
          <cell r="G57">
            <v>220</v>
          </cell>
          <cell r="H57">
            <v>0</v>
          </cell>
          <cell r="I57">
            <v>-880</v>
          </cell>
          <cell r="J57">
            <v>0</v>
          </cell>
          <cell r="K57">
            <v>0</v>
          </cell>
        </row>
        <row r="58">
          <cell r="B58" t="str">
            <v xml:space="preserve">فرج محمد سعود البغاشى الشهرانى </v>
          </cell>
          <cell r="C58">
            <v>-55</v>
          </cell>
          <cell r="D58" t="str">
            <v>خرسانة 350</v>
          </cell>
          <cell r="E58">
            <v>0</v>
          </cell>
          <cell r="F58">
            <v>11000</v>
          </cell>
          <cell r="G58">
            <v>220</v>
          </cell>
          <cell r="H58">
            <v>0</v>
          </cell>
          <cell r="I58">
            <v>-11000</v>
          </cell>
          <cell r="J58">
            <v>0</v>
          </cell>
          <cell r="K58">
            <v>0</v>
          </cell>
        </row>
        <row r="59">
          <cell r="B59" t="str">
            <v xml:space="preserve">سعيدحشان سعيد الدرعانى الشهرانى </v>
          </cell>
          <cell r="C59">
            <v>-120.75</v>
          </cell>
          <cell r="D59" t="str">
            <v>خرسانة 350</v>
          </cell>
          <cell r="E59">
            <v>0</v>
          </cell>
          <cell r="F59">
            <v>24150</v>
          </cell>
          <cell r="G59">
            <v>210</v>
          </cell>
          <cell r="H59">
            <v>0</v>
          </cell>
          <cell r="I59">
            <v>-24150</v>
          </cell>
          <cell r="J59">
            <v>0</v>
          </cell>
          <cell r="K59">
            <v>0</v>
          </cell>
        </row>
        <row r="60">
          <cell r="B60" t="str">
            <v xml:space="preserve">احمد سيف حباب القربى الشهرانى </v>
          </cell>
          <cell r="C60">
            <v>-11</v>
          </cell>
          <cell r="D60" t="str">
            <v>خرسانة 350</v>
          </cell>
          <cell r="E60">
            <v>0</v>
          </cell>
          <cell r="F60">
            <v>2200</v>
          </cell>
          <cell r="G60">
            <v>220</v>
          </cell>
          <cell r="H60">
            <v>0</v>
          </cell>
          <cell r="I60">
            <v>-2200</v>
          </cell>
          <cell r="J60">
            <v>0</v>
          </cell>
          <cell r="K60">
            <v>0</v>
          </cell>
        </row>
        <row r="61">
          <cell r="B61" t="str">
            <v xml:space="preserve">فرج محمد سعود البغاشى الشهرانى </v>
          </cell>
          <cell r="C61">
            <v>-11</v>
          </cell>
          <cell r="D61" t="str">
            <v>خرسانة 350</v>
          </cell>
          <cell r="E61">
            <v>0</v>
          </cell>
          <cell r="F61">
            <v>2200</v>
          </cell>
          <cell r="G61">
            <v>220</v>
          </cell>
          <cell r="H61">
            <v>0</v>
          </cell>
          <cell r="I61">
            <v>-2200</v>
          </cell>
          <cell r="J61">
            <v>0</v>
          </cell>
          <cell r="K61">
            <v>0</v>
          </cell>
        </row>
        <row r="62">
          <cell r="B62" t="str">
            <v xml:space="preserve">احمد حمد هادى الشهرانى </v>
          </cell>
          <cell r="C62">
            <v>-105</v>
          </cell>
          <cell r="D62" t="str">
            <v>خرسانة 350</v>
          </cell>
          <cell r="E62">
            <v>0</v>
          </cell>
          <cell r="F62">
            <v>21000</v>
          </cell>
          <cell r="G62">
            <v>210</v>
          </cell>
          <cell r="H62">
            <v>0</v>
          </cell>
          <cell r="I62">
            <v>-21000</v>
          </cell>
          <cell r="J62">
            <v>0</v>
          </cell>
          <cell r="K62">
            <v>0</v>
          </cell>
        </row>
        <row r="63">
          <cell r="B63" t="str">
            <v xml:space="preserve">بسام عبدالمتجدلى احمد حسن </v>
          </cell>
          <cell r="C63">
            <v>-63</v>
          </cell>
          <cell r="D63" t="str">
            <v>خرسانة 350</v>
          </cell>
          <cell r="E63">
            <v>0</v>
          </cell>
          <cell r="F63">
            <v>12600</v>
          </cell>
          <cell r="G63">
            <v>210</v>
          </cell>
          <cell r="H63">
            <v>0</v>
          </cell>
          <cell r="I63">
            <v>-12600</v>
          </cell>
          <cell r="J63">
            <v>0</v>
          </cell>
          <cell r="K63">
            <v>0</v>
          </cell>
        </row>
        <row r="64">
          <cell r="B64" t="str">
            <v xml:space="preserve">فرج محمد سعود البغاشى الشهرانى </v>
          </cell>
          <cell r="C64">
            <v>-13.2</v>
          </cell>
          <cell r="D64" t="str">
            <v>خرسانة 350</v>
          </cell>
          <cell r="E64">
            <v>0</v>
          </cell>
          <cell r="F64">
            <v>2640</v>
          </cell>
          <cell r="G64">
            <v>220</v>
          </cell>
          <cell r="H64">
            <v>0</v>
          </cell>
          <cell r="I64">
            <v>-2640</v>
          </cell>
          <cell r="J64">
            <v>0</v>
          </cell>
          <cell r="K64">
            <v>0</v>
          </cell>
        </row>
        <row r="65">
          <cell r="B65" t="str">
            <v xml:space="preserve">محمد عايض الشهرانى </v>
          </cell>
          <cell r="C65">
            <v>-4.4000000000000004</v>
          </cell>
          <cell r="D65" t="str">
            <v>خرسانة 350</v>
          </cell>
          <cell r="E65">
            <v>0</v>
          </cell>
          <cell r="F65">
            <v>880</v>
          </cell>
          <cell r="G65">
            <v>220</v>
          </cell>
          <cell r="H65">
            <v>0</v>
          </cell>
          <cell r="I65">
            <v>-880</v>
          </cell>
          <cell r="J65">
            <v>0</v>
          </cell>
          <cell r="K65">
            <v>0</v>
          </cell>
        </row>
        <row r="66">
          <cell r="B66" t="str">
            <v xml:space="preserve">محمد عايض الشهرانى </v>
          </cell>
          <cell r="C66">
            <v>-2.5</v>
          </cell>
          <cell r="D66" t="str">
            <v xml:space="preserve">ايجار بامب </v>
          </cell>
          <cell r="E66">
            <v>0</v>
          </cell>
          <cell r="F66">
            <v>500</v>
          </cell>
          <cell r="G66">
            <v>500</v>
          </cell>
          <cell r="H66">
            <v>0</v>
          </cell>
          <cell r="I66">
            <v>-500</v>
          </cell>
          <cell r="J66">
            <v>0</v>
          </cell>
          <cell r="K66">
            <v>0</v>
          </cell>
        </row>
        <row r="67">
          <cell r="B67" t="str">
            <v xml:space="preserve">بسام عبدالمتجدلى احمد حسن </v>
          </cell>
          <cell r="C67">
            <v>-7.7</v>
          </cell>
          <cell r="D67" t="str">
            <v>خرسانة 350</v>
          </cell>
          <cell r="E67">
            <v>0</v>
          </cell>
          <cell r="F67">
            <v>1540</v>
          </cell>
          <cell r="G67">
            <v>220</v>
          </cell>
          <cell r="H67">
            <v>0</v>
          </cell>
          <cell r="I67">
            <v>-1540</v>
          </cell>
          <cell r="J67">
            <v>0</v>
          </cell>
          <cell r="K67">
            <v>0</v>
          </cell>
        </row>
        <row r="68">
          <cell r="B68" t="str">
            <v xml:space="preserve">ناصر بطى دغاش البغاشى الشهرانى </v>
          </cell>
          <cell r="C68">
            <v>-3.3</v>
          </cell>
          <cell r="D68" t="str">
            <v>خرسانة 350</v>
          </cell>
          <cell r="E68">
            <v>0</v>
          </cell>
          <cell r="F68">
            <v>660</v>
          </cell>
          <cell r="G68">
            <v>220</v>
          </cell>
          <cell r="H68">
            <v>0</v>
          </cell>
          <cell r="I68">
            <v>-660</v>
          </cell>
          <cell r="J68">
            <v>0</v>
          </cell>
          <cell r="K68">
            <v>0</v>
          </cell>
        </row>
        <row r="69">
          <cell r="B69" t="str">
            <v xml:space="preserve">محمد مفلح محمد بالعلاء الشهرانى </v>
          </cell>
          <cell r="C69">
            <v>-116.55</v>
          </cell>
          <cell r="D69" t="str">
            <v>خرسانة 350</v>
          </cell>
          <cell r="E69">
            <v>0</v>
          </cell>
          <cell r="F69">
            <v>23310</v>
          </cell>
          <cell r="G69">
            <v>210</v>
          </cell>
          <cell r="H69">
            <v>0</v>
          </cell>
          <cell r="I69">
            <v>-23310</v>
          </cell>
          <cell r="J69">
            <v>0</v>
          </cell>
          <cell r="K69">
            <v>0</v>
          </cell>
        </row>
        <row r="70">
          <cell r="B70" t="str">
            <v xml:space="preserve">عبدالرحمن ظافر الشهرانى </v>
          </cell>
          <cell r="C70">
            <v>-5.5</v>
          </cell>
          <cell r="D70" t="str">
            <v>خرسانة 350</v>
          </cell>
          <cell r="E70">
            <v>0</v>
          </cell>
          <cell r="F70">
            <v>1100</v>
          </cell>
          <cell r="G70">
            <v>220</v>
          </cell>
          <cell r="H70">
            <v>0</v>
          </cell>
          <cell r="I70">
            <v>-1100</v>
          </cell>
          <cell r="J70">
            <v>0</v>
          </cell>
          <cell r="K70">
            <v>0</v>
          </cell>
        </row>
        <row r="71">
          <cell r="B71" t="str">
            <v xml:space="preserve">عبدالرحمن ظافر الشهرانى </v>
          </cell>
          <cell r="C71">
            <v>-2.5</v>
          </cell>
          <cell r="D71" t="str">
            <v xml:space="preserve">ايجار بامب </v>
          </cell>
          <cell r="E71">
            <v>0</v>
          </cell>
          <cell r="F71">
            <v>500</v>
          </cell>
          <cell r="G71">
            <v>500</v>
          </cell>
          <cell r="H71">
            <v>0</v>
          </cell>
          <cell r="I71">
            <v>-500</v>
          </cell>
          <cell r="J71">
            <v>0</v>
          </cell>
          <cell r="K71">
            <v>0</v>
          </cell>
        </row>
        <row r="72">
          <cell r="B72" t="str">
            <v xml:space="preserve">بسام عبدالمتجدلى احمد حسن </v>
          </cell>
          <cell r="C72">
            <v>-12.1</v>
          </cell>
          <cell r="D72" t="str">
            <v>خرسانة 350</v>
          </cell>
          <cell r="E72">
            <v>0</v>
          </cell>
          <cell r="F72">
            <v>2420</v>
          </cell>
          <cell r="G72">
            <v>220</v>
          </cell>
          <cell r="H72">
            <v>0</v>
          </cell>
          <cell r="I72">
            <v>-2420</v>
          </cell>
          <cell r="J72">
            <v>0</v>
          </cell>
          <cell r="K72">
            <v>0</v>
          </cell>
        </row>
        <row r="73">
          <cell r="B73" t="str">
            <v>خليل الرحمن عبدالقيوم</v>
          </cell>
          <cell r="C73">
            <v>-11</v>
          </cell>
          <cell r="D73" t="str">
            <v>خرسانة 350</v>
          </cell>
          <cell r="E73">
            <v>0</v>
          </cell>
          <cell r="F73">
            <v>2200</v>
          </cell>
          <cell r="G73">
            <v>220</v>
          </cell>
          <cell r="H73">
            <v>0</v>
          </cell>
          <cell r="I73">
            <v>-2200</v>
          </cell>
          <cell r="J73">
            <v>0</v>
          </cell>
          <cell r="K73">
            <v>0</v>
          </cell>
        </row>
        <row r="74">
          <cell r="B74" t="str">
            <v xml:space="preserve">عبدالله ناصر سيعد القربى الشهرانى </v>
          </cell>
          <cell r="C74">
            <v>-105</v>
          </cell>
          <cell r="D74" t="str">
            <v>خرسانة 350</v>
          </cell>
          <cell r="E74">
            <v>0</v>
          </cell>
          <cell r="F74">
            <v>21000</v>
          </cell>
          <cell r="G74">
            <v>210</v>
          </cell>
          <cell r="H74">
            <v>0</v>
          </cell>
          <cell r="I74">
            <v>-21000</v>
          </cell>
          <cell r="J74">
            <v>0</v>
          </cell>
          <cell r="K74">
            <v>0</v>
          </cell>
        </row>
        <row r="75">
          <cell r="B75" t="str">
            <v xml:space="preserve">حسين محمد سعد البغاشى الشهرانى </v>
          </cell>
          <cell r="C75">
            <v>-63</v>
          </cell>
          <cell r="D75" t="str">
            <v>خرسانة 350</v>
          </cell>
          <cell r="E75">
            <v>0</v>
          </cell>
          <cell r="F75">
            <v>12600</v>
          </cell>
          <cell r="G75">
            <v>210</v>
          </cell>
          <cell r="H75">
            <v>0</v>
          </cell>
          <cell r="I75">
            <v>-12600</v>
          </cell>
          <cell r="J75">
            <v>0</v>
          </cell>
          <cell r="K75">
            <v>0</v>
          </cell>
        </row>
        <row r="76">
          <cell r="B76" t="str">
            <v xml:space="preserve">إبراهيم على ناصر ال حسينى الشهرانى </v>
          </cell>
          <cell r="C76">
            <v>-18.75</v>
          </cell>
          <cell r="D76" t="str">
            <v>خرسانة 400</v>
          </cell>
          <cell r="E76">
            <v>0</v>
          </cell>
          <cell r="F76">
            <v>3750</v>
          </cell>
          <cell r="G76">
            <v>250</v>
          </cell>
          <cell r="H76">
            <v>0</v>
          </cell>
          <cell r="I76">
            <v>-3750</v>
          </cell>
          <cell r="J76">
            <v>0</v>
          </cell>
          <cell r="K76">
            <v>0</v>
          </cell>
        </row>
        <row r="77">
          <cell r="B77" t="str">
            <v xml:space="preserve">بسام عبدالمتجدلى احمد حسن </v>
          </cell>
          <cell r="C77">
            <v>-12.1</v>
          </cell>
          <cell r="D77" t="str">
            <v>خرسانة 350</v>
          </cell>
          <cell r="E77">
            <v>0</v>
          </cell>
          <cell r="F77">
            <v>2420</v>
          </cell>
          <cell r="G77">
            <v>220</v>
          </cell>
          <cell r="H77">
            <v>0</v>
          </cell>
          <cell r="I77">
            <v>-2420</v>
          </cell>
          <cell r="J77">
            <v>0</v>
          </cell>
          <cell r="K77">
            <v>0</v>
          </cell>
        </row>
        <row r="78">
          <cell r="B78" t="str">
            <v xml:space="preserve">حسين محمد سعد البغاشى الشهرانى </v>
          </cell>
          <cell r="C78">
            <v>0</v>
          </cell>
          <cell r="D78" t="str">
            <v>خرسانة 350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B79" t="str">
            <v>محمد ناصر الشهراني</v>
          </cell>
          <cell r="C79">
            <v>-17.850000000000001</v>
          </cell>
          <cell r="D79" t="str">
            <v>خرسانة 350</v>
          </cell>
          <cell r="E79">
            <v>0</v>
          </cell>
          <cell r="F79">
            <v>3570</v>
          </cell>
          <cell r="G79">
            <v>210</v>
          </cell>
          <cell r="H79">
            <v>0</v>
          </cell>
          <cell r="I79">
            <v>-3570</v>
          </cell>
          <cell r="J79">
            <v>0</v>
          </cell>
          <cell r="K79">
            <v>0</v>
          </cell>
        </row>
        <row r="80">
          <cell r="B80" t="str">
            <v xml:space="preserve">احمد حمد هادى الشهرانى </v>
          </cell>
          <cell r="C80">
            <v>14.7</v>
          </cell>
          <cell r="D80">
            <v>0</v>
          </cell>
          <cell r="E80">
            <v>0</v>
          </cell>
          <cell r="F80">
            <v>-2940</v>
          </cell>
          <cell r="G80">
            <v>0</v>
          </cell>
          <cell r="H80">
            <v>0</v>
          </cell>
          <cell r="I80">
            <v>2940</v>
          </cell>
          <cell r="J80">
            <v>0</v>
          </cell>
          <cell r="K80">
            <v>0</v>
          </cell>
        </row>
        <row r="81">
          <cell r="B81" t="str">
            <v>عبدالصمد امير حمزة</v>
          </cell>
          <cell r="C81">
            <v>-11</v>
          </cell>
          <cell r="D81" t="str">
            <v>خرسانة 350</v>
          </cell>
          <cell r="E81">
            <v>0</v>
          </cell>
          <cell r="F81">
            <v>2200</v>
          </cell>
          <cell r="G81">
            <v>220</v>
          </cell>
          <cell r="H81">
            <v>0</v>
          </cell>
          <cell r="I81">
            <v>-2200</v>
          </cell>
          <cell r="J81">
            <v>0</v>
          </cell>
          <cell r="K81">
            <v>0</v>
          </cell>
        </row>
        <row r="82">
          <cell r="B82" t="str">
            <v xml:space="preserve">سعيد منصر الشهرانى </v>
          </cell>
          <cell r="C82">
            <v>-49.5</v>
          </cell>
          <cell r="D82" t="str">
            <v>خرسانة 350</v>
          </cell>
          <cell r="E82">
            <v>0</v>
          </cell>
          <cell r="F82">
            <v>9900</v>
          </cell>
          <cell r="G82">
            <v>220</v>
          </cell>
          <cell r="H82">
            <v>0</v>
          </cell>
          <cell r="I82">
            <v>-9900</v>
          </cell>
          <cell r="J82">
            <v>0</v>
          </cell>
          <cell r="K82">
            <v>0</v>
          </cell>
        </row>
        <row r="83">
          <cell r="B83" t="str">
            <v xml:space="preserve">بسام عبدالمتجدلى احمد حسن </v>
          </cell>
          <cell r="C83">
            <v>-35.700000000000003</v>
          </cell>
          <cell r="D83" t="str">
            <v>خرسانة 350</v>
          </cell>
          <cell r="E83">
            <v>0</v>
          </cell>
          <cell r="F83">
            <v>7140</v>
          </cell>
          <cell r="G83">
            <v>210</v>
          </cell>
          <cell r="H83">
            <v>0</v>
          </cell>
          <cell r="I83">
            <v>-7140</v>
          </cell>
          <cell r="J83">
            <v>0</v>
          </cell>
          <cell r="K83">
            <v>0</v>
          </cell>
        </row>
        <row r="84">
          <cell r="B84" t="str">
            <v xml:space="preserve">إبراهيم ربيع محمد عبدالكريم </v>
          </cell>
          <cell r="C84">
            <v>-8.8000000000000007</v>
          </cell>
          <cell r="D84" t="str">
            <v>خرسانة 350</v>
          </cell>
          <cell r="E84">
            <v>0</v>
          </cell>
          <cell r="F84">
            <v>1760</v>
          </cell>
          <cell r="G84">
            <v>220</v>
          </cell>
          <cell r="H84">
            <v>0</v>
          </cell>
          <cell r="I84">
            <v>-1760</v>
          </cell>
          <cell r="J84">
            <v>0</v>
          </cell>
          <cell r="K84">
            <v>0</v>
          </cell>
        </row>
        <row r="85">
          <cell r="B85" t="str">
            <v xml:space="preserve">سيف ثامر محمد الحنيفى الشهرانى </v>
          </cell>
          <cell r="C85">
            <v>-110</v>
          </cell>
          <cell r="D85" t="str">
            <v>خرسانة 350</v>
          </cell>
          <cell r="E85">
            <v>0</v>
          </cell>
          <cell r="F85">
            <v>22000</v>
          </cell>
          <cell r="G85">
            <v>220</v>
          </cell>
          <cell r="H85">
            <v>0</v>
          </cell>
          <cell r="I85">
            <v>-22000</v>
          </cell>
          <cell r="J85">
            <v>0</v>
          </cell>
          <cell r="K85">
            <v>0</v>
          </cell>
        </row>
        <row r="86">
          <cell r="B86" t="str">
            <v>عبدالصمد امير حمزة</v>
          </cell>
          <cell r="C86">
            <v>-12.1</v>
          </cell>
          <cell r="D86" t="str">
            <v>خرسانة 350</v>
          </cell>
          <cell r="E86">
            <v>0</v>
          </cell>
          <cell r="F86">
            <v>2420</v>
          </cell>
          <cell r="G86">
            <v>220</v>
          </cell>
          <cell r="H86">
            <v>0</v>
          </cell>
          <cell r="I86">
            <v>-2420</v>
          </cell>
          <cell r="J86">
            <v>0</v>
          </cell>
          <cell r="K86">
            <v>0</v>
          </cell>
        </row>
        <row r="87">
          <cell r="B87" t="str">
            <v xml:space="preserve">محمد سعيد سالم الظهورالشهرانى </v>
          </cell>
          <cell r="C87">
            <v>-28.6</v>
          </cell>
          <cell r="D87" t="str">
            <v>خرسانة 350</v>
          </cell>
          <cell r="E87">
            <v>0</v>
          </cell>
          <cell r="F87">
            <v>5720</v>
          </cell>
          <cell r="G87">
            <v>220</v>
          </cell>
          <cell r="H87">
            <v>0</v>
          </cell>
          <cell r="I87">
            <v>-5720</v>
          </cell>
          <cell r="J87">
            <v>0</v>
          </cell>
          <cell r="K87">
            <v>0</v>
          </cell>
        </row>
        <row r="88">
          <cell r="B88" t="str">
            <v xml:space="preserve">إبراهيم ربيع محمد عبدالكريم </v>
          </cell>
          <cell r="C88">
            <v>-4.4000000000000004</v>
          </cell>
          <cell r="D88" t="str">
            <v>خرسانة 350</v>
          </cell>
          <cell r="E88">
            <v>0</v>
          </cell>
          <cell r="F88">
            <v>880</v>
          </cell>
          <cell r="G88">
            <v>220</v>
          </cell>
          <cell r="H88">
            <v>0</v>
          </cell>
          <cell r="I88">
            <v>-880</v>
          </cell>
          <cell r="J88">
            <v>0</v>
          </cell>
          <cell r="K88">
            <v>0</v>
          </cell>
        </row>
        <row r="89">
          <cell r="B89" t="str">
            <v xml:space="preserve">بسام عبدالمتجدلى احمد حسن </v>
          </cell>
          <cell r="C89">
            <v>-11</v>
          </cell>
          <cell r="D89" t="str">
            <v>خرسانة 350</v>
          </cell>
          <cell r="E89">
            <v>0</v>
          </cell>
          <cell r="F89">
            <v>2200</v>
          </cell>
          <cell r="G89">
            <v>220</v>
          </cell>
          <cell r="H89">
            <v>0</v>
          </cell>
          <cell r="I89">
            <v>-2200</v>
          </cell>
          <cell r="J89">
            <v>0</v>
          </cell>
          <cell r="K89">
            <v>0</v>
          </cell>
        </row>
        <row r="90">
          <cell r="B90" t="str">
            <v>شركة التوكيلات الانشائيه</v>
          </cell>
          <cell r="C90">
            <v>-3.75</v>
          </cell>
          <cell r="D90" t="str">
            <v>خرسانة 350</v>
          </cell>
          <cell r="E90">
            <v>0</v>
          </cell>
          <cell r="F90">
            <v>750</v>
          </cell>
          <cell r="G90">
            <v>250</v>
          </cell>
          <cell r="H90">
            <v>0</v>
          </cell>
          <cell r="I90">
            <v>-750</v>
          </cell>
          <cell r="J90">
            <v>0</v>
          </cell>
          <cell r="K90">
            <v>0</v>
          </cell>
        </row>
        <row r="91">
          <cell r="B91" t="str">
            <v xml:space="preserve">سيف ثامر محمد الحنيفى الشهرانى </v>
          </cell>
          <cell r="C91">
            <v>-0.95</v>
          </cell>
          <cell r="D91" t="str">
            <v xml:space="preserve">تكملة صبه خرسانة </v>
          </cell>
          <cell r="E91">
            <v>0</v>
          </cell>
          <cell r="F91">
            <v>190</v>
          </cell>
          <cell r="G91">
            <v>190</v>
          </cell>
          <cell r="H91">
            <v>0</v>
          </cell>
          <cell r="I91">
            <v>-190</v>
          </cell>
          <cell r="J91">
            <v>0</v>
          </cell>
          <cell r="K91">
            <v>0</v>
          </cell>
        </row>
        <row r="92">
          <cell r="B92" t="str">
            <v>عايض محمد سلطان القربى الشهراني</v>
          </cell>
          <cell r="C92">
            <v>-67.099999999999994</v>
          </cell>
          <cell r="D92" t="str">
            <v>خرسانة 350</v>
          </cell>
          <cell r="E92">
            <v>0</v>
          </cell>
          <cell r="F92">
            <v>13420</v>
          </cell>
          <cell r="G92">
            <v>220</v>
          </cell>
          <cell r="H92">
            <v>0</v>
          </cell>
          <cell r="I92">
            <v>-13420</v>
          </cell>
          <cell r="J92">
            <v>0</v>
          </cell>
          <cell r="K92">
            <v>0</v>
          </cell>
        </row>
        <row r="93">
          <cell r="B93" t="str">
            <v>ناصر دبسان زامل الشهراني</v>
          </cell>
          <cell r="C93">
            <v>-33</v>
          </cell>
          <cell r="D93" t="str">
            <v>خرسانة 350</v>
          </cell>
          <cell r="E93">
            <v>0</v>
          </cell>
          <cell r="F93">
            <v>6600</v>
          </cell>
          <cell r="G93">
            <v>220</v>
          </cell>
          <cell r="H93">
            <v>0</v>
          </cell>
          <cell r="I93">
            <v>-6600</v>
          </cell>
          <cell r="J93">
            <v>0</v>
          </cell>
          <cell r="K93">
            <v>0</v>
          </cell>
        </row>
        <row r="94">
          <cell r="B94" t="str">
            <v xml:space="preserve">بسام عبدالمتجدلى احمد حسن </v>
          </cell>
          <cell r="C94">
            <v>-17.600000000000001</v>
          </cell>
          <cell r="D94" t="str">
            <v>خرسانة 350</v>
          </cell>
          <cell r="E94">
            <v>0</v>
          </cell>
          <cell r="F94">
            <v>3520</v>
          </cell>
          <cell r="G94">
            <v>220</v>
          </cell>
          <cell r="H94">
            <v>0</v>
          </cell>
          <cell r="I94">
            <v>-3520</v>
          </cell>
          <cell r="J94">
            <v>0</v>
          </cell>
          <cell r="K94">
            <v>0</v>
          </cell>
        </row>
        <row r="95">
          <cell r="B95" t="str">
            <v>ناصر دبسان زامل الشهراني</v>
          </cell>
          <cell r="C95">
            <v>-55</v>
          </cell>
          <cell r="D95" t="str">
            <v>خرسانة 350</v>
          </cell>
          <cell r="E95">
            <v>0</v>
          </cell>
          <cell r="F95">
            <v>11000</v>
          </cell>
          <cell r="G95">
            <v>220</v>
          </cell>
          <cell r="H95">
            <v>0</v>
          </cell>
          <cell r="I95">
            <v>-11000</v>
          </cell>
          <cell r="J95">
            <v>0</v>
          </cell>
          <cell r="K95">
            <v>0</v>
          </cell>
        </row>
        <row r="96">
          <cell r="B96" t="str">
            <v xml:space="preserve">بسام عبدالمتجدلى احمد حسن </v>
          </cell>
          <cell r="C96">
            <v>-5.5</v>
          </cell>
          <cell r="D96" t="str">
            <v>خرسانة 350</v>
          </cell>
          <cell r="E96">
            <v>0</v>
          </cell>
          <cell r="F96">
            <v>1100</v>
          </cell>
          <cell r="G96">
            <v>220</v>
          </cell>
          <cell r="H96">
            <v>0</v>
          </cell>
          <cell r="I96">
            <v>-1100</v>
          </cell>
          <cell r="J96">
            <v>0</v>
          </cell>
          <cell r="K96">
            <v>0</v>
          </cell>
        </row>
        <row r="97">
          <cell r="B97" t="str">
            <v xml:space="preserve">بسام عبدالمتجدلى احمد حسن </v>
          </cell>
          <cell r="C97">
            <v>-9.9</v>
          </cell>
          <cell r="D97" t="str">
            <v>خرسانة 350</v>
          </cell>
          <cell r="E97">
            <v>0</v>
          </cell>
          <cell r="F97">
            <v>1980</v>
          </cell>
          <cell r="G97">
            <v>220</v>
          </cell>
          <cell r="H97">
            <v>0</v>
          </cell>
          <cell r="I97">
            <v>-1980</v>
          </cell>
          <cell r="J97">
            <v>0</v>
          </cell>
          <cell r="K97">
            <v>0</v>
          </cell>
        </row>
        <row r="98">
          <cell r="B98" t="str">
            <v xml:space="preserve">بسام عبدالمتجدلى احمد حسن </v>
          </cell>
          <cell r="C98">
            <v>-53.9</v>
          </cell>
          <cell r="D98" t="str">
            <v>خرسانة 350</v>
          </cell>
          <cell r="E98">
            <v>0</v>
          </cell>
          <cell r="F98">
            <v>10780</v>
          </cell>
          <cell r="G98">
            <v>220</v>
          </cell>
          <cell r="H98">
            <v>0</v>
          </cell>
          <cell r="I98">
            <v>-10780</v>
          </cell>
          <cell r="J98">
            <v>0</v>
          </cell>
          <cell r="K98">
            <v>0</v>
          </cell>
        </row>
        <row r="99">
          <cell r="B99" t="str">
            <v>خليل الرحمن عبدالقيوم</v>
          </cell>
          <cell r="C99">
            <v>-11</v>
          </cell>
          <cell r="D99" t="str">
            <v>خرسانة 350</v>
          </cell>
          <cell r="E99">
            <v>0</v>
          </cell>
          <cell r="F99">
            <v>2200</v>
          </cell>
          <cell r="G99">
            <v>220</v>
          </cell>
          <cell r="H99">
            <v>0</v>
          </cell>
          <cell r="I99">
            <v>-2200</v>
          </cell>
          <cell r="J99">
            <v>0</v>
          </cell>
          <cell r="K99">
            <v>0</v>
          </cell>
        </row>
        <row r="100">
          <cell r="B100" t="str">
            <v xml:space="preserve">بسام عبدالمتجدلى احمد حسن </v>
          </cell>
          <cell r="C100">
            <v>-62.7</v>
          </cell>
          <cell r="D100" t="str">
            <v>خرسانة 350</v>
          </cell>
          <cell r="E100">
            <v>0</v>
          </cell>
          <cell r="F100">
            <v>12540</v>
          </cell>
          <cell r="G100">
            <v>220</v>
          </cell>
          <cell r="H100">
            <v>0</v>
          </cell>
          <cell r="I100">
            <v>-12540</v>
          </cell>
          <cell r="J100">
            <v>0</v>
          </cell>
          <cell r="K100">
            <v>0</v>
          </cell>
        </row>
        <row r="101">
          <cell r="B101" t="str">
            <v xml:space="preserve">إبراهيم ربيع محمد عبدالكريم </v>
          </cell>
          <cell r="C101">
            <v>-15.4</v>
          </cell>
          <cell r="D101" t="str">
            <v>خرسانة 350</v>
          </cell>
          <cell r="E101">
            <v>0</v>
          </cell>
          <cell r="F101">
            <v>3080</v>
          </cell>
          <cell r="G101">
            <v>220</v>
          </cell>
          <cell r="H101">
            <v>0</v>
          </cell>
          <cell r="I101">
            <v>-3080</v>
          </cell>
          <cell r="J101">
            <v>0</v>
          </cell>
          <cell r="K101">
            <v>0</v>
          </cell>
        </row>
        <row r="102">
          <cell r="B102" t="str">
            <v>ناصر دبسان زامل الشهراني</v>
          </cell>
          <cell r="C102">
            <v>-33</v>
          </cell>
          <cell r="D102" t="str">
            <v>خرسانة 350</v>
          </cell>
          <cell r="E102">
            <v>0</v>
          </cell>
          <cell r="F102">
            <v>6600</v>
          </cell>
          <cell r="G102">
            <v>220</v>
          </cell>
          <cell r="H102">
            <v>0</v>
          </cell>
          <cell r="I102">
            <v>-6600</v>
          </cell>
          <cell r="J102">
            <v>0</v>
          </cell>
          <cell r="K102">
            <v>0</v>
          </cell>
        </row>
        <row r="103">
          <cell r="B103" t="str">
            <v xml:space="preserve">بسام عبدالمتجدلى احمد حسن </v>
          </cell>
          <cell r="C103">
            <v>-56.7</v>
          </cell>
          <cell r="D103" t="str">
            <v>خرسانة 350</v>
          </cell>
          <cell r="E103">
            <v>0</v>
          </cell>
          <cell r="F103">
            <v>11340</v>
          </cell>
          <cell r="G103">
            <v>210</v>
          </cell>
          <cell r="H103">
            <v>0</v>
          </cell>
          <cell r="I103">
            <v>-11340</v>
          </cell>
          <cell r="J103">
            <v>0</v>
          </cell>
          <cell r="K103">
            <v>0</v>
          </cell>
        </row>
        <row r="104">
          <cell r="B104" t="str">
            <v>مرعى حمود عواض الشهرانى</v>
          </cell>
          <cell r="C104">
            <v>-115.5</v>
          </cell>
          <cell r="D104" t="str">
            <v>خرسانة 350</v>
          </cell>
          <cell r="E104">
            <v>0</v>
          </cell>
          <cell r="F104">
            <v>23100</v>
          </cell>
          <cell r="G104">
            <v>210</v>
          </cell>
          <cell r="H104">
            <v>0</v>
          </cell>
          <cell r="I104">
            <v>-23100</v>
          </cell>
          <cell r="J104">
            <v>0</v>
          </cell>
          <cell r="K104">
            <v>0</v>
          </cell>
        </row>
        <row r="105">
          <cell r="B105" t="str">
            <v xml:space="preserve">ناصر فالح ناصر الظهورالشهرانى </v>
          </cell>
          <cell r="C105">
            <v>-115.5</v>
          </cell>
          <cell r="D105" t="str">
            <v>خرسانة 350</v>
          </cell>
          <cell r="E105">
            <v>0</v>
          </cell>
          <cell r="F105">
            <v>23100</v>
          </cell>
          <cell r="G105">
            <v>210</v>
          </cell>
          <cell r="H105">
            <v>0</v>
          </cell>
          <cell r="I105">
            <v>-23100</v>
          </cell>
          <cell r="J105">
            <v>0</v>
          </cell>
          <cell r="K105">
            <v>0</v>
          </cell>
        </row>
        <row r="106">
          <cell r="B106" t="str">
            <v xml:space="preserve">حسن على حسين </v>
          </cell>
          <cell r="C106">
            <v>-11</v>
          </cell>
          <cell r="D106" t="str">
            <v>خرسانة 350</v>
          </cell>
          <cell r="E106">
            <v>0</v>
          </cell>
          <cell r="F106">
            <v>2200</v>
          </cell>
          <cell r="G106">
            <v>220</v>
          </cell>
          <cell r="H106">
            <v>0</v>
          </cell>
          <cell r="I106">
            <v>-2200</v>
          </cell>
          <cell r="J106">
            <v>0</v>
          </cell>
          <cell r="K106">
            <v>0</v>
          </cell>
        </row>
        <row r="107">
          <cell r="B107" t="str">
            <v xml:space="preserve">بسام عبدالمتجدلى احمد حسن </v>
          </cell>
          <cell r="C107">
            <v>-12.1</v>
          </cell>
          <cell r="D107" t="str">
            <v>خرسانة 350</v>
          </cell>
          <cell r="E107">
            <v>0</v>
          </cell>
          <cell r="F107">
            <v>2420</v>
          </cell>
          <cell r="G107">
            <v>220</v>
          </cell>
          <cell r="H107">
            <v>0</v>
          </cell>
          <cell r="I107">
            <v>-2420</v>
          </cell>
          <cell r="J107">
            <v>0</v>
          </cell>
          <cell r="K107">
            <v>0</v>
          </cell>
        </row>
        <row r="108">
          <cell r="B108" t="str">
            <v xml:space="preserve">بسام عبدالمتجدلى احمد حسن </v>
          </cell>
          <cell r="C108">
            <v>-58.8</v>
          </cell>
          <cell r="D108" t="str">
            <v>خرسانة 350</v>
          </cell>
          <cell r="E108">
            <v>0</v>
          </cell>
          <cell r="F108">
            <v>11760</v>
          </cell>
          <cell r="G108">
            <v>210</v>
          </cell>
          <cell r="H108">
            <v>0</v>
          </cell>
          <cell r="I108">
            <v>-11760</v>
          </cell>
          <cell r="J108">
            <v>0</v>
          </cell>
          <cell r="K108">
            <v>0</v>
          </cell>
        </row>
        <row r="109">
          <cell r="B109" t="str">
            <v>يوسف على محمد السيد</v>
          </cell>
          <cell r="C109">
            <v>-15.4</v>
          </cell>
          <cell r="D109" t="str">
            <v>خرسانة 350</v>
          </cell>
          <cell r="E109">
            <v>0</v>
          </cell>
          <cell r="F109">
            <v>3080</v>
          </cell>
          <cell r="G109">
            <v>220</v>
          </cell>
          <cell r="H109">
            <v>0</v>
          </cell>
          <cell r="I109">
            <v>-3080</v>
          </cell>
          <cell r="J109">
            <v>0</v>
          </cell>
          <cell r="K109">
            <v>0</v>
          </cell>
        </row>
        <row r="110">
          <cell r="B110" t="str">
            <v xml:space="preserve">سعود مسفر سعود الشهرانى </v>
          </cell>
          <cell r="C110">
            <v>-12.1</v>
          </cell>
          <cell r="D110" t="str">
            <v>خرسانة 350</v>
          </cell>
          <cell r="E110">
            <v>0</v>
          </cell>
          <cell r="F110">
            <v>2420</v>
          </cell>
          <cell r="G110">
            <v>220</v>
          </cell>
          <cell r="H110">
            <v>0</v>
          </cell>
          <cell r="I110">
            <v>-2420</v>
          </cell>
          <cell r="J110">
            <v>0</v>
          </cell>
          <cell r="K110">
            <v>0</v>
          </cell>
        </row>
        <row r="111">
          <cell r="B111" t="str">
            <v xml:space="preserve">مناحى عوض الششهرانى </v>
          </cell>
          <cell r="C111">
            <v>-11</v>
          </cell>
          <cell r="D111" t="str">
            <v>خرسانة 350</v>
          </cell>
          <cell r="E111">
            <v>0</v>
          </cell>
          <cell r="F111">
            <v>2200</v>
          </cell>
          <cell r="G111">
            <v>220</v>
          </cell>
          <cell r="H111">
            <v>0</v>
          </cell>
          <cell r="I111">
            <v>-2200</v>
          </cell>
          <cell r="J111">
            <v>0</v>
          </cell>
          <cell r="K111">
            <v>0</v>
          </cell>
        </row>
        <row r="112">
          <cell r="B112" t="str">
            <v xml:space="preserve">بسام عبدالمتجدلى احمد حسن </v>
          </cell>
          <cell r="C112">
            <v>-7.7</v>
          </cell>
          <cell r="D112" t="str">
            <v>خرسانة 350</v>
          </cell>
          <cell r="E112">
            <v>0</v>
          </cell>
          <cell r="F112">
            <v>1540</v>
          </cell>
          <cell r="G112">
            <v>220</v>
          </cell>
          <cell r="H112">
            <v>0</v>
          </cell>
          <cell r="I112">
            <v>-1540</v>
          </cell>
          <cell r="J112">
            <v>0</v>
          </cell>
          <cell r="K112">
            <v>0</v>
          </cell>
        </row>
        <row r="113">
          <cell r="B113" t="str">
            <v xml:space="preserve">إبراهيم ربيع محمد عبدالكريم </v>
          </cell>
          <cell r="C113">
            <v>-65.099999999999994</v>
          </cell>
          <cell r="D113" t="str">
            <v>خرسانة 350</v>
          </cell>
          <cell r="E113">
            <v>0</v>
          </cell>
          <cell r="F113">
            <v>13020</v>
          </cell>
          <cell r="G113">
            <v>210</v>
          </cell>
          <cell r="H113">
            <v>0</v>
          </cell>
          <cell r="I113">
            <v>-13020</v>
          </cell>
          <cell r="J113">
            <v>0</v>
          </cell>
          <cell r="K113">
            <v>0</v>
          </cell>
        </row>
        <row r="114">
          <cell r="B114" t="str">
            <v xml:space="preserve">مناحى عوض الششهرانى </v>
          </cell>
          <cell r="C114">
            <v>-2.2000000000000002</v>
          </cell>
          <cell r="D114" t="str">
            <v>خرسانة 350</v>
          </cell>
          <cell r="E114">
            <v>0</v>
          </cell>
          <cell r="F114">
            <v>440</v>
          </cell>
          <cell r="G114">
            <v>220</v>
          </cell>
          <cell r="H114">
            <v>0</v>
          </cell>
          <cell r="I114">
            <v>-440</v>
          </cell>
          <cell r="J114">
            <v>0</v>
          </cell>
          <cell r="K114">
            <v>0</v>
          </cell>
        </row>
        <row r="115">
          <cell r="B115" t="str">
            <v>محمد عبدالله سعيد</v>
          </cell>
          <cell r="C115">
            <v>-2.2000000000000002</v>
          </cell>
          <cell r="D115" t="str">
            <v>خرسانة 350</v>
          </cell>
          <cell r="E115">
            <v>0</v>
          </cell>
          <cell r="F115">
            <v>440</v>
          </cell>
          <cell r="G115">
            <v>220</v>
          </cell>
          <cell r="H115">
            <v>0</v>
          </cell>
          <cell r="I115">
            <v>-440</v>
          </cell>
          <cell r="J115">
            <v>0</v>
          </cell>
          <cell r="K115">
            <v>0</v>
          </cell>
        </row>
        <row r="116">
          <cell r="B116" t="str">
            <v>محمد عبدالله سعيد</v>
          </cell>
          <cell r="C116">
            <v>-1</v>
          </cell>
          <cell r="D116" t="str">
            <v>ايجارخلاطة</v>
          </cell>
          <cell r="E116">
            <v>0</v>
          </cell>
          <cell r="F116">
            <v>200</v>
          </cell>
          <cell r="G116">
            <v>200</v>
          </cell>
          <cell r="H116">
            <v>0</v>
          </cell>
          <cell r="I116">
            <v>-200</v>
          </cell>
          <cell r="J116">
            <v>0</v>
          </cell>
          <cell r="K116">
            <v>0</v>
          </cell>
        </row>
        <row r="117">
          <cell r="B117" t="str">
            <v>محمد ناصر الشهراني</v>
          </cell>
          <cell r="C117">
            <v>-17.850000000000001</v>
          </cell>
          <cell r="D117" t="str">
            <v>خرسانة 350</v>
          </cell>
          <cell r="E117">
            <v>0</v>
          </cell>
          <cell r="F117">
            <v>3570</v>
          </cell>
          <cell r="G117">
            <v>210</v>
          </cell>
          <cell r="H117">
            <v>0</v>
          </cell>
          <cell r="I117">
            <v>-3570</v>
          </cell>
          <cell r="J117">
            <v>0</v>
          </cell>
          <cell r="K117">
            <v>0</v>
          </cell>
        </row>
        <row r="118">
          <cell r="B118" t="str">
            <v xml:space="preserve">بسام عبدالمتجدلى احمد حسن </v>
          </cell>
          <cell r="C118">
            <v>-60.9</v>
          </cell>
          <cell r="D118" t="str">
            <v>خرسانة 350</v>
          </cell>
          <cell r="E118">
            <v>0</v>
          </cell>
          <cell r="F118">
            <v>12180</v>
          </cell>
          <cell r="G118">
            <v>210</v>
          </cell>
          <cell r="H118">
            <v>0</v>
          </cell>
          <cell r="I118">
            <v>-12180</v>
          </cell>
          <cell r="J118">
            <v>0</v>
          </cell>
          <cell r="K118">
            <v>0</v>
          </cell>
        </row>
        <row r="119">
          <cell r="B119" t="str">
            <v>ناصر دبسان زامل الشهراني</v>
          </cell>
          <cell r="C119">
            <v>-16.5</v>
          </cell>
          <cell r="D119" t="str">
            <v>خرسانة 350</v>
          </cell>
          <cell r="E119">
            <v>0</v>
          </cell>
          <cell r="F119">
            <v>3300</v>
          </cell>
          <cell r="G119">
            <v>220</v>
          </cell>
          <cell r="H119">
            <v>0</v>
          </cell>
          <cell r="I119">
            <v>-3300</v>
          </cell>
          <cell r="J119">
            <v>0</v>
          </cell>
          <cell r="K119">
            <v>0</v>
          </cell>
        </row>
        <row r="120">
          <cell r="B120" t="str">
            <v xml:space="preserve">بسام عبدالمتجدلى احمد حسن </v>
          </cell>
          <cell r="C120">
            <v>-11</v>
          </cell>
          <cell r="D120" t="str">
            <v>خرسانة 350</v>
          </cell>
          <cell r="E120">
            <v>0</v>
          </cell>
          <cell r="F120">
            <v>2200</v>
          </cell>
          <cell r="G120">
            <v>220</v>
          </cell>
          <cell r="H120">
            <v>0</v>
          </cell>
          <cell r="I120">
            <v>-2200</v>
          </cell>
          <cell r="J120">
            <v>0</v>
          </cell>
          <cell r="K120">
            <v>0</v>
          </cell>
        </row>
        <row r="121">
          <cell r="B121" t="str">
            <v xml:space="preserve">حسن على حسين </v>
          </cell>
          <cell r="C121">
            <v>-16.5</v>
          </cell>
          <cell r="D121" t="str">
            <v>خرسانة 350</v>
          </cell>
          <cell r="E121">
            <v>0</v>
          </cell>
          <cell r="F121">
            <v>3300</v>
          </cell>
          <cell r="G121">
            <v>220</v>
          </cell>
          <cell r="H121">
            <v>0</v>
          </cell>
          <cell r="I121">
            <v>-3300</v>
          </cell>
          <cell r="J121">
            <v>0</v>
          </cell>
          <cell r="K121">
            <v>0</v>
          </cell>
        </row>
        <row r="122">
          <cell r="B122" t="str">
            <v xml:space="preserve">بسام عبدالمتجدلى احمد حسن </v>
          </cell>
          <cell r="C122">
            <v>-11</v>
          </cell>
          <cell r="D122" t="str">
            <v>خرسانة 350</v>
          </cell>
          <cell r="E122">
            <v>0</v>
          </cell>
          <cell r="F122">
            <v>2200</v>
          </cell>
          <cell r="G122">
            <v>220</v>
          </cell>
          <cell r="H122">
            <v>0</v>
          </cell>
          <cell r="I122">
            <v>-2200</v>
          </cell>
          <cell r="J122">
            <v>0</v>
          </cell>
          <cell r="K122">
            <v>0</v>
          </cell>
        </row>
        <row r="123">
          <cell r="B123" t="str">
            <v xml:space="preserve">ناصر محمد ظافر سالم القربى الشهرانى </v>
          </cell>
          <cell r="C123">
            <v>-11</v>
          </cell>
          <cell r="D123" t="str">
            <v>خرسانة 350</v>
          </cell>
          <cell r="E123">
            <v>0</v>
          </cell>
          <cell r="F123">
            <v>2200</v>
          </cell>
          <cell r="G123">
            <v>220</v>
          </cell>
          <cell r="H123">
            <v>0</v>
          </cell>
          <cell r="I123">
            <v>-2200</v>
          </cell>
          <cell r="J123">
            <v>0</v>
          </cell>
          <cell r="K123">
            <v>0</v>
          </cell>
        </row>
        <row r="124">
          <cell r="B124" t="str">
            <v>محمد عبدالله سعيد</v>
          </cell>
          <cell r="C124">
            <v>-5.5</v>
          </cell>
          <cell r="D124" t="str">
            <v>خرسانة 350</v>
          </cell>
          <cell r="E124">
            <v>0</v>
          </cell>
          <cell r="F124">
            <v>1100</v>
          </cell>
          <cell r="G124">
            <v>220</v>
          </cell>
          <cell r="H124">
            <v>0</v>
          </cell>
          <cell r="I124">
            <v>-1100</v>
          </cell>
          <cell r="J124">
            <v>0</v>
          </cell>
          <cell r="K124">
            <v>0</v>
          </cell>
        </row>
        <row r="125">
          <cell r="B125" t="str">
            <v xml:space="preserve">إبراهيم ربيع محمد عبدالكريم </v>
          </cell>
          <cell r="C125">
            <v>0</v>
          </cell>
          <cell r="D125" t="str">
            <v>خرسانة 350</v>
          </cell>
          <cell r="E125">
            <v>0</v>
          </cell>
          <cell r="F125">
            <v>880</v>
          </cell>
          <cell r="G125">
            <v>220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B126" t="str">
            <v xml:space="preserve">عبدالله على ناصر الشهرانى </v>
          </cell>
          <cell r="C126">
            <v>0</v>
          </cell>
          <cell r="D126" t="str">
            <v>خرسانة 350</v>
          </cell>
          <cell r="E126">
            <v>0</v>
          </cell>
          <cell r="F126">
            <v>4400</v>
          </cell>
          <cell r="G126">
            <v>220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B127" t="str">
            <v xml:space="preserve">بسام عبدالمتجدلى احمد حسن </v>
          </cell>
          <cell r="C127">
            <v>0</v>
          </cell>
          <cell r="D127" t="str">
            <v>خرسانة 350</v>
          </cell>
          <cell r="E127">
            <v>0</v>
          </cell>
          <cell r="F127">
            <v>2420</v>
          </cell>
          <cell r="G127">
            <v>220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B128" t="str">
            <v xml:space="preserve">عبدالله عمرو عديان الشهرانى </v>
          </cell>
          <cell r="C128">
            <v>0</v>
          </cell>
          <cell r="D128" t="str">
            <v>خرسانة 350</v>
          </cell>
          <cell r="E128">
            <v>0</v>
          </cell>
          <cell r="F128">
            <v>3200</v>
          </cell>
          <cell r="G128">
            <v>3200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B129" t="str">
            <v xml:space="preserve">عبدالله عمرو عديان الشهرانى </v>
          </cell>
          <cell r="C129">
            <v>0</v>
          </cell>
          <cell r="D129" t="str">
            <v>خرسانة 350</v>
          </cell>
          <cell r="E129">
            <v>0</v>
          </cell>
          <cell r="F129">
            <v>19900</v>
          </cell>
          <cell r="G129">
            <v>19900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B130" t="str">
            <v xml:space="preserve">سعيد محمد سعيد الظهور الشهرانى </v>
          </cell>
          <cell r="C130">
            <v>0</v>
          </cell>
          <cell r="D130" t="str">
            <v>خرسانة 350</v>
          </cell>
          <cell r="E130">
            <v>0</v>
          </cell>
          <cell r="F130">
            <v>880</v>
          </cell>
          <cell r="G130">
            <v>220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B131" t="str">
            <v xml:space="preserve">سعيد محمد سعيد الظهور الشهرانى </v>
          </cell>
          <cell r="C131">
            <v>0</v>
          </cell>
          <cell r="D131" t="str">
            <v>ايجار خلاطة</v>
          </cell>
          <cell r="E131">
            <v>0</v>
          </cell>
          <cell r="F131">
            <v>200</v>
          </cell>
          <cell r="G131">
            <v>200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B132" t="str">
            <v>سعد محمد ناصر ابوالقرريع</v>
          </cell>
          <cell r="C132">
            <v>0</v>
          </cell>
          <cell r="D132" t="str">
            <v>خرسانة 350</v>
          </cell>
          <cell r="E132">
            <v>0</v>
          </cell>
          <cell r="F132">
            <v>1890</v>
          </cell>
          <cell r="G132">
            <v>210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B133" t="str">
            <v xml:space="preserve">ناصر بطى دغاش البغاشى الشهرانى </v>
          </cell>
          <cell r="C133">
            <v>0</v>
          </cell>
          <cell r="D133" t="str">
            <v>خرسانة 350</v>
          </cell>
          <cell r="E133">
            <v>0</v>
          </cell>
          <cell r="F133">
            <v>2860</v>
          </cell>
          <cell r="G133">
            <v>220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 t="str">
            <v xml:space="preserve">عبدالله المناحى سعد البغاشى الشهرانى </v>
          </cell>
          <cell r="C134">
            <v>0</v>
          </cell>
          <cell r="D134" t="str">
            <v>خرسانة 350</v>
          </cell>
          <cell r="E134">
            <v>0</v>
          </cell>
          <cell r="F134">
            <v>19950</v>
          </cell>
          <cell r="G134">
            <v>210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B135" t="str">
            <v xml:space="preserve">فهد احمد محمد الحسينى الشهرانى </v>
          </cell>
          <cell r="C135">
            <v>0</v>
          </cell>
          <cell r="D135" t="str">
            <v>خرسانة 350</v>
          </cell>
          <cell r="E135">
            <v>0</v>
          </cell>
          <cell r="F135">
            <v>7700</v>
          </cell>
          <cell r="G135">
            <v>220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B136" t="str">
            <v xml:space="preserve">عبدالله المناحى سعد البغاشى الشهرانى </v>
          </cell>
          <cell r="C136">
            <v>0</v>
          </cell>
          <cell r="D136" t="str">
            <v>خرسانة 350</v>
          </cell>
          <cell r="E136">
            <v>0</v>
          </cell>
          <cell r="F136">
            <v>1050</v>
          </cell>
          <cell r="G136">
            <v>210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B137" t="str">
            <v xml:space="preserve">حسن سعد محمد البغاشى الشهرانى </v>
          </cell>
          <cell r="C137">
            <v>0</v>
          </cell>
          <cell r="D137" t="str">
            <v>خرسانة 350</v>
          </cell>
          <cell r="E137">
            <v>0</v>
          </cell>
          <cell r="F137">
            <v>11000</v>
          </cell>
          <cell r="G137">
            <v>220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B138" t="str">
            <v>عايض محمد سلطان القربى الشهراني</v>
          </cell>
          <cell r="C138">
            <v>0</v>
          </cell>
          <cell r="D138" t="str">
            <v>خرسانة 350</v>
          </cell>
          <cell r="E138">
            <v>0</v>
          </cell>
          <cell r="F138">
            <v>3300</v>
          </cell>
          <cell r="G138">
            <v>220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B139" t="str">
            <v xml:space="preserve">فهد احمد محمد الحسينى الشهرانى </v>
          </cell>
          <cell r="C139">
            <v>0</v>
          </cell>
          <cell r="D139" t="str">
            <v>خرسانة 350</v>
          </cell>
          <cell r="E139">
            <v>0</v>
          </cell>
          <cell r="F139">
            <v>880</v>
          </cell>
          <cell r="G139">
            <v>220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B140" t="str">
            <v xml:space="preserve">بسام عبدالمتجدلى احمد حسن </v>
          </cell>
          <cell r="C140">
            <v>0</v>
          </cell>
          <cell r="D140" t="str">
            <v>خرسانة 350</v>
          </cell>
          <cell r="E140">
            <v>0</v>
          </cell>
          <cell r="F140">
            <v>2860</v>
          </cell>
          <cell r="G140">
            <v>220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B141" t="str">
            <v xml:space="preserve">حسن سعد محمد البغاشى الشهرانى </v>
          </cell>
          <cell r="C141">
            <v>0</v>
          </cell>
          <cell r="D141" t="str">
            <v>خرسانة 350</v>
          </cell>
          <cell r="E141">
            <v>0</v>
          </cell>
          <cell r="F141">
            <v>1320</v>
          </cell>
          <cell r="G141">
            <v>220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 t="str">
            <v xml:space="preserve">عايض مسفر سعود الشهرانى </v>
          </cell>
          <cell r="C142">
            <v>0</v>
          </cell>
          <cell r="D142" t="str">
            <v>خرسانة 350</v>
          </cell>
          <cell r="E142">
            <v>0</v>
          </cell>
          <cell r="F142">
            <v>15180</v>
          </cell>
          <cell r="G142">
            <v>220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B143" t="str">
            <v xml:space="preserve">ثامر بادع ناصر الظهور الشهرانى </v>
          </cell>
          <cell r="C143">
            <v>0</v>
          </cell>
          <cell r="D143" t="str">
            <v>خرسانة 350</v>
          </cell>
          <cell r="E143">
            <v>0</v>
          </cell>
          <cell r="F143">
            <v>21000</v>
          </cell>
          <cell r="G143">
            <v>210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B144" t="str">
            <v>فرج شبوان فرج البغاشي الشهراني</v>
          </cell>
          <cell r="C144">
            <v>0</v>
          </cell>
          <cell r="D144" t="str">
            <v>خرسانة 350</v>
          </cell>
          <cell r="E144">
            <v>0</v>
          </cell>
          <cell r="F144">
            <v>6300</v>
          </cell>
          <cell r="G144">
            <v>210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B145" t="str">
            <v xml:space="preserve">بسام عبدالمتجدلى احمد حسن </v>
          </cell>
          <cell r="C145">
            <v>0</v>
          </cell>
          <cell r="D145" t="str">
            <v>خرسانة 350</v>
          </cell>
          <cell r="E145">
            <v>0</v>
          </cell>
          <cell r="F145">
            <v>880</v>
          </cell>
          <cell r="G145">
            <v>220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 t="str">
            <v xml:space="preserve">محمد عبدالرحمن الشهرانى </v>
          </cell>
          <cell r="C146">
            <v>0</v>
          </cell>
          <cell r="D146" t="str">
            <v>خرسانة 350</v>
          </cell>
          <cell r="E146">
            <v>0</v>
          </cell>
          <cell r="F146">
            <v>1540</v>
          </cell>
          <cell r="G146">
            <v>220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 t="str">
            <v>مرعى حمود عواض الشهرانى</v>
          </cell>
          <cell r="C147">
            <v>0</v>
          </cell>
          <cell r="D147" t="str">
            <v>خرسانة 350</v>
          </cell>
          <cell r="E147">
            <v>0</v>
          </cell>
          <cell r="F147">
            <v>440</v>
          </cell>
          <cell r="G147">
            <v>220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 t="str">
            <v xml:space="preserve">بسام عبدالمتجدلى احمد حسن </v>
          </cell>
          <cell r="C148">
            <v>0</v>
          </cell>
          <cell r="D148" t="str">
            <v>خرسانة 350</v>
          </cell>
          <cell r="E148">
            <v>0</v>
          </cell>
          <cell r="F148">
            <v>2860</v>
          </cell>
          <cell r="G148">
            <v>220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B149" t="str">
            <v xml:space="preserve">بسام عبدالمتجدلى احمد حسن </v>
          </cell>
          <cell r="C149">
            <v>0</v>
          </cell>
          <cell r="D149" t="str">
            <v>خرسانة 350</v>
          </cell>
          <cell r="E149">
            <v>0</v>
          </cell>
          <cell r="F149">
            <v>880</v>
          </cell>
          <cell r="G149">
            <v>220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B150" t="str">
            <v xml:space="preserve">سيف ثامر محمد الحنيفى الشهرانى </v>
          </cell>
          <cell r="C150">
            <v>0</v>
          </cell>
          <cell r="D150" t="str">
            <v>خرسانة 350</v>
          </cell>
          <cell r="E150">
            <v>0</v>
          </cell>
          <cell r="F150">
            <v>2200</v>
          </cell>
          <cell r="G150">
            <v>220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B151" t="str">
            <v xml:space="preserve">فرج محمد سعود البغاشى الشهرانى </v>
          </cell>
          <cell r="C151">
            <v>0</v>
          </cell>
          <cell r="D151" t="str">
            <v>خرسانة 350</v>
          </cell>
          <cell r="E151">
            <v>0</v>
          </cell>
          <cell r="F151">
            <v>2200</v>
          </cell>
          <cell r="G151">
            <v>220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B152" t="str">
            <v xml:space="preserve">فرج محمد سعود البغاشى الشهرانى </v>
          </cell>
          <cell r="C152">
            <v>0</v>
          </cell>
          <cell r="D152" t="str">
            <v>خرسانة 350</v>
          </cell>
          <cell r="E152">
            <v>0</v>
          </cell>
          <cell r="F152">
            <v>11440</v>
          </cell>
          <cell r="G152">
            <v>220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B153" t="str">
            <v xml:space="preserve">محمد عبدالرحمن الشهرانى </v>
          </cell>
          <cell r="C153">
            <v>0</v>
          </cell>
          <cell r="D153" t="str">
            <v>خرسانة 350</v>
          </cell>
          <cell r="E153">
            <v>0</v>
          </cell>
          <cell r="F153">
            <v>660</v>
          </cell>
          <cell r="G153">
            <v>220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B154" t="str">
            <v>عبد الله سعد ظافر البغاشي الشهراني</v>
          </cell>
          <cell r="C154">
            <v>0</v>
          </cell>
          <cell r="D154" t="str">
            <v>خرسانة 350</v>
          </cell>
          <cell r="E154">
            <v>0</v>
          </cell>
          <cell r="F154">
            <v>12000</v>
          </cell>
          <cell r="G154">
            <v>210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 t="str">
            <v xml:space="preserve">فرج محمد سعود البغاشى الشهرانى </v>
          </cell>
          <cell r="C155">
            <v>0</v>
          </cell>
          <cell r="D155" t="str">
            <v>خرسانة 350</v>
          </cell>
          <cell r="E155">
            <v>0</v>
          </cell>
          <cell r="F155">
            <v>440</v>
          </cell>
          <cell r="G155">
            <v>220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 t="str">
            <v xml:space="preserve">حسن على حسين </v>
          </cell>
          <cell r="C156">
            <v>0</v>
          </cell>
          <cell r="D156" t="str">
            <v>خرسانة 350</v>
          </cell>
          <cell r="E156">
            <v>0</v>
          </cell>
          <cell r="F156">
            <v>1540</v>
          </cell>
          <cell r="G156">
            <v>220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B157" t="str">
            <v xml:space="preserve">محمد مفلح محمد بالعلاء الشهرانى </v>
          </cell>
          <cell r="C157">
            <v>0</v>
          </cell>
          <cell r="D157" t="str">
            <v>خرسانة 350</v>
          </cell>
          <cell r="E157">
            <v>0</v>
          </cell>
          <cell r="F157">
            <v>3080</v>
          </cell>
          <cell r="G157">
            <v>220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B158" t="str">
            <v xml:space="preserve">عيسى صالح محمد الشهرانى </v>
          </cell>
          <cell r="C158">
            <v>0</v>
          </cell>
          <cell r="D158" t="str">
            <v>خرسانة 350</v>
          </cell>
          <cell r="E158">
            <v>0</v>
          </cell>
          <cell r="F158">
            <v>6600</v>
          </cell>
          <cell r="G158">
            <v>220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B159" t="str">
            <v xml:space="preserve">سابر سعيد سابر الدحروجى الشهرانى </v>
          </cell>
          <cell r="C159">
            <v>0</v>
          </cell>
          <cell r="D159" t="str">
            <v>خرسانة 350</v>
          </cell>
          <cell r="E159">
            <v>0</v>
          </cell>
          <cell r="F159">
            <v>4180</v>
          </cell>
          <cell r="G159">
            <v>220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B160" t="str">
            <v xml:space="preserve">بسام عبدالمتجدلى احمد حسن </v>
          </cell>
          <cell r="C160">
            <v>0</v>
          </cell>
          <cell r="D160" t="str">
            <v>خرسانة 350</v>
          </cell>
          <cell r="E160">
            <v>0</v>
          </cell>
          <cell r="F160">
            <v>5500</v>
          </cell>
          <cell r="G160">
            <v>220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 t="str">
            <v xml:space="preserve">سابر سعيد سابر الدحروجى الشهرانى </v>
          </cell>
          <cell r="C161">
            <v>0</v>
          </cell>
          <cell r="D161" t="str">
            <v>خرسانة 350</v>
          </cell>
          <cell r="E161">
            <v>0</v>
          </cell>
          <cell r="F161">
            <v>21000</v>
          </cell>
          <cell r="G161">
            <v>210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B162" t="str">
            <v xml:space="preserve">حسن على حسين </v>
          </cell>
          <cell r="C162">
            <v>0</v>
          </cell>
          <cell r="D162" t="str">
            <v>خرسانة 350</v>
          </cell>
          <cell r="E162">
            <v>0</v>
          </cell>
          <cell r="F162">
            <v>17850</v>
          </cell>
          <cell r="G162">
            <v>210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B163" t="str">
            <v>عبد الله سعد ظافر البغاشي الشهراني</v>
          </cell>
          <cell r="C163">
            <v>0</v>
          </cell>
          <cell r="D163" t="str">
            <v>خرسانة 350</v>
          </cell>
          <cell r="E163">
            <v>0</v>
          </cell>
          <cell r="F163">
            <v>8500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B164" t="str">
            <v xml:space="preserve">محمد سعيد فالح الظهور الشهرانى </v>
          </cell>
          <cell r="C164">
            <v>0</v>
          </cell>
          <cell r="D164" t="str">
            <v>خرسانة 350</v>
          </cell>
          <cell r="E164">
            <v>0</v>
          </cell>
          <cell r="F164">
            <v>3300</v>
          </cell>
          <cell r="G164">
            <v>220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B165" t="str">
            <v>مشبب محمد راشد الشهراني</v>
          </cell>
          <cell r="C165">
            <v>0</v>
          </cell>
          <cell r="D165" t="str">
            <v>خرسانة 350</v>
          </cell>
          <cell r="E165">
            <v>0</v>
          </cell>
          <cell r="F165">
            <v>5940</v>
          </cell>
          <cell r="G165">
            <v>220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B166" t="str">
            <v xml:space="preserve">عيسى صالح محمد الشهرانى </v>
          </cell>
          <cell r="C166">
            <v>0</v>
          </cell>
          <cell r="D166" t="str">
            <v>فرق خرسانة 400</v>
          </cell>
          <cell r="E166">
            <v>0</v>
          </cell>
          <cell r="F166">
            <v>210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B167" t="str">
            <v xml:space="preserve">عيسى صالح محمد الشهرانى </v>
          </cell>
          <cell r="C167">
            <v>0</v>
          </cell>
          <cell r="D167" t="str">
            <v>ايجار خلاطة</v>
          </cell>
          <cell r="E167">
            <v>0</v>
          </cell>
          <cell r="F167">
            <v>300</v>
          </cell>
          <cell r="G167">
            <v>300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B168" t="str">
            <v>شجعان محمد مناحي القربي الشهراني</v>
          </cell>
          <cell r="C168">
            <v>0</v>
          </cell>
          <cell r="D168" t="str">
            <v>خرسانة 350</v>
          </cell>
          <cell r="E168">
            <v>0</v>
          </cell>
          <cell r="F168">
            <v>3520</v>
          </cell>
          <cell r="G168">
            <v>220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B169" t="str">
            <v>هلال يوسف حسين</v>
          </cell>
          <cell r="C169">
            <v>0</v>
          </cell>
          <cell r="D169" t="str">
            <v>خرسانة 350</v>
          </cell>
          <cell r="E169">
            <v>0</v>
          </cell>
          <cell r="F169">
            <v>4400</v>
          </cell>
          <cell r="G169">
            <v>220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B170" t="str">
            <v>محمد حمود صقر</v>
          </cell>
          <cell r="C170">
            <v>0</v>
          </cell>
          <cell r="D170" t="str">
            <v>خرسانة 350</v>
          </cell>
          <cell r="E170">
            <v>0</v>
          </cell>
          <cell r="F170">
            <v>13020</v>
          </cell>
          <cell r="G170">
            <v>210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B171" t="str">
            <v>عبد الله ناصر سعيد القربي الشهراني</v>
          </cell>
          <cell r="C171">
            <v>0</v>
          </cell>
          <cell r="D171" t="str">
            <v>خرسانة 350</v>
          </cell>
          <cell r="E171">
            <v>0</v>
          </cell>
          <cell r="F171">
            <v>500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B172" t="str">
            <v>ناصر دبسان زامل الشهراني</v>
          </cell>
          <cell r="C172">
            <v>0</v>
          </cell>
          <cell r="D172" t="str">
            <v>خرسانة 400</v>
          </cell>
          <cell r="E172">
            <v>0</v>
          </cell>
          <cell r="F172">
            <v>4500</v>
          </cell>
          <cell r="G172">
            <v>250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B173" t="str">
            <v>محمد حمود صقر</v>
          </cell>
          <cell r="C173">
            <v>0</v>
          </cell>
          <cell r="D173" t="str">
            <v>خرسانة 350</v>
          </cell>
          <cell r="E173">
            <v>0</v>
          </cell>
          <cell r="F173">
            <v>840</v>
          </cell>
          <cell r="G173">
            <v>210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B174" t="str">
            <v xml:space="preserve">بسام عبدالمتجدلى احمد حسن </v>
          </cell>
          <cell r="C174">
            <v>0</v>
          </cell>
          <cell r="D174" t="str">
            <v>خرسانة 350</v>
          </cell>
          <cell r="E174">
            <v>0</v>
          </cell>
          <cell r="F174">
            <v>2420</v>
          </cell>
          <cell r="G174">
            <v>220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B175" t="str">
            <v xml:space="preserve">عيسى صالح محمد الشهرانى </v>
          </cell>
          <cell r="C175">
            <v>0</v>
          </cell>
          <cell r="D175" t="str">
            <v>خرسانة 350</v>
          </cell>
          <cell r="E175">
            <v>0</v>
          </cell>
          <cell r="F175">
            <v>660</v>
          </cell>
          <cell r="G175">
            <v>220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B176" t="str">
            <v>شركة بعد للاتصالات</v>
          </cell>
          <cell r="C176">
            <v>0</v>
          </cell>
          <cell r="D176" t="str">
            <v>خرسانة 300</v>
          </cell>
          <cell r="E176">
            <v>0</v>
          </cell>
          <cell r="F176">
            <v>1200</v>
          </cell>
          <cell r="G176">
            <v>200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B177" t="str">
            <v xml:space="preserve">بسام عبدالمتجدلى احمد حسن </v>
          </cell>
          <cell r="C177">
            <v>0</v>
          </cell>
          <cell r="D177" t="str">
            <v>خرسانة 350</v>
          </cell>
          <cell r="E177">
            <v>0</v>
          </cell>
          <cell r="F177">
            <v>2200</v>
          </cell>
          <cell r="G177">
            <v>220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B178" t="str">
            <v>مشبب محمد راشد الشهراني</v>
          </cell>
          <cell r="C178">
            <v>0</v>
          </cell>
          <cell r="D178" t="str">
            <v>خرسانة 350</v>
          </cell>
          <cell r="E178">
            <v>0</v>
          </cell>
          <cell r="F178">
            <v>3300</v>
          </cell>
          <cell r="G178">
            <v>220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B179" t="str">
            <v>هلال يوسف حسين</v>
          </cell>
          <cell r="C179">
            <v>0</v>
          </cell>
          <cell r="D179" t="str">
            <v>خرسانة 350</v>
          </cell>
          <cell r="E179">
            <v>0</v>
          </cell>
          <cell r="F179">
            <v>4400</v>
          </cell>
          <cell r="G179">
            <v>220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B180" t="str">
            <v>مشبب محمد راشد الشهراني</v>
          </cell>
          <cell r="C180">
            <v>0</v>
          </cell>
          <cell r="D180" t="str">
            <v>خرسانة 350</v>
          </cell>
          <cell r="E180">
            <v>0</v>
          </cell>
          <cell r="F180">
            <v>1760</v>
          </cell>
          <cell r="G180">
            <v>220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B181" t="str">
            <v xml:space="preserve">بسام عبدالمتجدلى احمد حسن </v>
          </cell>
          <cell r="C181">
            <v>0</v>
          </cell>
          <cell r="D181" t="str">
            <v>خرسانة 350</v>
          </cell>
          <cell r="E181">
            <v>0</v>
          </cell>
          <cell r="F181">
            <v>6600</v>
          </cell>
          <cell r="G181">
            <v>220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B182" t="str">
            <v>مشبب محمد راشد الشهراني</v>
          </cell>
          <cell r="C182">
            <v>0</v>
          </cell>
          <cell r="D182" t="str">
            <v>خرسانة 350</v>
          </cell>
          <cell r="E182">
            <v>0</v>
          </cell>
          <cell r="F182">
            <v>2640</v>
          </cell>
          <cell r="G182">
            <v>220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B183" t="str">
            <v>مفلح سعود ناصر الشهراني</v>
          </cell>
          <cell r="C183">
            <v>0</v>
          </cell>
          <cell r="D183" t="str">
            <v>خرسانة 350</v>
          </cell>
          <cell r="E183">
            <v>0</v>
          </cell>
          <cell r="F183">
            <v>4400</v>
          </cell>
          <cell r="G183">
            <v>220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B184" t="str">
            <v>منصور سعد كبنه الشهراني</v>
          </cell>
          <cell r="C184">
            <v>0</v>
          </cell>
          <cell r="D184" t="str">
            <v>خرسانة 350</v>
          </cell>
          <cell r="E184">
            <v>0</v>
          </cell>
          <cell r="F184">
            <v>16060</v>
          </cell>
          <cell r="G184">
            <v>220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B185" t="str">
            <v xml:space="preserve">بسام عبدالمتجدلى احمد حسن </v>
          </cell>
          <cell r="C185">
            <v>0</v>
          </cell>
          <cell r="D185" t="str">
            <v>خرسانة 350</v>
          </cell>
          <cell r="E185">
            <v>0</v>
          </cell>
          <cell r="F185">
            <v>2860</v>
          </cell>
          <cell r="G185">
            <v>220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B186" t="str">
            <v xml:space="preserve">ثامر بادع ناصر الظهور الشهرانى </v>
          </cell>
          <cell r="C186">
            <v>0</v>
          </cell>
          <cell r="D186" t="str">
            <v>خرسانة 350</v>
          </cell>
          <cell r="E186">
            <v>0</v>
          </cell>
          <cell r="F186">
            <v>7350</v>
          </cell>
          <cell r="G186">
            <v>210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B187" t="str">
            <v>علي محمد علي البغاشي الشهراني</v>
          </cell>
          <cell r="C187">
            <v>0</v>
          </cell>
          <cell r="D187" t="str">
            <v>خرسانة 350</v>
          </cell>
          <cell r="E187">
            <v>0</v>
          </cell>
          <cell r="F187">
            <v>21000</v>
          </cell>
          <cell r="G187">
            <v>210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B188" t="str">
            <v>شركة بعد للاتصالات</v>
          </cell>
          <cell r="C188">
            <v>0</v>
          </cell>
          <cell r="D188" t="str">
            <v>خرسانة 500</v>
          </cell>
          <cell r="E188">
            <v>0</v>
          </cell>
          <cell r="F188">
            <v>2400</v>
          </cell>
          <cell r="G188">
            <v>300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B189" t="str">
            <v>شركة بعد للاتصالات</v>
          </cell>
          <cell r="C189">
            <v>0</v>
          </cell>
          <cell r="D189" t="str">
            <v xml:space="preserve">ايجار بامب </v>
          </cell>
          <cell r="E189">
            <v>0</v>
          </cell>
          <cell r="F189">
            <v>500</v>
          </cell>
          <cell r="G189">
            <v>500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B190" t="str">
            <v xml:space="preserve">عيسى صالح محمد الشهرانى </v>
          </cell>
          <cell r="C190">
            <v>0</v>
          </cell>
          <cell r="D190" t="str">
            <v>خرسانة 350</v>
          </cell>
          <cell r="E190">
            <v>0</v>
          </cell>
          <cell r="F190">
            <v>1750</v>
          </cell>
          <cell r="G190">
            <v>210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B191" t="str">
            <v>عبد الله محمد راشد الشهراني</v>
          </cell>
          <cell r="C191">
            <v>0</v>
          </cell>
          <cell r="D191" t="str">
            <v>خرسانة 350</v>
          </cell>
          <cell r="E191">
            <v>0</v>
          </cell>
          <cell r="F191">
            <v>2860</v>
          </cell>
          <cell r="G191">
            <v>220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B192" t="str">
            <v xml:space="preserve">محمد سعيد فالح الظهور الشهرانى </v>
          </cell>
          <cell r="C192">
            <v>0</v>
          </cell>
          <cell r="D192" t="str">
            <v>خرسانة 350</v>
          </cell>
          <cell r="E192">
            <v>0</v>
          </cell>
          <cell r="F192">
            <v>2200</v>
          </cell>
          <cell r="G192">
            <v>220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B193" t="str">
            <v>فرج شبوان فرج البغاشي الشهراني</v>
          </cell>
          <cell r="C193">
            <v>0</v>
          </cell>
          <cell r="D193" t="str">
            <v>خرسانة 350</v>
          </cell>
          <cell r="E193">
            <v>0</v>
          </cell>
          <cell r="F193">
            <v>31500</v>
          </cell>
          <cell r="G193">
            <v>210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B194" t="str">
            <v xml:space="preserve">محمد مفلح محمد بالعلاء الشهرانى </v>
          </cell>
          <cell r="C194">
            <v>0</v>
          </cell>
          <cell r="D194" t="str">
            <v>خرسانة 350</v>
          </cell>
          <cell r="E194">
            <v>0</v>
          </cell>
          <cell r="F194">
            <v>23940</v>
          </cell>
          <cell r="G194">
            <v>210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B195" t="str">
            <v xml:space="preserve">بسام عبدالمتجدلى احمد حسن </v>
          </cell>
          <cell r="C195">
            <v>0</v>
          </cell>
          <cell r="D195" t="str">
            <v>خرسانة 350</v>
          </cell>
          <cell r="E195">
            <v>0</v>
          </cell>
          <cell r="F195">
            <v>15960</v>
          </cell>
          <cell r="G195">
            <v>210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B196" t="str">
            <v>حمد سعد ظافر البغاشي الشهراني</v>
          </cell>
          <cell r="C196">
            <v>0</v>
          </cell>
          <cell r="D196" t="str">
            <v>خرسانة 350</v>
          </cell>
          <cell r="E196">
            <v>0</v>
          </cell>
          <cell r="F196">
            <v>21000</v>
          </cell>
          <cell r="G196">
            <v>210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B197" t="str">
            <v xml:space="preserve">بسام عبدالمتجدلى احمد حسن </v>
          </cell>
          <cell r="C197">
            <v>0</v>
          </cell>
          <cell r="D197" t="str">
            <v>خرسانة 350</v>
          </cell>
          <cell r="E197">
            <v>0</v>
          </cell>
          <cell r="F197">
            <v>2310</v>
          </cell>
          <cell r="G197">
            <v>210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B198" t="str">
            <v xml:space="preserve">حسين محمد سعد البغاشى الشهرانى </v>
          </cell>
          <cell r="C198">
            <v>0</v>
          </cell>
          <cell r="D198" t="str">
            <v>خرسانة 350</v>
          </cell>
          <cell r="E198">
            <v>0</v>
          </cell>
          <cell r="F198">
            <v>2730</v>
          </cell>
          <cell r="G198">
            <v>210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B199" t="str">
            <v>سلطان عايض سلطان الدرعاني الشهراني</v>
          </cell>
          <cell r="C199">
            <v>0</v>
          </cell>
          <cell r="D199" t="str">
            <v>خرسانة 350</v>
          </cell>
          <cell r="E199">
            <v>0</v>
          </cell>
          <cell r="F199">
            <v>15400</v>
          </cell>
          <cell r="G199">
            <v>220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B200" t="str">
            <v>حمد سعد ظافر البغاشي الشهراني</v>
          </cell>
          <cell r="C200">
            <v>0</v>
          </cell>
          <cell r="D200" t="str">
            <v>خرسانة 350</v>
          </cell>
          <cell r="E200">
            <v>0</v>
          </cell>
          <cell r="F200">
            <v>1260</v>
          </cell>
          <cell r="G200">
            <v>210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B201" t="str">
            <v xml:space="preserve">عيسى صالح محمد الشهرانى </v>
          </cell>
          <cell r="C201">
            <v>0</v>
          </cell>
          <cell r="D201" t="str">
            <v>خرسانة 350</v>
          </cell>
          <cell r="E201">
            <v>0</v>
          </cell>
          <cell r="F201">
            <v>3080</v>
          </cell>
          <cell r="G201">
            <v>220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B202" t="str">
            <v xml:space="preserve">بسام عبدالمتجدلى احمد حسن </v>
          </cell>
          <cell r="C202">
            <v>0</v>
          </cell>
          <cell r="D202" t="str">
            <v>خرسانة 350</v>
          </cell>
          <cell r="E202">
            <v>0</v>
          </cell>
          <cell r="F202">
            <v>9870</v>
          </cell>
          <cell r="G202">
            <v>210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B203" t="str">
            <v>مؤسسة زهراء عبد الجليل</v>
          </cell>
          <cell r="C203">
            <v>0</v>
          </cell>
          <cell r="D203" t="str">
            <v>خرسانة 500</v>
          </cell>
          <cell r="E203">
            <v>0</v>
          </cell>
          <cell r="F203">
            <v>1900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B204" t="str">
            <v>مؤسسة زهراء عبد الجليل</v>
          </cell>
          <cell r="C204">
            <v>0</v>
          </cell>
          <cell r="D204" t="str">
            <v>خرسانة 500</v>
          </cell>
          <cell r="E204">
            <v>0</v>
          </cell>
          <cell r="F204">
            <v>8000</v>
          </cell>
          <cell r="G204">
            <v>300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B205" t="str">
            <v xml:space="preserve">سابر سعيد سابر الدحروجى الشهرانى </v>
          </cell>
          <cell r="C205">
            <v>0</v>
          </cell>
          <cell r="D205" t="str">
            <v>فرق خرسانة 400</v>
          </cell>
          <cell r="E205">
            <v>0</v>
          </cell>
          <cell r="F205">
            <v>520</v>
          </cell>
          <cell r="G205">
            <v>520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B206" t="str">
            <v>علي محمد عبد الله الشهراني</v>
          </cell>
          <cell r="C206">
            <v>0</v>
          </cell>
          <cell r="D206" t="str">
            <v>خرسانة 350</v>
          </cell>
          <cell r="E206">
            <v>0</v>
          </cell>
          <cell r="F206">
            <v>4300</v>
          </cell>
          <cell r="G206">
            <v>215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B207" t="str">
            <v>عايض محمد سلطان القربى الشهراني</v>
          </cell>
          <cell r="C207">
            <v>0</v>
          </cell>
          <cell r="D207" t="str">
            <v>خرسانة 350</v>
          </cell>
          <cell r="E207">
            <v>0</v>
          </cell>
          <cell r="F207">
            <v>8360</v>
          </cell>
          <cell r="G207">
            <v>220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B208" t="str">
            <v>مشبب محمد راشد الشهراني</v>
          </cell>
          <cell r="C208">
            <v>0</v>
          </cell>
          <cell r="D208" t="str">
            <v>خرسانة 350</v>
          </cell>
          <cell r="E208">
            <v>0</v>
          </cell>
          <cell r="F208">
            <v>2640</v>
          </cell>
          <cell r="G208">
            <v>220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B209" t="str">
            <v xml:space="preserve">محمد سعيد فالح الظهور الشهرانى </v>
          </cell>
          <cell r="C209">
            <v>0</v>
          </cell>
          <cell r="D209" t="str">
            <v>خرسانة 350</v>
          </cell>
          <cell r="E209">
            <v>0</v>
          </cell>
          <cell r="F209">
            <v>2200</v>
          </cell>
          <cell r="G209">
            <v>220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B210" t="str">
            <v xml:space="preserve">سعيد منصر الشهرانى </v>
          </cell>
          <cell r="C210">
            <v>0</v>
          </cell>
          <cell r="D210" t="str">
            <v>خرسانة 350</v>
          </cell>
          <cell r="E210">
            <v>0</v>
          </cell>
          <cell r="F210">
            <v>3300</v>
          </cell>
          <cell r="G210">
            <v>220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B211" t="str">
            <v xml:space="preserve">بسام عبدالمتجدلى احمد حسن </v>
          </cell>
          <cell r="C211">
            <v>0</v>
          </cell>
          <cell r="D211" t="str">
            <v>خرسانة 350</v>
          </cell>
          <cell r="E211">
            <v>0</v>
          </cell>
          <cell r="F211">
            <v>2100</v>
          </cell>
          <cell r="G211">
            <v>210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B212" t="str">
            <v>مفلح سعود ناصر الشهراني</v>
          </cell>
          <cell r="C212">
            <v>0</v>
          </cell>
          <cell r="D212" t="str">
            <v>خرسانة 350</v>
          </cell>
          <cell r="E212">
            <v>0</v>
          </cell>
          <cell r="F212">
            <v>3740</v>
          </cell>
          <cell r="G212">
            <v>220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B213" t="str">
            <v xml:space="preserve">بسام عبدالمتجدلى احمد حسن </v>
          </cell>
          <cell r="C213">
            <v>0</v>
          </cell>
          <cell r="D213" t="str">
            <v>خرسانة 350</v>
          </cell>
          <cell r="E213">
            <v>0</v>
          </cell>
          <cell r="F213">
            <v>3990</v>
          </cell>
          <cell r="G213">
            <v>210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B214" t="str">
            <v xml:space="preserve">بسام عبدالمتجدلى احمد حسن </v>
          </cell>
          <cell r="C214">
            <v>0</v>
          </cell>
          <cell r="D214" t="str">
            <v>خرسانة 350</v>
          </cell>
          <cell r="E214">
            <v>0</v>
          </cell>
          <cell r="F214">
            <v>6300</v>
          </cell>
          <cell r="G214">
            <v>210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B215" t="str">
            <v>عبد الله مناحي على البغاشي الشهراني</v>
          </cell>
          <cell r="C215">
            <v>0</v>
          </cell>
          <cell r="D215" t="str">
            <v>خرسانة 350</v>
          </cell>
          <cell r="E215">
            <v>0</v>
          </cell>
          <cell r="F215">
            <v>1540</v>
          </cell>
          <cell r="G215">
            <v>220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B216" t="str">
            <v>مشبب محمد راشد الشهراني</v>
          </cell>
          <cell r="C216">
            <v>0</v>
          </cell>
          <cell r="D216" t="str">
            <v>خرسانة 350</v>
          </cell>
          <cell r="E216">
            <v>0</v>
          </cell>
          <cell r="F216">
            <v>2200</v>
          </cell>
          <cell r="G216">
            <v>220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B217" t="str">
            <v xml:space="preserve">بسام عبدالمتجدلى احمد حسن </v>
          </cell>
          <cell r="C217">
            <v>0</v>
          </cell>
          <cell r="D217" t="str">
            <v>خرسانة 350</v>
          </cell>
          <cell r="E217">
            <v>0</v>
          </cell>
          <cell r="F217">
            <v>2100</v>
          </cell>
          <cell r="G217">
            <v>210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B218" t="str">
            <v>مرعى حمود عواض الشهرانى</v>
          </cell>
          <cell r="C218">
            <v>0</v>
          </cell>
          <cell r="D218" t="str">
            <v>خرسانة 350</v>
          </cell>
          <cell r="E218">
            <v>0</v>
          </cell>
          <cell r="F218">
            <v>1100</v>
          </cell>
          <cell r="G218">
            <v>220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B219" t="str">
            <v>مرعى حمود عواض الشهرانى</v>
          </cell>
          <cell r="C219">
            <v>0</v>
          </cell>
          <cell r="D219" t="str">
            <v xml:space="preserve">ايجار بامب </v>
          </cell>
          <cell r="E219">
            <v>0</v>
          </cell>
          <cell r="F219">
            <v>500</v>
          </cell>
          <cell r="G219">
            <v>500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B220" t="str">
            <v>حمد سعد ظافر البغاشي الشهراني</v>
          </cell>
          <cell r="C220">
            <v>0</v>
          </cell>
          <cell r="D220" t="str">
            <v>خرسانة 350</v>
          </cell>
          <cell r="E220">
            <v>0</v>
          </cell>
          <cell r="F220">
            <v>3520</v>
          </cell>
          <cell r="G220">
            <v>220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B221" t="str">
            <v>سعيد محمد ثواب الشهراني</v>
          </cell>
          <cell r="C221">
            <v>0</v>
          </cell>
          <cell r="D221" t="str">
            <v>خرسانة 350</v>
          </cell>
          <cell r="E221">
            <v>0</v>
          </cell>
          <cell r="F221">
            <v>1760</v>
          </cell>
          <cell r="G221">
            <v>220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B222" t="str">
            <v xml:space="preserve">بسام عبدالمتجدلى احمد حسن </v>
          </cell>
          <cell r="C222">
            <v>0</v>
          </cell>
          <cell r="D222" t="str">
            <v>خرسانة 350</v>
          </cell>
          <cell r="E222">
            <v>0</v>
          </cell>
          <cell r="F222">
            <v>10500</v>
          </cell>
          <cell r="G222">
            <v>210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B223" t="str">
            <v>علي محمد علي البغاشي الشهراني</v>
          </cell>
          <cell r="C223">
            <v>0</v>
          </cell>
          <cell r="D223" t="str">
            <v>خرسانة 350</v>
          </cell>
          <cell r="E223">
            <v>0</v>
          </cell>
          <cell r="F223">
            <v>30750</v>
          </cell>
          <cell r="G223">
            <v>205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B224" t="str">
            <v>معتق ظفير معتق القربي الشهراني</v>
          </cell>
          <cell r="C224">
            <v>0</v>
          </cell>
          <cell r="D224" t="str">
            <v>خرسانة 350</v>
          </cell>
          <cell r="E224">
            <v>0</v>
          </cell>
          <cell r="F224">
            <v>14300</v>
          </cell>
          <cell r="G224">
            <v>220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B225" t="str">
            <v>ناصر دبسان زامل الشهراني</v>
          </cell>
          <cell r="C225">
            <v>0</v>
          </cell>
          <cell r="D225" t="str">
            <v>خرسانة 350</v>
          </cell>
          <cell r="E225">
            <v>0</v>
          </cell>
          <cell r="F225">
            <v>30800</v>
          </cell>
          <cell r="G225">
            <v>220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B226" t="str">
            <v>مشبب محمد راشد الشهراني</v>
          </cell>
          <cell r="C226">
            <v>0</v>
          </cell>
          <cell r="D226" t="str">
            <v>خرسانة 350</v>
          </cell>
          <cell r="E226">
            <v>0</v>
          </cell>
          <cell r="F226">
            <v>11250</v>
          </cell>
          <cell r="G226">
            <v>250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B227" t="str">
            <v>ناصر ظافر سالم القربي الشهراني</v>
          </cell>
          <cell r="C227">
            <v>0</v>
          </cell>
          <cell r="D227" t="str">
            <v>خرسانة 350</v>
          </cell>
          <cell r="E227">
            <v>0</v>
          </cell>
          <cell r="F227">
            <v>23100</v>
          </cell>
          <cell r="G227">
            <v>220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B228" t="str">
            <v>عايض محمد سلطان القربى الشهراني</v>
          </cell>
          <cell r="C228">
            <v>0</v>
          </cell>
          <cell r="D228" t="str">
            <v>خرسانة 350</v>
          </cell>
          <cell r="E228">
            <v>0</v>
          </cell>
          <cell r="F228">
            <v>1750</v>
          </cell>
          <cell r="G228">
            <v>250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B229" t="str">
            <v xml:space="preserve">سابر سعيد سابر الدحروجى الشهرانى </v>
          </cell>
          <cell r="C229">
            <v>0</v>
          </cell>
          <cell r="D229" t="str">
            <v>خرسانة 350</v>
          </cell>
          <cell r="E229">
            <v>0</v>
          </cell>
          <cell r="F229">
            <v>4250</v>
          </cell>
          <cell r="G229">
            <v>250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B230" t="str">
            <v xml:space="preserve">بسام عبدالمتجدلى احمد حسن </v>
          </cell>
          <cell r="C230">
            <v>0</v>
          </cell>
          <cell r="D230" t="str">
            <v>خرسانة 350</v>
          </cell>
          <cell r="E230">
            <v>0</v>
          </cell>
          <cell r="F230">
            <v>8280</v>
          </cell>
          <cell r="G230">
            <v>230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B231" t="str">
            <v>عبد العزيز سعيد الواهبي الشهراني</v>
          </cell>
          <cell r="C231">
            <v>0</v>
          </cell>
          <cell r="D231" t="str">
            <v>خرسانة 350</v>
          </cell>
          <cell r="E231">
            <v>0</v>
          </cell>
          <cell r="F231">
            <v>2750</v>
          </cell>
          <cell r="G231">
            <v>250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B232" t="str">
            <v>مفلح سعود ناصر الشهراني</v>
          </cell>
          <cell r="C232">
            <v>0</v>
          </cell>
          <cell r="D232" t="str">
            <v>خرسانة 350</v>
          </cell>
          <cell r="E232">
            <v>0</v>
          </cell>
          <cell r="F232">
            <v>2500</v>
          </cell>
          <cell r="G232">
            <v>250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B233" t="str">
            <v xml:space="preserve">عيسى صالح محمد الشهرانى </v>
          </cell>
          <cell r="C233">
            <v>0</v>
          </cell>
          <cell r="D233" t="str">
            <v>خرسانة 350</v>
          </cell>
          <cell r="E233">
            <v>0</v>
          </cell>
          <cell r="F233">
            <v>2750</v>
          </cell>
          <cell r="G233">
            <v>250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B234" t="str">
            <v xml:space="preserve">بسام عبدالمتجدلى احمد حسن </v>
          </cell>
          <cell r="C234">
            <v>0</v>
          </cell>
          <cell r="D234" t="str">
            <v>خرسانة 350</v>
          </cell>
          <cell r="E234">
            <v>0</v>
          </cell>
          <cell r="F234">
            <v>1840</v>
          </cell>
          <cell r="G234">
            <v>230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B235" t="str">
            <v xml:space="preserve">بسام عبدالمتجدلى احمد حسن </v>
          </cell>
          <cell r="C235">
            <v>0</v>
          </cell>
          <cell r="D235" t="str">
            <v>خرسانة 350</v>
          </cell>
          <cell r="E235">
            <v>0</v>
          </cell>
          <cell r="F235">
            <v>1380</v>
          </cell>
          <cell r="G235">
            <v>230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B236" t="str">
            <v>مشبب محمد راشد الشهراني</v>
          </cell>
          <cell r="C236">
            <v>0</v>
          </cell>
          <cell r="D236" t="str">
            <v>خرسانة 350</v>
          </cell>
          <cell r="E236">
            <v>0</v>
          </cell>
          <cell r="F236">
            <v>1250</v>
          </cell>
          <cell r="G236">
            <v>250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B237" t="str">
            <v>علي محمد علي البغاشي الشهراني</v>
          </cell>
          <cell r="C237">
            <v>0</v>
          </cell>
          <cell r="D237" t="str">
            <v xml:space="preserve">ايجار بامب </v>
          </cell>
          <cell r="E237">
            <v>0</v>
          </cell>
          <cell r="F237">
            <v>500</v>
          </cell>
          <cell r="G237">
            <v>500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B238" t="str">
            <v xml:space="preserve">فهد مفلح محمد العمودى الشهرنى </v>
          </cell>
          <cell r="C238">
            <v>0</v>
          </cell>
          <cell r="D238" t="str">
            <v>خرسانة 350</v>
          </cell>
          <cell r="E238">
            <v>0</v>
          </cell>
          <cell r="F238">
            <v>3500</v>
          </cell>
          <cell r="G238">
            <v>250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B239" t="str">
            <v xml:space="preserve">ناصر فالح ناصر الظهورالشهرانى </v>
          </cell>
          <cell r="C239">
            <v>0</v>
          </cell>
          <cell r="D239" t="str">
            <v>خرسانة 350</v>
          </cell>
          <cell r="E239">
            <v>0</v>
          </cell>
          <cell r="F239">
            <v>11750</v>
          </cell>
          <cell r="G239">
            <v>250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B240" t="str">
            <v xml:space="preserve">ناصر فالح ناصر الظهورالشهرانى </v>
          </cell>
          <cell r="C240">
            <v>0</v>
          </cell>
          <cell r="D240" t="str">
            <v>خرسانة 350</v>
          </cell>
          <cell r="E240">
            <v>0</v>
          </cell>
          <cell r="F240">
            <v>2000</v>
          </cell>
          <cell r="G240">
            <v>250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B241" t="str">
            <v xml:space="preserve">فرج محمد سعود البغاشى الشهرانى </v>
          </cell>
          <cell r="C241">
            <v>0</v>
          </cell>
          <cell r="D241" t="str">
            <v>خرسانة 350</v>
          </cell>
          <cell r="E241">
            <v>0</v>
          </cell>
          <cell r="F241">
            <v>4250</v>
          </cell>
          <cell r="G241">
            <v>250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B242" t="str">
            <v xml:space="preserve">بسام عبدالمتجدلى احمد حسن </v>
          </cell>
          <cell r="C242">
            <v>0</v>
          </cell>
          <cell r="D242" t="str">
            <v>خرسانة 350</v>
          </cell>
          <cell r="E242">
            <v>0</v>
          </cell>
          <cell r="F242">
            <v>2760</v>
          </cell>
          <cell r="G242">
            <v>230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B243" t="str">
            <v>ناصر عبد الله فهاد البغاشي الشهراني</v>
          </cell>
          <cell r="C243">
            <v>0</v>
          </cell>
          <cell r="D243" t="str">
            <v>خرسانة 350</v>
          </cell>
          <cell r="E243">
            <v>0</v>
          </cell>
          <cell r="F243">
            <v>4000</v>
          </cell>
          <cell r="G243">
            <v>250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B244" t="str">
            <v>مشبب محمد راشد الشهراني</v>
          </cell>
          <cell r="C244">
            <v>0</v>
          </cell>
          <cell r="D244" t="str">
            <v>خرسانة 350</v>
          </cell>
          <cell r="E244">
            <v>0</v>
          </cell>
          <cell r="F244">
            <v>3000</v>
          </cell>
          <cell r="G244">
            <v>250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B245" t="str">
            <v>منصور سعد كبنه الشهراني</v>
          </cell>
          <cell r="C245">
            <v>0</v>
          </cell>
          <cell r="D245" t="str">
            <v>خرسانة 350</v>
          </cell>
          <cell r="E245">
            <v>0</v>
          </cell>
          <cell r="F245">
            <v>18750</v>
          </cell>
          <cell r="G245">
            <v>250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B246" t="str">
            <v>محمد حسين حزام حاضر الشهراني</v>
          </cell>
          <cell r="C246">
            <v>0</v>
          </cell>
          <cell r="D246" t="str">
            <v>خرسانة 350</v>
          </cell>
          <cell r="E246">
            <v>0</v>
          </cell>
          <cell r="F246">
            <v>44000</v>
          </cell>
          <cell r="G246">
            <v>220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B247" t="str">
            <v>زامل عايض عجيان البغاشي الشهراني</v>
          </cell>
          <cell r="C247">
            <v>0</v>
          </cell>
          <cell r="D247" t="str">
            <v>خرسانة 350</v>
          </cell>
          <cell r="E247">
            <v>0</v>
          </cell>
          <cell r="F247">
            <v>33000</v>
          </cell>
          <cell r="G247">
            <v>220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B248" t="str">
            <v>ناصر دبسان زامل الشهراني</v>
          </cell>
          <cell r="C248">
            <v>0</v>
          </cell>
          <cell r="D248" t="str">
            <v>خرسانة 350</v>
          </cell>
          <cell r="E248">
            <v>0</v>
          </cell>
          <cell r="F248">
            <v>4750</v>
          </cell>
          <cell r="G248">
            <v>250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B249" t="str">
            <v xml:space="preserve">بسام عبدالمتجدلى احمد حسن </v>
          </cell>
          <cell r="C249">
            <v>0</v>
          </cell>
          <cell r="D249" t="str">
            <v>خرسانة 350</v>
          </cell>
          <cell r="E249">
            <v>0</v>
          </cell>
          <cell r="F249">
            <v>6440</v>
          </cell>
          <cell r="G249">
            <v>230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B250" t="str">
            <v>مفلح سعود ناصر الشهراني</v>
          </cell>
          <cell r="C250">
            <v>0</v>
          </cell>
          <cell r="D250" t="str">
            <v>خرسانة 350</v>
          </cell>
          <cell r="E250">
            <v>0</v>
          </cell>
          <cell r="F250">
            <v>220</v>
          </cell>
          <cell r="G250">
            <v>220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B251" t="str">
            <v>محمد هادي محمد الشهراني</v>
          </cell>
          <cell r="C251">
            <v>0</v>
          </cell>
          <cell r="D251" t="str">
            <v>خرسانة 350</v>
          </cell>
          <cell r="E251">
            <v>0</v>
          </cell>
          <cell r="F251">
            <v>28750</v>
          </cell>
          <cell r="G251">
            <v>250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B252" t="str">
            <v>محمد سعيد محمد الحنيفي الشهراني</v>
          </cell>
          <cell r="C252">
            <v>0</v>
          </cell>
          <cell r="D252" t="str">
            <v>خرسانة 350</v>
          </cell>
          <cell r="E252">
            <v>0</v>
          </cell>
          <cell r="F252">
            <v>25000</v>
          </cell>
          <cell r="G252">
            <v>250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B253" t="str">
            <v>محمد سعد جويعد الشهراني</v>
          </cell>
          <cell r="C253">
            <v>0</v>
          </cell>
          <cell r="D253" t="str">
            <v>خرسانة 350</v>
          </cell>
          <cell r="E253">
            <v>0</v>
          </cell>
          <cell r="F253">
            <v>22500</v>
          </cell>
          <cell r="G253">
            <v>250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B254" t="str">
            <v xml:space="preserve">بسام عبدالمتجدلى احمد حسن </v>
          </cell>
          <cell r="C254">
            <v>0</v>
          </cell>
          <cell r="D254" t="str">
            <v>خرسانة 350</v>
          </cell>
          <cell r="E254">
            <v>0</v>
          </cell>
          <cell r="F254">
            <v>5060</v>
          </cell>
          <cell r="G254">
            <v>230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B255" t="str">
            <v>علي محمد عبد الله الشهراني</v>
          </cell>
          <cell r="C255">
            <v>0</v>
          </cell>
          <cell r="D255" t="str">
            <v>خرسانة 350</v>
          </cell>
          <cell r="E255">
            <v>0</v>
          </cell>
          <cell r="F255">
            <v>4800</v>
          </cell>
          <cell r="G255">
            <v>240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B256" t="str">
            <v>عبد الله على محمد الشهراني</v>
          </cell>
          <cell r="C256">
            <v>0</v>
          </cell>
          <cell r="D256" t="str">
            <v>خرسانة 350</v>
          </cell>
          <cell r="E256">
            <v>0</v>
          </cell>
          <cell r="F256">
            <v>5500</v>
          </cell>
          <cell r="G256">
            <v>250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B257" t="str">
            <v xml:space="preserve">هادي سعيد هادي البغاشي الشهراني  
</v>
          </cell>
          <cell r="C257">
            <v>0</v>
          </cell>
          <cell r="D257" t="str">
            <v>خرسانة 350</v>
          </cell>
          <cell r="E257">
            <v>0</v>
          </cell>
          <cell r="F257">
            <v>2500</v>
          </cell>
          <cell r="G257">
            <v>250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B258" t="str">
            <v xml:space="preserve">بسام عبدالمتجدلى احمد حسن </v>
          </cell>
          <cell r="C258">
            <v>0</v>
          </cell>
          <cell r="D258" t="str">
            <v>خرسانة 350</v>
          </cell>
          <cell r="E258">
            <v>0</v>
          </cell>
          <cell r="F258">
            <v>4600</v>
          </cell>
          <cell r="G258">
            <v>230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B259" t="str">
            <v xml:space="preserve">بسام عبدالمتجدلى احمد حسن </v>
          </cell>
          <cell r="C259">
            <v>0</v>
          </cell>
          <cell r="D259" t="str">
            <v>خرسانة 350</v>
          </cell>
          <cell r="E259">
            <v>0</v>
          </cell>
          <cell r="F259">
            <v>690</v>
          </cell>
          <cell r="G259">
            <v>230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B260" t="str">
            <v>عبد الله على محمد الشهراني</v>
          </cell>
          <cell r="C260">
            <v>0</v>
          </cell>
          <cell r="D260" t="str">
            <v>خرسانة 350</v>
          </cell>
          <cell r="E260">
            <v>0</v>
          </cell>
          <cell r="F260">
            <v>750</v>
          </cell>
          <cell r="G260">
            <v>250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B261" t="str">
            <v>عبد العزيز سعيد فالح الشهراني</v>
          </cell>
          <cell r="C261">
            <v>0</v>
          </cell>
          <cell r="D261" t="str">
            <v>خرسانة 350</v>
          </cell>
          <cell r="E261">
            <v>0</v>
          </cell>
          <cell r="F261">
            <v>2000</v>
          </cell>
          <cell r="G261">
            <v>250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B262" t="str">
            <v xml:space="preserve">بسام عبدالمتجدلى احمد حسن </v>
          </cell>
          <cell r="C262">
            <v>0</v>
          </cell>
          <cell r="D262" t="str">
            <v>خرسانة 350</v>
          </cell>
          <cell r="E262">
            <v>0</v>
          </cell>
          <cell r="F262">
            <v>3220</v>
          </cell>
          <cell r="G262">
            <v>230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B263" t="str">
            <v>محمد سعد جويعد الشهراني</v>
          </cell>
          <cell r="C263">
            <v>0</v>
          </cell>
          <cell r="D263" t="str">
            <v>خرسانة 350</v>
          </cell>
          <cell r="E263">
            <v>0</v>
          </cell>
          <cell r="F263">
            <v>2000</v>
          </cell>
          <cell r="G263">
            <v>250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B264" t="str">
            <v>عبد الله على محمد الشهراني</v>
          </cell>
          <cell r="C264">
            <v>0</v>
          </cell>
          <cell r="D264" t="str">
            <v>خرسانة 350</v>
          </cell>
          <cell r="E264">
            <v>0</v>
          </cell>
          <cell r="F264">
            <v>1250</v>
          </cell>
          <cell r="G264">
            <v>250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B265" t="str">
            <v xml:space="preserve">فرج محمد سعود البغاشى الشهرانى </v>
          </cell>
          <cell r="C265">
            <v>0</v>
          </cell>
          <cell r="D265" t="str">
            <v>خرسانة 350</v>
          </cell>
          <cell r="E265">
            <v>0</v>
          </cell>
          <cell r="F265">
            <v>1000</v>
          </cell>
          <cell r="G265">
            <v>500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B266" t="str">
            <v xml:space="preserve">بسام عبدالمتجدلى احمد حسن </v>
          </cell>
          <cell r="C266">
            <v>0</v>
          </cell>
          <cell r="D266" t="str">
            <v>خرسانة 350</v>
          </cell>
          <cell r="E266">
            <v>0</v>
          </cell>
          <cell r="F266">
            <v>3450</v>
          </cell>
          <cell r="G266">
            <v>230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B267" t="str">
            <v>مشبب محمد راشد الشهراني</v>
          </cell>
          <cell r="C267">
            <v>0</v>
          </cell>
          <cell r="D267" t="str">
            <v>خرسانة 350</v>
          </cell>
          <cell r="E267">
            <v>0</v>
          </cell>
          <cell r="F267">
            <v>3000</v>
          </cell>
          <cell r="G267">
            <v>250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B268" t="str">
            <v>معتق ظفير معتق القربي الشهراني</v>
          </cell>
          <cell r="C268">
            <v>0</v>
          </cell>
          <cell r="D268" t="str">
            <v>خرسانة 350</v>
          </cell>
          <cell r="E268">
            <v>0</v>
          </cell>
          <cell r="F268">
            <v>1500</v>
          </cell>
          <cell r="G268">
            <v>250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B269" t="str">
            <v>حسين زامل عجيان البغاشي الشهراني</v>
          </cell>
          <cell r="C269">
            <v>0</v>
          </cell>
          <cell r="D269" t="str">
            <v>خرسانة 350</v>
          </cell>
          <cell r="E269">
            <v>0</v>
          </cell>
          <cell r="F269">
            <v>2000</v>
          </cell>
          <cell r="G269">
            <v>250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B270" t="str">
            <v>حسين محمد سعد القريني الشهراني</v>
          </cell>
          <cell r="C270">
            <v>0</v>
          </cell>
          <cell r="D270" t="str">
            <v>خرسانة 350</v>
          </cell>
          <cell r="E270">
            <v>0</v>
          </cell>
          <cell r="F270">
            <v>1500</v>
          </cell>
          <cell r="G270">
            <v>250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B271" t="str">
            <v xml:space="preserve">بسام عبدالمتجدلى احمد حسن </v>
          </cell>
          <cell r="C271">
            <v>0</v>
          </cell>
          <cell r="D271" t="str">
            <v>خرسانة 350</v>
          </cell>
          <cell r="E271">
            <v>0</v>
          </cell>
          <cell r="F271">
            <v>2760</v>
          </cell>
          <cell r="G271">
            <v>230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B272" t="str">
            <v>راشد ناصر راشد القربي الشهراني</v>
          </cell>
          <cell r="C272">
            <v>0</v>
          </cell>
          <cell r="D272" t="str">
            <v>خرسانة 350</v>
          </cell>
          <cell r="E272">
            <v>0</v>
          </cell>
          <cell r="F272">
            <v>16250</v>
          </cell>
          <cell r="G272">
            <v>250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B273" t="str">
            <v xml:space="preserve">سابر سعيد سابر الدحروجى الشهرانى </v>
          </cell>
          <cell r="C273">
            <v>0</v>
          </cell>
          <cell r="D273" t="str">
            <v>خرسانة 350</v>
          </cell>
          <cell r="E273">
            <v>0</v>
          </cell>
          <cell r="F273">
            <v>1500</v>
          </cell>
          <cell r="G273">
            <v>250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B274" t="str">
            <v>علي سعد ظافر البغاشي الشهراني</v>
          </cell>
          <cell r="C274">
            <v>0</v>
          </cell>
          <cell r="D274" t="str">
            <v>خرسانة 350</v>
          </cell>
          <cell r="E274">
            <v>0</v>
          </cell>
          <cell r="F274">
            <v>6250</v>
          </cell>
          <cell r="G274">
            <v>250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B275" t="str">
            <v xml:space="preserve">بسام عبدالمتجدلى احمد حسن </v>
          </cell>
          <cell r="C275">
            <v>0</v>
          </cell>
          <cell r="D275" t="str">
            <v>خرسانة 350</v>
          </cell>
          <cell r="E275">
            <v>0</v>
          </cell>
          <cell r="F275">
            <v>2300</v>
          </cell>
          <cell r="G275">
            <v>230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B276" t="str">
            <v xml:space="preserve">بسام عبدالمتجدلى احمد حسن </v>
          </cell>
          <cell r="C276">
            <v>0</v>
          </cell>
          <cell r="D276" t="str">
            <v>خرسانة 350</v>
          </cell>
          <cell r="E276">
            <v>0</v>
          </cell>
          <cell r="F276">
            <v>4370</v>
          </cell>
          <cell r="G276">
            <v>230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B277" t="str">
            <v>علي محمد علي البغاشي الشهراني</v>
          </cell>
          <cell r="C277">
            <v>0</v>
          </cell>
          <cell r="D277" t="str">
            <v>فرق خرسانة 400</v>
          </cell>
          <cell r="E277">
            <v>0</v>
          </cell>
          <cell r="F277">
            <v>400</v>
          </cell>
          <cell r="G277">
            <v>400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B278" t="str">
            <v xml:space="preserve">محمد سعيد فالح الظهور الشهرانى </v>
          </cell>
          <cell r="C278">
            <v>0</v>
          </cell>
          <cell r="D278" t="str">
            <v>خرسانة 350</v>
          </cell>
          <cell r="E278">
            <v>0</v>
          </cell>
          <cell r="F278">
            <v>20000</v>
          </cell>
          <cell r="G278">
            <v>250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B279" t="str">
            <v>محمد سعيد محمد الحنيفي الشهراني</v>
          </cell>
          <cell r="C279">
            <v>0</v>
          </cell>
          <cell r="D279" t="str">
            <v>خرسانة 350</v>
          </cell>
          <cell r="E279">
            <v>0</v>
          </cell>
          <cell r="F279">
            <v>500</v>
          </cell>
          <cell r="G279">
            <v>250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B280" t="str">
            <v>مشبب محمد راشد الشهراني</v>
          </cell>
          <cell r="C280">
            <v>0</v>
          </cell>
          <cell r="D280" t="str">
            <v>خرسانة 350</v>
          </cell>
          <cell r="E280">
            <v>0</v>
          </cell>
          <cell r="F280">
            <v>500</v>
          </cell>
          <cell r="G280">
            <v>250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B281" t="str">
            <v>مشبب محمد راشد الشهراني</v>
          </cell>
          <cell r="C281">
            <v>0</v>
          </cell>
          <cell r="D281" t="str">
            <v>خرسانة 350</v>
          </cell>
          <cell r="E281">
            <v>0</v>
          </cell>
          <cell r="F281">
            <v>2500</v>
          </cell>
          <cell r="G281">
            <v>250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B282" t="str">
            <v>محمد صالح حامد الدحروجي الشهراني</v>
          </cell>
          <cell r="C282">
            <v>0</v>
          </cell>
          <cell r="D282" t="str">
            <v>خرسانة 350</v>
          </cell>
          <cell r="E282">
            <v>0</v>
          </cell>
          <cell r="F282">
            <v>10000</v>
          </cell>
          <cell r="G282">
            <v>250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B283" t="str">
            <v xml:space="preserve">محمد سعيد فالح الظهور الشهرانى </v>
          </cell>
          <cell r="C283">
            <v>0</v>
          </cell>
          <cell r="D283" t="str">
            <v>خرسانة 350</v>
          </cell>
          <cell r="E283">
            <v>0</v>
          </cell>
          <cell r="F283">
            <v>2250</v>
          </cell>
          <cell r="G283">
            <v>250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B284" t="str">
            <v>محمد سعيد محمد الحنيفي الشهراني</v>
          </cell>
          <cell r="C284">
            <v>0</v>
          </cell>
          <cell r="D284" t="str">
            <v>خرسانة 350</v>
          </cell>
          <cell r="E284">
            <v>0</v>
          </cell>
          <cell r="F284">
            <v>3250</v>
          </cell>
          <cell r="G284">
            <v>250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B285" t="str">
            <v>مشبب محمد راشد الشهراني</v>
          </cell>
          <cell r="C285">
            <v>0</v>
          </cell>
          <cell r="D285" t="str">
            <v>خرسانة 350</v>
          </cell>
          <cell r="E285">
            <v>0</v>
          </cell>
          <cell r="F285">
            <v>1750</v>
          </cell>
          <cell r="G285">
            <v>250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B286" t="str">
            <v>سعيد ناصر فلاح الجروى القحطانى</v>
          </cell>
          <cell r="C286">
            <v>0</v>
          </cell>
          <cell r="D286" t="str">
            <v>خرسانة 350</v>
          </cell>
          <cell r="E286">
            <v>0</v>
          </cell>
          <cell r="F286">
            <v>2500</v>
          </cell>
          <cell r="G286">
            <v>250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B287" t="str">
            <v>سعيد ناصر فلاح الجروى القحطانى</v>
          </cell>
          <cell r="C287">
            <v>0</v>
          </cell>
          <cell r="D287" t="str">
            <v>خرسانة 350</v>
          </cell>
          <cell r="E287">
            <v>0</v>
          </cell>
          <cell r="F287">
            <v>250</v>
          </cell>
          <cell r="G287">
            <v>250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B288" t="str">
            <v xml:space="preserve">هادي سعيد هادي البغاشي الشهراني  
</v>
          </cell>
          <cell r="C288">
            <v>0</v>
          </cell>
          <cell r="D288" t="str">
            <v>خرسانة 350</v>
          </cell>
          <cell r="E288">
            <v>0</v>
          </cell>
          <cell r="F288">
            <v>11500</v>
          </cell>
          <cell r="G288">
            <v>230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B289" t="str">
            <v xml:space="preserve">هادي سعيد هادي البغاشي الشهراني  
</v>
          </cell>
          <cell r="C289">
            <v>0</v>
          </cell>
          <cell r="D289" t="str">
            <v>خرسانة 350</v>
          </cell>
          <cell r="E289">
            <v>0</v>
          </cell>
          <cell r="F289">
            <v>1150</v>
          </cell>
          <cell r="G289">
            <v>230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B290" t="str">
            <v>محمد سعيد محمد الحنيفي الشهراني</v>
          </cell>
          <cell r="C290">
            <v>0</v>
          </cell>
          <cell r="D290" t="str">
            <v>خرسانة 350</v>
          </cell>
          <cell r="E290">
            <v>0</v>
          </cell>
          <cell r="F290">
            <v>33000</v>
          </cell>
          <cell r="G290">
            <v>220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B291" t="str">
            <v>حجه مدشوش عوض الشهرانى</v>
          </cell>
          <cell r="C291">
            <v>0</v>
          </cell>
          <cell r="D291" t="str">
            <v>خرسانة 350</v>
          </cell>
          <cell r="E291">
            <v>0</v>
          </cell>
          <cell r="F291">
            <v>7500</v>
          </cell>
          <cell r="G291">
            <v>250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B292" t="str">
            <v>حجه مدشوش عوض الشهرانى</v>
          </cell>
          <cell r="C292">
            <v>0</v>
          </cell>
          <cell r="D292" t="str">
            <v>خرسانة 350</v>
          </cell>
          <cell r="E292">
            <v>0</v>
          </cell>
          <cell r="F292">
            <v>1250</v>
          </cell>
          <cell r="G292">
            <v>250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B293" t="str">
            <v>محمد حسين حزام حاضر الشهراني</v>
          </cell>
          <cell r="C293">
            <v>0</v>
          </cell>
          <cell r="D293" t="str">
            <v>خرسانة 350</v>
          </cell>
          <cell r="E293">
            <v>0</v>
          </cell>
          <cell r="F293">
            <v>14300</v>
          </cell>
          <cell r="G293">
            <v>220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B294" t="str">
            <v>محمد صالح حامد الدحروجي الشهراني</v>
          </cell>
          <cell r="C294">
            <v>0</v>
          </cell>
          <cell r="D294" t="str">
            <v>خرسانة 350</v>
          </cell>
          <cell r="E294">
            <v>0</v>
          </cell>
          <cell r="F294">
            <v>6000</v>
          </cell>
          <cell r="G294">
            <v>250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B295" t="str">
            <v>محمد صالح حامد الدحروجي الشهراني</v>
          </cell>
          <cell r="C295">
            <v>0</v>
          </cell>
          <cell r="D295" t="str">
            <v>خرسانة 350</v>
          </cell>
          <cell r="E295">
            <v>0</v>
          </cell>
          <cell r="F295">
            <v>500</v>
          </cell>
          <cell r="G295">
            <v>250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B296" t="str">
            <v xml:space="preserve">محمد سعيد فالح الظهور الشهرانى </v>
          </cell>
          <cell r="C296">
            <v>0</v>
          </cell>
          <cell r="D296" t="str">
            <v>خرسانة 350</v>
          </cell>
          <cell r="E296">
            <v>0</v>
          </cell>
          <cell r="F296">
            <v>8250</v>
          </cell>
          <cell r="G296">
            <v>250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B297" t="str">
            <v xml:space="preserve">محمد سعيد فالح الظهور الشهرانى </v>
          </cell>
          <cell r="C297">
            <v>0</v>
          </cell>
          <cell r="D297" t="str">
            <v>خرسانة 350</v>
          </cell>
          <cell r="E297">
            <v>0</v>
          </cell>
          <cell r="F297">
            <v>500</v>
          </cell>
          <cell r="G297">
            <v>250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B298" t="str">
            <v>محمد سعد جويعد الشهراني</v>
          </cell>
          <cell r="C298">
            <v>0</v>
          </cell>
          <cell r="D298" t="str">
            <v>خرسانة 350</v>
          </cell>
          <cell r="E298">
            <v>0</v>
          </cell>
          <cell r="F298">
            <v>3250</v>
          </cell>
          <cell r="G298">
            <v>250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B299" t="str">
            <v>ناصر محمد فلاح الشهراني</v>
          </cell>
          <cell r="C299">
            <v>0</v>
          </cell>
          <cell r="D299" t="str">
            <v>خرسانة 350</v>
          </cell>
          <cell r="E299">
            <v>0</v>
          </cell>
          <cell r="F299">
            <v>6250</v>
          </cell>
          <cell r="G299">
            <v>250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B300" t="str">
            <v>محمد ناصر الشهراني</v>
          </cell>
          <cell r="C300">
            <v>0</v>
          </cell>
          <cell r="D300" t="str">
            <v>خرسانة 350</v>
          </cell>
          <cell r="E300">
            <v>0</v>
          </cell>
          <cell r="F300">
            <v>15600</v>
          </cell>
          <cell r="G300">
            <v>240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B301" t="str">
            <v>سعيد محمد علي الشهراني</v>
          </cell>
          <cell r="C301">
            <v>0</v>
          </cell>
          <cell r="D301" t="str">
            <v>خرسانة 350</v>
          </cell>
          <cell r="E301">
            <v>0</v>
          </cell>
          <cell r="F301">
            <v>19000</v>
          </cell>
          <cell r="G301">
            <v>250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B302" t="str">
            <v>مسفر سعود مكدي البغاشي الشهراني</v>
          </cell>
          <cell r="C302">
            <v>0</v>
          </cell>
          <cell r="D302" t="str">
            <v>خرسانة 350</v>
          </cell>
          <cell r="E302">
            <v>0</v>
          </cell>
          <cell r="F302">
            <v>7500</v>
          </cell>
          <cell r="G302">
            <v>250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B303" t="str">
            <v>سعيد ناصر فلاح الجروى القحطانى</v>
          </cell>
          <cell r="C303">
            <v>0</v>
          </cell>
          <cell r="D303" t="str">
            <v>خرسانة 350</v>
          </cell>
          <cell r="E303">
            <v>0</v>
          </cell>
          <cell r="F303">
            <v>1750</v>
          </cell>
          <cell r="G303">
            <v>250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B304" t="str">
            <v>فالح علي ناصر ال حسنية الشهراني</v>
          </cell>
          <cell r="C304">
            <v>0</v>
          </cell>
          <cell r="D304" t="str">
            <v>خرسانة 350</v>
          </cell>
          <cell r="E304">
            <v>0</v>
          </cell>
          <cell r="F304">
            <v>15000</v>
          </cell>
          <cell r="G304">
            <v>250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B305" t="str">
            <v>علي محمد علي البغاشي الشهراني</v>
          </cell>
          <cell r="C305">
            <v>0</v>
          </cell>
          <cell r="D305" t="str">
            <v>ايجار خلاطة</v>
          </cell>
          <cell r="E305">
            <v>0</v>
          </cell>
          <cell r="F305">
            <v>300</v>
          </cell>
          <cell r="G305">
            <v>300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</row>
        <row r="306">
          <cell r="B306" t="str">
            <v>شجعان محمد مناحي القربي الشهراني</v>
          </cell>
          <cell r="C306">
            <v>0</v>
          </cell>
          <cell r="D306" t="str">
            <v>خرسانة 350</v>
          </cell>
          <cell r="E306">
            <v>0</v>
          </cell>
          <cell r="F306">
            <v>3750</v>
          </cell>
          <cell r="G306">
            <v>250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B307" t="str">
            <v>سعيد ناصر فلاح الجروى القحطانى</v>
          </cell>
          <cell r="C307">
            <v>0</v>
          </cell>
          <cell r="D307" t="str">
            <v>خرسانة 350</v>
          </cell>
          <cell r="E307">
            <v>0</v>
          </cell>
          <cell r="F307">
            <v>2500</v>
          </cell>
          <cell r="G307">
            <v>250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B308" t="str">
            <v>سعيد ناصر فلاح الجروى القحطانى</v>
          </cell>
          <cell r="C308">
            <v>0</v>
          </cell>
          <cell r="D308" t="str">
            <v>خرسانة 350</v>
          </cell>
          <cell r="E308">
            <v>0</v>
          </cell>
          <cell r="F308">
            <v>500</v>
          </cell>
          <cell r="G308">
            <v>250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B309" t="str">
            <v>سعيد محمد علي الشهراني</v>
          </cell>
          <cell r="C309">
            <v>0</v>
          </cell>
          <cell r="D309" t="str">
            <v>خرسانة 350</v>
          </cell>
          <cell r="E309">
            <v>0</v>
          </cell>
          <cell r="F309">
            <v>1500</v>
          </cell>
          <cell r="G309">
            <v>250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B310" t="str">
            <v>فالح علي ناصر ال حسنية الشهراني</v>
          </cell>
          <cell r="C310">
            <v>0</v>
          </cell>
          <cell r="D310" t="str">
            <v>خرسانة 350</v>
          </cell>
          <cell r="E310">
            <v>0</v>
          </cell>
          <cell r="F310">
            <v>12500</v>
          </cell>
          <cell r="G310">
            <v>250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B311" t="str">
            <v>ثامر سعيد فالح الظهور الشهراني</v>
          </cell>
          <cell r="C311">
            <v>0</v>
          </cell>
          <cell r="D311" t="str">
            <v>خرسانة 350</v>
          </cell>
          <cell r="E311">
            <v>0</v>
          </cell>
          <cell r="F311">
            <v>8750</v>
          </cell>
          <cell r="G311">
            <v>250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B312" t="str">
            <v>ثامر سعيد فالح الظهور الشهراني</v>
          </cell>
          <cell r="C312">
            <v>0</v>
          </cell>
          <cell r="D312" t="str">
            <v>خرسانة 350</v>
          </cell>
          <cell r="E312">
            <v>0</v>
          </cell>
          <cell r="F312">
            <v>500</v>
          </cell>
          <cell r="G312">
            <v>250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B313" t="str">
            <v>ثامر سعيد فالح الظهور الشهراني</v>
          </cell>
          <cell r="C313">
            <v>0</v>
          </cell>
          <cell r="D313" t="str">
            <v>خرسانة 350</v>
          </cell>
          <cell r="E313">
            <v>0</v>
          </cell>
          <cell r="F313">
            <v>1500</v>
          </cell>
          <cell r="G313">
            <v>250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B314" t="str">
            <v>إبراهيم على ناصر البغاشي الشهراني</v>
          </cell>
          <cell r="C314">
            <v>0</v>
          </cell>
          <cell r="D314" t="str">
            <v>خرسانة 350</v>
          </cell>
          <cell r="E314">
            <v>0</v>
          </cell>
          <cell r="F314">
            <v>5350</v>
          </cell>
          <cell r="G314">
            <v>250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B315" t="str">
            <v>محمد صالح حامد الدحروجي الشهراني</v>
          </cell>
          <cell r="C315">
            <v>0</v>
          </cell>
          <cell r="D315" t="str">
            <v>خرسانة 350</v>
          </cell>
          <cell r="E315">
            <v>0</v>
          </cell>
          <cell r="F315">
            <v>3750</v>
          </cell>
          <cell r="G315">
            <v>250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B316" t="str">
            <v>محمد صالح حامد الدحروجي الشهراني</v>
          </cell>
          <cell r="C316">
            <v>0</v>
          </cell>
          <cell r="D316" t="str">
            <v>خرسانة 350</v>
          </cell>
          <cell r="E316">
            <v>0</v>
          </cell>
          <cell r="F316">
            <v>500</v>
          </cell>
          <cell r="G316">
            <v>250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B317" t="str">
            <v>إبراهيم على ناصر البغاشي الشهراني</v>
          </cell>
          <cell r="C317">
            <v>0</v>
          </cell>
          <cell r="D317" t="str">
            <v>خرسانة 350</v>
          </cell>
          <cell r="E317">
            <v>0</v>
          </cell>
          <cell r="F317">
            <v>4000</v>
          </cell>
          <cell r="G317">
            <v>250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B318" t="str">
            <v>بطي ناصر محمد القربي الشهراني</v>
          </cell>
          <cell r="C318">
            <v>0</v>
          </cell>
          <cell r="D318" t="str">
            <v>خرسانة 350</v>
          </cell>
          <cell r="E318">
            <v>0</v>
          </cell>
          <cell r="F318">
            <v>12500</v>
          </cell>
          <cell r="G318">
            <v>250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B319" t="str">
            <v>ناصر محمد فلاح الشهراني</v>
          </cell>
          <cell r="C319">
            <v>0</v>
          </cell>
          <cell r="D319" t="str">
            <v>خرسانة 350</v>
          </cell>
          <cell r="E319">
            <v>0</v>
          </cell>
          <cell r="F319">
            <v>4000</v>
          </cell>
          <cell r="G319">
            <v>250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B320" t="str">
            <v>مشبب محمد راشد الشهراني</v>
          </cell>
          <cell r="C320">
            <v>0</v>
          </cell>
          <cell r="D320" t="str">
            <v>خرسانة 350</v>
          </cell>
          <cell r="E320">
            <v>0</v>
          </cell>
          <cell r="F320">
            <v>4250</v>
          </cell>
          <cell r="G320">
            <v>250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B321" t="str">
            <v>بدر حسن عمر البغاشي الشهراني</v>
          </cell>
          <cell r="C321">
            <v>0</v>
          </cell>
          <cell r="D321" t="str">
            <v>خرسانة 350</v>
          </cell>
          <cell r="E321">
            <v>0</v>
          </cell>
          <cell r="F321">
            <v>6250</v>
          </cell>
          <cell r="G321">
            <v>250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B322" t="str">
            <v>مشبب محمد راشد الشهراني</v>
          </cell>
          <cell r="C322">
            <v>0</v>
          </cell>
          <cell r="D322" t="str">
            <v>خرسانة 350</v>
          </cell>
          <cell r="E322">
            <v>0</v>
          </cell>
          <cell r="F322">
            <v>500</v>
          </cell>
          <cell r="G322">
            <v>250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B323" t="str">
            <v>مسفر سعود مكدي البغاشي الشهراني</v>
          </cell>
          <cell r="C323">
            <v>0</v>
          </cell>
          <cell r="D323" t="str">
            <v>خرسانة 350</v>
          </cell>
          <cell r="E323">
            <v>0</v>
          </cell>
          <cell r="F323">
            <v>2750</v>
          </cell>
          <cell r="G323">
            <v>250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B324" t="str">
            <v xml:space="preserve">بسام عبدالمتجدلى احمد حسن </v>
          </cell>
          <cell r="C324">
            <v>0</v>
          </cell>
          <cell r="D324" t="str">
            <v>خرسانة 350</v>
          </cell>
          <cell r="E324">
            <v>0</v>
          </cell>
          <cell r="F324">
            <v>1000</v>
          </cell>
          <cell r="G324">
            <v>250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B325" t="str">
            <v>إبراهيم على ناصر البغاشي الشهراني</v>
          </cell>
          <cell r="C325">
            <v>0</v>
          </cell>
          <cell r="D325" t="str">
            <v>خرسانة 350</v>
          </cell>
          <cell r="E325">
            <v>0</v>
          </cell>
          <cell r="F325">
            <v>650</v>
          </cell>
          <cell r="G325">
            <v>250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B326" t="str">
            <v xml:space="preserve">بسام عبدالمتجدلى احمد حسن </v>
          </cell>
          <cell r="C326">
            <v>0</v>
          </cell>
          <cell r="D326" t="str">
            <v>خرسانة 350</v>
          </cell>
          <cell r="E326">
            <v>0</v>
          </cell>
          <cell r="F326">
            <v>20000</v>
          </cell>
          <cell r="G326">
            <v>250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B327" t="str">
            <v xml:space="preserve">هادي سعيد هادي البغاشي الشهراني  
</v>
          </cell>
          <cell r="C327">
            <v>0</v>
          </cell>
          <cell r="D327" t="str">
            <v>خرسانة 350</v>
          </cell>
          <cell r="E327">
            <v>0</v>
          </cell>
          <cell r="F327">
            <v>2500</v>
          </cell>
          <cell r="G327">
            <v>250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tables/table1.xml><?xml version="1.0" encoding="utf-8"?>
<table xmlns="http://schemas.openxmlformats.org/spreadsheetml/2006/main" id="1" name="Cars" displayName="Cars" ref="A2:AB43" totalsRowCount="1" headerRowDxfId="62" dataDxfId="60" totalsRowDxfId="58" headerRowBorderDxfId="61" tableBorderDxfId="59" totalsRowBorderDxfId="57">
  <autoFilter ref="A2:AB42"/>
  <sortState ref="A3:AB42">
    <sortCondition sortBy="cellColor" ref="B2:B42" dxfId="56"/>
  </sortState>
  <tableColumns count="28">
    <tableColumn id="2" name="م" dataDxfId="55" totalsRowDxfId="54">
      <calculatedColumnFormula>IF(B3="","",SUBTOTAL(3,$B$3:B3))</calculatedColumnFormula>
    </tableColumn>
    <tableColumn id="33" name="كود المبنى" totalsRowFunction="count" dataDxfId="53" totalsRowDxfId="52" dataCellStyle="Normal 2"/>
    <tableColumn id="3" name="الوصف" totalsRowFunction="count" dataDxfId="51" totalsRowDxfId="50"/>
    <tableColumn id="4" name="الجهة المالكة" totalsRowFunction="count" dataDxfId="49" totalsRowDxfId="48"/>
    <tableColumn id="5" name="سنة الترسية" totalsRowFunction="count" dataDxfId="47" totalsRowDxfId="46"/>
    <tableColumn id="6" name="الواجهة" totalsRowFunction="count" dataDxfId="45" totalsRowDxfId="44"/>
    <tableColumn id="7" name="المقاول المنفذ" totalsRowFunction="count" dataDxfId="43" totalsRowDxfId="42"/>
    <tableColumn id="8" name="رقم هاتف المقاول" totalsRowFunction="count" dataDxfId="41" totalsRowDxfId="40"/>
    <tableColumn id="10" name="اسم الجهة المشرفة" totalsRowFunction="count" dataDxfId="39" totalsRowDxfId="38"/>
    <tableColumn id="11" name="رقم المشروع" totalsRowFunction="count" dataDxfId="37" totalsRowDxfId="36"/>
    <tableColumn id="12" name="قيمة المشروع" totalsRowFunction="count" dataDxfId="35" totalsRowDxfId="34"/>
    <tableColumn id="9" name="موقع العمل" dataDxfId="33" totalsRowDxfId="32" dataCellStyle="Normal 2"/>
    <tableColumn id="13" name="تاريخ انتهاء المشروع" totalsRowFunction="count" dataDxfId="31" totalsRowDxfId="30"/>
    <tableColumn id="14" name="تاريخ انتهاء الفحص (ميلادي)" totalsRowFunction="count" dataDxfId="29" totalsRowDxfId="28">
      <calculatedColumnFormula array="1">IFERROR(ConvertDate(Cars[[#This Row],[تاريخ انتهاء المشروع]]),"")</calculatedColumnFormula>
    </tableColumn>
    <tableColumn id="15" name="حالة المشروع" totalsRowFunction="count" dataDxfId="27" totalsRowDxfId="26">
      <calculatedColumnFormula>IF(#REF!&lt;1,"منتهي",IF(#REF!&lt;30,"تجديد",IF(#REF!="","","ساري")))</calculatedColumnFormula>
    </tableColumn>
    <tableColumn id="16" name="تاريخ انتهاء عقد مقاول الباطن" totalsRowFunction="count" dataDxfId="25" totalsRowDxfId="24"/>
    <tableColumn id="17" name="تاريخ انتهاء الاستمارة (ميلادي)" totalsRowFunction="count" dataDxfId="23" totalsRowDxfId="22">
      <calculatedColumnFormula array="1">IFERROR(ConvertDate(Cars[[#This Row],[تاريخ انتهاء عقد مقاول الباطن]]),"")</calculatedColumnFormula>
    </tableColumn>
    <tableColumn id="18" name="حالة المقاول" totalsRowFunction="count" dataDxfId="21" totalsRowDxfId="20">
      <calculatedColumnFormula>IF(#REF!&lt;1,"منتهي",IF(#REF!&lt;30,"تجديد",IF(#REF!="","","ساري")))</calculatedColumnFormula>
    </tableColumn>
    <tableColumn id="22" name="تاريخ انتهاء بولصة التأمين" totalsRowFunction="count" dataDxfId="19" totalsRowDxfId="18">
      <calculatedColumnFormula>Cars[[#This Row],[تاريخ انتهاء التأمين (ميلادي)]]</calculatedColumnFormula>
    </tableColumn>
    <tableColumn id="23" name="تاريخ انتهاء التأمين (ميلادي)" totalsRowFunction="count" dataDxfId="17" totalsRowDxfId="16">
      <calculatedColumnFormula array="1">ConvertDate(Cars[[#This Row],[تاريخ انتهاء بولصة التأمين]])</calculatedColumnFormula>
    </tableColumn>
    <tableColumn id="24" name="حالة بوليصة التأمين" totalsRowFunction="count" dataDxfId="15" totalsRowDxfId="14">
      <calculatedColumnFormula>IFERROR(IF(#REF!&lt;1,"منتهي",IF(#REF!&lt;30,"تجديد","ساري")),"")</calculatedColumnFormula>
    </tableColumn>
    <tableColumn id="35" name="رقم بوليصة التأمين" totalsRowFunction="count" dataDxfId="13" totalsRowDxfId="12" dataCellStyle="Normal 2"/>
    <tableColumn id="25" name="اسم مدير المشروع" totalsRowFunction="count" dataDxfId="11" totalsRowDxfId="10"/>
    <tableColumn id="26" name="الجنسية" totalsRowFunction="count" dataDxfId="9" totalsRowDxfId="8"/>
    <tableColumn id="29" name="رقم الجوال" totalsRowFunction="count" dataDxfId="7" totalsRowDxfId="6"/>
    <tableColumn id="31" name="كود السيارة" totalsRowFunction="count" dataDxfId="5" totalsRowDxfId="4"/>
    <tableColumn id="41" name="ملاحظات" totalsRowFunction="count" dataDxfId="3" totalsRowDxfId="2"/>
    <tableColumn id="1" name="اصل العقد الورقي ( موجود او لا )" totalsRowFunction="count" dataDxfId="1" totalsRowDxfId="0"/>
  </tableColumns>
  <tableStyleInfo name="TableStyleMedium14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B51"/>
  <sheetViews>
    <sheetView rightToLeft="1" tabSelected="1" zoomScale="70" zoomScaleNormal="70" workbookViewId="0">
      <pane xSplit="10" ySplit="2" topLeftCell="K44" activePane="bottomRight" state="frozen"/>
      <selection pane="topRight" activeCell="K1" sqref="K1"/>
      <selection pane="bottomLeft" activeCell="A3" sqref="A3"/>
      <selection pane="bottomRight" activeCell="J58" sqref="J58"/>
    </sheetView>
  </sheetViews>
  <sheetFormatPr defaultRowHeight="14.25"/>
  <cols>
    <col min="1" max="1" width="6.375" bestFit="1" customWidth="1"/>
    <col min="2" max="2" width="9" customWidth="1"/>
    <col min="3" max="3" width="20.625" bestFit="1" customWidth="1"/>
    <col min="4" max="4" width="10.375" customWidth="1"/>
    <col min="5" max="5" width="10.875" bestFit="1" customWidth="1"/>
    <col min="6" max="6" width="9" customWidth="1"/>
    <col min="7" max="7" width="17.875" customWidth="1"/>
    <col min="8" max="8" width="13.875" bestFit="1" customWidth="1"/>
    <col min="9" max="9" width="26" customWidth="1"/>
    <col min="10" max="10" width="16.375" bestFit="1" customWidth="1"/>
    <col min="11" max="12" width="14.875" customWidth="1"/>
    <col min="13" max="13" width="15" bestFit="1" customWidth="1"/>
    <col min="14" max="14" width="15" hidden="1" customWidth="1"/>
    <col min="15" max="15" width="12.875" bestFit="1" customWidth="1"/>
    <col min="16" max="16" width="15.625" bestFit="1" customWidth="1"/>
    <col min="17" max="17" width="16" hidden="1" customWidth="1"/>
    <col min="18" max="18" width="10.375" bestFit="1" customWidth="1"/>
    <col min="19" max="19" width="15" customWidth="1"/>
    <col min="20" max="20" width="17.125" hidden="1" customWidth="1"/>
    <col min="21" max="21" width="10.125" bestFit="1" customWidth="1"/>
    <col min="22" max="22" width="24" customWidth="1"/>
    <col min="23" max="23" width="18.125" customWidth="1"/>
    <col min="24" max="24" width="17" bestFit="1" customWidth="1"/>
    <col min="25" max="25" width="18" bestFit="1" customWidth="1"/>
    <col min="26" max="26" width="13.375" customWidth="1"/>
    <col min="27" max="27" width="16.125" customWidth="1"/>
    <col min="28" max="28" width="25" customWidth="1"/>
  </cols>
  <sheetData>
    <row r="1" spans="1:28" ht="51" customHeight="1">
      <c r="A1" s="31"/>
      <c r="B1" s="31"/>
      <c r="C1" s="31"/>
      <c r="D1" s="31"/>
      <c r="E1" s="31"/>
      <c r="F1" s="31"/>
      <c r="G1" s="31"/>
      <c r="H1" s="31"/>
      <c r="I1" s="31"/>
      <c r="J1" s="33" t="s">
        <v>77</v>
      </c>
      <c r="K1" s="31"/>
      <c r="L1" s="31"/>
      <c r="M1" s="31"/>
      <c r="N1" s="31"/>
      <c r="O1" s="31"/>
      <c r="P1" s="31"/>
      <c r="Q1" s="31"/>
      <c r="R1" s="33" t="s">
        <v>78</v>
      </c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28" ht="66.75" customHeight="1">
      <c r="A2" s="1" t="s">
        <v>0</v>
      </c>
      <c r="B2" s="2" t="s">
        <v>44</v>
      </c>
      <c r="C2" s="2" t="s">
        <v>43</v>
      </c>
      <c r="D2" s="2" t="s">
        <v>45</v>
      </c>
      <c r="E2" s="2" t="s">
        <v>46</v>
      </c>
      <c r="F2" s="2" t="s">
        <v>72</v>
      </c>
      <c r="G2" s="2" t="s">
        <v>47</v>
      </c>
      <c r="H2" s="2" t="s">
        <v>48</v>
      </c>
      <c r="I2" s="2" t="s">
        <v>49</v>
      </c>
      <c r="J2" s="2" t="s">
        <v>50</v>
      </c>
      <c r="K2" s="2" t="s">
        <v>51</v>
      </c>
      <c r="L2" s="2" t="s">
        <v>52</v>
      </c>
      <c r="M2" s="2" t="s">
        <v>53</v>
      </c>
      <c r="N2" s="2" t="s">
        <v>1</v>
      </c>
      <c r="O2" s="2" t="s">
        <v>54</v>
      </c>
      <c r="P2" s="2" t="s">
        <v>55</v>
      </c>
      <c r="Q2" s="2" t="s">
        <v>2</v>
      </c>
      <c r="R2" s="2" t="s">
        <v>56</v>
      </c>
      <c r="S2" s="2" t="s">
        <v>57</v>
      </c>
      <c r="T2" s="2" t="s">
        <v>3</v>
      </c>
      <c r="U2" s="2" t="s">
        <v>58</v>
      </c>
      <c r="V2" s="2" t="s">
        <v>4</v>
      </c>
      <c r="W2" s="2" t="s">
        <v>59</v>
      </c>
      <c r="X2" s="2" t="s">
        <v>5</v>
      </c>
      <c r="Y2" s="2" t="s">
        <v>6</v>
      </c>
      <c r="Z2" s="2" t="s">
        <v>60</v>
      </c>
      <c r="AA2" s="3" t="s">
        <v>7</v>
      </c>
      <c r="AB2" s="2" t="s">
        <v>61</v>
      </c>
    </row>
    <row r="3" spans="1:28" ht="60" customHeight="1">
      <c r="A3" s="4">
        <f>IF(B3="","",SUBTOTAL(3,$B$3:B3))</f>
        <v>1</v>
      </c>
      <c r="B3" s="5" t="s">
        <v>62</v>
      </c>
      <c r="C3" s="5" t="s">
        <v>70</v>
      </c>
      <c r="D3" s="5" t="s">
        <v>71</v>
      </c>
      <c r="E3" s="5">
        <v>1438</v>
      </c>
      <c r="F3" s="5" t="s">
        <v>10</v>
      </c>
      <c r="G3" s="5">
        <v>89464222</v>
      </c>
      <c r="H3" s="5">
        <v>12345678</v>
      </c>
      <c r="I3" s="5" t="s">
        <v>73</v>
      </c>
      <c r="J3" s="5">
        <v>208561110</v>
      </c>
      <c r="K3" s="5">
        <v>1000000</v>
      </c>
      <c r="L3" s="5" t="s">
        <v>12</v>
      </c>
      <c r="M3" s="6" t="s">
        <v>13</v>
      </c>
      <c r="N3" s="7" t="str" cm="1">
        <f t="array" aca="1" ref="N3" ca="1">IFERROR(ConvertDate(Cars[[#This Row],[تاريخ انتهاء المشروع]]),"")</f>
        <v/>
      </c>
      <c r="O3" s="13" t="e">
        <f>IF(#REF!&lt;1,"منتهي",IF(#REF!&lt;30,"تجديد",IF(#REF!="","","ساري")))</f>
        <v>#REF!</v>
      </c>
      <c r="P3" s="6" t="s">
        <v>14</v>
      </c>
      <c r="Q3" s="7" t="str" cm="1">
        <f t="array" aca="1" ref="Q3" ca="1">IFERROR(ConvertDate(Cars[[#This Row],[تاريخ انتهاء عقد مقاول الباطن]]),"")</f>
        <v/>
      </c>
      <c r="R3" s="13" t="e">
        <f>IF(#REF!&lt;1,"منتهي",IF(#REF!&lt;30,"تجديد",IF(#REF!="","","ساري")))</f>
        <v>#REF!</v>
      </c>
      <c r="S3" s="6">
        <f>Cars[[#This Row],[تاريخ انتهاء التأمين (ميلادي)]]</f>
        <v>45140</v>
      </c>
      <c r="T3" s="7">
        <v>45140</v>
      </c>
      <c r="U3" s="13" t="str">
        <f>IFERROR(IF(#REF!&lt;1,"منتهي",IF(#REF!&lt;30,"تجديد","ساري")),"")</f>
        <v/>
      </c>
      <c r="V3" s="7" t="s">
        <v>74</v>
      </c>
      <c r="W3" s="5" t="s">
        <v>75</v>
      </c>
      <c r="X3" s="5" t="s">
        <v>26</v>
      </c>
      <c r="Y3" s="5">
        <v>50000000</v>
      </c>
      <c r="Z3" s="8" t="s">
        <v>76</v>
      </c>
      <c r="AA3" s="9"/>
      <c r="AB3" s="34" t="s">
        <v>16</v>
      </c>
    </row>
    <row r="4" spans="1:28" ht="60" customHeight="1">
      <c r="A4" s="4">
        <f>IF(B4="","",SUBTOTAL(3,$B$3:B4))</f>
        <v>2</v>
      </c>
      <c r="B4" s="5" t="s">
        <v>63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7"/>
      <c r="O4" s="32" t="s">
        <v>79</v>
      </c>
      <c r="P4" s="6"/>
      <c r="Q4" s="7"/>
      <c r="R4" s="7"/>
      <c r="S4" s="6"/>
      <c r="T4" s="7"/>
      <c r="U4" s="7"/>
      <c r="V4" s="7"/>
      <c r="W4" s="5"/>
      <c r="X4" s="5"/>
      <c r="Y4" s="5"/>
      <c r="Z4" s="8"/>
      <c r="AA4" s="9"/>
      <c r="AB4" s="35" t="s">
        <v>19</v>
      </c>
    </row>
    <row r="5" spans="1:28" ht="60" customHeight="1">
      <c r="A5" s="4">
        <f>IF(B5="","",SUBTOTAL(3,$B$3:B5))</f>
        <v>3</v>
      </c>
      <c r="B5" s="5" t="s">
        <v>64</v>
      </c>
      <c r="C5" s="5"/>
      <c r="D5" s="5"/>
      <c r="E5" s="5"/>
      <c r="F5" s="5"/>
      <c r="G5" s="5"/>
      <c r="H5" s="5"/>
      <c r="I5" s="5"/>
      <c r="J5" s="5"/>
      <c r="K5" s="5"/>
      <c r="L5" s="5"/>
      <c r="M5" s="6"/>
      <c r="N5" s="7"/>
      <c r="O5" s="7"/>
      <c r="P5" s="6"/>
      <c r="Q5" s="7"/>
      <c r="R5" s="7"/>
      <c r="S5" s="6"/>
      <c r="T5" s="7"/>
      <c r="U5" s="7"/>
      <c r="V5" s="7"/>
      <c r="W5" s="5"/>
      <c r="X5" s="5"/>
      <c r="Y5" s="5"/>
      <c r="Z5" s="8"/>
      <c r="AA5" s="9"/>
      <c r="AB5" s="10" t="s">
        <v>80</v>
      </c>
    </row>
    <row r="6" spans="1:28" ht="60" customHeight="1">
      <c r="A6" s="4">
        <f>IF(B6="","",SUBTOTAL(3,$B$3:B6))</f>
        <v>4</v>
      </c>
      <c r="B6" s="5" t="s">
        <v>65</v>
      </c>
      <c r="C6" s="5"/>
      <c r="D6" s="5"/>
      <c r="E6" s="5"/>
      <c r="F6" s="5"/>
      <c r="G6" s="5"/>
      <c r="H6" s="5"/>
      <c r="I6" s="5"/>
      <c r="J6" s="5"/>
      <c r="K6" s="5"/>
      <c r="L6" s="5"/>
      <c r="M6" s="6"/>
      <c r="N6" s="7"/>
      <c r="O6" s="7"/>
      <c r="P6" s="6"/>
      <c r="Q6" s="7"/>
      <c r="R6" s="7"/>
      <c r="S6" s="6"/>
      <c r="T6" s="7"/>
      <c r="U6" s="7"/>
      <c r="V6" s="7"/>
      <c r="W6" s="5"/>
      <c r="X6" s="5"/>
      <c r="Y6" s="5"/>
      <c r="Z6" s="8"/>
      <c r="AA6" s="9"/>
      <c r="AB6" s="10"/>
    </row>
    <row r="7" spans="1:28" ht="60" customHeight="1">
      <c r="A7" s="4">
        <f>IF(B7="","",SUBTOTAL(3,$B$3:B7))</f>
        <v>5</v>
      </c>
      <c r="B7" s="5" t="s">
        <v>66</v>
      </c>
      <c r="C7" s="5"/>
      <c r="D7" s="5"/>
      <c r="E7" s="5"/>
      <c r="F7" s="5"/>
      <c r="G7" s="5"/>
      <c r="H7" s="5"/>
      <c r="I7" s="5"/>
      <c r="J7" s="5"/>
      <c r="K7" s="5"/>
      <c r="L7" s="5"/>
      <c r="M7" s="6"/>
      <c r="N7" s="7"/>
      <c r="O7" s="7"/>
      <c r="P7" s="6"/>
      <c r="Q7" s="7"/>
      <c r="R7" s="7"/>
      <c r="S7" s="6"/>
      <c r="T7" s="7"/>
      <c r="U7" s="7"/>
      <c r="V7" s="7"/>
      <c r="W7" s="5"/>
      <c r="X7" s="5"/>
      <c r="Y7" s="5"/>
      <c r="Z7" s="8"/>
      <c r="AA7" s="9"/>
      <c r="AB7" s="11"/>
    </row>
    <row r="8" spans="1:28" ht="60" customHeight="1">
      <c r="A8" s="4">
        <f>IF(B8="","",SUBTOTAL(3,$B$3:B8))</f>
        <v>6</v>
      </c>
      <c r="B8" s="5" t="s">
        <v>67</v>
      </c>
      <c r="C8" s="5"/>
      <c r="D8" s="5"/>
      <c r="E8" s="5"/>
      <c r="F8" s="5"/>
      <c r="G8" s="5"/>
      <c r="H8" s="5"/>
      <c r="I8" s="5"/>
      <c r="J8" s="5"/>
      <c r="K8" s="5"/>
      <c r="L8" s="5"/>
      <c r="M8" s="6"/>
      <c r="N8" s="7"/>
      <c r="O8" s="7"/>
      <c r="P8" s="6"/>
      <c r="Q8" s="7"/>
      <c r="R8" s="7"/>
      <c r="S8" s="6"/>
      <c r="T8" s="7"/>
      <c r="U8" s="7"/>
      <c r="V8" s="7"/>
      <c r="W8" s="5"/>
      <c r="X8" s="5"/>
      <c r="Y8" s="5"/>
      <c r="Z8" s="8"/>
      <c r="AA8" s="9"/>
      <c r="AB8" s="10"/>
    </row>
    <row r="9" spans="1:28" ht="60" customHeight="1">
      <c r="A9" s="4">
        <f>IF(B9="","",SUBTOTAL(3,$B$3:B9))</f>
        <v>7</v>
      </c>
      <c r="B9" s="5" t="s">
        <v>68</v>
      </c>
      <c r="C9" s="5"/>
      <c r="D9" s="5"/>
      <c r="E9" s="5"/>
      <c r="F9" s="5"/>
      <c r="G9" s="5"/>
      <c r="H9" s="5"/>
      <c r="I9" s="5"/>
      <c r="J9" s="5"/>
      <c r="K9" s="5"/>
      <c r="L9" s="5"/>
      <c r="M9" s="6"/>
      <c r="N9" s="7"/>
      <c r="O9" s="7"/>
      <c r="P9" s="6"/>
      <c r="Q9" s="7"/>
      <c r="R9" s="7"/>
      <c r="S9" s="6"/>
      <c r="T9" s="7"/>
      <c r="U9" s="7"/>
      <c r="V9" s="7"/>
      <c r="W9" s="5"/>
      <c r="X9" s="5"/>
      <c r="Y9" s="5"/>
      <c r="Z9" s="8"/>
      <c r="AA9" s="9"/>
      <c r="AB9" s="10"/>
    </row>
    <row r="10" spans="1:28" ht="60" customHeight="1">
      <c r="A10" s="4">
        <f>IF(B10="","",SUBTOTAL(3,$B$3:B10))</f>
        <v>8</v>
      </c>
      <c r="B10" s="5" t="s">
        <v>69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7"/>
      <c r="O10" s="7"/>
      <c r="P10" s="6"/>
      <c r="Q10" s="7"/>
      <c r="R10" s="7"/>
      <c r="S10" s="6"/>
      <c r="T10" s="7"/>
      <c r="U10" s="7"/>
      <c r="V10" s="7"/>
      <c r="W10" s="5"/>
      <c r="X10" s="5"/>
      <c r="Y10" s="5"/>
      <c r="Z10" s="8"/>
      <c r="AA10" s="9"/>
      <c r="AB10" s="10"/>
    </row>
    <row r="11" spans="1:28" ht="60" customHeight="1">
      <c r="A11" s="4" t="str">
        <f>IF(B11="","",SUBTOTAL(3,$B$3:B11))</f>
        <v/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6"/>
      <c r="N11" s="7"/>
      <c r="O11" s="7"/>
      <c r="P11" s="6"/>
      <c r="Q11" s="7"/>
      <c r="R11" s="7"/>
      <c r="S11" s="6"/>
      <c r="T11" s="7"/>
      <c r="U11" s="7"/>
      <c r="V11" s="7"/>
      <c r="W11" s="5"/>
      <c r="X11" s="5"/>
      <c r="Y11" s="5"/>
      <c r="Z11" s="8"/>
      <c r="AA11" s="9"/>
      <c r="AB11" s="10"/>
    </row>
    <row r="12" spans="1:28" ht="60" customHeight="1">
      <c r="A12" s="4" t="str">
        <f>IF(B12="","",SUBTOTAL(3,$B$3:B12))</f>
        <v/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6"/>
      <c r="N12" s="7"/>
      <c r="O12" s="7"/>
      <c r="P12" s="6"/>
      <c r="Q12" s="7"/>
      <c r="R12" s="7"/>
      <c r="S12" s="6"/>
      <c r="T12" s="7"/>
      <c r="U12" s="7"/>
      <c r="V12" s="7"/>
      <c r="W12" s="5"/>
      <c r="X12" s="5"/>
      <c r="Y12" s="5"/>
      <c r="Z12" s="8"/>
      <c r="AA12" s="9"/>
      <c r="AB12" s="10"/>
    </row>
    <row r="13" spans="1:28" ht="60" customHeight="1">
      <c r="A13" s="4" t="str">
        <f>IF(B13="","",SUBTOTAL(3,$B$3:B13))</f>
        <v/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6"/>
      <c r="N13" s="7"/>
      <c r="O13" s="7"/>
      <c r="P13" s="6"/>
      <c r="Q13" s="7"/>
      <c r="R13" s="7"/>
      <c r="S13" s="6"/>
      <c r="T13" s="7"/>
      <c r="U13" s="7"/>
      <c r="V13" s="7"/>
      <c r="W13" s="5"/>
      <c r="X13" s="5"/>
      <c r="Y13" s="5"/>
      <c r="Z13" s="8"/>
      <c r="AA13" s="9"/>
      <c r="AB13" s="10"/>
    </row>
    <row r="14" spans="1:28" ht="60" customHeight="1">
      <c r="A14" s="4" t="str">
        <f>IF(B14="","",SUBTOTAL(3,$B$3:B14))</f>
        <v/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6"/>
      <c r="N14" s="7"/>
      <c r="O14" s="7"/>
      <c r="P14" s="6"/>
      <c r="Q14" s="7"/>
      <c r="R14" s="7"/>
      <c r="S14" s="6"/>
      <c r="T14" s="7"/>
      <c r="U14" s="7"/>
      <c r="V14" s="7"/>
      <c r="W14" s="5"/>
      <c r="X14" s="5"/>
      <c r="Y14" s="5"/>
      <c r="Z14" s="8"/>
      <c r="AA14" s="9"/>
      <c r="AB14" s="10"/>
    </row>
    <row r="15" spans="1:28" ht="60" customHeight="1">
      <c r="A15" s="4" t="str">
        <f>IF(B15="","",SUBTOTAL(3,$B$3:B15))</f>
        <v/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7"/>
      <c r="R15" s="7"/>
      <c r="S15" s="6"/>
      <c r="T15" s="7"/>
      <c r="U15" s="7"/>
      <c r="V15" s="7"/>
      <c r="W15" s="5"/>
      <c r="X15" s="5"/>
      <c r="Y15" s="5"/>
      <c r="Z15" s="8"/>
      <c r="AA15" s="9"/>
      <c r="AB15" s="11"/>
    </row>
    <row r="16" spans="1:28" ht="60" customHeight="1">
      <c r="A16" s="4" t="str">
        <f>IF(B16="","",SUBTOTAL(3,$B$3:B16))</f>
        <v/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6"/>
      <c r="N16" s="7"/>
      <c r="O16" s="7"/>
      <c r="P16" s="6"/>
      <c r="Q16" s="7"/>
      <c r="R16" s="7"/>
      <c r="S16" s="6"/>
      <c r="T16" s="7"/>
      <c r="U16" s="7"/>
      <c r="V16" s="7"/>
      <c r="W16" s="5"/>
      <c r="X16" s="5"/>
      <c r="Y16" s="5"/>
      <c r="Z16" s="8"/>
      <c r="AA16" s="9"/>
      <c r="AB16" s="11"/>
    </row>
    <row r="17" spans="1:28" ht="60" customHeight="1">
      <c r="A17" s="4" t="str">
        <f>IF(B17="","",SUBTOTAL(3,$B$3:B17))</f>
        <v/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6"/>
      <c r="N17" s="7"/>
      <c r="O17" s="7"/>
      <c r="P17" s="6"/>
      <c r="Q17" s="7"/>
      <c r="R17" s="7"/>
      <c r="S17" s="6"/>
      <c r="T17" s="7"/>
      <c r="U17" s="7"/>
      <c r="V17" s="7"/>
      <c r="W17" s="5"/>
      <c r="X17" s="5"/>
      <c r="Y17" s="5"/>
      <c r="Z17" s="8"/>
      <c r="AA17" s="9"/>
      <c r="AB17" s="11"/>
    </row>
    <row r="18" spans="1:28" ht="60" customHeight="1">
      <c r="A18" s="4" t="str">
        <f>IF(B18="","",SUBTOTAL(3,$B$3:B18))</f>
        <v/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6"/>
      <c r="N18" s="7"/>
      <c r="O18" s="7"/>
      <c r="P18" s="6"/>
      <c r="Q18" s="7"/>
      <c r="R18" s="7"/>
      <c r="S18" s="6"/>
      <c r="T18" s="7"/>
      <c r="U18" s="7"/>
      <c r="V18" s="7"/>
      <c r="W18" s="5"/>
      <c r="X18" s="5"/>
      <c r="Y18" s="5"/>
      <c r="Z18" s="8"/>
      <c r="AA18" s="9"/>
      <c r="AB18" s="11"/>
    </row>
    <row r="19" spans="1:28" ht="60" customHeight="1">
      <c r="A19" s="4" t="str">
        <f>IF(B19="","",SUBTOTAL(3,$B$3:B19))</f>
        <v/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6"/>
      <c r="N19" s="7"/>
      <c r="O19" s="7"/>
      <c r="P19" s="6"/>
      <c r="Q19" s="7"/>
      <c r="R19" s="7"/>
      <c r="S19" s="6"/>
      <c r="T19" s="7"/>
      <c r="U19" s="7"/>
      <c r="V19" s="7"/>
      <c r="W19" s="5"/>
      <c r="X19" s="5"/>
      <c r="Y19" s="5"/>
      <c r="Z19" s="8"/>
      <c r="AA19" s="9"/>
      <c r="AB19" s="12"/>
    </row>
    <row r="20" spans="1:28" ht="60" customHeight="1">
      <c r="A20" s="4" t="str">
        <f>IF(B20="","",SUBTOTAL(3,$B$3:B20))</f>
        <v/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6"/>
      <c r="N20" s="7"/>
      <c r="O20" s="7"/>
      <c r="P20" s="6"/>
      <c r="Q20" s="7"/>
      <c r="R20" s="7"/>
      <c r="S20" s="6"/>
      <c r="T20" s="7"/>
      <c r="U20" s="7"/>
      <c r="V20" s="7"/>
      <c r="W20" s="5"/>
      <c r="X20" s="5"/>
      <c r="Y20" s="5"/>
      <c r="Z20" s="8"/>
      <c r="AA20" s="9"/>
      <c r="AB20" s="10"/>
    </row>
    <row r="21" spans="1:28" ht="60" customHeight="1">
      <c r="A21" s="4" t="str">
        <f>IF(B21="","",SUBTOTAL(3,$B$3:B21))</f>
        <v/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6"/>
      <c r="N21" s="7"/>
      <c r="O21" s="7"/>
      <c r="P21" s="6"/>
      <c r="Q21" s="7"/>
      <c r="R21" s="7"/>
      <c r="S21" s="6"/>
      <c r="T21" s="7"/>
      <c r="U21" s="7"/>
      <c r="V21" s="7"/>
      <c r="W21" s="5"/>
      <c r="X21" s="5"/>
      <c r="Y21" s="5"/>
      <c r="Z21" s="8"/>
      <c r="AA21" s="9"/>
      <c r="AB21" s="11"/>
    </row>
    <row r="22" spans="1:28" ht="60" customHeight="1">
      <c r="A22" s="4" t="str">
        <f>IF(B22="","",SUBTOTAL(3,$B$3:B22))</f>
        <v/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6"/>
      <c r="N22" s="7"/>
      <c r="O22" s="7"/>
      <c r="P22" s="6"/>
      <c r="Q22" s="7"/>
      <c r="R22" s="7"/>
      <c r="S22" s="6"/>
      <c r="T22" s="7"/>
      <c r="U22" s="7"/>
      <c r="V22" s="7"/>
      <c r="W22" s="5"/>
      <c r="X22" s="5"/>
      <c r="Y22" s="5"/>
      <c r="Z22" s="8"/>
      <c r="AA22" s="9"/>
      <c r="AB22" s="11"/>
    </row>
    <row r="23" spans="1:28" ht="60" customHeight="1">
      <c r="A23" s="4" t="str">
        <f>IF(B23="","",SUBTOTAL(3,$B$3:B23))</f>
        <v/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6"/>
      <c r="N23" s="7"/>
      <c r="O23" s="7"/>
      <c r="P23" s="6"/>
      <c r="Q23" s="7"/>
      <c r="R23" s="7"/>
      <c r="S23" s="6"/>
      <c r="T23" s="7"/>
      <c r="U23" s="7"/>
      <c r="V23" s="7"/>
      <c r="W23" s="5"/>
      <c r="X23" s="5"/>
      <c r="Y23" s="5"/>
      <c r="Z23" s="8"/>
      <c r="AA23" s="9"/>
      <c r="AB23" s="10"/>
    </row>
    <row r="24" spans="1:28" ht="60" customHeight="1">
      <c r="A24" s="4" t="str">
        <f>IF(B24="","",SUBTOTAL(3,$B$3:B24))</f>
        <v/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6"/>
      <c r="N24" s="7"/>
      <c r="O24" s="7"/>
      <c r="P24" s="6"/>
      <c r="Q24" s="7"/>
      <c r="R24" s="7"/>
      <c r="S24" s="6"/>
      <c r="T24" s="7"/>
      <c r="U24" s="7"/>
      <c r="V24" s="7"/>
      <c r="W24" s="5"/>
      <c r="X24" s="5"/>
      <c r="Y24" s="5"/>
      <c r="Z24" s="8"/>
      <c r="AA24" s="9"/>
      <c r="AB24" s="10"/>
    </row>
    <row r="25" spans="1:28" ht="60" customHeight="1">
      <c r="A25" s="4" t="str">
        <f>IF(B25="","",SUBTOTAL(3,$B$3:B25))</f>
        <v/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6"/>
      <c r="N25" s="7"/>
      <c r="O25" s="7"/>
      <c r="P25" s="6"/>
      <c r="Q25" s="7"/>
      <c r="R25" s="7"/>
      <c r="S25" s="6"/>
      <c r="T25" s="7"/>
      <c r="U25" s="7"/>
      <c r="V25" s="7"/>
      <c r="W25" s="5"/>
      <c r="X25" s="5"/>
      <c r="Y25" s="5"/>
      <c r="Z25" s="8"/>
      <c r="AA25" s="9"/>
      <c r="AB25" s="10"/>
    </row>
    <row r="26" spans="1:28" ht="60" customHeight="1">
      <c r="A26" s="4" t="str">
        <f>IF(B26="","",SUBTOTAL(3,$B$3:B26))</f>
        <v/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6"/>
      <c r="N26" s="7"/>
      <c r="O26" s="7"/>
      <c r="P26" s="6"/>
      <c r="Q26" s="7"/>
      <c r="R26" s="7"/>
      <c r="S26" s="6"/>
      <c r="T26" s="7"/>
      <c r="U26" s="7"/>
      <c r="V26" s="7"/>
      <c r="W26" s="5"/>
      <c r="X26" s="5"/>
      <c r="Y26" s="5"/>
      <c r="Z26" s="8"/>
      <c r="AA26" s="9"/>
      <c r="AB26" s="10"/>
    </row>
    <row r="27" spans="1:28" ht="60" customHeight="1">
      <c r="A27" s="4" t="str">
        <f>IF(B27="","",SUBTOTAL(3,$B$3:B27))</f>
        <v/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6"/>
      <c r="N27" s="7"/>
      <c r="O27" s="7"/>
      <c r="P27" s="6"/>
      <c r="Q27" s="7"/>
      <c r="R27" s="7"/>
      <c r="S27" s="6"/>
      <c r="T27" s="7"/>
      <c r="U27" s="7"/>
      <c r="V27" s="7"/>
      <c r="W27" s="5"/>
      <c r="X27" s="5"/>
      <c r="Y27" s="5"/>
      <c r="Z27" s="8"/>
      <c r="AA27" s="9"/>
      <c r="AB27" s="10"/>
    </row>
    <row r="28" spans="1:28" ht="60" customHeight="1">
      <c r="A28" s="4" t="str">
        <f>IF(B28="","",SUBTOTAL(3,$B$3:B28))</f>
        <v/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6"/>
      <c r="N28" s="7"/>
      <c r="O28" s="7"/>
      <c r="P28" s="6"/>
      <c r="Q28" s="7"/>
      <c r="R28" s="7"/>
      <c r="S28" s="6"/>
      <c r="T28" s="7"/>
      <c r="U28" s="7"/>
      <c r="V28" s="7"/>
      <c r="W28" s="5"/>
      <c r="X28" s="5"/>
      <c r="Y28" s="5"/>
      <c r="Z28" s="8"/>
      <c r="AA28" s="9"/>
      <c r="AB28" s="10"/>
    </row>
    <row r="29" spans="1:28" ht="60" customHeight="1">
      <c r="A29" s="4" t="str">
        <f>IF(B29="","",SUBTOTAL(3,$B$3:B29))</f>
        <v/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6"/>
      <c r="N29" s="7"/>
      <c r="O29" s="7"/>
      <c r="P29" s="6"/>
      <c r="Q29" s="13"/>
      <c r="R29" s="7"/>
      <c r="S29" s="6"/>
      <c r="T29" s="13"/>
      <c r="U29" s="7"/>
      <c r="V29" s="7"/>
      <c r="W29" s="5"/>
      <c r="X29" s="5"/>
      <c r="Y29" s="5"/>
      <c r="Z29" s="8"/>
      <c r="AA29" s="9"/>
      <c r="AB29" s="10"/>
    </row>
    <row r="30" spans="1:28" ht="60" customHeight="1">
      <c r="A30" s="4" t="str">
        <f>IF(B30="","",SUBTOTAL(3,$B$3:B30))</f>
        <v/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6"/>
      <c r="N30" s="7"/>
      <c r="O30" s="7"/>
      <c r="P30" s="6"/>
      <c r="Q30" s="7"/>
      <c r="R30" s="7"/>
      <c r="S30" s="6"/>
      <c r="T30" s="7"/>
      <c r="U30" s="7"/>
      <c r="V30" s="7"/>
      <c r="W30" s="5"/>
      <c r="X30" s="5"/>
      <c r="Y30" s="5"/>
      <c r="Z30" s="8"/>
      <c r="AA30" s="9"/>
      <c r="AB30" s="10"/>
    </row>
    <row r="31" spans="1:28" ht="60" customHeight="1">
      <c r="A31" s="4" t="str">
        <f>IF(B31="","",SUBTOTAL(3,$B$3:B31))</f>
        <v/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6"/>
      <c r="N31" s="7"/>
      <c r="O31" s="7"/>
      <c r="P31" s="6"/>
      <c r="Q31" s="7"/>
      <c r="R31" s="7"/>
      <c r="S31" s="6"/>
      <c r="T31" s="7"/>
      <c r="U31" s="7"/>
      <c r="V31" s="7"/>
      <c r="W31" s="5"/>
      <c r="X31" s="5"/>
      <c r="Y31" s="5"/>
      <c r="Z31" s="8"/>
      <c r="AA31" s="9"/>
      <c r="AB31" s="10"/>
    </row>
    <row r="32" spans="1:28" ht="60" customHeight="1">
      <c r="A32" s="4" t="str">
        <f>IF(B32="","",SUBTOTAL(3,$B$3:B32))</f>
        <v/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6"/>
      <c r="N32" s="7"/>
      <c r="O32" s="7"/>
      <c r="P32" s="6"/>
      <c r="Q32" s="7"/>
      <c r="R32" s="7"/>
      <c r="S32" s="6"/>
      <c r="T32" s="7"/>
      <c r="U32" s="7"/>
      <c r="V32" s="7"/>
      <c r="W32" s="5"/>
      <c r="X32" s="5"/>
      <c r="Y32" s="5"/>
      <c r="Z32" s="8"/>
      <c r="AA32" s="9"/>
      <c r="AB32" s="10"/>
    </row>
    <row r="33" spans="1:28" ht="60" customHeight="1">
      <c r="A33" s="4" t="str">
        <f>IF(B33="","",SUBTOTAL(3,$B$3:B33))</f>
        <v/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6"/>
      <c r="N33" s="7"/>
      <c r="O33" s="7"/>
      <c r="P33" s="6"/>
      <c r="Q33" s="7"/>
      <c r="R33" s="7"/>
      <c r="S33" s="6"/>
      <c r="T33" s="7"/>
      <c r="U33" s="7"/>
      <c r="V33" s="7"/>
      <c r="W33" s="5"/>
      <c r="X33" s="5"/>
      <c r="Y33" s="5"/>
      <c r="Z33" s="8"/>
      <c r="AA33" s="9"/>
      <c r="AB33" s="10"/>
    </row>
    <row r="34" spans="1:28" ht="60" customHeight="1">
      <c r="A34" s="4" t="str">
        <f>IF(B34="","",SUBTOTAL(3,$B$3:B34))</f>
        <v/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6"/>
      <c r="N34" s="7"/>
      <c r="O34" s="7"/>
      <c r="P34" s="6"/>
      <c r="Q34" s="7"/>
      <c r="R34" s="7"/>
      <c r="S34" s="6"/>
      <c r="T34" s="7"/>
      <c r="U34" s="7"/>
      <c r="V34" s="7"/>
      <c r="W34" s="5"/>
      <c r="X34" s="5"/>
      <c r="Y34" s="5"/>
      <c r="Z34" s="8"/>
      <c r="AA34" s="9"/>
      <c r="AB34" s="10"/>
    </row>
    <row r="35" spans="1:28" ht="60" customHeight="1">
      <c r="A35" s="4" t="str">
        <f>IF(B35="","",SUBTOTAL(3,$B$3:B35))</f>
        <v/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6"/>
      <c r="N35" s="7"/>
      <c r="O35" s="7"/>
      <c r="P35" s="6"/>
      <c r="Q35" s="7"/>
      <c r="R35" s="7"/>
      <c r="S35" s="6"/>
      <c r="T35" s="7"/>
      <c r="U35" s="7"/>
      <c r="V35" s="7"/>
      <c r="W35" s="5"/>
      <c r="X35" s="5"/>
      <c r="Y35" s="5"/>
      <c r="Z35" s="8"/>
      <c r="AA35" s="9"/>
      <c r="AB35" s="10"/>
    </row>
    <row r="36" spans="1:28" ht="60" customHeight="1">
      <c r="A36" s="4" t="str">
        <f>IF(B36="","",SUBTOTAL(3,$B$3:B36))</f>
        <v/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6"/>
      <c r="N36" s="7"/>
      <c r="O36" s="7"/>
      <c r="P36" s="6"/>
      <c r="Q36" s="7"/>
      <c r="R36" s="7"/>
      <c r="S36" s="6"/>
      <c r="T36" s="7"/>
      <c r="U36" s="7"/>
      <c r="V36" s="7"/>
      <c r="W36" s="5"/>
      <c r="X36" s="5"/>
      <c r="Y36" s="5"/>
      <c r="Z36" s="8"/>
      <c r="AA36" s="9"/>
      <c r="AB36" s="10"/>
    </row>
    <row r="37" spans="1:28" ht="60" customHeight="1">
      <c r="A37" s="4" t="str">
        <f>IF(B37="","",SUBTOTAL(3,$B$3:B37))</f>
        <v/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6"/>
      <c r="N37" s="7"/>
      <c r="O37" s="7"/>
      <c r="P37" s="6"/>
      <c r="Q37" s="7"/>
      <c r="R37" s="7"/>
      <c r="S37" s="6"/>
      <c r="T37" s="7"/>
      <c r="U37" s="7"/>
      <c r="V37" s="7"/>
      <c r="W37" s="5"/>
      <c r="X37" s="5"/>
      <c r="Y37" s="5"/>
      <c r="Z37" s="8"/>
      <c r="AA37" s="9"/>
      <c r="AB37" s="10"/>
    </row>
    <row r="38" spans="1:28" ht="60" customHeight="1">
      <c r="A38" s="4" t="str">
        <f>IF(B38="","",SUBTOTAL(3,$B$3:B38))</f>
        <v/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6"/>
      <c r="N38" s="7"/>
      <c r="O38" s="7"/>
      <c r="P38" s="6"/>
      <c r="Q38" s="7"/>
      <c r="R38" s="7"/>
      <c r="S38" s="6"/>
      <c r="T38" s="7"/>
      <c r="U38" s="7"/>
      <c r="V38" s="7"/>
      <c r="W38" s="5"/>
      <c r="X38" s="5"/>
      <c r="Y38" s="5"/>
      <c r="Z38" s="8"/>
      <c r="AA38" s="9"/>
      <c r="AB38" s="10"/>
    </row>
    <row r="39" spans="1:28" ht="60" customHeight="1">
      <c r="A39" s="4" t="str">
        <f>IF(B39="","",SUBTOTAL(3,$B$3:B39))</f>
        <v/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6"/>
      <c r="N39" s="7"/>
      <c r="O39" s="7"/>
      <c r="P39" s="6"/>
      <c r="Q39" s="7"/>
      <c r="R39" s="7"/>
      <c r="S39" s="6"/>
      <c r="T39" s="7"/>
      <c r="U39" s="7"/>
      <c r="V39" s="7"/>
      <c r="W39" s="5"/>
      <c r="X39" s="5"/>
      <c r="Y39" s="5"/>
      <c r="Z39" s="8"/>
      <c r="AA39" s="9"/>
      <c r="AB39" s="10"/>
    </row>
    <row r="40" spans="1:28" ht="60" customHeight="1">
      <c r="A40" s="4" t="str">
        <f>IF(B40="","",SUBTOTAL(3,$B$3:B40))</f>
        <v/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6"/>
      <c r="N40" s="7"/>
      <c r="O40" s="7"/>
      <c r="P40" s="6"/>
      <c r="Q40" s="7"/>
      <c r="R40" s="7"/>
      <c r="S40" s="6"/>
      <c r="T40" s="7"/>
      <c r="U40" s="7"/>
      <c r="V40" s="7"/>
      <c r="W40" s="5"/>
      <c r="X40" s="5"/>
      <c r="Y40" s="5"/>
      <c r="Z40" s="8"/>
      <c r="AA40" s="9"/>
      <c r="AB40" s="10"/>
    </row>
    <row r="41" spans="1:28" ht="60" customHeight="1">
      <c r="A41" s="4" t="str">
        <f>IF(B41="","",SUBTOTAL(3,$B$3:B41))</f>
        <v/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6"/>
      <c r="N41" s="7"/>
      <c r="O41" s="7"/>
      <c r="P41" s="6"/>
      <c r="Q41" s="7"/>
      <c r="R41" s="7"/>
      <c r="S41" s="6"/>
      <c r="T41" s="7"/>
      <c r="U41" s="7"/>
      <c r="V41" s="7"/>
      <c r="W41" s="5"/>
      <c r="X41" s="5"/>
      <c r="Y41" s="5"/>
      <c r="Z41" s="8"/>
      <c r="AA41" s="9"/>
      <c r="AB41" s="10"/>
    </row>
    <row r="42" spans="1:28" ht="60" customHeight="1">
      <c r="A42" s="4" t="str">
        <f>IF(B42="","",SUBTOTAL(3,$B$3:B42))</f>
        <v/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6"/>
      <c r="N42" s="7"/>
      <c r="O42" s="7"/>
      <c r="P42" s="6"/>
      <c r="Q42" s="7"/>
      <c r="R42" s="7"/>
      <c r="S42" s="6"/>
      <c r="T42" s="7"/>
      <c r="U42" s="7"/>
      <c r="V42" s="7"/>
      <c r="W42" s="5"/>
      <c r="X42" s="5"/>
      <c r="Y42" s="5"/>
      <c r="Z42" s="8"/>
      <c r="AA42" s="9"/>
      <c r="AB42" s="10"/>
    </row>
    <row r="43" spans="1:28" ht="45.75" customHeight="1">
      <c r="A43" s="15"/>
      <c r="B43" s="15">
        <f>SUBTOTAL(103,Cars[كود المبنى])</f>
        <v>8</v>
      </c>
      <c r="C43" s="15">
        <f>SUBTOTAL(103,Cars[الوصف])</f>
        <v>1</v>
      </c>
      <c r="D43" s="15">
        <f>SUBTOTAL(103,Cars[الجهة المالكة])</f>
        <v>1</v>
      </c>
      <c r="E43" s="15">
        <f>SUBTOTAL(103,Cars[سنة الترسية])</f>
        <v>1</v>
      </c>
      <c r="F43" s="15">
        <f>SUBTOTAL(103,Cars[الواجهة])</f>
        <v>1</v>
      </c>
      <c r="G43" s="15">
        <f>SUBTOTAL(103,Cars[المقاول المنفذ])</f>
        <v>1</v>
      </c>
      <c r="H43" s="15">
        <f>SUBTOTAL(103,Cars[رقم هاتف المقاول])</f>
        <v>1</v>
      </c>
      <c r="I43" s="15">
        <f>SUBTOTAL(103,Cars[اسم الجهة المشرفة])</f>
        <v>1</v>
      </c>
      <c r="J43" s="15">
        <f>SUBTOTAL(103,Cars[رقم المشروع])</f>
        <v>1</v>
      </c>
      <c r="K43" s="15">
        <f>SUBTOTAL(103,Cars[قيمة المشروع])</f>
        <v>1</v>
      </c>
      <c r="L43" s="15"/>
      <c r="M43" s="15">
        <f>SUBTOTAL(103,Cars[تاريخ انتهاء المشروع])</f>
        <v>1</v>
      </c>
      <c r="N43" s="15">
        <f ca="1">SUBTOTAL(103,Cars[تاريخ انتهاء الفحص (ميلادي)])</f>
        <v>1</v>
      </c>
      <c r="O43" s="15">
        <f>SUBTOTAL(103,Cars[حالة المشروع])</f>
        <v>2</v>
      </c>
      <c r="P43" s="15">
        <f>SUBTOTAL(103,Cars[تاريخ انتهاء عقد مقاول الباطن])</f>
        <v>1</v>
      </c>
      <c r="Q43" s="15">
        <f ca="1">SUBTOTAL(103,Cars[تاريخ انتهاء الاستمارة (ميلادي)])</f>
        <v>1</v>
      </c>
      <c r="R43" s="15">
        <f>SUBTOTAL(103,Cars[حالة المقاول])</f>
        <v>1</v>
      </c>
      <c r="S43" s="15">
        <f>SUBTOTAL(103,Cars[تاريخ انتهاء بولصة التأمين])</f>
        <v>1</v>
      </c>
      <c r="T43" s="15">
        <f>SUBTOTAL(103,Cars[تاريخ انتهاء التأمين (ميلادي)])</f>
        <v>1</v>
      </c>
      <c r="U43" s="15">
        <f>SUBTOTAL(103,Cars[حالة بوليصة التأمين])</f>
        <v>1</v>
      </c>
      <c r="V43" s="15">
        <f>SUBTOTAL(103,Cars[رقم بوليصة التأمين])</f>
        <v>1</v>
      </c>
      <c r="W43" s="15">
        <f>SUBTOTAL(103,Cars[اسم مدير المشروع])</f>
        <v>1</v>
      </c>
      <c r="X43" s="15">
        <f>SUBTOTAL(103,Cars[الجنسية])</f>
        <v>1</v>
      </c>
      <c r="Y43" s="15">
        <f>SUBTOTAL(103,Cars[رقم الجوال])</f>
        <v>1</v>
      </c>
      <c r="Z43" s="15">
        <f>SUBTOTAL(103,Cars[كود السيارة])</f>
        <v>1</v>
      </c>
      <c r="AA43" s="15">
        <f>SUBTOTAL(103,Cars[ملاحظات])</f>
        <v>0</v>
      </c>
      <c r="AB43" s="15">
        <f>SUBTOTAL(103,Cars[اصل العقد الورقي ( موجود او لا )])</f>
        <v>3</v>
      </c>
    </row>
    <row r="46" spans="1:28" ht="23.25">
      <c r="C46" s="36">
        <f ca="1">NOW()</f>
        <v>44894.377640509258</v>
      </c>
      <c r="M46" s="43" t="s">
        <v>81</v>
      </c>
      <c r="N46" s="42"/>
      <c r="O46" s="42"/>
      <c r="P46" s="42"/>
    </row>
    <row r="47" spans="1:28" ht="60" customHeight="1">
      <c r="A47" s="4">
        <f>IF(B47="","",SUBTOTAL(3,$B$3:B47))</f>
        <v>9</v>
      </c>
      <c r="B47" s="14" t="s">
        <v>27</v>
      </c>
      <c r="C47" s="14" t="s">
        <v>20</v>
      </c>
      <c r="D47" s="5" t="s">
        <v>21</v>
      </c>
      <c r="E47" s="14">
        <v>2013</v>
      </c>
      <c r="F47" s="14" t="s">
        <v>10</v>
      </c>
      <c r="G47" s="5">
        <v>7009429445</v>
      </c>
      <c r="H47" s="14" t="s">
        <v>28</v>
      </c>
      <c r="I47" s="14" t="s">
        <v>29</v>
      </c>
      <c r="J47" s="14">
        <v>200796210</v>
      </c>
      <c r="K47" s="14" t="s">
        <v>11</v>
      </c>
      <c r="L47" s="14"/>
      <c r="M47" s="37">
        <v>45258</v>
      </c>
      <c r="N47" s="38" t="str" cm="1">
        <f t="array" aca="1" ref="N47" ca="1">IFERROR(ConvertDate(Cars[[#This Row],[تاريخ انتهاء المشروع]]),"")</f>
        <v/>
      </c>
      <c r="O47" s="39">
        <f ca="1">M47-C46</f>
        <v>363.62235949074238</v>
      </c>
      <c r="P47" s="40" t="str">
        <f ca="1">IF(O47&gt;30,"ساري المفعول ",IF(O47&gt;1,"تحتاج الى تجديد",IF(O47&gt;0="","","منتهية")))</f>
        <v xml:space="preserve">ساري المفعول </v>
      </c>
      <c r="Q47" s="7" t="str" cm="1">
        <f t="array" aca="1" ref="Q47" ca="1">IFERROR(ConvertDate(Cars[[#This Row],[تاريخ انتهاء عقد مقاول الباطن]]),"")</f>
        <v/>
      </c>
      <c r="R47" s="13" t="e">
        <f>IF(#REF!&lt;1,"منتهي",IF(#REF!&lt;30,"تجديد",IF(#REF!="","","ساري")))</f>
        <v>#REF!</v>
      </c>
      <c r="S47" s="16" t="e">
        <f>Cars[[#This Row],[تاريخ انتهاء التأمين (ميلادي)]]</f>
        <v>#VALUE!</v>
      </c>
      <c r="T47" s="7">
        <v>45140</v>
      </c>
      <c r="U47" s="13" t="str">
        <f>IFERROR(IF(#REF!&lt;1,"منتهي",IF(#REF!&lt;30,"تجديد","ساري")),"")</f>
        <v/>
      </c>
      <c r="V47" s="7" t="s">
        <v>15</v>
      </c>
      <c r="W47" s="14" t="s">
        <v>22</v>
      </c>
      <c r="X47" s="14" t="s">
        <v>23</v>
      </c>
      <c r="Y47" s="14">
        <v>2331642013</v>
      </c>
      <c r="Z47" s="17"/>
      <c r="AA47" s="18"/>
      <c r="AB47" s="14" t="s">
        <v>19</v>
      </c>
    </row>
    <row r="48" spans="1:28" ht="60" hidden="1" customHeight="1">
      <c r="A48" s="4">
        <f>IF(B48="","",SUBTOTAL(3,$B$3:B48))</f>
        <v>10</v>
      </c>
      <c r="B48" s="19" t="s">
        <v>30</v>
      </c>
      <c r="C48" s="19" t="s">
        <v>24</v>
      </c>
      <c r="D48" s="19" t="s">
        <v>9</v>
      </c>
      <c r="E48" s="19">
        <v>2014</v>
      </c>
      <c r="F48" s="19" t="s">
        <v>10</v>
      </c>
      <c r="G48" s="19">
        <v>7009429445</v>
      </c>
      <c r="H48" s="19" t="s">
        <v>31</v>
      </c>
      <c r="I48" s="19" t="s">
        <v>32</v>
      </c>
      <c r="J48" s="19">
        <v>9413410</v>
      </c>
      <c r="K48" s="19" t="s">
        <v>11</v>
      </c>
      <c r="L48" s="19"/>
      <c r="M48" s="37">
        <v>45259</v>
      </c>
      <c r="N48" s="38" t="str" cm="1">
        <f t="array" aca="1" ref="N48" ca="1">IFERROR(ConvertDate(Cars[[#This Row],[تاريخ انتهاء المشروع]]),"")</f>
        <v/>
      </c>
      <c r="O48" s="39" t="e">
        <f t="shared" ref="O48" si="0">M48-C47</f>
        <v>#VALUE!</v>
      </c>
      <c r="P48" s="40" t="e">
        <f t="shared" ref="P48:P51" si="1">IF(O48&gt;30,"ساري المفعول ",IF(O48&gt;1,"تحتاج الى تجديد",IF(O48&gt;0="","","منتهية")))</f>
        <v>#VALUE!</v>
      </c>
      <c r="Q48" s="21" t="str" cm="1">
        <f t="array" aca="1" ref="Q48" ca="1">IFERROR(ConvertDate(Cars[[#This Row],[تاريخ انتهاء عقد مقاول الباطن]]),"")</f>
        <v/>
      </c>
      <c r="R48" s="21" t="e">
        <f>IF(#REF!&lt;1,"منتهي",IF(#REF!&lt;30,"تجديد",IF(#REF!="","","ساري")))</f>
        <v>#REF!</v>
      </c>
      <c r="S48" s="20" t="e">
        <f>Cars[[#This Row],[تاريخ انتهاء التأمين (ميلادي)]]</f>
        <v>#VALUE!</v>
      </c>
      <c r="T48" s="21">
        <v>45140</v>
      </c>
      <c r="U48" s="21" t="str">
        <f>IFERROR(IF(#REF!&lt;1,"منتهي",IF(#REF!&lt;30,"تجديد","ساري")),"")</f>
        <v/>
      </c>
      <c r="V48" s="21" t="s">
        <v>15</v>
      </c>
      <c r="W48" s="19"/>
      <c r="X48" s="19"/>
      <c r="Y48" s="19"/>
      <c r="Z48" s="22"/>
      <c r="AA48" s="23"/>
      <c r="AB48" s="24" t="s">
        <v>16</v>
      </c>
    </row>
    <row r="49" spans="1:28" ht="60" customHeight="1">
      <c r="A49" s="4">
        <f>IF(B49="","",SUBTOTAL(3,$B$3:B49))</f>
        <v>11</v>
      </c>
      <c r="B49" s="14" t="s">
        <v>33</v>
      </c>
      <c r="C49" s="14" t="s">
        <v>25</v>
      </c>
      <c r="D49" s="14" t="s">
        <v>17</v>
      </c>
      <c r="E49" s="14">
        <v>2011</v>
      </c>
      <c r="F49" s="14" t="s">
        <v>10</v>
      </c>
      <c r="G49" s="14">
        <v>7009429445</v>
      </c>
      <c r="H49" s="14" t="s">
        <v>34</v>
      </c>
      <c r="I49" s="14" t="s">
        <v>35</v>
      </c>
      <c r="J49" s="14">
        <v>728940110</v>
      </c>
      <c r="K49" s="14" t="s">
        <v>11</v>
      </c>
      <c r="L49" s="14"/>
      <c r="M49" s="37">
        <v>45260</v>
      </c>
      <c r="N49" s="38" t="str" cm="1">
        <f t="array" aca="1" ref="N49" ca="1">IFERROR(ConvertDate(Cars[[#This Row],[تاريخ انتهاء المشروع]]),"")</f>
        <v/>
      </c>
      <c r="O49" s="39">
        <f ca="1">M49-C46</f>
        <v>365.62235949074238</v>
      </c>
      <c r="P49" s="40" t="str">
        <f t="shared" ca="1" si="1"/>
        <v xml:space="preserve">ساري المفعول </v>
      </c>
      <c r="Q49" s="13" t="str" cm="1">
        <f t="array" aca="1" ref="Q49" ca="1">IFERROR(ConvertDate(Cars[[#This Row],[تاريخ انتهاء عقد مقاول الباطن]]),"")</f>
        <v/>
      </c>
      <c r="R49" s="7" t="e">
        <f>IF(#REF!&lt;1,"منتهي",IF(#REF!&lt;30,"تجديد",IF(#REF!="","","ساري")))</f>
        <v>#REF!</v>
      </c>
      <c r="S49" s="16" t="e">
        <f>Cars[[#This Row],[تاريخ انتهاء التأمين (ميلادي)]]</f>
        <v>#VALUE!</v>
      </c>
      <c r="T49" s="13"/>
      <c r="U49" s="7" t="str">
        <f>IFERROR(IF(#REF!&lt;1,"منتهي",IF(#REF!&lt;30,"تجديد","ساري")),"")</f>
        <v/>
      </c>
      <c r="V49" s="7" t="s">
        <v>15</v>
      </c>
      <c r="W49" s="14" t="s">
        <v>18</v>
      </c>
      <c r="X49" s="14"/>
      <c r="Y49" s="14"/>
      <c r="Z49" s="17"/>
      <c r="AA49" s="18" t="s">
        <v>18</v>
      </c>
      <c r="AB49" s="14" t="s">
        <v>19</v>
      </c>
    </row>
    <row r="50" spans="1:28" ht="60" customHeight="1">
      <c r="A50" s="4">
        <f>IF(B50="","",SUBTOTAL(3,$B$3:B50))</f>
        <v>12</v>
      </c>
      <c r="B50" s="14" t="s">
        <v>36</v>
      </c>
      <c r="C50" s="14" t="s">
        <v>8</v>
      </c>
      <c r="D50" s="14" t="s">
        <v>9</v>
      </c>
      <c r="E50" s="14">
        <v>2008</v>
      </c>
      <c r="F50" s="14" t="s">
        <v>10</v>
      </c>
      <c r="G50" s="14">
        <v>7009429445</v>
      </c>
      <c r="H50" s="14" t="s">
        <v>37</v>
      </c>
      <c r="I50" s="14" t="s">
        <v>38</v>
      </c>
      <c r="J50" s="14">
        <v>187327800</v>
      </c>
      <c r="K50" s="14" t="s">
        <v>11</v>
      </c>
      <c r="L50" s="14"/>
      <c r="M50" s="37">
        <v>44531</v>
      </c>
      <c r="N50" s="38" t="str" cm="1">
        <f t="array" aca="1" ref="N50" ca="1">IFERROR(ConvertDate(Cars[[#This Row],[تاريخ انتهاء المشروع]]),"")</f>
        <v/>
      </c>
      <c r="O50" s="39">
        <f ca="1">M50-C46</f>
        <v>-363.37764050925762</v>
      </c>
      <c r="P50" s="40" t="str">
        <f t="shared" ca="1" si="1"/>
        <v>منتهية</v>
      </c>
      <c r="Q50" s="13" t="str" cm="1">
        <f t="array" aca="1" ref="Q50" ca="1">IFERROR(ConvertDate(Cars[[#This Row],[تاريخ انتهاء عقد مقاول الباطن]]),"")</f>
        <v/>
      </c>
      <c r="R50" s="7" t="e">
        <f>IF(#REF!&lt;1,"منتهي",IF(#REF!&lt;30,"تجديد",IF(#REF!="","","ساري")))</f>
        <v>#REF!</v>
      </c>
      <c r="S50" s="16" t="e">
        <f>Cars[[#This Row],[تاريخ انتهاء التأمين (ميلادي)]]</f>
        <v>#VALUE!</v>
      </c>
      <c r="T50" s="13">
        <v>45140</v>
      </c>
      <c r="U50" s="7" t="str">
        <f>IFERROR(IF(#REF!&lt;1,"منتهي",IF(#REF!&lt;30,"تجديد","ساري")),"")</f>
        <v/>
      </c>
      <c r="V50" s="7" t="s">
        <v>15</v>
      </c>
      <c r="W50" s="14" t="s">
        <v>18</v>
      </c>
      <c r="X50" s="14"/>
      <c r="Y50" s="14"/>
      <c r="Z50" s="17"/>
      <c r="AA50" s="18" t="s">
        <v>39</v>
      </c>
      <c r="AB50" s="25" t="s">
        <v>16</v>
      </c>
    </row>
    <row r="51" spans="1:28" ht="23.25">
      <c r="A51" s="26">
        <f>IF(B51="","",SUBTOTAL(3,$B$3:B51))</f>
        <v>13</v>
      </c>
      <c r="B51" s="14" t="s">
        <v>40</v>
      </c>
      <c r="C51" s="14" t="s">
        <v>25</v>
      </c>
      <c r="D51" s="27" t="s">
        <v>17</v>
      </c>
      <c r="E51" s="14">
        <v>2012</v>
      </c>
      <c r="F51" s="14" t="s">
        <v>10</v>
      </c>
      <c r="G51" s="27">
        <v>7009429445</v>
      </c>
      <c r="H51" s="14" t="s">
        <v>41</v>
      </c>
      <c r="I51" s="14" t="s">
        <v>42</v>
      </c>
      <c r="J51" s="14">
        <v>983966710</v>
      </c>
      <c r="K51" s="14" t="s">
        <v>11</v>
      </c>
      <c r="L51" s="14"/>
      <c r="M51" s="37">
        <v>44897</v>
      </c>
      <c r="N51" s="41" t="str" cm="1">
        <f t="array" aca="1" ref="N51" ca="1">IFERROR(ConvertDate(Cars[[#This Row],[تاريخ انتهاء المشروع]]),"")</f>
        <v/>
      </c>
      <c r="O51" s="39">
        <f ca="1">M51-C46</f>
        <v>2.6223594907423831</v>
      </c>
      <c r="P51" s="40" t="str">
        <f t="shared" ca="1" si="1"/>
        <v>تحتاج الى تجديد</v>
      </c>
      <c r="Q51" s="28" t="str" cm="1">
        <f t="array" aca="1" ref="Q51" ca="1">IFERROR(ConvertDate(Cars[[#This Row],[تاريخ انتهاء عقد مقاول الباطن]]),"")</f>
        <v/>
      </c>
      <c r="R51" s="13" t="e">
        <f>IF(#REF!&lt;1,"منتهي",IF(#REF!&lt;30,"تجديد",IF(#REF!="","","ساري")))</f>
        <v>#REF!</v>
      </c>
      <c r="S51" s="16" t="e">
        <f>Cars[[#This Row],[تاريخ انتهاء التأمين (ميلادي)]]</f>
        <v>#VALUE!</v>
      </c>
      <c r="T51" s="28">
        <v>44965</v>
      </c>
      <c r="U51" s="13" t="str">
        <f>IFERROR(IF(#REF!&lt;1,"منتهي",IF(#REF!&lt;30,"تجديد","ساري")),"")</f>
        <v/>
      </c>
      <c r="V51" s="28" t="s">
        <v>15</v>
      </c>
      <c r="W51" s="14" t="s">
        <v>18</v>
      </c>
      <c r="X51" s="14"/>
      <c r="Y51" s="14"/>
      <c r="Z51" s="17"/>
      <c r="AA51" s="29" t="s">
        <v>39</v>
      </c>
      <c r="AB51" s="30" t="s">
        <v>19</v>
      </c>
    </row>
  </sheetData>
  <conditionalFormatting sqref="R47:R51 R2:R42">
    <cfRule type="cellIs" dxfId="64" priority="5" operator="equal">
      <formula>"منتهي"</formula>
    </cfRule>
    <cfRule type="containsText" dxfId="63" priority="6" operator="containsText" text="تجديد">
      <formula>NOT(ISERROR(SEARCH("تجديد",R2)))</formula>
    </cfRule>
  </conditionalFormatting>
  <conditionalFormatting sqref="O47:O51">
    <cfRule type="iconSet" priority="1">
      <iconSet iconSet="3Symbols2" showValue="0">
        <cfvo type="percent" val="0"/>
        <cfvo type="num" val="0" gte="0"/>
        <cfvo type="num" val="30" gte="0"/>
      </iconSet>
    </cfRule>
  </conditionalFormatting>
  <pageMargins left="0" right="0" top="0" bottom="0" header="0" footer="0"/>
  <pageSetup scale="21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27</xdr:col>
                    <xdr:colOff>152400</xdr:colOff>
                    <xdr:row>2</xdr:row>
                    <xdr:rowOff>304800</xdr:rowOff>
                  </from>
                  <to>
                    <xdr:col>27</xdr:col>
                    <xdr:colOff>619125</xdr:colOff>
                    <xdr:row>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27</xdr:col>
                    <xdr:colOff>0</xdr:colOff>
                    <xdr:row>3</xdr:row>
                    <xdr:rowOff>304800</xdr:rowOff>
                  </from>
                  <to>
                    <xdr:col>27</xdr:col>
                    <xdr:colOff>466725</xdr:colOff>
                    <xdr:row>3</xdr:row>
                    <xdr:rowOff>561975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Muhammed Amer</dc:creator>
  <cp:lastModifiedBy>gashwy alwaily</cp:lastModifiedBy>
  <dcterms:created xsi:type="dcterms:W3CDTF">2022-11-27T12:25:05Z</dcterms:created>
  <dcterms:modified xsi:type="dcterms:W3CDTF">2022-11-29T06:03:52Z</dcterms:modified>
</cp:coreProperties>
</file>