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memo\Desktop\كاس العالم\"/>
    </mc:Choice>
  </mc:AlternateContent>
  <xr:revisionPtr revIDLastSave="0" documentId="13_ncr:1_{9C9C6886-A172-4903-8D35-B9547C3500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9" i="1" l="1"/>
  <c r="I115" i="1"/>
  <c r="I111" i="1"/>
  <c r="I110" i="1"/>
  <c r="I104" i="1"/>
  <c r="I105" i="1"/>
  <c r="I106" i="1"/>
  <c r="I103" i="1"/>
  <c r="I93" i="1"/>
  <c r="I94" i="1"/>
  <c r="I95" i="1"/>
  <c r="I96" i="1"/>
  <c r="I97" i="1"/>
  <c r="I98" i="1"/>
  <c r="I99" i="1"/>
  <c r="I92" i="1"/>
  <c r="H103" i="1"/>
  <c r="H99" i="1"/>
  <c r="E99" i="1"/>
  <c r="H98" i="1"/>
  <c r="E105" i="1" s="1"/>
  <c r="E98" i="1"/>
  <c r="H97" i="1"/>
  <c r="E97" i="1"/>
  <c r="H96" i="1"/>
  <c r="E103" i="1" s="1"/>
  <c r="E96" i="1"/>
  <c r="H95" i="1"/>
  <c r="E95" i="1"/>
  <c r="H94" i="1"/>
  <c r="E106" i="1" s="1"/>
  <c r="E94" i="1"/>
  <c r="H93" i="1"/>
  <c r="E93" i="1"/>
  <c r="H92" i="1"/>
  <c r="E92" i="1"/>
  <c r="Q86" i="1"/>
  <c r="P86" i="1"/>
  <c r="O86" i="1"/>
  <c r="N86" i="1"/>
  <c r="M86" i="1"/>
  <c r="Q85" i="1"/>
  <c r="P85" i="1"/>
  <c r="O85" i="1"/>
  <c r="N85" i="1"/>
  <c r="M85" i="1"/>
  <c r="Q84" i="1"/>
  <c r="P84" i="1"/>
  <c r="R84" i="1" s="1"/>
  <c r="O84" i="1"/>
  <c r="N84" i="1"/>
  <c r="M84" i="1"/>
  <c r="Q83" i="1"/>
  <c r="P83" i="1"/>
  <c r="O83" i="1"/>
  <c r="N83" i="1"/>
  <c r="M83" i="1"/>
  <c r="Q75" i="1"/>
  <c r="P75" i="1"/>
  <c r="O75" i="1"/>
  <c r="N75" i="1"/>
  <c r="M75" i="1"/>
  <c r="Q74" i="1"/>
  <c r="P74" i="1"/>
  <c r="O74" i="1"/>
  <c r="N74" i="1"/>
  <c r="M74" i="1"/>
  <c r="Q73" i="1"/>
  <c r="P73" i="1"/>
  <c r="R73" i="1" s="1"/>
  <c r="O73" i="1"/>
  <c r="N73" i="1"/>
  <c r="M73" i="1"/>
  <c r="Q72" i="1"/>
  <c r="P72" i="1"/>
  <c r="O72" i="1"/>
  <c r="N72" i="1"/>
  <c r="M72" i="1"/>
  <c r="Q64" i="1"/>
  <c r="P64" i="1"/>
  <c r="O64" i="1"/>
  <c r="N64" i="1"/>
  <c r="M64" i="1"/>
  <c r="Q63" i="1"/>
  <c r="P63" i="1"/>
  <c r="O63" i="1"/>
  <c r="N63" i="1"/>
  <c r="M63" i="1"/>
  <c r="Q62" i="1"/>
  <c r="P62" i="1"/>
  <c r="O62" i="1"/>
  <c r="S62" i="1" s="1"/>
  <c r="N62" i="1"/>
  <c r="M62" i="1"/>
  <c r="Q61" i="1"/>
  <c r="P61" i="1"/>
  <c r="O61" i="1"/>
  <c r="N61" i="1"/>
  <c r="M61" i="1"/>
  <c r="Q53" i="1"/>
  <c r="P53" i="1"/>
  <c r="O53" i="1"/>
  <c r="N53" i="1"/>
  <c r="M53" i="1"/>
  <c r="Q52" i="1"/>
  <c r="P52" i="1"/>
  <c r="O52" i="1"/>
  <c r="N52" i="1"/>
  <c r="M52" i="1"/>
  <c r="Q51" i="1"/>
  <c r="P51" i="1"/>
  <c r="R51" i="1" s="1"/>
  <c r="O51" i="1"/>
  <c r="N51" i="1"/>
  <c r="M51" i="1"/>
  <c r="Q50" i="1"/>
  <c r="P50" i="1"/>
  <c r="O50" i="1"/>
  <c r="N50" i="1"/>
  <c r="M50" i="1"/>
  <c r="Q42" i="1"/>
  <c r="P42" i="1"/>
  <c r="O42" i="1"/>
  <c r="N42" i="1"/>
  <c r="M42" i="1"/>
  <c r="Q41" i="1"/>
  <c r="P41" i="1"/>
  <c r="O41" i="1"/>
  <c r="N41" i="1"/>
  <c r="M41" i="1"/>
  <c r="Q40" i="1"/>
  <c r="P40" i="1"/>
  <c r="O40" i="1"/>
  <c r="N40" i="1"/>
  <c r="M40" i="1"/>
  <c r="Q39" i="1"/>
  <c r="P39" i="1"/>
  <c r="O39" i="1"/>
  <c r="N39" i="1"/>
  <c r="M39" i="1"/>
  <c r="Q31" i="1"/>
  <c r="P31" i="1"/>
  <c r="O31" i="1"/>
  <c r="N31" i="1"/>
  <c r="M31" i="1"/>
  <c r="Q30" i="1"/>
  <c r="P30" i="1"/>
  <c r="O30" i="1"/>
  <c r="N30" i="1"/>
  <c r="M30" i="1"/>
  <c r="Q29" i="1"/>
  <c r="P29" i="1"/>
  <c r="O29" i="1"/>
  <c r="S29" i="1" s="1"/>
  <c r="N29" i="1"/>
  <c r="M29" i="1"/>
  <c r="Q28" i="1"/>
  <c r="P28" i="1"/>
  <c r="O28" i="1"/>
  <c r="N28" i="1"/>
  <c r="M28" i="1"/>
  <c r="Q20" i="1"/>
  <c r="P20" i="1"/>
  <c r="O20" i="1"/>
  <c r="N20" i="1"/>
  <c r="M20" i="1"/>
  <c r="Q19" i="1"/>
  <c r="P19" i="1"/>
  <c r="O19" i="1"/>
  <c r="N19" i="1"/>
  <c r="M19" i="1"/>
  <c r="Q18" i="1"/>
  <c r="P18" i="1"/>
  <c r="O18" i="1"/>
  <c r="N18" i="1"/>
  <c r="M18" i="1"/>
  <c r="Q17" i="1"/>
  <c r="P17" i="1"/>
  <c r="O17" i="1"/>
  <c r="N17" i="1"/>
  <c r="M17" i="1"/>
  <c r="Q9" i="1"/>
  <c r="Q8" i="1"/>
  <c r="Q7" i="1"/>
  <c r="Q6" i="1"/>
  <c r="P9" i="1"/>
  <c r="R9" i="1" s="1"/>
  <c r="P8" i="1"/>
  <c r="R8" i="1" s="1"/>
  <c r="P7" i="1"/>
  <c r="P6" i="1"/>
  <c r="O9" i="1"/>
  <c r="O8" i="1"/>
  <c r="O7" i="1"/>
  <c r="O6" i="1"/>
  <c r="N9" i="1"/>
  <c r="N8" i="1"/>
  <c r="N7" i="1"/>
  <c r="N6" i="1"/>
  <c r="M9" i="1"/>
  <c r="S9" i="1" s="1"/>
  <c r="M8" i="1"/>
  <c r="M7" i="1"/>
  <c r="S7" i="1" s="1"/>
  <c r="M6" i="1"/>
  <c r="S6" i="1" s="1"/>
  <c r="E110" i="1" l="1"/>
  <c r="H106" i="1"/>
  <c r="H111" i="1" s="1"/>
  <c r="H119" i="1" s="1"/>
  <c r="H105" i="1"/>
  <c r="E111" i="1" s="1"/>
  <c r="H104" i="1"/>
  <c r="H110" i="1" s="1"/>
  <c r="E119" i="1" s="1"/>
  <c r="E104" i="1"/>
  <c r="R19" i="1"/>
  <c r="R30" i="1"/>
  <c r="R74" i="1"/>
  <c r="R85" i="1"/>
  <c r="S86" i="1"/>
  <c r="R86" i="1"/>
  <c r="L84" i="1"/>
  <c r="R83" i="1"/>
  <c r="S84" i="1"/>
  <c r="T84" i="1" s="1"/>
  <c r="L85" i="1"/>
  <c r="L83" i="1"/>
  <c r="L86" i="1"/>
  <c r="S83" i="1"/>
  <c r="S85" i="1"/>
  <c r="S75" i="1"/>
  <c r="R75" i="1"/>
  <c r="S73" i="1"/>
  <c r="R72" i="1"/>
  <c r="T73" i="1"/>
  <c r="L74" i="1"/>
  <c r="L72" i="1"/>
  <c r="L75" i="1"/>
  <c r="L73" i="1"/>
  <c r="S72" i="1"/>
  <c r="S74" i="1"/>
  <c r="S64" i="1"/>
  <c r="R64" i="1"/>
  <c r="L61" i="1"/>
  <c r="R61" i="1"/>
  <c r="R62" i="1"/>
  <c r="T62" i="1" s="1"/>
  <c r="L62" i="1"/>
  <c r="L63" i="1"/>
  <c r="R63" i="1"/>
  <c r="L64" i="1"/>
  <c r="S61" i="1"/>
  <c r="S63" i="1"/>
  <c r="T63" i="1" s="1"/>
  <c r="L50" i="1"/>
  <c r="R50" i="1"/>
  <c r="R53" i="1"/>
  <c r="L53" i="1"/>
  <c r="L52" i="1"/>
  <c r="R52" i="1"/>
  <c r="L51" i="1"/>
  <c r="S53" i="1"/>
  <c r="S50" i="1"/>
  <c r="S52" i="1"/>
  <c r="T52" i="1" s="1"/>
  <c r="S51" i="1"/>
  <c r="T51" i="1" s="1"/>
  <c r="R40" i="1"/>
  <c r="S40" i="1"/>
  <c r="L39" i="1"/>
  <c r="S42" i="1"/>
  <c r="R42" i="1"/>
  <c r="R41" i="1"/>
  <c r="L40" i="1"/>
  <c r="L41" i="1"/>
  <c r="R39" i="1"/>
  <c r="L42" i="1"/>
  <c r="S39" i="1"/>
  <c r="S41" i="1"/>
  <c r="R29" i="1"/>
  <c r="T29" i="1" s="1"/>
  <c r="S31" i="1"/>
  <c r="R31" i="1"/>
  <c r="R28" i="1"/>
  <c r="L30" i="1"/>
  <c r="L28" i="1"/>
  <c r="L31" i="1"/>
  <c r="L29" i="1"/>
  <c r="S28" i="1"/>
  <c r="S30" i="1"/>
  <c r="T30" i="1" s="1"/>
  <c r="R18" i="1"/>
  <c r="R17" i="1"/>
  <c r="L17" i="1"/>
  <c r="L19" i="1"/>
  <c r="S17" i="1"/>
  <c r="R20" i="1"/>
  <c r="S8" i="1"/>
  <c r="T8" i="1" s="1"/>
  <c r="S19" i="1"/>
  <c r="T19" i="1" s="1"/>
  <c r="L18" i="1"/>
  <c r="L20" i="1"/>
  <c r="S18" i="1"/>
  <c r="S20" i="1"/>
  <c r="T9" i="1"/>
  <c r="R7" i="1"/>
  <c r="T7" i="1" s="1"/>
  <c r="R6" i="1"/>
  <c r="T6" i="1" s="1"/>
  <c r="T31" i="1" l="1"/>
  <c r="T50" i="1"/>
  <c r="T74" i="1"/>
  <c r="T85" i="1"/>
  <c r="T40" i="1"/>
  <c r="T75" i="1"/>
  <c r="U75" i="1" s="1"/>
  <c r="T18" i="1"/>
  <c r="T83" i="1"/>
  <c r="U83" i="1" s="1"/>
  <c r="T86" i="1"/>
  <c r="T72" i="1"/>
  <c r="T64" i="1"/>
  <c r="T61" i="1"/>
  <c r="T53" i="1"/>
  <c r="U52" i="1" s="1"/>
  <c r="T41" i="1"/>
  <c r="T42" i="1"/>
  <c r="T39" i="1"/>
  <c r="T28" i="1"/>
  <c r="U28" i="1" s="1"/>
  <c r="T17" i="1"/>
  <c r="T20" i="1"/>
  <c r="U6" i="1"/>
  <c r="U9" i="1"/>
  <c r="U8" i="1"/>
  <c r="U7" i="1"/>
  <c r="L7" i="1"/>
  <c r="L8" i="1"/>
  <c r="L9" i="1"/>
  <c r="L6" i="1"/>
  <c r="U85" i="1" l="1"/>
  <c r="U84" i="1"/>
  <c r="U41" i="1"/>
  <c r="U73" i="1"/>
  <c r="U72" i="1"/>
  <c r="U39" i="1"/>
  <c r="U31" i="1"/>
  <c r="U62" i="1"/>
  <c r="U86" i="1"/>
  <c r="U61" i="1"/>
  <c r="U63" i="1"/>
  <c r="U74" i="1"/>
  <c r="U64" i="1"/>
  <c r="U51" i="1"/>
  <c r="U50" i="1"/>
  <c r="U53" i="1"/>
  <c r="U42" i="1"/>
  <c r="U40" i="1"/>
  <c r="U29" i="1"/>
  <c r="U30" i="1"/>
  <c r="U20" i="1"/>
  <c r="U19" i="1"/>
  <c r="U17" i="1"/>
  <c r="U18" i="1"/>
  <c r="U10" i="1"/>
  <c r="U87" i="1" l="1"/>
  <c r="U76" i="1"/>
  <c r="U43" i="1"/>
  <c r="U32" i="1"/>
  <c r="U65" i="1"/>
  <c r="U54" i="1"/>
  <c r="U21" i="1"/>
</calcChain>
</file>

<file path=xl/sharedStrings.xml><?xml version="1.0" encoding="utf-8"?>
<sst xmlns="http://schemas.openxmlformats.org/spreadsheetml/2006/main" count="429" uniqueCount="74">
  <si>
    <t>A</t>
  </si>
  <si>
    <t>السنغال</t>
  </si>
  <si>
    <t>الاكوادور</t>
  </si>
  <si>
    <t>هولندا</t>
  </si>
  <si>
    <t>قطر</t>
  </si>
  <si>
    <t>م</t>
  </si>
  <si>
    <t>اليوم</t>
  </si>
  <si>
    <t>الأول</t>
  </si>
  <si>
    <t>الثاني</t>
  </si>
  <si>
    <t>تعادل</t>
  </si>
  <si>
    <t>خسر</t>
  </si>
  <si>
    <t>فاز</t>
  </si>
  <si>
    <t>لعب</t>
  </si>
  <si>
    <t>له</t>
  </si>
  <si>
    <t>علية</t>
  </si>
  <si>
    <t>الفرق</t>
  </si>
  <si>
    <t>النقاط</t>
  </si>
  <si>
    <t>الفريق</t>
  </si>
  <si>
    <t xml:space="preserve">جدول مباريات المجموعة </t>
  </si>
  <si>
    <t xml:space="preserve"> A</t>
  </si>
  <si>
    <t>الترتيب</t>
  </si>
  <si>
    <t>نتيجة مباريات المجموعة</t>
  </si>
  <si>
    <t>نتيجة المباراة</t>
  </si>
  <si>
    <t>B</t>
  </si>
  <si>
    <t>أمريكا</t>
  </si>
  <si>
    <t>ويلز</t>
  </si>
  <si>
    <t>إنجلترا</t>
  </si>
  <si>
    <t>ايران</t>
  </si>
  <si>
    <t>مجموعة</t>
  </si>
  <si>
    <t>C</t>
  </si>
  <si>
    <t>الارجنتين</t>
  </si>
  <si>
    <t>السعودية</t>
  </si>
  <si>
    <t>المكسيك</t>
  </si>
  <si>
    <t>بولندا</t>
  </si>
  <si>
    <t>D</t>
  </si>
  <si>
    <t>الدنمارك</t>
  </si>
  <si>
    <t>فرنسا</t>
  </si>
  <si>
    <t>تونس</t>
  </si>
  <si>
    <t>استراليا</t>
  </si>
  <si>
    <t>E</t>
  </si>
  <si>
    <t>اليابان</t>
  </si>
  <si>
    <t>كوستاريكا</t>
  </si>
  <si>
    <t>المانيا</t>
  </si>
  <si>
    <t>اسبانيا</t>
  </si>
  <si>
    <t>F</t>
  </si>
  <si>
    <t>بلجيكا</t>
  </si>
  <si>
    <t>كندا</t>
  </si>
  <si>
    <t>المغرب</t>
  </si>
  <si>
    <t>كرواتيا</t>
  </si>
  <si>
    <t>G</t>
  </si>
  <si>
    <t>البرازيل</t>
  </si>
  <si>
    <t>صربيا</t>
  </si>
  <si>
    <t>الكاميرون</t>
  </si>
  <si>
    <t>سويسرا</t>
  </si>
  <si>
    <t>H</t>
  </si>
  <si>
    <t>البرتغال</t>
  </si>
  <si>
    <t>غانا</t>
  </si>
  <si>
    <t>اورجواي</t>
  </si>
  <si>
    <t>كوريا</t>
  </si>
  <si>
    <t>جدول مباريات دور ال  16</t>
  </si>
  <si>
    <t>مع</t>
  </si>
  <si>
    <t>اول المجموعة</t>
  </si>
  <si>
    <t>ثاني المجموعة</t>
  </si>
  <si>
    <t>ترتيب مباريات دور ال   16</t>
  </si>
  <si>
    <t>جدول مباريات ربع النهائي</t>
  </si>
  <si>
    <t>ترتيب مباريات ربع النهائي</t>
  </si>
  <si>
    <t>الفائز من</t>
  </si>
  <si>
    <t>جدول مباريات نصف النهائي</t>
  </si>
  <si>
    <t>ترتيب مباريات نصف النهائي</t>
  </si>
  <si>
    <t>تحديد المركز الثالث</t>
  </si>
  <si>
    <t>الخاسر</t>
  </si>
  <si>
    <t>تحديد النهائي 2022</t>
  </si>
  <si>
    <t>الفائز</t>
  </si>
  <si>
    <t>تحديد نهائي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</si>
</sst>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rial"/>
      <family val="2"/>
      <scheme val="minor"/>
    </font>
    <font>
      <b/>
      <sz val="16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6"/>
      <color theme="8" tint="-0.499984740745262"/>
      <name val="Arial"/>
      <family val="2"/>
    </font>
    <font>
      <b/>
      <sz val="16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2"/>
      <name val="Arial"/>
      <family val="2"/>
      <scheme val="minor"/>
    </font>
    <font>
      <b/>
      <sz val="14"/>
      <color rgb="FF002060"/>
      <name val="Arial"/>
      <family val="2"/>
      <scheme val="minor"/>
    </font>
    <font>
      <b/>
      <sz val="12"/>
      <color theme="9" tint="-0.499984740745262"/>
      <name val="Arial"/>
      <family val="2"/>
      <scheme val="minor"/>
    </font>
    <font>
      <b/>
      <sz val="12"/>
      <color theme="1" tint="4.9989318521683403E-2"/>
      <name val="Arial"/>
      <family val="2"/>
      <scheme val="minor"/>
    </font>
    <font>
      <b/>
      <sz val="12"/>
      <color theme="5" tint="-0.249977111117893"/>
      <name val="Arial"/>
      <family val="2"/>
      <scheme val="minor"/>
    </font>
    <font>
      <sz val="16"/>
      <color theme="0"/>
      <name val="Arial"/>
      <family val="2"/>
    </font>
    <font>
      <b/>
      <sz val="12"/>
      <color theme="1"/>
      <name val="Arial"/>
      <family val="2"/>
      <scheme val="minor"/>
    </font>
    <font>
      <b/>
      <sz val="12"/>
      <color rgb="FFFFC000"/>
      <name val="Arial"/>
      <family val="2"/>
      <scheme val="minor"/>
    </font>
    <font>
      <b/>
      <sz val="12"/>
      <color theme="8" tint="-0.249977111117893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20"/>
      <name val="Arial"/>
      <family val="2"/>
      <scheme val="minor"/>
    </font>
    <font>
      <b/>
      <sz val="14"/>
      <color theme="0"/>
      <name val="Arial"/>
      <family val="2"/>
      <scheme val="minor"/>
    </font>
    <font>
      <sz val="20"/>
      <color theme="0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5" fillId="0" borderId="2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" fillId="6" borderId="4" xfId="0" applyFont="1" applyFill="1" applyBorder="1" applyAlignment="1" applyProtection="1">
      <alignment horizontal="center" vertical="center" shrinkToFit="1"/>
      <protection hidden="1"/>
    </xf>
    <xf numFmtId="0" fontId="1" fillId="6" borderId="3" xfId="0" applyFont="1" applyFill="1" applyBorder="1" applyAlignment="1" applyProtection="1">
      <alignment horizontal="center" vertical="center" shrinkToFit="1"/>
      <protection hidden="1"/>
    </xf>
    <xf numFmtId="0" fontId="1" fillId="6" borderId="5" xfId="0" applyFont="1" applyFill="1" applyBorder="1" applyAlignment="1" applyProtection="1">
      <alignment horizontal="center" vertical="center" shrinkToFit="1"/>
      <protection hidden="1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" fillId="7" borderId="2" xfId="0" applyFont="1" applyFill="1" applyBorder="1" applyAlignment="1" applyProtection="1">
      <alignment horizontal="center" vertical="center"/>
      <protection hidden="1"/>
    </xf>
    <xf numFmtId="0" fontId="8" fillId="8" borderId="2" xfId="0" applyFont="1" applyFill="1" applyBorder="1" applyAlignment="1" applyProtection="1">
      <alignment horizontal="center" vertical="center"/>
      <protection hidden="1"/>
    </xf>
    <xf numFmtId="0" fontId="2" fillId="9" borderId="2" xfId="0" applyFont="1" applyFill="1" applyBorder="1" applyAlignment="1" applyProtection="1">
      <alignment horizontal="center" vertical="center"/>
      <protection hidden="1"/>
    </xf>
    <xf numFmtId="0" fontId="2" fillId="10" borderId="2" xfId="0" applyFont="1" applyFill="1" applyBorder="1" applyAlignment="1" applyProtection="1">
      <alignment horizontal="center" vertical="center"/>
      <protection hidden="1"/>
    </xf>
    <xf numFmtId="0" fontId="4" fillId="11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 applyProtection="1">
      <alignment horizontal="center" vertical="center" shrinkToFit="1"/>
      <protection hidden="1"/>
    </xf>
    <xf numFmtId="0" fontId="1" fillId="13" borderId="2" xfId="0" applyFont="1" applyFill="1" applyBorder="1" applyAlignment="1" applyProtection="1">
      <alignment horizontal="center" vertical="center" shrinkToFit="1"/>
      <protection hidden="1"/>
    </xf>
    <xf numFmtId="0" fontId="9" fillId="4" borderId="0" xfId="0" applyFont="1" applyFill="1" applyAlignment="1">
      <alignment horizontal="center" vertical="center"/>
    </xf>
    <xf numFmtId="0" fontId="18" fillId="3" borderId="1" xfId="0" applyFont="1" applyFill="1" applyBorder="1" applyAlignment="1" applyProtection="1">
      <alignment horizontal="center" vertical="center"/>
      <protection hidden="1"/>
    </xf>
    <xf numFmtId="16" fontId="2" fillId="0" borderId="7" xfId="0" applyNumberFormat="1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center" vertical="center" shrinkToFit="1"/>
      <protection hidden="1"/>
    </xf>
    <xf numFmtId="0" fontId="19" fillId="0" borderId="2" xfId="0" applyFont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13" fillId="15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1" fillId="16" borderId="2" xfId="0" applyFont="1" applyFill="1" applyBorder="1" applyAlignment="1">
      <alignment horizontal="center" vertical="center"/>
    </xf>
    <xf numFmtId="0" fontId="9" fillId="17" borderId="2" xfId="0" applyFont="1" applyFill="1" applyBorder="1" applyAlignment="1">
      <alignment horizontal="center" vertical="center"/>
    </xf>
    <xf numFmtId="0" fontId="9" fillId="18" borderId="2" xfId="0" applyFont="1" applyFill="1" applyBorder="1" applyAlignment="1">
      <alignment horizontal="center" vertical="center"/>
    </xf>
    <xf numFmtId="0" fontId="9" fillId="19" borderId="2" xfId="0" applyFont="1" applyFill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0" fillId="4" borderId="6" xfId="0" applyFont="1" applyFill="1" applyBorder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23" fillId="20" borderId="11" xfId="0" applyFont="1" applyFill="1" applyBorder="1" applyAlignment="1">
      <alignment horizontal="center" vertical="center"/>
    </xf>
    <xf numFmtId="0" fontId="23" fillId="20" borderId="12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 textRotation="90"/>
    </xf>
    <xf numFmtId="0" fontId="23" fillId="4" borderId="9" xfId="0" applyFont="1" applyFill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3" fillId="20" borderId="11" xfId="0" applyFont="1" applyFill="1" applyBorder="1" applyAlignment="1">
      <alignment horizontal="center" vertical="center" textRotation="90"/>
    </xf>
    <xf numFmtId="0" fontId="23" fillId="20" borderId="12" xfId="0" applyFont="1" applyFill="1" applyBorder="1" applyAlignment="1">
      <alignment horizontal="center" vertical="center" textRotation="90"/>
    </xf>
    <xf numFmtId="0" fontId="23" fillId="20" borderId="13" xfId="0" applyFont="1" applyFill="1" applyBorder="1" applyAlignment="1">
      <alignment horizontal="center" vertical="center" textRotation="90"/>
    </xf>
    <xf numFmtId="0" fontId="23" fillId="20" borderId="14" xfId="0" applyFont="1" applyFill="1" applyBorder="1" applyAlignment="1">
      <alignment horizontal="center" vertical="center" textRotation="90"/>
    </xf>
    <xf numFmtId="0" fontId="23" fillId="20" borderId="15" xfId="0" applyFont="1" applyFill="1" applyBorder="1" applyAlignment="1">
      <alignment horizontal="center" vertical="center" textRotation="90"/>
    </xf>
    <xf numFmtId="0" fontId="23" fillId="20" borderId="3" xfId="0" applyFont="1" applyFill="1" applyBorder="1" applyAlignment="1">
      <alignment horizontal="center" vertical="center" textRotation="90"/>
    </xf>
    <xf numFmtId="0" fontId="23" fillId="4" borderId="10" xfId="0" applyFont="1" applyFill="1" applyBorder="1" applyAlignment="1">
      <alignment horizontal="center" vertical="center" textRotation="90"/>
    </xf>
    <xf numFmtId="0" fontId="22" fillId="0" borderId="10" xfId="0" applyFont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25" fillId="12" borderId="0" xfId="0" applyFont="1" applyFill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5" fillId="2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U119"/>
  <sheetViews>
    <sheetView rightToLeft="1" tabSelected="1" topLeftCell="C57" workbookViewId="0">
      <selection activeCell="S104" sqref="S104"/>
    </sheetView>
  </sheetViews>
  <sheetFormatPr defaultRowHeight="14.25" x14ac:dyDescent="0.2"/>
  <cols>
    <col min="9" max="9" width="11.5" customWidth="1"/>
    <col min="10" max="10" width="5.25" customWidth="1"/>
    <col min="11" max="11" width="11.125" customWidth="1"/>
    <col min="12" max="18" width="5.625" customWidth="1"/>
    <col min="19" max="19" width="7.875" customWidth="1"/>
    <col min="20" max="20" width="7.25" hidden="1" customWidth="1"/>
    <col min="21" max="21" width="8.25" customWidth="1"/>
  </cols>
  <sheetData>
    <row r="1" spans="3:21" ht="15" thickBot="1" x14ac:dyDescent="0.25"/>
    <row r="2" spans="3:21" ht="21" thickBot="1" x14ac:dyDescent="0.25">
      <c r="C2" s="26" t="s">
        <v>28</v>
      </c>
      <c r="D2" s="27" t="s">
        <v>0</v>
      </c>
      <c r="E2" s="24" t="s">
        <v>1</v>
      </c>
      <c r="F2" s="24" t="s">
        <v>2</v>
      </c>
      <c r="G2" s="25" t="s">
        <v>3</v>
      </c>
      <c r="H2" s="25" t="s">
        <v>4</v>
      </c>
    </row>
    <row r="4" spans="3:21" ht="24.75" customHeight="1" x14ac:dyDescent="0.2">
      <c r="C4" s="45" t="s">
        <v>18</v>
      </c>
      <c r="D4" s="45"/>
      <c r="E4" s="45"/>
      <c r="F4" s="45"/>
      <c r="G4" s="63" t="s">
        <v>19</v>
      </c>
      <c r="H4" s="63"/>
      <c r="J4" s="45" t="s">
        <v>21</v>
      </c>
      <c r="K4" s="45"/>
      <c r="L4" s="45"/>
      <c r="M4" s="45"/>
      <c r="N4" s="45"/>
      <c r="O4" s="45"/>
      <c r="P4" s="45"/>
      <c r="Q4" s="45"/>
      <c r="R4" s="63" t="s">
        <v>0</v>
      </c>
      <c r="S4" s="63"/>
      <c r="T4" s="63"/>
      <c r="U4" s="63"/>
    </row>
    <row r="5" spans="3:21" ht="32.25" customHeight="1" thickBot="1" x14ac:dyDescent="0.25">
      <c r="C5" s="22" t="s">
        <v>5</v>
      </c>
      <c r="D5" s="8" t="s">
        <v>6</v>
      </c>
      <c r="E5" s="6" t="s">
        <v>7</v>
      </c>
      <c r="F5" s="48" t="s">
        <v>22</v>
      </c>
      <c r="G5" s="48"/>
      <c r="H5" s="6" t="s">
        <v>8</v>
      </c>
      <c r="I5" s="1"/>
      <c r="J5" s="10" t="s">
        <v>5</v>
      </c>
      <c r="K5" s="11" t="s">
        <v>17</v>
      </c>
      <c r="L5" s="19" t="s">
        <v>12</v>
      </c>
      <c r="M5" s="18" t="s">
        <v>11</v>
      </c>
      <c r="N5" s="18" t="s">
        <v>10</v>
      </c>
      <c r="O5" s="18" t="s">
        <v>9</v>
      </c>
      <c r="P5" s="20" t="s">
        <v>13</v>
      </c>
      <c r="Q5" s="20" t="s">
        <v>14</v>
      </c>
      <c r="R5" s="3" t="s">
        <v>15</v>
      </c>
      <c r="S5" s="21" t="s">
        <v>16</v>
      </c>
      <c r="T5" s="1"/>
      <c r="U5" s="6" t="s">
        <v>20</v>
      </c>
    </row>
    <row r="6" spans="3:21" ht="20.25" x14ac:dyDescent="0.2">
      <c r="C6" s="23">
        <v>1</v>
      </c>
      <c r="D6" s="5">
        <v>44886</v>
      </c>
      <c r="E6" s="29" t="s">
        <v>4</v>
      </c>
      <c r="F6" s="4">
        <v>0</v>
      </c>
      <c r="G6" s="4">
        <v>2</v>
      </c>
      <c r="H6" s="29" t="s">
        <v>2</v>
      </c>
      <c r="J6" s="10">
        <v>1</v>
      </c>
      <c r="K6" s="12" t="s">
        <v>1</v>
      </c>
      <c r="L6" s="2">
        <f>SUM(M6:O6)</f>
        <v>3</v>
      </c>
      <c r="M6" s="15">
        <f>IF(F7&gt;G7,1,0)+IF(G8&gt;F8,1,0)+IF(G10&gt;F10,1,0)</f>
        <v>2</v>
      </c>
      <c r="N6" s="16">
        <f>IF(F7&lt;G7,1,0)+IF(G8&lt;F8,1,0)+IF(G10&lt;F10,1,0)</f>
        <v>1</v>
      </c>
      <c r="O6" s="17">
        <f>IF(F7="",0,(IF(F7=G7,1,0)))+IF(G8="",0,(IF(G8=F8,1,0)))+IF(G10="",0,(IF(G10=F10,1,0)))</f>
        <v>0</v>
      </c>
      <c r="P6" s="2">
        <f>F7+G8+G10</f>
        <v>5</v>
      </c>
      <c r="Q6" s="2">
        <f>G7+F8+F10</f>
        <v>4</v>
      </c>
      <c r="R6" s="2">
        <f>P6-Q6</f>
        <v>1</v>
      </c>
      <c r="S6" s="7">
        <f>(M6*3)+O6</f>
        <v>6</v>
      </c>
      <c r="T6">
        <f>(S6*100000)+(R6*10000)+(Q6*1000)+(P6*100)+J9</f>
        <v>614504</v>
      </c>
      <c r="U6" s="9">
        <f>RANK(T6,T6:T9,0)</f>
        <v>2</v>
      </c>
    </row>
    <row r="7" spans="3:21" ht="20.25" x14ac:dyDescent="0.2">
      <c r="C7" s="23">
        <v>2</v>
      </c>
      <c r="D7" s="5">
        <v>44887</v>
      </c>
      <c r="E7" s="29" t="s">
        <v>1</v>
      </c>
      <c r="F7" s="4">
        <v>0</v>
      </c>
      <c r="G7" s="4">
        <v>2</v>
      </c>
      <c r="H7" s="29" t="s">
        <v>3</v>
      </c>
      <c r="J7" s="10">
        <v>2</v>
      </c>
      <c r="K7" s="13" t="s">
        <v>2</v>
      </c>
      <c r="L7" s="2">
        <f t="shared" ref="L7:L9" si="0">SUM(M7:O7)</f>
        <v>3</v>
      </c>
      <c r="M7" s="15">
        <f>IF(G6&gt;F6,1,0)+IF(G9&gt;F9,1,0)+IF(F10&gt;G10,1,0)</f>
        <v>1</v>
      </c>
      <c r="N7" s="16">
        <f>IF(G6&lt;F6,1,0)+IF(G9&lt;F9,1,0)+IF(F10&lt;G10,1,0)</f>
        <v>1</v>
      </c>
      <c r="O7" s="17">
        <f>IF(G6="",0,(IF(G6=F6,1,0)))+IF(G9="",0,(IF(G9=F9,1,0)))+IF(F10="",0,(IF(F10=G10,1,0)))</f>
        <v>1</v>
      </c>
      <c r="P7" s="2">
        <f>G6+G9+F10</f>
        <v>4</v>
      </c>
      <c r="Q7" s="2">
        <f>F6+F9+G10</f>
        <v>3</v>
      </c>
      <c r="R7" s="2">
        <f t="shared" ref="R7:R9" si="1">P7-Q7</f>
        <v>1</v>
      </c>
      <c r="S7" s="7">
        <f t="shared" ref="S7:S9" si="2">(M7*3)+O7</f>
        <v>4</v>
      </c>
      <c r="T7">
        <f>(S7*100000)+(R7*10000)+(Q7*1000)+(P7*100)+J8</f>
        <v>413403</v>
      </c>
      <c r="U7" s="9">
        <f>RANK(T7,T6:T9,0)</f>
        <v>3</v>
      </c>
    </row>
    <row r="8" spans="3:21" ht="20.25" x14ac:dyDescent="0.2">
      <c r="C8" s="23">
        <v>3</v>
      </c>
      <c r="D8" s="5">
        <v>44890</v>
      </c>
      <c r="E8" s="29" t="s">
        <v>4</v>
      </c>
      <c r="F8" s="4">
        <v>1</v>
      </c>
      <c r="G8" s="4">
        <v>3</v>
      </c>
      <c r="H8" s="29" t="s">
        <v>1</v>
      </c>
      <c r="J8" s="10">
        <v>3</v>
      </c>
      <c r="K8" s="13" t="s">
        <v>3</v>
      </c>
      <c r="L8" s="2">
        <f t="shared" si="0"/>
        <v>3</v>
      </c>
      <c r="M8" s="15">
        <f>IF(G7&gt;F7,1,0)+IF(F9&gt;G9,1,0)+IF(F11&gt;G11,1,0)</f>
        <v>2</v>
      </c>
      <c r="N8" s="16">
        <f>IF(G7&lt;F7,1,0)+IF(F9&lt;G9,1,0)+IF(F11&lt;G11,1,0)</f>
        <v>0</v>
      </c>
      <c r="O8" s="17">
        <f>IF(G7="",0,(IF(G7=F7,1,0)))+IF(F9="",0,(IF(F9=G9,1,0)))+IF(F11="",0,(IF(F11=G11,1,0)))</f>
        <v>1</v>
      </c>
      <c r="P8" s="2">
        <f>G7+F9+F11</f>
        <v>5</v>
      </c>
      <c r="Q8" s="2">
        <f>F7+G9+G11</f>
        <v>1</v>
      </c>
      <c r="R8" s="2">
        <f t="shared" si="1"/>
        <v>4</v>
      </c>
      <c r="S8" s="7">
        <f t="shared" si="2"/>
        <v>7</v>
      </c>
      <c r="T8">
        <f>(S8*100000)+(R8*10000)+(Q8*1000)+(P8*100)+J7</f>
        <v>741502</v>
      </c>
      <c r="U8" s="9">
        <f>RANK(T8,T6:T9,0)</f>
        <v>1</v>
      </c>
    </row>
    <row r="9" spans="3:21" ht="21" thickBot="1" x14ac:dyDescent="0.25">
      <c r="C9" s="23">
        <v>4</v>
      </c>
      <c r="D9" s="5">
        <v>44890</v>
      </c>
      <c r="E9" s="29" t="s">
        <v>3</v>
      </c>
      <c r="F9" s="4">
        <v>1</v>
      </c>
      <c r="G9" s="4">
        <v>1</v>
      </c>
      <c r="H9" s="29" t="s">
        <v>2</v>
      </c>
      <c r="J9" s="10">
        <v>4</v>
      </c>
      <c r="K9" s="14" t="s">
        <v>4</v>
      </c>
      <c r="L9" s="2">
        <f t="shared" si="0"/>
        <v>3</v>
      </c>
      <c r="M9" s="15">
        <f>IF(F6&gt;G6,1,0)+IF(F8&gt;G8,1,0)+IF(G11&gt;F11,1,0)</f>
        <v>0</v>
      </c>
      <c r="N9" s="16">
        <f>IF(F6&lt;G6,1,0)+IF(F8&lt;G8,1,0)+IF(G11&lt;F11,1,0)</f>
        <v>3</v>
      </c>
      <c r="O9" s="17">
        <f>IF(F6="",0,(IF(F6=G6,1,0)))+IF(F8="",0,(IF(F8=G8,1,0)))+IF(G11="",0,(IF(G11=F11,1,0)))</f>
        <v>0</v>
      </c>
      <c r="P9" s="2">
        <f>F6+F8+G11</f>
        <v>1</v>
      </c>
      <c r="Q9" s="2">
        <f>G6+G8+F11</f>
        <v>7</v>
      </c>
      <c r="R9" s="2">
        <f t="shared" si="1"/>
        <v>-6</v>
      </c>
      <c r="S9" s="7">
        <f t="shared" si="2"/>
        <v>0</v>
      </c>
      <c r="T9">
        <f>(S9*100000)+(R9*10000)+(Q9*1000)+(P9*100)+J6</f>
        <v>-52899</v>
      </c>
      <c r="U9" s="9">
        <f>RANK(T9,T6:T9,0)</f>
        <v>4</v>
      </c>
    </row>
    <row r="10" spans="3:21" ht="21" thickBot="1" x14ac:dyDescent="0.25">
      <c r="C10" s="23">
        <v>5</v>
      </c>
      <c r="D10" s="5">
        <v>44894</v>
      </c>
      <c r="E10" s="29" t="s">
        <v>2</v>
      </c>
      <c r="F10" s="4">
        <v>1</v>
      </c>
      <c r="G10" s="4">
        <v>2</v>
      </c>
      <c r="H10" s="29" t="s">
        <v>1</v>
      </c>
      <c r="U10" s="40">
        <f>SUM(U6:U9)</f>
        <v>10</v>
      </c>
    </row>
    <row r="11" spans="3:21" ht="21" thickBot="1" x14ac:dyDescent="0.25">
      <c r="C11" s="23">
        <v>6</v>
      </c>
      <c r="D11" s="5">
        <v>44894</v>
      </c>
      <c r="E11" s="29" t="s">
        <v>3</v>
      </c>
      <c r="F11" s="4">
        <v>2</v>
      </c>
      <c r="G11" s="4">
        <v>0</v>
      </c>
      <c r="H11" s="29" t="s">
        <v>4</v>
      </c>
      <c r="J11" s="64" t="s">
        <v>61</v>
      </c>
      <c r="K11" s="64"/>
      <c r="L11" s="65" t="s">
        <v>3</v>
      </c>
      <c r="M11" s="66"/>
      <c r="N11" s="67"/>
      <c r="O11" s="68" t="s">
        <v>62</v>
      </c>
      <c r="P11" s="68"/>
      <c r="Q11" s="68"/>
      <c r="R11" s="65" t="s">
        <v>1</v>
      </c>
      <c r="S11" s="66"/>
      <c r="T11" s="66"/>
      <c r="U11" s="66"/>
    </row>
    <row r="12" spans="3:21" ht="27" customHeight="1" thickBot="1" x14ac:dyDescent="0.25"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3:21" ht="21" thickBot="1" x14ac:dyDescent="0.25">
      <c r="C13" s="26" t="s">
        <v>28</v>
      </c>
      <c r="D13" s="27" t="s">
        <v>23</v>
      </c>
      <c r="E13" s="24" t="s">
        <v>26</v>
      </c>
      <c r="F13" s="24" t="s">
        <v>27</v>
      </c>
      <c r="G13" s="25" t="s">
        <v>24</v>
      </c>
      <c r="H13" s="25" t="s">
        <v>25</v>
      </c>
    </row>
    <row r="15" spans="3:21" ht="24.75" customHeight="1" x14ac:dyDescent="0.2">
      <c r="C15" s="45" t="s">
        <v>18</v>
      </c>
      <c r="D15" s="45"/>
      <c r="E15" s="45"/>
      <c r="F15" s="45"/>
      <c r="G15" s="63" t="s">
        <v>23</v>
      </c>
      <c r="H15" s="63"/>
      <c r="J15" s="45" t="s">
        <v>21</v>
      </c>
      <c r="K15" s="45"/>
      <c r="L15" s="45"/>
      <c r="M15" s="45"/>
      <c r="N15" s="45"/>
      <c r="O15" s="45"/>
      <c r="P15" s="45"/>
      <c r="Q15" s="45"/>
      <c r="R15" s="63" t="s">
        <v>23</v>
      </c>
      <c r="S15" s="63"/>
      <c r="T15" s="63"/>
      <c r="U15" s="63"/>
    </row>
    <row r="16" spans="3:21" ht="32.25" customHeight="1" thickBot="1" x14ac:dyDescent="0.25">
      <c r="C16" s="22" t="s">
        <v>5</v>
      </c>
      <c r="D16" s="8" t="s">
        <v>6</v>
      </c>
      <c r="E16" s="6" t="s">
        <v>7</v>
      </c>
      <c r="F16" s="48" t="s">
        <v>22</v>
      </c>
      <c r="G16" s="48"/>
      <c r="H16" s="6" t="s">
        <v>8</v>
      </c>
      <c r="I16" s="1"/>
      <c r="J16" s="10" t="s">
        <v>5</v>
      </c>
      <c r="K16" s="11" t="s">
        <v>17</v>
      </c>
      <c r="L16" s="19" t="s">
        <v>12</v>
      </c>
      <c r="M16" s="18" t="s">
        <v>11</v>
      </c>
      <c r="N16" s="18" t="s">
        <v>10</v>
      </c>
      <c r="O16" s="18" t="s">
        <v>9</v>
      </c>
      <c r="P16" s="20" t="s">
        <v>13</v>
      </c>
      <c r="Q16" s="20" t="s">
        <v>14</v>
      </c>
      <c r="R16" s="3" t="s">
        <v>15</v>
      </c>
      <c r="S16" s="21" t="s">
        <v>16</v>
      </c>
      <c r="T16" s="1"/>
      <c r="U16" s="6" t="s">
        <v>20</v>
      </c>
    </row>
    <row r="17" spans="3:21" ht="20.25" x14ac:dyDescent="0.2">
      <c r="C17" s="23">
        <v>1</v>
      </c>
      <c r="D17" s="28">
        <v>44890</v>
      </c>
      <c r="E17" s="29" t="s">
        <v>25</v>
      </c>
      <c r="F17" s="4">
        <v>0</v>
      </c>
      <c r="G17" s="4">
        <v>2</v>
      </c>
      <c r="H17" s="29" t="s">
        <v>27</v>
      </c>
      <c r="J17" s="10">
        <v>1</v>
      </c>
      <c r="K17" s="12" t="s">
        <v>26</v>
      </c>
      <c r="L17" s="2">
        <f>SUM(M17:O17)</f>
        <v>3</v>
      </c>
      <c r="M17" s="15">
        <f>IF(F18&gt;G18,1,0)+IF(G19&gt;F19,1,0)+IF(G21&gt;F21,1,0)</f>
        <v>2</v>
      </c>
      <c r="N17" s="16">
        <f>IF(F18&lt;G18,1,0)+IF(G19&lt;F19,1,0)+IF(G21&lt;F21,1,0)</f>
        <v>0</v>
      </c>
      <c r="O17" s="17">
        <f>IF(F18="",0,(IF(F18=G18,1,0)))+IF(G19="",0,(IF(G19=F19,1,0)))+IF(G21="",0,(IF(G21=F21,1,0)))</f>
        <v>1</v>
      </c>
      <c r="P17" s="2">
        <f>F18+G19+G21</f>
        <v>9</v>
      </c>
      <c r="Q17" s="2">
        <f>G18+F19+F21</f>
        <v>2</v>
      </c>
      <c r="R17" s="2">
        <f>P17-Q17</f>
        <v>7</v>
      </c>
      <c r="S17" s="7">
        <f>(M17*3)+O17</f>
        <v>7</v>
      </c>
      <c r="T17">
        <f>(S17*100000)+(R17*10000)+(Q17*1000)+(P17*100)+J20</f>
        <v>772904</v>
      </c>
      <c r="U17" s="9">
        <f>RANK(T17,T17:T20,0)</f>
        <v>1</v>
      </c>
    </row>
    <row r="18" spans="3:21" ht="20.25" x14ac:dyDescent="0.2">
      <c r="C18" s="23">
        <v>2</v>
      </c>
      <c r="D18" s="28">
        <v>44890</v>
      </c>
      <c r="E18" s="29" t="s">
        <v>26</v>
      </c>
      <c r="F18" s="4">
        <v>0</v>
      </c>
      <c r="G18" s="4">
        <v>0</v>
      </c>
      <c r="H18" s="29" t="s">
        <v>24</v>
      </c>
      <c r="J18" s="10">
        <v>2</v>
      </c>
      <c r="K18" s="13" t="s">
        <v>27</v>
      </c>
      <c r="L18" s="2">
        <f t="shared" ref="L18:L20" si="3">SUM(M18:O18)</f>
        <v>3</v>
      </c>
      <c r="M18" s="15">
        <f>IF(G17&gt;F17,1,0)+IF(G20&gt;F20,1,0)+IF(F21&gt;G21,1,0)</f>
        <v>1</v>
      </c>
      <c r="N18" s="16">
        <f>IF(G17&lt;F17,1,0)+IF(G20&lt;F20,1,0)+IF(F21&lt;G21,1,0)</f>
        <v>2</v>
      </c>
      <c r="O18" s="17">
        <f>IF(G17="",0,(IF(G17=F17,1,0)))+IF(G20="",0,(IF(G20=F20,1,0)))+IF(F21="",0,(IF(F21=G21,1,0)))</f>
        <v>0</v>
      </c>
      <c r="P18" s="2">
        <f>G17+G20+F21</f>
        <v>4</v>
      </c>
      <c r="Q18" s="2">
        <f>F17+F20+G21</f>
        <v>7</v>
      </c>
      <c r="R18" s="2">
        <f t="shared" ref="R18:R20" si="4">P18-Q18</f>
        <v>-3</v>
      </c>
      <c r="S18" s="7">
        <f t="shared" ref="S18:S20" si="5">(M18*3)+O18</f>
        <v>3</v>
      </c>
      <c r="T18">
        <f>(S18*100000)+(R18*10000)+(Q18*1000)+(P18*100)+J19</f>
        <v>277403</v>
      </c>
      <c r="U18" s="9">
        <f>RANK(T18,T17:T20,0)</f>
        <v>3</v>
      </c>
    </row>
    <row r="19" spans="3:21" ht="20.25" x14ac:dyDescent="0.2">
      <c r="C19" s="23">
        <v>3</v>
      </c>
      <c r="D19" s="28">
        <v>44894</v>
      </c>
      <c r="E19" s="29" t="s">
        <v>25</v>
      </c>
      <c r="F19" s="4">
        <v>0</v>
      </c>
      <c r="G19" s="4">
        <v>3</v>
      </c>
      <c r="H19" s="29" t="s">
        <v>26</v>
      </c>
      <c r="J19" s="10">
        <v>3</v>
      </c>
      <c r="K19" s="13" t="s">
        <v>24</v>
      </c>
      <c r="L19" s="2">
        <f t="shared" si="3"/>
        <v>3</v>
      </c>
      <c r="M19" s="15">
        <f>IF(G18&gt;F18,1,0)+IF(F20&gt;G20,1,0)+IF(F22&gt;G22,1,0)</f>
        <v>1</v>
      </c>
      <c r="N19" s="16">
        <f>IF(G18&lt;F18,1,0)+IF(F20&lt;G20,1,0)+IF(F22&lt;G22,1,0)</f>
        <v>0</v>
      </c>
      <c r="O19" s="17">
        <f>IF(G18="",0,(IF(G18=F18,1,0)))+IF(F20="",0,(IF(F20=G20,1,0)))+IF(F22="",0,(IF(F22=G22,1,0)))</f>
        <v>2</v>
      </c>
      <c r="P19" s="2">
        <f>G18+F20+F22</f>
        <v>2</v>
      </c>
      <c r="Q19" s="2">
        <f>F18+G20+G22</f>
        <v>1</v>
      </c>
      <c r="R19" s="2">
        <f t="shared" si="4"/>
        <v>1</v>
      </c>
      <c r="S19" s="7">
        <f t="shared" si="5"/>
        <v>5</v>
      </c>
      <c r="T19">
        <f>(S19*100000)+(R19*10000)+(Q19*1000)+(P19*100)+J18</f>
        <v>511202</v>
      </c>
      <c r="U19" s="9">
        <f>RANK(T19,T17:T20,0)</f>
        <v>2</v>
      </c>
    </row>
    <row r="20" spans="3:21" ht="21" thickBot="1" x14ac:dyDescent="0.25">
      <c r="C20" s="23">
        <v>4</v>
      </c>
      <c r="D20" s="28">
        <v>44894</v>
      </c>
      <c r="E20" s="29" t="s">
        <v>24</v>
      </c>
      <c r="F20" s="4">
        <v>1</v>
      </c>
      <c r="G20" s="4">
        <v>0</v>
      </c>
      <c r="H20" s="29" t="s">
        <v>27</v>
      </c>
      <c r="J20" s="10">
        <v>4</v>
      </c>
      <c r="K20" s="14" t="s">
        <v>25</v>
      </c>
      <c r="L20" s="2">
        <f t="shared" si="3"/>
        <v>3</v>
      </c>
      <c r="M20" s="15">
        <f>IF(F17&gt;G17,1,0)+IF(F19&gt;G19,1,0)+IF(G22&gt;F22,1,0)</f>
        <v>0</v>
      </c>
      <c r="N20" s="16">
        <f>IF(F17&lt;G17,1,0)+IF(F19&lt;G19,1,0)+IF(G22&lt;F22,1,0)</f>
        <v>2</v>
      </c>
      <c r="O20" s="17">
        <f>IF(F17="",0,(IF(F17=G17,1,0)))+IF(F19="",0,(IF(F19=G19,1,0)))+IF(G22="",0,(IF(G22=F22,1,0)))</f>
        <v>1</v>
      </c>
      <c r="P20" s="2">
        <f>F17+F19+G22</f>
        <v>1</v>
      </c>
      <c r="Q20" s="2">
        <f>G17+G19+F22</f>
        <v>6</v>
      </c>
      <c r="R20" s="2">
        <f t="shared" si="4"/>
        <v>-5</v>
      </c>
      <c r="S20" s="7">
        <f t="shared" si="5"/>
        <v>1</v>
      </c>
      <c r="T20">
        <f>(S20*100000)+(R20*10000)+(Q20*1000)+(P20*100)+J17</f>
        <v>56101</v>
      </c>
      <c r="U20" s="9">
        <f>RANK(T20,T17:T20,0)</f>
        <v>4</v>
      </c>
    </row>
    <row r="21" spans="3:21" ht="21" thickBot="1" x14ac:dyDescent="0.25">
      <c r="C21" s="23">
        <v>5</v>
      </c>
      <c r="D21" s="28">
        <v>44886</v>
      </c>
      <c r="E21" s="29" t="s">
        <v>27</v>
      </c>
      <c r="F21" s="4">
        <v>2</v>
      </c>
      <c r="G21" s="4">
        <v>6</v>
      </c>
      <c r="H21" s="29" t="s">
        <v>26</v>
      </c>
      <c r="U21" s="40">
        <f>SUM(U17:U20)</f>
        <v>10</v>
      </c>
    </row>
    <row r="22" spans="3:21" ht="21" thickBot="1" x14ac:dyDescent="0.25">
      <c r="C22" s="23">
        <v>6</v>
      </c>
      <c r="D22" s="28">
        <v>44886</v>
      </c>
      <c r="E22" s="29" t="s">
        <v>24</v>
      </c>
      <c r="F22" s="4">
        <v>1</v>
      </c>
      <c r="G22" s="4">
        <v>1</v>
      </c>
      <c r="H22" s="29" t="s">
        <v>25</v>
      </c>
      <c r="J22" s="64" t="s">
        <v>61</v>
      </c>
      <c r="K22" s="64"/>
      <c r="L22" s="65" t="s">
        <v>26</v>
      </c>
      <c r="M22" s="66"/>
      <c r="N22" s="67"/>
      <c r="O22" s="68" t="s">
        <v>62</v>
      </c>
      <c r="P22" s="68"/>
      <c r="Q22" s="68"/>
      <c r="R22" s="65" t="s">
        <v>24</v>
      </c>
      <c r="S22" s="66"/>
      <c r="T22" s="66"/>
      <c r="U22" s="66"/>
    </row>
    <row r="23" spans="3:21" ht="23.25" customHeight="1" thickBot="1" x14ac:dyDescent="0.25"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</row>
    <row r="24" spans="3:21" ht="27.75" customHeight="1" thickBot="1" x14ac:dyDescent="0.25">
      <c r="C24" s="26" t="s">
        <v>28</v>
      </c>
      <c r="D24" s="27" t="s">
        <v>29</v>
      </c>
      <c r="E24" s="29" t="s">
        <v>30</v>
      </c>
      <c r="F24" s="29" t="s">
        <v>31</v>
      </c>
      <c r="G24" s="29" t="s">
        <v>32</v>
      </c>
      <c r="H24" s="29" t="s">
        <v>33</v>
      </c>
    </row>
    <row r="26" spans="3:21" ht="24.75" customHeight="1" x14ac:dyDescent="0.2">
      <c r="C26" s="45" t="s">
        <v>18</v>
      </c>
      <c r="D26" s="45"/>
      <c r="E26" s="45"/>
      <c r="F26" s="45"/>
      <c r="G26" s="63" t="s">
        <v>29</v>
      </c>
      <c r="H26" s="63"/>
      <c r="J26" s="45" t="s">
        <v>21</v>
      </c>
      <c r="K26" s="45"/>
      <c r="L26" s="45"/>
      <c r="M26" s="45"/>
      <c r="N26" s="45"/>
      <c r="O26" s="45"/>
      <c r="P26" s="45"/>
      <c r="Q26" s="45"/>
      <c r="R26" s="63" t="s">
        <v>29</v>
      </c>
      <c r="S26" s="63"/>
      <c r="T26" s="63"/>
      <c r="U26" s="63"/>
    </row>
    <row r="27" spans="3:21" ht="32.25" customHeight="1" thickBot="1" x14ac:dyDescent="0.25">
      <c r="C27" s="22" t="s">
        <v>5</v>
      </c>
      <c r="D27" s="8" t="s">
        <v>6</v>
      </c>
      <c r="E27" s="6" t="s">
        <v>7</v>
      </c>
      <c r="F27" s="48" t="s">
        <v>22</v>
      </c>
      <c r="G27" s="48"/>
      <c r="H27" s="6" t="s">
        <v>8</v>
      </c>
      <c r="I27" s="1"/>
      <c r="J27" s="10" t="s">
        <v>5</v>
      </c>
      <c r="K27" s="11" t="s">
        <v>17</v>
      </c>
      <c r="L27" s="19" t="s">
        <v>12</v>
      </c>
      <c r="M27" s="18" t="s">
        <v>11</v>
      </c>
      <c r="N27" s="18" t="s">
        <v>10</v>
      </c>
      <c r="O27" s="18" t="s">
        <v>9</v>
      </c>
      <c r="P27" s="20" t="s">
        <v>13</v>
      </c>
      <c r="Q27" s="20" t="s">
        <v>14</v>
      </c>
      <c r="R27" s="3" t="s">
        <v>15</v>
      </c>
      <c r="S27" s="21" t="s">
        <v>16</v>
      </c>
      <c r="T27" s="1"/>
      <c r="U27" s="6" t="s">
        <v>20</v>
      </c>
    </row>
    <row r="28" spans="3:21" ht="20.25" x14ac:dyDescent="0.2">
      <c r="C28" s="23">
        <v>1</v>
      </c>
      <c r="D28" s="5">
        <v>44891</v>
      </c>
      <c r="E28" s="29" t="s">
        <v>33</v>
      </c>
      <c r="F28" s="4">
        <v>2</v>
      </c>
      <c r="G28" s="4">
        <v>0</v>
      </c>
      <c r="H28" s="29" t="s">
        <v>31</v>
      </c>
      <c r="J28" s="10">
        <v>1</v>
      </c>
      <c r="K28" s="12" t="s">
        <v>30</v>
      </c>
      <c r="L28" s="2">
        <f>SUM(M28:O28)</f>
        <v>3</v>
      </c>
      <c r="M28" s="15">
        <f>IF(F29&gt;G29,1,0)+IF(G30&gt;F30,1,0)+IF(G32&gt;F32,1,0)</f>
        <v>2</v>
      </c>
      <c r="N28" s="16">
        <f>IF(F29&lt;G29,1,0)+IF(G30&lt;F30,1,0)+IF(G32&lt;F32,1,0)</f>
        <v>1</v>
      </c>
      <c r="O28" s="17">
        <f>IF(F29="",0,(IF(F29=G29,1,0)))+IF(G30="",0,(IF(G30=F30,1,0)))+IF(G32="",0,(IF(G32=F32,1,0)))</f>
        <v>0</v>
      </c>
      <c r="P28" s="2">
        <f>F29+G30+G32</f>
        <v>5</v>
      </c>
      <c r="Q28" s="2">
        <f>G29+F30+F32</f>
        <v>2</v>
      </c>
      <c r="R28" s="2">
        <f>P28-Q28</f>
        <v>3</v>
      </c>
      <c r="S28" s="7">
        <f>(M28*3)+O28</f>
        <v>6</v>
      </c>
      <c r="T28">
        <f>(S28*100000)+(R28*10000)+(Q28*1000)+(P28*100)+J31</f>
        <v>632504</v>
      </c>
      <c r="U28" s="9">
        <f>RANK(T28,T28:T31,0)</f>
        <v>1</v>
      </c>
    </row>
    <row r="29" spans="3:21" ht="20.25" x14ac:dyDescent="0.2">
      <c r="C29" s="23">
        <v>2</v>
      </c>
      <c r="D29" s="5">
        <v>44891</v>
      </c>
      <c r="E29" s="29" t="s">
        <v>30</v>
      </c>
      <c r="F29" s="4">
        <v>2</v>
      </c>
      <c r="G29" s="4">
        <v>0</v>
      </c>
      <c r="H29" s="29" t="s">
        <v>32</v>
      </c>
      <c r="J29" s="10">
        <v>2</v>
      </c>
      <c r="K29" s="13" t="s">
        <v>31</v>
      </c>
      <c r="L29" s="2">
        <f t="shared" ref="L29:L31" si="6">SUM(M29:O29)</f>
        <v>3</v>
      </c>
      <c r="M29" s="15">
        <f>IF(G28&gt;F28,1,0)+IF(G31&gt;F31,1,0)+IF(F32&gt;G32,1,0)</f>
        <v>1</v>
      </c>
      <c r="N29" s="16">
        <f>IF(G28&lt;F28,1,0)+IF(G31&lt;F31,1,0)+IF(F32&lt;G32,1,0)</f>
        <v>2</v>
      </c>
      <c r="O29" s="17">
        <f>IF(G28="",0,(IF(G28=F28,1,0)))+IF(G31="",0,(IF(G31=F31,1,0)))+IF(F32="",0,(IF(F32=G32,1,0)))</f>
        <v>0</v>
      </c>
      <c r="P29" s="2">
        <f>G28+G31+F32</f>
        <v>3</v>
      </c>
      <c r="Q29" s="2">
        <f>F28+F31+G32</f>
        <v>5</v>
      </c>
      <c r="R29" s="2">
        <f t="shared" ref="R29:R31" si="7">P29-Q29</f>
        <v>-2</v>
      </c>
      <c r="S29" s="7">
        <f t="shared" ref="S29:S31" si="8">(M29*3)+O29</f>
        <v>3</v>
      </c>
      <c r="T29">
        <f>(S29*100000)+(R29*10000)+(Q29*1000)+(P29*100)+J30</f>
        <v>285303</v>
      </c>
      <c r="U29" s="9">
        <f>RANK(T29,T28:T31,0)</f>
        <v>4</v>
      </c>
    </row>
    <row r="30" spans="3:21" ht="20.25" x14ac:dyDescent="0.2">
      <c r="C30" s="23">
        <v>3</v>
      </c>
      <c r="D30" s="5">
        <v>44895</v>
      </c>
      <c r="E30" s="29" t="s">
        <v>33</v>
      </c>
      <c r="F30" s="4">
        <v>0</v>
      </c>
      <c r="G30" s="4">
        <v>2</v>
      </c>
      <c r="H30" s="29" t="s">
        <v>30</v>
      </c>
      <c r="J30" s="10">
        <v>3</v>
      </c>
      <c r="K30" s="13" t="s">
        <v>32</v>
      </c>
      <c r="L30" s="2">
        <f t="shared" si="6"/>
        <v>3</v>
      </c>
      <c r="M30" s="15">
        <f>IF(G29&gt;F29,1,0)+IF(F31&gt;G31,1,0)+IF(F33&gt;G33,1,0)</f>
        <v>1</v>
      </c>
      <c r="N30" s="16">
        <f>IF(G29&lt;F29,1,0)+IF(F31&lt;G31,1,0)+IF(F33&lt;G33,1,0)</f>
        <v>1</v>
      </c>
      <c r="O30" s="17">
        <f>IF(G29="",0,(IF(G29=F29,1,0)))+IF(F31="",0,(IF(F31=G31,1,0)))+IF(F33="",0,(IF(F33=G33,1,0)))</f>
        <v>1</v>
      </c>
      <c r="P30" s="2">
        <f>G29+F31+F33</f>
        <v>2</v>
      </c>
      <c r="Q30" s="2">
        <f>F29+G31+G33</f>
        <v>3</v>
      </c>
      <c r="R30" s="2">
        <f t="shared" si="7"/>
        <v>-1</v>
      </c>
      <c r="S30" s="7">
        <f t="shared" si="8"/>
        <v>4</v>
      </c>
      <c r="T30">
        <f>(S30*100000)+(R30*10000)+(Q30*1000)+(P30*100)+J29</f>
        <v>393202</v>
      </c>
      <c r="U30" s="9">
        <f>RANK(T30,T28:T31,0)</f>
        <v>3</v>
      </c>
    </row>
    <row r="31" spans="3:21" ht="21" thickBot="1" x14ac:dyDescent="0.25">
      <c r="C31" s="23">
        <v>4</v>
      </c>
      <c r="D31" s="5">
        <v>44895</v>
      </c>
      <c r="E31" s="29" t="s">
        <v>32</v>
      </c>
      <c r="F31" s="4">
        <v>2</v>
      </c>
      <c r="G31" s="4">
        <v>1</v>
      </c>
      <c r="H31" s="29" t="s">
        <v>31</v>
      </c>
      <c r="J31" s="10">
        <v>4</v>
      </c>
      <c r="K31" s="14" t="s">
        <v>33</v>
      </c>
      <c r="L31" s="2">
        <f t="shared" si="6"/>
        <v>3</v>
      </c>
      <c r="M31" s="15">
        <f>IF(F28&gt;G28,1,0)+IF(F30&gt;G30,1,0)+IF(G33&gt;F33,1,0)</f>
        <v>1</v>
      </c>
      <c r="N31" s="16">
        <f>IF(F28&lt;G28,1,0)+IF(F30&lt;G30,1,0)+IF(G33&lt;F33,1,0)</f>
        <v>1</v>
      </c>
      <c r="O31" s="17">
        <f>IF(F28="",0,(IF(F28=G28,1,0)))+IF(F30="",0,(IF(F30=G30,1,0)))+IF(G33="",0,(IF(G33=F33,1,0)))</f>
        <v>1</v>
      </c>
      <c r="P31" s="2">
        <f>F28+F30+G33</f>
        <v>2</v>
      </c>
      <c r="Q31" s="2">
        <f>G28+G30+F33</f>
        <v>2</v>
      </c>
      <c r="R31" s="2">
        <f t="shared" si="7"/>
        <v>0</v>
      </c>
      <c r="S31" s="7">
        <f t="shared" si="8"/>
        <v>4</v>
      </c>
      <c r="T31">
        <f>(S31*100000)+(R31*10000)+(Q31*1000)+(P31*100)+J28</f>
        <v>402201</v>
      </c>
      <c r="U31" s="9">
        <f>RANK(T31,T28:T31,0)</f>
        <v>2</v>
      </c>
    </row>
    <row r="32" spans="3:21" ht="21" thickBot="1" x14ac:dyDescent="0.25">
      <c r="C32" s="23">
        <v>5</v>
      </c>
      <c r="D32" s="5">
        <v>44887</v>
      </c>
      <c r="E32" s="29" t="s">
        <v>31</v>
      </c>
      <c r="F32" s="4">
        <v>2</v>
      </c>
      <c r="G32" s="4">
        <v>1</v>
      </c>
      <c r="H32" s="29" t="s">
        <v>30</v>
      </c>
      <c r="U32" s="40">
        <f>SUM(U28:U31)</f>
        <v>10</v>
      </c>
    </row>
    <row r="33" spans="3:21" ht="21" thickBot="1" x14ac:dyDescent="0.25">
      <c r="C33" s="23">
        <v>6</v>
      </c>
      <c r="D33" s="5">
        <v>44887</v>
      </c>
      <c r="E33" s="29" t="s">
        <v>32</v>
      </c>
      <c r="F33" s="4">
        <v>0</v>
      </c>
      <c r="G33" s="4">
        <v>0</v>
      </c>
      <c r="H33" s="29" t="s">
        <v>33</v>
      </c>
      <c r="J33" s="64" t="s">
        <v>61</v>
      </c>
      <c r="K33" s="64"/>
      <c r="L33" s="65" t="s">
        <v>30</v>
      </c>
      <c r="M33" s="66"/>
      <c r="N33" s="67"/>
      <c r="O33" s="68" t="s">
        <v>62</v>
      </c>
      <c r="P33" s="68"/>
      <c r="Q33" s="68"/>
      <c r="R33" s="65" t="s">
        <v>33</v>
      </c>
      <c r="S33" s="66"/>
      <c r="T33" s="66"/>
      <c r="U33" s="66"/>
    </row>
    <row r="34" spans="3:21" ht="20.25" customHeight="1" thickBot="1" x14ac:dyDescent="0.25"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</row>
    <row r="35" spans="3:21" ht="27.75" customHeight="1" thickBot="1" x14ac:dyDescent="0.25">
      <c r="C35" s="26" t="s">
        <v>28</v>
      </c>
      <c r="D35" s="27" t="s">
        <v>34</v>
      </c>
      <c r="E35" s="29" t="s">
        <v>35</v>
      </c>
      <c r="F35" s="29" t="s">
        <v>36</v>
      </c>
      <c r="G35" s="29" t="s">
        <v>37</v>
      </c>
      <c r="H35" s="29" t="s">
        <v>38</v>
      </c>
    </row>
    <row r="37" spans="3:21" ht="24.75" customHeight="1" x14ac:dyDescent="0.2">
      <c r="C37" s="45" t="s">
        <v>18</v>
      </c>
      <c r="D37" s="45"/>
      <c r="E37" s="45"/>
      <c r="F37" s="45"/>
      <c r="G37" s="63" t="s">
        <v>34</v>
      </c>
      <c r="H37" s="63"/>
      <c r="J37" s="45" t="s">
        <v>21</v>
      </c>
      <c r="K37" s="45"/>
      <c r="L37" s="45"/>
      <c r="M37" s="45"/>
      <c r="N37" s="45"/>
      <c r="O37" s="45"/>
      <c r="P37" s="45"/>
      <c r="Q37" s="45"/>
      <c r="R37" s="63" t="s">
        <v>34</v>
      </c>
      <c r="S37" s="63"/>
      <c r="T37" s="63"/>
      <c r="U37" s="63"/>
    </row>
    <row r="38" spans="3:21" ht="32.25" customHeight="1" thickBot="1" x14ac:dyDescent="0.25">
      <c r="C38" s="22" t="s">
        <v>5</v>
      </c>
      <c r="D38" s="8" t="s">
        <v>6</v>
      </c>
      <c r="E38" s="6" t="s">
        <v>7</v>
      </c>
      <c r="F38" s="48" t="s">
        <v>22</v>
      </c>
      <c r="G38" s="48"/>
      <c r="H38" s="6" t="s">
        <v>8</v>
      </c>
      <c r="I38" s="1"/>
      <c r="J38" s="10" t="s">
        <v>5</v>
      </c>
      <c r="K38" s="11" t="s">
        <v>17</v>
      </c>
      <c r="L38" s="19" t="s">
        <v>12</v>
      </c>
      <c r="M38" s="18" t="s">
        <v>11</v>
      </c>
      <c r="N38" s="18" t="s">
        <v>10</v>
      </c>
      <c r="O38" s="18" t="s">
        <v>9</v>
      </c>
      <c r="P38" s="20" t="s">
        <v>13</v>
      </c>
      <c r="Q38" s="20" t="s">
        <v>14</v>
      </c>
      <c r="R38" s="3" t="s">
        <v>15</v>
      </c>
      <c r="S38" s="21" t="s">
        <v>16</v>
      </c>
      <c r="T38" s="1"/>
      <c r="U38" s="6" t="s">
        <v>20</v>
      </c>
    </row>
    <row r="39" spans="3:21" ht="20.25" x14ac:dyDescent="0.2">
      <c r="C39" s="23">
        <v>1</v>
      </c>
      <c r="D39" s="5">
        <v>44887</v>
      </c>
      <c r="E39" s="29" t="s">
        <v>38</v>
      </c>
      <c r="F39" s="4">
        <v>1</v>
      </c>
      <c r="G39" s="4">
        <v>4</v>
      </c>
      <c r="H39" s="29" t="s">
        <v>36</v>
      </c>
      <c r="J39" s="10">
        <v>1</v>
      </c>
      <c r="K39" s="12" t="s">
        <v>35</v>
      </c>
      <c r="L39" s="2">
        <f>SUM(M39:O39)</f>
        <v>3</v>
      </c>
      <c r="M39" s="15">
        <f>IF(F40&gt;G40,1,0)+IF(G41&gt;F41,1,0)+IF(G43&gt;F43,1,0)</f>
        <v>0</v>
      </c>
      <c r="N39" s="16">
        <f>IF(F40&lt;G40,1,0)+IF(G41&lt;F41,1,0)+IF(G43&lt;F43,1,0)</f>
        <v>2</v>
      </c>
      <c r="O39" s="17">
        <f>IF(F40="",0,(IF(F40=G40,1,0)))+IF(G41="",0,(IF(G41=F41,1,0)))+IF(G43="",0,(IF(G43=F43,1,0)))</f>
        <v>1</v>
      </c>
      <c r="P39" s="2">
        <f>F40+G41+G43</f>
        <v>1</v>
      </c>
      <c r="Q39" s="2">
        <f>G40+F41+F43</f>
        <v>3</v>
      </c>
      <c r="R39" s="2">
        <f>P39-Q39</f>
        <v>-2</v>
      </c>
      <c r="S39" s="7">
        <f>(M39*3)+O39</f>
        <v>1</v>
      </c>
      <c r="T39">
        <f>(S39*100000)+(R39*10000)+(Q39*1000)+(P39*100)+J42</f>
        <v>83104</v>
      </c>
      <c r="U39" s="9">
        <f>RANK(T39,T39:T42,0)</f>
        <v>4</v>
      </c>
    </row>
    <row r="40" spans="3:21" ht="20.25" x14ac:dyDescent="0.2">
      <c r="C40" s="23">
        <v>2</v>
      </c>
      <c r="D40" s="5">
        <v>44887</v>
      </c>
      <c r="E40" s="29" t="s">
        <v>35</v>
      </c>
      <c r="F40" s="4">
        <v>0</v>
      </c>
      <c r="G40" s="4">
        <v>0</v>
      </c>
      <c r="H40" s="29" t="s">
        <v>37</v>
      </c>
      <c r="J40" s="10">
        <v>2</v>
      </c>
      <c r="K40" s="13" t="s">
        <v>36</v>
      </c>
      <c r="L40" s="2">
        <f t="shared" ref="L40:L42" si="9">SUM(M40:O40)</f>
        <v>3</v>
      </c>
      <c r="M40" s="15">
        <f>IF(G39&gt;F39,1,0)+IF(G42&gt;F42,1,0)+IF(F43&gt;G43,1,0)</f>
        <v>2</v>
      </c>
      <c r="N40" s="16">
        <f>IF(G39&lt;F39,1,0)+IF(G42&lt;F42,1,0)+IF(F43&lt;G43,1,0)</f>
        <v>1</v>
      </c>
      <c r="O40" s="17">
        <f>IF(G39="",0,(IF(G39=F39,1,0)))+IF(G42="",0,(IF(G42=F42,1,0)))+IF(F43="",0,(IF(F43=G43,1,0)))</f>
        <v>0</v>
      </c>
      <c r="P40" s="2">
        <f>G39+G42+F43</f>
        <v>6</v>
      </c>
      <c r="Q40" s="2">
        <f>F39+F42+G43</f>
        <v>3</v>
      </c>
      <c r="R40" s="2">
        <f t="shared" ref="R40:R42" si="10">P40-Q40</f>
        <v>3</v>
      </c>
      <c r="S40" s="7">
        <f t="shared" ref="S40:S42" si="11">(M40*3)+O40</f>
        <v>6</v>
      </c>
      <c r="T40">
        <f>(S40*100000)+(R40*10000)+(Q40*1000)+(P40*100)+J41</f>
        <v>633603</v>
      </c>
      <c r="U40" s="9">
        <f>RANK(T40,T39:T42,0)</f>
        <v>1</v>
      </c>
    </row>
    <row r="41" spans="3:21" ht="20.25" x14ac:dyDescent="0.2">
      <c r="C41" s="23">
        <v>3</v>
      </c>
      <c r="D41" s="5">
        <v>44895</v>
      </c>
      <c r="E41" s="29" t="s">
        <v>38</v>
      </c>
      <c r="F41" s="4">
        <v>1</v>
      </c>
      <c r="G41" s="4">
        <v>0</v>
      </c>
      <c r="H41" s="29" t="s">
        <v>35</v>
      </c>
      <c r="J41" s="10">
        <v>3</v>
      </c>
      <c r="K41" s="13" t="s">
        <v>37</v>
      </c>
      <c r="L41" s="2">
        <f t="shared" si="9"/>
        <v>3</v>
      </c>
      <c r="M41" s="15">
        <f>IF(G40&gt;F40,1,0)+IF(F42&gt;G42,1,0)+IF(F44&gt;G44,1,0)</f>
        <v>1</v>
      </c>
      <c r="N41" s="16">
        <f>IF(G40&lt;F40,1,0)+IF(F42&lt;G42,1,0)+IF(F44&lt;G44,1,0)</f>
        <v>1</v>
      </c>
      <c r="O41" s="17">
        <f>IF(G40="",0,(IF(G40=F40,1,0)))+IF(F42="",0,(IF(F42=G42,1,0)))+IF(F44="",0,(IF(F44=G44,1,0)))</f>
        <v>1</v>
      </c>
      <c r="P41" s="2">
        <f>G40+F42+F44</f>
        <v>1</v>
      </c>
      <c r="Q41" s="2">
        <f>F40+G42+G44</f>
        <v>1</v>
      </c>
      <c r="R41" s="2">
        <f t="shared" si="10"/>
        <v>0</v>
      </c>
      <c r="S41" s="7">
        <f t="shared" si="11"/>
        <v>4</v>
      </c>
      <c r="T41">
        <f>(S41*100000)+(R41*10000)+(Q41*1000)+(P41*100)+J40</f>
        <v>401102</v>
      </c>
      <c r="U41" s="9">
        <f>RANK(T41,T39:T42,0)</f>
        <v>3</v>
      </c>
    </row>
    <row r="42" spans="3:21" ht="21" thickBot="1" x14ac:dyDescent="0.25">
      <c r="C42" s="23">
        <v>4</v>
      </c>
      <c r="D42" s="5">
        <v>44895</v>
      </c>
      <c r="E42" s="29" t="s">
        <v>37</v>
      </c>
      <c r="F42" s="4">
        <v>1</v>
      </c>
      <c r="G42" s="4">
        <v>0</v>
      </c>
      <c r="H42" s="29" t="s">
        <v>36</v>
      </c>
      <c r="J42" s="10">
        <v>4</v>
      </c>
      <c r="K42" s="14" t="s">
        <v>38</v>
      </c>
      <c r="L42" s="2">
        <f t="shared" si="9"/>
        <v>3</v>
      </c>
      <c r="M42" s="15">
        <f>IF(F39&gt;G39,1,0)+IF(F41&gt;G41,1,0)+IF(G44&gt;F44,1,0)</f>
        <v>2</v>
      </c>
      <c r="N42" s="16">
        <f>IF(F39&lt;G39,1,0)+IF(F41&lt;G41,1,0)+IF(G44&lt;F44,1,0)</f>
        <v>1</v>
      </c>
      <c r="O42" s="17">
        <f>IF(F39="",0,(IF(F39=G39,1,0)))+IF(F41="",0,(IF(F41=G41,1,0)))+IF(G44="",0,(IF(G44=F44,1,0)))</f>
        <v>0</v>
      </c>
      <c r="P42" s="2">
        <f>F39+F41+G44</f>
        <v>3</v>
      </c>
      <c r="Q42" s="2">
        <f>G39+G41+F44</f>
        <v>4</v>
      </c>
      <c r="R42" s="2">
        <f t="shared" si="10"/>
        <v>-1</v>
      </c>
      <c r="S42" s="7">
        <f t="shared" si="11"/>
        <v>6</v>
      </c>
      <c r="T42">
        <f>(S42*100000)+(R42*10000)+(Q42*1000)+(P42*100)+J39</f>
        <v>594301</v>
      </c>
      <c r="U42" s="9">
        <f>RANK(T42,T39:T42,0)</f>
        <v>2</v>
      </c>
    </row>
    <row r="43" spans="3:21" ht="21" thickBot="1" x14ac:dyDescent="0.25">
      <c r="C43" s="23">
        <v>5</v>
      </c>
      <c r="D43" s="5">
        <v>44891</v>
      </c>
      <c r="E43" s="29" t="s">
        <v>36</v>
      </c>
      <c r="F43" s="4">
        <v>2</v>
      </c>
      <c r="G43" s="4">
        <v>1</v>
      </c>
      <c r="H43" s="29" t="s">
        <v>35</v>
      </c>
      <c r="U43" s="40">
        <f>SUM(U39:U42)</f>
        <v>10</v>
      </c>
    </row>
    <row r="44" spans="3:21" ht="21" thickBot="1" x14ac:dyDescent="0.25">
      <c r="C44" s="23">
        <v>6</v>
      </c>
      <c r="D44" s="5">
        <v>44891</v>
      </c>
      <c r="E44" s="29" t="s">
        <v>37</v>
      </c>
      <c r="F44" s="4">
        <v>0</v>
      </c>
      <c r="G44" s="4">
        <v>1</v>
      </c>
      <c r="H44" s="29" t="s">
        <v>38</v>
      </c>
      <c r="J44" s="64" t="s">
        <v>61</v>
      </c>
      <c r="K44" s="64"/>
      <c r="L44" s="65" t="s">
        <v>36</v>
      </c>
      <c r="M44" s="66"/>
      <c r="N44" s="67"/>
      <c r="O44" s="68" t="s">
        <v>62</v>
      </c>
      <c r="P44" s="68"/>
      <c r="Q44" s="68"/>
      <c r="R44" s="65" t="s">
        <v>38</v>
      </c>
      <c r="S44" s="66"/>
      <c r="T44" s="66"/>
      <c r="U44" s="66"/>
    </row>
    <row r="45" spans="3:21" ht="21.75" customHeight="1" thickBot="1" x14ac:dyDescent="0.25"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</row>
    <row r="46" spans="3:21" ht="27.75" customHeight="1" thickBot="1" x14ac:dyDescent="0.25">
      <c r="C46" s="26" t="s">
        <v>28</v>
      </c>
      <c r="D46" s="27" t="s">
        <v>39</v>
      </c>
      <c r="E46" s="29" t="s">
        <v>40</v>
      </c>
      <c r="F46" s="29" t="s">
        <v>41</v>
      </c>
      <c r="G46" s="29" t="s">
        <v>42</v>
      </c>
      <c r="H46" s="29" t="s">
        <v>43</v>
      </c>
    </row>
    <row r="48" spans="3:21" ht="24.75" customHeight="1" x14ac:dyDescent="0.2">
      <c r="C48" s="45" t="s">
        <v>18</v>
      </c>
      <c r="D48" s="45"/>
      <c r="E48" s="45"/>
      <c r="F48" s="45"/>
      <c r="G48" s="63" t="s">
        <v>39</v>
      </c>
      <c r="H48" s="63"/>
      <c r="J48" s="45" t="s">
        <v>21</v>
      </c>
      <c r="K48" s="45"/>
      <c r="L48" s="45"/>
      <c r="M48" s="45"/>
      <c r="N48" s="45"/>
      <c r="O48" s="45"/>
      <c r="P48" s="45"/>
      <c r="Q48" s="45"/>
      <c r="R48" s="63" t="s">
        <v>39</v>
      </c>
      <c r="S48" s="63"/>
      <c r="T48" s="63"/>
      <c r="U48" s="63"/>
    </row>
    <row r="49" spans="3:21" ht="32.25" customHeight="1" thickBot="1" x14ac:dyDescent="0.25">
      <c r="C49" s="22" t="s">
        <v>5</v>
      </c>
      <c r="D49" s="8" t="s">
        <v>6</v>
      </c>
      <c r="E49" s="6" t="s">
        <v>7</v>
      </c>
      <c r="F49" s="48" t="s">
        <v>22</v>
      </c>
      <c r="G49" s="48"/>
      <c r="H49" s="6" t="s">
        <v>8</v>
      </c>
      <c r="I49" s="1"/>
      <c r="J49" s="10" t="s">
        <v>5</v>
      </c>
      <c r="K49" s="11" t="s">
        <v>17</v>
      </c>
      <c r="L49" s="19" t="s">
        <v>12</v>
      </c>
      <c r="M49" s="18" t="s">
        <v>11</v>
      </c>
      <c r="N49" s="18" t="s">
        <v>10</v>
      </c>
      <c r="O49" s="18" t="s">
        <v>9</v>
      </c>
      <c r="P49" s="20" t="s">
        <v>13</v>
      </c>
      <c r="Q49" s="20" t="s">
        <v>14</v>
      </c>
      <c r="R49" s="3" t="s">
        <v>15</v>
      </c>
      <c r="S49" s="21" t="s">
        <v>16</v>
      </c>
      <c r="T49" s="1"/>
      <c r="U49" s="6" t="s">
        <v>20</v>
      </c>
    </row>
    <row r="50" spans="3:21" ht="20.25" x14ac:dyDescent="0.2">
      <c r="C50" s="23">
        <v>1</v>
      </c>
      <c r="D50" s="5">
        <v>44888</v>
      </c>
      <c r="E50" s="29" t="s">
        <v>43</v>
      </c>
      <c r="F50" s="4">
        <v>7</v>
      </c>
      <c r="G50" s="4">
        <v>0</v>
      </c>
      <c r="H50" s="29" t="s">
        <v>41</v>
      </c>
      <c r="J50" s="10">
        <v>1</v>
      </c>
      <c r="K50" s="12" t="s">
        <v>40</v>
      </c>
      <c r="L50" s="2">
        <f>SUM(M50:O50)</f>
        <v>2</v>
      </c>
      <c r="M50" s="15">
        <f>IF(F51&gt;G51,1,0)+IF(G52&gt;F52,1,0)+IF(G54&gt;F54,1,0)</f>
        <v>1</v>
      </c>
      <c r="N50" s="16">
        <f>IF(F51&lt;G51,1,0)+IF(G52&lt;F52,1,0)+IF(G54&lt;F54,1,0)</f>
        <v>1</v>
      </c>
      <c r="O50" s="17">
        <f>IF(F51="",0,(IF(F51=G51,1,0)))+IF(G52="",0,(IF(G52=F52,1,0)))+IF(G54="",0,(IF(G54=F54,1,0)))</f>
        <v>0</v>
      </c>
      <c r="P50" s="2">
        <f>F51+G52+G54</f>
        <v>2</v>
      </c>
      <c r="Q50" s="2">
        <f>G51+F52+F54</f>
        <v>2</v>
      </c>
      <c r="R50" s="2">
        <f>P50-Q50</f>
        <v>0</v>
      </c>
      <c r="S50" s="7">
        <f>(M50*3)+O50</f>
        <v>3</v>
      </c>
      <c r="T50">
        <f>(S50*100000)+(R50*10000)+(Q50*1000)+(P50*100)+J53</f>
        <v>302204</v>
      </c>
      <c r="U50" s="9">
        <f>RANK(T50,T50:T53,0)</f>
        <v>2</v>
      </c>
    </row>
    <row r="51" spans="3:21" ht="20.25" x14ac:dyDescent="0.2">
      <c r="C51" s="23">
        <v>2</v>
      </c>
      <c r="D51" s="5">
        <v>44888</v>
      </c>
      <c r="E51" s="29" t="s">
        <v>40</v>
      </c>
      <c r="F51" s="4">
        <v>2</v>
      </c>
      <c r="G51" s="4">
        <v>1</v>
      </c>
      <c r="H51" s="29" t="s">
        <v>42</v>
      </c>
      <c r="J51" s="10">
        <v>2</v>
      </c>
      <c r="K51" s="13" t="s">
        <v>41</v>
      </c>
      <c r="L51" s="2">
        <f t="shared" ref="L51:L53" si="12">SUM(M51:O51)</f>
        <v>2</v>
      </c>
      <c r="M51" s="15">
        <f>IF(G50&gt;F50,1,0)+IF(G53&gt;F53,1,0)+IF(F54&gt;G54,1,0)</f>
        <v>1</v>
      </c>
      <c r="N51" s="16">
        <f>IF(G50&lt;F50,1,0)+IF(G53&lt;F53,1,0)+IF(F54&lt;G54,1,0)</f>
        <v>1</v>
      </c>
      <c r="O51" s="17">
        <f>IF(G50="",0,(IF(G50=F50,1,0)))+IF(G53="",0,(IF(G53=F53,1,0)))+IF(F54="",0,(IF(F54=G54,1,0)))</f>
        <v>0</v>
      </c>
      <c r="P51" s="2">
        <f>G50+G53+F54</f>
        <v>1</v>
      </c>
      <c r="Q51" s="2">
        <f>F50+F53+G54</f>
        <v>7</v>
      </c>
      <c r="R51" s="2">
        <f t="shared" ref="R51:R53" si="13">P51-Q51</f>
        <v>-6</v>
      </c>
      <c r="S51" s="7">
        <f t="shared" ref="S51:S53" si="14">(M51*3)+O51</f>
        <v>3</v>
      </c>
      <c r="T51">
        <f>(S51*100000)+(R51*10000)+(Q51*1000)+(P51*100)+J52</f>
        <v>247103</v>
      </c>
      <c r="U51" s="9">
        <f>RANK(T51,T50:T53,0)</f>
        <v>3</v>
      </c>
    </row>
    <row r="52" spans="3:21" ht="21" thickBot="1" x14ac:dyDescent="0.25">
      <c r="C52" s="23">
        <v>3</v>
      </c>
      <c r="D52" s="5">
        <v>44896</v>
      </c>
      <c r="E52" s="29" t="s">
        <v>43</v>
      </c>
      <c r="F52" s="4"/>
      <c r="G52" s="4"/>
      <c r="H52" s="29" t="s">
        <v>40</v>
      </c>
      <c r="J52" s="10">
        <v>3</v>
      </c>
      <c r="K52" s="14" t="s">
        <v>42</v>
      </c>
      <c r="L52" s="2">
        <f t="shared" si="12"/>
        <v>2</v>
      </c>
      <c r="M52" s="15">
        <f>IF(G51&gt;F51,1,0)+IF(F53&gt;G53,1,0)+IF(F55&gt;G55,1,0)</f>
        <v>0</v>
      </c>
      <c r="N52" s="16">
        <f>IF(G51&lt;F51,1,0)+IF(F53&lt;G53,1,0)+IF(F55&lt;G55,1,0)</f>
        <v>1</v>
      </c>
      <c r="O52" s="17">
        <f>IF(G51="",0,(IF(G51=F51,1,0)))+IF(F53="",0,(IF(F53=G53,1,0)))+IF(F55="",0,(IF(F55=G55,1,0)))</f>
        <v>1</v>
      </c>
      <c r="P52" s="2">
        <f>G51+F53+F55</f>
        <v>2</v>
      </c>
      <c r="Q52" s="2">
        <f>F51+G53+G55</f>
        <v>3</v>
      </c>
      <c r="R52" s="2">
        <f t="shared" si="13"/>
        <v>-1</v>
      </c>
      <c r="S52" s="7">
        <f t="shared" si="14"/>
        <v>1</v>
      </c>
      <c r="T52">
        <f>(S52*100000)+(R52*10000)+(Q52*1000)+(P52*100)+J51</f>
        <v>93202</v>
      </c>
      <c r="U52" s="9">
        <f>RANK(T52,T50:T53,0)</f>
        <v>4</v>
      </c>
    </row>
    <row r="53" spans="3:21" ht="20.25" x14ac:dyDescent="0.2">
      <c r="C53" s="23">
        <v>4</v>
      </c>
      <c r="D53" s="5">
        <v>44896</v>
      </c>
      <c r="E53" s="29" t="s">
        <v>42</v>
      </c>
      <c r="F53" s="4"/>
      <c r="G53" s="4"/>
      <c r="H53" s="29" t="s">
        <v>41</v>
      </c>
      <c r="J53" s="10">
        <v>4</v>
      </c>
      <c r="K53" s="29" t="s">
        <v>43</v>
      </c>
      <c r="L53" s="2">
        <f t="shared" si="12"/>
        <v>2</v>
      </c>
      <c r="M53" s="15">
        <f>IF(F50&gt;G50,1,0)+IF(F52&gt;G52,1,0)+IF(G55&gt;F55,1,0)</f>
        <v>1</v>
      </c>
      <c r="N53" s="16">
        <f>IF(F50&lt;G50,1,0)+IF(F52&lt;G52,1,0)+IF(G55&lt;F55,1,0)</f>
        <v>0</v>
      </c>
      <c r="O53" s="17">
        <f>IF(F50="",0,(IF(F50=G50,1,0)))+IF(F52="",0,(IF(F52=G52,1,0)))+IF(G55="",0,(IF(G55=F55,1,0)))</f>
        <v>1</v>
      </c>
      <c r="P53" s="2">
        <f>F50+F52+G55</f>
        <v>8</v>
      </c>
      <c r="Q53" s="2">
        <f>G50+G52+F55</f>
        <v>1</v>
      </c>
      <c r="R53" s="2">
        <f t="shared" si="13"/>
        <v>7</v>
      </c>
      <c r="S53" s="7">
        <f t="shared" si="14"/>
        <v>4</v>
      </c>
      <c r="T53">
        <f>(S53*100000)+(R53*10000)+(Q53*1000)+(P53*100)+J50</f>
        <v>471801</v>
      </c>
      <c r="U53" s="9">
        <f>RANK(T53,T50:T53,0)</f>
        <v>1</v>
      </c>
    </row>
    <row r="54" spans="3:21" ht="21" thickBot="1" x14ac:dyDescent="0.25">
      <c r="C54" s="23">
        <v>5</v>
      </c>
      <c r="D54" s="5">
        <v>44892</v>
      </c>
      <c r="E54" s="29" t="s">
        <v>41</v>
      </c>
      <c r="F54" s="4">
        <v>1</v>
      </c>
      <c r="G54" s="4">
        <v>0</v>
      </c>
      <c r="H54" s="29" t="s">
        <v>40</v>
      </c>
      <c r="U54" s="40">
        <f>SUM(U50:U53)</f>
        <v>10</v>
      </c>
    </row>
    <row r="55" spans="3:21" ht="21" thickBot="1" x14ac:dyDescent="0.25">
      <c r="C55" s="23">
        <v>6</v>
      </c>
      <c r="D55" s="5">
        <v>44892</v>
      </c>
      <c r="E55" s="29" t="s">
        <v>42</v>
      </c>
      <c r="F55" s="4">
        <v>1</v>
      </c>
      <c r="G55" s="4">
        <v>1</v>
      </c>
      <c r="H55" s="29" t="s">
        <v>43</v>
      </c>
      <c r="J55" s="64" t="s">
        <v>61</v>
      </c>
      <c r="K55" s="64"/>
      <c r="L55" s="65"/>
      <c r="M55" s="66"/>
      <c r="N55" s="67"/>
      <c r="O55" s="68" t="s">
        <v>62</v>
      </c>
      <c r="P55" s="68"/>
      <c r="Q55" s="68"/>
      <c r="R55" s="65"/>
      <c r="S55" s="66"/>
      <c r="T55" s="66"/>
      <c r="U55" s="66"/>
    </row>
    <row r="56" spans="3:21" ht="21.75" customHeight="1" thickBot="1" x14ac:dyDescent="0.25"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</row>
    <row r="57" spans="3:21" ht="27.75" customHeight="1" thickBot="1" x14ac:dyDescent="0.25">
      <c r="C57" s="26" t="s">
        <v>28</v>
      </c>
      <c r="D57" s="27" t="s">
        <v>44</v>
      </c>
      <c r="E57" s="29" t="s">
        <v>45</v>
      </c>
      <c r="F57" s="29" t="s">
        <v>46</v>
      </c>
      <c r="G57" s="29" t="s">
        <v>47</v>
      </c>
      <c r="H57" s="29" t="s">
        <v>48</v>
      </c>
    </row>
    <row r="59" spans="3:21" ht="24.75" customHeight="1" x14ac:dyDescent="0.2">
      <c r="C59" s="45" t="s">
        <v>18</v>
      </c>
      <c r="D59" s="45"/>
      <c r="E59" s="45"/>
      <c r="F59" s="45"/>
      <c r="G59" s="63" t="s">
        <v>44</v>
      </c>
      <c r="H59" s="63"/>
      <c r="J59" s="45" t="s">
        <v>21</v>
      </c>
      <c r="K59" s="45"/>
      <c r="L59" s="45"/>
      <c r="M59" s="45"/>
      <c r="N59" s="45"/>
      <c r="O59" s="45"/>
      <c r="P59" s="45"/>
      <c r="Q59" s="45"/>
      <c r="R59" s="63" t="s">
        <v>44</v>
      </c>
      <c r="S59" s="63"/>
      <c r="T59" s="63"/>
      <c r="U59" s="63"/>
    </row>
    <row r="60" spans="3:21" ht="32.25" customHeight="1" thickBot="1" x14ac:dyDescent="0.25">
      <c r="C60" s="22" t="s">
        <v>5</v>
      </c>
      <c r="D60" s="8" t="s">
        <v>6</v>
      </c>
      <c r="E60" s="6" t="s">
        <v>7</v>
      </c>
      <c r="F60" s="48" t="s">
        <v>22</v>
      </c>
      <c r="G60" s="48"/>
      <c r="H60" s="6" t="s">
        <v>8</v>
      </c>
      <c r="I60" s="1"/>
      <c r="J60" s="10" t="s">
        <v>5</v>
      </c>
      <c r="K60" s="11" t="s">
        <v>17</v>
      </c>
      <c r="L60" s="19" t="s">
        <v>12</v>
      </c>
      <c r="M60" s="18" t="s">
        <v>11</v>
      </c>
      <c r="N60" s="18" t="s">
        <v>10</v>
      </c>
      <c r="O60" s="18" t="s">
        <v>9</v>
      </c>
      <c r="P60" s="20" t="s">
        <v>13</v>
      </c>
      <c r="Q60" s="20" t="s">
        <v>14</v>
      </c>
      <c r="R60" s="3" t="s">
        <v>15</v>
      </c>
      <c r="S60" s="21" t="s">
        <v>16</v>
      </c>
      <c r="T60" s="1"/>
      <c r="U60" s="6" t="s">
        <v>20</v>
      </c>
    </row>
    <row r="61" spans="3:21" ht="20.25" x14ac:dyDescent="0.2">
      <c r="C61" s="23">
        <v>1</v>
      </c>
      <c r="D61" s="5">
        <v>44892</v>
      </c>
      <c r="E61" s="29" t="s">
        <v>48</v>
      </c>
      <c r="F61" s="4">
        <v>4</v>
      </c>
      <c r="G61" s="4">
        <v>1</v>
      </c>
      <c r="H61" s="29" t="s">
        <v>46</v>
      </c>
      <c r="J61" s="10">
        <v>1</v>
      </c>
      <c r="K61" s="12" t="s">
        <v>45</v>
      </c>
      <c r="L61" s="2">
        <f>SUM(M61:O61)</f>
        <v>2</v>
      </c>
      <c r="M61" s="15">
        <f>IF(F62&gt;G62,1,0)+IF(G63&gt;F63,1,0)+IF(G65&gt;F65,1,0)</f>
        <v>1</v>
      </c>
      <c r="N61" s="16">
        <f>IF(F62&lt;G62,1,0)+IF(G63&lt;F63,1,0)+IF(G65&lt;F65,1,0)</f>
        <v>1</v>
      </c>
      <c r="O61" s="17">
        <f>IF(F62="",0,(IF(F62=G62,1,0)))+IF(G63="",0,(IF(G63=F63,1,0)))+IF(G65="",0,(IF(G65=F65,1,0)))</f>
        <v>0</v>
      </c>
      <c r="P61" s="2">
        <f>F62+G63+G65</f>
        <v>1</v>
      </c>
      <c r="Q61" s="2">
        <f>G62+F63+F65</f>
        <v>2</v>
      </c>
      <c r="R61" s="2">
        <f>P61-Q61</f>
        <v>-1</v>
      </c>
      <c r="S61" s="7">
        <f>(M61*3)+O61</f>
        <v>3</v>
      </c>
      <c r="T61">
        <f>(S61*100000)+(R61*10000)+(Q61*1000)+(P61*100)+J64</f>
        <v>292104</v>
      </c>
      <c r="U61" s="9">
        <f>RANK(T61,T61:T64,0)</f>
        <v>3</v>
      </c>
    </row>
    <row r="62" spans="3:21" ht="20.25" x14ac:dyDescent="0.2">
      <c r="C62" s="23">
        <v>2</v>
      </c>
      <c r="D62" s="5">
        <v>44892</v>
      </c>
      <c r="E62" s="29" t="s">
        <v>45</v>
      </c>
      <c r="F62" s="4">
        <v>0</v>
      </c>
      <c r="G62" s="4">
        <v>2</v>
      </c>
      <c r="H62" s="29" t="s">
        <v>47</v>
      </c>
      <c r="J62" s="10">
        <v>2</v>
      </c>
      <c r="K62" s="13" t="s">
        <v>46</v>
      </c>
      <c r="L62" s="2">
        <f t="shared" ref="L62:L64" si="15">SUM(M62:O62)</f>
        <v>2</v>
      </c>
      <c r="M62" s="15">
        <f>IF(G61&gt;F61,1,0)+IF(G64&gt;F64,1,0)+IF(F65&gt;G65,1,0)</f>
        <v>0</v>
      </c>
      <c r="N62" s="16">
        <f>IF(G61&lt;F61,1,0)+IF(G64&lt;F64,1,0)+IF(F65&lt;G65,1,0)</f>
        <v>2</v>
      </c>
      <c r="O62" s="17">
        <f>IF(G61="",0,(IF(G61=F61,1,0)))+IF(G64="",0,(IF(G64=F64,1,0)))+IF(F65="",0,(IF(F65=G65,1,0)))</f>
        <v>0</v>
      </c>
      <c r="P62" s="2">
        <f>G61+G64+F65</f>
        <v>1</v>
      </c>
      <c r="Q62" s="2">
        <f>F61+F64+G65</f>
        <v>5</v>
      </c>
      <c r="R62" s="2">
        <f t="shared" ref="R62:R64" si="16">P62-Q62</f>
        <v>-4</v>
      </c>
      <c r="S62" s="7">
        <f t="shared" ref="S62:S64" si="17">(M62*3)+O62</f>
        <v>0</v>
      </c>
      <c r="T62">
        <f>(S62*100000)+(R62*10000)+(Q62*1000)+(P62*100)+J63</f>
        <v>-34897</v>
      </c>
      <c r="U62" s="9">
        <f>RANK(T62,T61:T64,0)</f>
        <v>4</v>
      </c>
    </row>
    <row r="63" spans="3:21" ht="21" thickBot="1" x14ac:dyDescent="0.25">
      <c r="C63" s="23">
        <v>3</v>
      </c>
      <c r="D63" s="5">
        <v>44896</v>
      </c>
      <c r="E63" s="29" t="s">
        <v>48</v>
      </c>
      <c r="F63" s="4"/>
      <c r="G63" s="4"/>
      <c r="H63" s="29" t="s">
        <v>45</v>
      </c>
      <c r="J63" s="10">
        <v>3</v>
      </c>
      <c r="K63" s="14" t="s">
        <v>47</v>
      </c>
      <c r="L63" s="2">
        <f t="shared" si="15"/>
        <v>2</v>
      </c>
      <c r="M63" s="15">
        <f>IF(G62&gt;F62,1,0)+IF(F64&gt;G64,1,0)+IF(F66&gt;G66,1,0)</f>
        <v>1</v>
      </c>
      <c r="N63" s="16">
        <f>IF(G62&lt;F62,1,0)+IF(F64&lt;G64,1,0)+IF(F66&lt;G66,1,0)</f>
        <v>0</v>
      </c>
      <c r="O63" s="17">
        <f>IF(G62="",0,(IF(G62=F62,1,0)))+IF(F64="",0,(IF(F64=G64,1,0)))+IF(F66="",0,(IF(F66=G66,1,0)))</f>
        <v>1</v>
      </c>
      <c r="P63" s="2">
        <f>G62+F64+F66</f>
        <v>2</v>
      </c>
      <c r="Q63" s="2">
        <f>F62+G64+G66</f>
        <v>0</v>
      </c>
      <c r="R63" s="2">
        <f t="shared" si="16"/>
        <v>2</v>
      </c>
      <c r="S63" s="7">
        <f t="shared" si="17"/>
        <v>4</v>
      </c>
      <c r="T63">
        <f>(S63*100000)+(R63*10000)+(Q63*1000)+(P63*100)+J62</f>
        <v>420202</v>
      </c>
      <c r="U63" s="9">
        <f>RANK(T63,T61:T64,0)</f>
        <v>2</v>
      </c>
    </row>
    <row r="64" spans="3:21" ht="20.25" x14ac:dyDescent="0.2">
      <c r="C64" s="23">
        <v>4</v>
      </c>
      <c r="D64" s="5">
        <v>44896</v>
      </c>
      <c r="E64" s="29" t="s">
        <v>47</v>
      </c>
      <c r="F64" s="4"/>
      <c r="G64" s="4"/>
      <c r="H64" s="29" t="s">
        <v>46</v>
      </c>
      <c r="J64" s="10">
        <v>4</v>
      </c>
      <c r="K64" s="29" t="s">
        <v>48</v>
      </c>
      <c r="L64" s="2">
        <f t="shared" si="15"/>
        <v>2</v>
      </c>
      <c r="M64" s="15">
        <f>IF(F61&gt;G61,1,0)+IF(F63&gt;G63,1,0)+IF(G66&gt;F66,1,0)</f>
        <v>1</v>
      </c>
      <c r="N64" s="16">
        <f>IF(F61&lt;G61,1,0)+IF(F63&lt;G63,1,0)+IF(G66&lt;F66,1,0)</f>
        <v>0</v>
      </c>
      <c r="O64" s="17">
        <f>IF(F61="",0,(IF(F61=G61,1,0)))+IF(F63="",0,(IF(F63=G63,1,0)))+IF(G66="",0,(IF(G66=F66,1,0)))</f>
        <v>1</v>
      </c>
      <c r="P64" s="2">
        <f>F61+F63+G66</f>
        <v>4</v>
      </c>
      <c r="Q64" s="2">
        <f>G61+G63+F66</f>
        <v>1</v>
      </c>
      <c r="R64" s="2">
        <f t="shared" si="16"/>
        <v>3</v>
      </c>
      <c r="S64" s="7">
        <f t="shared" si="17"/>
        <v>4</v>
      </c>
      <c r="T64">
        <f>(S64*100000)+(R64*10000)+(Q64*1000)+(P64*100)+J61</f>
        <v>431401</v>
      </c>
      <c r="U64" s="9">
        <f>RANK(T64,T61:T64,0)</f>
        <v>1</v>
      </c>
    </row>
    <row r="65" spans="3:21" ht="21" thickBot="1" x14ac:dyDescent="0.25">
      <c r="C65" s="23">
        <v>5</v>
      </c>
      <c r="D65" s="5">
        <v>44888</v>
      </c>
      <c r="E65" s="29" t="s">
        <v>46</v>
      </c>
      <c r="F65" s="4">
        <v>0</v>
      </c>
      <c r="G65" s="4">
        <v>1</v>
      </c>
      <c r="H65" s="29" t="s">
        <v>45</v>
      </c>
      <c r="U65" s="40">
        <f>SUM(U61:U64)</f>
        <v>10</v>
      </c>
    </row>
    <row r="66" spans="3:21" ht="21" thickBot="1" x14ac:dyDescent="0.25">
      <c r="C66" s="23">
        <v>6</v>
      </c>
      <c r="D66" s="5">
        <v>44888</v>
      </c>
      <c r="E66" s="29" t="s">
        <v>47</v>
      </c>
      <c r="F66" s="4">
        <v>0</v>
      </c>
      <c r="G66" s="4">
        <v>0</v>
      </c>
      <c r="H66" s="29" t="s">
        <v>48</v>
      </c>
      <c r="J66" s="64" t="s">
        <v>61</v>
      </c>
      <c r="K66" s="64"/>
      <c r="L66" s="65"/>
      <c r="M66" s="66"/>
      <c r="N66" s="67"/>
      <c r="O66" s="68" t="s">
        <v>62</v>
      </c>
      <c r="P66" s="68"/>
      <c r="Q66" s="68"/>
      <c r="R66" s="65"/>
      <c r="S66" s="66"/>
      <c r="T66" s="66"/>
      <c r="U66" s="66"/>
    </row>
    <row r="67" spans="3:21" ht="23.25" customHeight="1" thickBot="1" x14ac:dyDescent="0.25"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</row>
    <row r="68" spans="3:21" ht="27.75" customHeight="1" thickBot="1" x14ac:dyDescent="0.25">
      <c r="C68" s="26" t="s">
        <v>28</v>
      </c>
      <c r="D68" s="27" t="s">
        <v>49</v>
      </c>
      <c r="E68" s="29" t="s">
        <v>50</v>
      </c>
      <c r="F68" s="29" t="s">
        <v>51</v>
      </c>
      <c r="G68" s="29" t="s">
        <v>53</v>
      </c>
      <c r="H68" s="29" t="s">
        <v>52</v>
      </c>
    </row>
    <row r="70" spans="3:21" ht="24.75" customHeight="1" x14ac:dyDescent="0.2">
      <c r="C70" s="45" t="s">
        <v>18</v>
      </c>
      <c r="D70" s="45"/>
      <c r="E70" s="45"/>
      <c r="F70" s="45"/>
      <c r="G70" s="63" t="s">
        <v>49</v>
      </c>
      <c r="H70" s="63"/>
      <c r="J70" s="45" t="s">
        <v>21</v>
      </c>
      <c r="K70" s="45"/>
      <c r="L70" s="45"/>
      <c r="M70" s="45"/>
      <c r="N70" s="45"/>
      <c r="O70" s="45"/>
      <c r="P70" s="45"/>
      <c r="Q70" s="45"/>
      <c r="R70" s="63" t="s">
        <v>49</v>
      </c>
      <c r="S70" s="63"/>
      <c r="T70" s="63"/>
      <c r="U70" s="63"/>
    </row>
    <row r="71" spans="3:21" ht="32.25" customHeight="1" x14ac:dyDescent="0.2">
      <c r="C71" s="22" t="s">
        <v>5</v>
      </c>
      <c r="D71" s="8" t="s">
        <v>6</v>
      </c>
      <c r="E71" s="6" t="s">
        <v>7</v>
      </c>
      <c r="F71" s="48" t="s">
        <v>22</v>
      </c>
      <c r="G71" s="48"/>
      <c r="H71" s="6" t="s">
        <v>8</v>
      </c>
      <c r="I71" s="1"/>
      <c r="J71" s="10" t="s">
        <v>5</v>
      </c>
      <c r="K71" s="11" t="s">
        <v>17</v>
      </c>
      <c r="L71" s="19" t="s">
        <v>12</v>
      </c>
      <c r="M71" s="18" t="s">
        <v>11</v>
      </c>
      <c r="N71" s="18" t="s">
        <v>10</v>
      </c>
      <c r="O71" s="18" t="s">
        <v>9</v>
      </c>
      <c r="P71" s="20" t="s">
        <v>13</v>
      </c>
      <c r="Q71" s="20" t="s">
        <v>14</v>
      </c>
      <c r="R71" s="3" t="s">
        <v>15</v>
      </c>
      <c r="S71" s="21" t="s">
        <v>16</v>
      </c>
      <c r="T71" s="1"/>
      <c r="U71" s="6" t="s">
        <v>20</v>
      </c>
    </row>
    <row r="72" spans="3:21" ht="20.25" x14ac:dyDescent="0.2">
      <c r="C72" s="23">
        <v>1</v>
      </c>
      <c r="D72" s="5">
        <v>44893</v>
      </c>
      <c r="E72" s="29" t="s">
        <v>52</v>
      </c>
      <c r="F72" s="4">
        <v>3</v>
      </c>
      <c r="G72" s="4">
        <v>3</v>
      </c>
      <c r="H72" s="29" t="s">
        <v>51</v>
      </c>
      <c r="J72" s="10">
        <v>1</v>
      </c>
      <c r="K72" s="29" t="s">
        <v>50</v>
      </c>
      <c r="L72" s="2">
        <f>SUM(M72:O72)</f>
        <v>2</v>
      </c>
      <c r="M72" s="15">
        <f>IF(F73&gt;G73,1,0)+IF(G74&gt;F74,1,0)+IF(G76&gt;F76,1,0)</f>
        <v>2</v>
      </c>
      <c r="N72" s="16">
        <f>IF(F73&lt;G73,1,0)+IF(G74&lt;F74,1,0)+IF(G76&lt;F76,1,0)</f>
        <v>0</v>
      </c>
      <c r="O72" s="17">
        <f>IF(F73="",0,(IF(F73=G73,1,0)))+IF(G74="",0,(IF(G74=F74,1,0)))+IF(G76="",0,(IF(G76=F76,1,0)))</f>
        <v>0</v>
      </c>
      <c r="P72" s="2">
        <f>F73+G74+G76</f>
        <v>3</v>
      </c>
      <c r="Q72" s="2">
        <f>G73+F74+F76</f>
        <v>0</v>
      </c>
      <c r="R72" s="2">
        <f>P72-Q72</f>
        <v>3</v>
      </c>
      <c r="S72" s="7">
        <f>(M72*3)+O72</f>
        <v>6</v>
      </c>
      <c r="T72">
        <f>(S72*100000)+(R72*10000)+(Q72*1000)+(P72*100)+J75</f>
        <v>630304</v>
      </c>
      <c r="U72" s="9">
        <f>RANK(T72,T72:T75,0)</f>
        <v>1</v>
      </c>
    </row>
    <row r="73" spans="3:21" ht="20.25" x14ac:dyDescent="0.2">
      <c r="C73" s="23">
        <v>2</v>
      </c>
      <c r="D73" s="5">
        <v>44893</v>
      </c>
      <c r="E73" s="29" t="s">
        <v>50</v>
      </c>
      <c r="F73" s="4">
        <v>1</v>
      </c>
      <c r="G73" s="4">
        <v>0</v>
      </c>
      <c r="H73" s="29" t="s">
        <v>53</v>
      </c>
      <c r="J73" s="10">
        <v>2</v>
      </c>
      <c r="K73" s="29" t="s">
        <v>51</v>
      </c>
      <c r="L73" s="2">
        <f t="shared" ref="L73:L75" si="18">SUM(M73:O73)</f>
        <v>2</v>
      </c>
      <c r="M73" s="15">
        <f>IF(G72&gt;F72,1,0)+IF(G75&gt;F75,1,0)+IF(F76&gt;G76,1,0)</f>
        <v>0</v>
      </c>
      <c r="N73" s="16">
        <f>IF(G72&lt;F72,1,0)+IF(G75&lt;F75,1,0)+IF(F76&lt;G76,1,0)</f>
        <v>1</v>
      </c>
      <c r="O73" s="17">
        <f>IF(G72="",0,(IF(G72=F72,1,0)))+IF(G75="",0,(IF(G75=F75,1,0)))+IF(F76="",0,(IF(F76=G76,1,0)))</f>
        <v>1</v>
      </c>
      <c r="P73" s="2">
        <f>G72+G75+F76</f>
        <v>3</v>
      </c>
      <c r="Q73" s="2">
        <f>F72+F75+G76</f>
        <v>5</v>
      </c>
      <c r="R73" s="2">
        <f t="shared" ref="R73:R75" si="19">P73-Q73</f>
        <v>-2</v>
      </c>
      <c r="S73" s="7">
        <f t="shared" ref="S73:S75" si="20">(M73*3)+O73</f>
        <v>1</v>
      </c>
      <c r="T73">
        <f>(S73*100000)+(R73*10000)+(Q73*1000)+(P73*100)+J74</f>
        <v>85303</v>
      </c>
      <c r="U73" s="9">
        <f>RANK(T73,T72:T75,0)</f>
        <v>4</v>
      </c>
    </row>
    <row r="74" spans="3:21" ht="20.25" x14ac:dyDescent="0.2">
      <c r="C74" s="23">
        <v>3</v>
      </c>
      <c r="D74" s="5">
        <v>44897</v>
      </c>
      <c r="E74" s="29" t="s">
        <v>52</v>
      </c>
      <c r="F74" s="4"/>
      <c r="G74" s="4"/>
      <c r="H74" s="29" t="s">
        <v>50</v>
      </c>
      <c r="J74" s="10">
        <v>3</v>
      </c>
      <c r="K74" s="29" t="s">
        <v>53</v>
      </c>
      <c r="L74" s="2">
        <f t="shared" si="18"/>
        <v>2</v>
      </c>
      <c r="M74" s="15">
        <f>IF(G73&gt;F73,1,0)+IF(F75&gt;G75,1,0)+IF(F77&gt;G77,1,0)</f>
        <v>1</v>
      </c>
      <c r="N74" s="16">
        <f>IF(G73&lt;F73,1,0)+IF(F75&lt;G75,1,0)+IF(F77&lt;G77,1,0)</f>
        <v>1</v>
      </c>
      <c r="O74" s="17">
        <f>IF(G73="",0,(IF(G73=F73,1,0)))+IF(F75="",0,(IF(F75=G75,1,0)))+IF(F77="",0,(IF(F77=G77,1,0)))</f>
        <v>0</v>
      </c>
      <c r="P74" s="2">
        <f>G73+F75+F77</f>
        <v>1</v>
      </c>
      <c r="Q74" s="2">
        <f>F73+G75+G77</f>
        <v>1</v>
      </c>
      <c r="R74" s="2">
        <f t="shared" si="19"/>
        <v>0</v>
      </c>
      <c r="S74" s="7">
        <f t="shared" si="20"/>
        <v>3</v>
      </c>
      <c r="T74">
        <f>(S74*100000)+(R74*10000)+(Q74*1000)+(P74*100)+J73</f>
        <v>301102</v>
      </c>
      <c r="U74" s="9">
        <f>RANK(T74,T72:T75,0)</f>
        <v>2</v>
      </c>
    </row>
    <row r="75" spans="3:21" ht="20.25" x14ac:dyDescent="0.2">
      <c r="C75" s="23">
        <v>4</v>
      </c>
      <c r="D75" s="5">
        <v>44897</v>
      </c>
      <c r="E75" s="29" t="s">
        <v>53</v>
      </c>
      <c r="F75" s="4"/>
      <c r="G75" s="4"/>
      <c r="H75" s="29" t="s">
        <v>51</v>
      </c>
      <c r="J75" s="10">
        <v>4</v>
      </c>
      <c r="K75" s="29" t="s">
        <v>52</v>
      </c>
      <c r="L75" s="2">
        <f t="shared" si="18"/>
        <v>2</v>
      </c>
      <c r="M75" s="15">
        <f>IF(F72&gt;G72,1,0)+IF(F74&gt;G74,1,0)+IF(G77&gt;F77,1,0)</f>
        <v>0</v>
      </c>
      <c r="N75" s="16">
        <f>IF(F72&lt;G72,1,0)+IF(F74&lt;G74,1,0)+IF(G77&lt;F77,1,0)</f>
        <v>1</v>
      </c>
      <c r="O75" s="17">
        <f>IF(F72="",0,(IF(F72=G72,1,0)))+IF(F74="",0,(IF(F74=G74,1,0)))+IF(G77="",0,(IF(G77=F77,1,0)))</f>
        <v>1</v>
      </c>
      <c r="P75" s="2">
        <f>F72+F74+G77</f>
        <v>3</v>
      </c>
      <c r="Q75" s="2">
        <f>G72+G74+F77</f>
        <v>4</v>
      </c>
      <c r="R75" s="2">
        <f t="shared" si="19"/>
        <v>-1</v>
      </c>
      <c r="S75" s="7">
        <f t="shared" si="20"/>
        <v>1</v>
      </c>
      <c r="T75">
        <f>(S75*100000)+(R75*10000)+(Q75*1000)+(P75*100)+J72</f>
        <v>94301</v>
      </c>
      <c r="U75" s="9">
        <f>RANK(T75,T72:T75,0)</f>
        <v>3</v>
      </c>
    </row>
    <row r="76" spans="3:21" ht="21" thickBot="1" x14ac:dyDescent="0.25">
      <c r="C76" s="23">
        <v>5</v>
      </c>
      <c r="D76" s="5">
        <v>44889</v>
      </c>
      <c r="E76" s="29" t="s">
        <v>51</v>
      </c>
      <c r="F76" s="4">
        <v>0</v>
      </c>
      <c r="G76" s="4">
        <v>2</v>
      </c>
      <c r="H76" s="29" t="s">
        <v>50</v>
      </c>
      <c r="U76" s="40">
        <f>SUM(U72:U75)</f>
        <v>10</v>
      </c>
    </row>
    <row r="77" spans="3:21" ht="21" thickBot="1" x14ac:dyDescent="0.25">
      <c r="C77" s="23">
        <v>6</v>
      </c>
      <c r="D77" s="5">
        <v>44889</v>
      </c>
      <c r="E77" s="29" t="s">
        <v>53</v>
      </c>
      <c r="F77" s="4">
        <v>1</v>
      </c>
      <c r="G77" s="4">
        <v>0</v>
      </c>
      <c r="H77" s="29" t="s">
        <v>52</v>
      </c>
      <c r="J77" s="64" t="s">
        <v>61</v>
      </c>
      <c r="K77" s="64"/>
      <c r="L77" s="65"/>
      <c r="M77" s="66"/>
      <c r="N77" s="67"/>
      <c r="O77" s="68" t="s">
        <v>62</v>
      </c>
      <c r="P77" s="68"/>
      <c r="Q77" s="68"/>
      <c r="R77" s="65"/>
      <c r="S77" s="66"/>
      <c r="T77" s="66"/>
      <c r="U77" s="66"/>
    </row>
    <row r="78" spans="3:21" ht="21" customHeight="1" thickBot="1" x14ac:dyDescent="0.25"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</row>
    <row r="79" spans="3:21" ht="27.75" customHeight="1" thickBot="1" x14ac:dyDescent="0.25">
      <c r="C79" s="26" t="s">
        <v>28</v>
      </c>
      <c r="D79" s="27" t="s">
        <v>54</v>
      </c>
      <c r="E79" s="29" t="s">
        <v>55</v>
      </c>
      <c r="F79" s="29" t="s">
        <v>56</v>
      </c>
      <c r="G79" s="29" t="s">
        <v>57</v>
      </c>
      <c r="H79" s="29" t="s">
        <v>58</v>
      </c>
    </row>
    <row r="81" spans="3:21" ht="24.75" customHeight="1" x14ac:dyDescent="0.2">
      <c r="C81" s="45" t="s">
        <v>18</v>
      </c>
      <c r="D81" s="45"/>
      <c r="E81" s="45"/>
      <c r="F81" s="45"/>
      <c r="G81" s="63" t="s">
        <v>54</v>
      </c>
      <c r="H81" s="63"/>
      <c r="J81" s="45" t="s">
        <v>21</v>
      </c>
      <c r="K81" s="45"/>
      <c r="L81" s="45"/>
      <c r="M81" s="45"/>
      <c r="N81" s="45"/>
      <c r="O81" s="45"/>
      <c r="P81" s="45"/>
      <c r="Q81" s="45"/>
      <c r="R81" s="63" t="s">
        <v>54</v>
      </c>
      <c r="S81" s="63"/>
      <c r="T81" s="63"/>
      <c r="U81" s="63"/>
    </row>
    <row r="82" spans="3:21" ht="32.25" customHeight="1" x14ac:dyDescent="0.2">
      <c r="C82" s="22" t="s">
        <v>5</v>
      </c>
      <c r="D82" s="8" t="s">
        <v>6</v>
      </c>
      <c r="E82" s="6" t="s">
        <v>7</v>
      </c>
      <c r="F82" s="48" t="s">
        <v>22</v>
      </c>
      <c r="G82" s="48"/>
      <c r="H82" s="6" t="s">
        <v>8</v>
      </c>
      <c r="I82" s="1"/>
      <c r="J82" s="10" t="s">
        <v>5</v>
      </c>
      <c r="K82" s="11" t="s">
        <v>17</v>
      </c>
      <c r="L82" s="19" t="s">
        <v>12</v>
      </c>
      <c r="M82" s="18" t="s">
        <v>11</v>
      </c>
      <c r="N82" s="18" t="s">
        <v>10</v>
      </c>
      <c r="O82" s="18" t="s">
        <v>9</v>
      </c>
      <c r="P82" s="20" t="s">
        <v>13</v>
      </c>
      <c r="Q82" s="20" t="s">
        <v>14</v>
      </c>
      <c r="R82" s="3" t="s">
        <v>15</v>
      </c>
      <c r="S82" s="21" t="s">
        <v>16</v>
      </c>
      <c r="T82" s="1"/>
      <c r="U82" s="6" t="s">
        <v>20</v>
      </c>
    </row>
    <row r="83" spans="3:21" ht="20.25" x14ac:dyDescent="0.2">
      <c r="C83" s="23">
        <v>1</v>
      </c>
      <c r="D83" s="5">
        <v>44893</v>
      </c>
      <c r="E83" s="29" t="s">
        <v>58</v>
      </c>
      <c r="F83" s="4">
        <v>2</v>
      </c>
      <c r="G83" s="4">
        <v>3</v>
      </c>
      <c r="H83" s="29" t="s">
        <v>56</v>
      </c>
      <c r="J83" s="10">
        <v>1</v>
      </c>
      <c r="K83" s="29" t="s">
        <v>55</v>
      </c>
      <c r="L83" s="2">
        <f>SUM(M83:O83)</f>
        <v>2</v>
      </c>
      <c r="M83" s="15">
        <f>IF(F84&gt;G84,1,0)+IF(G85&gt;F85,1,0)+IF(G87&gt;F87,1,0)</f>
        <v>2</v>
      </c>
      <c r="N83" s="16">
        <f>IF(F84&lt;G84,1,0)+IF(G85&lt;F85,1,0)+IF(G87&lt;F87,1,0)</f>
        <v>0</v>
      </c>
      <c r="O83" s="17">
        <f>IF(F84="",0,(IF(F84=G84,1,0)))+IF(G85="",0,(IF(G85=F85,1,0)))+IF(G87="",0,(IF(G87=F87,1,0)))</f>
        <v>0</v>
      </c>
      <c r="P83" s="2">
        <f>F84+G85+G87</f>
        <v>5</v>
      </c>
      <c r="Q83" s="2">
        <f>G84+F85+F87</f>
        <v>2</v>
      </c>
      <c r="R83" s="2">
        <f>P83-Q83</f>
        <v>3</v>
      </c>
      <c r="S83" s="7">
        <f>(M83*3)+O83</f>
        <v>6</v>
      </c>
      <c r="T83">
        <f>(S83*100000)+(R83*10000)+(Q83*1000)+(P83*100)+J86</f>
        <v>632504</v>
      </c>
      <c r="U83" s="9">
        <f>RANK(T83,T83:T86,0)</f>
        <v>1</v>
      </c>
    </row>
    <row r="84" spans="3:21" ht="20.25" x14ac:dyDescent="0.2">
      <c r="C84" s="23">
        <v>2</v>
      </c>
      <c r="D84" s="5">
        <v>44893</v>
      </c>
      <c r="E84" s="29" t="s">
        <v>55</v>
      </c>
      <c r="F84" s="4">
        <v>2</v>
      </c>
      <c r="G84" s="4">
        <v>0</v>
      </c>
      <c r="H84" s="29" t="s">
        <v>57</v>
      </c>
      <c r="J84" s="10">
        <v>2</v>
      </c>
      <c r="K84" s="29" t="s">
        <v>56</v>
      </c>
      <c r="L84" s="2">
        <f t="shared" ref="L84:L86" si="21">SUM(M84:O84)</f>
        <v>2</v>
      </c>
      <c r="M84" s="15">
        <f>IF(G83&gt;F83,1,0)+IF(G86&gt;F86,1,0)+IF(F87&gt;G87,1,0)</f>
        <v>1</v>
      </c>
      <c r="N84" s="16">
        <f>IF(G83&lt;F83,1,0)+IF(G86&lt;F86,1,0)+IF(F87&lt;G87,1,0)</f>
        <v>1</v>
      </c>
      <c r="O84" s="17">
        <f>IF(G83="",0,(IF(G83=F83,1,0)))+IF(G86="",0,(IF(G86=F86,1,0)))+IF(F87="",0,(IF(F87=G87,1,0)))</f>
        <v>0</v>
      </c>
      <c r="P84" s="2">
        <f>G83+G86+F87</f>
        <v>5</v>
      </c>
      <c r="Q84" s="2">
        <f>F83+F86+G87</f>
        <v>5</v>
      </c>
      <c r="R84" s="2">
        <f t="shared" ref="R84:R86" si="22">P84-Q84</f>
        <v>0</v>
      </c>
      <c r="S84" s="7">
        <f t="shared" ref="S84:S86" si="23">(M84*3)+O84</f>
        <v>3</v>
      </c>
      <c r="T84">
        <f>(S84*100000)+(R84*10000)+(Q84*1000)+(P84*100)+J85</f>
        <v>305503</v>
      </c>
      <c r="U84" s="9">
        <f>RANK(T84,T83:T86,0)</f>
        <v>2</v>
      </c>
    </row>
    <row r="85" spans="3:21" ht="20.25" x14ac:dyDescent="0.2">
      <c r="C85" s="23">
        <v>3</v>
      </c>
      <c r="D85" s="5">
        <v>44897</v>
      </c>
      <c r="E85" s="29" t="s">
        <v>58</v>
      </c>
      <c r="F85" s="4"/>
      <c r="G85" s="4"/>
      <c r="H85" s="29" t="s">
        <v>55</v>
      </c>
      <c r="J85" s="10">
        <v>3</v>
      </c>
      <c r="K85" s="29" t="s">
        <v>57</v>
      </c>
      <c r="L85" s="2">
        <f t="shared" si="21"/>
        <v>2</v>
      </c>
      <c r="M85" s="15">
        <f>IF(G84&gt;F84,1,0)+IF(F86&gt;G86,1,0)+IF(F88&gt;G88,1,0)</f>
        <v>0</v>
      </c>
      <c r="N85" s="16">
        <f>IF(G84&lt;F84,1,0)+IF(F86&lt;G86,1,0)+IF(F88&lt;G88,1,0)</f>
        <v>1</v>
      </c>
      <c r="O85" s="17">
        <f>IF(G84="",0,(IF(G84=F84,1,0)))+IF(F86="",0,(IF(F86=G86,1,0)))+IF(F88="",0,(IF(F88=G88,1,0)))</f>
        <v>1</v>
      </c>
      <c r="P85" s="2">
        <f>G84+F86+F88</f>
        <v>0</v>
      </c>
      <c r="Q85" s="2">
        <f>F84+G86+G88</f>
        <v>2</v>
      </c>
      <c r="R85" s="2">
        <f t="shared" si="22"/>
        <v>-2</v>
      </c>
      <c r="S85" s="7">
        <f t="shared" si="23"/>
        <v>1</v>
      </c>
      <c r="T85">
        <f>(S85*100000)+(R85*10000)+(Q85*1000)+(P85*100)+J84</f>
        <v>82002</v>
      </c>
      <c r="U85" s="9">
        <f>RANK(T85,T83:T86,0)</f>
        <v>4</v>
      </c>
    </row>
    <row r="86" spans="3:21" ht="20.25" x14ac:dyDescent="0.2">
      <c r="C86" s="23">
        <v>4</v>
      </c>
      <c r="D86" s="5">
        <v>44897</v>
      </c>
      <c r="E86" s="29" t="s">
        <v>57</v>
      </c>
      <c r="F86" s="4"/>
      <c r="G86" s="4"/>
      <c r="H86" s="29" t="s">
        <v>56</v>
      </c>
      <c r="J86" s="10">
        <v>4</v>
      </c>
      <c r="K86" s="29" t="s">
        <v>58</v>
      </c>
      <c r="L86" s="2">
        <f t="shared" si="21"/>
        <v>2</v>
      </c>
      <c r="M86" s="15">
        <f>IF(F83&gt;G83,1,0)+IF(F85&gt;G85,1,0)+IF(G88&gt;F88,1,0)</f>
        <v>0</v>
      </c>
      <c r="N86" s="16">
        <f>IF(F83&lt;G83,1,0)+IF(F85&lt;G85,1,0)+IF(G88&lt;F88,1,0)</f>
        <v>1</v>
      </c>
      <c r="O86" s="17">
        <f>IF(F83="",0,(IF(F83=G83,1,0)))+IF(F85="",0,(IF(F85=G85,1,0)))+IF(G88="",0,(IF(G88=F88,1,0)))</f>
        <v>1</v>
      </c>
      <c r="P86" s="2">
        <f>F83+F85+G88</f>
        <v>2</v>
      </c>
      <c r="Q86" s="2">
        <f>G83+G85+F88</f>
        <v>3</v>
      </c>
      <c r="R86" s="2">
        <f t="shared" si="22"/>
        <v>-1</v>
      </c>
      <c r="S86" s="7">
        <f t="shared" si="23"/>
        <v>1</v>
      </c>
      <c r="T86">
        <f>(S86*100000)+(R86*10000)+(Q86*1000)+(P86*100)+J83</f>
        <v>93201</v>
      </c>
      <c r="U86" s="9">
        <f>RANK(T86,T83:T86,0)</f>
        <v>3</v>
      </c>
    </row>
    <row r="87" spans="3:21" ht="21" thickBot="1" x14ac:dyDescent="0.25">
      <c r="C87" s="23">
        <v>5</v>
      </c>
      <c r="D87" s="5">
        <v>44889</v>
      </c>
      <c r="E87" s="29" t="s">
        <v>56</v>
      </c>
      <c r="F87" s="4">
        <v>2</v>
      </c>
      <c r="G87" s="4">
        <v>3</v>
      </c>
      <c r="H87" s="29" t="s">
        <v>55</v>
      </c>
      <c r="U87" s="40">
        <f>SUM(U83:U86)</f>
        <v>10</v>
      </c>
    </row>
    <row r="88" spans="3:21" ht="21" thickBot="1" x14ac:dyDescent="0.25">
      <c r="C88" s="23">
        <v>6</v>
      </c>
      <c r="D88" s="5">
        <v>44889</v>
      </c>
      <c r="E88" s="29" t="s">
        <v>57</v>
      </c>
      <c r="F88" s="4">
        <v>0</v>
      </c>
      <c r="G88" s="4">
        <v>0</v>
      </c>
      <c r="H88" s="29" t="s">
        <v>58</v>
      </c>
      <c r="J88" s="64" t="s">
        <v>61</v>
      </c>
      <c r="K88" s="64"/>
      <c r="L88" s="65"/>
      <c r="M88" s="66"/>
      <c r="N88" s="67"/>
      <c r="O88" s="68" t="s">
        <v>62</v>
      </c>
      <c r="P88" s="68"/>
      <c r="Q88" s="68"/>
      <c r="R88" s="65"/>
      <c r="S88" s="66"/>
      <c r="T88" s="66"/>
      <c r="U88" s="66"/>
    </row>
    <row r="89" spans="3:21" ht="18.75" customHeight="1" x14ac:dyDescent="0.2"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</row>
    <row r="90" spans="3:21" ht="24.75" customHeight="1" x14ac:dyDescent="0.2">
      <c r="C90" s="45" t="s">
        <v>59</v>
      </c>
      <c r="D90" s="45"/>
      <c r="E90" s="45"/>
      <c r="F90" s="45"/>
      <c r="G90" s="45"/>
      <c r="H90" s="45"/>
      <c r="K90" s="46" t="s">
        <v>63</v>
      </c>
      <c r="L90" s="46"/>
      <c r="M90" s="46"/>
      <c r="N90" s="46"/>
      <c r="O90" s="46"/>
      <c r="P90" s="46"/>
    </row>
    <row r="91" spans="3:21" ht="32.25" customHeight="1" x14ac:dyDescent="0.2">
      <c r="C91" s="22" t="s">
        <v>5</v>
      </c>
      <c r="D91" s="8" t="s">
        <v>6</v>
      </c>
      <c r="E91" s="6" t="s">
        <v>7</v>
      </c>
      <c r="F91" s="48" t="s">
        <v>22</v>
      </c>
      <c r="G91" s="48"/>
      <c r="H91" s="6" t="s">
        <v>8</v>
      </c>
      <c r="I91" s="43" t="s">
        <v>72</v>
      </c>
      <c r="K91" s="47"/>
      <c r="L91" s="47"/>
      <c r="M91" s="47"/>
      <c r="N91" s="47"/>
      <c r="O91" s="47"/>
      <c r="P91" s="47"/>
    </row>
    <row r="92" spans="3:21" ht="24.95" customHeight="1" x14ac:dyDescent="0.2">
      <c r="C92" s="23">
        <v>1</v>
      </c>
      <c r="D92" s="5">
        <v>44898</v>
      </c>
      <c r="E92" s="29" t="str">
        <f>L11</f>
        <v>هولندا</v>
      </c>
      <c r="F92" s="4"/>
      <c r="G92" s="4"/>
      <c r="H92" s="29" t="str">
        <f>R22</f>
        <v>أمريكا</v>
      </c>
      <c r="I92" s="42" t="str">
        <f>IF(F92&gt;G92,E92,IF(G92&gt;F92,H92,""))</f>
        <v/>
      </c>
      <c r="K92" s="51" t="s">
        <v>61</v>
      </c>
      <c r="L92" s="31" t="s">
        <v>0</v>
      </c>
      <c r="M92" s="53" t="s">
        <v>60</v>
      </c>
      <c r="N92" s="55" t="s">
        <v>62</v>
      </c>
      <c r="O92" s="56"/>
      <c r="P92" s="34" t="s">
        <v>23</v>
      </c>
    </row>
    <row r="93" spans="3:21" ht="24.95" customHeight="1" x14ac:dyDescent="0.2">
      <c r="C93" s="23">
        <v>2</v>
      </c>
      <c r="D93" s="5">
        <v>44898</v>
      </c>
      <c r="E93" s="29" t="str">
        <f>L33</f>
        <v>الارجنتين</v>
      </c>
      <c r="F93" s="4"/>
      <c r="G93" s="4"/>
      <c r="H93" s="29" t="str">
        <f>R44</f>
        <v>استراليا</v>
      </c>
      <c r="I93" s="42" t="str">
        <f t="shared" ref="I93:I99" si="24">IF(F93&gt;G93,E93,IF(G93&gt;F93,H93,""))</f>
        <v/>
      </c>
      <c r="K93" s="52"/>
      <c r="L93" s="32" t="s">
        <v>29</v>
      </c>
      <c r="M93" s="54"/>
      <c r="N93" s="57"/>
      <c r="O93" s="58"/>
      <c r="P93" s="33" t="s">
        <v>34</v>
      </c>
    </row>
    <row r="94" spans="3:21" ht="24.95" customHeight="1" x14ac:dyDescent="0.2">
      <c r="C94" s="23">
        <v>3</v>
      </c>
      <c r="D94" s="5">
        <v>44899</v>
      </c>
      <c r="E94" s="29" t="str">
        <f>L44</f>
        <v>فرنسا</v>
      </c>
      <c r="F94" s="4"/>
      <c r="G94" s="4"/>
      <c r="H94" s="29" t="str">
        <f>R33</f>
        <v>بولندا</v>
      </c>
      <c r="I94" s="42" t="str">
        <f t="shared" si="24"/>
        <v/>
      </c>
      <c r="K94" s="52"/>
      <c r="L94" s="33" t="s">
        <v>34</v>
      </c>
      <c r="M94" s="54"/>
      <c r="N94" s="57"/>
      <c r="O94" s="58"/>
      <c r="P94" s="32" t="s">
        <v>29</v>
      </c>
    </row>
    <row r="95" spans="3:21" ht="24.95" customHeight="1" x14ac:dyDescent="0.2">
      <c r="C95" s="23">
        <v>4</v>
      </c>
      <c r="D95" s="5">
        <v>44899</v>
      </c>
      <c r="E95" s="29" t="str">
        <f>L22</f>
        <v>إنجلترا</v>
      </c>
      <c r="F95" s="4"/>
      <c r="G95" s="4"/>
      <c r="H95" s="29" t="str">
        <f>R11</f>
        <v>السنغال</v>
      </c>
      <c r="I95" s="42" t="str">
        <f t="shared" si="24"/>
        <v/>
      </c>
      <c r="K95" s="52"/>
      <c r="L95" s="34" t="s">
        <v>23</v>
      </c>
      <c r="M95" s="54"/>
      <c r="N95" s="57"/>
      <c r="O95" s="58"/>
      <c r="P95" s="31" t="s">
        <v>0</v>
      </c>
    </row>
    <row r="96" spans="3:21" ht="24.95" customHeight="1" x14ac:dyDescent="0.2">
      <c r="C96" s="23">
        <v>5</v>
      </c>
      <c r="D96" s="5">
        <v>44900</v>
      </c>
      <c r="E96" s="29">
        <f>L55</f>
        <v>0</v>
      </c>
      <c r="F96" s="4"/>
      <c r="G96" s="4"/>
      <c r="H96" s="29">
        <f>R66</f>
        <v>0</v>
      </c>
      <c r="I96" s="42" t="str">
        <f t="shared" si="24"/>
        <v/>
      </c>
      <c r="K96" s="52"/>
      <c r="L96" s="35" t="s">
        <v>39</v>
      </c>
      <c r="M96" s="54"/>
      <c r="N96" s="57"/>
      <c r="O96" s="58"/>
      <c r="P96" s="37" t="s">
        <v>44</v>
      </c>
    </row>
    <row r="97" spans="3:16" ht="24.95" customHeight="1" x14ac:dyDescent="0.2">
      <c r="C97" s="23">
        <v>6</v>
      </c>
      <c r="D97" s="5">
        <v>44900</v>
      </c>
      <c r="E97" s="29">
        <f>L77</f>
        <v>0</v>
      </c>
      <c r="F97" s="4"/>
      <c r="G97" s="4"/>
      <c r="H97" s="29">
        <f>R88</f>
        <v>0</v>
      </c>
      <c r="I97" s="42" t="str">
        <f t="shared" si="24"/>
        <v/>
      </c>
      <c r="K97" s="52"/>
      <c r="L97" s="36" t="s">
        <v>49</v>
      </c>
      <c r="M97" s="54"/>
      <c r="N97" s="57"/>
      <c r="O97" s="58"/>
      <c r="P97" s="30" t="s">
        <v>54</v>
      </c>
    </row>
    <row r="98" spans="3:16" ht="24.95" customHeight="1" x14ac:dyDescent="0.2">
      <c r="C98" s="23">
        <v>7</v>
      </c>
      <c r="D98" s="5">
        <v>44901</v>
      </c>
      <c r="E98" s="29">
        <f>L66</f>
        <v>0</v>
      </c>
      <c r="F98" s="4"/>
      <c r="G98" s="4"/>
      <c r="H98" s="29">
        <f>R55</f>
        <v>0</v>
      </c>
      <c r="I98" s="42" t="str">
        <f t="shared" si="24"/>
        <v/>
      </c>
      <c r="K98" s="52"/>
      <c r="L98" s="37" t="s">
        <v>44</v>
      </c>
      <c r="M98" s="54"/>
      <c r="N98" s="57"/>
      <c r="O98" s="58"/>
      <c r="P98" s="35" t="s">
        <v>39</v>
      </c>
    </row>
    <row r="99" spans="3:16" ht="24.95" customHeight="1" x14ac:dyDescent="0.2">
      <c r="C99" s="23">
        <v>8</v>
      </c>
      <c r="D99" s="5">
        <v>44901</v>
      </c>
      <c r="E99" s="29">
        <f>L88</f>
        <v>0</v>
      </c>
      <c r="F99" s="4"/>
      <c r="G99" s="4"/>
      <c r="H99" s="29">
        <f>R77</f>
        <v>0</v>
      </c>
      <c r="I99" s="42" t="str">
        <f t="shared" si="24"/>
        <v/>
      </c>
      <c r="K99" s="61"/>
      <c r="L99" s="30" t="s">
        <v>54</v>
      </c>
      <c r="M99" s="62"/>
      <c r="N99" s="59"/>
      <c r="O99" s="60"/>
      <c r="P99" s="36" t="s">
        <v>49</v>
      </c>
    </row>
    <row r="100" spans="3:16" ht="35.25" customHeight="1" x14ac:dyDescent="0.2"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3:16" ht="24.75" customHeight="1" x14ac:dyDescent="0.2">
      <c r="C101" s="45" t="s">
        <v>64</v>
      </c>
      <c r="D101" s="45"/>
      <c r="E101" s="45"/>
      <c r="F101" s="45"/>
      <c r="G101" s="45"/>
      <c r="H101" s="45"/>
      <c r="K101" s="46" t="s">
        <v>65</v>
      </c>
      <c r="L101" s="46"/>
      <c r="M101" s="46"/>
      <c r="N101" s="46"/>
      <c r="O101" s="46"/>
      <c r="P101" s="46"/>
    </row>
    <row r="102" spans="3:16" ht="32.25" customHeight="1" x14ac:dyDescent="0.2">
      <c r="C102" s="22" t="s">
        <v>5</v>
      </c>
      <c r="D102" s="8" t="s">
        <v>6</v>
      </c>
      <c r="E102" s="6" t="s">
        <v>7</v>
      </c>
      <c r="F102" s="48" t="s">
        <v>22</v>
      </c>
      <c r="G102" s="48"/>
      <c r="H102" s="6" t="s">
        <v>8</v>
      </c>
      <c r="I102" s="43" t="s">
        <v>72</v>
      </c>
      <c r="K102" s="47"/>
      <c r="L102" s="47"/>
      <c r="M102" s="47"/>
      <c r="N102" s="47"/>
      <c r="O102" s="47"/>
      <c r="P102" s="47"/>
    </row>
    <row r="103" spans="3:16" ht="24.95" customHeight="1" x14ac:dyDescent="0.2">
      <c r="C103" s="23">
        <v>9</v>
      </c>
      <c r="D103" s="5">
        <v>44904</v>
      </c>
      <c r="E103" s="29" t="str">
        <f>I96</f>
        <v/>
      </c>
      <c r="F103" s="4"/>
      <c r="G103" s="4"/>
      <c r="H103" s="29" t="str">
        <f>I97</f>
        <v/>
      </c>
      <c r="I103" s="42" t="str">
        <f>IF(F103&gt;G103,E103,IF(G103&gt;F103,H103,""))</f>
        <v/>
      </c>
      <c r="K103" s="51" t="s">
        <v>66</v>
      </c>
      <c r="L103" s="31">
        <v>5</v>
      </c>
      <c r="M103" s="53" t="s">
        <v>60</v>
      </c>
      <c r="N103" s="55" t="s">
        <v>66</v>
      </c>
      <c r="O103" s="56"/>
      <c r="P103" s="31">
        <v>6</v>
      </c>
    </row>
    <row r="104" spans="3:16" ht="24.95" customHeight="1" x14ac:dyDescent="0.2">
      <c r="C104" s="23">
        <v>10</v>
      </c>
      <c r="D104" s="5">
        <v>44904</v>
      </c>
      <c r="E104" s="29" t="str">
        <f>I92</f>
        <v/>
      </c>
      <c r="F104" s="4"/>
      <c r="G104" s="4"/>
      <c r="H104" s="29" t="str">
        <f>I93</f>
        <v/>
      </c>
      <c r="I104" s="42" t="str">
        <f t="shared" ref="I104:I106" si="25">IF(F104&gt;G104,E104,IF(G104&gt;F104,H104,""))</f>
        <v/>
      </c>
      <c r="K104" s="52"/>
      <c r="L104" s="33">
        <v>1</v>
      </c>
      <c r="M104" s="54"/>
      <c r="N104" s="57"/>
      <c r="O104" s="58"/>
      <c r="P104" s="33">
        <v>2</v>
      </c>
    </row>
    <row r="105" spans="3:16" ht="24.95" customHeight="1" x14ac:dyDescent="0.2">
      <c r="C105" s="23">
        <v>11</v>
      </c>
      <c r="D105" s="5">
        <v>44905</v>
      </c>
      <c r="E105" s="29" t="str">
        <f>I98</f>
        <v/>
      </c>
      <c r="F105" s="4"/>
      <c r="G105" s="4"/>
      <c r="H105" s="29" t="str">
        <f>I99</f>
        <v/>
      </c>
      <c r="I105" s="42" t="str">
        <f t="shared" si="25"/>
        <v/>
      </c>
      <c r="K105" s="52"/>
      <c r="L105" s="32">
        <v>7</v>
      </c>
      <c r="M105" s="54"/>
      <c r="N105" s="57"/>
      <c r="O105" s="58"/>
      <c r="P105" s="32">
        <v>8</v>
      </c>
    </row>
    <row r="106" spans="3:16" ht="24.95" customHeight="1" x14ac:dyDescent="0.2">
      <c r="C106" s="23">
        <v>12</v>
      </c>
      <c r="D106" s="5">
        <v>44905</v>
      </c>
      <c r="E106" s="29" t="str">
        <f>I94</f>
        <v/>
      </c>
      <c r="F106" s="4"/>
      <c r="G106" s="4"/>
      <c r="H106" s="29" t="str">
        <f>I95</f>
        <v/>
      </c>
      <c r="I106" s="42" t="str">
        <f t="shared" si="25"/>
        <v/>
      </c>
      <c r="K106" s="52"/>
      <c r="L106" s="34">
        <v>3</v>
      </c>
      <c r="M106" s="54"/>
      <c r="N106" s="57"/>
      <c r="O106" s="58"/>
      <c r="P106" s="34">
        <v>4</v>
      </c>
    </row>
    <row r="107" spans="3:16" ht="25.5" customHeight="1" x14ac:dyDescent="0.2"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3:16" ht="34.5" customHeight="1" x14ac:dyDescent="0.2">
      <c r="C108" s="45" t="s">
        <v>67</v>
      </c>
      <c r="D108" s="45"/>
      <c r="E108" s="45"/>
      <c r="F108" s="45"/>
      <c r="G108" s="45"/>
      <c r="H108" s="45"/>
      <c r="K108" s="46" t="s">
        <v>68</v>
      </c>
      <c r="L108" s="46"/>
      <c r="M108" s="46"/>
      <c r="N108" s="46"/>
      <c r="O108" s="46"/>
      <c r="P108" s="46"/>
    </row>
    <row r="109" spans="3:16" ht="32.25" customHeight="1" x14ac:dyDescent="0.2">
      <c r="C109" s="22" t="s">
        <v>5</v>
      </c>
      <c r="D109" s="8" t="s">
        <v>6</v>
      </c>
      <c r="E109" s="6" t="s">
        <v>7</v>
      </c>
      <c r="F109" s="48" t="s">
        <v>22</v>
      </c>
      <c r="G109" s="48"/>
      <c r="H109" s="6" t="s">
        <v>8</v>
      </c>
      <c r="I109" s="43" t="s">
        <v>72</v>
      </c>
      <c r="K109" s="47"/>
      <c r="L109" s="47"/>
      <c r="M109" s="47"/>
      <c r="N109" s="47"/>
      <c r="O109" s="47"/>
      <c r="P109" s="47"/>
    </row>
    <row r="110" spans="3:16" ht="38.25" customHeight="1" x14ac:dyDescent="0.2">
      <c r="C110" s="23">
        <v>13</v>
      </c>
      <c r="D110" s="5">
        <v>44908</v>
      </c>
      <c r="E110" s="29" t="str">
        <f>I103</f>
        <v/>
      </c>
      <c r="F110" s="4"/>
      <c r="G110" s="4"/>
      <c r="H110" s="29" t="str">
        <f>I104</f>
        <v/>
      </c>
      <c r="I110" s="41" t="str">
        <f t="shared" ref="I110:I111" si="26">IF(F110&gt;G110,E110,IF(G110&gt;F110,H110,""))</f>
        <v/>
      </c>
      <c r="K110" s="51" t="s">
        <v>66</v>
      </c>
      <c r="L110" s="31">
        <v>9</v>
      </c>
      <c r="M110" s="53" t="s">
        <v>60</v>
      </c>
      <c r="N110" s="55" t="s">
        <v>66</v>
      </c>
      <c r="O110" s="56"/>
      <c r="P110" s="31">
        <v>10</v>
      </c>
    </row>
    <row r="111" spans="3:16" ht="43.5" customHeight="1" x14ac:dyDescent="0.2">
      <c r="C111" s="23">
        <v>14</v>
      </c>
      <c r="D111" s="5">
        <v>44909</v>
      </c>
      <c r="E111" s="29" t="str">
        <f>I105</f>
        <v/>
      </c>
      <c r="F111" s="4"/>
      <c r="G111" s="4"/>
      <c r="H111" s="29" t="str">
        <f>I106</f>
        <v/>
      </c>
      <c r="I111" s="41" t="str">
        <f t="shared" si="26"/>
        <v/>
      </c>
      <c r="K111" s="52"/>
      <c r="L111" s="33">
        <v>11</v>
      </c>
      <c r="M111" s="54"/>
      <c r="N111" s="57"/>
      <c r="O111" s="58"/>
      <c r="P111" s="33">
        <v>12</v>
      </c>
    </row>
    <row r="112" spans="3:16" ht="31.5" customHeight="1" x14ac:dyDescent="0.2"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  <row r="113" spans="3:16" ht="34.5" customHeight="1" x14ac:dyDescent="0.2">
      <c r="C113" s="45" t="s">
        <v>69</v>
      </c>
      <c r="D113" s="45"/>
      <c r="E113" s="45"/>
      <c r="F113" s="45"/>
      <c r="G113" s="45"/>
      <c r="H113" s="45"/>
      <c r="K113" s="46" t="s">
        <v>69</v>
      </c>
      <c r="L113" s="46"/>
      <c r="M113" s="46"/>
      <c r="N113" s="46"/>
      <c r="O113" s="46"/>
      <c r="P113" s="46"/>
    </row>
    <row r="114" spans="3:16" ht="32.25" customHeight="1" x14ac:dyDescent="0.2">
      <c r="C114" s="22" t="s">
        <v>5</v>
      </c>
      <c r="D114" s="8" t="s">
        <v>6</v>
      </c>
      <c r="E114" s="6" t="s">
        <v>7</v>
      </c>
      <c r="F114" s="48" t="s">
        <v>22</v>
      </c>
      <c r="G114" s="48"/>
      <c r="H114" s="6" t="s">
        <v>8</v>
      </c>
      <c r="I114" s="1"/>
      <c r="K114" s="47"/>
      <c r="L114" s="47"/>
      <c r="M114" s="47"/>
      <c r="N114" s="47"/>
      <c r="O114" s="47"/>
      <c r="P114" s="47"/>
    </row>
    <row r="115" spans="3:16" ht="57" customHeight="1" x14ac:dyDescent="0.2">
      <c r="C115" s="23">
        <v>15</v>
      </c>
      <c r="D115" s="5">
        <v>44912</v>
      </c>
      <c r="E115" s="29"/>
      <c r="F115" s="4"/>
      <c r="G115" s="4"/>
      <c r="H115" s="29"/>
      <c r="I115" t="str">
        <f t="shared" ref="I115" si="27">IF(F115&gt;G115,E115,IF(G115&gt;F115,H115,""))</f>
        <v/>
      </c>
      <c r="K115" s="39" t="s">
        <v>70</v>
      </c>
      <c r="L115" s="31">
        <v>13</v>
      </c>
      <c r="M115" s="38" t="s">
        <v>60</v>
      </c>
      <c r="N115" s="49" t="s">
        <v>70</v>
      </c>
      <c r="O115" s="50"/>
      <c r="P115" s="31">
        <v>14</v>
      </c>
    </row>
    <row r="116" spans="3:16" ht="30.75" customHeight="1" x14ac:dyDescent="0.2"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3:16" ht="34.5" customHeight="1" x14ac:dyDescent="0.2">
      <c r="C117" s="45" t="s">
        <v>71</v>
      </c>
      <c r="D117" s="45"/>
      <c r="E117" s="45"/>
      <c r="F117" s="45"/>
      <c r="G117" s="45"/>
      <c r="H117" s="45"/>
      <c r="K117" s="46" t="s">
        <v>73</v>
      </c>
      <c r="L117" s="46"/>
      <c r="M117" s="46"/>
      <c r="N117" s="46"/>
      <c r="O117" s="46"/>
      <c r="P117" s="46"/>
    </row>
    <row r="118" spans="3:16" ht="32.25" customHeight="1" x14ac:dyDescent="0.2">
      <c r="C118" s="22" t="s">
        <v>5</v>
      </c>
      <c r="D118" s="8" t="s">
        <v>6</v>
      </c>
      <c r="E118" s="6" t="s">
        <v>7</v>
      </c>
      <c r="F118" s="48" t="s">
        <v>22</v>
      </c>
      <c r="G118" s="48"/>
      <c r="H118" s="6" t="s">
        <v>8</v>
      </c>
      <c r="I118" s="1"/>
      <c r="K118" s="47"/>
      <c r="L118" s="47"/>
      <c r="M118" s="47"/>
      <c r="N118" s="47"/>
      <c r="O118" s="47"/>
      <c r="P118" s="47"/>
    </row>
    <row r="119" spans="3:16" ht="57" customHeight="1" x14ac:dyDescent="0.2">
      <c r="C119" s="23">
        <v>16</v>
      </c>
      <c r="D119" s="5">
        <v>44913</v>
      </c>
      <c r="E119" s="29" t="str">
        <f>I110</f>
        <v/>
      </c>
      <c r="F119" s="4"/>
      <c r="G119" s="4"/>
      <c r="H119" s="29" t="str">
        <f>I111</f>
        <v/>
      </c>
      <c r="I119" t="str">
        <f t="shared" ref="I119" si="28">IF(F119&gt;G119,E119,IF(G119&gt;F119,H119,""))</f>
        <v/>
      </c>
      <c r="K119" s="39" t="s">
        <v>72</v>
      </c>
      <c r="L119" s="31">
        <v>13</v>
      </c>
      <c r="M119" s="38" t="s">
        <v>60</v>
      </c>
      <c r="N119" s="49" t="s">
        <v>72</v>
      </c>
      <c r="O119" s="50"/>
      <c r="P119" s="31">
        <v>14</v>
      </c>
    </row>
  </sheetData>
  <mergeCells count="110">
    <mergeCell ref="J88:K88"/>
    <mergeCell ref="L88:N88"/>
    <mergeCell ref="O88:Q88"/>
    <mergeCell ref="R88:U88"/>
    <mergeCell ref="J11:K11"/>
    <mergeCell ref="L11:N11"/>
    <mergeCell ref="O11:Q11"/>
    <mergeCell ref="R11:U11"/>
    <mergeCell ref="J22:K22"/>
    <mergeCell ref="L22:N22"/>
    <mergeCell ref="O22:Q22"/>
    <mergeCell ref="R22:U22"/>
    <mergeCell ref="L33:N33"/>
    <mergeCell ref="O33:Q33"/>
    <mergeCell ref="R33:U33"/>
    <mergeCell ref="F82:G82"/>
    <mergeCell ref="F71:G71"/>
    <mergeCell ref="C78:U78"/>
    <mergeCell ref="C81:F81"/>
    <mergeCell ref="G81:H81"/>
    <mergeCell ref="J81:Q81"/>
    <mergeCell ref="R81:U81"/>
    <mergeCell ref="J77:K77"/>
    <mergeCell ref="L77:N77"/>
    <mergeCell ref="O77:Q77"/>
    <mergeCell ref="R77:U77"/>
    <mergeCell ref="F60:G60"/>
    <mergeCell ref="C67:U67"/>
    <mergeCell ref="C70:F70"/>
    <mergeCell ref="G70:H70"/>
    <mergeCell ref="J70:Q70"/>
    <mergeCell ref="R70:U70"/>
    <mergeCell ref="J66:K66"/>
    <mergeCell ref="L66:N66"/>
    <mergeCell ref="O66:Q66"/>
    <mergeCell ref="R66:U66"/>
    <mergeCell ref="F49:G49"/>
    <mergeCell ref="C56:U56"/>
    <mergeCell ref="C59:F59"/>
    <mergeCell ref="G59:H59"/>
    <mergeCell ref="J59:Q59"/>
    <mergeCell ref="R59:U59"/>
    <mergeCell ref="J55:K55"/>
    <mergeCell ref="L55:N55"/>
    <mergeCell ref="O55:Q55"/>
    <mergeCell ref="R55:U55"/>
    <mergeCell ref="F38:G38"/>
    <mergeCell ref="C45:U45"/>
    <mergeCell ref="C48:F48"/>
    <mergeCell ref="G48:H48"/>
    <mergeCell ref="J48:Q48"/>
    <mergeCell ref="R48:U48"/>
    <mergeCell ref="J44:K44"/>
    <mergeCell ref="L44:N44"/>
    <mergeCell ref="O44:Q44"/>
    <mergeCell ref="R44:U44"/>
    <mergeCell ref="C89:U89"/>
    <mergeCell ref="F5:G5"/>
    <mergeCell ref="C4:F4"/>
    <mergeCell ref="G4:H4"/>
    <mergeCell ref="J4:Q4"/>
    <mergeCell ref="R4:U4"/>
    <mergeCell ref="C12:U12"/>
    <mergeCell ref="C26:F26"/>
    <mergeCell ref="G26:H26"/>
    <mergeCell ref="J26:Q26"/>
    <mergeCell ref="R26:U26"/>
    <mergeCell ref="C23:U23"/>
    <mergeCell ref="C15:F15"/>
    <mergeCell ref="G15:H15"/>
    <mergeCell ref="J15:Q15"/>
    <mergeCell ref="R15:U15"/>
    <mergeCell ref="F16:G16"/>
    <mergeCell ref="F27:G27"/>
    <mergeCell ref="C34:U34"/>
    <mergeCell ref="C37:F37"/>
    <mergeCell ref="G37:H37"/>
    <mergeCell ref="J37:Q37"/>
    <mergeCell ref="R37:U37"/>
    <mergeCell ref="J33:K33"/>
    <mergeCell ref="N92:O99"/>
    <mergeCell ref="F91:G91"/>
    <mergeCell ref="C90:H90"/>
    <mergeCell ref="K92:K99"/>
    <mergeCell ref="M92:M99"/>
    <mergeCell ref="K90:P91"/>
    <mergeCell ref="C100:P100"/>
    <mergeCell ref="C108:H108"/>
    <mergeCell ref="K108:P109"/>
    <mergeCell ref="F109:G109"/>
    <mergeCell ref="K110:K111"/>
    <mergeCell ref="M110:M111"/>
    <mergeCell ref="N110:O111"/>
    <mergeCell ref="C107:P107"/>
    <mergeCell ref="C101:H101"/>
    <mergeCell ref="K101:P102"/>
    <mergeCell ref="F102:G102"/>
    <mergeCell ref="K103:K106"/>
    <mergeCell ref="M103:M106"/>
    <mergeCell ref="N103:O106"/>
    <mergeCell ref="C112:P112"/>
    <mergeCell ref="C117:H117"/>
    <mergeCell ref="K117:P118"/>
    <mergeCell ref="F118:G118"/>
    <mergeCell ref="N119:O119"/>
    <mergeCell ref="C116:P116"/>
    <mergeCell ref="C113:H113"/>
    <mergeCell ref="K113:P114"/>
    <mergeCell ref="F114:G114"/>
    <mergeCell ref="N115:O115"/>
  </mergeCells>
  <pageMargins left="0.7" right="0.7" top="0.75" bottom="0.75" header="0.3" footer="0.3"/>
  <pageSetup orientation="portrait" r:id="rId1"/>
  <ignoredErrors>
    <ignoredError sqref="H104:H105 E104:E10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</dc:creator>
  <cp:lastModifiedBy>memo</cp:lastModifiedBy>
  <dcterms:created xsi:type="dcterms:W3CDTF">2015-06-05T18:17:20Z</dcterms:created>
  <dcterms:modified xsi:type="dcterms:W3CDTF">2022-12-01T08:41:19Z</dcterms:modified>
</cp:coreProperties>
</file>