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CE4BCA2-CAAC-4685-A197-0BCFFAC14C69}" xr6:coauthVersionLast="47" xr6:coauthVersionMax="47" xr10:uidLastSave="{00000000-0000-0000-0000-000000000000}"/>
  <bookViews>
    <workbookView xWindow="-120" yWindow="-120" windowWidth="24240" windowHeight="13020" tabRatio="902" xr2:uid="{00000000-000D-0000-FFFF-FFFF00000000}"/>
  </bookViews>
  <sheets>
    <sheet name="ربع سنوي (نسبة مقدم)" sheetId="1" r:id="rId1"/>
    <sheet name="ربع سنوي (مبلغ مقدم)" sheetId="8" r:id="rId2"/>
    <sheet name="نصف سنوي (نسبة مقدم)" sheetId="2" r:id="rId3"/>
    <sheet name="نصف سنوي (مبلغ مقدم)" sheetId="9" r:id="rId4"/>
    <sheet name="سنوي (نسبة مقدم)" sheetId="3" r:id="rId5"/>
    <sheet name="سنوي (مبلغ مقدم)" sheetId="10" r:id="rId6"/>
    <sheet name="شهري (نسبة مقدم)" sheetId="7" r:id="rId7"/>
    <sheet name="شهري (مبلغ مقدم)" sheetId="11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8" l="1"/>
  <c r="C24" i="8" s="1"/>
  <c r="D2" i="7"/>
  <c r="D3" i="3"/>
  <c r="C35" i="8" l="1"/>
  <c r="C33" i="8"/>
  <c r="C23" i="8"/>
  <c r="C32" i="8"/>
  <c r="C43" i="8"/>
  <c r="C31" i="8"/>
  <c r="C42" i="8"/>
  <c r="C30" i="8"/>
  <c r="C34" i="8"/>
  <c r="C29" i="8"/>
  <c r="C28" i="8"/>
  <c r="C39" i="8"/>
  <c r="C27" i="8"/>
  <c r="C40" i="8"/>
  <c r="C38" i="8"/>
  <c r="C26" i="8"/>
  <c r="C41" i="8"/>
  <c r="C37" i="8"/>
  <c r="C25" i="8"/>
  <c r="C36" i="8"/>
  <c r="D2" i="11"/>
  <c r="C42" i="11" s="1"/>
  <c r="D2" i="10"/>
  <c r="C33" i="10" s="1"/>
  <c r="D2" i="9"/>
  <c r="C43" i="9" s="1"/>
  <c r="C23" i="11"/>
  <c r="C19" i="11"/>
  <c r="C16" i="11"/>
  <c r="C12" i="11"/>
  <c r="C11" i="11"/>
  <c r="C8" i="1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" i="10"/>
  <c r="B5" i="10" s="1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" i="9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" i="8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D4" i="7"/>
  <c r="C16" i="7"/>
  <c r="C17" i="7"/>
  <c r="C18" i="7"/>
  <c r="C19" i="7"/>
  <c r="C22" i="7"/>
  <c r="C23" i="7"/>
  <c r="C24" i="7"/>
  <c r="C26" i="7"/>
  <c r="C28" i="7"/>
  <c r="C29" i="7"/>
  <c r="C30" i="7"/>
  <c r="C31" i="7"/>
  <c r="C34" i="7"/>
  <c r="C35" i="7"/>
  <c r="C36" i="7"/>
  <c r="C38" i="7"/>
  <c r="C40" i="7"/>
  <c r="C41" i="7"/>
  <c r="C42" i="7"/>
  <c r="C43" i="7"/>
  <c r="C7" i="7"/>
  <c r="C8" i="7"/>
  <c r="C9" i="7"/>
  <c r="C11" i="7"/>
  <c r="C12" i="7"/>
  <c r="C13" i="7"/>
  <c r="C14" i="7"/>
  <c r="C15" i="7"/>
  <c r="C4" i="7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C20" i="7"/>
  <c r="D2" i="1"/>
  <c r="C25" i="11" l="1"/>
  <c r="C31" i="11"/>
  <c r="C32" i="11"/>
  <c r="C4" i="11"/>
  <c r="C39" i="11"/>
  <c r="C7" i="11"/>
  <c r="C13" i="11"/>
  <c r="C21" i="11"/>
  <c r="C26" i="11"/>
  <c r="C33" i="11"/>
  <c r="C43" i="11"/>
  <c r="C9" i="11"/>
  <c r="C15" i="11"/>
  <c r="C22" i="11"/>
  <c r="C27" i="11"/>
  <c r="C35" i="11"/>
  <c r="C36" i="11"/>
  <c r="C37" i="11"/>
  <c r="D4" i="11"/>
  <c r="G4" i="11" s="1"/>
  <c r="F4" i="11" s="1"/>
  <c r="C10" i="11"/>
  <c r="C14" i="11"/>
  <c r="C20" i="11"/>
  <c r="C24" i="11"/>
  <c r="C28" i="11"/>
  <c r="C34" i="11"/>
  <c r="C38" i="11"/>
  <c r="C40" i="11"/>
  <c r="C5" i="11"/>
  <c r="C17" i="11"/>
  <c r="C29" i="11"/>
  <c r="C41" i="11"/>
  <c r="C6" i="11"/>
  <c r="C18" i="11"/>
  <c r="C30" i="11"/>
  <c r="C4" i="10"/>
  <c r="C8" i="10"/>
  <c r="C12" i="10"/>
  <c r="C14" i="10"/>
  <c r="C18" i="10"/>
  <c r="C20" i="10"/>
  <c r="C24" i="10"/>
  <c r="C26" i="10"/>
  <c r="C28" i="10"/>
  <c r="C30" i="10"/>
  <c r="C32" i="10"/>
  <c r="C34" i="10"/>
  <c r="C36" i="10"/>
  <c r="C40" i="10"/>
  <c r="C42" i="10"/>
  <c r="D4" i="10"/>
  <c r="C6" i="10"/>
  <c r="C10" i="10"/>
  <c r="C16" i="10"/>
  <c r="C22" i="10"/>
  <c r="C38" i="10"/>
  <c r="C5" i="10"/>
  <c r="C11" i="10"/>
  <c r="C19" i="10"/>
  <c r="C25" i="10"/>
  <c r="C29" i="10"/>
  <c r="C39" i="10"/>
  <c r="C41" i="10"/>
  <c r="C43" i="10"/>
  <c r="C7" i="10"/>
  <c r="C9" i="10"/>
  <c r="C15" i="10"/>
  <c r="C17" i="10"/>
  <c r="C21" i="10"/>
  <c r="C23" i="10"/>
  <c r="C27" i="10"/>
  <c r="C31" i="10"/>
  <c r="C35" i="10"/>
  <c r="C37" i="10"/>
  <c r="C13" i="10"/>
  <c r="C4" i="9"/>
  <c r="C44" i="9" s="1"/>
  <c r="C6" i="9"/>
  <c r="C8" i="9"/>
  <c r="C10" i="9"/>
  <c r="C12" i="9"/>
  <c r="C14" i="9"/>
  <c r="C16" i="9"/>
  <c r="C18" i="9"/>
  <c r="C20" i="9"/>
  <c r="C22" i="9"/>
  <c r="C24" i="9"/>
  <c r="C26" i="9"/>
  <c r="C28" i="9"/>
  <c r="C30" i="9"/>
  <c r="C32" i="9"/>
  <c r="C34" i="9"/>
  <c r="C36" i="9"/>
  <c r="C38" i="9"/>
  <c r="C40" i="9"/>
  <c r="C42" i="9"/>
  <c r="D4" i="9"/>
  <c r="C5" i="9"/>
  <c r="C7" i="9"/>
  <c r="C9" i="9"/>
  <c r="C11" i="9"/>
  <c r="C13" i="9"/>
  <c r="C15" i="9"/>
  <c r="C17" i="9"/>
  <c r="C19" i="9"/>
  <c r="C21" i="9"/>
  <c r="C23" i="9"/>
  <c r="C25" i="9"/>
  <c r="C27" i="9"/>
  <c r="C29" i="9"/>
  <c r="C31" i="9"/>
  <c r="C33" i="9"/>
  <c r="C35" i="9"/>
  <c r="C37" i="9"/>
  <c r="C39" i="9"/>
  <c r="C41" i="9"/>
  <c r="C20" i="8"/>
  <c r="C8" i="8"/>
  <c r="C22" i="8"/>
  <c r="C4" i="8"/>
  <c r="D4" i="8"/>
  <c r="G4" i="8" s="1"/>
  <c r="C6" i="8"/>
  <c r="C10" i="8"/>
  <c r="C12" i="8"/>
  <c r="C14" i="8"/>
  <c r="C16" i="8"/>
  <c r="C18" i="8"/>
  <c r="C5" i="8"/>
  <c r="C7" i="8"/>
  <c r="C9" i="8"/>
  <c r="C11" i="8"/>
  <c r="C13" i="8"/>
  <c r="C15" i="8"/>
  <c r="C17" i="8"/>
  <c r="C19" i="8"/>
  <c r="C21" i="8"/>
  <c r="C39" i="7"/>
  <c r="C27" i="7"/>
  <c r="C10" i="7"/>
  <c r="C37" i="7"/>
  <c r="C25" i="7"/>
  <c r="C6" i="7"/>
  <c r="C33" i="7"/>
  <c r="C21" i="7"/>
  <c r="C5" i="7"/>
  <c r="C44" i="7" s="1"/>
  <c r="C32" i="7"/>
  <c r="C44" i="8" l="1"/>
  <c r="C44" i="10"/>
  <c r="C44" i="11"/>
  <c r="E4" i="11"/>
  <c r="D5" i="11" s="1"/>
  <c r="G5" i="11" s="1"/>
  <c r="F5" i="11" s="1"/>
  <c r="G4" i="10"/>
  <c r="F4" i="10" s="1"/>
  <c r="E4" i="10"/>
  <c r="D5" i="10" s="1"/>
  <c r="E4" i="8"/>
  <c r="D5" i="8" s="1"/>
  <c r="E5" i="8" s="1"/>
  <c r="D6" i="8" s="1"/>
  <c r="G4" i="9"/>
  <c r="F4" i="9" s="1"/>
  <c r="E4" i="9"/>
  <c r="D5" i="9" s="1"/>
  <c r="F4" i="8"/>
  <c r="E4" i="7"/>
  <c r="D5" i="7" s="1"/>
  <c r="G4" i="7"/>
  <c r="F4" i="7" s="1"/>
  <c r="E5" i="11" l="1"/>
  <c r="D6" i="11" s="1"/>
  <c r="G6" i="11" s="1"/>
  <c r="F6" i="11" s="1"/>
  <c r="G5" i="10"/>
  <c r="F5" i="10" s="1"/>
  <c r="E5" i="10"/>
  <c r="D6" i="10" s="1"/>
  <c r="G5" i="8"/>
  <c r="F5" i="8" s="1"/>
  <c r="G5" i="9"/>
  <c r="F5" i="9" s="1"/>
  <c r="E5" i="9"/>
  <c r="D6" i="9" s="1"/>
  <c r="G6" i="8"/>
  <c r="F6" i="8" s="1"/>
  <c r="E6" i="8"/>
  <c r="D7" i="8" s="1"/>
  <c r="E5" i="7"/>
  <c r="D6" i="7" s="1"/>
  <c r="G5" i="7"/>
  <c r="F5" i="7" s="1"/>
  <c r="E6" i="11" l="1"/>
  <c r="D7" i="11" s="1"/>
  <c r="G6" i="10"/>
  <c r="F6" i="10" s="1"/>
  <c r="E6" i="10"/>
  <c r="D7" i="10" s="1"/>
  <c r="G6" i="9"/>
  <c r="F6" i="9" s="1"/>
  <c r="E6" i="9"/>
  <c r="D7" i="9" s="1"/>
  <c r="G7" i="8"/>
  <c r="F7" i="8" s="1"/>
  <c r="E7" i="8"/>
  <c r="D8" i="8" s="1"/>
  <c r="E6" i="7"/>
  <c r="D7" i="7" s="1"/>
  <c r="G6" i="7"/>
  <c r="F6" i="7" s="1"/>
  <c r="B4" i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C14" i="3"/>
  <c r="G7" i="11" l="1"/>
  <c r="F7" i="11" s="1"/>
  <c r="E7" i="11"/>
  <c r="D8" i="11" s="1"/>
  <c r="G7" i="10"/>
  <c r="F7" i="10" s="1"/>
  <c r="E7" i="10"/>
  <c r="D8" i="10" s="1"/>
  <c r="G7" i="9"/>
  <c r="F7" i="9" s="1"/>
  <c r="E7" i="9"/>
  <c r="D8" i="9" s="1"/>
  <c r="E8" i="8"/>
  <c r="D9" i="8" s="1"/>
  <c r="G8" i="8"/>
  <c r="F8" i="8" s="1"/>
  <c r="E7" i="7"/>
  <c r="D8" i="7" s="1"/>
  <c r="G7" i="7"/>
  <c r="F7" i="7" s="1"/>
  <c r="C39" i="3"/>
  <c r="C37" i="3"/>
  <c r="C25" i="3"/>
  <c r="C16" i="3"/>
  <c r="C40" i="3"/>
  <c r="C28" i="3"/>
  <c r="C13" i="3"/>
  <c r="C27" i="3"/>
  <c r="C11" i="3"/>
  <c r="C24" i="3"/>
  <c r="C34" i="3"/>
  <c r="C22" i="3"/>
  <c r="C10" i="3"/>
  <c r="C12" i="3"/>
  <c r="C21" i="3"/>
  <c r="C9" i="3"/>
  <c r="C36" i="3"/>
  <c r="C35" i="3"/>
  <c r="C32" i="3"/>
  <c r="C20" i="3"/>
  <c r="C8" i="3"/>
  <c r="C44" i="3"/>
  <c r="C43" i="3"/>
  <c r="C31" i="3"/>
  <c r="C19" i="3"/>
  <c r="C7" i="3"/>
  <c r="C23" i="3"/>
  <c r="C5" i="3"/>
  <c r="C42" i="3"/>
  <c r="C30" i="3"/>
  <c r="C18" i="3"/>
  <c r="C6" i="3"/>
  <c r="C33" i="3"/>
  <c r="C41" i="3"/>
  <c r="C29" i="3"/>
  <c r="C17" i="3"/>
  <c r="D5" i="3"/>
  <c r="C15" i="3"/>
  <c r="C38" i="3"/>
  <c r="C26" i="3"/>
  <c r="C45" i="3" l="1"/>
  <c r="G8" i="11"/>
  <c r="F8" i="11" s="1"/>
  <c r="E8" i="11"/>
  <c r="D9" i="11" s="1"/>
  <c r="G8" i="10"/>
  <c r="F8" i="10" s="1"/>
  <c r="E8" i="10"/>
  <c r="D9" i="10" s="1"/>
  <c r="G8" i="9"/>
  <c r="F8" i="9" s="1"/>
  <c r="E8" i="9"/>
  <c r="D9" i="9" s="1"/>
  <c r="G9" i="8"/>
  <c r="F9" i="8" s="1"/>
  <c r="E9" i="8"/>
  <c r="D10" i="8" s="1"/>
  <c r="E8" i="7"/>
  <c r="D9" i="7" s="1"/>
  <c r="G8" i="7"/>
  <c r="F8" i="7" s="1"/>
  <c r="E5" i="3"/>
  <c r="D6" i="3" s="1"/>
  <c r="E6" i="3" s="1"/>
  <c r="D7" i="3" s="1"/>
  <c r="G5" i="3"/>
  <c r="F5" i="3" s="1"/>
  <c r="E9" i="11" l="1"/>
  <c r="D10" i="11" s="1"/>
  <c r="G9" i="11"/>
  <c r="F9" i="11" s="1"/>
  <c r="G9" i="10"/>
  <c r="F9" i="10" s="1"/>
  <c r="E9" i="10"/>
  <c r="D10" i="10" s="1"/>
  <c r="G9" i="9"/>
  <c r="F9" i="9" s="1"/>
  <c r="E9" i="9"/>
  <c r="D10" i="9" s="1"/>
  <c r="G10" i="8"/>
  <c r="F10" i="8" s="1"/>
  <c r="E10" i="8"/>
  <c r="D11" i="8" s="1"/>
  <c r="E9" i="7"/>
  <c r="D10" i="7" s="1"/>
  <c r="G9" i="7"/>
  <c r="F9" i="7" s="1"/>
  <c r="G6" i="3"/>
  <c r="F6" i="3" s="1"/>
  <c r="E7" i="3"/>
  <c r="D8" i="3" s="1"/>
  <c r="G7" i="3"/>
  <c r="F7" i="3" s="1"/>
  <c r="G10" i="11" l="1"/>
  <c r="F10" i="11" s="1"/>
  <c r="E10" i="11"/>
  <c r="D11" i="11" s="1"/>
  <c r="G10" i="10"/>
  <c r="F10" i="10" s="1"/>
  <c r="E10" i="10"/>
  <c r="D11" i="10" s="1"/>
  <c r="G10" i="9"/>
  <c r="F10" i="9" s="1"/>
  <c r="E10" i="9"/>
  <c r="D11" i="9" s="1"/>
  <c r="G11" i="8"/>
  <c r="F11" i="8" s="1"/>
  <c r="E11" i="8"/>
  <c r="D12" i="8" s="1"/>
  <c r="E10" i="7"/>
  <c r="D11" i="7" s="1"/>
  <c r="G10" i="7"/>
  <c r="F10" i="7" s="1"/>
  <c r="G8" i="3"/>
  <c r="F8" i="3" s="1"/>
  <c r="E8" i="3"/>
  <c r="D9" i="3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D2" i="2"/>
  <c r="D4" i="2" s="1"/>
  <c r="G4" i="2" s="1"/>
  <c r="G11" i="11" l="1"/>
  <c r="F11" i="11" s="1"/>
  <c r="E11" i="11"/>
  <c r="D12" i="11" s="1"/>
  <c r="G11" i="10"/>
  <c r="F11" i="10" s="1"/>
  <c r="E11" i="10"/>
  <c r="D12" i="10" s="1"/>
  <c r="G11" i="9"/>
  <c r="F11" i="9" s="1"/>
  <c r="E11" i="9"/>
  <c r="D12" i="9" s="1"/>
  <c r="G12" i="8"/>
  <c r="F12" i="8" s="1"/>
  <c r="E12" i="8"/>
  <c r="D13" i="8" s="1"/>
  <c r="E11" i="7"/>
  <c r="D12" i="7" s="1"/>
  <c r="G11" i="7"/>
  <c r="F11" i="7" s="1"/>
  <c r="C26" i="2"/>
  <c r="C14" i="2"/>
  <c r="C38" i="2"/>
  <c r="C37" i="2"/>
  <c r="C28" i="2"/>
  <c r="C22" i="2"/>
  <c r="C12" i="2"/>
  <c r="C11" i="2"/>
  <c r="C13" i="2"/>
  <c r="C10" i="2"/>
  <c r="C33" i="2"/>
  <c r="C21" i="2"/>
  <c r="C9" i="2"/>
  <c r="C8" i="2"/>
  <c r="C25" i="2"/>
  <c r="C23" i="2"/>
  <c r="C7" i="2"/>
  <c r="C36" i="2"/>
  <c r="C35" i="2"/>
  <c r="C34" i="2"/>
  <c r="C4" i="2"/>
  <c r="C20" i="2"/>
  <c r="C31" i="2"/>
  <c r="C42" i="2"/>
  <c r="C30" i="2"/>
  <c r="C18" i="2"/>
  <c r="C6" i="2"/>
  <c r="C32" i="2"/>
  <c r="C43" i="2"/>
  <c r="C19" i="2"/>
  <c r="C41" i="2"/>
  <c r="C29" i="2"/>
  <c r="C17" i="2"/>
  <c r="C5" i="2"/>
  <c r="C24" i="2"/>
  <c r="C40" i="2"/>
  <c r="C16" i="2"/>
  <c r="C39" i="2"/>
  <c r="C27" i="2"/>
  <c r="C15" i="2"/>
  <c r="G9" i="3"/>
  <c r="F9" i="3" s="1"/>
  <c r="E9" i="3"/>
  <c r="D10" i="3" s="1"/>
  <c r="C44" i="2" l="1"/>
  <c r="E4" i="2"/>
  <c r="D5" i="2" s="1"/>
  <c r="G12" i="11"/>
  <c r="F12" i="11" s="1"/>
  <c r="E12" i="11"/>
  <c r="D13" i="11" s="1"/>
  <c r="G12" i="10"/>
  <c r="F12" i="10" s="1"/>
  <c r="E12" i="10"/>
  <c r="D13" i="10" s="1"/>
  <c r="E12" i="9"/>
  <c r="D13" i="9" s="1"/>
  <c r="G12" i="9"/>
  <c r="F12" i="9" s="1"/>
  <c r="G13" i="8"/>
  <c r="F13" i="8" s="1"/>
  <c r="E13" i="8"/>
  <c r="D14" i="8" s="1"/>
  <c r="E12" i="7"/>
  <c r="D13" i="7" s="1"/>
  <c r="G12" i="7"/>
  <c r="F12" i="7" s="1"/>
  <c r="F4" i="2"/>
  <c r="E10" i="3"/>
  <c r="D11" i="3" s="1"/>
  <c r="G10" i="3"/>
  <c r="F10" i="3" s="1"/>
  <c r="G5" i="2"/>
  <c r="F5" i="2" s="1"/>
  <c r="E5" i="2"/>
  <c r="D6" i="2" s="1"/>
  <c r="G13" i="11" l="1"/>
  <c r="F13" i="11" s="1"/>
  <c r="E13" i="11"/>
  <c r="D14" i="11" s="1"/>
  <c r="G13" i="10"/>
  <c r="F13" i="10" s="1"/>
  <c r="E13" i="10"/>
  <c r="D14" i="10" s="1"/>
  <c r="G13" i="9"/>
  <c r="F13" i="9" s="1"/>
  <c r="E13" i="9"/>
  <c r="D14" i="9" s="1"/>
  <c r="G14" i="8"/>
  <c r="F14" i="8" s="1"/>
  <c r="E14" i="8"/>
  <c r="D15" i="8" s="1"/>
  <c r="E13" i="7"/>
  <c r="D14" i="7" s="1"/>
  <c r="G13" i="7"/>
  <c r="F13" i="7" s="1"/>
  <c r="E11" i="3"/>
  <c r="D12" i="3" s="1"/>
  <c r="G11" i="3"/>
  <c r="F11" i="3" s="1"/>
  <c r="G6" i="2"/>
  <c r="F6" i="2" s="1"/>
  <c r="E6" i="2"/>
  <c r="D7" i="2" s="1"/>
  <c r="E14" i="11" l="1"/>
  <c r="D15" i="11" s="1"/>
  <c r="G14" i="11"/>
  <c r="F14" i="11" s="1"/>
  <c r="G14" i="10"/>
  <c r="F14" i="10" s="1"/>
  <c r="E14" i="10"/>
  <c r="D15" i="10" s="1"/>
  <c r="G14" i="9"/>
  <c r="F14" i="9" s="1"/>
  <c r="E14" i="9"/>
  <c r="D15" i="9" s="1"/>
  <c r="G15" i="8"/>
  <c r="F15" i="8" s="1"/>
  <c r="E15" i="8"/>
  <c r="D16" i="8" s="1"/>
  <c r="E14" i="7"/>
  <c r="D15" i="7" s="1"/>
  <c r="G14" i="7"/>
  <c r="F14" i="7" s="1"/>
  <c r="E12" i="3"/>
  <c r="D13" i="3" s="1"/>
  <c r="G12" i="3"/>
  <c r="F12" i="3" s="1"/>
  <c r="G7" i="2"/>
  <c r="F7" i="2" s="1"/>
  <c r="E7" i="2"/>
  <c r="D8" i="2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E15" i="11" l="1"/>
  <c r="D16" i="11" s="1"/>
  <c r="G15" i="11"/>
  <c r="F15" i="11" s="1"/>
  <c r="G15" i="10"/>
  <c r="F15" i="10" s="1"/>
  <c r="E15" i="10"/>
  <c r="D16" i="10" s="1"/>
  <c r="G15" i="9"/>
  <c r="F15" i="9" s="1"/>
  <c r="E15" i="9"/>
  <c r="D16" i="9" s="1"/>
  <c r="G16" i="8"/>
  <c r="F16" i="8" s="1"/>
  <c r="E16" i="8"/>
  <c r="D17" i="8" s="1"/>
  <c r="E15" i="7"/>
  <c r="D16" i="7" s="1"/>
  <c r="G15" i="7"/>
  <c r="F15" i="7" s="1"/>
  <c r="C5" i="1"/>
  <c r="C17" i="1"/>
  <c r="C29" i="1"/>
  <c r="C41" i="1"/>
  <c r="C18" i="1"/>
  <c r="C30" i="1"/>
  <c r="C42" i="1"/>
  <c r="C7" i="1"/>
  <c r="C19" i="1"/>
  <c r="C31" i="1"/>
  <c r="C43" i="1"/>
  <c r="C20" i="1"/>
  <c r="C21" i="1"/>
  <c r="C6" i="1"/>
  <c r="C11" i="1"/>
  <c r="C12" i="1"/>
  <c r="C24" i="1"/>
  <c r="C36" i="1"/>
  <c r="C25" i="1"/>
  <c r="C37" i="1"/>
  <c r="C16" i="1"/>
  <c r="C28" i="1"/>
  <c r="C8" i="1"/>
  <c r="C9" i="1"/>
  <c r="C10" i="1"/>
  <c r="C22" i="1"/>
  <c r="C34" i="1"/>
  <c r="C23" i="1"/>
  <c r="C35" i="1"/>
  <c r="C13" i="1"/>
  <c r="C14" i="1"/>
  <c r="C26" i="1"/>
  <c r="C38" i="1"/>
  <c r="C27" i="1"/>
  <c r="C39" i="1"/>
  <c r="C4" i="1"/>
  <c r="C40" i="1"/>
  <c r="C32" i="1"/>
  <c r="C33" i="1"/>
  <c r="C15" i="1"/>
  <c r="E13" i="3"/>
  <c r="D14" i="3" s="1"/>
  <c r="G13" i="3"/>
  <c r="F13" i="3" s="1"/>
  <c r="G8" i="2"/>
  <c r="F8" i="2" s="1"/>
  <c r="E8" i="2"/>
  <c r="D9" i="2" s="1"/>
  <c r="D4" i="1"/>
  <c r="C44" i="1" l="1"/>
  <c r="E16" i="11"/>
  <c r="D17" i="11" s="1"/>
  <c r="G16" i="11"/>
  <c r="F16" i="11" s="1"/>
  <c r="G16" i="10"/>
  <c r="F16" i="10" s="1"/>
  <c r="E16" i="10"/>
  <c r="D17" i="10" s="1"/>
  <c r="G16" i="9"/>
  <c r="F16" i="9" s="1"/>
  <c r="E16" i="9"/>
  <c r="D17" i="9" s="1"/>
  <c r="G17" i="8"/>
  <c r="F17" i="8" s="1"/>
  <c r="E17" i="8"/>
  <c r="D18" i="8" s="1"/>
  <c r="E16" i="7"/>
  <c r="D17" i="7" s="1"/>
  <c r="G16" i="7"/>
  <c r="F16" i="7" s="1"/>
  <c r="E14" i="3"/>
  <c r="D15" i="3" s="1"/>
  <c r="G14" i="3"/>
  <c r="F14" i="3" s="1"/>
  <c r="G9" i="2"/>
  <c r="F9" i="2" s="1"/>
  <c r="E9" i="2"/>
  <c r="D10" i="2" s="1"/>
  <c r="E4" i="1"/>
  <c r="D5" i="1" s="1"/>
  <c r="G4" i="1"/>
  <c r="F4" i="1" s="1"/>
  <c r="G17" i="11" l="1"/>
  <c r="F17" i="11" s="1"/>
  <c r="E17" i="11"/>
  <c r="D18" i="11" s="1"/>
  <c r="G17" i="10"/>
  <c r="F17" i="10" s="1"/>
  <c r="E17" i="10"/>
  <c r="D18" i="10" s="1"/>
  <c r="G17" i="9"/>
  <c r="F17" i="9" s="1"/>
  <c r="E17" i="9"/>
  <c r="D18" i="9" s="1"/>
  <c r="G18" i="8"/>
  <c r="F18" i="8" s="1"/>
  <c r="E18" i="8"/>
  <c r="D19" i="8" s="1"/>
  <c r="E17" i="7"/>
  <c r="D18" i="7" s="1"/>
  <c r="G17" i="7"/>
  <c r="F17" i="7" s="1"/>
  <c r="E15" i="3"/>
  <c r="D16" i="3" s="1"/>
  <c r="G15" i="3"/>
  <c r="F15" i="3" s="1"/>
  <c r="G10" i="2"/>
  <c r="F10" i="2" s="1"/>
  <c r="E10" i="2"/>
  <c r="D11" i="2" s="1"/>
  <c r="E5" i="1"/>
  <c r="D6" i="1" s="1"/>
  <c r="G5" i="1"/>
  <c r="F5" i="1" s="1"/>
  <c r="G18" i="11" l="1"/>
  <c r="F18" i="11" s="1"/>
  <c r="E18" i="11"/>
  <c r="D19" i="11" s="1"/>
  <c r="G18" i="10"/>
  <c r="F18" i="10" s="1"/>
  <c r="E18" i="10"/>
  <c r="D19" i="10" s="1"/>
  <c r="G18" i="9"/>
  <c r="F18" i="9" s="1"/>
  <c r="E18" i="9"/>
  <c r="D19" i="9" s="1"/>
  <c r="G19" i="8"/>
  <c r="F19" i="8" s="1"/>
  <c r="E19" i="8"/>
  <c r="D20" i="8" s="1"/>
  <c r="E18" i="7"/>
  <c r="D19" i="7" s="1"/>
  <c r="G18" i="7"/>
  <c r="F18" i="7" s="1"/>
  <c r="E16" i="3"/>
  <c r="D17" i="3" s="1"/>
  <c r="G16" i="3"/>
  <c r="F16" i="3" s="1"/>
  <c r="G11" i="2"/>
  <c r="F11" i="2" s="1"/>
  <c r="E11" i="2"/>
  <c r="D12" i="2" s="1"/>
  <c r="E6" i="1"/>
  <c r="D7" i="1" s="1"/>
  <c r="G6" i="1"/>
  <c r="F6" i="1" s="1"/>
  <c r="G19" i="11" l="1"/>
  <c r="F19" i="11" s="1"/>
  <c r="E19" i="11"/>
  <c r="D20" i="11" s="1"/>
  <c r="G19" i="10"/>
  <c r="F19" i="10" s="1"/>
  <c r="E19" i="10"/>
  <c r="D20" i="10" s="1"/>
  <c r="G19" i="9"/>
  <c r="F19" i="9" s="1"/>
  <c r="E19" i="9"/>
  <c r="D20" i="9" s="1"/>
  <c r="G20" i="8"/>
  <c r="F20" i="8" s="1"/>
  <c r="E20" i="8"/>
  <c r="D21" i="8" s="1"/>
  <c r="E19" i="7"/>
  <c r="D20" i="7" s="1"/>
  <c r="G19" i="7"/>
  <c r="F19" i="7" s="1"/>
  <c r="E17" i="3"/>
  <c r="D18" i="3" s="1"/>
  <c r="G17" i="3"/>
  <c r="F17" i="3" s="1"/>
  <c r="G12" i="2"/>
  <c r="F12" i="2" s="1"/>
  <c r="E12" i="2"/>
  <c r="D13" i="2" s="1"/>
  <c r="E7" i="1"/>
  <c r="D8" i="1" s="1"/>
  <c r="G7" i="1"/>
  <c r="F7" i="1" s="1"/>
  <c r="G20" i="11" l="1"/>
  <c r="F20" i="11" s="1"/>
  <c r="E20" i="11"/>
  <c r="D21" i="11" s="1"/>
  <c r="G20" i="10"/>
  <c r="F20" i="10" s="1"/>
  <c r="E20" i="10"/>
  <c r="D21" i="10" s="1"/>
  <c r="G20" i="9"/>
  <c r="F20" i="9" s="1"/>
  <c r="E20" i="9"/>
  <c r="D21" i="9" s="1"/>
  <c r="G21" i="8"/>
  <c r="F21" i="8" s="1"/>
  <c r="E21" i="8"/>
  <c r="D22" i="8" s="1"/>
  <c r="E20" i="7"/>
  <c r="D21" i="7" s="1"/>
  <c r="G20" i="7"/>
  <c r="F20" i="7" s="1"/>
  <c r="E18" i="3"/>
  <c r="D19" i="3" s="1"/>
  <c r="G18" i="3"/>
  <c r="F18" i="3" s="1"/>
  <c r="G13" i="2"/>
  <c r="F13" i="2" s="1"/>
  <c r="E13" i="2"/>
  <c r="D14" i="2" s="1"/>
  <c r="E8" i="1"/>
  <c r="D9" i="1" s="1"/>
  <c r="G8" i="1"/>
  <c r="F8" i="1" s="1"/>
  <c r="E21" i="11" l="1"/>
  <c r="D22" i="11" s="1"/>
  <c r="G21" i="11"/>
  <c r="F21" i="11" s="1"/>
  <c r="G21" i="10"/>
  <c r="F21" i="10" s="1"/>
  <c r="E21" i="10"/>
  <c r="D22" i="10" s="1"/>
  <c r="G21" i="9"/>
  <c r="F21" i="9" s="1"/>
  <c r="E21" i="9"/>
  <c r="D22" i="9" s="1"/>
  <c r="G22" i="8"/>
  <c r="F22" i="8" s="1"/>
  <c r="E22" i="8"/>
  <c r="D23" i="8" s="1"/>
  <c r="E21" i="7"/>
  <c r="D22" i="7" s="1"/>
  <c r="G21" i="7"/>
  <c r="F21" i="7" s="1"/>
  <c r="G19" i="3"/>
  <c r="F19" i="3" s="1"/>
  <c r="E19" i="3"/>
  <c r="D20" i="3" s="1"/>
  <c r="G14" i="2"/>
  <c r="F14" i="2" s="1"/>
  <c r="E14" i="2"/>
  <c r="D15" i="2" s="1"/>
  <c r="E9" i="1"/>
  <c r="D10" i="1" s="1"/>
  <c r="G9" i="1"/>
  <c r="F9" i="1" s="1"/>
  <c r="G23" i="8" l="1"/>
  <c r="F23" i="8" s="1"/>
  <c r="E23" i="8"/>
  <c r="D24" i="8" s="1"/>
  <c r="G22" i="11"/>
  <c r="F22" i="11" s="1"/>
  <c r="E22" i="11"/>
  <c r="D23" i="11" s="1"/>
  <c r="G22" i="10"/>
  <c r="F22" i="10" s="1"/>
  <c r="E22" i="10"/>
  <c r="D23" i="10" s="1"/>
  <c r="G22" i="9"/>
  <c r="F22" i="9" s="1"/>
  <c r="E22" i="9"/>
  <c r="D23" i="9" s="1"/>
  <c r="E22" i="7"/>
  <c r="D23" i="7" s="1"/>
  <c r="G22" i="7"/>
  <c r="F22" i="7" s="1"/>
  <c r="E20" i="3"/>
  <c r="D21" i="3" s="1"/>
  <c r="G20" i="3"/>
  <c r="F20" i="3" s="1"/>
  <c r="G15" i="2"/>
  <c r="F15" i="2" s="1"/>
  <c r="E15" i="2"/>
  <c r="D16" i="2" s="1"/>
  <c r="E10" i="1"/>
  <c r="D11" i="1" s="1"/>
  <c r="G10" i="1"/>
  <c r="F10" i="1" s="1"/>
  <c r="E24" i="8" l="1"/>
  <c r="D25" i="8" s="1"/>
  <c r="G24" i="8"/>
  <c r="F24" i="8" s="1"/>
  <c r="G23" i="11"/>
  <c r="F23" i="11" s="1"/>
  <c r="E23" i="11"/>
  <c r="D24" i="11" s="1"/>
  <c r="G23" i="10"/>
  <c r="F23" i="10" s="1"/>
  <c r="E23" i="10"/>
  <c r="D24" i="10" s="1"/>
  <c r="G23" i="9"/>
  <c r="F23" i="9" s="1"/>
  <c r="E23" i="9"/>
  <c r="D24" i="9" s="1"/>
  <c r="E23" i="7"/>
  <c r="D24" i="7" s="1"/>
  <c r="G23" i="7"/>
  <c r="F23" i="7" s="1"/>
  <c r="E21" i="3"/>
  <c r="D22" i="3" s="1"/>
  <c r="G21" i="3"/>
  <c r="F21" i="3" s="1"/>
  <c r="G16" i="2"/>
  <c r="F16" i="2" s="1"/>
  <c r="E16" i="2"/>
  <c r="D17" i="2" s="1"/>
  <c r="E11" i="1"/>
  <c r="D12" i="1" s="1"/>
  <c r="G11" i="1"/>
  <c r="F11" i="1" s="1"/>
  <c r="E25" i="8" l="1"/>
  <c r="D26" i="8" s="1"/>
  <c r="G25" i="8"/>
  <c r="F25" i="8" s="1"/>
  <c r="G24" i="11"/>
  <c r="F24" i="11" s="1"/>
  <c r="E24" i="11"/>
  <c r="D25" i="11" s="1"/>
  <c r="G24" i="10"/>
  <c r="F24" i="10" s="1"/>
  <c r="E24" i="10"/>
  <c r="D25" i="10" s="1"/>
  <c r="G24" i="9"/>
  <c r="F24" i="9" s="1"/>
  <c r="E24" i="9"/>
  <c r="D25" i="9" s="1"/>
  <c r="E24" i="7"/>
  <c r="D25" i="7" s="1"/>
  <c r="G24" i="7"/>
  <c r="F24" i="7" s="1"/>
  <c r="E22" i="3"/>
  <c r="D23" i="3" s="1"/>
  <c r="G22" i="3"/>
  <c r="F22" i="3" s="1"/>
  <c r="G17" i="2"/>
  <c r="F17" i="2" s="1"/>
  <c r="E17" i="2"/>
  <c r="D18" i="2" s="1"/>
  <c r="E12" i="1"/>
  <c r="D13" i="1" s="1"/>
  <c r="G12" i="1"/>
  <c r="F12" i="1" s="1"/>
  <c r="E26" i="8" l="1"/>
  <c r="D27" i="8" s="1"/>
  <c r="G26" i="8"/>
  <c r="F26" i="8" s="1"/>
  <c r="E25" i="11"/>
  <c r="D26" i="11" s="1"/>
  <c r="G25" i="11"/>
  <c r="F25" i="11" s="1"/>
  <c r="G25" i="10"/>
  <c r="F25" i="10" s="1"/>
  <c r="E25" i="10"/>
  <c r="D26" i="10" s="1"/>
  <c r="G25" i="9"/>
  <c r="F25" i="9" s="1"/>
  <c r="E25" i="9"/>
  <c r="D26" i="9" s="1"/>
  <c r="E25" i="7"/>
  <c r="D26" i="7" s="1"/>
  <c r="G25" i="7"/>
  <c r="F25" i="7" s="1"/>
  <c r="E23" i="3"/>
  <c r="D24" i="3" s="1"/>
  <c r="G23" i="3"/>
  <c r="F23" i="3" s="1"/>
  <c r="G18" i="2"/>
  <c r="F18" i="2" s="1"/>
  <c r="E18" i="2"/>
  <c r="D19" i="2" s="1"/>
  <c r="E13" i="1"/>
  <c r="D14" i="1" s="1"/>
  <c r="G13" i="1"/>
  <c r="F13" i="1" s="1"/>
  <c r="E27" i="8" l="1"/>
  <c r="D28" i="8" s="1"/>
  <c r="G27" i="8"/>
  <c r="F27" i="8" s="1"/>
  <c r="E26" i="11"/>
  <c r="D27" i="11" s="1"/>
  <c r="G26" i="11"/>
  <c r="F26" i="11" s="1"/>
  <c r="G26" i="10"/>
  <c r="F26" i="10" s="1"/>
  <c r="E26" i="10"/>
  <c r="D27" i="10" s="1"/>
  <c r="G26" i="9"/>
  <c r="F26" i="9" s="1"/>
  <c r="E26" i="9"/>
  <c r="D27" i="9" s="1"/>
  <c r="E26" i="7"/>
  <c r="D27" i="7" s="1"/>
  <c r="G26" i="7"/>
  <c r="F26" i="7" s="1"/>
  <c r="E24" i="3"/>
  <c r="D25" i="3" s="1"/>
  <c r="G24" i="3"/>
  <c r="F24" i="3" s="1"/>
  <c r="G19" i="2"/>
  <c r="F19" i="2" s="1"/>
  <c r="E19" i="2"/>
  <c r="D20" i="2" s="1"/>
  <c r="E14" i="1"/>
  <c r="D15" i="1" s="1"/>
  <c r="G14" i="1"/>
  <c r="F14" i="1" s="1"/>
  <c r="E28" i="8" l="1"/>
  <c r="D29" i="8" s="1"/>
  <c r="G28" i="8"/>
  <c r="F28" i="8" s="1"/>
  <c r="G27" i="11"/>
  <c r="F27" i="11" s="1"/>
  <c r="E27" i="11"/>
  <c r="D28" i="11" s="1"/>
  <c r="G27" i="10"/>
  <c r="F27" i="10" s="1"/>
  <c r="E27" i="10"/>
  <c r="D28" i="10" s="1"/>
  <c r="G27" i="9"/>
  <c r="F27" i="9" s="1"/>
  <c r="E27" i="9"/>
  <c r="D28" i="9" s="1"/>
  <c r="E27" i="7"/>
  <c r="D28" i="7" s="1"/>
  <c r="G27" i="7"/>
  <c r="F27" i="7" s="1"/>
  <c r="E25" i="3"/>
  <c r="D26" i="3" s="1"/>
  <c r="G25" i="3"/>
  <c r="F25" i="3" s="1"/>
  <c r="G20" i="2"/>
  <c r="F20" i="2" s="1"/>
  <c r="E20" i="2"/>
  <c r="D21" i="2" s="1"/>
  <c r="E15" i="1"/>
  <c r="D16" i="1" s="1"/>
  <c r="G15" i="1"/>
  <c r="F15" i="1" s="1"/>
  <c r="G29" i="8" l="1"/>
  <c r="F29" i="8" s="1"/>
  <c r="E29" i="8"/>
  <c r="D30" i="8" s="1"/>
  <c r="E28" i="11"/>
  <c r="D29" i="11" s="1"/>
  <c r="G28" i="11"/>
  <c r="F28" i="11" s="1"/>
  <c r="G28" i="10"/>
  <c r="F28" i="10" s="1"/>
  <c r="E28" i="10"/>
  <c r="D29" i="10" s="1"/>
  <c r="G28" i="9"/>
  <c r="F28" i="9" s="1"/>
  <c r="E28" i="9"/>
  <c r="D29" i="9" s="1"/>
  <c r="E28" i="7"/>
  <c r="D29" i="7" s="1"/>
  <c r="G28" i="7"/>
  <c r="F28" i="7" s="1"/>
  <c r="E26" i="3"/>
  <c r="D27" i="3" s="1"/>
  <c r="G26" i="3"/>
  <c r="F26" i="3" s="1"/>
  <c r="G21" i="2"/>
  <c r="F21" i="2" s="1"/>
  <c r="E21" i="2"/>
  <c r="D22" i="2" s="1"/>
  <c r="E16" i="1"/>
  <c r="D17" i="1" s="1"/>
  <c r="G16" i="1"/>
  <c r="F16" i="1" s="1"/>
  <c r="E30" i="8" l="1"/>
  <c r="D31" i="8" s="1"/>
  <c r="G30" i="8"/>
  <c r="F30" i="8" s="1"/>
  <c r="G29" i="11"/>
  <c r="F29" i="11" s="1"/>
  <c r="E29" i="11"/>
  <c r="D30" i="11" s="1"/>
  <c r="G29" i="10"/>
  <c r="F29" i="10" s="1"/>
  <c r="E29" i="10"/>
  <c r="D30" i="10" s="1"/>
  <c r="G29" i="9"/>
  <c r="F29" i="9" s="1"/>
  <c r="E29" i="9"/>
  <c r="D30" i="9" s="1"/>
  <c r="E29" i="7"/>
  <c r="D30" i="7" s="1"/>
  <c r="G29" i="7"/>
  <c r="F29" i="7" s="1"/>
  <c r="E27" i="3"/>
  <c r="D28" i="3" s="1"/>
  <c r="G27" i="3"/>
  <c r="F27" i="3" s="1"/>
  <c r="G22" i="2"/>
  <c r="F22" i="2" s="1"/>
  <c r="E22" i="2"/>
  <c r="D23" i="2" s="1"/>
  <c r="E17" i="1"/>
  <c r="D18" i="1" s="1"/>
  <c r="G17" i="1"/>
  <c r="F17" i="1" s="1"/>
  <c r="E31" i="8" l="1"/>
  <c r="D32" i="8" s="1"/>
  <c r="G31" i="8"/>
  <c r="F31" i="8" s="1"/>
  <c r="G30" i="11"/>
  <c r="F30" i="11" s="1"/>
  <c r="E30" i="11"/>
  <c r="D31" i="11" s="1"/>
  <c r="G30" i="10"/>
  <c r="F30" i="10" s="1"/>
  <c r="E30" i="10"/>
  <c r="D31" i="10" s="1"/>
  <c r="G30" i="9"/>
  <c r="F30" i="9" s="1"/>
  <c r="E30" i="9"/>
  <c r="D31" i="9" s="1"/>
  <c r="G30" i="7"/>
  <c r="F30" i="7" s="1"/>
  <c r="E30" i="7"/>
  <c r="D31" i="7" s="1"/>
  <c r="E28" i="3"/>
  <c r="D29" i="3" s="1"/>
  <c r="G28" i="3"/>
  <c r="F28" i="3" s="1"/>
  <c r="G23" i="2"/>
  <c r="F23" i="2" s="1"/>
  <c r="E23" i="2"/>
  <c r="D24" i="2" s="1"/>
  <c r="E18" i="1"/>
  <c r="D19" i="1" s="1"/>
  <c r="G18" i="1"/>
  <c r="F18" i="1" s="1"/>
  <c r="G32" i="8" l="1"/>
  <c r="F32" i="8" s="1"/>
  <c r="E32" i="8"/>
  <c r="D33" i="8" s="1"/>
  <c r="E31" i="11"/>
  <c r="D32" i="11" s="1"/>
  <c r="G31" i="11"/>
  <c r="F31" i="11" s="1"/>
  <c r="G31" i="10"/>
  <c r="F31" i="10" s="1"/>
  <c r="E31" i="10"/>
  <c r="D32" i="10" s="1"/>
  <c r="G31" i="9"/>
  <c r="F31" i="9" s="1"/>
  <c r="E31" i="9"/>
  <c r="D32" i="9" s="1"/>
  <c r="E31" i="7"/>
  <c r="D32" i="7" s="1"/>
  <c r="G31" i="7"/>
  <c r="F31" i="7" s="1"/>
  <c r="E29" i="3"/>
  <c r="D30" i="3" s="1"/>
  <c r="G29" i="3"/>
  <c r="F29" i="3" s="1"/>
  <c r="G24" i="2"/>
  <c r="F24" i="2" s="1"/>
  <c r="E24" i="2"/>
  <c r="D25" i="2" s="1"/>
  <c r="E19" i="1"/>
  <c r="D20" i="1" s="1"/>
  <c r="G19" i="1"/>
  <c r="F19" i="1" s="1"/>
  <c r="E33" i="8" l="1"/>
  <c r="D34" i="8" s="1"/>
  <c r="G33" i="8"/>
  <c r="F33" i="8" s="1"/>
  <c r="E32" i="11"/>
  <c r="D33" i="11" s="1"/>
  <c r="G32" i="11"/>
  <c r="F32" i="11" s="1"/>
  <c r="G32" i="10"/>
  <c r="F32" i="10" s="1"/>
  <c r="E32" i="10"/>
  <c r="D33" i="10" s="1"/>
  <c r="G32" i="9"/>
  <c r="F32" i="9" s="1"/>
  <c r="E32" i="9"/>
  <c r="D33" i="9" s="1"/>
  <c r="G32" i="7"/>
  <c r="F32" i="7" s="1"/>
  <c r="E32" i="7"/>
  <c r="D33" i="7" s="1"/>
  <c r="E30" i="3"/>
  <c r="D31" i="3" s="1"/>
  <c r="G30" i="3"/>
  <c r="F30" i="3" s="1"/>
  <c r="G25" i="2"/>
  <c r="F25" i="2" s="1"/>
  <c r="E25" i="2"/>
  <c r="D26" i="2" s="1"/>
  <c r="E20" i="1"/>
  <c r="D21" i="1" s="1"/>
  <c r="G20" i="1"/>
  <c r="F20" i="1" s="1"/>
  <c r="E34" i="8" l="1"/>
  <c r="D35" i="8" s="1"/>
  <c r="G34" i="8"/>
  <c r="F34" i="8" s="1"/>
  <c r="E33" i="11"/>
  <c r="D34" i="11" s="1"/>
  <c r="G33" i="11"/>
  <c r="F33" i="11" s="1"/>
  <c r="G33" i="10"/>
  <c r="F33" i="10" s="1"/>
  <c r="E33" i="10"/>
  <c r="D34" i="10" s="1"/>
  <c r="G33" i="9"/>
  <c r="F33" i="9" s="1"/>
  <c r="E33" i="9"/>
  <c r="D34" i="9" s="1"/>
  <c r="E33" i="7"/>
  <c r="D34" i="7" s="1"/>
  <c r="G33" i="7"/>
  <c r="F33" i="7" s="1"/>
  <c r="E31" i="3"/>
  <c r="D32" i="3" s="1"/>
  <c r="G31" i="3"/>
  <c r="F31" i="3" s="1"/>
  <c r="G26" i="2"/>
  <c r="F26" i="2" s="1"/>
  <c r="E26" i="2"/>
  <c r="D27" i="2" s="1"/>
  <c r="E21" i="1"/>
  <c r="D22" i="1" s="1"/>
  <c r="G21" i="1"/>
  <c r="F21" i="1" s="1"/>
  <c r="E35" i="8" l="1"/>
  <c r="D36" i="8" s="1"/>
  <c r="G35" i="8"/>
  <c r="F35" i="8" s="1"/>
  <c r="E34" i="11"/>
  <c r="D35" i="11" s="1"/>
  <c r="G34" i="11"/>
  <c r="F34" i="11" s="1"/>
  <c r="G34" i="10"/>
  <c r="F34" i="10" s="1"/>
  <c r="E34" i="10"/>
  <c r="D35" i="10" s="1"/>
  <c r="G34" i="9"/>
  <c r="F34" i="9" s="1"/>
  <c r="E34" i="9"/>
  <c r="D35" i="9" s="1"/>
  <c r="G34" i="7"/>
  <c r="F34" i="7" s="1"/>
  <c r="E34" i="7"/>
  <c r="D35" i="7" s="1"/>
  <c r="E32" i="3"/>
  <c r="D33" i="3" s="1"/>
  <c r="G32" i="3"/>
  <c r="F32" i="3" s="1"/>
  <c r="G27" i="2"/>
  <c r="F27" i="2" s="1"/>
  <c r="E27" i="2"/>
  <c r="D28" i="2" s="1"/>
  <c r="E22" i="1"/>
  <c r="D23" i="1" s="1"/>
  <c r="G22" i="1"/>
  <c r="F22" i="1" s="1"/>
  <c r="G36" i="8" l="1"/>
  <c r="F36" i="8" s="1"/>
  <c r="E36" i="8"/>
  <c r="D37" i="8" s="1"/>
  <c r="E35" i="11"/>
  <c r="D36" i="11" s="1"/>
  <c r="G35" i="11"/>
  <c r="F35" i="11" s="1"/>
  <c r="G35" i="10"/>
  <c r="F35" i="10" s="1"/>
  <c r="E35" i="10"/>
  <c r="D36" i="10" s="1"/>
  <c r="G35" i="9"/>
  <c r="F35" i="9" s="1"/>
  <c r="E35" i="9"/>
  <c r="D36" i="9" s="1"/>
  <c r="E35" i="7"/>
  <c r="D36" i="7" s="1"/>
  <c r="G35" i="7"/>
  <c r="F35" i="7" s="1"/>
  <c r="E33" i="3"/>
  <c r="D34" i="3" s="1"/>
  <c r="G33" i="3"/>
  <c r="F33" i="3" s="1"/>
  <c r="G28" i="2"/>
  <c r="F28" i="2" s="1"/>
  <c r="E28" i="2"/>
  <c r="D29" i="2" s="1"/>
  <c r="E23" i="1"/>
  <c r="D24" i="1" s="1"/>
  <c r="G23" i="1"/>
  <c r="F23" i="1" s="1"/>
  <c r="G37" i="8" l="1"/>
  <c r="F37" i="8" s="1"/>
  <c r="E37" i="8"/>
  <c r="D38" i="8" s="1"/>
  <c r="G36" i="11"/>
  <c r="F36" i="11" s="1"/>
  <c r="E36" i="11"/>
  <c r="D37" i="11" s="1"/>
  <c r="G36" i="10"/>
  <c r="F36" i="10" s="1"/>
  <c r="E36" i="10"/>
  <c r="D37" i="10" s="1"/>
  <c r="G36" i="9"/>
  <c r="F36" i="9" s="1"/>
  <c r="E36" i="9"/>
  <c r="D37" i="9" s="1"/>
  <c r="E36" i="7"/>
  <c r="D37" i="7" s="1"/>
  <c r="G36" i="7"/>
  <c r="F36" i="7" s="1"/>
  <c r="E34" i="3"/>
  <c r="D35" i="3" s="1"/>
  <c r="G34" i="3"/>
  <c r="F34" i="3" s="1"/>
  <c r="G29" i="2"/>
  <c r="F29" i="2" s="1"/>
  <c r="E29" i="2"/>
  <c r="D30" i="2" s="1"/>
  <c r="E24" i="1"/>
  <c r="D25" i="1" s="1"/>
  <c r="G24" i="1"/>
  <c r="F24" i="1" s="1"/>
  <c r="E38" i="8" l="1"/>
  <c r="D39" i="8" s="1"/>
  <c r="G38" i="8"/>
  <c r="F38" i="8" s="1"/>
  <c r="G37" i="11"/>
  <c r="F37" i="11" s="1"/>
  <c r="E37" i="11"/>
  <c r="D38" i="11" s="1"/>
  <c r="G37" i="10"/>
  <c r="F37" i="10" s="1"/>
  <c r="E37" i="10"/>
  <c r="D38" i="10" s="1"/>
  <c r="G37" i="9"/>
  <c r="F37" i="9" s="1"/>
  <c r="E37" i="9"/>
  <c r="D38" i="9" s="1"/>
  <c r="E37" i="7"/>
  <c r="D38" i="7" s="1"/>
  <c r="G37" i="7"/>
  <c r="F37" i="7" s="1"/>
  <c r="E35" i="3"/>
  <c r="D36" i="3" s="1"/>
  <c r="G35" i="3"/>
  <c r="F35" i="3" s="1"/>
  <c r="G30" i="2"/>
  <c r="F30" i="2" s="1"/>
  <c r="E30" i="2"/>
  <c r="D31" i="2" s="1"/>
  <c r="E25" i="1"/>
  <c r="D26" i="1" s="1"/>
  <c r="G25" i="1"/>
  <c r="F25" i="1" s="1"/>
  <c r="E39" i="8" l="1"/>
  <c r="D40" i="8" s="1"/>
  <c r="G39" i="8"/>
  <c r="F39" i="8" s="1"/>
  <c r="E38" i="11"/>
  <c r="D39" i="11" s="1"/>
  <c r="G38" i="11"/>
  <c r="F38" i="11" s="1"/>
  <c r="G38" i="10"/>
  <c r="F38" i="10" s="1"/>
  <c r="E38" i="10"/>
  <c r="D39" i="10" s="1"/>
  <c r="G38" i="9"/>
  <c r="F38" i="9" s="1"/>
  <c r="E38" i="9"/>
  <c r="D39" i="9" s="1"/>
  <c r="G38" i="7"/>
  <c r="F38" i="7" s="1"/>
  <c r="E38" i="7"/>
  <c r="D39" i="7" s="1"/>
  <c r="E36" i="3"/>
  <c r="D37" i="3" s="1"/>
  <c r="G36" i="3"/>
  <c r="F36" i="3" s="1"/>
  <c r="G31" i="2"/>
  <c r="F31" i="2" s="1"/>
  <c r="E31" i="2"/>
  <c r="D32" i="2" s="1"/>
  <c r="E26" i="1"/>
  <c r="D27" i="1" s="1"/>
  <c r="G26" i="1"/>
  <c r="F26" i="1" s="1"/>
  <c r="G40" i="8" l="1"/>
  <c r="F40" i="8" s="1"/>
  <c r="E40" i="8"/>
  <c r="D41" i="8" s="1"/>
  <c r="E39" i="11"/>
  <c r="D40" i="11" s="1"/>
  <c r="G39" i="11"/>
  <c r="F39" i="11" s="1"/>
  <c r="G39" i="10"/>
  <c r="F39" i="10" s="1"/>
  <c r="E39" i="10"/>
  <c r="D40" i="10" s="1"/>
  <c r="G39" i="9"/>
  <c r="F39" i="9" s="1"/>
  <c r="E39" i="9"/>
  <c r="D40" i="9" s="1"/>
  <c r="E39" i="7"/>
  <c r="D40" i="7" s="1"/>
  <c r="G39" i="7"/>
  <c r="F39" i="7" s="1"/>
  <c r="E37" i="3"/>
  <c r="D38" i="3" s="1"/>
  <c r="G37" i="3"/>
  <c r="F37" i="3" s="1"/>
  <c r="G32" i="2"/>
  <c r="F32" i="2" s="1"/>
  <c r="E32" i="2"/>
  <c r="D33" i="2" s="1"/>
  <c r="E27" i="1"/>
  <c r="D28" i="1" s="1"/>
  <c r="G27" i="1"/>
  <c r="F27" i="1" s="1"/>
  <c r="E41" i="8" l="1"/>
  <c r="D42" i="8" s="1"/>
  <c r="G41" i="8"/>
  <c r="F41" i="8" s="1"/>
  <c r="E40" i="11"/>
  <c r="D41" i="11" s="1"/>
  <c r="G40" i="11"/>
  <c r="F40" i="11" s="1"/>
  <c r="G40" i="10"/>
  <c r="F40" i="10" s="1"/>
  <c r="E40" i="10"/>
  <c r="D41" i="10" s="1"/>
  <c r="G40" i="9"/>
  <c r="F40" i="9" s="1"/>
  <c r="E40" i="9"/>
  <c r="D41" i="9" s="1"/>
  <c r="G40" i="7"/>
  <c r="F40" i="7" s="1"/>
  <c r="E40" i="7"/>
  <c r="D41" i="7" s="1"/>
  <c r="E38" i="3"/>
  <c r="D39" i="3" s="1"/>
  <c r="G38" i="3"/>
  <c r="F38" i="3" s="1"/>
  <c r="G33" i="2"/>
  <c r="F33" i="2" s="1"/>
  <c r="E33" i="2"/>
  <c r="D34" i="2" s="1"/>
  <c r="E28" i="1"/>
  <c r="D29" i="1" s="1"/>
  <c r="G28" i="1"/>
  <c r="F28" i="1" s="1"/>
  <c r="E42" i="8" l="1"/>
  <c r="D43" i="8" s="1"/>
  <c r="G42" i="8"/>
  <c r="F42" i="8" s="1"/>
  <c r="G41" i="11"/>
  <c r="F41" i="11" s="1"/>
  <c r="E41" i="11"/>
  <c r="D42" i="11" s="1"/>
  <c r="G41" i="10"/>
  <c r="F41" i="10" s="1"/>
  <c r="E41" i="10"/>
  <c r="D42" i="10" s="1"/>
  <c r="G41" i="9"/>
  <c r="F41" i="9" s="1"/>
  <c r="E41" i="9"/>
  <c r="D42" i="9" s="1"/>
  <c r="E41" i="7"/>
  <c r="D42" i="7" s="1"/>
  <c r="G41" i="7"/>
  <c r="F41" i="7" s="1"/>
  <c r="E39" i="3"/>
  <c r="D40" i="3" s="1"/>
  <c r="G39" i="3"/>
  <c r="F39" i="3" s="1"/>
  <c r="G34" i="2"/>
  <c r="F34" i="2" s="1"/>
  <c r="E34" i="2"/>
  <c r="D35" i="2" s="1"/>
  <c r="E29" i="1"/>
  <c r="D30" i="1" s="1"/>
  <c r="G29" i="1"/>
  <c r="F29" i="1" s="1"/>
  <c r="E43" i="8" l="1"/>
  <c r="G43" i="8"/>
  <c r="F43" i="8" s="1"/>
  <c r="E42" i="11"/>
  <c r="D43" i="11" s="1"/>
  <c r="G42" i="11"/>
  <c r="F42" i="11" s="1"/>
  <c r="G42" i="10"/>
  <c r="F42" i="10" s="1"/>
  <c r="E42" i="10"/>
  <c r="D43" i="10" s="1"/>
  <c r="G42" i="9"/>
  <c r="F42" i="9" s="1"/>
  <c r="E42" i="9"/>
  <c r="D43" i="9" s="1"/>
  <c r="G42" i="7"/>
  <c r="F42" i="7" s="1"/>
  <c r="E42" i="7"/>
  <c r="D43" i="7" s="1"/>
  <c r="E40" i="3"/>
  <c r="D41" i="3" s="1"/>
  <c r="G40" i="3"/>
  <c r="F40" i="3" s="1"/>
  <c r="G35" i="2"/>
  <c r="F35" i="2" s="1"/>
  <c r="E35" i="2"/>
  <c r="D36" i="2" s="1"/>
  <c r="E30" i="1"/>
  <c r="D31" i="1" s="1"/>
  <c r="G30" i="1"/>
  <c r="F30" i="1" s="1"/>
  <c r="G43" i="11" l="1"/>
  <c r="F43" i="11" s="1"/>
  <c r="E43" i="11"/>
  <c r="G43" i="10"/>
  <c r="F43" i="10" s="1"/>
  <c r="E43" i="10"/>
  <c r="G43" i="9"/>
  <c r="F43" i="9" s="1"/>
  <c r="E43" i="9"/>
  <c r="G43" i="7"/>
  <c r="F43" i="7" s="1"/>
  <c r="E43" i="7"/>
  <c r="G41" i="3"/>
  <c r="F41" i="3" s="1"/>
  <c r="E41" i="3"/>
  <c r="D42" i="3" s="1"/>
  <c r="G36" i="2"/>
  <c r="F36" i="2" s="1"/>
  <c r="E36" i="2"/>
  <c r="D37" i="2" s="1"/>
  <c r="E31" i="1"/>
  <c r="D32" i="1" s="1"/>
  <c r="G31" i="1"/>
  <c r="F31" i="1" s="1"/>
  <c r="E42" i="3" l="1"/>
  <c r="D43" i="3" s="1"/>
  <c r="G42" i="3"/>
  <c r="F42" i="3" s="1"/>
  <c r="G37" i="2"/>
  <c r="F37" i="2" s="1"/>
  <c r="E37" i="2"/>
  <c r="D38" i="2" s="1"/>
  <c r="E32" i="1"/>
  <c r="D33" i="1" s="1"/>
  <c r="G32" i="1"/>
  <c r="F32" i="1" s="1"/>
  <c r="E43" i="3" l="1"/>
  <c r="D44" i="3" s="1"/>
  <c r="G43" i="3"/>
  <c r="F43" i="3" s="1"/>
  <c r="G38" i="2"/>
  <c r="F38" i="2" s="1"/>
  <c r="E38" i="2"/>
  <c r="D39" i="2" s="1"/>
  <c r="E33" i="1"/>
  <c r="D34" i="1" s="1"/>
  <c r="G33" i="1"/>
  <c r="F33" i="1" s="1"/>
  <c r="G44" i="3" l="1"/>
  <c r="F44" i="3" s="1"/>
  <c r="E44" i="3"/>
  <c r="G39" i="2"/>
  <c r="F39" i="2" s="1"/>
  <c r="E39" i="2"/>
  <c r="D40" i="2" s="1"/>
  <c r="E34" i="1"/>
  <c r="D35" i="1" s="1"/>
  <c r="G34" i="1"/>
  <c r="F34" i="1" s="1"/>
  <c r="G40" i="2" l="1"/>
  <c r="F40" i="2" s="1"/>
  <c r="E40" i="2"/>
  <c r="D41" i="2" s="1"/>
  <c r="E35" i="1"/>
  <c r="D36" i="1" s="1"/>
  <c r="G35" i="1"/>
  <c r="F35" i="1" s="1"/>
  <c r="G41" i="2" l="1"/>
  <c r="F41" i="2" s="1"/>
  <c r="E41" i="2"/>
  <c r="D42" i="2" s="1"/>
  <c r="E36" i="1"/>
  <c r="D37" i="1" s="1"/>
  <c r="G36" i="1"/>
  <c r="F36" i="1" s="1"/>
  <c r="G42" i="2" l="1"/>
  <c r="F42" i="2" s="1"/>
  <c r="E42" i="2"/>
  <c r="D43" i="2" s="1"/>
  <c r="E37" i="1"/>
  <c r="D38" i="1" s="1"/>
  <c r="G37" i="1"/>
  <c r="F37" i="1" s="1"/>
  <c r="G43" i="2" l="1"/>
  <c r="F43" i="2" s="1"/>
  <c r="E43" i="2"/>
  <c r="E38" i="1"/>
  <c r="D39" i="1" s="1"/>
  <c r="G38" i="1"/>
  <c r="F38" i="1" s="1"/>
  <c r="E39" i="1" l="1"/>
  <c r="D40" i="1" s="1"/>
  <c r="G39" i="1"/>
  <c r="F39" i="1" s="1"/>
  <c r="E40" i="1" l="1"/>
  <c r="D41" i="1" s="1"/>
  <c r="G40" i="1"/>
  <c r="F40" i="1" s="1"/>
  <c r="E41" i="1" l="1"/>
  <c r="D42" i="1" s="1"/>
  <c r="G41" i="1"/>
  <c r="F41" i="1" s="1"/>
  <c r="E42" i="1" l="1"/>
  <c r="D43" i="1" s="1"/>
  <c r="G42" i="1"/>
  <c r="F42" i="1" s="1"/>
  <c r="E43" i="1" l="1"/>
  <c r="G43" i="1"/>
  <c r="F43" i="1" s="1"/>
</calcChain>
</file>

<file path=xl/sharedStrings.xml><?xml version="1.0" encoding="utf-8"?>
<sst xmlns="http://schemas.openxmlformats.org/spreadsheetml/2006/main" count="152" uniqueCount="18">
  <si>
    <t>ثمن البيع</t>
  </si>
  <si>
    <t>نسبة المقدم</t>
  </si>
  <si>
    <t>باقي الثمن</t>
  </si>
  <si>
    <t>الفائده المعلنه</t>
  </si>
  <si>
    <t>عدد الأقساط</t>
  </si>
  <si>
    <t>م</t>
  </si>
  <si>
    <t>تاريخ استحقاق</t>
  </si>
  <si>
    <t>قيمة القسط</t>
  </si>
  <si>
    <t>تاريخ التعاقد</t>
  </si>
  <si>
    <t>استحقاق أقساط بعد</t>
  </si>
  <si>
    <t>أشهر</t>
  </si>
  <si>
    <t>مبلغ متبقي</t>
  </si>
  <si>
    <t>رصيد</t>
  </si>
  <si>
    <t>من الأصل</t>
  </si>
  <si>
    <t>من الفائده</t>
  </si>
  <si>
    <t>إجمالي</t>
  </si>
  <si>
    <t>أقساط كل</t>
  </si>
  <si>
    <t>مبلغ المقدم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</si>
</sst>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ج.م.‏&quot;_-;\-* #,##0.00\ &quot;ج.م.‏&quot;_-;_-* &quot;-&quot;??\ &quot;ج.م.‏&quot;_-;_-@_-"/>
    <numFmt numFmtId="164" formatCode="[$EGP]\ #,##0.00"/>
    <numFmt numFmtId="165" formatCode="dd/mm/yyyy;@"/>
    <numFmt numFmtId="166" formatCode="yyyy/dd/mm"/>
    <numFmt numFmtId="167" formatCode="_-* #,##0.00\ [$ج.م.‏-C01]_-;\-* #,##0.00\ [$ج.م.‏-C01]_-;_-* &quot;-&quot;??\ [$ج.م.‏-C01]_-;_-@_-"/>
    <numFmt numFmtId="168" formatCode="yyyy/mm/dd"/>
  </numFmts>
  <fonts count="13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readingOrder="2"/>
    </xf>
    <xf numFmtId="0" fontId="3" fillId="3" borderId="1" xfId="0" applyFont="1" applyFill="1" applyBorder="1" applyAlignment="1">
      <alignment horizontal="center" readingOrder="2"/>
    </xf>
    <xf numFmtId="0" fontId="1" fillId="2" borderId="2" xfId="0" applyFont="1" applyFill="1" applyBorder="1"/>
    <xf numFmtId="164" fontId="3" fillId="3" borderId="2" xfId="0" applyNumberFormat="1" applyFont="1" applyFill="1" applyBorder="1" applyAlignment="1">
      <alignment horizontal="center" readingOrder="2"/>
    </xf>
    <xf numFmtId="10" fontId="3" fillId="3" borderId="2" xfId="0" applyNumberFormat="1" applyFont="1" applyFill="1" applyBorder="1" applyAlignment="1">
      <alignment horizontal="center" readingOrder="2"/>
    </xf>
    <xf numFmtId="0" fontId="3" fillId="3" borderId="2" xfId="0" applyFont="1" applyFill="1" applyBorder="1" applyAlignment="1">
      <alignment horizontal="center" readingOrder="2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readingOrder="2"/>
    </xf>
    <xf numFmtId="164" fontId="0" fillId="0" borderId="1" xfId="0" applyNumberFormat="1" applyBorder="1"/>
    <xf numFmtId="164" fontId="5" fillId="2" borderId="2" xfId="0" applyNumberFormat="1" applyFont="1" applyFill="1" applyBorder="1" applyAlignment="1">
      <alignment horizontal="center" readingOrder="2"/>
    </xf>
    <xf numFmtId="10" fontId="5" fillId="2" borderId="2" xfId="0" applyNumberFormat="1" applyFont="1" applyFill="1" applyBorder="1" applyAlignment="1">
      <alignment horizontal="center" readingOrder="2"/>
    </xf>
    <xf numFmtId="165" fontId="3" fillId="3" borderId="2" xfId="0" applyNumberFormat="1" applyFont="1" applyFill="1" applyBorder="1" applyAlignment="1">
      <alignment horizontal="center" readingOrder="2"/>
    </xf>
    <xf numFmtId="165" fontId="0" fillId="0" borderId="1" xfId="0" applyNumberFormat="1" applyBorder="1" applyAlignment="1">
      <alignment readingOrder="2"/>
    </xf>
    <xf numFmtId="3" fontId="3" fillId="3" borderId="2" xfId="0" applyNumberFormat="1" applyFont="1" applyFill="1" applyBorder="1" applyAlignment="1">
      <alignment horizontal="center" readingOrder="2"/>
    </xf>
    <xf numFmtId="10" fontId="3" fillId="2" borderId="2" xfId="0" applyNumberFormat="1" applyFont="1" applyFill="1" applyBorder="1" applyAlignment="1">
      <alignment horizontal="center" readingOrder="2"/>
    </xf>
    <xf numFmtId="4" fontId="3" fillId="0" borderId="2" xfId="0" applyNumberFormat="1" applyFont="1" applyBorder="1" applyAlignment="1">
      <alignment horizontal="center" readingOrder="2"/>
    </xf>
    <xf numFmtId="164" fontId="3" fillId="0" borderId="0" xfId="0" applyNumberFormat="1" applyFont="1" applyAlignment="1">
      <alignment readingOrder="2"/>
    </xf>
    <xf numFmtId="4" fontId="3" fillId="3" borderId="2" xfId="0" applyNumberFormat="1" applyFont="1" applyFill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0" fontId="9" fillId="3" borderId="2" xfId="0" applyNumberFormat="1" applyFont="1" applyFill="1" applyBorder="1" applyAlignment="1">
      <alignment horizontal="center" vertical="center" readingOrder="2"/>
    </xf>
    <xf numFmtId="164" fontId="10" fillId="2" borderId="2" xfId="0" applyNumberFormat="1" applyFont="1" applyFill="1" applyBorder="1" applyAlignment="1">
      <alignment horizontal="center" vertical="center" readingOrder="2"/>
    </xf>
    <xf numFmtId="10" fontId="10" fillId="2" borderId="2" xfId="0" applyNumberFormat="1" applyFont="1" applyFill="1" applyBorder="1" applyAlignment="1">
      <alignment horizontal="center" vertical="center" readingOrder="2"/>
    </xf>
    <xf numFmtId="0" fontId="9" fillId="3" borderId="2" xfId="0" applyFont="1" applyFill="1" applyBorder="1" applyAlignment="1">
      <alignment horizontal="center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readingOrder="2"/>
    </xf>
    <xf numFmtId="166" fontId="0" fillId="0" borderId="0" xfId="0" applyNumberFormat="1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9" fillId="4" borderId="2" xfId="1" applyNumberFormat="1" applyFont="1" applyFill="1" applyBorder="1" applyAlignment="1">
      <alignment horizontal="center" vertical="center" readingOrder="2"/>
    </xf>
    <xf numFmtId="0" fontId="12" fillId="5" borderId="1" xfId="0" applyFont="1" applyFill="1" applyBorder="1" applyAlignment="1">
      <alignment horizontal="center" vertical="center"/>
    </xf>
    <xf numFmtId="166" fontId="12" fillId="5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68" fontId="9" fillId="3" borderId="2" xfId="0" applyNumberFormat="1" applyFont="1" applyFill="1" applyBorder="1" applyAlignment="1">
      <alignment horizontal="center" vertical="center" readingOrder="2"/>
    </xf>
  </cellXfs>
  <cellStyles count="2">
    <cellStyle name="Currency" xfId="1" builtinId="4"/>
    <cellStyle name="عادي" xfId="0" builtinId="0"/>
  </cellStyles>
  <dxfs count="74"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</dxf>
    <dxf>
      <numFmt numFmtId="164" formatCode="[$EGP]\ #,##0.00"/>
    </dxf>
    <dxf>
      <numFmt numFmtId="164" formatCode="[$EGP]\ #,##0.00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64" formatCode="[$EGP]\ #,##0.00"/>
      <alignment horizontal="general" vertical="bottom" textRotation="0" wrapText="0" indent="0" justifyLastLine="0" shrinkToFit="0" readingOrder="2"/>
    </dxf>
    <dxf>
      <numFmt numFmtId="19" formatCode="dd/mm/yyyy"/>
      <alignment horizontal="general" vertical="bottom" textRotation="0" wrapText="0" indent="0" justifyLastLine="0" shrinkToFit="0" readingOrder="2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 readingOrder="2"/>
    </dxf>
    <dxf>
      <numFmt numFmtId="164" formatCode="[$EGP]\ #,##0.00"/>
      <alignment horizontal="center" vertical="center" textRotation="0" wrapText="0" indent="0" justifyLastLine="0" shrinkToFit="0" readingOrder="2"/>
    </dxf>
    <dxf>
      <alignment horizontal="center" vertical="center" textRotation="0" wrapText="0" indent="0" justifyLastLine="0" shrinkToFit="0"/>
    </dxf>
    <dxf>
      <numFmt numFmtId="164" formatCode="[$EGP]\ #,##0.00"/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yyyy/dd/mm"/>
      <alignment horizontal="center" vertical="center" textRotation="0" wrapText="0" indent="0" justifyLastLine="0" shrinkToFit="0" readingOrder="2"/>
    </dxf>
    <dxf>
      <numFmt numFmtId="166" formatCode="yyyy/dd/mm"/>
      <alignment horizontal="center" vertical="center" textRotation="0" wrapText="0" indent="0" justifyLastLine="0" shrinkToFit="0" readingOrder="2"/>
    </dxf>
    <dxf>
      <alignment horizontal="center" vertical="center" textRotation="0" wrapText="0" indent="0" justifyLastLine="0" shrinkToFit="0"/>
    </dxf>
    <dxf>
      <alignment horizontal="center" vertical="center" textRotation="0" wrapText="0" indent="0" justifyLastLine="0" shrinkToFit="0"/>
    </dxf>
    <dxf>
      <alignment horizontal="center" vertical="center" textRotation="0" wrapText="0" indent="0" justifyLastLine="0" shrinkToFit="0"/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/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theme="1"/>
        <name val="Arial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45" totalsRowCount="1" headerRowDxfId="73" dataDxfId="72" totalsRowDxfId="70" tableBorderDxfId="71">
  <autoFilter ref="A3:G44" xr:uid="{00000000-0009-0000-0100-000001000000}"/>
  <tableColumns count="7">
    <tableColumn id="1" xr3:uid="{00000000-0010-0000-0000-000001000000}" name="م" dataDxfId="69" totalsRowDxfId="68"/>
    <tableColumn id="2" xr3:uid="{00000000-0010-0000-0000-000002000000}" name="تاريخ استحقاق" dataDxfId="67" totalsRowDxfId="66"/>
    <tableColumn id="3" xr3:uid="{00000000-0010-0000-0000-000003000000}" name="قيمة القسط" dataDxfId="65" totalsRowDxfId="64"/>
    <tableColumn id="4" xr3:uid="{00000000-0010-0000-0000-000004000000}" name="مبلغ متبقي" dataDxfId="63" totalsRowDxfId="62"/>
    <tableColumn id="5" xr3:uid="{00000000-0010-0000-0000-000005000000}" name="رصيد" dataDxfId="61" totalsRowDxfId="60"/>
    <tableColumn id="6" xr3:uid="{00000000-0010-0000-0000-000006000000}" name="من الأصل" dataDxfId="59" totalsRowDxfId="58"/>
    <tableColumn id="7" xr3:uid="{00000000-0010-0000-0000-000007000000}" name="من الفائده" dataDxfId="57" totalsRowDxfId="5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18" displayName="Table18" ref="A3:G44" totalsRowShown="0" headerRowDxfId="55" tableBorderDxfId="54">
  <autoFilter ref="A3:G44" xr:uid="{00000000-0009-0000-0100-000007000000}"/>
  <tableColumns count="7">
    <tableColumn id="1" xr3:uid="{00000000-0010-0000-0100-000001000000}" name="م"/>
    <tableColumn id="2" xr3:uid="{00000000-0010-0000-0100-000002000000}" name="تاريخ استحقاق" dataDxfId="53"/>
    <tableColumn id="3" xr3:uid="{00000000-0010-0000-0100-000003000000}" name="قيمة القسط" dataDxfId="52"/>
    <tableColumn id="4" xr3:uid="{00000000-0010-0000-0100-000004000000}" name="مبلغ متبقي" dataDxfId="51"/>
    <tableColumn id="5" xr3:uid="{00000000-0010-0000-0100-000005000000}" name="رصيد" dataDxfId="50"/>
    <tableColumn id="6" xr3:uid="{00000000-0010-0000-0100-000006000000}" name="من الأصل" dataDxfId="49"/>
    <tableColumn id="7" xr3:uid="{00000000-0010-0000-0100-000007000000}" name="من الفائده" dataDxfId="4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3" displayName="Table13" ref="A3:G44" totalsRowShown="0" headerRowDxfId="47" tableBorderDxfId="46">
  <autoFilter ref="A3:G44" xr:uid="{00000000-0009-0000-0100-000002000000}"/>
  <tableColumns count="7">
    <tableColumn id="1" xr3:uid="{00000000-0010-0000-0200-000001000000}" name="م"/>
    <tableColumn id="2" xr3:uid="{00000000-0010-0000-0200-000002000000}" name="تاريخ استحقاق" dataDxfId="45"/>
    <tableColumn id="3" xr3:uid="{00000000-0010-0000-0200-000003000000}" name="قيمة القسط" dataDxfId="44"/>
    <tableColumn id="4" xr3:uid="{00000000-0010-0000-0200-000004000000}" name="مبلغ متبقي" dataDxfId="43"/>
    <tableColumn id="5" xr3:uid="{00000000-0010-0000-0200-000005000000}" name="رصيد" dataDxfId="42"/>
    <tableColumn id="6" xr3:uid="{00000000-0010-0000-0200-000006000000}" name="من الأصل" dataDxfId="41"/>
    <tableColumn id="7" xr3:uid="{00000000-0010-0000-0200-000007000000}" name="من الفائده" dataDxfId="40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e139" displayName="Table139" ref="A3:G44" totalsRowShown="0" headerRowDxfId="39" tableBorderDxfId="38">
  <autoFilter ref="A3:G44" xr:uid="{00000000-0009-0000-0100-000008000000}"/>
  <tableColumns count="7">
    <tableColumn id="1" xr3:uid="{00000000-0010-0000-0300-000001000000}" name="م"/>
    <tableColumn id="2" xr3:uid="{00000000-0010-0000-0300-000002000000}" name="تاريخ استحقاق" dataDxfId="37"/>
    <tableColumn id="3" xr3:uid="{00000000-0010-0000-0300-000003000000}" name="قيمة القسط" dataDxfId="36"/>
    <tableColumn id="4" xr3:uid="{00000000-0010-0000-0300-000004000000}" name="مبلغ متبقي" dataDxfId="35"/>
    <tableColumn id="5" xr3:uid="{00000000-0010-0000-0300-000005000000}" name="رصيد" dataDxfId="34"/>
    <tableColumn id="6" xr3:uid="{00000000-0010-0000-0300-000006000000}" name="من الأصل" dataDxfId="33"/>
    <tableColumn id="7" xr3:uid="{00000000-0010-0000-0300-000007000000}" name="من الفائده" dataDxfId="3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134" displayName="Table134" ref="A4:G45" totalsRowShown="0" headerRowDxfId="31" tableBorderDxfId="30">
  <autoFilter ref="A4:G45" xr:uid="{00000000-0009-0000-0100-000003000000}"/>
  <tableColumns count="7">
    <tableColumn id="1" xr3:uid="{00000000-0010-0000-0400-000001000000}" name="م"/>
    <tableColumn id="2" xr3:uid="{00000000-0010-0000-0400-000002000000}" name="تاريخ استحقاق" dataDxfId="29"/>
    <tableColumn id="3" xr3:uid="{00000000-0010-0000-0400-000003000000}" name="قيمة القسط" dataDxfId="28"/>
    <tableColumn id="4" xr3:uid="{00000000-0010-0000-0400-000004000000}" name="مبلغ متبقي" dataDxfId="27"/>
    <tableColumn id="5" xr3:uid="{00000000-0010-0000-0400-000005000000}" name="رصيد" dataDxfId="26"/>
    <tableColumn id="6" xr3:uid="{00000000-0010-0000-0400-000006000000}" name="من الأصل" dataDxfId="25"/>
    <tableColumn id="7" xr3:uid="{00000000-0010-0000-0400-000007000000}" name="من الفائده" dataDxfId="24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13410" displayName="Table13410" ref="A3:G44" totalsRowShown="0" headerRowDxfId="23" tableBorderDxfId="22">
  <autoFilter ref="A3:G44" xr:uid="{00000000-0009-0000-0100-000009000000}"/>
  <tableColumns count="7">
    <tableColumn id="1" xr3:uid="{00000000-0010-0000-0500-000001000000}" name="م"/>
    <tableColumn id="2" xr3:uid="{00000000-0010-0000-0500-000002000000}" name="تاريخ استحقاق" dataDxfId="21"/>
    <tableColumn id="3" xr3:uid="{00000000-0010-0000-0500-000003000000}" name="قيمة القسط" dataDxfId="20"/>
    <tableColumn id="4" xr3:uid="{00000000-0010-0000-0500-000004000000}" name="مبلغ متبقي" dataDxfId="19"/>
    <tableColumn id="5" xr3:uid="{00000000-0010-0000-0500-000005000000}" name="رصيد" dataDxfId="18"/>
    <tableColumn id="6" xr3:uid="{00000000-0010-0000-0500-000006000000}" name="من الأصل" dataDxfId="17"/>
    <tableColumn id="7" xr3:uid="{00000000-0010-0000-0500-000007000000}" name="من الفائده" dataDxfId="16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7" displayName="Table17" ref="A3:G44" totalsRowShown="0" headerRowDxfId="15" tableBorderDxfId="14">
  <autoFilter ref="A3:G44" xr:uid="{00000000-0009-0000-0100-000006000000}"/>
  <tableColumns count="7">
    <tableColumn id="1" xr3:uid="{00000000-0010-0000-0600-000001000000}" name="م"/>
    <tableColumn id="2" xr3:uid="{00000000-0010-0000-0600-000002000000}" name="تاريخ استحقاق" dataDxfId="13"/>
    <tableColumn id="3" xr3:uid="{00000000-0010-0000-0600-000003000000}" name="قيمة القسط" dataDxfId="12"/>
    <tableColumn id="4" xr3:uid="{00000000-0010-0000-0600-000004000000}" name="مبلغ متبقي" dataDxfId="11"/>
    <tableColumn id="5" xr3:uid="{00000000-0010-0000-0600-000005000000}" name="رصيد" dataDxfId="10"/>
    <tableColumn id="6" xr3:uid="{00000000-0010-0000-0600-000006000000}" name="من الأصل" dataDxfId="9"/>
    <tableColumn id="7" xr3:uid="{00000000-0010-0000-0600-000007000000}" name="من الفائده" dataDxfId="8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711" displayName="Table1711" ref="A3:G44" totalsRowShown="0" headerRowDxfId="7" tableBorderDxfId="6">
  <autoFilter ref="A3:G44" xr:uid="{00000000-0009-0000-0100-00000A000000}"/>
  <tableColumns count="7">
    <tableColumn id="1" xr3:uid="{00000000-0010-0000-0700-000001000000}" name="م"/>
    <tableColumn id="2" xr3:uid="{00000000-0010-0000-0700-000002000000}" name="تاريخ استحقاق" dataDxfId="5"/>
    <tableColumn id="3" xr3:uid="{00000000-0010-0000-0700-000003000000}" name="قيمة القسط" dataDxfId="4"/>
    <tableColumn id="4" xr3:uid="{00000000-0010-0000-0700-000004000000}" name="مبلغ متبقي" dataDxfId="3"/>
    <tableColumn id="5" xr3:uid="{00000000-0010-0000-0700-000005000000}" name="رصيد" dataDxfId="2"/>
    <tableColumn id="6" xr3:uid="{00000000-0010-0000-0700-000006000000}" name="من الأصل" dataDxfId="1"/>
    <tableColumn id="7" xr3:uid="{00000000-0010-0000-0700-000007000000}" name="من الفائده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5"/>
  <sheetViews>
    <sheetView rightToLeft="1" tabSelected="1" view="pageBreakPreview" zoomScaleNormal="100" zoomScaleSheetLayoutView="100" workbookViewId="0">
      <pane ySplit="3" topLeftCell="A19" activePane="bottomLeft" state="frozen"/>
      <selection pane="bottomLeft" activeCell="C20" sqref="C19:C20"/>
    </sheetView>
  </sheetViews>
  <sheetFormatPr defaultRowHeight="14.25" x14ac:dyDescent="0.2"/>
  <cols>
    <col min="1" max="1" width="3.75" style="23" customWidth="1"/>
    <col min="2" max="2" width="19.5" style="44" bestFit="1" customWidth="1"/>
    <col min="3" max="3" width="17.25" style="23" bestFit="1" customWidth="1"/>
    <col min="4" max="4" width="20" style="23" bestFit="1" customWidth="1"/>
    <col min="5" max="5" width="18.625" style="23" bestFit="1" customWidth="1"/>
    <col min="6" max="6" width="16.75" style="23" bestFit="1" customWidth="1"/>
    <col min="7" max="7" width="16.375" style="23" bestFit="1" customWidth="1"/>
    <col min="8" max="8" width="3.25" style="23" customWidth="1"/>
    <col min="9" max="9" width="8.25" style="23" customWidth="1"/>
    <col min="10" max="10" width="4" style="23" customWidth="1"/>
    <col min="11" max="11" width="16.125" style="23" customWidth="1"/>
  </cols>
  <sheetData>
    <row r="1" spans="1:11" ht="32.25" customHeight="1" x14ac:dyDescent="0.2">
      <c r="A1" s="32"/>
      <c r="B1" s="33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8</v>
      </c>
      <c r="H1" s="48" t="s">
        <v>16</v>
      </c>
      <c r="I1" s="48"/>
      <c r="J1" s="48" t="s">
        <v>9</v>
      </c>
      <c r="K1" s="48"/>
    </row>
    <row r="2" spans="1:11" s="31" customFormat="1" ht="30.75" customHeight="1" x14ac:dyDescent="0.2">
      <c r="A2" s="24"/>
      <c r="B2" s="45">
        <v>750000</v>
      </c>
      <c r="C2" s="25">
        <v>0.4</v>
      </c>
      <c r="D2" s="26">
        <f>(1-C2)*B2</f>
        <v>450000</v>
      </c>
      <c r="E2" s="27">
        <v>0.1225</v>
      </c>
      <c r="F2" s="28">
        <v>20</v>
      </c>
      <c r="G2" s="50">
        <v>44871</v>
      </c>
      <c r="H2" s="29">
        <v>4</v>
      </c>
      <c r="I2" s="30" t="s">
        <v>10</v>
      </c>
      <c r="J2" s="29">
        <v>4</v>
      </c>
      <c r="K2" s="30" t="s">
        <v>10</v>
      </c>
    </row>
    <row r="3" spans="1:11" ht="36" customHeight="1" x14ac:dyDescent="0.2">
      <c r="A3" s="46" t="s">
        <v>5</v>
      </c>
      <c r="B3" s="47" t="s">
        <v>6</v>
      </c>
      <c r="C3" s="46" t="s">
        <v>7</v>
      </c>
      <c r="D3" s="46" t="s">
        <v>11</v>
      </c>
      <c r="E3" s="46" t="s">
        <v>12</v>
      </c>
      <c r="F3" s="46" t="s">
        <v>13</v>
      </c>
      <c r="G3" s="46" t="s">
        <v>14</v>
      </c>
    </row>
    <row r="4" spans="1:11" ht="21.75" customHeight="1" x14ac:dyDescent="0.2">
      <c r="A4" s="35">
        <v>1</v>
      </c>
      <c r="B4" s="36">
        <f>EDATE(G2,J2)</f>
        <v>44991</v>
      </c>
      <c r="C4" s="37">
        <f>PMT(($E$2/4),$F$2,-$D$2,0,0)</f>
        <v>30422.118937665306</v>
      </c>
      <c r="D4" s="37">
        <f>(1+($E$2/4))*D2</f>
        <v>463781.24999999994</v>
      </c>
      <c r="E4" s="38">
        <f>D4-C4</f>
        <v>433359.13106233464</v>
      </c>
      <c r="F4" s="38">
        <f>C4-G4</f>
        <v>16640.868937665364</v>
      </c>
      <c r="G4" s="38">
        <f>D4-D2</f>
        <v>13781.249999999942</v>
      </c>
    </row>
    <row r="5" spans="1:11" x14ac:dyDescent="0.2">
      <c r="A5" s="35">
        <v>2</v>
      </c>
      <c r="B5" s="36">
        <f>EDATE(B4,$H$2)</f>
        <v>45113</v>
      </c>
      <c r="C5" s="37">
        <f t="shared" ref="C5:C43" si="0">PMT(($E$2/4),$F$2,-$D$2,0,0)</f>
        <v>30422.118937665306</v>
      </c>
      <c r="D5" s="37">
        <f>(1+($E$2/4))*E4</f>
        <v>446630.75445111858</v>
      </c>
      <c r="E5" s="38">
        <f t="shared" ref="E5:E43" si="1">D5-C5</f>
        <v>416208.63551345328</v>
      </c>
      <c r="F5" s="38">
        <f t="shared" ref="F5:F43" si="2">C5-G5</f>
        <v>17150.495548881358</v>
      </c>
      <c r="G5" s="38">
        <f>D5-E4</f>
        <v>13271.623388783948</v>
      </c>
    </row>
    <row r="6" spans="1:11" x14ac:dyDescent="0.2">
      <c r="A6" s="35">
        <v>3</v>
      </c>
      <c r="B6" s="36">
        <f t="shared" ref="B6:B43" si="3">EDATE(B5,$H$2)</f>
        <v>45236</v>
      </c>
      <c r="C6" s="37">
        <f t="shared" si="0"/>
        <v>30422.118937665306</v>
      </c>
      <c r="D6" s="37">
        <f t="shared" ref="D6:D43" si="4">(1+($E$2/4))*E5</f>
        <v>428955.02497605275</v>
      </c>
      <c r="E6" s="38">
        <f t="shared" si="1"/>
        <v>398532.90603838745</v>
      </c>
      <c r="F6" s="38">
        <f t="shared" si="2"/>
        <v>17675.729475065833</v>
      </c>
      <c r="G6" s="38">
        <f t="shared" ref="G6:G43" si="5">D6-E5</f>
        <v>12746.389462599473</v>
      </c>
    </row>
    <row r="7" spans="1:11" x14ac:dyDescent="0.2">
      <c r="A7" s="35">
        <v>4</v>
      </c>
      <c r="B7" s="36">
        <f t="shared" si="3"/>
        <v>45357</v>
      </c>
      <c r="C7" s="37">
        <f t="shared" si="0"/>
        <v>30422.118937665306</v>
      </c>
      <c r="D7" s="37">
        <f t="shared" si="4"/>
        <v>410737.97628581303</v>
      </c>
      <c r="E7" s="38">
        <f t="shared" si="1"/>
        <v>380315.85734814772</v>
      </c>
      <c r="F7" s="38">
        <f t="shared" si="2"/>
        <v>18217.048690239724</v>
      </c>
      <c r="G7" s="38">
        <f t="shared" si="5"/>
        <v>12205.070247425581</v>
      </c>
    </row>
    <row r="8" spans="1:11" x14ac:dyDescent="0.2">
      <c r="A8" s="35">
        <v>5</v>
      </c>
      <c r="B8" s="36">
        <f t="shared" si="3"/>
        <v>45479</v>
      </c>
      <c r="C8" s="37">
        <f t="shared" si="0"/>
        <v>30422.118937665306</v>
      </c>
      <c r="D8" s="37">
        <f t="shared" si="4"/>
        <v>391963.0304794347</v>
      </c>
      <c r="E8" s="38">
        <f t="shared" si="1"/>
        <v>361540.9115417694</v>
      </c>
      <c r="F8" s="38">
        <f t="shared" si="2"/>
        <v>18774.945806378324</v>
      </c>
      <c r="G8" s="38">
        <f t="shared" si="5"/>
        <v>11647.173131286982</v>
      </c>
    </row>
    <row r="9" spans="1:11" x14ac:dyDescent="0.2">
      <c r="A9" s="35">
        <v>6</v>
      </c>
      <c r="B9" s="36">
        <f t="shared" si="3"/>
        <v>45602</v>
      </c>
      <c r="C9" s="37">
        <f t="shared" si="0"/>
        <v>30422.118937665306</v>
      </c>
      <c r="D9" s="37">
        <f t="shared" si="4"/>
        <v>372613.10195773607</v>
      </c>
      <c r="E9" s="38">
        <f t="shared" si="1"/>
        <v>342190.98302007077</v>
      </c>
      <c r="F9" s="38">
        <f t="shared" si="2"/>
        <v>19349.928521698632</v>
      </c>
      <c r="G9" s="38">
        <f t="shared" si="5"/>
        <v>11072.190415966674</v>
      </c>
    </row>
    <row r="10" spans="1:11" x14ac:dyDescent="0.2">
      <c r="A10" s="35">
        <v>7</v>
      </c>
      <c r="B10" s="36">
        <f t="shared" si="3"/>
        <v>45722</v>
      </c>
      <c r="C10" s="37">
        <f t="shared" si="0"/>
        <v>30422.118937665306</v>
      </c>
      <c r="D10" s="37">
        <f t="shared" si="4"/>
        <v>352670.58187506039</v>
      </c>
      <c r="E10" s="38">
        <f t="shared" si="1"/>
        <v>322248.46293739509</v>
      </c>
      <c r="F10" s="38">
        <f t="shared" si="2"/>
        <v>19942.520082675677</v>
      </c>
      <c r="G10" s="38">
        <f t="shared" si="5"/>
        <v>10479.598854989628</v>
      </c>
    </row>
    <row r="11" spans="1:11" x14ac:dyDescent="0.2">
      <c r="A11" s="35">
        <v>8</v>
      </c>
      <c r="B11" s="36">
        <f t="shared" si="3"/>
        <v>45844</v>
      </c>
      <c r="C11" s="37">
        <f t="shared" si="0"/>
        <v>30422.118937665306</v>
      </c>
      <c r="D11" s="37">
        <f t="shared" si="4"/>
        <v>332117.32211485278</v>
      </c>
      <c r="E11" s="38">
        <f t="shared" si="1"/>
        <v>301695.20317718748</v>
      </c>
      <c r="F11" s="38">
        <f t="shared" si="2"/>
        <v>20553.259760207613</v>
      </c>
      <c r="G11" s="38">
        <f t="shared" si="5"/>
        <v>9868.8591774576926</v>
      </c>
    </row>
    <row r="12" spans="1:11" x14ac:dyDescent="0.2">
      <c r="A12" s="35">
        <v>9</v>
      </c>
      <c r="B12" s="36">
        <f t="shared" si="3"/>
        <v>45967</v>
      </c>
      <c r="C12" s="37">
        <f t="shared" si="0"/>
        <v>30422.118937665306</v>
      </c>
      <c r="D12" s="37">
        <f t="shared" si="4"/>
        <v>310934.6187744888</v>
      </c>
      <c r="E12" s="38">
        <f t="shared" si="1"/>
        <v>280512.4998368235</v>
      </c>
      <c r="F12" s="38">
        <f t="shared" si="2"/>
        <v>21182.70334036398</v>
      </c>
      <c r="G12" s="38">
        <f t="shared" si="5"/>
        <v>9239.4155973013258</v>
      </c>
    </row>
    <row r="13" spans="1:11" x14ac:dyDescent="0.2">
      <c r="A13" s="35">
        <v>10</v>
      </c>
      <c r="B13" s="36">
        <f t="shared" si="3"/>
        <v>46087</v>
      </c>
      <c r="C13" s="37">
        <f t="shared" si="0"/>
        <v>30422.118937665306</v>
      </c>
      <c r="D13" s="37">
        <f t="shared" si="4"/>
        <v>289103.19514432619</v>
      </c>
      <c r="E13" s="38">
        <f t="shared" si="1"/>
        <v>258681.07620666089</v>
      </c>
      <c r="F13" s="38">
        <f t="shared" si="2"/>
        <v>21831.423630162608</v>
      </c>
      <c r="G13" s="38">
        <f t="shared" si="5"/>
        <v>8590.6953075026977</v>
      </c>
    </row>
    <row r="14" spans="1:11" x14ac:dyDescent="0.2">
      <c r="A14" s="35">
        <v>11</v>
      </c>
      <c r="B14" s="36">
        <f t="shared" si="3"/>
        <v>46209</v>
      </c>
      <c r="C14" s="37">
        <f t="shared" si="0"/>
        <v>30422.118937665306</v>
      </c>
      <c r="D14" s="37">
        <f t="shared" si="4"/>
        <v>266603.18416548986</v>
      </c>
      <c r="E14" s="38">
        <f t="shared" si="1"/>
        <v>236181.06522782455</v>
      </c>
      <c r="F14" s="38">
        <f t="shared" si="2"/>
        <v>22500.010978836333</v>
      </c>
      <c r="G14" s="38">
        <f t="shared" si="5"/>
        <v>7922.1079588289722</v>
      </c>
    </row>
    <row r="15" spans="1:11" x14ac:dyDescent="0.2">
      <c r="A15" s="35">
        <v>12</v>
      </c>
      <c r="B15" s="36">
        <f t="shared" si="3"/>
        <v>46332</v>
      </c>
      <c r="C15" s="37">
        <f t="shared" si="0"/>
        <v>30422.118937665306</v>
      </c>
      <c r="D15" s="37">
        <f t="shared" si="4"/>
        <v>243414.11035042666</v>
      </c>
      <c r="E15" s="38">
        <f t="shared" si="1"/>
        <v>212991.99141276136</v>
      </c>
      <c r="F15" s="38">
        <f t="shared" si="2"/>
        <v>23189.073815063195</v>
      </c>
      <c r="G15" s="38">
        <f t="shared" si="5"/>
        <v>7233.0451226021105</v>
      </c>
    </row>
    <row r="16" spans="1:11" x14ac:dyDescent="0.2">
      <c r="A16" s="35">
        <v>13</v>
      </c>
      <c r="B16" s="36">
        <f t="shared" si="3"/>
        <v>46452</v>
      </c>
      <c r="C16" s="37">
        <f t="shared" si="0"/>
        <v>30422.118937665306</v>
      </c>
      <c r="D16" s="37">
        <f t="shared" si="4"/>
        <v>219514.87114977714</v>
      </c>
      <c r="E16" s="38">
        <f t="shared" si="1"/>
        <v>189092.75221211184</v>
      </c>
      <c r="F16" s="38">
        <f t="shared" si="2"/>
        <v>23899.239200649521</v>
      </c>
      <c r="G16" s="38">
        <f t="shared" si="5"/>
        <v>6522.8797370157845</v>
      </c>
    </row>
    <row r="17" spans="1:7" x14ac:dyDescent="0.2">
      <c r="A17" s="35">
        <v>14</v>
      </c>
      <c r="B17" s="36">
        <f t="shared" si="3"/>
        <v>46574</v>
      </c>
      <c r="C17" s="37">
        <f t="shared" si="0"/>
        <v>30422.118937665306</v>
      </c>
      <c r="D17" s="37">
        <f t="shared" si="4"/>
        <v>194883.71774860774</v>
      </c>
      <c r="E17" s="38">
        <f t="shared" si="1"/>
        <v>164461.59881094244</v>
      </c>
      <c r="F17" s="38">
        <f t="shared" si="2"/>
        <v>24631.153401169402</v>
      </c>
      <c r="G17" s="38">
        <f t="shared" si="5"/>
        <v>5790.9655364959035</v>
      </c>
    </row>
    <row r="18" spans="1:7" x14ac:dyDescent="0.2">
      <c r="A18" s="35">
        <v>15</v>
      </c>
      <c r="B18" s="36">
        <f t="shared" si="3"/>
        <v>46697</v>
      </c>
      <c r="C18" s="37">
        <f t="shared" si="0"/>
        <v>30422.118937665306</v>
      </c>
      <c r="D18" s="37">
        <f t="shared" si="4"/>
        <v>169498.23527452754</v>
      </c>
      <c r="E18" s="38">
        <f t="shared" si="1"/>
        <v>139076.11633686224</v>
      </c>
      <c r="F18" s="38">
        <f t="shared" si="2"/>
        <v>25385.4824740802</v>
      </c>
      <c r="G18" s="38">
        <f t="shared" si="5"/>
        <v>5036.636463585106</v>
      </c>
    </row>
    <row r="19" spans="1:7" x14ac:dyDescent="0.2">
      <c r="A19" s="35">
        <v>16</v>
      </c>
      <c r="B19" s="36">
        <f t="shared" si="3"/>
        <v>46818</v>
      </c>
      <c r="C19" s="37">
        <f t="shared" si="0"/>
        <v>30422.118937665306</v>
      </c>
      <c r="D19" s="37">
        <f t="shared" si="4"/>
        <v>143335.32239967864</v>
      </c>
      <c r="E19" s="38">
        <f t="shared" si="1"/>
        <v>112913.20346201333</v>
      </c>
      <c r="F19" s="38">
        <f t="shared" si="2"/>
        <v>26162.912874848902</v>
      </c>
      <c r="G19" s="38">
        <f t="shared" si="5"/>
        <v>4259.2060628164036</v>
      </c>
    </row>
    <row r="20" spans="1:7" x14ac:dyDescent="0.2">
      <c r="A20" s="35">
        <v>17</v>
      </c>
      <c r="B20" s="36">
        <f t="shared" si="3"/>
        <v>46940</v>
      </c>
      <c r="C20" s="37">
        <f t="shared" si="0"/>
        <v>30422.118937665306</v>
      </c>
      <c r="D20" s="37">
        <f t="shared" si="4"/>
        <v>116371.17031803748</v>
      </c>
      <c r="E20" s="38">
        <f t="shared" si="1"/>
        <v>85949.05138037217</v>
      </c>
      <c r="F20" s="38">
        <f t="shared" si="2"/>
        <v>26964.152081641165</v>
      </c>
      <c r="G20" s="38">
        <f t="shared" si="5"/>
        <v>3457.9668560241407</v>
      </c>
    </row>
    <row r="21" spans="1:7" x14ac:dyDescent="0.2">
      <c r="A21" s="35">
        <v>18</v>
      </c>
      <c r="B21" s="36">
        <f t="shared" si="3"/>
        <v>47063</v>
      </c>
      <c r="C21" s="37">
        <f t="shared" si="0"/>
        <v>30422.118937665306</v>
      </c>
      <c r="D21" s="37">
        <f t="shared" si="4"/>
        <v>88581.241078896055</v>
      </c>
      <c r="E21" s="38">
        <f t="shared" si="1"/>
        <v>58159.12214123075</v>
      </c>
      <c r="F21" s="38">
        <f t="shared" si="2"/>
        <v>27789.92923914142</v>
      </c>
      <c r="G21" s="38">
        <f t="shared" si="5"/>
        <v>2632.1896985238855</v>
      </c>
    </row>
    <row r="22" spans="1:7" x14ac:dyDescent="0.2">
      <c r="A22" s="35">
        <v>19</v>
      </c>
      <c r="B22" s="36">
        <f t="shared" si="3"/>
        <v>47183</v>
      </c>
      <c r="C22" s="37">
        <f t="shared" si="0"/>
        <v>30422.118937665306</v>
      </c>
      <c r="D22" s="37">
        <f t="shared" si="4"/>
        <v>59940.245256805938</v>
      </c>
      <c r="E22" s="38">
        <f t="shared" si="1"/>
        <v>29518.126319140632</v>
      </c>
      <c r="F22" s="38">
        <f t="shared" si="2"/>
        <v>28640.995822090117</v>
      </c>
      <c r="G22" s="38">
        <f t="shared" si="5"/>
        <v>1781.1231155751884</v>
      </c>
    </row>
    <row r="23" spans="1:7" x14ac:dyDescent="0.2">
      <c r="A23" s="35">
        <v>20</v>
      </c>
      <c r="B23" s="36">
        <f t="shared" si="3"/>
        <v>47305</v>
      </c>
      <c r="C23" s="37">
        <f t="shared" si="0"/>
        <v>30422.118937665306</v>
      </c>
      <c r="D23" s="37">
        <f t="shared" si="4"/>
        <v>30422.118937664312</v>
      </c>
      <c r="E23" s="38">
        <f t="shared" si="1"/>
        <v>-9.9316821433603764E-10</v>
      </c>
      <c r="F23" s="38">
        <f t="shared" si="2"/>
        <v>29518.126319141626</v>
      </c>
      <c r="G23" s="38">
        <f t="shared" si="5"/>
        <v>903.99261852367999</v>
      </c>
    </row>
    <row r="24" spans="1:7" x14ac:dyDescent="0.2">
      <c r="A24" s="35">
        <v>21</v>
      </c>
      <c r="B24" s="36">
        <f t="shared" si="3"/>
        <v>47428</v>
      </c>
      <c r="C24" s="37">
        <f t="shared" si="0"/>
        <v>30422.118937665306</v>
      </c>
      <c r="D24" s="37">
        <f t="shared" si="4"/>
        <v>-1.0235839909000787E-9</v>
      </c>
      <c r="E24" s="38">
        <f t="shared" si="1"/>
        <v>-30422.118937666328</v>
      </c>
      <c r="F24" s="38">
        <f t="shared" si="2"/>
        <v>30422.118937665335</v>
      </c>
      <c r="G24" s="38">
        <f t="shared" si="5"/>
        <v>-3.0415776564041045E-11</v>
      </c>
    </row>
    <row r="25" spans="1:7" x14ac:dyDescent="0.2">
      <c r="A25" s="35">
        <v>22</v>
      </c>
      <c r="B25" s="36">
        <f t="shared" si="3"/>
        <v>47548</v>
      </c>
      <c r="C25" s="37">
        <f t="shared" si="0"/>
        <v>30422.118937665306</v>
      </c>
      <c r="D25" s="37">
        <f t="shared" si="4"/>
        <v>-31353.796330132354</v>
      </c>
      <c r="E25" s="38">
        <f t="shared" si="1"/>
        <v>-61775.91526779766</v>
      </c>
      <c r="F25" s="38">
        <f t="shared" si="2"/>
        <v>31353.796330131332</v>
      </c>
      <c r="G25" s="38">
        <f t="shared" si="5"/>
        <v>-931.6773924660265</v>
      </c>
    </row>
    <row r="26" spans="1:7" x14ac:dyDescent="0.2">
      <c r="A26" s="35">
        <v>23</v>
      </c>
      <c r="B26" s="36">
        <f t="shared" si="3"/>
        <v>47670</v>
      </c>
      <c r="C26" s="37">
        <f t="shared" si="0"/>
        <v>30422.118937665306</v>
      </c>
      <c r="D26" s="37">
        <f t="shared" si="4"/>
        <v>-63667.802672873957</v>
      </c>
      <c r="E26" s="38">
        <f t="shared" si="1"/>
        <v>-94089.921610539255</v>
      </c>
      <c r="F26" s="38">
        <f t="shared" si="2"/>
        <v>32314.006342741603</v>
      </c>
      <c r="G26" s="38">
        <f t="shared" si="5"/>
        <v>-1891.887405076297</v>
      </c>
    </row>
    <row r="27" spans="1:7" x14ac:dyDescent="0.2">
      <c r="A27" s="35">
        <v>24</v>
      </c>
      <c r="B27" s="36">
        <f t="shared" si="3"/>
        <v>47793</v>
      </c>
      <c r="C27" s="37">
        <f t="shared" si="0"/>
        <v>30422.118937665306</v>
      </c>
      <c r="D27" s="37">
        <f t="shared" si="4"/>
        <v>-96971.425459862017</v>
      </c>
      <c r="E27" s="38">
        <f t="shared" si="1"/>
        <v>-127393.54439752732</v>
      </c>
      <c r="F27" s="38">
        <f t="shared" si="2"/>
        <v>33303.622786988068</v>
      </c>
      <c r="G27" s="38">
        <f t="shared" si="5"/>
        <v>-2881.5038493227621</v>
      </c>
    </row>
    <row r="28" spans="1:7" x14ac:dyDescent="0.2">
      <c r="A28" s="35">
        <v>25</v>
      </c>
      <c r="B28" s="36">
        <f t="shared" si="3"/>
        <v>47913</v>
      </c>
      <c r="C28" s="37">
        <f t="shared" si="0"/>
        <v>30422.118937665306</v>
      </c>
      <c r="D28" s="37">
        <f t="shared" si="4"/>
        <v>-131294.97169470158</v>
      </c>
      <c r="E28" s="38">
        <f t="shared" si="1"/>
        <v>-161717.09063236689</v>
      </c>
      <c r="F28" s="38">
        <f t="shared" si="2"/>
        <v>34323.546234839567</v>
      </c>
      <c r="G28" s="38">
        <f t="shared" si="5"/>
        <v>-3901.4272971742612</v>
      </c>
    </row>
    <row r="29" spans="1:7" x14ac:dyDescent="0.2">
      <c r="A29" s="35">
        <v>26</v>
      </c>
      <c r="B29" s="36">
        <f t="shared" si="3"/>
        <v>48035</v>
      </c>
      <c r="C29" s="37">
        <f t="shared" si="0"/>
        <v>30422.118937665306</v>
      </c>
      <c r="D29" s="37">
        <f t="shared" si="4"/>
        <v>-166669.67653298311</v>
      </c>
      <c r="E29" s="38">
        <f t="shared" si="1"/>
        <v>-197091.79547064842</v>
      </c>
      <c r="F29" s="38">
        <f t="shared" si="2"/>
        <v>35374.704838281526</v>
      </c>
      <c r="G29" s="38">
        <f t="shared" si="5"/>
        <v>-4952.5859006162209</v>
      </c>
    </row>
    <row r="30" spans="1:7" x14ac:dyDescent="0.2">
      <c r="A30" s="35">
        <v>27</v>
      </c>
      <c r="B30" s="36">
        <f t="shared" si="3"/>
        <v>48158</v>
      </c>
      <c r="C30" s="37">
        <f t="shared" si="0"/>
        <v>30422.118937665306</v>
      </c>
      <c r="D30" s="37">
        <f t="shared" si="4"/>
        <v>-203127.73170693702</v>
      </c>
      <c r="E30" s="38">
        <f t="shared" si="1"/>
        <v>-233549.85064460232</v>
      </c>
      <c r="F30" s="38">
        <f t="shared" si="2"/>
        <v>36458.055173953908</v>
      </c>
      <c r="G30" s="38">
        <f t="shared" si="5"/>
        <v>-6035.9362362886022</v>
      </c>
    </row>
    <row r="31" spans="1:7" x14ac:dyDescent="0.2">
      <c r="A31" s="35">
        <v>28</v>
      </c>
      <c r="B31" s="36">
        <f t="shared" si="3"/>
        <v>48279</v>
      </c>
      <c r="C31" s="37">
        <f t="shared" si="0"/>
        <v>30422.118937665306</v>
      </c>
      <c r="D31" s="37">
        <f t="shared" si="4"/>
        <v>-240702.31482059325</v>
      </c>
      <c r="E31" s="38">
        <f t="shared" si="1"/>
        <v>-271124.43375825859</v>
      </c>
      <c r="F31" s="38">
        <f t="shared" si="2"/>
        <v>37574.583113656234</v>
      </c>
      <c r="G31" s="38">
        <f t="shared" si="5"/>
        <v>-7152.4641759909282</v>
      </c>
    </row>
    <row r="32" spans="1:7" x14ac:dyDescent="0.2">
      <c r="A32" s="35">
        <v>29</v>
      </c>
      <c r="B32" s="36">
        <f t="shared" si="3"/>
        <v>48401</v>
      </c>
      <c r="C32" s="37">
        <f t="shared" si="0"/>
        <v>30422.118937665306</v>
      </c>
      <c r="D32" s="37">
        <f t="shared" si="4"/>
        <v>-279427.61954210524</v>
      </c>
      <c r="E32" s="38">
        <f t="shared" si="1"/>
        <v>-309849.73847977055</v>
      </c>
      <c r="F32" s="38">
        <f t="shared" si="2"/>
        <v>38725.304721511959</v>
      </c>
      <c r="G32" s="38">
        <f t="shared" si="5"/>
        <v>-8303.1857838466531</v>
      </c>
    </row>
    <row r="33" spans="1:7" x14ac:dyDescent="0.2">
      <c r="A33" s="35">
        <v>30</v>
      </c>
      <c r="B33" s="36">
        <f t="shared" si="3"/>
        <v>48524</v>
      </c>
      <c r="C33" s="37">
        <f t="shared" si="0"/>
        <v>30422.118937665306</v>
      </c>
      <c r="D33" s="37">
        <f t="shared" si="4"/>
        <v>-319338.88672071346</v>
      </c>
      <c r="E33" s="38">
        <f t="shared" si="1"/>
        <v>-349761.00565837877</v>
      </c>
      <c r="F33" s="38">
        <f t="shared" si="2"/>
        <v>39911.267178608221</v>
      </c>
      <c r="G33" s="38">
        <f t="shared" si="5"/>
        <v>-9489.1482409429154</v>
      </c>
    </row>
    <row r="34" spans="1:7" x14ac:dyDescent="0.2">
      <c r="A34" s="35">
        <v>31</v>
      </c>
      <c r="B34" s="36">
        <f t="shared" si="3"/>
        <v>48644</v>
      </c>
      <c r="C34" s="37">
        <f t="shared" si="0"/>
        <v>30422.118937665306</v>
      </c>
      <c r="D34" s="37">
        <f t="shared" si="4"/>
        <v>-360472.43645666656</v>
      </c>
      <c r="E34" s="38">
        <f t="shared" si="1"/>
        <v>-390894.55539433187</v>
      </c>
      <c r="F34" s="38">
        <f t="shared" si="2"/>
        <v>41133.5497359531</v>
      </c>
      <c r="G34" s="38">
        <f t="shared" si="5"/>
        <v>-10711.430798287794</v>
      </c>
    </row>
    <row r="35" spans="1:7" x14ac:dyDescent="0.2">
      <c r="A35" s="35">
        <v>32</v>
      </c>
      <c r="B35" s="36">
        <f t="shared" si="3"/>
        <v>48766</v>
      </c>
      <c r="C35" s="37">
        <f t="shared" si="0"/>
        <v>30422.118937665306</v>
      </c>
      <c r="D35" s="37">
        <f t="shared" si="4"/>
        <v>-402865.70115328324</v>
      </c>
      <c r="E35" s="38">
        <f t="shared" si="1"/>
        <v>-433287.82009094855</v>
      </c>
      <c r="F35" s="38">
        <f t="shared" si="2"/>
        <v>42393.264696616679</v>
      </c>
      <c r="G35" s="38">
        <f t="shared" si="5"/>
        <v>-11971.145758951374</v>
      </c>
    </row>
    <row r="36" spans="1:7" x14ac:dyDescent="0.2">
      <c r="A36" s="35">
        <v>33</v>
      </c>
      <c r="B36" s="36">
        <f t="shared" si="3"/>
        <v>48889</v>
      </c>
      <c r="C36" s="37">
        <f t="shared" si="0"/>
        <v>30422.118937665306</v>
      </c>
      <c r="D36" s="37">
        <f t="shared" si="4"/>
        <v>-446557.25958123378</v>
      </c>
      <c r="E36" s="38">
        <f t="shared" si="1"/>
        <v>-476979.37851889909</v>
      </c>
      <c r="F36" s="38">
        <f t="shared" si="2"/>
        <v>43691.558427950542</v>
      </c>
      <c r="G36" s="38">
        <f t="shared" si="5"/>
        <v>-13269.439490285236</v>
      </c>
    </row>
    <row r="37" spans="1:7" x14ac:dyDescent="0.2">
      <c r="A37" s="35">
        <v>34</v>
      </c>
      <c r="B37" s="36">
        <f t="shared" si="3"/>
        <v>49009</v>
      </c>
      <c r="C37" s="37">
        <f t="shared" si="0"/>
        <v>30422.118937665306</v>
      </c>
      <c r="D37" s="37">
        <f t="shared" si="4"/>
        <v>-491586.87198604032</v>
      </c>
      <c r="E37" s="38">
        <f t="shared" si="1"/>
        <v>-522008.99092370563</v>
      </c>
      <c r="F37" s="38">
        <f t="shared" si="2"/>
        <v>45029.612404806539</v>
      </c>
      <c r="G37" s="38">
        <f t="shared" si="5"/>
        <v>-14607.493467141234</v>
      </c>
    </row>
    <row r="38" spans="1:7" x14ac:dyDescent="0.2">
      <c r="A38" s="35">
        <v>35</v>
      </c>
      <c r="B38" s="36">
        <f t="shared" si="3"/>
        <v>49131</v>
      </c>
      <c r="C38" s="37">
        <f t="shared" si="0"/>
        <v>30422.118937665306</v>
      </c>
      <c r="D38" s="37">
        <f t="shared" si="4"/>
        <v>-537995.51627074403</v>
      </c>
      <c r="E38" s="38">
        <f t="shared" si="1"/>
        <v>-568417.63520840928</v>
      </c>
      <c r="F38" s="38">
        <f t="shared" si="2"/>
        <v>46408.644284703711</v>
      </c>
      <c r="G38" s="38">
        <f t="shared" si="5"/>
        <v>-15986.525347038405</v>
      </c>
    </row>
    <row r="39" spans="1:7" x14ac:dyDescent="0.2">
      <c r="A39" s="35">
        <v>36</v>
      </c>
      <c r="B39" s="36">
        <f t="shared" si="3"/>
        <v>49254</v>
      </c>
      <c r="C39" s="37">
        <f t="shared" si="0"/>
        <v>30422.118937665306</v>
      </c>
      <c r="D39" s="37">
        <f t="shared" si="4"/>
        <v>-585825.42528666672</v>
      </c>
      <c r="E39" s="38">
        <f t="shared" si="1"/>
        <v>-616247.54422433209</v>
      </c>
      <c r="F39" s="38">
        <f t="shared" si="2"/>
        <v>47829.909015922749</v>
      </c>
      <c r="G39" s="38">
        <f t="shared" si="5"/>
        <v>-17407.790078257443</v>
      </c>
    </row>
    <row r="40" spans="1:7" x14ac:dyDescent="0.2">
      <c r="A40" s="35">
        <v>37</v>
      </c>
      <c r="B40" s="36">
        <f t="shared" si="3"/>
        <v>49374</v>
      </c>
      <c r="C40" s="37">
        <f t="shared" si="0"/>
        <v>30422.118937665306</v>
      </c>
      <c r="D40" s="37">
        <f t="shared" si="4"/>
        <v>-635120.12526620214</v>
      </c>
      <c r="E40" s="38">
        <f t="shared" si="1"/>
        <v>-665542.24420386739</v>
      </c>
      <c r="F40" s="38">
        <f t="shared" si="2"/>
        <v>49294.699979535362</v>
      </c>
      <c r="G40" s="38">
        <f t="shared" si="5"/>
        <v>-18872.581041870057</v>
      </c>
    </row>
    <row r="41" spans="1:7" x14ac:dyDescent="0.2">
      <c r="A41" s="35">
        <v>38</v>
      </c>
      <c r="B41" s="36">
        <f t="shared" si="3"/>
        <v>49496</v>
      </c>
      <c r="C41" s="37">
        <f t="shared" si="0"/>
        <v>30422.118937665306</v>
      </c>
      <c r="D41" s="37">
        <f t="shared" si="4"/>
        <v>-685924.47543261072</v>
      </c>
      <c r="E41" s="38">
        <f t="shared" si="1"/>
        <v>-716346.59437027597</v>
      </c>
      <c r="F41" s="38">
        <f t="shared" si="2"/>
        <v>50804.350166408636</v>
      </c>
      <c r="G41" s="38">
        <f t="shared" si="5"/>
        <v>-20382.231228743331</v>
      </c>
    </row>
    <row r="42" spans="1:7" x14ac:dyDescent="0.2">
      <c r="A42" s="35">
        <v>39</v>
      </c>
      <c r="B42" s="36">
        <f t="shared" si="3"/>
        <v>49619</v>
      </c>
      <c r="C42" s="37">
        <f t="shared" si="0"/>
        <v>30422.118937665306</v>
      </c>
      <c r="D42" s="37">
        <f t="shared" si="4"/>
        <v>-738284.70882286562</v>
      </c>
      <c r="E42" s="38">
        <f t="shared" si="1"/>
        <v>-768706.82776053087</v>
      </c>
      <c r="F42" s="38">
        <f t="shared" si="2"/>
        <v>52360.233390254958</v>
      </c>
      <c r="G42" s="38">
        <f t="shared" si="5"/>
        <v>-21938.114452589653</v>
      </c>
    </row>
    <row r="43" spans="1:7" x14ac:dyDescent="0.2">
      <c r="A43" s="35">
        <v>40</v>
      </c>
      <c r="B43" s="36">
        <f t="shared" si="3"/>
        <v>49740</v>
      </c>
      <c r="C43" s="37">
        <f t="shared" si="0"/>
        <v>30422.118937665306</v>
      </c>
      <c r="D43" s="37">
        <f t="shared" si="4"/>
        <v>-792248.47436069709</v>
      </c>
      <c r="E43" s="38">
        <f t="shared" si="1"/>
        <v>-822670.59329836234</v>
      </c>
      <c r="F43" s="38">
        <f t="shared" si="2"/>
        <v>53963.765537831525</v>
      </c>
      <c r="G43" s="38">
        <f t="shared" si="5"/>
        <v>-23541.646600166219</v>
      </c>
    </row>
    <row r="44" spans="1:7" ht="15.75" x14ac:dyDescent="0.2">
      <c r="B44" s="39" t="s">
        <v>15</v>
      </c>
      <c r="C44" s="40">
        <f>IF(F2=5,SUM(C4:C8),IF(F2=6,SUM(C4:C9),IF(F2=10,SUM(C4:C13),IF(F2=12,SUM(C4:C15),IF(F2=15,SUM(C4:C18),IF(F2=18,SUM(C4:C21),IF(F2=20,SUM(C4:C23),IF(F2=24,SUM(C4:C27),IF(F2=36,SUM(C4:C39),SUM(C4:C43))))))))))</f>
        <v>608442.37875330611</v>
      </c>
    </row>
    <row r="45" spans="1:7" x14ac:dyDescent="0.2">
      <c r="B45" s="41"/>
      <c r="D45" s="42"/>
      <c r="E45" s="43"/>
      <c r="F45" s="43"/>
      <c r="G45" s="43"/>
    </row>
  </sheetData>
  <mergeCells count="2">
    <mergeCell ref="H1:I1"/>
    <mergeCell ref="J1:K1"/>
  </mergeCells>
  <pageMargins left="0.7" right="0.7" top="0.75" bottom="0.75" header="0.3" footer="0.3"/>
  <pageSetup paperSize="9" fitToWidth="0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pageSetUpPr fitToPage="1"/>
  </sheetPr>
  <dimension ref="A1:K44"/>
  <sheetViews>
    <sheetView rightToLeft="1" zoomScaleNormal="100" workbookViewId="0">
      <pane ySplit="3" topLeftCell="A28" activePane="bottomLeft" state="frozen"/>
      <selection pane="bottomLeft" activeCell="C44" sqref="C44"/>
    </sheetView>
  </sheetViews>
  <sheetFormatPr defaultRowHeight="14.25" x14ac:dyDescent="0.2"/>
  <cols>
    <col min="1" max="1" width="3.75" customWidth="1"/>
    <col min="2" max="2" width="17.75" bestFit="1" customWidth="1"/>
    <col min="3" max="3" width="17.25" bestFit="1" customWidth="1"/>
    <col min="4" max="4" width="17.75" bestFit="1" customWidth="1"/>
    <col min="5" max="5" width="16.375" bestFit="1" customWidth="1"/>
    <col min="6" max="6" width="13.75" bestFit="1" customWidth="1"/>
    <col min="7" max="7" width="14.375" bestFit="1" customWidth="1"/>
    <col min="8" max="8" width="3.25" customWidth="1"/>
    <col min="9" max="9" width="8.25" customWidth="1"/>
    <col min="10" max="10" width="4" customWidth="1"/>
    <col min="11" max="11" width="16.125" customWidth="1"/>
  </cols>
  <sheetData>
    <row r="1" spans="1:11" ht="18" x14ac:dyDescent="0.25">
      <c r="A1" s="1"/>
      <c r="B1" s="2" t="s">
        <v>0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18">
        <v>265000</v>
      </c>
      <c r="C2" s="22">
        <v>100000</v>
      </c>
      <c r="D2" s="14">
        <f>B2-C2</f>
        <v>165000</v>
      </c>
      <c r="E2" s="15">
        <v>0.1225</v>
      </c>
      <c r="F2" s="8">
        <v>20</v>
      </c>
      <c r="G2" s="16">
        <v>44850</v>
      </c>
      <c r="H2" s="4">
        <v>3</v>
      </c>
      <c r="I2" s="3" t="s">
        <v>10</v>
      </c>
      <c r="J2" s="4">
        <v>3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44942</v>
      </c>
      <c r="C4" s="12">
        <f>PMT(($E$2/4),$F$2,-$D$2,0,0)</f>
        <v>11154.776943810612</v>
      </c>
      <c r="D4" s="12">
        <f>(1+($E$2/4))*D2</f>
        <v>170053.12499999997</v>
      </c>
      <c r="E4" s="13">
        <f>D4-C4</f>
        <v>158898.34805618937</v>
      </c>
      <c r="F4" s="13">
        <f>C4-G4</f>
        <v>6101.6519438106407</v>
      </c>
      <c r="G4" s="13">
        <f>D4-D2</f>
        <v>5053.1249999999709</v>
      </c>
    </row>
    <row r="5" spans="1:11" x14ac:dyDescent="0.2">
      <c r="A5" s="11">
        <v>2</v>
      </c>
      <c r="B5" s="17">
        <f>EDATE(B4,$H$2)</f>
        <v>45032</v>
      </c>
      <c r="C5" s="12">
        <f t="shared" ref="C5:C43" si="0">PMT(($E$2/4),$F$2,-$D$2,0,0)</f>
        <v>11154.776943810612</v>
      </c>
      <c r="D5" s="12">
        <f>(1+($E$2/4))*E4</f>
        <v>163764.60996541014</v>
      </c>
      <c r="E5" s="13">
        <f t="shared" ref="E5:E23" si="1">D5-C5</f>
        <v>152609.83302159954</v>
      </c>
      <c r="F5" s="13">
        <f t="shared" ref="F5:F23" si="2">C5-G5</f>
        <v>6288.5150345898364</v>
      </c>
      <c r="G5" s="13">
        <f>D5-E4</f>
        <v>4866.2619092207751</v>
      </c>
    </row>
    <row r="6" spans="1:11" x14ac:dyDescent="0.2">
      <c r="A6" s="11">
        <v>3</v>
      </c>
      <c r="B6" s="17">
        <f t="shared" ref="B6:B43" si="3">EDATE(B5,$H$2)</f>
        <v>45123</v>
      </c>
      <c r="C6" s="12">
        <f t="shared" si="0"/>
        <v>11154.776943810612</v>
      </c>
      <c r="D6" s="12">
        <f t="shared" ref="D6:D23" si="4">(1+($E$2/4))*E5</f>
        <v>157283.509157886</v>
      </c>
      <c r="E6" s="13">
        <f t="shared" si="1"/>
        <v>146128.7322140754</v>
      </c>
      <c r="F6" s="13">
        <f t="shared" si="2"/>
        <v>6481.100807524148</v>
      </c>
      <c r="G6" s="13">
        <f t="shared" ref="G6:G23" si="5">D6-E5</f>
        <v>4673.6761362864636</v>
      </c>
    </row>
    <row r="7" spans="1:11" x14ac:dyDescent="0.2">
      <c r="A7" s="11">
        <v>4</v>
      </c>
      <c r="B7" s="17">
        <f t="shared" si="3"/>
        <v>45215</v>
      </c>
      <c r="C7" s="12">
        <f t="shared" si="0"/>
        <v>11154.776943810612</v>
      </c>
      <c r="D7" s="12">
        <f t="shared" si="4"/>
        <v>150603.92463813143</v>
      </c>
      <c r="E7" s="13">
        <f t="shared" si="1"/>
        <v>139449.14769432083</v>
      </c>
      <c r="F7" s="13">
        <f t="shared" si="2"/>
        <v>6679.5845197545787</v>
      </c>
      <c r="G7" s="13">
        <f t="shared" si="5"/>
        <v>4475.1924240560329</v>
      </c>
    </row>
    <row r="8" spans="1:11" x14ac:dyDescent="0.2">
      <c r="A8" s="11">
        <v>5</v>
      </c>
      <c r="B8" s="17">
        <f t="shared" si="3"/>
        <v>45307</v>
      </c>
      <c r="C8" s="12">
        <f t="shared" si="0"/>
        <v>11154.776943810612</v>
      </c>
      <c r="D8" s="12">
        <f t="shared" si="4"/>
        <v>143719.77784245939</v>
      </c>
      <c r="E8" s="13">
        <f t="shared" si="1"/>
        <v>132565.00089864878</v>
      </c>
      <c r="F8" s="13">
        <f t="shared" si="2"/>
        <v>6884.1467956720517</v>
      </c>
      <c r="G8" s="13">
        <f t="shared" si="5"/>
        <v>4270.6301481385599</v>
      </c>
    </row>
    <row r="9" spans="1:11" x14ac:dyDescent="0.2">
      <c r="A9" s="11">
        <v>6</v>
      </c>
      <c r="B9" s="17">
        <f t="shared" si="3"/>
        <v>45398</v>
      </c>
      <c r="C9" s="12">
        <f t="shared" si="0"/>
        <v>11154.776943810612</v>
      </c>
      <c r="D9" s="12">
        <f t="shared" si="4"/>
        <v>136624.80405116989</v>
      </c>
      <c r="E9" s="13">
        <f t="shared" si="1"/>
        <v>125470.02710735929</v>
      </c>
      <c r="F9" s="13">
        <f t="shared" si="2"/>
        <v>7094.9737912894998</v>
      </c>
      <c r="G9" s="13">
        <f t="shared" si="5"/>
        <v>4059.8031525211118</v>
      </c>
    </row>
    <row r="10" spans="1:11" x14ac:dyDescent="0.2">
      <c r="A10" s="11">
        <v>7</v>
      </c>
      <c r="B10" s="17">
        <f t="shared" si="3"/>
        <v>45489</v>
      </c>
      <c r="C10" s="12">
        <f t="shared" si="0"/>
        <v>11154.776943810612</v>
      </c>
      <c r="D10" s="12">
        <f t="shared" si="4"/>
        <v>129312.54668752216</v>
      </c>
      <c r="E10" s="13">
        <f t="shared" si="1"/>
        <v>118157.76974371154</v>
      </c>
      <c r="F10" s="13">
        <f t="shared" si="2"/>
        <v>7312.2573636477391</v>
      </c>
      <c r="G10" s="13">
        <f t="shared" si="5"/>
        <v>3842.5195801628724</v>
      </c>
    </row>
    <row r="11" spans="1:11" x14ac:dyDescent="0.2">
      <c r="A11" s="11">
        <v>8</v>
      </c>
      <c r="B11" s="17">
        <f t="shared" si="3"/>
        <v>45581</v>
      </c>
      <c r="C11" s="12">
        <f t="shared" si="0"/>
        <v>11154.776943810612</v>
      </c>
      <c r="D11" s="12">
        <f t="shared" si="4"/>
        <v>121776.3514421127</v>
      </c>
      <c r="E11" s="13">
        <f t="shared" si="1"/>
        <v>110621.5744983021</v>
      </c>
      <c r="F11" s="13">
        <f t="shared" si="2"/>
        <v>7536.1952454094499</v>
      </c>
      <c r="G11" s="13">
        <f t="shared" si="5"/>
        <v>3618.5816984011617</v>
      </c>
    </row>
    <row r="12" spans="1:11" x14ac:dyDescent="0.2">
      <c r="A12" s="11">
        <v>9</v>
      </c>
      <c r="B12" s="17">
        <f t="shared" si="3"/>
        <v>45673</v>
      </c>
      <c r="C12" s="12">
        <f t="shared" si="0"/>
        <v>11154.776943810612</v>
      </c>
      <c r="D12" s="12">
        <f t="shared" si="4"/>
        <v>114009.36021731258</v>
      </c>
      <c r="E12" s="13">
        <f t="shared" si="1"/>
        <v>102854.58327350198</v>
      </c>
      <c r="F12" s="13">
        <f t="shared" si="2"/>
        <v>7766.9912248001274</v>
      </c>
      <c r="G12" s="13">
        <f t="shared" si="5"/>
        <v>3387.7857190104842</v>
      </c>
    </row>
    <row r="13" spans="1:11" x14ac:dyDescent="0.2">
      <c r="A13" s="11">
        <v>10</v>
      </c>
      <c r="B13" s="17">
        <f t="shared" si="3"/>
        <v>45763</v>
      </c>
      <c r="C13" s="12">
        <f t="shared" si="0"/>
        <v>11154.776943810612</v>
      </c>
      <c r="D13" s="12">
        <f t="shared" si="4"/>
        <v>106004.50488625297</v>
      </c>
      <c r="E13" s="13">
        <f t="shared" si="1"/>
        <v>94849.727942442347</v>
      </c>
      <c r="F13" s="13">
        <f t="shared" si="2"/>
        <v>8004.8553310596253</v>
      </c>
      <c r="G13" s="13">
        <f t="shared" si="5"/>
        <v>3149.9216127509862</v>
      </c>
    </row>
    <row r="14" spans="1:11" x14ac:dyDescent="0.2">
      <c r="A14" s="11">
        <v>11</v>
      </c>
      <c r="B14" s="17">
        <f t="shared" si="3"/>
        <v>45854</v>
      </c>
      <c r="C14" s="12">
        <f t="shared" si="0"/>
        <v>11154.776943810612</v>
      </c>
      <c r="D14" s="12">
        <f t="shared" si="4"/>
        <v>97754.500860679633</v>
      </c>
      <c r="E14" s="13">
        <f t="shared" si="1"/>
        <v>86599.723916869028</v>
      </c>
      <c r="F14" s="13">
        <f t="shared" si="2"/>
        <v>8250.0040255733256</v>
      </c>
      <c r="G14" s="13">
        <f t="shared" si="5"/>
        <v>2904.7729182372859</v>
      </c>
    </row>
    <row r="15" spans="1:11" x14ac:dyDescent="0.2">
      <c r="A15" s="11">
        <v>12</v>
      </c>
      <c r="B15" s="17">
        <f t="shared" si="3"/>
        <v>45946</v>
      </c>
      <c r="C15" s="12">
        <f t="shared" si="0"/>
        <v>11154.776943810612</v>
      </c>
      <c r="D15" s="12">
        <f t="shared" si="4"/>
        <v>89251.840461823129</v>
      </c>
      <c r="E15" s="13">
        <f t="shared" si="1"/>
        <v>78097.063518012525</v>
      </c>
      <c r="F15" s="13">
        <f t="shared" si="2"/>
        <v>8502.6603988565112</v>
      </c>
      <c r="G15" s="13">
        <f t="shared" si="5"/>
        <v>2652.1165449541004</v>
      </c>
    </row>
    <row r="16" spans="1:11" x14ac:dyDescent="0.2">
      <c r="A16" s="11">
        <v>13</v>
      </c>
      <c r="B16" s="17">
        <f t="shared" si="3"/>
        <v>46038</v>
      </c>
      <c r="C16" s="12">
        <f t="shared" si="0"/>
        <v>11154.776943810612</v>
      </c>
      <c r="D16" s="12">
        <f t="shared" si="4"/>
        <v>80488.786088251654</v>
      </c>
      <c r="E16" s="13">
        <f t="shared" si="1"/>
        <v>69334.00914444105</v>
      </c>
      <c r="F16" s="13">
        <f t="shared" si="2"/>
        <v>8763.0543735714818</v>
      </c>
      <c r="G16" s="13">
        <f t="shared" si="5"/>
        <v>2391.7225702391297</v>
      </c>
    </row>
    <row r="17" spans="1:7" x14ac:dyDescent="0.2">
      <c r="A17" s="11">
        <v>14</v>
      </c>
      <c r="B17" s="17">
        <f t="shared" si="3"/>
        <v>46128</v>
      </c>
      <c r="C17" s="12">
        <f t="shared" si="0"/>
        <v>11154.776943810612</v>
      </c>
      <c r="D17" s="12">
        <f t="shared" si="4"/>
        <v>71457.363174489554</v>
      </c>
      <c r="E17" s="13">
        <f t="shared" si="1"/>
        <v>60302.586230678942</v>
      </c>
      <c r="F17" s="13">
        <f t="shared" si="2"/>
        <v>9031.4229137621078</v>
      </c>
      <c r="G17" s="13">
        <f t="shared" si="5"/>
        <v>2123.3540300485038</v>
      </c>
    </row>
    <row r="18" spans="1:7" x14ac:dyDescent="0.2">
      <c r="A18" s="11">
        <v>15</v>
      </c>
      <c r="B18" s="17">
        <f t="shared" si="3"/>
        <v>46219</v>
      </c>
      <c r="C18" s="12">
        <f t="shared" si="0"/>
        <v>11154.776943810612</v>
      </c>
      <c r="D18" s="12">
        <f t="shared" si="4"/>
        <v>62149.352933993476</v>
      </c>
      <c r="E18" s="13">
        <f t="shared" si="1"/>
        <v>50994.575990182864</v>
      </c>
      <c r="F18" s="13">
        <f t="shared" si="2"/>
        <v>9308.010240496078</v>
      </c>
      <c r="G18" s="13">
        <f t="shared" si="5"/>
        <v>1846.7667033145335</v>
      </c>
    </row>
    <row r="19" spans="1:7" x14ac:dyDescent="0.2">
      <c r="A19" s="11">
        <v>16</v>
      </c>
      <c r="B19" s="17">
        <f t="shared" si="3"/>
        <v>46311</v>
      </c>
      <c r="C19" s="12">
        <f t="shared" si="0"/>
        <v>11154.776943810612</v>
      </c>
      <c r="D19" s="12">
        <f t="shared" si="4"/>
        <v>52556.284879882209</v>
      </c>
      <c r="E19" s="13">
        <f t="shared" si="1"/>
        <v>41401.507936071597</v>
      </c>
      <c r="F19" s="13">
        <f t="shared" si="2"/>
        <v>9593.068054111267</v>
      </c>
      <c r="G19" s="13">
        <f t="shared" si="5"/>
        <v>1561.7088896993446</v>
      </c>
    </row>
    <row r="20" spans="1:7" x14ac:dyDescent="0.2">
      <c r="A20" s="11">
        <v>17</v>
      </c>
      <c r="B20" s="17">
        <f t="shared" si="3"/>
        <v>46403</v>
      </c>
      <c r="C20" s="12">
        <f t="shared" si="0"/>
        <v>11154.776943810612</v>
      </c>
      <c r="D20" s="12">
        <f t="shared" si="4"/>
        <v>42669.429116613785</v>
      </c>
      <c r="E20" s="13">
        <f t="shared" si="1"/>
        <v>31514.652172803173</v>
      </c>
      <c r="F20" s="13">
        <f t="shared" si="2"/>
        <v>9886.8557632684242</v>
      </c>
      <c r="G20" s="13">
        <f t="shared" si="5"/>
        <v>1267.9211805421874</v>
      </c>
    </row>
    <row r="21" spans="1:7" x14ac:dyDescent="0.2">
      <c r="A21" s="11">
        <v>18</v>
      </c>
      <c r="B21" s="17">
        <f t="shared" si="3"/>
        <v>46493</v>
      </c>
      <c r="C21" s="12">
        <f t="shared" si="0"/>
        <v>11154.776943810612</v>
      </c>
      <c r="D21" s="12">
        <f t="shared" si="4"/>
        <v>32479.788395595268</v>
      </c>
      <c r="E21" s="13">
        <f t="shared" si="1"/>
        <v>21325.011451784656</v>
      </c>
      <c r="F21" s="13">
        <f t="shared" si="2"/>
        <v>10189.640721018517</v>
      </c>
      <c r="G21" s="13">
        <f t="shared" si="5"/>
        <v>965.13622279209449</v>
      </c>
    </row>
    <row r="22" spans="1:7" x14ac:dyDescent="0.2">
      <c r="A22" s="11">
        <v>19</v>
      </c>
      <c r="B22" s="17">
        <f t="shared" si="3"/>
        <v>46584</v>
      </c>
      <c r="C22" s="12">
        <f t="shared" si="0"/>
        <v>11154.776943810612</v>
      </c>
      <c r="D22" s="12">
        <f t="shared" si="4"/>
        <v>21978.089927495559</v>
      </c>
      <c r="E22" s="13">
        <f t="shared" si="1"/>
        <v>10823.312983684948</v>
      </c>
      <c r="F22" s="13">
        <f t="shared" si="2"/>
        <v>10501.698468099708</v>
      </c>
      <c r="G22" s="13">
        <f t="shared" si="5"/>
        <v>653.07847571090315</v>
      </c>
    </row>
    <row r="23" spans="1:7" x14ac:dyDescent="0.2">
      <c r="A23" s="11">
        <v>20</v>
      </c>
      <c r="B23" s="17">
        <f t="shared" si="3"/>
        <v>46676</v>
      </c>
      <c r="C23" s="12">
        <f t="shared" si="0"/>
        <v>11154.776943810612</v>
      </c>
      <c r="D23" s="12">
        <f t="shared" si="4"/>
        <v>11154.776943810299</v>
      </c>
      <c r="E23" s="13">
        <f t="shared" si="1"/>
        <v>-3.1286617740988731E-10</v>
      </c>
      <c r="F23" s="13">
        <f t="shared" si="2"/>
        <v>10823.31298368526</v>
      </c>
      <c r="G23" s="13">
        <f t="shared" si="5"/>
        <v>331.46396012535115</v>
      </c>
    </row>
    <row r="24" spans="1:7" x14ac:dyDescent="0.2">
      <c r="A24" s="11">
        <v>21</v>
      </c>
      <c r="B24" s="17">
        <f t="shared" si="3"/>
        <v>46768</v>
      </c>
      <c r="C24" s="12">
        <f t="shared" si="0"/>
        <v>11154.776943810612</v>
      </c>
      <c r="D24" s="12">
        <f t="shared" ref="D24:D43" si="6">(1+($E$2/4))*E23</f>
        <v>-3.2244770409306508E-10</v>
      </c>
      <c r="E24" s="13">
        <f t="shared" ref="E24:E43" si="7">D24-C24</f>
        <v>-11154.776943810934</v>
      </c>
      <c r="F24" s="13">
        <f t="shared" ref="F24:F43" si="8">C24-G24</f>
        <v>11154.776943810621</v>
      </c>
      <c r="G24" s="13">
        <f t="shared" ref="G24:G43" si="9">D24-E23</f>
        <v>-9.58152668317777E-12</v>
      </c>
    </row>
    <row r="25" spans="1:7" x14ac:dyDescent="0.2">
      <c r="A25" s="11">
        <v>22</v>
      </c>
      <c r="B25" s="17">
        <f t="shared" si="3"/>
        <v>46859</v>
      </c>
      <c r="C25" s="12">
        <f t="shared" si="0"/>
        <v>11154.776943810612</v>
      </c>
      <c r="D25" s="12">
        <f t="shared" si="6"/>
        <v>-11496.391987715142</v>
      </c>
      <c r="E25" s="13">
        <f t="shared" si="7"/>
        <v>-22651.168931525754</v>
      </c>
      <c r="F25" s="13">
        <f t="shared" si="8"/>
        <v>11496.39198771482</v>
      </c>
      <c r="G25" s="13">
        <f t="shared" si="9"/>
        <v>-341.61504390420851</v>
      </c>
    </row>
    <row r="26" spans="1:7" x14ac:dyDescent="0.2">
      <c r="A26" s="11">
        <v>23</v>
      </c>
      <c r="B26" s="17">
        <f t="shared" si="3"/>
        <v>46950</v>
      </c>
      <c r="C26" s="12">
        <f t="shared" si="0"/>
        <v>11154.776943810612</v>
      </c>
      <c r="D26" s="12">
        <f t="shared" si="6"/>
        <v>-23344.860980053727</v>
      </c>
      <c r="E26" s="13">
        <f t="shared" si="7"/>
        <v>-34499.637923864342</v>
      </c>
      <c r="F26" s="13">
        <f t="shared" si="8"/>
        <v>11848.468992338585</v>
      </c>
      <c r="G26" s="13">
        <f t="shared" si="9"/>
        <v>-693.69204852797338</v>
      </c>
    </row>
    <row r="27" spans="1:7" x14ac:dyDescent="0.2">
      <c r="A27" s="11">
        <v>24</v>
      </c>
      <c r="B27" s="17">
        <f t="shared" si="3"/>
        <v>47042</v>
      </c>
      <c r="C27" s="12">
        <f t="shared" si="0"/>
        <v>11154.776943810612</v>
      </c>
      <c r="D27" s="12">
        <f t="shared" si="6"/>
        <v>-35556.189335282681</v>
      </c>
      <c r="E27" s="13">
        <f t="shared" si="7"/>
        <v>-46710.966279093293</v>
      </c>
      <c r="F27" s="13">
        <f t="shared" si="8"/>
        <v>12211.32835522895</v>
      </c>
      <c r="G27" s="13">
        <f t="shared" si="9"/>
        <v>-1056.5514114183388</v>
      </c>
    </row>
    <row r="28" spans="1:7" x14ac:dyDescent="0.2">
      <c r="A28" s="11">
        <v>25</v>
      </c>
      <c r="B28" s="17">
        <f t="shared" si="3"/>
        <v>47134</v>
      </c>
      <c r="C28" s="12">
        <f t="shared" si="0"/>
        <v>11154.776943810612</v>
      </c>
      <c r="D28" s="12">
        <f t="shared" si="6"/>
        <v>-48141.489621390523</v>
      </c>
      <c r="E28" s="13">
        <f t="shared" si="7"/>
        <v>-59296.266565201135</v>
      </c>
      <c r="F28" s="13">
        <f t="shared" si="8"/>
        <v>12585.300286107842</v>
      </c>
      <c r="G28" s="13">
        <f t="shared" si="9"/>
        <v>-1430.5233422972306</v>
      </c>
    </row>
    <row r="29" spans="1:7" x14ac:dyDescent="0.2">
      <c r="A29" s="11">
        <v>26</v>
      </c>
      <c r="B29" s="17">
        <f t="shared" si="3"/>
        <v>47224</v>
      </c>
      <c r="C29" s="12">
        <f t="shared" si="0"/>
        <v>11154.776943810612</v>
      </c>
      <c r="D29" s="12">
        <f t="shared" si="6"/>
        <v>-61112.214728760417</v>
      </c>
      <c r="E29" s="13">
        <f t="shared" si="7"/>
        <v>-72266.991672571021</v>
      </c>
      <c r="F29" s="13">
        <f t="shared" si="8"/>
        <v>12970.725107369894</v>
      </c>
      <c r="G29" s="13">
        <f t="shared" si="9"/>
        <v>-1815.948163559282</v>
      </c>
    </row>
    <row r="30" spans="1:7" x14ac:dyDescent="0.2">
      <c r="A30" s="11">
        <v>27</v>
      </c>
      <c r="B30" s="17">
        <f t="shared" si="3"/>
        <v>47315</v>
      </c>
      <c r="C30" s="12">
        <f t="shared" si="0"/>
        <v>11154.776943810612</v>
      </c>
      <c r="D30" s="12">
        <f t="shared" si="6"/>
        <v>-74480.168292543502</v>
      </c>
      <c r="E30" s="13">
        <f t="shared" si="7"/>
        <v>-85634.945236354106</v>
      </c>
      <c r="F30" s="13">
        <f t="shared" si="8"/>
        <v>13367.953563783092</v>
      </c>
      <c r="G30" s="13">
        <f t="shared" si="9"/>
        <v>-2213.1766199724807</v>
      </c>
    </row>
    <row r="31" spans="1:7" x14ac:dyDescent="0.2">
      <c r="A31" s="11">
        <v>28</v>
      </c>
      <c r="B31" s="17">
        <f t="shared" si="3"/>
        <v>47407</v>
      </c>
      <c r="C31" s="12">
        <f t="shared" si="0"/>
        <v>11154.776943810612</v>
      </c>
      <c r="D31" s="12">
        <f t="shared" si="6"/>
        <v>-88257.515434217436</v>
      </c>
      <c r="E31" s="13">
        <f t="shared" si="7"/>
        <v>-99412.29237802804</v>
      </c>
      <c r="F31" s="13">
        <f t="shared" si="8"/>
        <v>13777.347141673941</v>
      </c>
      <c r="G31" s="13">
        <f t="shared" si="9"/>
        <v>-2622.5701978633297</v>
      </c>
    </row>
    <row r="32" spans="1:7" x14ac:dyDescent="0.2">
      <c r="A32" s="11">
        <v>29</v>
      </c>
      <c r="B32" s="17">
        <f t="shared" si="3"/>
        <v>47499</v>
      </c>
      <c r="C32" s="12">
        <f t="shared" si="0"/>
        <v>11154.776943810612</v>
      </c>
      <c r="D32" s="12">
        <f t="shared" si="6"/>
        <v>-102456.79383210513</v>
      </c>
      <c r="E32" s="13">
        <f t="shared" si="7"/>
        <v>-113611.57077591575</v>
      </c>
      <c r="F32" s="13">
        <f t="shared" si="8"/>
        <v>14199.278397887705</v>
      </c>
      <c r="G32" s="13">
        <f t="shared" si="9"/>
        <v>-3044.5014540770935</v>
      </c>
    </row>
    <row r="33" spans="1:7" x14ac:dyDescent="0.2">
      <c r="A33" s="11">
        <v>30</v>
      </c>
      <c r="B33" s="17">
        <f t="shared" si="3"/>
        <v>47589</v>
      </c>
      <c r="C33" s="12">
        <f t="shared" si="0"/>
        <v>11154.776943810612</v>
      </c>
      <c r="D33" s="12">
        <f t="shared" si="6"/>
        <v>-117090.92513092817</v>
      </c>
      <c r="E33" s="13">
        <f t="shared" si="7"/>
        <v>-128245.70207473877</v>
      </c>
      <c r="F33" s="13">
        <f t="shared" si="8"/>
        <v>14634.131298823027</v>
      </c>
      <c r="G33" s="13">
        <f t="shared" si="9"/>
        <v>-3479.3543550124159</v>
      </c>
    </row>
    <row r="34" spans="1:7" x14ac:dyDescent="0.2">
      <c r="A34" s="11">
        <v>31</v>
      </c>
      <c r="B34" s="17">
        <f t="shared" si="3"/>
        <v>47680</v>
      </c>
      <c r="C34" s="12">
        <f t="shared" si="0"/>
        <v>11154.776943810612</v>
      </c>
      <c r="D34" s="12">
        <f t="shared" si="6"/>
        <v>-132173.22670077762</v>
      </c>
      <c r="E34" s="13">
        <f t="shared" si="7"/>
        <v>-143328.00364458823</v>
      </c>
      <c r="F34" s="13">
        <f t="shared" si="8"/>
        <v>15082.301569849464</v>
      </c>
      <c r="G34" s="13">
        <f t="shared" si="9"/>
        <v>-3927.5246260388521</v>
      </c>
    </row>
    <row r="35" spans="1:7" x14ac:dyDescent="0.2">
      <c r="A35" s="11">
        <v>32</v>
      </c>
      <c r="B35" s="17">
        <f t="shared" si="3"/>
        <v>47772</v>
      </c>
      <c r="C35" s="12">
        <f t="shared" si="0"/>
        <v>11154.776943810612</v>
      </c>
      <c r="D35" s="12">
        <f t="shared" si="6"/>
        <v>-147717.42375620373</v>
      </c>
      <c r="E35" s="13">
        <f t="shared" si="7"/>
        <v>-158872.20070001433</v>
      </c>
      <c r="F35" s="13">
        <f t="shared" si="8"/>
        <v>15544.197055426113</v>
      </c>
      <c r="G35" s="13">
        <f t="shared" si="9"/>
        <v>-4389.4201116155018</v>
      </c>
    </row>
    <row r="36" spans="1:7" x14ac:dyDescent="0.2">
      <c r="A36" s="11">
        <v>33</v>
      </c>
      <c r="B36" s="17">
        <f t="shared" si="3"/>
        <v>47864</v>
      </c>
      <c r="C36" s="12">
        <f t="shared" si="0"/>
        <v>11154.776943810612</v>
      </c>
      <c r="D36" s="12">
        <f t="shared" si="6"/>
        <v>-163737.66184645225</v>
      </c>
      <c r="E36" s="13">
        <f t="shared" si="7"/>
        <v>-174892.43879026285</v>
      </c>
      <c r="F36" s="13">
        <f t="shared" si="8"/>
        <v>16020.238090248524</v>
      </c>
      <c r="G36" s="13">
        <f t="shared" si="9"/>
        <v>-4865.4611464379122</v>
      </c>
    </row>
    <row r="37" spans="1:7" x14ac:dyDescent="0.2">
      <c r="A37" s="11">
        <v>34</v>
      </c>
      <c r="B37" s="17">
        <f t="shared" si="3"/>
        <v>47954</v>
      </c>
      <c r="C37" s="12">
        <f t="shared" si="0"/>
        <v>11154.776943810612</v>
      </c>
      <c r="D37" s="12">
        <f t="shared" si="6"/>
        <v>-180248.51972821463</v>
      </c>
      <c r="E37" s="13">
        <f t="shared" si="7"/>
        <v>-191403.29667202523</v>
      </c>
      <c r="F37" s="13">
        <f t="shared" si="8"/>
        <v>16510.857881762386</v>
      </c>
      <c r="G37" s="13">
        <f t="shared" si="9"/>
        <v>-5356.0809379517741</v>
      </c>
    </row>
    <row r="38" spans="1:7" x14ac:dyDescent="0.2">
      <c r="A38" s="11">
        <v>35</v>
      </c>
      <c r="B38" s="17">
        <f t="shared" si="3"/>
        <v>48045</v>
      </c>
      <c r="C38" s="12">
        <f t="shared" si="0"/>
        <v>11154.776943810612</v>
      </c>
      <c r="D38" s="12">
        <f t="shared" si="6"/>
        <v>-197265.02263260598</v>
      </c>
      <c r="E38" s="13">
        <f t="shared" si="7"/>
        <v>-208419.79957641658</v>
      </c>
      <c r="F38" s="13">
        <f t="shared" si="8"/>
        <v>17016.50290439136</v>
      </c>
      <c r="G38" s="13">
        <f t="shared" si="9"/>
        <v>-5861.7259605807485</v>
      </c>
    </row>
    <row r="39" spans="1:7" x14ac:dyDescent="0.2">
      <c r="A39" s="11">
        <v>36</v>
      </c>
      <c r="B39" s="17">
        <f t="shared" si="3"/>
        <v>48137</v>
      </c>
      <c r="C39" s="12">
        <f t="shared" si="0"/>
        <v>11154.776943810612</v>
      </c>
      <c r="D39" s="12">
        <f t="shared" si="6"/>
        <v>-214802.65593844431</v>
      </c>
      <c r="E39" s="13">
        <f t="shared" si="7"/>
        <v>-225957.43288225491</v>
      </c>
      <c r="F39" s="13">
        <f t="shared" si="8"/>
        <v>17537.633305838339</v>
      </c>
      <c r="G39" s="13">
        <f t="shared" si="9"/>
        <v>-6382.8563620277273</v>
      </c>
    </row>
    <row r="40" spans="1:7" x14ac:dyDescent="0.2">
      <c r="A40" s="11">
        <v>37</v>
      </c>
      <c r="B40" s="17">
        <f t="shared" si="3"/>
        <v>48229</v>
      </c>
      <c r="C40" s="12">
        <f t="shared" si="0"/>
        <v>11154.776943810612</v>
      </c>
      <c r="D40" s="12">
        <f t="shared" si="6"/>
        <v>-232877.37926427394</v>
      </c>
      <c r="E40" s="13">
        <f t="shared" si="7"/>
        <v>-244032.15620808455</v>
      </c>
      <c r="F40" s="13">
        <f t="shared" si="8"/>
        <v>18074.72332582964</v>
      </c>
      <c r="G40" s="13">
        <f t="shared" si="9"/>
        <v>-6919.9463820190285</v>
      </c>
    </row>
    <row r="41" spans="1:7" x14ac:dyDescent="0.2">
      <c r="A41" s="11">
        <v>38</v>
      </c>
      <c r="B41" s="17">
        <f t="shared" si="3"/>
        <v>48320</v>
      </c>
      <c r="C41" s="12">
        <f t="shared" si="0"/>
        <v>11154.776943810612</v>
      </c>
      <c r="D41" s="12">
        <f t="shared" si="6"/>
        <v>-251505.6409919571</v>
      </c>
      <c r="E41" s="13">
        <f t="shared" si="7"/>
        <v>-262660.41793576773</v>
      </c>
      <c r="F41" s="13">
        <f t="shared" si="8"/>
        <v>18628.261727683166</v>
      </c>
      <c r="G41" s="13">
        <f t="shared" si="9"/>
        <v>-7473.4847838725545</v>
      </c>
    </row>
    <row r="42" spans="1:7" x14ac:dyDescent="0.2">
      <c r="A42" s="11">
        <v>39</v>
      </c>
      <c r="B42" s="17">
        <f t="shared" si="3"/>
        <v>48411</v>
      </c>
      <c r="C42" s="12">
        <f t="shared" si="0"/>
        <v>11154.776943810612</v>
      </c>
      <c r="D42" s="12">
        <f t="shared" si="6"/>
        <v>-270704.39323505061</v>
      </c>
      <c r="E42" s="13">
        <f t="shared" si="7"/>
        <v>-281859.17017886124</v>
      </c>
      <c r="F42" s="13">
        <f t="shared" si="8"/>
        <v>19198.752243093484</v>
      </c>
      <c r="G42" s="13">
        <f t="shared" si="9"/>
        <v>-8043.9752992828726</v>
      </c>
    </row>
    <row r="43" spans="1:7" x14ac:dyDescent="0.2">
      <c r="A43" s="11">
        <v>40</v>
      </c>
      <c r="B43" s="17">
        <f t="shared" si="3"/>
        <v>48503</v>
      </c>
      <c r="C43" s="12">
        <f t="shared" si="0"/>
        <v>11154.776943810612</v>
      </c>
      <c r="D43" s="12">
        <f t="shared" si="6"/>
        <v>-290491.10726558883</v>
      </c>
      <c r="E43" s="13">
        <f t="shared" si="7"/>
        <v>-301645.88420939946</v>
      </c>
      <c r="F43" s="13">
        <f t="shared" si="8"/>
        <v>19786.714030538198</v>
      </c>
      <c r="G43" s="13">
        <f t="shared" si="9"/>
        <v>-8631.9370867275866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223095.53887621214</v>
      </c>
    </row>
  </sheetData>
  <mergeCells count="2">
    <mergeCell ref="H1:I1"/>
    <mergeCell ref="J1:K1"/>
  </mergeCells>
  <pageMargins left="0.70866141732283472" right="0.70866141732283472" top="0.74803149606299213" bottom="0.74803149606299213" header="0.31496062992125984" footer="0.31496062992125984"/>
  <pageSetup paperSize="9" fitToWidth="0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44"/>
  <sheetViews>
    <sheetView rightToLeft="1" workbookViewId="0">
      <pane ySplit="3" topLeftCell="A22" activePane="bottomLeft" state="frozen"/>
      <selection pane="bottomLeft" activeCell="C44" sqref="C44"/>
    </sheetView>
  </sheetViews>
  <sheetFormatPr defaultRowHeight="14.25" x14ac:dyDescent="0.2"/>
  <cols>
    <col min="1" max="1" width="4.25" bestFit="1" customWidth="1"/>
    <col min="2" max="4" width="17.75" bestFit="1" customWidth="1"/>
    <col min="5" max="5" width="16.375" bestFit="1" customWidth="1"/>
    <col min="6" max="6" width="13.75" bestFit="1" customWidth="1"/>
    <col min="7" max="7" width="14.875" bestFit="1" customWidth="1"/>
    <col min="8" max="8" width="2.125" bestFit="1" customWidth="1"/>
    <col min="9" max="9" width="8.75" customWidth="1"/>
    <col min="10" max="10" width="3.75" customWidth="1"/>
    <col min="11" max="11" width="17.125" customWidth="1"/>
  </cols>
  <sheetData>
    <row r="1" spans="1:11" ht="1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6">
        <v>840000</v>
      </c>
      <c r="C2" s="7">
        <v>0.4</v>
      </c>
      <c r="D2" s="14">
        <f>(1-C2)*B2</f>
        <v>504000</v>
      </c>
      <c r="E2" s="15">
        <v>0.1225</v>
      </c>
      <c r="F2" s="8">
        <v>6</v>
      </c>
      <c r="G2" s="16">
        <v>44773</v>
      </c>
      <c r="H2" s="4">
        <v>6</v>
      </c>
      <c r="I2" s="3" t="s">
        <v>10</v>
      </c>
      <c r="J2" s="4">
        <v>6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44957</v>
      </c>
      <c r="C4" s="12">
        <f>PMT(($E$2/2),$F$2,-$D$2,0,0)</f>
        <v>102897.64518341704</v>
      </c>
      <c r="D4" s="12">
        <f>(1+($E$2/2))*D2</f>
        <v>534870</v>
      </c>
      <c r="E4" s="13">
        <f>D4-C4</f>
        <v>431972.35481658299</v>
      </c>
      <c r="F4" s="13">
        <f>C4-G4</f>
        <v>72027.645183417044</v>
      </c>
      <c r="G4" s="13">
        <f>D4-D2</f>
        <v>30870</v>
      </c>
    </row>
    <row r="5" spans="1:11" x14ac:dyDescent="0.2">
      <c r="A5" s="11">
        <v>2</v>
      </c>
      <c r="B5" s="17">
        <f>EDATE(B4,$H$2)</f>
        <v>45138</v>
      </c>
      <c r="C5" s="12">
        <f t="shared" ref="C5:C43" si="0">PMT(($E$2/2),$F$2,-$D$2,0,0)</f>
        <v>102897.64518341704</v>
      </c>
      <c r="D5" s="12">
        <f>(1+($E$2/2))*E4</f>
        <v>458430.66154909873</v>
      </c>
      <c r="E5" s="13">
        <f t="shared" ref="E5:E43" si="1">D5-C5</f>
        <v>355533.01636568166</v>
      </c>
      <c r="F5" s="13">
        <f t="shared" ref="F5:F43" si="2">C5-G5</f>
        <v>76439.338450901298</v>
      </c>
      <c r="G5" s="13">
        <f>D5-E4</f>
        <v>26458.306732515746</v>
      </c>
    </row>
    <row r="6" spans="1:11" x14ac:dyDescent="0.2">
      <c r="A6" s="11">
        <v>3</v>
      </c>
      <c r="B6" s="17">
        <f t="shared" ref="B6:B43" si="3">EDATE(B5,$H$2)</f>
        <v>45322</v>
      </c>
      <c r="C6" s="12">
        <f t="shared" si="0"/>
        <v>102897.64518341704</v>
      </c>
      <c r="D6" s="12">
        <f t="shared" ref="D6:D43" si="4">(1+($E$2/2))*E5</f>
        <v>377309.41361807968</v>
      </c>
      <c r="E6" s="13">
        <f t="shared" si="1"/>
        <v>274411.7684346626</v>
      </c>
      <c r="F6" s="13">
        <f t="shared" si="2"/>
        <v>81121.247931019025</v>
      </c>
      <c r="G6" s="13">
        <f t="shared" ref="G6:G43" si="5">D6-E5</f>
        <v>21776.397252398019</v>
      </c>
    </row>
    <row r="7" spans="1:11" x14ac:dyDescent="0.2">
      <c r="A7" s="11">
        <v>4</v>
      </c>
      <c r="B7" s="17">
        <f t="shared" si="3"/>
        <v>45504</v>
      </c>
      <c r="C7" s="12">
        <f t="shared" si="0"/>
        <v>102897.64518341704</v>
      </c>
      <c r="D7" s="12">
        <f t="shared" si="4"/>
        <v>291219.48925128567</v>
      </c>
      <c r="E7" s="13">
        <f t="shared" si="1"/>
        <v>188321.84406786863</v>
      </c>
      <c r="F7" s="13">
        <f t="shared" si="2"/>
        <v>86089.924366793974</v>
      </c>
      <c r="G7" s="13">
        <f t="shared" si="5"/>
        <v>16807.72081662307</v>
      </c>
    </row>
    <row r="8" spans="1:11" x14ac:dyDescent="0.2">
      <c r="A8" s="11">
        <v>5</v>
      </c>
      <c r="B8" s="17">
        <f t="shared" si="3"/>
        <v>45688</v>
      </c>
      <c r="C8" s="12">
        <f t="shared" si="0"/>
        <v>102897.64518341704</v>
      </c>
      <c r="D8" s="12">
        <f t="shared" si="4"/>
        <v>199856.5570170256</v>
      </c>
      <c r="E8" s="13">
        <f t="shared" si="1"/>
        <v>96958.911833608552</v>
      </c>
      <c r="F8" s="13">
        <f t="shared" si="2"/>
        <v>91362.932234260079</v>
      </c>
      <c r="G8" s="13">
        <f t="shared" si="5"/>
        <v>11534.712949156965</v>
      </c>
    </row>
    <row r="9" spans="1:11" x14ac:dyDescent="0.2">
      <c r="A9" s="11">
        <v>6</v>
      </c>
      <c r="B9" s="17">
        <f t="shared" si="3"/>
        <v>45869</v>
      </c>
      <c r="C9" s="12">
        <f t="shared" si="0"/>
        <v>102897.64518341704</v>
      </c>
      <c r="D9" s="12">
        <f t="shared" si="4"/>
        <v>102897.64518341707</v>
      </c>
      <c r="E9" s="13">
        <f t="shared" si="1"/>
        <v>0</v>
      </c>
      <c r="F9" s="13">
        <f t="shared" si="2"/>
        <v>96958.911833608523</v>
      </c>
      <c r="G9" s="13">
        <f t="shared" si="5"/>
        <v>5938.7333498085209</v>
      </c>
    </row>
    <row r="10" spans="1:11" x14ac:dyDescent="0.2">
      <c r="A10" s="11">
        <v>7</v>
      </c>
      <c r="B10" s="17">
        <f t="shared" si="3"/>
        <v>46053</v>
      </c>
      <c r="C10" s="12">
        <f t="shared" si="0"/>
        <v>102897.64518341704</v>
      </c>
      <c r="D10" s="12">
        <f t="shared" si="4"/>
        <v>0</v>
      </c>
      <c r="E10" s="13">
        <f t="shared" si="1"/>
        <v>-102897.64518341704</v>
      </c>
      <c r="F10" s="13">
        <f t="shared" si="2"/>
        <v>102897.64518341704</v>
      </c>
      <c r="G10" s="13">
        <f t="shared" si="5"/>
        <v>0</v>
      </c>
    </row>
    <row r="11" spans="1:11" x14ac:dyDescent="0.2">
      <c r="A11" s="11">
        <v>8</v>
      </c>
      <c r="B11" s="17">
        <f t="shared" si="3"/>
        <v>46234</v>
      </c>
      <c r="C11" s="12">
        <f t="shared" si="0"/>
        <v>102897.64518341704</v>
      </c>
      <c r="D11" s="12">
        <f t="shared" si="4"/>
        <v>-109200.12595090135</v>
      </c>
      <c r="E11" s="13">
        <f t="shared" si="1"/>
        <v>-212097.77113431838</v>
      </c>
      <c r="F11" s="13">
        <f t="shared" si="2"/>
        <v>109200.12595090135</v>
      </c>
      <c r="G11" s="13">
        <f t="shared" si="5"/>
        <v>-6302.4807674843032</v>
      </c>
    </row>
    <row r="12" spans="1:11" x14ac:dyDescent="0.2">
      <c r="A12" s="11">
        <v>9</v>
      </c>
      <c r="B12" s="17">
        <f t="shared" si="3"/>
        <v>46418</v>
      </c>
      <c r="C12" s="12">
        <f t="shared" si="0"/>
        <v>102897.64518341704</v>
      </c>
      <c r="D12" s="12">
        <f t="shared" si="4"/>
        <v>-225088.75961629537</v>
      </c>
      <c r="E12" s="13">
        <f t="shared" si="1"/>
        <v>-327986.40479971241</v>
      </c>
      <c r="F12" s="13">
        <f t="shared" si="2"/>
        <v>115888.63366539404</v>
      </c>
      <c r="G12" s="13">
        <f t="shared" si="5"/>
        <v>-12990.988481976994</v>
      </c>
    </row>
    <row r="13" spans="1:11" x14ac:dyDescent="0.2">
      <c r="A13" s="11">
        <v>10</v>
      </c>
      <c r="B13" s="17">
        <f t="shared" si="3"/>
        <v>46599</v>
      </c>
      <c r="C13" s="12">
        <f t="shared" si="0"/>
        <v>102897.64518341704</v>
      </c>
      <c r="D13" s="12">
        <f t="shared" si="4"/>
        <v>-348075.57209369482</v>
      </c>
      <c r="E13" s="13">
        <f t="shared" si="1"/>
        <v>-450973.21727711183</v>
      </c>
      <c r="F13" s="13">
        <f t="shared" si="2"/>
        <v>122986.81247739945</v>
      </c>
      <c r="G13" s="13">
        <f t="shared" si="5"/>
        <v>-20089.167293982406</v>
      </c>
    </row>
    <row r="14" spans="1:11" x14ac:dyDescent="0.2">
      <c r="A14" s="11">
        <v>11</v>
      </c>
      <c r="B14" s="17">
        <f t="shared" si="3"/>
        <v>46783</v>
      </c>
      <c r="C14" s="12">
        <f t="shared" si="0"/>
        <v>102897.64518341704</v>
      </c>
      <c r="D14" s="12">
        <f t="shared" si="4"/>
        <v>-478595.32683533494</v>
      </c>
      <c r="E14" s="13">
        <f t="shared" si="1"/>
        <v>-581492.97201875201</v>
      </c>
      <c r="F14" s="13">
        <f t="shared" si="2"/>
        <v>130519.75474164015</v>
      </c>
      <c r="G14" s="13">
        <f t="shared" si="5"/>
        <v>-27622.109558223106</v>
      </c>
    </row>
    <row r="15" spans="1:11" x14ac:dyDescent="0.2">
      <c r="A15" s="11">
        <v>12</v>
      </c>
      <c r="B15" s="17">
        <f t="shared" si="3"/>
        <v>46965</v>
      </c>
      <c r="C15" s="12">
        <f t="shared" si="0"/>
        <v>102897.64518341704</v>
      </c>
      <c r="D15" s="12">
        <f t="shared" si="4"/>
        <v>-617109.41655490058</v>
      </c>
      <c r="E15" s="13">
        <f t="shared" si="1"/>
        <v>-720007.0617383176</v>
      </c>
      <c r="F15" s="13">
        <f t="shared" si="2"/>
        <v>138514.08971956561</v>
      </c>
      <c r="G15" s="13">
        <f t="shared" si="5"/>
        <v>-35616.44453614857</v>
      </c>
    </row>
    <row r="16" spans="1:11" x14ac:dyDescent="0.2">
      <c r="A16" s="11">
        <v>13</v>
      </c>
      <c r="B16" s="17">
        <f t="shared" si="3"/>
        <v>47149</v>
      </c>
      <c r="C16" s="12">
        <f t="shared" si="0"/>
        <v>102897.64518341704</v>
      </c>
      <c r="D16" s="12">
        <f t="shared" si="4"/>
        <v>-764107.49426978955</v>
      </c>
      <c r="E16" s="13">
        <f t="shared" si="1"/>
        <v>-867005.13945320656</v>
      </c>
      <c r="F16" s="13">
        <f t="shared" si="2"/>
        <v>146998.07771488899</v>
      </c>
      <c r="G16" s="13">
        <f t="shared" si="5"/>
        <v>-44100.432531471946</v>
      </c>
    </row>
    <row r="17" spans="1:7" x14ac:dyDescent="0.2">
      <c r="A17" s="11">
        <v>14</v>
      </c>
      <c r="B17" s="17">
        <f t="shared" si="3"/>
        <v>47330</v>
      </c>
      <c r="C17" s="12">
        <f t="shared" si="0"/>
        <v>102897.64518341704</v>
      </c>
      <c r="D17" s="12">
        <f t="shared" si="4"/>
        <v>-920109.20424471551</v>
      </c>
      <c r="E17" s="13">
        <f t="shared" si="1"/>
        <v>-1023006.8494281325</v>
      </c>
      <c r="F17" s="13">
        <f t="shared" si="2"/>
        <v>156001.70997492599</v>
      </c>
      <c r="G17" s="13">
        <f t="shared" si="5"/>
        <v>-53104.06479150895</v>
      </c>
    </row>
    <row r="18" spans="1:7" x14ac:dyDescent="0.2">
      <c r="A18" s="11">
        <v>15</v>
      </c>
      <c r="B18" s="17">
        <f t="shared" si="3"/>
        <v>47514</v>
      </c>
      <c r="C18" s="12">
        <f t="shared" si="0"/>
        <v>102897.64518341704</v>
      </c>
      <c r="D18" s="12">
        <f t="shared" si="4"/>
        <v>-1085666.0189556056</v>
      </c>
      <c r="E18" s="13">
        <f t="shared" si="1"/>
        <v>-1188563.6641390226</v>
      </c>
      <c r="F18" s="13">
        <f t="shared" si="2"/>
        <v>165556.81471089009</v>
      </c>
      <c r="G18" s="13">
        <f t="shared" si="5"/>
        <v>-62659.169527473045</v>
      </c>
    </row>
    <row r="19" spans="1:7" x14ac:dyDescent="0.2">
      <c r="A19" s="11">
        <v>16</v>
      </c>
      <c r="B19" s="17">
        <f t="shared" si="3"/>
        <v>47695</v>
      </c>
      <c r="C19" s="12">
        <f t="shared" si="0"/>
        <v>102897.64518341704</v>
      </c>
      <c r="D19" s="12">
        <f t="shared" si="4"/>
        <v>-1261363.1885675378</v>
      </c>
      <c r="E19" s="13">
        <f t="shared" si="1"/>
        <v>-1364260.8337509548</v>
      </c>
      <c r="F19" s="13">
        <f t="shared" si="2"/>
        <v>175697.16961193227</v>
      </c>
      <c r="G19" s="13">
        <f t="shared" si="5"/>
        <v>-72799.524428515229</v>
      </c>
    </row>
    <row r="20" spans="1:7" x14ac:dyDescent="0.2">
      <c r="A20" s="11">
        <v>17</v>
      </c>
      <c r="B20" s="17">
        <f t="shared" si="3"/>
        <v>47879</v>
      </c>
      <c r="C20" s="12">
        <f t="shared" si="0"/>
        <v>102897.64518341704</v>
      </c>
      <c r="D20" s="12">
        <f t="shared" si="4"/>
        <v>-1447821.8098182008</v>
      </c>
      <c r="E20" s="13">
        <f t="shared" si="1"/>
        <v>-1550719.4550016178</v>
      </c>
      <c r="F20" s="13">
        <f t="shared" si="2"/>
        <v>186458.62125066298</v>
      </c>
      <c r="G20" s="13">
        <f t="shared" si="5"/>
        <v>-83560.976067245938</v>
      </c>
    </row>
    <row r="21" spans="1:7" x14ac:dyDescent="0.2">
      <c r="A21" s="11">
        <v>18</v>
      </c>
      <c r="B21" s="17">
        <f t="shared" si="3"/>
        <v>48060</v>
      </c>
      <c r="C21" s="12">
        <f t="shared" si="0"/>
        <v>102897.64518341704</v>
      </c>
      <c r="D21" s="12">
        <f t="shared" si="4"/>
        <v>-1645701.0216204668</v>
      </c>
      <c r="E21" s="13">
        <f t="shared" si="1"/>
        <v>-1748598.6668038839</v>
      </c>
      <c r="F21" s="13">
        <f t="shared" si="2"/>
        <v>197879.2118022661</v>
      </c>
      <c r="G21" s="13">
        <f t="shared" si="5"/>
        <v>-94981.566618849058</v>
      </c>
    </row>
    <row r="22" spans="1:7" x14ac:dyDescent="0.2">
      <c r="A22" s="11">
        <v>19</v>
      </c>
      <c r="B22" s="17">
        <f t="shared" si="3"/>
        <v>48244</v>
      </c>
      <c r="C22" s="12">
        <f t="shared" si="0"/>
        <v>102897.64518341704</v>
      </c>
      <c r="D22" s="12">
        <f t="shared" si="4"/>
        <v>-1855700.3351456218</v>
      </c>
      <c r="E22" s="13">
        <f t="shared" si="1"/>
        <v>-1958597.9803290388</v>
      </c>
      <c r="F22" s="13">
        <f t="shared" si="2"/>
        <v>209999.31352515498</v>
      </c>
      <c r="G22" s="13">
        <f t="shared" si="5"/>
        <v>-107101.66834173794</v>
      </c>
    </row>
    <row r="23" spans="1:7" x14ac:dyDescent="0.2">
      <c r="A23" s="11">
        <v>20</v>
      </c>
      <c r="B23" s="17">
        <f t="shared" si="3"/>
        <v>48426</v>
      </c>
      <c r="C23" s="12">
        <f t="shared" si="0"/>
        <v>102897.64518341704</v>
      </c>
      <c r="D23" s="12">
        <f t="shared" si="4"/>
        <v>-2078562.1066241926</v>
      </c>
      <c r="E23" s="13">
        <f t="shared" si="1"/>
        <v>-2181459.7518076096</v>
      </c>
      <c r="F23" s="13">
        <f t="shared" si="2"/>
        <v>222861.77147857079</v>
      </c>
      <c r="G23" s="13">
        <f t="shared" si="5"/>
        <v>-119964.12629515375</v>
      </c>
    </row>
    <row r="24" spans="1:7" x14ac:dyDescent="0.2">
      <c r="A24" s="11">
        <v>21</v>
      </c>
      <c r="B24" s="17">
        <f t="shared" si="3"/>
        <v>48610</v>
      </c>
      <c r="C24" s="12">
        <f t="shared" si="0"/>
        <v>102897.64518341704</v>
      </c>
      <c r="D24" s="12">
        <f t="shared" si="4"/>
        <v>-2315074.1616058256</v>
      </c>
      <c r="E24" s="13">
        <f t="shared" si="1"/>
        <v>-2417971.8067892427</v>
      </c>
      <c r="F24" s="13">
        <f t="shared" si="2"/>
        <v>236512.05498163312</v>
      </c>
      <c r="G24" s="13">
        <f t="shared" si="5"/>
        <v>-133614.40979821607</v>
      </c>
    </row>
    <row r="25" spans="1:7" x14ac:dyDescent="0.2">
      <c r="A25" s="11">
        <v>22</v>
      </c>
      <c r="B25" s="17">
        <f t="shared" si="3"/>
        <v>48791</v>
      </c>
      <c r="C25" s="12">
        <f t="shared" si="0"/>
        <v>102897.64518341704</v>
      </c>
      <c r="D25" s="12">
        <f t="shared" si="4"/>
        <v>-2566072.5799550838</v>
      </c>
      <c r="E25" s="13">
        <f t="shared" si="1"/>
        <v>-2668970.2251385008</v>
      </c>
      <c r="F25" s="13">
        <f t="shared" si="2"/>
        <v>250998.41834925817</v>
      </c>
      <c r="G25" s="13">
        <f t="shared" si="5"/>
        <v>-148100.77316584112</v>
      </c>
    </row>
    <row r="26" spans="1:7" x14ac:dyDescent="0.2">
      <c r="A26" s="11">
        <v>23</v>
      </c>
      <c r="B26" s="17">
        <f t="shared" si="3"/>
        <v>48975</v>
      </c>
      <c r="C26" s="12">
        <f t="shared" si="0"/>
        <v>102897.64518341704</v>
      </c>
      <c r="D26" s="12">
        <f t="shared" si="4"/>
        <v>-2832444.6514282338</v>
      </c>
      <c r="E26" s="13">
        <f t="shared" si="1"/>
        <v>-2935342.2966116508</v>
      </c>
      <c r="F26" s="13">
        <f t="shared" si="2"/>
        <v>266372.07147315005</v>
      </c>
      <c r="G26" s="13">
        <f t="shared" si="5"/>
        <v>-163474.42628973303</v>
      </c>
    </row>
    <row r="27" spans="1:7" x14ac:dyDescent="0.2">
      <c r="A27" s="11">
        <v>24</v>
      </c>
      <c r="B27" s="17">
        <f t="shared" si="3"/>
        <v>49156</v>
      </c>
      <c r="C27" s="12">
        <f t="shared" si="0"/>
        <v>102897.64518341704</v>
      </c>
      <c r="D27" s="12">
        <f t="shared" si="4"/>
        <v>-3115132.0122791147</v>
      </c>
      <c r="E27" s="13">
        <f t="shared" si="1"/>
        <v>-3218029.6574625317</v>
      </c>
      <c r="F27" s="13">
        <f t="shared" si="2"/>
        <v>282687.36085088085</v>
      </c>
      <c r="G27" s="13">
        <f t="shared" si="5"/>
        <v>-179789.71566746384</v>
      </c>
    </row>
    <row r="28" spans="1:7" x14ac:dyDescent="0.2">
      <c r="A28" s="11">
        <v>25</v>
      </c>
      <c r="B28" s="17">
        <f t="shared" si="3"/>
        <v>49340</v>
      </c>
      <c r="C28" s="12">
        <f t="shared" si="0"/>
        <v>102897.64518341704</v>
      </c>
      <c r="D28" s="12">
        <f t="shared" si="4"/>
        <v>-3415133.973982112</v>
      </c>
      <c r="E28" s="13">
        <f t="shared" si="1"/>
        <v>-3518031.619165529</v>
      </c>
      <c r="F28" s="13">
        <f t="shared" si="2"/>
        <v>300001.96170299733</v>
      </c>
      <c r="G28" s="13">
        <f t="shared" si="5"/>
        <v>-197104.31651958032</v>
      </c>
    </row>
    <row r="29" spans="1:7" x14ac:dyDescent="0.2">
      <c r="A29" s="11">
        <v>26</v>
      </c>
      <c r="B29" s="17">
        <f t="shared" si="3"/>
        <v>49521</v>
      </c>
      <c r="C29" s="12">
        <f t="shared" si="0"/>
        <v>102897.64518341704</v>
      </c>
      <c r="D29" s="12">
        <f t="shared" si="4"/>
        <v>-3733511.055839418</v>
      </c>
      <c r="E29" s="13">
        <f t="shared" si="1"/>
        <v>-3836408.701022835</v>
      </c>
      <c r="F29" s="13">
        <f t="shared" si="2"/>
        <v>318377.08185730595</v>
      </c>
      <c r="G29" s="13">
        <f t="shared" si="5"/>
        <v>-215479.43667388894</v>
      </c>
    </row>
    <row r="30" spans="1:7" x14ac:dyDescent="0.2">
      <c r="A30" s="11">
        <v>27</v>
      </c>
      <c r="B30" s="17">
        <f t="shared" si="3"/>
        <v>49705</v>
      </c>
      <c r="C30" s="12">
        <f t="shared" si="0"/>
        <v>102897.64518341704</v>
      </c>
      <c r="D30" s="12">
        <f t="shared" si="4"/>
        <v>-4071388.7339604837</v>
      </c>
      <c r="E30" s="13">
        <f t="shared" si="1"/>
        <v>-4174286.3791439007</v>
      </c>
      <c r="F30" s="13">
        <f t="shared" si="2"/>
        <v>337877.67812106572</v>
      </c>
      <c r="G30" s="13">
        <f t="shared" si="5"/>
        <v>-234980.03293764871</v>
      </c>
    </row>
    <row r="31" spans="1:7" x14ac:dyDescent="0.2">
      <c r="A31" s="11">
        <v>28</v>
      </c>
      <c r="B31" s="17">
        <f t="shared" si="3"/>
        <v>49887</v>
      </c>
      <c r="C31" s="12">
        <f t="shared" si="0"/>
        <v>102897.64518341704</v>
      </c>
      <c r="D31" s="12">
        <f t="shared" si="4"/>
        <v>-4429961.419866465</v>
      </c>
      <c r="E31" s="13">
        <f t="shared" si="1"/>
        <v>-4532859.065049882</v>
      </c>
      <c r="F31" s="13">
        <f t="shared" si="2"/>
        <v>358572.68590598134</v>
      </c>
      <c r="G31" s="13">
        <f t="shared" si="5"/>
        <v>-255675.04072256433</v>
      </c>
    </row>
    <row r="32" spans="1:7" x14ac:dyDescent="0.2">
      <c r="A32" s="11">
        <v>29</v>
      </c>
      <c r="B32" s="17">
        <f t="shared" si="3"/>
        <v>50071</v>
      </c>
      <c r="C32" s="12">
        <f t="shared" si="0"/>
        <v>102897.64518341704</v>
      </c>
      <c r="D32" s="12">
        <f t="shared" si="4"/>
        <v>-4810496.6827841876</v>
      </c>
      <c r="E32" s="13">
        <f t="shared" si="1"/>
        <v>-4913394.3279676046</v>
      </c>
      <c r="F32" s="13">
        <f t="shared" si="2"/>
        <v>380535.26291772258</v>
      </c>
      <c r="G32" s="13">
        <f t="shared" si="5"/>
        <v>-277637.61773430556</v>
      </c>
    </row>
    <row r="33" spans="1:7" x14ac:dyDescent="0.2">
      <c r="A33" s="11">
        <v>30</v>
      </c>
      <c r="B33" s="17">
        <f t="shared" si="3"/>
        <v>50252</v>
      </c>
      <c r="C33" s="12">
        <f t="shared" si="0"/>
        <v>102897.64518341704</v>
      </c>
      <c r="D33" s="12">
        <f t="shared" si="4"/>
        <v>-5214339.730555621</v>
      </c>
      <c r="E33" s="13">
        <f t="shared" si="1"/>
        <v>-5317237.375739038</v>
      </c>
      <c r="F33" s="13">
        <f t="shared" si="2"/>
        <v>403843.04777143337</v>
      </c>
      <c r="G33" s="13">
        <f t="shared" si="5"/>
        <v>-300945.40258801635</v>
      </c>
    </row>
    <row r="34" spans="1:7" x14ac:dyDescent="0.2">
      <c r="A34" s="11">
        <v>31</v>
      </c>
      <c r="B34" s="17">
        <f t="shared" si="3"/>
        <v>50436</v>
      </c>
      <c r="C34" s="12">
        <f t="shared" si="0"/>
        <v>102897.64518341704</v>
      </c>
      <c r="D34" s="12">
        <f t="shared" si="4"/>
        <v>-5642918.1650030538</v>
      </c>
      <c r="E34" s="13">
        <f t="shared" si="1"/>
        <v>-5745815.8101864709</v>
      </c>
      <c r="F34" s="13">
        <f t="shared" si="2"/>
        <v>428578.43444743287</v>
      </c>
      <c r="G34" s="13">
        <f t="shared" si="5"/>
        <v>-325680.78926401585</v>
      </c>
    </row>
    <row r="35" spans="1:7" x14ac:dyDescent="0.2">
      <c r="A35" s="11">
        <v>32</v>
      </c>
      <c r="B35" s="17">
        <f t="shared" si="3"/>
        <v>50617</v>
      </c>
      <c r="C35" s="12">
        <f t="shared" si="0"/>
        <v>102897.64518341704</v>
      </c>
      <c r="D35" s="12">
        <f t="shared" si="4"/>
        <v>-6097747.0285603926</v>
      </c>
      <c r="E35" s="13">
        <f t="shared" si="1"/>
        <v>-6200644.6737438096</v>
      </c>
      <c r="F35" s="13">
        <f t="shared" si="2"/>
        <v>454828.86355733871</v>
      </c>
      <c r="G35" s="13">
        <f t="shared" si="5"/>
        <v>-351931.2183739217</v>
      </c>
    </row>
    <row r="36" spans="1:7" x14ac:dyDescent="0.2">
      <c r="A36" s="11">
        <v>33</v>
      </c>
      <c r="B36" s="17">
        <f t="shared" si="3"/>
        <v>50801</v>
      </c>
      <c r="C36" s="12">
        <f t="shared" si="0"/>
        <v>102897.64518341704</v>
      </c>
      <c r="D36" s="12">
        <f t="shared" si="4"/>
        <v>-6580434.1600106182</v>
      </c>
      <c r="E36" s="13">
        <f t="shared" si="1"/>
        <v>-6683331.8051940352</v>
      </c>
      <c r="F36" s="13">
        <f t="shared" si="2"/>
        <v>482687.1314502256</v>
      </c>
      <c r="G36" s="13">
        <f t="shared" si="5"/>
        <v>-379789.48626680858</v>
      </c>
    </row>
    <row r="37" spans="1:7" x14ac:dyDescent="0.2">
      <c r="A37" s="11">
        <v>34</v>
      </c>
      <c r="B37" s="17">
        <f t="shared" si="3"/>
        <v>50982</v>
      </c>
      <c r="C37" s="12">
        <f t="shared" si="0"/>
        <v>102897.64518341704</v>
      </c>
      <c r="D37" s="12">
        <f t="shared" si="4"/>
        <v>-7092685.8782621697</v>
      </c>
      <c r="E37" s="13">
        <f t="shared" si="1"/>
        <v>-7195583.5234455867</v>
      </c>
      <c r="F37" s="13">
        <f t="shared" si="2"/>
        <v>512251.7182515515</v>
      </c>
      <c r="G37" s="13">
        <f t="shared" si="5"/>
        <v>-409354.07306813449</v>
      </c>
    </row>
    <row r="38" spans="1:7" x14ac:dyDescent="0.2">
      <c r="A38" s="11">
        <v>35</v>
      </c>
      <c r="B38" s="17">
        <f t="shared" si="3"/>
        <v>51166</v>
      </c>
      <c r="C38" s="12">
        <f t="shared" si="0"/>
        <v>102897.64518341704</v>
      </c>
      <c r="D38" s="12">
        <f t="shared" si="4"/>
        <v>-7636313.0142566292</v>
      </c>
      <c r="E38" s="13">
        <f t="shared" si="1"/>
        <v>-7739210.6594400462</v>
      </c>
      <c r="F38" s="13">
        <f t="shared" si="2"/>
        <v>543627.1359944595</v>
      </c>
      <c r="G38" s="13">
        <f t="shared" si="5"/>
        <v>-440729.49081104249</v>
      </c>
    </row>
    <row r="39" spans="1:7" x14ac:dyDescent="0.2">
      <c r="A39" s="11">
        <v>36</v>
      </c>
      <c r="B39" s="17">
        <f t="shared" si="3"/>
        <v>51348</v>
      </c>
      <c r="C39" s="12">
        <f t="shared" si="0"/>
        <v>102897.64518341704</v>
      </c>
      <c r="D39" s="12">
        <f t="shared" si="4"/>
        <v>-8213237.3123307489</v>
      </c>
      <c r="E39" s="13">
        <f t="shared" si="1"/>
        <v>-8316134.9575141659</v>
      </c>
      <c r="F39" s="13">
        <f t="shared" si="2"/>
        <v>576924.29807411972</v>
      </c>
      <c r="G39" s="13">
        <f t="shared" si="5"/>
        <v>-474026.65289070271</v>
      </c>
    </row>
    <row r="40" spans="1:7" x14ac:dyDescent="0.2">
      <c r="A40" s="11">
        <v>37</v>
      </c>
      <c r="B40" s="17">
        <f t="shared" si="3"/>
        <v>51532</v>
      </c>
      <c r="C40" s="12">
        <f t="shared" si="0"/>
        <v>102897.64518341704</v>
      </c>
      <c r="D40" s="12">
        <f t="shared" si="4"/>
        <v>-8825498.2236619089</v>
      </c>
      <c r="E40" s="13">
        <f t="shared" si="1"/>
        <v>-8928395.8688453268</v>
      </c>
      <c r="F40" s="13">
        <f t="shared" si="2"/>
        <v>612260.91133115999</v>
      </c>
      <c r="G40" s="13">
        <f t="shared" si="5"/>
        <v>-509363.26614774298</v>
      </c>
    </row>
    <row r="41" spans="1:7" x14ac:dyDescent="0.2">
      <c r="A41" s="11">
        <v>38</v>
      </c>
      <c r="B41" s="17">
        <f t="shared" si="3"/>
        <v>51713</v>
      </c>
      <c r="C41" s="12">
        <f t="shared" si="0"/>
        <v>102897.64518341704</v>
      </c>
      <c r="D41" s="12">
        <f t="shared" si="4"/>
        <v>-9475260.1158121042</v>
      </c>
      <c r="E41" s="13">
        <f t="shared" si="1"/>
        <v>-9578157.7609955221</v>
      </c>
      <c r="F41" s="13">
        <f t="shared" si="2"/>
        <v>649761.89215019438</v>
      </c>
      <c r="G41" s="13">
        <f t="shared" si="5"/>
        <v>-546864.24696677737</v>
      </c>
    </row>
    <row r="42" spans="1:7" x14ac:dyDescent="0.2">
      <c r="A42" s="11">
        <v>39</v>
      </c>
      <c r="B42" s="17">
        <f t="shared" si="3"/>
        <v>51897</v>
      </c>
      <c r="C42" s="12">
        <f t="shared" si="0"/>
        <v>102897.64518341704</v>
      </c>
      <c r="D42" s="12">
        <f t="shared" si="4"/>
        <v>-10164819.923856499</v>
      </c>
      <c r="E42" s="13">
        <f t="shared" si="1"/>
        <v>-10267717.569039917</v>
      </c>
      <c r="F42" s="13">
        <f t="shared" si="2"/>
        <v>689559.80804439355</v>
      </c>
      <c r="G42" s="13">
        <f t="shared" si="5"/>
        <v>-586662.16286097653</v>
      </c>
    </row>
    <row r="43" spans="1:7" x14ac:dyDescent="0.2">
      <c r="A43" s="11">
        <v>40</v>
      </c>
      <c r="B43" s="17">
        <f t="shared" si="3"/>
        <v>52078</v>
      </c>
      <c r="C43" s="12">
        <f t="shared" si="0"/>
        <v>102897.64518341704</v>
      </c>
      <c r="D43" s="12">
        <f t="shared" si="4"/>
        <v>-10896615.270143611</v>
      </c>
      <c r="E43" s="13">
        <f t="shared" si="1"/>
        <v>-10999512.915327029</v>
      </c>
      <c r="F43" s="13">
        <f t="shared" si="2"/>
        <v>731795.34628711175</v>
      </c>
      <c r="G43" s="13">
        <f t="shared" si="5"/>
        <v>-628897.70110369474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617385.87110050221</v>
      </c>
    </row>
  </sheetData>
  <mergeCells count="2">
    <mergeCell ref="H1:I1"/>
    <mergeCell ref="J1:K1"/>
  </mergeCells>
  <pageMargins left="0.70866141732283472" right="0.70866141732283472" top="0.74803149606299213" bottom="0.74803149606299213" header="0.31496062992125984" footer="0.31496062992125984"/>
  <pageSetup scale="200" fitToHeight="0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44"/>
  <sheetViews>
    <sheetView rightToLeft="1" workbookViewId="0">
      <pane ySplit="3" topLeftCell="A25" activePane="bottomLeft" state="frozen"/>
      <selection pane="bottomLeft" activeCell="C44" sqref="C44"/>
    </sheetView>
  </sheetViews>
  <sheetFormatPr defaultRowHeight="14.25" x14ac:dyDescent="0.2"/>
  <cols>
    <col min="1" max="1" width="4.25" bestFit="1" customWidth="1"/>
    <col min="2" max="4" width="17.75" bestFit="1" customWidth="1"/>
    <col min="5" max="5" width="16.375" bestFit="1" customWidth="1"/>
    <col min="6" max="6" width="13.75" bestFit="1" customWidth="1"/>
    <col min="7" max="7" width="14.875" bestFit="1" customWidth="1"/>
    <col min="8" max="8" width="2.125" bestFit="1" customWidth="1"/>
    <col min="9" max="9" width="8.75" customWidth="1"/>
    <col min="10" max="10" width="3.75" customWidth="1"/>
    <col min="11" max="11" width="17.125" customWidth="1"/>
  </cols>
  <sheetData>
    <row r="1" spans="1:11" ht="18" x14ac:dyDescent="0.25">
      <c r="A1" s="1"/>
      <c r="B1" s="2" t="s">
        <v>0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6">
        <v>840000</v>
      </c>
      <c r="C2" s="20">
        <v>500000</v>
      </c>
      <c r="D2" s="14">
        <f>B2-C2</f>
        <v>340000</v>
      </c>
      <c r="E2" s="15">
        <v>0.1225</v>
      </c>
      <c r="F2" s="8">
        <v>6</v>
      </c>
      <c r="G2" s="16">
        <v>44773</v>
      </c>
      <c r="H2" s="4">
        <v>6</v>
      </c>
      <c r="I2" s="3" t="s">
        <v>10</v>
      </c>
      <c r="J2" s="4">
        <v>6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44957</v>
      </c>
      <c r="C4" s="12">
        <f>PMT(($E$2/2),$F$2,-$D$2,0,0)</f>
        <v>69415.078099924183</v>
      </c>
      <c r="D4" s="12">
        <f>(1+($E$2/2))*D2</f>
        <v>360825</v>
      </c>
      <c r="E4" s="13">
        <f>D4-C4</f>
        <v>291409.9219000758</v>
      </c>
      <c r="F4" s="13">
        <f>C4-G4</f>
        <v>48590.078099924183</v>
      </c>
      <c r="G4" s="13">
        <f>D4-D2</f>
        <v>20825</v>
      </c>
    </row>
    <row r="5" spans="1:11" x14ac:dyDescent="0.2">
      <c r="A5" s="11">
        <v>2</v>
      </c>
      <c r="B5" s="17">
        <f>EDATE(B4,$H$2)</f>
        <v>45138</v>
      </c>
      <c r="C5" s="12">
        <f t="shared" ref="C5:C43" si="0">PMT(($E$2/2),$F$2,-$D$2,0,0)</f>
        <v>69415.078099924183</v>
      </c>
      <c r="D5" s="12">
        <f>(1+($E$2/2))*E4</f>
        <v>309258.77961645543</v>
      </c>
      <c r="E5" s="13">
        <f t="shared" ref="E5:E43" si="1">D5-C5</f>
        <v>239843.70151653123</v>
      </c>
      <c r="F5" s="13">
        <f t="shared" ref="F5:F43" si="2">C5-G5</f>
        <v>51566.220383544554</v>
      </c>
      <c r="G5" s="13">
        <f>D5-E4</f>
        <v>17848.857716379629</v>
      </c>
    </row>
    <row r="6" spans="1:11" x14ac:dyDescent="0.2">
      <c r="A6" s="11">
        <v>3</v>
      </c>
      <c r="B6" s="17">
        <f t="shared" ref="B6:B43" si="3">EDATE(B5,$H$2)</f>
        <v>45322</v>
      </c>
      <c r="C6" s="12">
        <f t="shared" si="0"/>
        <v>69415.078099924183</v>
      </c>
      <c r="D6" s="12">
        <f t="shared" ref="D6:D43" si="4">(1+($E$2/2))*E5</f>
        <v>254534.12823441878</v>
      </c>
      <c r="E6" s="13">
        <f t="shared" si="1"/>
        <v>185119.05013449461</v>
      </c>
      <c r="F6" s="13">
        <f t="shared" si="2"/>
        <v>54724.651382036638</v>
      </c>
      <c r="G6" s="13">
        <f t="shared" ref="G6:G43" si="5">D6-E5</f>
        <v>14690.426717887545</v>
      </c>
    </row>
    <row r="7" spans="1:11" x14ac:dyDescent="0.2">
      <c r="A7" s="11">
        <v>4</v>
      </c>
      <c r="B7" s="17">
        <f t="shared" si="3"/>
        <v>45504</v>
      </c>
      <c r="C7" s="12">
        <f t="shared" si="0"/>
        <v>69415.078099924183</v>
      </c>
      <c r="D7" s="12">
        <f t="shared" si="4"/>
        <v>196457.5919552324</v>
      </c>
      <c r="E7" s="13">
        <f t="shared" si="1"/>
        <v>127042.51385530822</v>
      </c>
      <c r="F7" s="13">
        <f t="shared" si="2"/>
        <v>58076.536279186388</v>
      </c>
      <c r="G7" s="13">
        <f t="shared" si="5"/>
        <v>11338.541820737795</v>
      </c>
    </row>
    <row r="8" spans="1:11" x14ac:dyDescent="0.2">
      <c r="A8" s="11">
        <v>5</v>
      </c>
      <c r="B8" s="17">
        <f t="shared" si="3"/>
        <v>45688</v>
      </c>
      <c r="C8" s="12">
        <f t="shared" si="0"/>
        <v>69415.078099924183</v>
      </c>
      <c r="D8" s="12">
        <f t="shared" si="4"/>
        <v>134823.86782894586</v>
      </c>
      <c r="E8" s="13">
        <f t="shared" si="1"/>
        <v>65408.789729021679</v>
      </c>
      <c r="F8" s="13">
        <f t="shared" si="2"/>
        <v>61633.724126286543</v>
      </c>
      <c r="G8" s="13">
        <f t="shared" si="5"/>
        <v>7781.3539736376406</v>
      </c>
    </row>
    <row r="9" spans="1:11" x14ac:dyDescent="0.2">
      <c r="A9" s="11">
        <v>6</v>
      </c>
      <c r="B9" s="17">
        <f t="shared" si="3"/>
        <v>45869</v>
      </c>
      <c r="C9" s="12">
        <f t="shared" si="0"/>
        <v>69415.078099924183</v>
      </c>
      <c r="D9" s="12">
        <f t="shared" si="4"/>
        <v>69415.078099924256</v>
      </c>
      <c r="E9" s="13">
        <f t="shared" si="1"/>
        <v>0</v>
      </c>
      <c r="F9" s="13">
        <f t="shared" si="2"/>
        <v>65408.789729021606</v>
      </c>
      <c r="G9" s="13">
        <f t="shared" si="5"/>
        <v>4006.2883709025773</v>
      </c>
    </row>
    <row r="10" spans="1:11" x14ac:dyDescent="0.2">
      <c r="A10" s="11">
        <v>7</v>
      </c>
      <c r="B10" s="17">
        <f t="shared" si="3"/>
        <v>46053</v>
      </c>
      <c r="C10" s="12">
        <f t="shared" si="0"/>
        <v>69415.078099924183</v>
      </c>
      <c r="D10" s="12">
        <f t="shared" si="4"/>
        <v>0</v>
      </c>
      <c r="E10" s="13">
        <f t="shared" si="1"/>
        <v>-69415.078099924183</v>
      </c>
      <c r="F10" s="13">
        <f t="shared" si="2"/>
        <v>69415.078099924183</v>
      </c>
      <c r="G10" s="13">
        <f t="shared" si="5"/>
        <v>0</v>
      </c>
    </row>
    <row r="11" spans="1:11" x14ac:dyDescent="0.2">
      <c r="A11" s="11">
        <v>8</v>
      </c>
      <c r="B11" s="17">
        <f t="shared" si="3"/>
        <v>46234</v>
      </c>
      <c r="C11" s="12">
        <f t="shared" si="0"/>
        <v>69415.078099924183</v>
      </c>
      <c r="D11" s="12">
        <f t="shared" si="4"/>
        <v>-73666.75163354454</v>
      </c>
      <c r="E11" s="13">
        <f t="shared" si="1"/>
        <v>-143081.82973346871</v>
      </c>
      <c r="F11" s="13">
        <f t="shared" si="2"/>
        <v>73666.75163354454</v>
      </c>
      <c r="G11" s="13">
        <f t="shared" si="5"/>
        <v>-4251.6735336203565</v>
      </c>
    </row>
    <row r="12" spans="1:11" x14ac:dyDescent="0.2">
      <c r="A12" s="11">
        <v>9</v>
      </c>
      <c r="B12" s="17">
        <f t="shared" si="3"/>
        <v>46418</v>
      </c>
      <c r="C12" s="12">
        <f t="shared" si="0"/>
        <v>69415.078099924183</v>
      </c>
      <c r="D12" s="12">
        <f t="shared" si="4"/>
        <v>-151845.59180464366</v>
      </c>
      <c r="E12" s="13">
        <f t="shared" si="1"/>
        <v>-221260.66990456783</v>
      </c>
      <c r="F12" s="13">
        <f t="shared" si="2"/>
        <v>78178.840171099131</v>
      </c>
      <c r="G12" s="13">
        <f t="shared" si="5"/>
        <v>-8763.7620711749478</v>
      </c>
    </row>
    <row r="13" spans="1:11" x14ac:dyDescent="0.2">
      <c r="A13" s="11">
        <v>10</v>
      </c>
      <c r="B13" s="17">
        <f t="shared" si="3"/>
        <v>46599</v>
      </c>
      <c r="C13" s="12">
        <f t="shared" si="0"/>
        <v>69415.078099924183</v>
      </c>
      <c r="D13" s="12">
        <f t="shared" si="4"/>
        <v>-234812.88593622262</v>
      </c>
      <c r="E13" s="13">
        <f t="shared" si="1"/>
        <v>-304227.96403614682</v>
      </c>
      <c r="F13" s="13">
        <f t="shared" si="2"/>
        <v>82967.294131578979</v>
      </c>
      <c r="G13" s="13">
        <f t="shared" si="5"/>
        <v>-13552.216031654796</v>
      </c>
    </row>
    <row r="14" spans="1:11" x14ac:dyDescent="0.2">
      <c r="A14" s="11">
        <v>11</v>
      </c>
      <c r="B14" s="17">
        <f t="shared" si="3"/>
        <v>46783</v>
      </c>
      <c r="C14" s="12">
        <f t="shared" si="0"/>
        <v>69415.078099924183</v>
      </c>
      <c r="D14" s="12">
        <f t="shared" si="4"/>
        <v>-322861.92683336081</v>
      </c>
      <c r="E14" s="13">
        <f t="shared" si="1"/>
        <v>-392277.004933285</v>
      </c>
      <c r="F14" s="13">
        <f t="shared" si="2"/>
        <v>88049.040897138169</v>
      </c>
      <c r="G14" s="13">
        <f t="shared" si="5"/>
        <v>-18633.962797213986</v>
      </c>
    </row>
    <row r="15" spans="1:11" x14ac:dyDescent="0.2">
      <c r="A15" s="11">
        <v>12</v>
      </c>
      <c r="B15" s="17">
        <f t="shared" si="3"/>
        <v>46965</v>
      </c>
      <c r="C15" s="12">
        <f t="shared" si="0"/>
        <v>69415.078099924183</v>
      </c>
      <c r="D15" s="12">
        <f t="shared" si="4"/>
        <v>-416303.97148544871</v>
      </c>
      <c r="E15" s="13">
        <f t="shared" si="1"/>
        <v>-485719.04958537291</v>
      </c>
      <c r="F15" s="13">
        <f t="shared" si="2"/>
        <v>93442.04465208789</v>
      </c>
      <c r="G15" s="13">
        <f t="shared" si="5"/>
        <v>-24026.966552163707</v>
      </c>
    </row>
    <row r="16" spans="1:11" x14ac:dyDescent="0.2">
      <c r="A16" s="11">
        <v>13</v>
      </c>
      <c r="B16" s="17">
        <f t="shared" si="3"/>
        <v>47149</v>
      </c>
      <c r="C16" s="12">
        <f t="shared" si="0"/>
        <v>69415.078099924183</v>
      </c>
      <c r="D16" s="12">
        <f t="shared" si="4"/>
        <v>-515469.34137247701</v>
      </c>
      <c r="E16" s="13">
        <f t="shared" si="1"/>
        <v>-584884.41947240115</v>
      </c>
      <c r="F16" s="13">
        <f t="shared" si="2"/>
        <v>99165.369887028282</v>
      </c>
      <c r="G16" s="13">
        <f t="shared" si="5"/>
        <v>-29750.291787104099</v>
      </c>
    </row>
    <row r="17" spans="1:7" x14ac:dyDescent="0.2">
      <c r="A17" s="11">
        <v>14</v>
      </c>
      <c r="B17" s="17">
        <f t="shared" si="3"/>
        <v>47330</v>
      </c>
      <c r="C17" s="12">
        <f t="shared" si="0"/>
        <v>69415.078099924183</v>
      </c>
      <c r="D17" s="12">
        <f t="shared" si="4"/>
        <v>-620708.59016508574</v>
      </c>
      <c r="E17" s="13">
        <f t="shared" si="1"/>
        <v>-690123.66826500988</v>
      </c>
      <c r="F17" s="13">
        <f t="shared" si="2"/>
        <v>105239.24879260878</v>
      </c>
      <c r="G17" s="13">
        <f t="shared" si="5"/>
        <v>-35824.170692684595</v>
      </c>
    </row>
    <row r="18" spans="1:7" x14ac:dyDescent="0.2">
      <c r="A18" s="11">
        <v>15</v>
      </c>
      <c r="B18" s="17">
        <f t="shared" si="3"/>
        <v>47514</v>
      </c>
      <c r="C18" s="12">
        <f t="shared" si="0"/>
        <v>69415.078099924183</v>
      </c>
      <c r="D18" s="12">
        <f t="shared" si="4"/>
        <v>-732393.74294624175</v>
      </c>
      <c r="E18" s="13">
        <f t="shared" si="1"/>
        <v>-801808.82104616589</v>
      </c>
      <c r="F18" s="13">
        <f t="shared" si="2"/>
        <v>111685.15278115605</v>
      </c>
      <c r="G18" s="13">
        <f t="shared" si="5"/>
        <v>-42270.074681231868</v>
      </c>
    </row>
    <row r="19" spans="1:7" x14ac:dyDescent="0.2">
      <c r="A19" s="11">
        <v>16</v>
      </c>
      <c r="B19" s="17">
        <f t="shared" si="3"/>
        <v>47695</v>
      </c>
      <c r="C19" s="12">
        <f t="shared" si="0"/>
        <v>69415.078099924183</v>
      </c>
      <c r="D19" s="12">
        <f t="shared" si="4"/>
        <v>-850919.61133524356</v>
      </c>
      <c r="E19" s="13">
        <f t="shared" si="1"/>
        <v>-920334.6894351677</v>
      </c>
      <c r="F19" s="13">
        <f t="shared" si="2"/>
        <v>118525.86838900186</v>
      </c>
      <c r="G19" s="13">
        <f t="shared" si="5"/>
        <v>-49110.790289077675</v>
      </c>
    </row>
    <row r="20" spans="1:7" x14ac:dyDescent="0.2">
      <c r="A20" s="11">
        <v>17</v>
      </c>
      <c r="B20" s="17">
        <f t="shared" si="3"/>
        <v>47879</v>
      </c>
      <c r="C20" s="12">
        <f t="shared" si="0"/>
        <v>69415.078099924183</v>
      </c>
      <c r="D20" s="12">
        <f t="shared" si="4"/>
        <v>-976705.1891630718</v>
      </c>
      <c r="E20" s="13">
        <f t="shared" si="1"/>
        <v>-1046120.2672629959</v>
      </c>
      <c r="F20" s="13">
        <f t="shared" si="2"/>
        <v>125785.57782782828</v>
      </c>
      <c r="G20" s="13">
        <f t="shared" si="5"/>
        <v>-56370.499727904098</v>
      </c>
    </row>
    <row r="21" spans="1:7" x14ac:dyDescent="0.2">
      <c r="A21" s="11">
        <v>18</v>
      </c>
      <c r="B21" s="17">
        <f t="shared" si="3"/>
        <v>48060</v>
      </c>
      <c r="C21" s="12">
        <f t="shared" si="0"/>
        <v>69415.078099924183</v>
      </c>
      <c r="D21" s="12">
        <f t="shared" si="4"/>
        <v>-1110195.1336328546</v>
      </c>
      <c r="E21" s="13">
        <f t="shared" si="1"/>
        <v>-1179610.2117327787</v>
      </c>
      <c r="F21" s="13">
        <f t="shared" si="2"/>
        <v>133489.94446978281</v>
      </c>
      <c r="G21" s="13">
        <f t="shared" si="5"/>
        <v>-64074.866369858617</v>
      </c>
    </row>
    <row r="22" spans="1:7" x14ac:dyDescent="0.2">
      <c r="A22" s="11">
        <v>19</v>
      </c>
      <c r="B22" s="17">
        <f t="shared" si="3"/>
        <v>48244</v>
      </c>
      <c r="C22" s="12">
        <f t="shared" si="0"/>
        <v>69415.078099924183</v>
      </c>
      <c r="D22" s="12">
        <f t="shared" si="4"/>
        <v>-1251861.3372014114</v>
      </c>
      <c r="E22" s="13">
        <f t="shared" si="1"/>
        <v>-1321276.4153013355</v>
      </c>
      <c r="F22" s="13">
        <f t="shared" si="2"/>
        <v>141666.20356855687</v>
      </c>
      <c r="G22" s="13">
        <f t="shared" si="5"/>
        <v>-72251.125468632672</v>
      </c>
    </row>
    <row r="23" spans="1:7" x14ac:dyDescent="0.2">
      <c r="A23" s="11">
        <v>20</v>
      </c>
      <c r="B23" s="17">
        <f t="shared" si="3"/>
        <v>48426</v>
      </c>
      <c r="C23" s="12">
        <f t="shared" si="0"/>
        <v>69415.078099924183</v>
      </c>
      <c r="D23" s="12">
        <f t="shared" si="4"/>
        <v>-1402204.5957385423</v>
      </c>
      <c r="E23" s="13">
        <f t="shared" si="1"/>
        <v>-1471619.6738384664</v>
      </c>
      <c r="F23" s="13">
        <f t="shared" si="2"/>
        <v>150343.25853713095</v>
      </c>
      <c r="G23" s="13">
        <f t="shared" si="5"/>
        <v>-80928.180437206756</v>
      </c>
    </row>
    <row r="24" spans="1:7" x14ac:dyDescent="0.2">
      <c r="A24" s="11">
        <v>21</v>
      </c>
      <c r="B24" s="17">
        <f t="shared" si="3"/>
        <v>48610</v>
      </c>
      <c r="C24" s="12">
        <f t="shared" si="0"/>
        <v>69415.078099924183</v>
      </c>
      <c r="D24" s="12">
        <f t="shared" si="4"/>
        <v>-1561756.3788610725</v>
      </c>
      <c r="E24" s="13">
        <f t="shared" si="1"/>
        <v>-1631171.4569609966</v>
      </c>
      <c r="F24" s="13">
        <f t="shared" si="2"/>
        <v>159551.78312253027</v>
      </c>
      <c r="G24" s="13">
        <f t="shared" si="5"/>
        <v>-90136.705022606067</v>
      </c>
    </row>
    <row r="25" spans="1:7" x14ac:dyDescent="0.2">
      <c r="A25" s="11">
        <v>22</v>
      </c>
      <c r="B25" s="17">
        <f t="shared" si="3"/>
        <v>48791</v>
      </c>
      <c r="C25" s="12">
        <f t="shared" si="0"/>
        <v>69415.078099924183</v>
      </c>
      <c r="D25" s="12">
        <f t="shared" si="4"/>
        <v>-1731080.7086998576</v>
      </c>
      <c r="E25" s="13">
        <f t="shared" si="1"/>
        <v>-1800495.7867997817</v>
      </c>
      <c r="F25" s="13">
        <f t="shared" si="2"/>
        <v>169324.32983878517</v>
      </c>
      <c r="G25" s="13">
        <f t="shared" si="5"/>
        <v>-99909.25173886097</v>
      </c>
    </row>
    <row r="26" spans="1:7" x14ac:dyDescent="0.2">
      <c r="A26" s="11">
        <v>23</v>
      </c>
      <c r="B26" s="17">
        <f t="shared" si="3"/>
        <v>48975</v>
      </c>
      <c r="C26" s="12">
        <f t="shared" si="0"/>
        <v>69415.078099924183</v>
      </c>
      <c r="D26" s="12">
        <f t="shared" si="4"/>
        <v>-1910776.1537412684</v>
      </c>
      <c r="E26" s="13">
        <f t="shared" si="1"/>
        <v>-1980191.2318411926</v>
      </c>
      <c r="F26" s="13">
        <f t="shared" si="2"/>
        <v>179695.44504141092</v>
      </c>
      <c r="G26" s="13">
        <f t="shared" si="5"/>
        <v>-110280.36694148672</v>
      </c>
    </row>
    <row r="27" spans="1:7" x14ac:dyDescent="0.2">
      <c r="A27" s="11">
        <v>24</v>
      </c>
      <c r="B27" s="17">
        <f t="shared" si="3"/>
        <v>49156</v>
      </c>
      <c r="C27" s="12">
        <f t="shared" si="0"/>
        <v>69415.078099924183</v>
      </c>
      <c r="D27" s="12">
        <f t="shared" si="4"/>
        <v>-2101477.9447914655</v>
      </c>
      <c r="E27" s="13">
        <f t="shared" si="1"/>
        <v>-2170893.0228913897</v>
      </c>
      <c r="F27" s="13">
        <f t="shared" si="2"/>
        <v>190701.79105019715</v>
      </c>
      <c r="G27" s="13">
        <f t="shared" si="5"/>
        <v>-121286.71295027295</v>
      </c>
    </row>
    <row r="28" spans="1:7" x14ac:dyDescent="0.2">
      <c r="A28" s="11">
        <v>25</v>
      </c>
      <c r="B28" s="17">
        <f t="shared" si="3"/>
        <v>49340</v>
      </c>
      <c r="C28" s="12">
        <f t="shared" si="0"/>
        <v>69415.078099924183</v>
      </c>
      <c r="D28" s="12">
        <f t="shared" si="4"/>
        <v>-2303860.2205434875</v>
      </c>
      <c r="E28" s="13">
        <f t="shared" si="1"/>
        <v>-2373275.2986434116</v>
      </c>
      <c r="F28" s="13">
        <f t="shared" si="2"/>
        <v>202382.27575202199</v>
      </c>
      <c r="G28" s="13">
        <f t="shared" si="5"/>
        <v>-132967.19765209779</v>
      </c>
    </row>
    <row r="29" spans="1:7" x14ac:dyDescent="0.2">
      <c r="A29" s="11">
        <v>26</v>
      </c>
      <c r="B29" s="17">
        <f t="shared" si="3"/>
        <v>49521</v>
      </c>
      <c r="C29" s="12">
        <f t="shared" si="0"/>
        <v>69415.078099924183</v>
      </c>
      <c r="D29" s="12">
        <f t="shared" si="4"/>
        <v>-2518638.4106853209</v>
      </c>
      <c r="E29" s="13">
        <f t="shared" si="1"/>
        <v>-2588053.488785245</v>
      </c>
      <c r="F29" s="13">
        <f t="shared" si="2"/>
        <v>214778.19014183345</v>
      </c>
      <c r="G29" s="13">
        <f t="shared" si="5"/>
        <v>-145363.11204190925</v>
      </c>
    </row>
    <row r="30" spans="1:7" x14ac:dyDescent="0.2">
      <c r="A30" s="11">
        <v>27</v>
      </c>
      <c r="B30" s="17">
        <f t="shared" si="3"/>
        <v>49705</v>
      </c>
      <c r="C30" s="12">
        <f t="shared" si="0"/>
        <v>69415.078099924183</v>
      </c>
      <c r="D30" s="12">
        <f t="shared" si="4"/>
        <v>-2746571.7649733415</v>
      </c>
      <c r="E30" s="13">
        <f t="shared" si="1"/>
        <v>-2815986.8430732656</v>
      </c>
      <c r="F30" s="13">
        <f t="shared" si="2"/>
        <v>227933.3542880207</v>
      </c>
      <c r="G30" s="13">
        <f t="shared" si="5"/>
        <v>-158518.2761880965</v>
      </c>
    </row>
    <row r="31" spans="1:7" x14ac:dyDescent="0.2">
      <c r="A31" s="11">
        <v>28</v>
      </c>
      <c r="B31" s="17">
        <f t="shared" si="3"/>
        <v>49887</v>
      </c>
      <c r="C31" s="12">
        <f t="shared" si="0"/>
        <v>69415.078099924183</v>
      </c>
      <c r="D31" s="12">
        <f t="shared" si="4"/>
        <v>-2988466.0372115034</v>
      </c>
      <c r="E31" s="13">
        <f t="shared" si="1"/>
        <v>-3057881.1153114275</v>
      </c>
      <c r="F31" s="13">
        <f t="shared" si="2"/>
        <v>241894.27223816194</v>
      </c>
      <c r="G31" s="13">
        <f t="shared" si="5"/>
        <v>-172479.19413823774</v>
      </c>
    </row>
    <row r="32" spans="1:7" x14ac:dyDescent="0.2">
      <c r="A32" s="11">
        <v>29</v>
      </c>
      <c r="B32" s="17">
        <f t="shared" si="3"/>
        <v>50071</v>
      </c>
      <c r="C32" s="12">
        <f t="shared" si="0"/>
        <v>69415.078099924183</v>
      </c>
      <c r="D32" s="12">
        <f t="shared" si="4"/>
        <v>-3245176.3336242526</v>
      </c>
      <c r="E32" s="13">
        <f t="shared" si="1"/>
        <v>-3314591.4117241767</v>
      </c>
      <c r="F32" s="13">
        <f t="shared" si="2"/>
        <v>256710.29641274927</v>
      </c>
      <c r="G32" s="13">
        <f t="shared" si="5"/>
        <v>-187295.21831282508</v>
      </c>
    </row>
    <row r="33" spans="1:7" x14ac:dyDescent="0.2">
      <c r="A33" s="11">
        <v>30</v>
      </c>
      <c r="B33" s="17">
        <f t="shared" si="3"/>
        <v>50252</v>
      </c>
      <c r="C33" s="12">
        <f t="shared" si="0"/>
        <v>69415.078099924183</v>
      </c>
      <c r="D33" s="12">
        <f t="shared" si="4"/>
        <v>-3517610.1356922826</v>
      </c>
      <c r="E33" s="13">
        <f t="shared" si="1"/>
        <v>-3587025.2137922067</v>
      </c>
      <c r="F33" s="13">
        <f t="shared" si="2"/>
        <v>272433.80206803005</v>
      </c>
      <c r="G33" s="13">
        <f t="shared" si="5"/>
        <v>-203018.72396810586</v>
      </c>
    </row>
    <row r="34" spans="1:7" x14ac:dyDescent="0.2">
      <c r="A34" s="11">
        <v>31</v>
      </c>
      <c r="B34" s="17">
        <f t="shared" si="3"/>
        <v>50436</v>
      </c>
      <c r="C34" s="12">
        <f t="shared" si="0"/>
        <v>69415.078099924183</v>
      </c>
      <c r="D34" s="12">
        <f t="shared" si="4"/>
        <v>-3806730.5081369793</v>
      </c>
      <c r="E34" s="13">
        <f t="shared" si="1"/>
        <v>-3876145.5862369034</v>
      </c>
      <c r="F34" s="13">
        <f t="shared" si="2"/>
        <v>289120.37244469678</v>
      </c>
      <c r="G34" s="13">
        <f t="shared" si="5"/>
        <v>-219705.29434477258</v>
      </c>
    </row>
    <row r="35" spans="1:7" x14ac:dyDescent="0.2">
      <c r="A35" s="11">
        <v>32</v>
      </c>
      <c r="B35" s="17">
        <f t="shared" si="3"/>
        <v>50617</v>
      </c>
      <c r="C35" s="12">
        <f t="shared" si="0"/>
        <v>69415.078099924183</v>
      </c>
      <c r="D35" s="12">
        <f t="shared" si="4"/>
        <v>-4113559.5033939141</v>
      </c>
      <c r="E35" s="13">
        <f t="shared" si="1"/>
        <v>-4182974.5814938382</v>
      </c>
      <c r="F35" s="13">
        <f t="shared" si="2"/>
        <v>306828.99525693484</v>
      </c>
      <c r="G35" s="13">
        <f t="shared" si="5"/>
        <v>-237413.91715701064</v>
      </c>
    </row>
    <row r="36" spans="1:7" x14ac:dyDescent="0.2">
      <c r="A36" s="11">
        <v>33</v>
      </c>
      <c r="B36" s="17">
        <f t="shared" si="3"/>
        <v>50801</v>
      </c>
      <c r="C36" s="12">
        <f t="shared" si="0"/>
        <v>69415.078099924183</v>
      </c>
      <c r="D36" s="12">
        <f t="shared" si="4"/>
        <v>-4439181.7746103359</v>
      </c>
      <c r="E36" s="13">
        <f t="shared" si="1"/>
        <v>-4508596.8527102601</v>
      </c>
      <c r="F36" s="13">
        <f t="shared" si="2"/>
        <v>325622.27121642191</v>
      </c>
      <c r="G36" s="13">
        <f t="shared" si="5"/>
        <v>-256207.19311649771</v>
      </c>
    </row>
    <row r="37" spans="1:7" x14ac:dyDescent="0.2">
      <c r="A37" s="11">
        <v>34</v>
      </c>
      <c r="B37" s="17">
        <f t="shared" si="3"/>
        <v>50982</v>
      </c>
      <c r="C37" s="12">
        <f t="shared" si="0"/>
        <v>69415.078099924183</v>
      </c>
      <c r="D37" s="12">
        <f t="shared" si="4"/>
        <v>-4784748.4099387638</v>
      </c>
      <c r="E37" s="13">
        <f t="shared" si="1"/>
        <v>-4854163.488038688</v>
      </c>
      <c r="F37" s="13">
        <f t="shared" si="2"/>
        <v>345566.63532842795</v>
      </c>
      <c r="G37" s="13">
        <f t="shared" si="5"/>
        <v>-276151.55722850375</v>
      </c>
    </row>
    <row r="38" spans="1:7" x14ac:dyDescent="0.2">
      <c r="A38" s="11">
        <v>35</v>
      </c>
      <c r="B38" s="17">
        <f t="shared" si="3"/>
        <v>51166</v>
      </c>
      <c r="C38" s="12">
        <f t="shared" si="0"/>
        <v>69415.078099924183</v>
      </c>
      <c r="D38" s="12">
        <f t="shared" si="4"/>
        <v>-5151481.0016810577</v>
      </c>
      <c r="E38" s="13">
        <f t="shared" si="1"/>
        <v>-5220896.0797809819</v>
      </c>
      <c r="F38" s="13">
        <f t="shared" si="2"/>
        <v>366732.59174229397</v>
      </c>
      <c r="G38" s="13">
        <f t="shared" si="5"/>
        <v>-297317.51364236977</v>
      </c>
    </row>
    <row r="39" spans="1:7" x14ac:dyDescent="0.2">
      <c r="A39" s="11">
        <v>36</v>
      </c>
      <c r="B39" s="17">
        <f t="shared" si="3"/>
        <v>51348</v>
      </c>
      <c r="C39" s="12">
        <f t="shared" si="0"/>
        <v>69415.078099924183</v>
      </c>
      <c r="D39" s="12">
        <f t="shared" si="4"/>
        <v>-5540675.9646675671</v>
      </c>
      <c r="E39" s="13">
        <f t="shared" si="1"/>
        <v>-5610091.0427674912</v>
      </c>
      <c r="F39" s="13">
        <f t="shared" si="2"/>
        <v>389194.96298650937</v>
      </c>
      <c r="G39" s="13">
        <f t="shared" si="5"/>
        <v>-319779.88488658518</v>
      </c>
    </row>
    <row r="40" spans="1:7" x14ac:dyDescent="0.2">
      <c r="A40" s="11">
        <v>37</v>
      </c>
      <c r="B40" s="17">
        <f t="shared" si="3"/>
        <v>51532</v>
      </c>
      <c r="C40" s="12">
        <f t="shared" si="0"/>
        <v>69415.078099924183</v>
      </c>
      <c r="D40" s="12">
        <f t="shared" si="4"/>
        <v>-5953709.1191370003</v>
      </c>
      <c r="E40" s="13">
        <f t="shared" si="1"/>
        <v>-6023124.1972369244</v>
      </c>
      <c r="F40" s="13">
        <f t="shared" si="2"/>
        <v>413033.1544694333</v>
      </c>
      <c r="G40" s="13">
        <f t="shared" si="5"/>
        <v>-343618.0763695091</v>
      </c>
    </row>
    <row r="41" spans="1:7" x14ac:dyDescent="0.2">
      <c r="A41" s="11">
        <v>38</v>
      </c>
      <c r="B41" s="17">
        <f t="shared" si="3"/>
        <v>51713</v>
      </c>
      <c r="C41" s="12">
        <f t="shared" si="0"/>
        <v>69415.078099924183</v>
      </c>
      <c r="D41" s="12">
        <f t="shared" si="4"/>
        <v>-6392040.5543176858</v>
      </c>
      <c r="E41" s="13">
        <f t="shared" si="1"/>
        <v>-6461455.6324176099</v>
      </c>
      <c r="F41" s="13">
        <f t="shared" si="2"/>
        <v>438331.43518068554</v>
      </c>
      <c r="G41" s="13">
        <f t="shared" si="5"/>
        <v>-368916.35708076134</v>
      </c>
    </row>
    <row r="42" spans="1:7" x14ac:dyDescent="0.2">
      <c r="A42" s="11">
        <v>39</v>
      </c>
      <c r="B42" s="17">
        <f t="shared" si="3"/>
        <v>51897</v>
      </c>
      <c r="C42" s="12">
        <f t="shared" si="0"/>
        <v>69415.078099924183</v>
      </c>
      <c r="D42" s="12">
        <f t="shared" si="4"/>
        <v>-6857219.7899031891</v>
      </c>
      <c r="E42" s="13">
        <f t="shared" si="1"/>
        <v>-6926634.8680031132</v>
      </c>
      <c r="F42" s="13">
        <f t="shared" si="2"/>
        <v>465179.23558550334</v>
      </c>
      <c r="G42" s="13">
        <f t="shared" si="5"/>
        <v>-395764.15748557914</v>
      </c>
    </row>
    <row r="43" spans="1:7" x14ac:dyDescent="0.2">
      <c r="A43" s="11">
        <v>40</v>
      </c>
      <c r="B43" s="17">
        <f t="shared" si="3"/>
        <v>52078</v>
      </c>
      <c r="C43" s="12">
        <f t="shared" si="0"/>
        <v>69415.078099924183</v>
      </c>
      <c r="D43" s="12">
        <f t="shared" si="4"/>
        <v>-7350891.2536683036</v>
      </c>
      <c r="E43" s="13">
        <f t="shared" si="1"/>
        <v>-7420306.3317682277</v>
      </c>
      <c r="F43" s="13">
        <f t="shared" si="2"/>
        <v>493671.4637651146</v>
      </c>
      <c r="G43" s="13">
        <f t="shared" si="5"/>
        <v>-424256.38566519041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416490.46859954513</v>
      </c>
    </row>
  </sheetData>
  <mergeCells count="2">
    <mergeCell ref="H1:I1"/>
    <mergeCell ref="J1:K1"/>
  </mergeCells>
  <pageMargins left="0.70866141732283472" right="0.70866141732283472" top="0.74803149606299213" bottom="0.74803149606299213" header="0.31496062992125984" footer="0.31496062992125984"/>
  <pageSetup scale="200" fitToHeight="0"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K45"/>
  <sheetViews>
    <sheetView rightToLeft="1" topLeftCell="A2" workbookViewId="0">
      <pane ySplit="3" topLeftCell="A26" activePane="bottomLeft" state="frozen"/>
      <selection activeCell="A2" sqref="A2"/>
      <selection pane="bottomLeft" activeCell="C45" sqref="C45"/>
    </sheetView>
  </sheetViews>
  <sheetFormatPr defaultRowHeight="14.25" x14ac:dyDescent="0.2"/>
  <cols>
    <col min="1" max="1" width="4.25" bestFit="1" customWidth="1"/>
    <col min="2" max="3" width="18.875" bestFit="1" customWidth="1"/>
    <col min="4" max="5" width="18.375" bestFit="1" customWidth="1"/>
    <col min="6" max="6" width="16.75" bestFit="1" customWidth="1"/>
    <col min="7" max="7" width="16.375" bestFit="1" customWidth="1"/>
    <col min="8" max="8" width="3.25" bestFit="1" customWidth="1"/>
    <col min="9" max="9" width="7.125" customWidth="1"/>
    <col min="10" max="10" width="3.75" customWidth="1"/>
    <col min="11" max="11" width="16.375" customWidth="1"/>
  </cols>
  <sheetData>
    <row r="1" spans="1:11" ht="1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8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8</v>
      </c>
      <c r="H2" s="49" t="s">
        <v>16</v>
      </c>
      <c r="I2" s="49"/>
      <c r="J2" s="49" t="s">
        <v>9</v>
      </c>
      <c r="K2" s="49"/>
    </row>
    <row r="3" spans="1:11" ht="15.75" x14ac:dyDescent="0.25">
      <c r="A3" s="5"/>
      <c r="B3" s="18">
        <v>1250000</v>
      </c>
      <c r="C3" s="7">
        <v>0.4</v>
      </c>
      <c r="D3" s="14">
        <f>(1-C3)*B3</f>
        <v>750000</v>
      </c>
      <c r="E3" s="15">
        <v>0.10249999999999999</v>
      </c>
      <c r="F3" s="8">
        <v>5</v>
      </c>
      <c r="G3" s="16">
        <v>44648</v>
      </c>
      <c r="H3" s="4">
        <v>12</v>
      </c>
      <c r="I3" s="3" t="s">
        <v>10</v>
      </c>
      <c r="J3" s="4">
        <v>6</v>
      </c>
      <c r="K3" s="3" t="s">
        <v>10</v>
      </c>
    </row>
    <row r="4" spans="1:11" ht="15" x14ac:dyDescent="0.25">
      <c r="A4" s="10" t="s">
        <v>5</v>
      </c>
      <c r="B4" s="10" t="s">
        <v>6</v>
      </c>
      <c r="C4" s="10" t="s">
        <v>7</v>
      </c>
      <c r="D4" s="10" t="s">
        <v>11</v>
      </c>
      <c r="E4" s="10" t="s">
        <v>12</v>
      </c>
      <c r="F4" s="10" t="s">
        <v>13</v>
      </c>
      <c r="G4" s="10" t="s">
        <v>14</v>
      </c>
    </row>
    <row r="5" spans="1:11" x14ac:dyDescent="0.2">
      <c r="A5" s="11">
        <v>1</v>
      </c>
      <c r="B5" s="17">
        <f>EDATE(G3,J3)</f>
        <v>44832</v>
      </c>
      <c r="C5" s="12">
        <f>PMT(($E$3/1),$F$3,-$D$3,0,0)</f>
        <v>199113.28400938967</v>
      </c>
      <c r="D5" s="12">
        <f>(1+($E$3/1))*D3</f>
        <v>826875</v>
      </c>
      <c r="E5" s="13">
        <f>D5-C5</f>
        <v>627761.7159906103</v>
      </c>
      <c r="F5" s="13">
        <f>C5-G5</f>
        <v>122238.28400938967</v>
      </c>
      <c r="G5" s="13">
        <f>D5-D3</f>
        <v>76875</v>
      </c>
    </row>
    <row r="6" spans="1:11" x14ac:dyDescent="0.2">
      <c r="A6" s="11">
        <v>2</v>
      </c>
      <c r="B6" s="17">
        <f>EDATE(B5,$H$3)</f>
        <v>45197</v>
      </c>
      <c r="C6" s="12">
        <f t="shared" ref="C6:C44" si="0">PMT(($E$3/1),$F$3,-$D$3,0,0)</f>
        <v>199113.28400938967</v>
      </c>
      <c r="D6" s="12">
        <f>(1+($E$3/1))*E5</f>
        <v>692107.29187964788</v>
      </c>
      <c r="E6" s="13">
        <f t="shared" ref="E6:E44" si="1">D6-C6</f>
        <v>492994.00787025818</v>
      </c>
      <c r="F6" s="13">
        <f t="shared" ref="F6:F44" si="2">C6-G6</f>
        <v>134767.70812035209</v>
      </c>
      <c r="G6" s="13">
        <f>D6-E5</f>
        <v>64345.575889037573</v>
      </c>
    </row>
    <row r="7" spans="1:11" x14ac:dyDescent="0.2">
      <c r="A7" s="11">
        <v>3</v>
      </c>
      <c r="B7" s="17">
        <f t="shared" ref="B7:B44" si="3">EDATE(B6,$H$3)</f>
        <v>45563</v>
      </c>
      <c r="C7" s="12">
        <f t="shared" si="0"/>
        <v>199113.28400938967</v>
      </c>
      <c r="D7" s="12">
        <f t="shared" ref="D7:D44" si="4">(1+($E$3/1))*E6</f>
        <v>543525.89367695968</v>
      </c>
      <c r="E7" s="13">
        <f t="shared" si="1"/>
        <v>344412.60966756998</v>
      </c>
      <c r="F7" s="13">
        <f t="shared" si="2"/>
        <v>148581.39820268817</v>
      </c>
      <c r="G7" s="13">
        <f t="shared" ref="G7:G44" si="5">D7-E6</f>
        <v>50531.885806701495</v>
      </c>
    </row>
    <row r="8" spans="1:11" x14ac:dyDescent="0.2">
      <c r="A8" s="11">
        <v>4</v>
      </c>
      <c r="B8" s="17">
        <f t="shared" si="3"/>
        <v>45928</v>
      </c>
      <c r="C8" s="12">
        <f t="shared" si="0"/>
        <v>199113.28400938967</v>
      </c>
      <c r="D8" s="12">
        <f t="shared" si="4"/>
        <v>379714.90215849591</v>
      </c>
      <c r="E8" s="13">
        <f t="shared" si="1"/>
        <v>180601.61814910625</v>
      </c>
      <c r="F8" s="13">
        <f t="shared" si="2"/>
        <v>163810.99151846374</v>
      </c>
      <c r="G8" s="13">
        <f t="shared" si="5"/>
        <v>35302.292490925931</v>
      </c>
    </row>
    <row r="9" spans="1:11" x14ac:dyDescent="0.2">
      <c r="A9" s="11">
        <v>5</v>
      </c>
      <c r="B9" s="17">
        <f t="shared" si="3"/>
        <v>46293</v>
      </c>
      <c r="C9" s="12">
        <f t="shared" si="0"/>
        <v>199113.28400938967</v>
      </c>
      <c r="D9" s="12">
        <f t="shared" si="4"/>
        <v>199113.28400938964</v>
      </c>
      <c r="E9" s="13">
        <f t="shared" si="1"/>
        <v>0</v>
      </c>
      <c r="F9" s="13">
        <f t="shared" si="2"/>
        <v>180601.61814910627</v>
      </c>
      <c r="G9" s="13">
        <f t="shared" si="5"/>
        <v>18511.665860283392</v>
      </c>
    </row>
    <row r="10" spans="1:11" x14ac:dyDescent="0.2">
      <c r="A10" s="11">
        <v>6</v>
      </c>
      <c r="B10" s="17">
        <f t="shared" si="3"/>
        <v>46658</v>
      </c>
      <c r="C10" s="12">
        <f t="shared" si="0"/>
        <v>199113.28400938967</v>
      </c>
      <c r="D10" s="12">
        <f t="shared" si="4"/>
        <v>0</v>
      </c>
      <c r="E10" s="13">
        <f t="shared" si="1"/>
        <v>-199113.28400938967</v>
      </c>
      <c r="F10" s="13">
        <f t="shared" si="2"/>
        <v>199113.28400938967</v>
      </c>
      <c r="G10" s="13">
        <f t="shared" si="5"/>
        <v>0</v>
      </c>
    </row>
    <row r="11" spans="1:11" x14ac:dyDescent="0.2">
      <c r="A11" s="11">
        <v>7</v>
      </c>
      <c r="B11" s="17">
        <f t="shared" si="3"/>
        <v>47024</v>
      </c>
      <c r="C11" s="12">
        <f t="shared" si="0"/>
        <v>199113.28400938967</v>
      </c>
      <c r="D11" s="12">
        <f t="shared" si="4"/>
        <v>-219522.39562035212</v>
      </c>
      <c r="E11" s="13">
        <f t="shared" si="1"/>
        <v>-418635.67962974182</v>
      </c>
      <c r="F11" s="13">
        <f t="shared" si="2"/>
        <v>219522.39562035212</v>
      </c>
      <c r="G11" s="13">
        <f t="shared" si="5"/>
        <v>-20409.111610962456</v>
      </c>
    </row>
    <row r="12" spans="1:11" x14ac:dyDescent="0.2">
      <c r="A12" s="11">
        <v>8</v>
      </c>
      <c r="B12" s="17">
        <f t="shared" si="3"/>
        <v>47389</v>
      </c>
      <c r="C12" s="12">
        <f t="shared" si="0"/>
        <v>199113.28400938967</v>
      </c>
      <c r="D12" s="12">
        <f t="shared" si="4"/>
        <v>-461545.83679179038</v>
      </c>
      <c r="E12" s="13">
        <f t="shared" si="1"/>
        <v>-660659.12080118002</v>
      </c>
      <c r="F12" s="13">
        <f t="shared" si="2"/>
        <v>242023.44117143823</v>
      </c>
      <c r="G12" s="13">
        <f t="shared" si="5"/>
        <v>-42910.157162048563</v>
      </c>
    </row>
    <row r="13" spans="1:11" x14ac:dyDescent="0.2">
      <c r="A13" s="11">
        <v>9</v>
      </c>
      <c r="B13" s="17">
        <f t="shared" si="3"/>
        <v>47754</v>
      </c>
      <c r="C13" s="12">
        <f t="shared" si="0"/>
        <v>199113.28400938967</v>
      </c>
      <c r="D13" s="12">
        <f t="shared" si="4"/>
        <v>-728376.68068330095</v>
      </c>
      <c r="E13" s="13">
        <f t="shared" si="1"/>
        <v>-927489.96469269064</v>
      </c>
      <c r="F13" s="13">
        <f t="shared" si="2"/>
        <v>266830.84389151062</v>
      </c>
      <c r="G13" s="13">
        <f t="shared" si="5"/>
        <v>-67717.559882120928</v>
      </c>
    </row>
    <row r="14" spans="1:11" x14ac:dyDescent="0.2">
      <c r="A14" s="11">
        <v>10</v>
      </c>
      <c r="B14" s="17">
        <f t="shared" si="3"/>
        <v>48119</v>
      </c>
      <c r="C14" s="12">
        <f t="shared" si="0"/>
        <v>199113.28400938967</v>
      </c>
      <c r="D14" s="12">
        <f t="shared" si="4"/>
        <v>-1022557.6860736915</v>
      </c>
      <c r="E14" s="13">
        <f t="shared" si="1"/>
        <v>-1221670.9700830812</v>
      </c>
      <c r="F14" s="13">
        <f t="shared" si="2"/>
        <v>294181.00539039052</v>
      </c>
      <c r="G14" s="13">
        <f t="shared" si="5"/>
        <v>-95067.721381000825</v>
      </c>
    </row>
    <row r="15" spans="1:11" x14ac:dyDescent="0.2">
      <c r="A15" s="11">
        <v>11</v>
      </c>
      <c r="B15" s="17">
        <f t="shared" si="3"/>
        <v>48485</v>
      </c>
      <c r="C15" s="12">
        <f t="shared" si="0"/>
        <v>199113.28400938967</v>
      </c>
      <c r="D15" s="12">
        <f t="shared" si="4"/>
        <v>-1346892.2445165971</v>
      </c>
      <c r="E15" s="13">
        <f t="shared" si="1"/>
        <v>-1546005.5285259867</v>
      </c>
      <c r="F15" s="13">
        <f t="shared" si="2"/>
        <v>324334.55844290566</v>
      </c>
      <c r="G15" s="13">
        <f t="shared" si="5"/>
        <v>-125221.27443351597</v>
      </c>
    </row>
    <row r="16" spans="1:11" x14ac:dyDescent="0.2">
      <c r="A16" s="11">
        <v>12</v>
      </c>
      <c r="B16" s="17">
        <f t="shared" si="3"/>
        <v>48850</v>
      </c>
      <c r="C16" s="12">
        <f t="shared" si="0"/>
        <v>199113.28400938967</v>
      </c>
      <c r="D16" s="12">
        <f t="shared" si="4"/>
        <v>-1704471.0951999004</v>
      </c>
      <c r="E16" s="13">
        <f t="shared" si="1"/>
        <v>-1903584.37920929</v>
      </c>
      <c r="F16" s="13">
        <f t="shared" si="2"/>
        <v>357578.85068330343</v>
      </c>
      <c r="G16" s="13">
        <f t="shared" si="5"/>
        <v>-158465.56667391374</v>
      </c>
    </row>
    <row r="17" spans="1:7" x14ac:dyDescent="0.2">
      <c r="A17" s="11">
        <v>13</v>
      </c>
      <c r="B17" s="17">
        <f t="shared" si="3"/>
        <v>49215</v>
      </c>
      <c r="C17" s="12">
        <f t="shared" si="0"/>
        <v>199113.28400938967</v>
      </c>
      <c r="D17" s="12">
        <f t="shared" si="4"/>
        <v>-2098701.7780782422</v>
      </c>
      <c r="E17" s="13">
        <f t="shared" si="1"/>
        <v>-2297815.0620876318</v>
      </c>
      <c r="F17" s="13">
        <f t="shared" si="2"/>
        <v>394230.68287834188</v>
      </c>
      <c r="G17" s="13">
        <f t="shared" si="5"/>
        <v>-195117.39886895218</v>
      </c>
    </row>
    <row r="18" spans="1:7" x14ac:dyDescent="0.2">
      <c r="A18" s="11">
        <v>14</v>
      </c>
      <c r="B18" s="17">
        <f t="shared" si="3"/>
        <v>49580</v>
      </c>
      <c r="C18" s="12">
        <f t="shared" si="0"/>
        <v>199113.28400938967</v>
      </c>
      <c r="D18" s="12">
        <f t="shared" si="4"/>
        <v>-2533341.1059516142</v>
      </c>
      <c r="E18" s="13">
        <f t="shared" si="1"/>
        <v>-2732454.3899610038</v>
      </c>
      <c r="F18" s="13">
        <f t="shared" si="2"/>
        <v>434639.32787337212</v>
      </c>
      <c r="G18" s="13">
        <f t="shared" si="5"/>
        <v>-235526.04386398243</v>
      </c>
    </row>
    <row r="19" spans="1:7" x14ac:dyDescent="0.2">
      <c r="A19" s="11">
        <v>15</v>
      </c>
      <c r="B19" s="17">
        <f t="shared" si="3"/>
        <v>49946</v>
      </c>
      <c r="C19" s="12">
        <f t="shared" si="0"/>
        <v>199113.28400938967</v>
      </c>
      <c r="D19" s="12">
        <f t="shared" si="4"/>
        <v>-3012530.9649320068</v>
      </c>
      <c r="E19" s="13">
        <f t="shared" si="1"/>
        <v>-3211644.2489413964</v>
      </c>
      <c r="F19" s="13">
        <f t="shared" si="2"/>
        <v>479189.85898039269</v>
      </c>
      <c r="G19" s="13">
        <f t="shared" si="5"/>
        <v>-280076.57497100299</v>
      </c>
    </row>
    <row r="20" spans="1:7" x14ac:dyDescent="0.2">
      <c r="A20" s="11">
        <v>16</v>
      </c>
      <c r="B20" s="17">
        <f t="shared" si="3"/>
        <v>50311</v>
      </c>
      <c r="C20" s="12">
        <f t="shared" si="0"/>
        <v>199113.28400938967</v>
      </c>
      <c r="D20" s="12">
        <f t="shared" si="4"/>
        <v>-3540837.7844578894</v>
      </c>
      <c r="E20" s="13">
        <f t="shared" si="1"/>
        <v>-3739951.068467279</v>
      </c>
      <c r="F20" s="13">
        <f t="shared" si="2"/>
        <v>528306.81952588272</v>
      </c>
      <c r="G20" s="13">
        <f t="shared" si="5"/>
        <v>-329193.53551649302</v>
      </c>
    </row>
    <row r="21" spans="1:7" x14ac:dyDescent="0.2">
      <c r="A21" s="11">
        <v>17</v>
      </c>
      <c r="B21" s="17">
        <f t="shared" si="3"/>
        <v>50676</v>
      </c>
      <c r="C21" s="12">
        <f t="shared" si="0"/>
        <v>199113.28400938967</v>
      </c>
      <c r="D21" s="12">
        <f t="shared" si="4"/>
        <v>-4123296.052985175</v>
      </c>
      <c r="E21" s="13">
        <f t="shared" si="1"/>
        <v>-4322409.3369945651</v>
      </c>
      <c r="F21" s="13">
        <f t="shared" si="2"/>
        <v>582458.26852728578</v>
      </c>
      <c r="G21" s="13">
        <f t="shared" si="5"/>
        <v>-383344.98451789608</v>
      </c>
    </row>
    <row r="22" spans="1:7" x14ac:dyDescent="0.2">
      <c r="A22" s="11">
        <v>18</v>
      </c>
      <c r="B22" s="17">
        <f t="shared" si="3"/>
        <v>51041</v>
      </c>
      <c r="C22" s="12">
        <f t="shared" si="0"/>
        <v>199113.28400938967</v>
      </c>
      <c r="D22" s="12">
        <f t="shared" si="4"/>
        <v>-4765456.2940365085</v>
      </c>
      <c r="E22" s="13">
        <f t="shared" si="1"/>
        <v>-4964569.5780458981</v>
      </c>
      <c r="F22" s="13">
        <f t="shared" si="2"/>
        <v>642160.24105133314</v>
      </c>
      <c r="G22" s="13">
        <f t="shared" si="5"/>
        <v>-443046.95704194345</v>
      </c>
    </row>
    <row r="23" spans="1:7" x14ac:dyDescent="0.2">
      <c r="A23" s="11">
        <v>19</v>
      </c>
      <c r="B23" s="17">
        <f t="shared" si="3"/>
        <v>51407</v>
      </c>
      <c r="C23" s="12">
        <f t="shared" si="0"/>
        <v>199113.28400938967</v>
      </c>
      <c r="D23" s="12">
        <f t="shared" si="4"/>
        <v>-5473437.9597956026</v>
      </c>
      <c r="E23" s="13">
        <f t="shared" si="1"/>
        <v>-5672551.2438049922</v>
      </c>
      <c r="F23" s="13">
        <f t="shared" si="2"/>
        <v>707981.66575909418</v>
      </c>
      <c r="G23" s="13">
        <f t="shared" si="5"/>
        <v>-508868.38174970448</v>
      </c>
    </row>
    <row r="24" spans="1:7" x14ac:dyDescent="0.2">
      <c r="A24" s="11">
        <v>20</v>
      </c>
      <c r="B24" s="17">
        <f t="shared" si="3"/>
        <v>51772</v>
      </c>
      <c r="C24" s="12">
        <f t="shared" si="0"/>
        <v>199113.28400938967</v>
      </c>
      <c r="D24" s="12">
        <f t="shared" si="4"/>
        <v>-6253987.7462950042</v>
      </c>
      <c r="E24" s="13">
        <f t="shared" si="1"/>
        <v>-6453101.0303043937</v>
      </c>
      <c r="F24" s="13">
        <f t="shared" si="2"/>
        <v>780549.78649940167</v>
      </c>
      <c r="G24" s="13">
        <f t="shared" si="5"/>
        <v>-581436.50249001198</v>
      </c>
    </row>
    <row r="25" spans="1:7" x14ac:dyDescent="0.2">
      <c r="A25" s="11">
        <v>21</v>
      </c>
      <c r="B25" s="17">
        <f t="shared" si="3"/>
        <v>52137</v>
      </c>
      <c r="C25" s="12">
        <f t="shared" si="0"/>
        <v>199113.28400938967</v>
      </c>
      <c r="D25" s="12">
        <f t="shared" si="4"/>
        <v>-7114543.8859105939</v>
      </c>
      <c r="E25" s="13">
        <f t="shared" si="1"/>
        <v>-7313657.1699199835</v>
      </c>
      <c r="F25" s="13">
        <f t="shared" si="2"/>
        <v>860556.13961558987</v>
      </c>
      <c r="G25" s="13">
        <f t="shared" si="5"/>
        <v>-661442.85560620017</v>
      </c>
    </row>
    <row r="26" spans="1:7" x14ac:dyDescent="0.2">
      <c r="A26" s="11">
        <v>22</v>
      </c>
      <c r="B26" s="17">
        <f t="shared" si="3"/>
        <v>52502</v>
      </c>
      <c r="C26" s="12">
        <f t="shared" si="0"/>
        <v>199113.28400938967</v>
      </c>
      <c r="D26" s="12">
        <f t="shared" si="4"/>
        <v>-8063307.0298367823</v>
      </c>
      <c r="E26" s="13">
        <f t="shared" si="1"/>
        <v>-8262420.3138461718</v>
      </c>
      <c r="F26" s="13">
        <f t="shared" si="2"/>
        <v>948763.14392618847</v>
      </c>
      <c r="G26" s="13">
        <f t="shared" si="5"/>
        <v>-749649.85991679877</v>
      </c>
    </row>
    <row r="27" spans="1:7" x14ac:dyDescent="0.2">
      <c r="A27" s="11">
        <v>23</v>
      </c>
      <c r="B27" s="17">
        <f t="shared" si="3"/>
        <v>52868</v>
      </c>
      <c r="C27" s="12">
        <f t="shared" si="0"/>
        <v>199113.28400938967</v>
      </c>
      <c r="D27" s="12">
        <f t="shared" si="4"/>
        <v>-9109318.3960154057</v>
      </c>
      <c r="E27" s="13">
        <f t="shared" si="1"/>
        <v>-9308431.6800247952</v>
      </c>
      <c r="F27" s="13">
        <f t="shared" si="2"/>
        <v>1046011.3661786235</v>
      </c>
      <c r="G27" s="13">
        <f t="shared" si="5"/>
        <v>-846898.08216923382</v>
      </c>
    </row>
    <row r="28" spans="1:7" x14ac:dyDescent="0.2">
      <c r="A28" s="11">
        <v>24</v>
      </c>
      <c r="B28" s="17">
        <f t="shared" si="3"/>
        <v>53233</v>
      </c>
      <c r="C28" s="12">
        <f t="shared" si="0"/>
        <v>199113.28400938967</v>
      </c>
      <c r="D28" s="12">
        <f t="shared" si="4"/>
        <v>-10262545.927227337</v>
      </c>
      <c r="E28" s="13">
        <f t="shared" si="1"/>
        <v>-10461659.211236726</v>
      </c>
      <c r="F28" s="13">
        <f t="shared" si="2"/>
        <v>1153227.5312119313</v>
      </c>
      <c r="G28" s="13">
        <f t="shared" si="5"/>
        <v>-954114.24720254168</v>
      </c>
    </row>
    <row r="29" spans="1:7" x14ac:dyDescent="0.2">
      <c r="A29" s="11">
        <v>25</v>
      </c>
      <c r="B29" s="17">
        <f t="shared" si="3"/>
        <v>53598</v>
      </c>
      <c r="C29" s="12">
        <f t="shared" si="0"/>
        <v>199113.28400938967</v>
      </c>
      <c r="D29" s="12">
        <f t="shared" si="4"/>
        <v>-11533979.280388491</v>
      </c>
      <c r="E29" s="13">
        <f t="shared" si="1"/>
        <v>-11733092.564397881</v>
      </c>
      <c r="F29" s="13">
        <f t="shared" si="2"/>
        <v>1271433.3531611543</v>
      </c>
      <c r="G29" s="13">
        <f t="shared" si="5"/>
        <v>-1072320.0691517647</v>
      </c>
    </row>
    <row r="30" spans="1:7" x14ac:dyDescent="0.2">
      <c r="A30" s="11">
        <v>26</v>
      </c>
      <c r="B30" s="17">
        <f t="shared" si="3"/>
        <v>53963</v>
      </c>
      <c r="C30" s="12">
        <f t="shared" si="0"/>
        <v>199113.28400938967</v>
      </c>
      <c r="D30" s="12">
        <f t="shared" si="4"/>
        <v>-12935734.552248664</v>
      </c>
      <c r="E30" s="13">
        <f t="shared" si="1"/>
        <v>-13134847.836258054</v>
      </c>
      <c r="F30" s="13">
        <f t="shared" si="2"/>
        <v>1401755.271860173</v>
      </c>
      <c r="G30" s="13">
        <f t="shared" si="5"/>
        <v>-1202641.9878507834</v>
      </c>
    </row>
    <row r="31" spans="1:7" x14ac:dyDescent="0.2">
      <c r="A31" s="11">
        <v>27</v>
      </c>
      <c r="B31" s="17">
        <f t="shared" si="3"/>
        <v>54329</v>
      </c>
      <c r="C31" s="12">
        <f t="shared" si="0"/>
        <v>199113.28400938967</v>
      </c>
      <c r="D31" s="12">
        <f t="shared" si="4"/>
        <v>-14481169.739474505</v>
      </c>
      <c r="E31" s="13">
        <f t="shared" si="1"/>
        <v>-14680283.023483895</v>
      </c>
      <c r="F31" s="13">
        <f t="shared" si="2"/>
        <v>1545435.187225841</v>
      </c>
      <c r="G31" s="13">
        <f t="shared" si="5"/>
        <v>-1346321.9032164514</v>
      </c>
    </row>
    <row r="32" spans="1:7" x14ac:dyDescent="0.2">
      <c r="A32" s="11">
        <v>28</v>
      </c>
      <c r="B32" s="17">
        <f t="shared" si="3"/>
        <v>54694</v>
      </c>
      <c r="C32" s="12">
        <f t="shared" si="0"/>
        <v>199113.28400938967</v>
      </c>
      <c r="D32" s="12">
        <f t="shared" si="4"/>
        <v>-16185012.033390995</v>
      </c>
      <c r="E32" s="13">
        <f t="shared" si="1"/>
        <v>-16384125.317400385</v>
      </c>
      <c r="F32" s="13">
        <f t="shared" si="2"/>
        <v>1703842.2939164899</v>
      </c>
      <c r="G32" s="13">
        <f t="shared" si="5"/>
        <v>-1504729.0099071003</v>
      </c>
    </row>
    <row r="33" spans="1:7" x14ac:dyDescent="0.2">
      <c r="A33" s="11">
        <v>29</v>
      </c>
      <c r="B33" s="17">
        <f t="shared" si="3"/>
        <v>55059</v>
      </c>
      <c r="C33" s="12">
        <f t="shared" si="0"/>
        <v>199113.28400938967</v>
      </c>
      <c r="D33" s="12">
        <f t="shared" si="4"/>
        <v>-18063498.162433926</v>
      </c>
      <c r="E33" s="13">
        <f t="shared" si="1"/>
        <v>-18262611.446443316</v>
      </c>
      <c r="F33" s="13">
        <f t="shared" si="2"/>
        <v>1878486.1290429309</v>
      </c>
      <c r="G33" s="13">
        <f t="shared" si="5"/>
        <v>-1679372.8450335413</v>
      </c>
    </row>
    <row r="34" spans="1:7" x14ac:dyDescent="0.2">
      <c r="A34" s="11">
        <v>30</v>
      </c>
      <c r="B34" s="17">
        <f t="shared" si="3"/>
        <v>55424</v>
      </c>
      <c r="C34" s="12">
        <f t="shared" si="0"/>
        <v>199113.28400938967</v>
      </c>
      <c r="D34" s="12">
        <f t="shared" si="4"/>
        <v>-20134529.119703755</v>
      </c>
      <c r="E34" s="13">
        <f t="shared" si="1"/>
        <v>-20333642.403713144</v>
      </c>
      <c r="F34" s="13">
        <f t="shared" si="2"/>
        <v>2071030.9572698288</v>
      </c>
      <c r="G34" s="13">
        <f t="shared" si="5"/>
        <v>-1871917.6732604392</v>
      </c>
    </row>
    <row r="35" spans="1:7" x14ac:dyDescent="0.2">
      <c r="A35" s="11">
        <v>31</v>
      </c>
      <c r="B35" s="17">
        <f t="shared" si="3"/>
        <v>55790</v>
      </c>
      <c r="C35" s="12">
        <f t="shared" si="0"/>
        <v>199113.28400938967</v>
      </c>
      <c r="D35" s="12">
        <f t="shared" si="4"/>
        <v>-22417840.750093743</v>
      </c>
      <c r="E35" s="13">
        <f t="shared" si="1"/>
        <v>-22616954.034103133</v>
      </c>
      <c r="F35" s="13">
        <f t="shared" si="2"/>
        <v>2283311.6303899884</v>
      </c>
      <c r="G35" s="13">
        <f t="shared" si="5"/>
        <v>-2084198.3463805988</v>
      </c>
    </row>
    <row r="36" spans="1:7" x14ac:dyDescent="0.2">
      <c r="A36" s="11">
        <v>32</v>
      </c>
      <c r="B36" s="17">
        <f t="shared" si="3"/>
        <v>56155</v>
      </c>
      <c r="C36" s="12">
        <f t="shared" si="0"/>
        <v>199113.28400938967</v>
      </c>
      <c r="D36" s="12">
        <f t="shared" si="4"/>
        <v>-24935191.822598703</v>
      </c>
      <c r="E36" s="13">
        <f t="shared" si="1"/>
        <v>-25134305.106608093</v>
      </c>
      <c r="F36" s="13">
        <f t="shared" si="2"/>
        <v>2517351.07250496</v>
      </c>
      <c r="G36" s="13">
        <f t="shared" si="5"/>
        <v>-2318237.7884955704</v>
      </c>
    </row>
    <row r="37" spans="1:7" x14ac:dyDescent="0.2">
      <c r="A37" s="11">
        <v>33</v>
      </c>
      <c r="B37" s="17">
        <f t="shared" si="3"/>
        <v>56520</v>
      </c>
      <c r="C37" s="12">
        <f t="shared" si="0"/>
        <v>199113.28400938967</v>
      </c>
      <c r="D37" s="12">
        <f t="shared" si="4"/>
        <v>-27710571.380035423</v>
      </c>
      <c r="E37" s="13">
        <f t="shared" si="1"/>
        <v>-27909684.664044812</v>
      </c>
      <c r="F37" s="13">
        <f t="shared" si="2"/>
        <v>2775379.5574367195</v>
      </c>
      <c r="G37" s="13">
        <f t="shared" si="5"/>
        <v>-2576266.27342733</v>
      </c>
    </row>
    <row r="38" spans="1:7" x14ac:dyDescent="0.2">
      <c r="A38" s="11">
        <v>34</v>
      </c>
      <c r="B38" s="17">
        <f t="shared" si="3"/>
        <v>56885</v>
      </c>
      <c r="C38" s="12">
        <f t="shared" si="0"/>
        <v>199113.28400938967</v>
      </c>
      <c r="D38" s="12">
        <f t="shared" si="4"/>
        <v>-30770427.342109408</v>
      </c>
      <c r="E38" s="13">
        <f t="shared" si="1"/>
        <v>-30969540.626118798</v>
      </c>
      <c r="F38" s="13">
        <f t="shared" si="2"/>
        <v>3059855.9620739855</v>
      </c>
      <c r="G38" s="13">
        <f t="shared" si="5"/>
        <v>-2860742.6780645959</v>
      </c>
    </row>
    <row r="39" spans="1:7" x14ac:dyDescent="0.2">
      <c r="A39" s="11">
        <v>35</v>
      </c>
      <c r="B39" s="17">
        <f t="shared" si="3"/>
        <v>57251</v>
      </c>
      <c r="C39" s="12">
        <f t="shared" si="0"/>
        <v>199113.28400938967</v>
      </c>
      <c r="D39" s="12">
        <f t="shared" si="4"/>
        <v>-34143918.540295973</v>
      </c>
      <c r="E39" s="13">
        <f t="shared" si="1"/>
        <v>-34343031.824305363</v>
      </c>
      <c r="F39" s="13">
        <f t="shared" si="2"/>
        <v>3373491.1981865652</v>
      </c>
      <c r="G39" s="13">
        <f t="shared" si="5"/>
        <v>-3174377.9141771756</v>
      </c>
    </row>
    <row r="40" spans="1:7" x14ac:dyDescent="0.2">
      <c r="A40" s="11">
        <v>36</v>
      </c>
      <c r="B40" s="17">
        <f t="shared" si="3"/>
        <v>57616</v>
      </c>
      <c r="C40" s="12">
        <f t="shared" si="0"/>
        <v>199113.28400938967</v>
      </c>
      <c r="D40" s="12">
        <f t="shared" si="4"/>
        <v>-37863192.586296663</v>
      </c>
      <c r="E40" s="13">
        <f t="shared" si="1"/>
        <v>-38062305.870306052</v>
      </c>
      <c r="F40" s="13">
        <f t="shared" si="2"/>
        <v>3719274.0460006893</v>
      </c>
      <c r="G40" s="13">
        <f t="shared" si="5"/>
        <v>-3520160.7619912997</v>
      </c>
    </row>
    <row r="41" spans="1:7" x14ac:dyDescent="0.2">
      <c r="A41" s="11">
        <v>37</v>
      </c>
      <c r="B41" s="17">
        <f t="shared" si="3"/>
        <v>57981</v>
      </c>
      <c r="C41" s="12">
        <f t="shared" si="0"/>
        <v>199113.28400938967</v>
      </c>
      <c r="D41" s="12">
        <f t="shared" si="4"/>
        <v>-41963692.222012423</v>
      </c>
      <c r="E41" s="13">
        <f t="shared" si="1"/>
        <v>-42162805.506021813</v>
      </c>
      <c r="F41" s="13">
        <f t="shared" si="2"/>
        <v>4100499.6357157603</v>
      </c>
      <c r="G41" s="13">
        <f t="shared" si="5"/>
        <v>-3901386.3517063707</v>
      </c>
    </row>
    <row r="42" spans="1:7" x14ac:dyDescent="0.2">
      <c r="A42" s="11">
        <v>38</v>
      </c>
      <c r="B42" s="17">
        <f t="shared" si="3"/>
        <v>58346</v>
      </c>
      <c r="C42" s="12">
        <f t="shared" si="0"/>
        <v>199113.28400938967</v>
      </c>
      <c r="D42" s="12">
        <f t="shared" si="4"/>
        <v>-46484493.070389047</v>
      </c>
      <c r="E42" s="13">
        <f t="shared" si="1"/>
        <v>-46683606.354398437</v>
      </c>
      <c r="F42" s="13">
        <f t="shared" si="2"/>
        <v>4520800.8483766243</v>
      </c>
      <c r="G42" s="13">
        <f t="shared" si="5"/>
        <v>-4321687.5643672347</v>
      </c>
    </row>
    <row r="43" spans="1:7" x14ac:dyDescent="0.2">
      <c r="A43" s="11">
        <v>39</v>
      </c>
      <c r="B43" s="17">
        <f t="shared" si="3"/>
        <v>58712</v>
      </c>
      <c r="C43" s="12">
        <f t="shared" si="0"/>
        <v>199113.28400938967</v>
      </c>
      <c r="D43" s="12">
        <f t="shared" si="4"/>
        <v>-51468676.005724281</v>
      </c>
      <c r="E43" s="13">
        <f t="shared" si="1"/>
        <v>-51667789.289733671</v>
      </c>
      <c r="F43" s="13">
        <f t="shared" si="2"/>
        <v>4984182.9353352338</v>
      </c>
      <c r="G43" s="13">
        <f t="shared" si="5"/>
        <v>-4785069.6513258442</v>
      </c>
    </row>
    <row r="44" spans="1:7" x14ac:dyDescent="0.2">
      <c r="A44" s="11">
        <v>40</v>
      </c>
      <c r="B44" s="17">
        <f t="shared" si="3"/>
        <v>59077</v>
      </c>
      <c r="C44" s="12">
        <f t="shared" si="0"/>
        <v>199113.28400938967</v>
      </c>
      <c r="D44" s="12">
        <f t="shared" si="4"/>
        <v>-56963737.691931374</v>
      </c>
      <c r="E44" s="13">
        <f t="shared" si="1"/>
        <v>-57162850.975940764</v>
      </c>
      <c r="F44" s="13">
        <f t="shared" si="2"/>
        <v>5495061.6862070933</v>
      </c>
      <c r="G44" s="13">
        <f t="shared" si="5"/>
        <v>-5295948.4021977037</v>
      </c>
    </row>
    <row r="45" spans="1:7" ht="15.75" x14ac:dyDescent="0.25">
      <c r="B45" s="9" t="s">
        <v>15</v>
      </c>
      <c r="C45" s="21">
        <f>IF(F3=5,SUM(C5:C9),IF(F3=6,SUM(C5:C10),IF(F3=10,SUM(C5:C14),IF(F3=12,SUM(C5:C16),IF(F3=15,SUM(C5:C19),IF(F3=18,SUM(C5:C22),IF(F3=20,SUM(C5:C24),IF(F3=24,SUM(C5:C28),IF(F3=36,SUM(C5:C40),SUM(C5:C44))))))))))</f>
        <v>995566.42004694836</v>
      </c>
    </row>
  </sheetData>
  <mergeCells count="4">
    <mergeCell ref="H1:I1"/>
    <mergeCell ref="J1:K1"/>
    <mergeCell ref="H2:I2"/>
    <mergeCell ref="J2:K2"/>
  </mergeCells>
  <pageMargins left="0.7" right="0.7" top="0.75" bottom="0.75" header="0.3" footer="0.3"/>
  <pageSetup paperSize="9" scale="61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4"/>
  <sheetViews>
    <sheetView rightToLeft="1" zoomScaleNormal="100" workbookViewId="0">
      <pane ySplit="3" topLeftCell="A25" activePane="bottomLeft" state="frozen"/>
      <selection pane="bottomLeft" activeCell="C44" sqref="C44"/>
    </sheetView>
  </sheetViews>
  <sheetFormatPr defaultRowHeight="14.25" x14ac:dyDescent="0.2"/>
  <cols>
    <col min="1" max="1" width="4.25" bestFit="1" customWidth="1"/>
    <col min="2" max="3" width="18.875" bestFit="1" customWidth="1"/>
    <col min="4" max="5" width="18.375" bestFit="1" customWidth="1"/>
    <col min="6" max="6" width="16.75" bestFit="1" customWidth="1"/>
    <col min="7" max="7" width="16.375" bestFit="1" customWidth="1"/>
    <col min="8" max="8" width="3.25" bestFit="1" customWidth="1"/>
    <col min="9" max="9" width="7.125" customWidth="1"/>
    <col min="10" max="10" width="3.75" customWidth="1"/>
    <col min="11" max="11" width="16.375" customWidth="1"/>
  </cols>
  <sheetData>
    <row r="1" spans="1:11" ht="18" x14ac:dyDescent="0.25">
      <c r="A1" s="1"/>
      <c r="B1" s="2" t="s">
        <v>0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18">
        <v>750000</v>
      </c>
      <c r="C2" s="20">
        <v>250000</v>
      </c>
      <c r="D2" s="14">
        <f>B2-C2</f>
        <v>500000</v>
      </c>
      <c r="E2" s="15">
        <v>0.1225</v>
      </c>
      <c r="F2" s="8">
        <v>5</v>
      </c>
      <c r="G2" s="16">
        <v>44805</v>
      </c>
      <c r="H2" s="4">
        <v>12</v>
      </c>
      <c r="I2" s="3" t="s">
        <v>10</v>
      </c>
      <c r="J2" s="4">
        <v>6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44986</v>
      </c>
      <c r="C4" s="12">
        <f>PMT(($E$2/1),$F$2,-$D$2,0,0)</f>
        <v>139564.92573994995</v>
      </c>
      <c r="D4" s="12">
        <f>(1+($E$2/1))*D2</f>
        <v>561250</v>
      </c>
      <c r="E4" s="13">
        <f>D4-C4</f>
        <v>421685.07426005008</v>
      </c>
      <c r="F4" s="13">
        <f>C4-G4</f>
        <v>78314.925739949947</v>
      </c>
      <c r="G4" s="13">
        <f>D4-D2</f>
        <v>61250</v>
      </c>
    </row>
    <row r="5" spans="1:11" x14ac:dyDescent="0.2">
      <c r="A5" s="11">
        <v>2</v>
      </c>
      <c r="B5" s="17">
        <f>EDATE(B4,$H$2)</f>
        <v>45352</v>
      </c>
      <c r="C5" s="12">
        <f t="shared" ref="C5:C43" si="0">PMT(($E$2/1),$F$2,-$D$2,0,0)</f>
        <v>139564.92573994995</v>
      </c>
      <c r="D5" s="12">
        <f>(1+($E$2/1))*E4</f>
        <v>473341.49585690623</v>
      </c>
      <c r="E5" s="13">
        <f t="shared" ref="E5:E43" si="1">D5-C5</f>
        <v>333776.57011695625</v>
      </c>
      <c r="F5" s="13">
        <f t="shared" ref="F5:F43" si="2">C5-G5</f>
        <v>87908.5041430938</v>
      </c>
      <c r="G5" s="13">
        <f>D5-E4</f>
        <v>51656.421596856148</v>
      </c>
    </row>
    <row r="6" spans="1:11" x14ac:dyDescent="0.2">
      <c r="A6" s="11">
        <v>3</v>
      </c>
      <c r="B6" s="17">
        <f t="shared" ref="B6:B43" si="3">EDATE(B5,$H$2)</f>
        <v>45717</v>
      </c>
      <c r="C6" s="12">
        <f t="shared" si="0"/>
        <v>139564.92573994995</v>
      </c>
      <c r="D6" s="12">
        <f t="shared" ref="D6:D43" si="4">(1+($E$2/1))*E5</f>
        <v>374664.19995628344</v>
      </c>
      <c r="E6" s="13">
        <f t="shared" si="1"/>
        <v>235099.27421633349</v>
      </c>
      <c r="F6" s="13">
        <f t="shared" si="2"/>
        <v>98677.295900622761</v>
      </c>
      <c r="G6" s="13">
        <f t="shared" ref="G6:G43" si="5">D6-E5</f>
        <v>40887.629839327186</v>
      </c>
    </row>
    <row r="7" spans="1:11" x14ac:dyDescent="0.2">
      <c r="A7" s="11">
        <v>4</v>
      </c>
      <c r="B7" s="17">
        <f t="shared" si="3"/>
        <v>46082</v>
      </c>
      <c r="C7" s="12">
        <f t="shared" si="0"/>
        <v>139564.92573994995</v>
      </c>
      <c r="D7" s="12">
        <f t="shared" si="4"/>
        <v>263898.93530783436</v>
      </c>
      <c r="E7" s="13">
        <f t="shared" si="1"/>
        <v>124334.00956788441</v>
      </c>
      <c r="F7" s="13">
        <f t="shared" si="2"/>
        <v>110765.26464844908</v>
      </c>
      <c r="G7" s="13">
        <f t="shared" si="5"/>
        <v>28799.661091500864</v>
      </c>
    </row>
    <row r="8" spans="1:11" x14ac:dyDescent="0.2">
      <c r="A8" s="11">
        <v>5</v>
      </c>
      <c r="B8" s="17">
        <f t="shared" si="3"/>
        <v>46447</v>
      </c>
      <c r="C8" s="12">
        <f t="shared" si="0"/>
        <v>139564.92573994995</v>
      </c>
      <c r="D8" s="12">
        <f t="shared" si="4"/>
        <v>139564.92573995027</v>
      </c>
      <c r="E8" s="13">
        <f t="shared" si="1"/>
        <v>3.2014213502407074E-10</v>
      </c>
      <c r="F8" s="13">
        <f t="shared" si="2"/>
        <v>124334.00956788409</v>
      </c>
      <c r="G8" s="13">
        <f t="shared" si="5"/>
        <v>15230.916172065859</v>
      </c>
    </row>
    <row r="9" spans="1:11" x14ac:dyDescent="0.2">
      <c r="A9" s="11">
        <v>6</v>
      </c>
      <c r="B9" s="17">
        <f t="shared" si="3"/>
        <v>46813</v>
      </c>
      <c r="C9" s="12">
        <f t="shared" si="0"/>
        <v>139564.92573994995</v>
      </c>
      <c r="D9" s="12">
        <f t="shared" si="4"/>
        <v>3.5935954656451941E-10</v>
      </c>
      <c r="E9" s="13">
        <f t="shared" si="1"/>
        <v>-139564.9257399496</v>
      </c>
      <c r="F9" s="13">
        <f t="shared" si="2"/>
        <v>139564.92573994992</v>
      </c>
      <c r="G9" s="13">
        <f t="shared" si="5"/>
        <v>3.921741154044867E-11</v>
      </c>
    </row>
    <row r="10" spans="1:11" x14ac:dyDescent="0.2">
      <c r="A10" s="11">
        <v>7</v>
      </c>
      <c r="B10" s="17">
        <f t="shared" si="3"/>
        <v>47178</v>
      </c>
      <c r="C10" s="12">
        <f t="shared" si="0"/>
        <v>139564.92573994995</v>
      </c>
      <c r="D10" s="12">
        <f t="shared" si="4"/>
        <v>-156661.62914309342</v>
      </c>
      <c r="E10" s="13">
        <f t="shared" si="1"/>
        <v>-296226.5548830434</v>
      </c>
      <c r="F10" s="13">
        <f t="shared" si="2"/>
        <v>156661.62914309377</v>
      </c>
      <c r="G10" s="13">
        <f t="shared" si="5"/>
        <v>-17096.703403143823</v>
      </c>
    </row>
    <row r="11" spans="1:11" x14ac:dyDescent="0.2">
      <c r="A11" s="11">
        <v>8</v>
      </c>
      <c r="B11" s="17">
        <f t="shared" si="3"/>
        <v>47543</v>
      </c>
      <c r="C11" s="12">
        <f t="shared" si="0"/>
        <v>139564.92573994995</v>
      </c>
      <c r="D11" s="12">
        <f t="shared" si="4"/>
        <v>-332514.30785621621</v>
      </c>
      <c r="E11" s="13">
        <f t="shared" si="1"/>
        <v>-472079.23359616613</v>
      </c>
      <c r="F11" s="13">
        <f t="shared" si="2"/>
        <v>175852.67871312276</v>
      </c>
      <c r="G11" s="13">
        <f t="shared" si="5"/>
        <v>-36287.752973172814</v>
      </c>
    </row>
    <row r="12" spans="1:11" x14ac:dyDescent="0.2">
      <c r="A12" s="11">
        <v>9</v>
      </c>
      <c r="B12" s="17">
        <f t="shared" si="3"/>
        <v>47908</v>
      </c>
      <c r="C12" s="12">
        <f t="shared" si="0"/>
        <v>139564.92573994995</v>
      </c>
      <c r="D12" s="12">
        <f t="shared" si="4"/>
        <v>-529908.93971169647</v>
      </c>
      <c r="E12" s="13">
        <f t="shared" si="1"/>
        <v>-669473.86545164639</v>
      </c>
      <c r="F12" s="13">
        <f t="shared" si="2"/>
        <v>197394.63185548029</v>
      </c>
      <c r="G12" s="13">
        <f t="shared" si="5"/>
        <v>-57829.706115530338</v>
      </c>
    </row>
    <row r="13" spans="1:11" x14ac:dyDescent="0.2">
      <c r="A13" s="11">
        <v>10</v>
      </c>
      <c r="B13" s="17">
        <f t="shared" si="3"/>
        <v>48274</v>
      </c>
      <c r="C13" s="12">
        <f t="shared" si="0"/>
        <v>139564.92573994995</v>
      </c>
      <c r="D13" s="12">
        <f t="shared" si="4"/>
        <v>-751484.4139694731</v>
      </c>
      <c r="E13" s="13">
        <f t="shared" si="1"/>
        <v>-891049.33970942302</v>
      </c>
      <c r="F13" s="13">
        <f t="shared" si="2"/>
        <v>221575.47425777666</v>
      </c>
      <c r="G13" s="13">
        <f t="shared" si="5"/>
        <v>-82010.548517826712</v>
      </c>
    </row>
    <row r="14" spans="1:11" x14ac:dyDescent="0.2">
      <c r="A14" s="11">
        <v>11</v>
      </c>
      <c r="B14" s="17">
        <f t="shared" si="3"/>
        <v>48639</v>
      </c>
      <c r="C14" s="12">
        <f t="shared" si="0"/>
        <v>139564.92573994995</v>
      </c>
      <c r="D14" s="12">
        <f t="shared" si="4"/>
        <v>-1000202.8838238274</v>
      </c>
      <c r="E14" s="13">
        <f t="shared" si="1"/>
        <v>-1139767.8095637774</v>
      </c>
      <c r="F14" s="13">
        <f t="shared" si="2"/>
        <v>248718.46985435431</v>
      </c>
      <c r="G14" s="13">
        <f t="shared" si="5"/>
        <v>-109153.54411440436</v>
      </c>
    </row>
    <row r="15" spans="1:11" x14ac:dyDescent="0.2">
      <c r="A15" s="11">
        <v>12</v>
      </c>
      <c r="B15" s="17">
        <f t="shared" si="3"/>
        <v>49004</v>
      </c>
      <c r="C15" s="12">
        <f t="shared" si="0"/>
        <v>139564.92573994995</v>
      </c>
      <c r="D15" s="12">
        <f t="shared" si="4"/>
        <v>-1279389.3662353402</v>
      </c>
      <c r="E15" s="13">
        <f t="shared" si="1"/>
        <v>-1418954.2919752903</v>
      </c>
      <c r="F15" s="13">
        <f t="shared" si="2"/>
        <v>279186.48241151276</v>
      </c>
      <c r="G15" s="13">
        <f t="shared" si="5"/>
        <v>-139621.55667156284</v>
      </c>
    </row>
    <row r="16" spans="1:11" x14ac:dyDescent="0.2">
      <c r="A16" s="11">
        <v>13</v>
      </c>
      <c r="B16" s="17">
        <f t="shared" si="3"/>
        <v>49369</v>
      </c>
      <c r="C16" s="12">
        <f t="shared" si="0"/>
        <v>139564.92573994995</v>
      </c>
      <c r="D16" s="12">
        <f t="shared" si="4"/>
        <v>-1592776.1927422634</v>
      </c>
      <c r="E16" s="13">
        <f t="shared" si="1"/>
        <v>-1732341.1184822135</v>
      </c>
      <c r="F16" s="13">
        <f t="shared" si="2"/>
        <v>313386.82650692307</v>
      </c>
      <c r="G16" s="13">
        <f t="shared" si="5"/>
        <v>-173821.90076697315</v>
      </c>
    </row>
    <row r="17" spans="1:7" x14ac:dyDescent="0.2">
      <c r="A17" s="11">
        <v>14</v>
      </c>
      <c r="B17" s="17">
        <f t="shared" si="3"/>
        <v>49735</v>
      </c>
      <c r="C17" s="12">
        <f t="shared" si="0"/>
        <v>139564.92573994995</v>
      </c>
      <c r="D17" s="12">
        <f t="shared" si="4"/>
        <v>-1944552.9054962846</v>
      </c>
      <c r="E17" s="13">
        <f t="shared" si="1"/>
        <v>-2084117.8312362346</v>
      </c>
      <c r="F17" s="13">
        <f t="shared" si="2"/>
        <v>351776.71275402105</v>
      </c>
      <c r="G17" s="13">
        <f t="shared" si="5"/>
        <v>-212211.78701407113</v>
      </c>
    </row>
    <row r="18" spans="1:7" x14ac:dyDescent="0.2">
      <c r="A18" s="11">
        <v>15</v>
      </c>
      <c r="B18" s="17">
        <f t="shared" si="3"/>
        <v>50100</v>
      </c>
      <c r="C18" s="12">
        <f t="shared" si="0"/>
        <v>139564.92573994995</v>
      </c>
      <c r="D18" s="12">
        <f t="shared" si="4"/>
        <v>-2339422.2655626736</v>
      </c>
      <c r="E18" s="13">
        <f t="shared" si="1"/>
        <v>-2478987.1913026236</v>
      </c>
      <c r="F18" s="13">
        <f t="shared" si="2"/>
        <v>394869.36006638885</v>
      </c>
      <c r="G18" s="13">
        <f t="shared" si="5"/>
        <v>-255304.43432643893</v>
      </c>
    </row>
    <row r="19" spans="1:7" x14ac:dyDescent="0.2">
      <c r="A19" s="11">
        <v>16</v>
      </c>
      <c r="B19" s="17">
        <f t="shared" si="3"/>
        <v>50465</v>
      </c>
      <c r="C19" s="12">
        <f t="shared" si="0"/>
        <v>139564.92573994995</v>
      </c>
      <c r="D19" s="12">
        <f t="shared" si="4"/>
        <v>-2782663.1222371953</v>
      </c>
      <c r="E19" s="13">
        <f t="shared" si="1"/>
        <v>-2922228.0479771453</v>
      </c>
      <c r="F19" s="13">
        <f t="shared" si="2"/>
        <v>443240.85667452158</v>
      </c>
      <c r="G19" s="13">
        <f t="shared" si="5"/>
        <v>-303675.93093457166</v>
      </c>
    </row>
    <row r="20" spans="1:7" x14ac:dyDescent="0.2">
      <c r="A20" s="11">
        <v>17</v>
      </c>
      <c r="B20" s="17">
        <f t="shared" si="3"/>
        <v>50830</v>
      </c>
      <c r="C20" s="12">
        <f t="shared" si="0"/>
        <v>139564.92573994995</v>
      </c>
      <c r="D20" s="12">
        <f t="shared" si="4"/>
        <v>-3280200.983854346</v>
      </c>
      <c r="E20" s="13">
        <f t="shared" si="1"/>
        <v>-3419765.909594296</v>
      </c>
      <c r="F20" s="13">
        <f t="shared" si="2"/>
        <v>497537.8616171506</v>
      </c>
      <c r="G20" s="13">
        <f t="shared" si="5"/>
        <v>-357972.93587720068</v>
      </c>
    </row>
    <row r="21" spans="1:7" x14ac:dyDescent="0.2">
      <c r="A21" s="11">
        <v>18</v>
      </c>
      <c r="B21" s="17">
        <f t="shared" si="3"/>
        <v>51196</v>
      </c>
      <c r="C21" s="12">
        <f t="shared" si="0"/>
        <v>139564.92573994995</v>
      </c>
      <c r="D21" s="12">
        <f t="shared" si="4"/>
        <v>-3838687.2335195974</v>
      </c>
      <c r="E21" s="13">
        <f t="shared" si="1"/>
        <v>-3978252.1592595475</v>
      </c>
      <c r="F21" s="13">
        <f t="shared" si="2"/>
        <v>558486.24966525135</v>
      </c>
      <c r="G21" s="13">
        <f t="shared" si="5"/>
        <v>-418921.32392530143</v>
      </c>
    </row>
    <row r="22" spans="1:7" x14ac:dyDescent="0.2">
      <c r="A22" s="11">
        <v>19</v>
      </c>
      <c r="B22" s="17">
        <f t="shared" si="3"/>
        <v>51561</v>
      </c>
      <c r="C22" s="12">
        <f t="shared" si="0"/>
        <v>139564.92573994995</v>
      </c>
      <c r="D22" s="12">
        <f t="shared" si="4"/>
        <v>-4465588.0487688426</v>
      </c>
      <c r="E22" s="13">
        <f t="shared" si="1"/>
        <v>-4605152.9745087922</v>
      </c>
      <c r="F22" s="13">
        <f t="shared" si="2"/>
        <v>626900.81524924503</v>
      </c>
      <c r="G22" s="13">
        <f t="shared" si="5"/>
        <v>-487335.88950929511</v>
      </c>
    </row>
    <row r="23" spans="1:7" x14ac:dyDescent="0.2">
      <c r="A23" s="11">
        <v>20</v>
      </c>
      <c r="B23" s="17">
        <f t="shared" si="3"/>
        <v>51926</v>
      </c>
      <c r="C23" s="12">
        <f t="shared" si="0"/>
        <v>139564.92573994995</v>
      </c>
      <c r="D23" s="12">
        <f t="shared" si="4"/>
        <v>-5169284.2138861194</v>
      </c>
      <c r="E23" s="13">
        <f t="shared" si="1"/>
        <v>-5308849.139626069</v>
      </c>
      <c r="F23" s="13">
        <f t="shared" si="2"/>
        <v>703696.16511727718</v>
      </c>
      <c r="G23" s="13">
        <f t="shared" si="5"/>
        <v>-564131.23937732726</v>
      </c>
    </row>
    <row r="24" spans="1:7" x14ac:dyDescent="0.2">
      <c r="A24" s="11">
        <v>21</v>
      </c>
      <c r="B24" s="17">
        <f t="shared" si="3"/>
        <v>52291</v>
      </c>
      <c r="C24" s="12">
        <f t="shared" si="0"/>
        <v>139564.92573994995</v>
      </c>
      <c r="D24" s="12">
        <f t="shared" si="4"/>
        <v>-5959183.159230263</v>
      </c>
      <c r="E24" s="13">
        <f t="shared" si="1"/>
        <v>-6098748.0849702125</v>
      </c>
      <c r="F24" s="13">
        <f t="shared" si="2"/>
        <v>789898.9453441439</v>
      </c>
      <c r="G24" s="13">
        <f t="shared" si="5"/>
        <v>-650334.01960419398</v>
      </c>
    </row>
    <row r="25" spans="1:7" x14ac:dyDescent="0.2">
      <c r="A25" s="11">
        <v>22</v>
      </c>
      <c r="B25" s="17">
        <f t="shared" si="3"/>
        <v>52657</v>
      </c>
      <c r="C25" s="12">
        <f t="shared" si="0"/>
        <v>139564.92573994995</v>
      </c>
      <c r="D25" s="12">
        <f t="shared" si="4"/>
        <v>-6845844.7253790637</v>
      </c>
      <c r="E25" s="13">
        <f t="shared" si="1"/>
        <v>-6985409.6511190133</v>
      </c>
      <c r="F25" s="13">
        <f t="shared" si="2"/>
        <v>886661.56614880112</v>
      </c>
      <c r="G25" s="13">
        <f t="shared" si="5"/>
        <v>-747096.64040885121</v>
      </c>
    </row>
    <row r="26" spans="1:7" x14ac:dyDescent="0.2">
      <c r="A26" s="11">
        <v>23</v>
      </c>
      <c r="B26" s="17">
        <f t="shared" si="3"/>
        <v>53022</v>
      </c>
      <c r="C26" s="12">
        <f t="shared" si="0"/>
        <v>139564.92573994995</v>
      </c>
      <c r="D26" s="12">
        <f t="shared" si="4"/>
        <v>-7841122.3333810931</v>
      </c>
      <c r="E26" s="13">
        <f t="shared" si="1"/>
        <v>-7980687.2591210427</v>
      </c>
      <c r="F26" s="13">
        <f t="shared" si="2"/>
        <v>995277.60800202971</v>
      </c>
      <c r="G26" s="13">
        <f t="shared" si="5"/>
        <v>-855712.68226207979</v>
      </c>
    </row>
    <row r="27" spans="1:7" x14ac:dyDescent="0.2">
      <c r="A27" s="11">
        <v>24</v>
      </c>
      <c r="B27" s="17">
        <f t="shared" si="3"/>
        <v>53387</v>
      </c>
      <c r="C27" s="12">
        <f t="shared" si="0"/>
        <v>139564.92573994995</v>
      </c>
      <c r="D27" s="12">
        <f t="shared" si="4"/>
        <v>-8958321.4483633712</v>
      </c>
      <c r="E27" s="13">
        <f t="shared" si="1"/>
        <v>-9097886.3741033208</v>
      </c>
      <c r="F27" s="13">
        <f t="shared" si="2"/>
        <v>1117199.1149822786</v>
      </c>
      <c r="G27" s="13">
        <f t="shared" si="5"/>
        <v>-977634.18924232852</v>
      </c>
    </row>
    <row r="28" spans="1:7" x14ac:dyDescent="0.2">
      <c r="A28" s="11">
        <v>25</v>
      </c>
      <c r="B28" s="17">
        <f t="shared" si="3"/>
        <v>53752</v>
      </c>
      <c r="C28" s="12">
        <f t="shared" si="0"/>
        <v>139564.92573994995</v>
      </c>
      <c r="D28" s="12">
        <f t="shared" si="4"/>
        <v>-10212377.454930978</v>
      </c>
      <c r="E28" s="13">
        <f t="shared" si="1"/>
        <v>-10351942.380670927</v>
      </c>
      <c r="F28" s="13">
        <f t="shared" si="2"/>
        <v>1254056.0065676072</v>
      </c>
      <c r="G28" s="13">
        <f t="shared" si="5"/>
        <v>-1114491.0808276571</v>
      </c>
    </row>
    <row r="29" spans="1:7" x14ac:dyDescent="0.2">
      <c r="A29" s="11">
        <v>26</v>
      </c>
      <c r="B29" s="17">
        <f t="shared" si="3"/>
        <v>54118</v>
      </c>
      <c r="C29" s="12">
        <f t="shared" si="0"/>
        <v>139564.92573994995</v>
      </c>
      <c r="D29" s="12">
        <f t="shared" si="4"/>
        <v>-11620055.322303116</v>
      </c>
      <c r="E29" s="13">
        <f t="shared" si="1"/>
        <v>-11759620.248043066</v>
      </c>
      <c r="F29" s="13">
        <f t="shared" si="2"/>
        <v>1407677.8673721389</v>
      </c>
      <c r="G29" s="13">
        <f t="shared" si="5"/>
        <v>-1268112.9416321889</v>
      </c>
    </row>
    <row r="30" spans="1:7" x14ac:dyDescent="0.2">
      <c r="A30" s="11">
        <v>27</v>
      </c>
      <c r="B30" s="17">
        <f t="shared" si="3"/>
        <v>54483</v>
      </c>
      <c r="C30" s="12">
        <f t="shared" si="0"/>
        <v>139564.92573994995</v>
      </c>
      <c r="D30" s="12">
        <f t="shared" si="4"/>
        <v>-13200173.728428341</v>
      </c>
      <c r="E30" s="13">
        <f t="shared" si="1"/>
        <v>-13339738.654168291</v>
      </c>
      <c r="F30" s="13">
        <f t="shared" si="2"/>
        <v>1580118.4061252256</v>
      </c>
      <c r="G30" s="13">
        <f t="shared" si="5"/>
        <v>-1440553.4803852756</v>
      </c>
    </row>
    <row r="31" spans="1:7" x14ac:dyDescent="0.2">
      <c r="A31" s="11">
        <v>28</v>
      </c>
      <c r="B31" s="17">
        <f t="shared" si="3"/>
        <v>54848</v>
      </c>
      <c r="C31" s="12">
        <f t="shared" si="0"/>
        <v>139564.92573994995</v>
      </c>
      <c r="D31" s="12">
        <f t="shared" si="4"/>
        <v>-14973856.639303908</v>
      </c>
      <c r="E31" s="13">
        <f t="shared" si="1"/>
        <v>-15113421.565043857</v>
      </c>
      <c r="F31" s="13">
        <f t="shared" si="2"/>
        <v>1773682.9108755668</v>
      </c>
      <c r="G31" s="13">
        <f t="shared" si="5"/>
        <v>-1634117.9851356167</v>
      </c>
    </row>
    <row r="32" spans="1:7" x14ac:dyDescent="0.2">
      <c r="A32" s="11">
        <v>29</v>
      </c>
      <c r="B32" s="17">
        <f t="shared" si="3"/>
        <v>55213</v>
      </c>
      <c r="C32" s="12">
        <f t="shared" si="0"/>
        <v>139564.92573994995</v>
      </c>
      <c r="D32" s="12">
        <f t="shared" si="4"/>
        <v>-16964815.706761729</v>
      </c>
      <c r="E32" s="13">
        <f t="shared" si="1"/>
        <v>-17104380.63250168</v>
      </c>
      <c r="F32" s="13">
        <f t="shared" si="2"/>
        <v>1990959.0674578217</v>
      </c>
      <c r="G32" s="13">
        <f t="shared" si="5"/>
        <v>-1851394.1417178717</v>
      </c>
    </row>
    <row r="33" spans="1:7" x14ac:dyDescent="0.2">
      <c r="A33" s="11">
        <v>30</v>
      </c>
      <c r="B33" s="17">
        <f t="shared" si="3"/>
        <v>55579</v>
      </c>
      <c r="C33" s="12">
        <f t="shared" si="0"/>
        <v>139564.92573994995</v>
      </c>
      <c r="D33" s="12">
        <f t="shared" si="4"/>
        <v>-19199667.259983137</v>
      </c>
      <c r="E33" s="13">
        <f t="shared" si="1"/>
        <v>-19339232.185723089</v>
      </c>
      <c r="F33" s="13">
        <f t="shared" si="2"/>
        <v>2234851.5532214069</v>
      </c>
      <c r="G33" s="13">
        <f t="shared" si="5"/>
        <v>-2095286.6274814568</v>
      </c>
    </row>
    <row r="34" spans="1:7" x14ac:dyDescent="0.2">
      <c r="A34" s="11">
        <v>31</v>
      </c>
      <c r="B34" s="17">
        <f t="shared" si="3"/>
        <v>55944</v>
      </c>
      <c r="C34" s="12">
        <f t="shared" si="0"/>
        <v>139564.92573994995</v>
      </c>
      <c r="D34" s="12">
        <f t="shared" si="4"/>
        <v>-21708288.128474168</v>
      </c>
      <c r="E34" s="13">
        <f t="shared" si="1"/>
        <v>-21847853.05421412</v>
      </c>
      <c r="F34" s="13">
        <f t="shared" si="2"/>
        <v>2508620.8684910298</v>
      </c>
      <c r="G34" s="13">
        <f t="shared" si="5"/>
        <v>-2369055.9427510798</v>
      </c>
    </row>
    <row r="35" spans="1:7" x14ac:dyDescent="0.2">
      <c r="A35" s="11">
        <v>32</v>
      </c>
      <c r="B35" s="17">
        <f t="shared" si="3"/>
        <v>56309</v>
      </c>
      <c r="C35" s="12">
        <f t="shared" si="0"/>
        <v>139564.92573994995</v>
      </c>
      <c r="D35" s="12">
        <f t="shared" si="4"/>
        <v>-24524215.053355351</v>
      </c>
      <c r="E35" s="13">
        <f t="shared" si="1"/>
        <v>-24663779.979095303</v>
      </c>
      <c r="F35" s="13">
        <f t="shared" si="2"/>
        <v>2815926.9248811812</v>
      </c>
      <c r="G35" s="13">
        <f t="shared" si="5"/>
        <v>-2676361.9991412312</v>
      </c>
    </row>
    <row r="36" spans="1:7" x14ac:dyDescent="0.2">
      <c r="A36" s="11">
        <v>33</v>
      </c>
      <c r="B36" s="17">
        <f t="shared" si="3"/>
        <v>56674</v>
      </c>
      <c r="C36" s="12">
        <f t="shared" si="0"/>
        <v>139564.92573994995</v>
      </c>
      <c r="D36" s="12">
        <f t="shared" si="4"/>
        <v>-27685093.026534479</v>
      </c>
      <c r="E36" s="13">
        <f t="shared" si="1"/>
        <v>-27824657.952274431</v>
      </c>
      <c r="F36" s="13">
        <f t="shared" si="2"/>
        <v>3160877.9731791266</v>
      </c>
      <c r="G36" s="13">
        <f t="shared" si="5"/>
        <v>-3021313.0474391766</v>
      </c>
    </row>
    <row r="37" spans="1:7" x14ac:dyDescent="0.2">
      <c r="A37" s="11">
        <v>34</v>
      </c>
      <c r="B37" s="17">
        <f t="shared" si="3"/>
        <v>57040</v>
      </c>
      <c r="C37" s="12">
        <f t="shared" si="0"/>
        <v>139564.92573994995</v>
      </c>
      <c r="D37" s="12">
        <f t="shared" si="4"/>
        <v>-31233178.55142805</v>
      </c>
      <c r="E37" s="13">
        <f t="shared" si="1"/>
        <v>-31372743.477168001</v>
      </c>
      <c r="F37" s="13">
        <f t="shared" si="2"/>
        <v>3548085.5248935693</v>
      </c>
      <c r="G37" s="13">
        <f t="shared" si="5"/>
        <v>-3408520.5991536193</v>
      </c>
    </row>
    <row r="38" spans="1:7" x14ac:dyDescent="0.2">
      <c r="A38" s="11">
        <v>35</v>
      </c>
      <c r="B38" s="17">
        <f t="shared" si="3"/>
        <v>57405</v>
      </c>
      <c r="C38" s="12">
        <f t="shared" si="0"/>
        <v>139564.92573994995</v>
      </c>
      <c r="D38" s="12">
        <f t="shared" si="4"/>
        <v>-35215904.553121082</v>
      </c>
      <c r="E38" s="13">
        <f t="shared" si="1"/>
        <v>-35355469.478861034</v>
      </c>
      <c r="F38" s="13">
        <f t="shared" si="2"/>
        <v>3982726.0016930313</v>
      </c>
      <c r="G38" s="13">
        <f t="shared" si="5"/>
        <v>-3843161.0759530813</v>
      </c>
    </row>
    <row r="39" spans="1:7" x14ac:dyDescent="0.2">
      <c r="A39" s="11">
        <v>36</v>
      </c>
      <c r="B39" s="17">
        <f t="shared" si="3"/>
        <v>57770</v>
      </c>
      <c r="C39" s="12">
        <f t="shared" si="0"/>
        <v>139564.92573994995</v>
      </c>
      <c r="D39" s="12">
        <f t="shared" si="4"/>
        <v>-39686514.490021512</v>
      </c>
      <c r="E39" s="13">
        <f t="shared" si="1"/>
        <v>-39826079.415761463</v>
      </c>
      <c r="F39" s="13">
        <f t="shared" si="2"/>
        <v>4470609.9369004276</v>
      </c>
      <c r="G39" s="13">
        <f t="shared" si="5"/>
        <v>-4331045.011160478</v>
      </c>
    </row>
    <row r="40" spans="1:7" x14ac:dyDescent="0.2">
      <c r="A40" s="11">
        <v>37</v>
      </c>
      <c r="B40" s="17">
        <f t="shared" si="3"/>
        <v>58135</v>
      </c>
      <c r="C40" s="12">
        <f t="shared" si="0"/>
        <v>139564.92573994995</v>
      </c>
      <c r="D40" s="12">
        <f t="shared" si="4"/>
        <v>-44704774.144192241</v>
      </c>
      <c r="E40" s="13">
        <f t="shared" si="1"/>
        <v>-44844339.069932193</v>
      </c>
      <c r="F40" s="13">
        <f t="shared" si="2"/>
        <v>5018259.6541707274</v>
      </c>
      <c r="G40" s="13">
        <f t="shared" si="5"/>
        <v>-4878694.7284307778</v>
      </c>
    </row>
    <row r="41" spans="1:7" x14ac:dyDescent="0.2">
      <c r="A41" s="11">
        <v>38</v>
      </c>
      <c r="B41" s="17">
        <f t="shared" si="3"/>
        <v>58501</v>
      </c>
      <c r="C41" s="12">
        <f t="shared" si="0"/>
        <v>139564.92573994995</v>
      </c>
      <c r="D41" s="12">
        <f t="shared" si="4"/>
        <v>-50337770.605998889</v>
      </c>
      <c r="E41" s="13">
        <f t="shared" si="1"/>
        <v>-50477335.53173884</v>
      </c>
      <c r="F41" s="13">
        <f t="shared" si="2"/>
        <v>5632996.4618066456</v>
      </c>
      <c r="G41" s="13">
        <f t="shared" si="5"/>
        <v>-5493431.536066696</v>
      </c>
    </row>
    <row r="42" spans="1:7" x14ac:dyDescent="0.2">
      <c r="A42" s="11">
        <v>39</v>
      </c>
      <c r="B42" s="17">
        <f t="shared" si="3"/>
        <v>58866</v>
      </c>
      <c r="C42" s="12">
        <f t="shared" si="0"/>
        <v>139564.92573994995</v>
      </c>
      <c r="D42" s="12">
        <f t="shared" si="4"/>
        <v>-56660809.134376854</v>
      </c>
      <c r="E42" s="13">
        <f t="shared" si="1"/>
        <v>-56800374.060116805</v>
      </c>
      <c r="F42" s="13">
        <f t="shared" si="2"/>
        <v>6323038.5283779632</v>
      </c>
      <c r="G42" s="13">
        <f t="shared" si="5"/>
        <v>-6183473.6026380137</v>
      </c>
    </row>
    <row r="43" spans="1:7" x14ac:dyDescent="0.2">
      <c r="A43" s="11">
        <v>40</v>
      </c>
      <c r="B43" s="17">
        <f t="shared" si="3"/>
        <v>59231</v>
      </c>
      <c r="C43" s="12">
        <f t="shared" si="0"/>
        <v>139564.92573994995</v>
      </c>
      <c r="D43" s="12">
        <f t="shared" si="4"/>
        <v>-63758419.882481113</v>
      </c>
      <c r="E43" s="13">
        <f t="shared" si="1"/>
        <v>-63897984.808221065</v>
      </c>
      <c r="F43" s="13">
        <f t="shared" si="2"/>
        <v>7097610.7481042575</v>
      </c>
      <c r="G43" s="13">
        <f t="shared" si="5"/>
        <v>-6958045.8223643079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697824.62869974971</v>
      </c>
    </row>
  </sheetData>
  <mergeCells count="2">
    <mergeCell ref="H1:I1"/>
    <mergeCell ref="J1:K1"/>
  </mergeCells>
  <pageMargins left="0.7" right="0.7" top="0.75" bottom="0.75" header="0.3" footer="0.3"/>
  <pageSetup paperSize="9" scale="61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44"/>
  <sheetViews>
    <sheetView rightToLeft="1" zoomScaleNormal="100" workbookViewId="0">
      <pane ySplit="3" topLeftCell="A22" activePane="bottomLeft" state="frozen"/>
      <selection pane="bottomLeft" activeCell="C44" sqref="C44"/>
    </sheetView>
  </sheetViews>
  <sheetFormatPr defaultRowHeight="14.25" x14ac:dyDescent="0.2"/>
  <cols>
    <col min="1" max="1" width="3.75" customWidth="1"/>
    <col min="2" max="2" width="17.75" bestFit="1" customWidth="1"/>
    <col min="3" max="3" width="17.25" bestFit="1" customWidth="1"/>
    <col min="4" max="4" width="17.75" bestFit="1" customWidth="1"/>
    <col min="5" max="5" width="16.375" bestFit="1" customWidth="1"/>
    <col min="6" max="6" width="13.75" bestFit="1" customWidth="1"/>
    <col min="7" max="7" width="14.375" bestFit="1" customWidth="1"/>
    <col min="8" max="8" width="3.25" customWidth="1"/>
    <col min="9" max="9" width="8.25" customWidth="1"/>
    <col min="10" max="10" width="4" customWidth="1"/>
    <col min="11" max="11" width="16.125" customWidth="1"/>
  </cols>
  <sheetData>
    <row r="1" spans="1:11" ht="1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18">
        <v>490000</v>
      </c>
      <c r="C2" s="19">
        <v>0.4</v>
      </c>
      <c r="D2" s="14">
        <f>(1-C2)*B2</f>
        <v>294000</v>
      </c>
      <c r="E2" s="15">
        <v>0.1225</v>
      </c>
      <c r="F2" s="8">
        <v>10</v>
      </c>
      <c r="G2" s="16">
        <v>44773</v>
      </c>
      <c r="H2" s="4">
        <v>1</v>
      </c>
      <c r="I2" s="3" t="s">
        <v>10</v>
      </c>
      <c r="J2" s="4">
        <v>1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44804</v>
      </c>
      <c r="C4" s="12">
        <f>PMT(($E$2/12),$F$2,-$D$2,0,0)</f>
        <v>31075.831144209093</v>
      </c>
      <c r="D4" s="12">
        <f>(1+($E$2/12))*D2</f>
        <v>297001.25</v>
      </c>
      <c r="E4" s="13">
        <f>D4-C4</f>
        <v>265925.41885579092</v>
      </c>
      <c r="F4" s="13">
        <f>C4-G4</f>
        <v>28074.581144209093</v>
      </c>
      <c r="G4" s="13">
        <f>D4-D2</f>
        <v>3001.25</v>
      </c>
    </row>
    <row r="5" spans="1:11" x14ac:dyDescent="0.2">
      <c r="A5" s="11">
        <v>2</v>
      </c>
      <c r="B5" s="17">
        <f>EDATE(B4,$H$2)</f>
        <v>44834</v>
      </c>
      <c r="C5" s="12">
        <f t="shared" ref="C5:C43" si="0">PMT(($E$2/12),$F$2,-$D$2,0,0)</f>
        <v>31075.831144209093</v>
      </c>
      <c r="D5" s="12">
        <f>(1+($E$2/12))*E4</f>
        <v>268640.07417327713</v>
      </c>
      <c r="E5" s="13">
        <f t="shared" ref="E5:E43" si="1">D5-C5</f>
        <v>237564.24302906805</v>
      </c>
      <c r="F5" s="13">
        <f t="shared" ref="F5:F43" si="2">C5-G5</f>
        <v>28361.175826722887</v>
      </c>
      <c r="G5" s="13">
        <f>D5-E4</f>
        <v>2714.6553174862056</v>
      </c>
    </row>
    <row r="6" spans="1:11" x14ac:dyDescent="0.2">
      <c r="A6" s="11">
        <v>3</v>
      </c>
      <c r="B6" s="17">
        <f t="shared" ref="B6:B43" si="3">EDATE(B5,$H$2)</f>
        <v>44864</v>
      </c>
      <c r="C6" s="12">
        <f t="shared" si="0"/>
        <v>31075.831144209093</v>
      </c>
      <c r="D6" s="12">
        <f t="shared" ref="D6:D43" si="4">(1+($E$2/12))*E5</f>
        <v>239989.3780099898</v>
      </c>
      <c r="E6" s="13">
        <f t="shared" si="1"/>
        <v>208913.54686578072</v>
      </c>
      <c r="F6" s="13">
        <f t="shared" si="2"/>
        <v>28650.696163287343</v>
      </c>
      <c r="G6" s="13">
        <f t="shared" ref="G6:G43" si="5">D6-E5</f>
        <v>2425.13498092175</v>
      </c>
    </row>
    <row r="7" spans="1:11" x14ac:dyDescent="0.2">
      <c r="A7" s="11">
        <v>4</v>
      </c>
      <c r="B7" s="17">
        <f t="shared" si="3"/>
        <v>44895</v>
      </c>
      <c r="C7" s="12">
        <f t="shared" si="0"/>
        <v>31075.831144209093</v>
      </c>
      <c r="D7" s="12">
        <f t="shared" si="4"/>
        <v>211046.20599003558</v>
      </c>
      <c r="E7" s="13">
        <f t="shared" si="1"/>
        <v>179970.37484582647</v>
      </c>
      <c r="F7" s="13">
        <f t="shared" si="2"/>
        <v>28943.172019954232</v>
      </c>
      <c r="G7" s="13">
        <f t="shared" si="5"/>
        <v>2132.6591242548602</v>
      </c>
    </row>
    <row r="8" spans="1:11" x14ac:dyDescent="0.2">
      <c r="A8" s="11">
        <v>5</v>
      </c>
      <c r="B8" s="17">
        <f t="shared" si="3"/>
        <v>44925</v>
      </c>
      <c r="C8" s="12">
        <f t="shared" si="0"/>
        <v>31075.831144209093</v>
      </c>
      <c r="D8" s="12">
        <f t="shared" si="4"/>
        <v>181807.57242237762</v>
      </c>
      <c r="E8" s="13">
        <f t="shared" si="1"/>
        <v>150731.74127816851</v>
      </c>
      <c r="F8" s="13">
        <f t="shared" si="2"/>
        <v>29238.633567657947</v>
      </c>
      <c r="G8" s="13">
        <f t="shared" si="5"/>
        <v>1837.1975765511452</v>
      </c>
    </row>
    <row r="9" spans="1:11" x14ac:dyDescent="0.2">
      <c r="A9" s="11">
        <v>6</v>
      </c>
      <c r="B9" s="17">
        <f t="shared" si="3"/>
        <v>44956</v>
      </c>
      <c r="C9" s="12">
        <f t="shared" si="0"/>
        <v>31075.831144209093</v>
      </c>
      <c r="D9" s="12">
        <f t="shared" si="4"/>
        <v>152270.46113704983</v>
      </c>
      <c r="E9" s="13">
        <f t="shared" si="1"/>
        <v>121194.62999284074</v>
      </c>
      <c r="F9" s="13">
        <f t="shared" si="2"/>
        <v>29537.111285327774</v>
      </c>
      <c r="G9" s="13">
        <f t="shared" si="5"/>
        <v>1538.7198588813189</v>
      </c>
    </row>
    <row r="10" spans="1:11" x14ac:dyDescent="0.2">
      <c r="A10" s="11">
        <v>7</v>
      </c>
      <c r="B10" s="17">
        <f t="shared" si="3"/>
        <v>44985</v>
      </c>
      <c r="C10" s="12">
        <f t="shared" si="0"/>
        <v>31075.831144209093</v>
      </c>
      <c r="D10" s="12">
        <f t="shared" si="4"/>
        <v>122431.82517401766</v>
      </c>
      <c r="E10" s="13">
        <f t="shared" si="1"/>
        <v>91355.994029808571</v>
      </c>
      <c r="F10" s="13">
        <f t="shared" si="2"/>
        <v>29838.635963032168</v>
      </c>
      <c r="G10" s="13">
        <f t="shared" si="5"/>
        <v>1237.195181176925</v>
      </c>
    </row>
    <row r="11" spans="1:11" x14ac:dyDescent="0.2">
      <c r="A11" s="11">
        <v>8</v>
      </c>
      <c r="B11" s="17">
        <f t="shared" si="3"/>
        <v>45013</v>
      </c>
      <c r="C11" s="12">
        <f t="shared" si="0"/>
        <v>31075.831144209093</v>
      </c>
      <c r="D11" s="12">
        <f t="shared" si="4"/>
        <v>92288.586468862864</v>
      </c>
      <c r="E11" s="13">
        <f t="shared" si="1"/>
        <v>61212.755324653772</v>
      </c>
      <c r="F11" s="13">
        <f t="shared" si="2"/>
        <v>30143.238705154799</v>
      </c>
      <c r="G11" s="13">
        <f t="shared" si="5"/>
        <v>932.59243905429321</v>
      </c>
    </row>
    <row r="12" spans="1:11" x14ac:dyDescent="0.2">
      <c r="A12" s="11">
        <v>9</v>
      </c>
      <c r="B12" s="17">
        <f t="shared" si="3"/>
        <v>45044</v>
      </c>
      <c r="C12" s="12">
        <f t="shared" si="0"/>
        <v>31075.831144209093</v>
      </c>
      <c r="D12" s="12">
        <f t="shared" si="4"/>
        <v>61837.635535259615</v>
      </c>
      <c r="E12" s="13">
        <f t="shared" si="1"/>
        <v>30761.804391050522</v>
      </c>
      <c r="F12" s="13">
        <f t="shared" si="2"/>
        <v>30450.95093360325</v>
      </c>
      <c r="G12" s="13">
        <f t="shared" si="5"/>
        <v>624.88021060584288</v>
      </c>
    </row>
    <row r="13" spans="1:11" x14ac:dyDescent="0.2">
      <c r="A13" s="11">
        <v>10</v>
      </c>
      <c r="B13" s="17">
        <f t="shared" si="3"/>
        <v>45074</v>
      </c>
      <c r="C13" s="12">
        <f t="shared" si="0"/>
        <v>31075.831144209093</v>
      </c>
      <c r="D13" s="12">
        <f t="shared" si="4"/>
        <v>31075.831144209165</v>
      </c>
      <c r="E13" s="13">
        <f t="shared" si="1"/>
        <v>7.2759576141834259E-11</v>
      </c>
      <c r="F13" s="13">
        <f t="shared" si="2"/>
        <v>30761.804391050449</v>
      </c>
      <c r="G13" s="13">
        <f t="shared" si="5"/>
        <v>314.02675315864326</v>
      </c>
    </row>
    <row r="14" spans="1:11" x14ac:dyDescent="0.2">
      <c r="A14" s="11">
        <v>11</v>
      </c>
      <c r="B14" s="17">
        <f t="shared" si="3"/>
        <v>45105</v>
      </c>
      <c r="C14" s="12">
        <f t="shared" si="0"/>
        <v>31075.831144209093</v>
      </c>
      <c r="D14" s="12">
        <f t="shared" si="4"/>
        <v>7.3502330148282147E-11</v>
      </c>
      <c r="E14" s="13">
        <f t="shared" si="1"/>
        <v>-31075.83114420902</v>
      </c>
      <c r="F14" s="13">
        <f t="shared" si="2"/>
        <v>31075.831144209093</v>
      </c>
      <c r="G14" s="13">
        <f t="shared" si="5"/>
        <v>7.4275400644788795E-13</v>
      </c>
    </row>
    <row r="15" spans="1:11" x14ac:dyDescent="0.2">
      <c r="A15" s="11">
        <v>12</v>
      </c>
      <c r="B15" s="17">
        <f t="shared" si="3"/>
        <v>45135</v>
      </c>
      <c r="C15" s="12">
        <f t="shared" si="0"/>
        <v>31075.831144209093</v>
      </c>
      <c r="D15" s="12">
        <f t="shared" si="4"/>
        <v>-31393.063587139488</v>
      </c>
      <c r="E15" s="13">
        <f t="shared" si="1"/>
        <v>-62468.894731348584</v>
      </c>
      <c r="F15" s="13">
        <f t="shared" si="2"/>
        <v>31393.063587139561</v>
      </c>
      <c r="G15" s="13">
        <f t="shared" si="5"/>
        <v>-317.2324429304681</v>
      </c>
    </row>
    <row r="16" spans="1:11" x14ac:dyDescent="0.2">
      <c r="A16" s="11">
        <v>13</v>
      </c>
      <c r="B16" s="17">
        <f t="shared" si="3"/>
        <v>45166</v>
      </c>
      <c r="C16" s="12">
        <f t="shared" si="0"/>
        <v>31075.831144209093</v>
      </c>
      <c r="D16" s="12">
        <f t="shared" si="4"/>
        <v>-63106.598031731104</v>
      </c>
      <c r="E16" s="13">
        <f t="shared" si="1"/>
        <v>-94182.429175940197</v>
      </c>
      <c r="F16" s="13">
        <f t="shared" si="2"/>
        <v>31713.534444591613</v>
      </c>
      <c r="G16" s="13">
        <f t="shared" si="5"/>
        <v>-637.70330038251996</v>
      </c>
    </row>
    <row r="17" spans="1:7" x14ac:dyDescent="0.2">
      <c r="A17" s="11">
        <v>14</v>
      </c>
      <c r="B17" s="17">
        <f t="shared" si="3"/>
        <v>45197</v>
      </c>
      <c r="C17" s="12">
        <f t="shared" si="0"/>
        <v>31075.831144209093</v>
      </c>
      <c r="D17" s="12">
        <f t="shared" si="4"/>
        <v>-95143.87480711125</v>
      </c>
      <c r="E17" s="13">
        <f t="shared" si="1"/>
        <v>-126219.70595132034</v>
      </c>
      <c r="F17" s="13">
        <f t="shared" si="2"/>
        <v>32037.276775380145</v>
      </c>
      <c r="G17" s="13">
        <f t="shared" si="5"/>
        <v>-961.44563117105281</v>
      </c>
    </row>
    <row r="18" spans="1:7" x14ac:dyDescent="0.2">
      <c r="A18" s="11">
        <v>15</v>
      </c>
      <c r="B18" s="17">
        <f t="shared" si="3"/>
        <v>45227</v>
      </c>
      <c r="C18" s="12">
        <f t="shared" si="0"/>
        <v>31075.831144209093</v>
      </c>
      <c r="D18" s="12">
        <f t="shared" si="4"/>
        <v>-127508.19878290674</v>
      </c>
      <c r="E18" s="13">
        <f t="shared" si="1"/>
        <v>-158584.02992711583</v>
      </c>
      <c r="F18" s="13">
        <f t="shared" si="2"/>
        <v>32364.323975795487</v>
      </c>
      <c r="G18" s="13">
        <f t="shared" si="5"/>
        <v>-1288.4928315863945</v>
      </c>
    </row>
    <row r="19" spans="1:7" x14ac:dyDescent="0.2">
      <c r="A19" s="11">
        <v>16</v>
      </c>
      <c r="B19" s="17">
        <f t="shared" si="3"/>
        <v>45258</v>
      </c>
      <c r="C19" s="12">
        <f t="shared" si="0"/>
        <v>31075.831144209093</v>
      </c>
      <c r="D19" s="12">
        <f t="shared" si="4"/>
        <v>-160202.90856595515</v>
      </c>
      <c r="E19" s="13">
        <f t="shared" si="1"/>
        <v>-191278.73971016426</v>
      </c>
      <c r="F19" s="13">
        <f t="shared" si="2"/>
        <v>32694.709783048413</v>
      </c>
      <c r="G19" s="13">
        <f t="shared" si="5"/>
        <v>-1618.87863883932</v>
      </c>
    </row>
    <row r="20" spans="1:7" x14ac:dyDescent="0.2">
      <c r="A20" s="11">
        <v>17</v>
      </c>
      <c r="B20" s="17">
        <f t="shared" si="3"/>
        <v>45288</v>
      </c>
      <c r="C20" s="12">
        <f t="shared" si="0"/>
        <v>31075.831144209093</v>
      </c>
      <c r="D20" s="12">
        <f t="shared" si="4"/>
        <v>-193231.37684470552</v>
      </c>
      <c r="E20" s="13">
        <f t="shared" si="1"/>
        <v>-224307.20798891463</v>
      </c>
      <c r="F20" s="13">
        <f t="shared" si="2"/>
        <v>33028.468278750355</v>
      </c>
      <c r="G20" s="13">
        <f t="shared" si="5"/>
        <v>-1952.6371345412626</v>
      </c>
    </row>
    <row r="21" spans="1:7" x14ac:dyDescent="0.2">
      <c r="A21" s="11">
        <v>18</v>
      </c>
      <c r="B21" s="17">
        <f t="shared" si="3"/>
        <v>45319</v>
      </c>
      <c r="C21" s="12">
        <f t="shared" si="0"/>
        <v>31075.831144209093</v>
      </c>
      <c r="D21" s="12">
        <f t="shared" si="4"/>
        <v>-226597.01073713481</v>
      </c>
      <c r="E21" s="13">
        <f t="shared" si="1"/>
        <v>-257672.84188134392</v>
      </c>
      <c r="F21" s="13">
        <f t="shared" si="2"/>
        <v>33365.63389242928</v>
      </c>
      <c r="G21" s="13">
        <f t="shared" si="5"/>
        <v>-2289.8027482201869</v>
      </c>
    </row>
    <row r="22" spans="1:7" x14ac:dyDescent="0.2">
      <c r="A22" s="11">
        <v>19</v>
      </c>
      <c r="B22" s="17">
        <f t="shared" si="3"/>
        <v>45350</v>
      </c>
      <c r="C22" s="12">
        <f t="shared" si="0"/>
        <v>31075.831144209093</v>
      </c>
      <c r="D22" s="12">
        <f t="shared" si="4"/>
        <v>-260303.25214221599</v>
      </c>
      <c r="E22" s="13">
        <f t="shared" si="1"/>
        <v>-291379.0832864251</v>
      </c>
      <c r="F22" s="13">
        <f t="shared" si="2"/>
        <v>33706.241405081164</v>
      </c>
      <c r="G22" s="13">
        <f t="shared" si="5"/>
        <v>-2630.4102608720714</v>
      </c>
    </row>
    <row r="23" spans="1:7" x14ac:dyDescent="0.2">
      <c r="A23" s="11">
        <v>20</v>
      </c>
      <c r="B23" s="17">
        <f t="shared" si="3"/>
        <v>45379</v>
      </c>
      <c r="C23" s="12">
        <f t="shared" si="0"/>
        <v>31075.831144209093</v>
      </c>
      <c r="D23" s="12">
        <f t="shared" si="4"/>
        <v>-294353.57809497404</v>
      </c>
      <c r="E23" s="13">
        <f t="shared" si="1"/>
        <v>-325429.40923918312</v>
      </c>
      <c r="F23" s="13">
        <f t="shared" si="2"/>
        <v>34050.325952758038</v>
      </c>
      <c r="G23" s="13">
        <f t="shared" si="5"/>
        <v>-2974.494808548945</v>
      </c>
    </row>
    <row r="24" spans="1:7" x14ac:dyDescent="0.2">
      <c r="A24" s="11">
        <v>21</v>
      </c>
      <c r="B24" s="17">
        <f t="shared" si="3"/>
        <v>45410</v>
      </c>
      <c r="C24" s="12">
        <f t="shared" si="0"/>
        <v>31075.831144209093</v>
      </c>
      <c r="D24" s="12">
        <f t="shared" si="4"/>
        <v>-328751.50112516648</v>
      </c>
      <c r="E24" s="13">
        <f t="shared" si="1"/>
        <v>-359827.33226937556</v>
      </c>
      <c r="F24" s="13">
        <f t="shared" si="2"/>
        <v>34397.923030192454</v>
      </c>
      <c r="G24" s="13">
        <f t="shared" si="5"/>
        <v>-3322.0918859833619</v>
      </c>
    </row>
    <row r="25" spans="1:7" x14ac:dyDescent="0.2">
      <c r="A25" s="11">
        <v>22</v>
      </c>
      <c r="B25" s="17">
        <f t="shared" si="3"/>
        <v>45440</v>
      </c>
      <c r="C25" s="12">
        <f t="shared" si="0"/>
        <v>31075.831144209093</v>
      </c>
      <c r="D25" s="12">
        <f t="shared" si="4"/>
        <v>-363500.56961962546</v>
      </c>
      <c r="E25" s="13">
        <f t="shared" si="1"/>
        <v>-394576.40076383454</v>
      </c>
      <c r="F25" s="13">
        <f t="shared" si="2"/>
        <v>34749.068494458988</v>
      </c>
      <c r="G25" s="13">
        <f t="shared" si="5"/>
        <v>-3673.2373502498958</v>
      </c>
    </row>
    <row r="26" spans="1:7" x14ac:dyDescent="0.2">
      <c r="A26" s="11">
        <v>23</v>
      </c>
      <c r="B26" s="17">
        <f t="shared" si="3"/>
        <v>45471</v>
      </c>
      <c r="C26" s="12">
        <f t="shared" si="0"/>
        <v>31075.831144209093</v>
      </c>
      <c r="D26" s="12">
        <f t="shared" si="4"/>
        <v>-398604.36818829871</v>
      </c>
      <c r="E26" s="13">
        <f t="shared" si="1"/>
        <v>-429680.19933250779</v>
      </c>
      <c r="F26" s="13">
        <f t="shared" si="2"/>
        <v>35103.798568673272</v>
      </c>
      <c r="G26" s="13">
        <f t="shared" si="5"/>
        <v>-4027.9674244641792</v>
      </c>
    </row>
    <row r="27" spans="1:7" x14ac:dyDescent="0.2">
      <c r="A27" s="11">
        <v>24</v>
      </c>
      <c r="B27" s="17">
        <f t="shared" si="3"/>
        <v>45501</v>
      </c>
      <c r="C27" s="12">
        <f t="shared" si="0"/>
        <v>31075.831144209093</v>
      </c>
      <c r="D27" s="12">
        <f t="shared" si="4"/>
        <v>-434066.51803402713</v>
      </c>
      <c r="E27" s="13">
        <f t="shared" si="1"/>
        <v>-465142.34917823621</v>
      </c>
      <c r="F27" s="13">
        <f t="shared" si="2"/>
        <v>35462.149845728432</v>
      </c>
      <c r="G27" s="13">
        <f t="shared" si="5"/>
        <v>-4386.3187015193398</v>
      </c>
    </row>
    <row r="28" spans="1:7" x14ac:dyDescent="0.2">
      <c r="A28" s="11">
        <v>25</v>
      </c>
      <c r="B28" s="17">
        <f t="shared" si="3"/>
        <v>45532</v>
      </c>
      <c r="C28" s="12">
        <f t="shared" si="0"/>
        <v>31075.831144209093</v>
      </c>
      <c r="D28" s="12">
        <f t="shared" si="4"/>
        <v>-469890.67732609739</v>
      </c>
      <c r="E28" s="13">
        <f t="shared" si="1"/>
        <v>-500966.50847030646</v>
      </c>
      <c r="F28" s="13">
        <f t="shared" si="2"/>
        <v>35824.159292070268</v>
      </c>
      <c r="G28" s="13">
        <f t="shared" si="5"/>
        <v>-4748.3281478611752</v>
      </c>
    </row>
    <row r="29" spans="1:7" x14ac:dyDescent="0.2">
      <c r="A29" s="11">
        <v>26</v>
      </c>
      <c r="B29" s="17">
        <f t="shared" si="3"/>
        <v>45563</v>
      </c>
      <c r="C29" s="12">
        <f t="shared" si="0"/>
        <v>31075.831144209093</v>
      </c>
      <c r="D29" s="12">
        <f t="shared" si="4"/>
        <v>-506080.54157760751</v>
      </c>
      <c r="E29" s="13">
        <f t="shared" si="1"/>
        <v>-537156.37272181665</v>
      </c>
      <c r="F29" s="13">
        <f t="shared" si="2"/>
        <v>36189.864251510138</v>
      </c>
      <c r="G29" s="13">
        <f t="shared" si="5"/>
        <v>-5114.0331073010457</v>
      </c>
    </row>
    <row r="30" spans="1:7" x14ac:dyDescent="0.2">
      <c r="A30" s="11">
        <v>27</v>
      </c>
      <c r="B30" s="17">
        <f t="shared" si="3"/>
        <v>45593</v>
      </c>
      <c r="C30" s="12">
        <f t="shared" si="0"/>
        <v>31075.831144209093</v>
      </c>
      <c r="D30" s="12">
        <f t="shared" si="4"/>
        <v>-542639.84402668523</v>
      </c>
      <c r="E30" s="13">
        <f t="shared" si="1"/>
        <v>-573715.67517089436</v>
      </c>
      <c r="F30" s="13">
        <f t="shared" si="2"/>
        <v>36559.302449077673</v>
      </c>
      <c r="G30" s="13">
        <f t="shared" si="5"/>
        <v>-5483.4713048685808</v>
      </c>
    </row>
    <row r="31" spans="1:7" x14ac:dyDescent="0.2">
      <c r="A31" s="11">
        <v>28</v>
      </c>
      <c r="B31" s="17">
        <f t="shared" si="3"/>
        <v>45624</v>
      </c>
      <c r="C31" s="12">
        <f t="shared" si="0"/>
        <v>31075.831144209093</v>
      </c>
      <c r="D31" s="12">
        <f t="shared" si="4"/>
        <v>-579572.35602159728</v>
      </c>
      <c r="E31" s="13">
        <f t="shared" si="1"/>
        <v>-610648.18716580642</v>
      </c>
      <c r="F31" s="13">
        <f t="shared" si="2"/>
        <v>36932.511994912013</v>
      </c>
      <c r="G31" s="13">
        <f t="shared" si="5"/>
        <v>-5856.68085070292</v>
      </c>
    </row>
    <row r="32" spans="1:7" x14ac:dyDescent="0.2">
      <c r="A32" s="11">
        <v>29</v>
      </c>
      <c r="B32" s="17">
        <f t="shared" si="3"/>
        <v>45654</v>
      </c>
      <c r="C32" s="12">
        <f t="shared" si="0"/>
        <v>31075.831144209093</v>
      </c>
      <c r="D32" s="12">
        <f t="shared" si="4"/>
        <v>-616881.88740979077</v>
      </c>
      <c r="E32" s="13">
        <f t="shared" si="1"/>
        <v>-647957.7185539999</v>
      </c>
      <c r="F32" s="13">
        <f t="shared" si="2"/>
        <v>37309.531388193442</v>
      </c>
      <c r="G32" s="13">
        <f t="shared" si="5"/>
        <v>-6233.7002439843491</v>
      </c>
    </row>
    <row r="33" spans="1:7" x14ac:dyDescent="0.2">
      <c r="A33" s="11">
        <v>30</v>
      </c>
      <c r="B33" s="17">
        <f t="shared" si="3"/>
        <v>45685</v>
      </c>
      <c r="C33" s="12">
        <f t="shared" si="0"/>
        <v>31075.831144209093</v>
      </c>
      <c r="D33" s="12">
        <f t="shared" si="4"/>
        <v>-654572.28693090531</v>
      </c>
      <c r="E33" s="13">
        <f t="shared" si="1"/>
        <v>-685648.11807511444</v>
      </c>
      <c r="F33" s="13">
        <f t="shared" si="2"/>
        <v>37690.399521114494</v>
      </c>
      <c r="G33" s="13">
        <f t="shared" si="5"/>
        <v>-6614.5683769054012</v>
      </c>
    </row>
    <row r="34" spans="1:7" x14ac:dyDescent="0.2">
      <c r="A34" s="11">
        <v>31</v>
      </c>
      <c r="B34" s="17">
        <f t="shared" si="3"/>
        <v>45716</v>
      </c>
      <c r="C34" s="12">
        <f t="shared" si="0"/>
        <v>31075.831144209093</v>
      </c>
      <c r="D34" s="12">
        <f t="shared" si="4"/>
        <v>-692647.44261379796</v>
      </c>
      <c r="E34" s="13">
        <f t="shared" si="1"/>
        <v>-723723.2737580071</v>
      </c>
      <c r="F34" s="13">
        <f t="shared" si="2"/>
        <v>38075.155682892611</v>
      </c>
      <c r="G34" s="13">
        <f t="shared" si="5"/>
        <v>-6999.3245386835188</v>
      </c>
    </row>
    <row r="35" spans="1:7" x14ac:dyDescent="0.2">
      <c r="A35" s="11">
        <v>32</v>
      </c>
      <c r="B35" s="17">
        <f t="shared" si="3"/>
        <v>45744</v>
      </c>
      <c r="C35" s="12">
        <f t="shared" si="0"/>
        <v>31075.831144209093</v>
      </c>
      <c r="D35" s="12">
        <f t="shared" si="4"/>
        <v>-731111.2821776201</v>
      </c>
      <c r="E35" s="13">
        <f t="shared" si="1"/>
        <v>-762187.11332182924</v>
      </c>
      <c r="F35" s="13">
        <f t="shared" si="2"/>
        <v>38463.839563822097</v>
      </c>
      <c r="G35" s="13">
        <f t="shared" si="5"/>
        <v>-7388.0084196130047</v>
      </c>
    </row>
    <row r="36" spans="1:7" x14ac:dyDescent="0.2">
      <c r="A36" s="11">
        <v>33</v>
      </c>
      <c r="B36" s="17">
        <f t="shared" si="3"/>
        <v>45775</v>
      </c>
      <c r="C36" s="12">
        <f t="shared" si="0"/>
        <v>31075.831144209093</v>
      </c>
      <c r="D36" s="12">
        <f t="shared" si="4"/>
        <v>-769967.77343698964</v>
      </c>
      <c r="E36" s="13">
        <f t="shared" si="1"/>
        <v>-801043.60458119877</v>
      </c>
      <c r="F36" s="13">
        <f t="shared" si="2"/>
        <v>38856.49125936949</v>
      </c>
      <c r="G36" s="13">
        <f t="shared" si="5"/>
        <v>-7780.6601151603973</v>
      </c>
    </row>
    <row r="37" spans="1:7" x14ac:dyDescent="0.2">
      <c r="A37" s="11">
        <v>34</v>
      </c>
      <c r="B37" s="17">
        <f t="shared" si="3"/>
        <v>45805</v>
      </c>
      <c r="C37" s="12">
        <f t="shared" si="0"/>
        <v>31075.831144209093</v>
      </c>
      <c r="D37" s="12">
        <f t="shared" si="4"/>
        <v>-809220.92471129855</v>
      </c>
      <c r="E37" s="13">
        <f t="shared" si="1"/>
        <v>-840296.75585550768</v>
      </c>
      <c r="F37" s="13">
        <f t="shared" si="2"/>
        <v>39253.151274308868</v>
      </c>
      <c r="G37" s="13">
        <f t="shared" si="5"/>
        <v>-8177.3201300997753</v>
      </c>
    </row>
    <row r="38" spans="1:7" x14ac:dyDescent="0.2">
      <c r="A38" s="11">
        <v>35</v>
      </c>
      <c r="B38" s="17">
        <f t="shared" si="3"/>
        <v>45836</v>
      </c>
      <c r="C38" s="12">
        <f t="shared" si="0"/>
        <v>31075.831144209093</v>
      </c>
      <c r="D38" s="12">
        <f t="shared" si="4"/>
        <v>-848874.7852381994</v>
      </c>
      <c r="E38" s="13">
        <f t="shared" si="1"/>
        <v>-879950.61638240854</v>
      </c>
      <c r="F38" s="13">
        <f t="shared" si="2"/>
        <v>39653.860526900811</v>
      </c>
      <c r="G38" s="13">
        <f t="shared" si="5"/>
        <v>-8578.0293826917186</v>
      </c>
    </row>
    <row r="39" spans="1:7" x14ac:dyDescent="0.2">
      <c r="A39" s="11">
        <v>36</v>
      </c>
      <c r="B39" s="17">
        <f t="shared" si="3"/>
        <v>45866</v>
      </c>
      <c r="C39" s="12">
        <f t="shared" si="0"/>
        <v>31075.831144209093</v>
      </c>
      <c r="D39" s="12">
        <f t="shared" si="4"/>
        <v>-888933.44559131237</v>
      </c>
      <c r="E39" s="13">
        <f t="shared" si="1"/>
        <v>-920009.2767355215</v>
      </c>
      <c r="F39" s="13">
        <f t="shared" si="2"/>
        <v>40058.660353112922</v>
      </c>
      <c r="G39" s="13">
        <f t="shared" si="5"/>
        <v>-8982.8292089038296</v>
      </c>
    </row>
    <row r="40" spans="1:7" x14ac:dyDescent="0.2">
      <c r="A40" s="11">
        <v>37</v>
      </c>
      <c r="B40" s="17">
        <f t="shared" si="3"/>
        <v>45897</v>
      </c>
      <c r="C40" s="12">
        <f t="shared" si="0"/>
        <v>31075.831144209093</v>
      </c>
      <c r="D40" s="12">
        <f t="shared" si="4"/>
        <v>-929401.03810219665</v>
      </c>
      <c r="E40" s="13">
        <f t="shared" si="1"/>
        <v>-960476.86924640578</v>
      </c>
      <c r="F40" s="13">
        <f t="shared" si="2"/>
        <v>40467.592510884235</v>
      </c>
      <c r="G40" s="13">
        <f t="shared" si="5"/>
        <v>-9391.7613666751422</v>
      </c>
    </row>
    <row r="41" spans="1:7" x14ac:dyDescent="0.2">
      <c r="A41" s="11">
        <v>38</v>
      </c>
      <c r="B41" s="17">
        <f t="shared" si="3"/>
        <v>45928</v>
      </c>
      <c r="C41" s="12">
        <f t="shared" si="0"/>
        <v>31075.831144209093</v>
      </c>
      <c r="D41" s="12">
        <f t="shared" si="4"/>
        <v>-970281.7372866295</v>
      </c>
      <c r="E41" s="13">
        <f t="shared" si="1"/>
        <v>-1001357.5684308386</v>
      </c>
      <c r="F41" s="13">
        <f t="shared" si="2"/>
        <v>40880.699184432815</v>
      </c>
      <c r="G41" s="13">
        <f t="shared" si="5"/>
        <v>-9804.8680402237223</v>
      </c>
    </row>
    <row r="42" spans="1:7" x14ac:dyDescent="0.2">
      <c r="A42" s="11">
        <v>39</v>
      </c>
      <c r="B42" s="17">
        <f t="shared" si="3"/>
        <v>45958</v>
      </c>
      <c r="C42" s="12">
        <f t="shared" si="0"/>
        <v>31075.831144209093</v>
      </c>
      <c r="D42" s="12">
        <f t="shared" si="4"/>
        <v>-1011579.7602752368</v>
      </c>
      <c r="E42" s="13">
        <f t="shared" si="1"/>
        <v>-1042655.5914194459</v>
      </c>
      <c r="F42" s="13">
        <f t="shared" si="2"/>
        <v>41298.022988607248</v>
      </c>
      <c r="G42" s="13">
        <f t="shared" si="5"/>
        <v>-10222.191844398156</v>
      </c>
    </row>
    <row r="43" spans="1:7" x14ac:dyDescent="0.2">
      <c r="A43" s="11">
        <v>40</v>
      </c>
      <c r="B43" s="17">
        <f t="shared" si="3"/>
        <v>45989</v>
      </c>
      <c r="C43" s="12">
        <f t="shared" si="0"/>
        <v>31075.831144209093</v>
      </c>
      <c r="D43" s="12">
        <f t="shared" si="4"/>
        <v>-1053299.3672485196</v>
      </c>
      <c r="E43" s="13">
        <f t="shared" si="1"/>
        <v>-1084375.1983927286</v>
      </c>
      <c r="F43" s="13">
        <f t="shared" si="2"/>
        <v>41719.606973282716</v>
      </c>
      <c r="G43" s="13">
        <f t="shared" si="5"/>
        <v>-10643.775829073624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310758.31144209084</v>
      </c>
    </row>
  </sheetData>
  <mergeCells count="2">
    <mergeCell ref="H1:I1"/>
    <mergeCell ref="J1:K1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horizontalDpi="4294967293" verticalDpi="429496729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K44"/>
  <sheetViews>
    <sheetView rightToLeft="1" zoomScaleNormal="100" workbookViewId="0">
      <pane ySplit="3" topLeftCell="A4" activePane="bottomLeft" state="frozen"/>
      <selection pane="bottomLeft" activeCell="D41" sqref="D41"/>
    </sheetView>
  </sheetViews>
  <sheetFormatPr defaultRowHeight="14.25" x14ac:dyDescent="0.2"/>
  <cols>
    <col min="1" max="1" width="3.75" customWidth="1"/>
    <col min="2" max="2" width="17.75" bestFit="1" customWidth="1"/>
    <col min="3" max="3" width="17.25" bestFit="1" customWidth="1"/>
    <col min="4" max="4" width="17.75" bestFit="1" customWidth="1"/>
    <col min="5" max="5" width="16.375" bestFit="1" customWidth="1"/>
    <col min="6" max="6" width="13.75" bestFit="1" customWidth="1"/>
    <col min="7" max="7" width="14.375" bestFit="1" customWidth="1"/>
    <col min="8" max="8" width="3.25" customWidth="1"/>
    <col min="9" max="9" width="8.25" customWidth="1"/>
    <col min="10" max="10" width="4" customWidth="1"/>
    <col min="11" max="11" width="16.125" customWidth="1"/>
  </cols>
  <sheetData>
    <row r="1" spans="1:11" ht="18" x14ac:dyDescent="0.25">
      <c r="A1" s="1"/>
      <c r="B1" s="2" t="s">
        <v>0</v>
      </c>
      <c r="C1" s="2" t="s">
        <v>17</v>
      </c>
      <c r="D1" s="2" t="s">
        <v>2</v>
      </c>
      <c r="E1" s="2" t="s">
        <v>3</v>
      </c>
      <c r="F1" s="2" t="s">
        <v>4</v>
      </c>
      <c r="G1" s="2" t="s">
        <v>8</v>
      </c>
      <c r="H1" s="49" t="s">
        <v>16</v>
      </c>
      <c r="I1" s="49"/>
      <c r="J1" s="49" t="s">
        <v>9</v>
      </c>
      <c r="K1" s="49"/>
    </row>
    <row r="2" spans="1:11" ht="15.75" x14ac:dyDescent="0.25">
      <c r="A2" s="5"/>
      <c r="B2" s="18">
        <v>750000</v>
      </c>
      <c r="C2" s="20">
        <v>250000</v>
      </c>
      <c r="D2" s="14">
        <f>B2-C2</f>
        <v>500000</v>
      </c>
      <c r="E2" s="15">
        <v>0.1225</v>
      </c>
      <c r="F2" s="8">
        <v>10</v>
      </c>
      <c r="G2" s="16">
        <v>44770</v>
      </c>
      <c r="H2" s="4">
        <v>1</v>
      </c>
      <c r="I2" s="3" t="s">
        <v>10</v>
      </c>
      <c r="J2" s="4">
        <v>1</v>
      </c>
      <c r="K2" s="3" t="s">
        <v>10</v>
      </c>
    </row>
    <row r="3" spans="1:11" ht="15" x14ac:dyDescent="0.25">
      <c r="A3" s="10" t="s">
        <v>5</v>
      </c>
      <c r="B3" s="10" t="s">
        <v>6</v>
      </c>
      <c r="C3" s="10" t="s">
        <v>7</v>
      </c>
      <c r="D3" s="10" t="s">
        <v>11</v>
      </c>
      <c r="E3" s="10" t="s">
        <v>12</v>
      </c>
      <c r="F3" s="10" t="s">
        <v>13</v>
      </c>
      <c r="G3" s="10" t="s">
        <v>14</v>
      </c>
    </row>
    <row r="4" spans="1:11" x14ac:dyDescent="0.2">
      <c r="A4" s="11">
        <v>1</v>
      </c>
      <c r="B4" s="17">
        <f>EDATE(G2,J2)</f>
        <v>44801</v>
      </c>
      <c r="C4" s="12">
        <f>PMT(($E$2/12),$F$2,-$D$2,0,0)</f>
        <v>52850.052966341995</v>
      </c>
      <c r="D4" s="12">
        <f>(1+($E$2/12))*D2</f>
        <v>505104.16666666669</v>
      </c>
      <c r="E4" s="13">
        <f>D4-C4</f>
        <v>452254.11370032467</v>
      </c>
      <c r="F4" s="13">
        <f>C4-G4</f>
        <v>47745.886299675309</v>
      </c>
      <c r="G4" s="13">
        <f>D4-D2</f>
        <v>5104.1666666666861</v>
      </c>
    </row>
    <row r="5" spans="1:11" x14ac:dyDescent="0.2">
      <c r="A5" s="11">
        <v>2</v>
      </c>
      <c r="B5" s="17">
        <f>EDATE(B4,$H$2)</f>
        <v>44832</v>
      </c>
      <c r="C5" s="12">
        <f t="shared" ref="C5:C43" si="0">PMT(($E$2/12),$F$2,-$D$2,0,0)</f>
        <v>52850.052966341995</v>
      </c>
      <c r="D5" s="12">
        <f>(1+($E$2/12))*E4</f>
        <v>456870.87444434885</v>
      </c>
      <c r="E5" s="13">
        <f t="shared" ref="E5:E43" si="1">D5-C5</f>
        <v>404020.82147800684</v>
      </c>
      <c r="F5" s="13">
        <f t="shared" ref="F5:F43" si="2">C5-G5</f>
        <v>48233.29222231781</v>
      </c>
      <c r="G5" s="13">
        <f>D5-E4</f>
        <v>4616.7607440241845</v>
      </c>
    </row>
    <row r="6" spans="1:11" x14ac:dyDescent="0.2">
      <c r="A6" s="11">
        <v>3</v>
      </c>
      <c r="B6" s="17">
        <f t="shared" ref="B6:B43" si="3">EDATE(B5,$H$2)</f>
        <v>44862</v>
      </c>
      <c r="C6" s="12">
        <f t="shared" si="0"/>
        <v>52850.052966341995</v>
      </c>
      <c r="D6" s="12">
        <f t="shared" ref="D6:D43" si="4">(1+($E$2/12))*E5</f>
        <v>408145.20069726149</v>
      </c>
      <c r="E6" s="13">
        <f t="shared" si="1"/>
        <v>355295.14773091947</v>
      </c>
      <c r="F6" s="13">
        <f t="shared" si="2"/>
        <v>48725.673747087341</v>
      </c>
      <c r="G6" s="13">
        <f t="shared" ref="G6:G43" si="5">D6-E5</f>
        <v>4124.3792192546534</v>
      </c>
    </row>
    <row r="7" spans="1:11" x14ac:dyDescent="0.2">
      <c r="A7" s="11">
        <v>4</v>
      </c>
      <c r="B7" s="17">
        <f t="shared" si="3"/>
        <v>44893</v>
      </c>
      <c r="C7" s="12">
        <f t="shared" si="0"/>
        <v>52850.052966341995</v>
      </c>
      <c r="D7" s="12">
        <f t="shared" si="4"/>
        <v>358922.11903067265</v>
      </c>
      <c r="E7" s="13">
        <f t="shared" si="1"/>
        <v>306072.06606433063</v>
      </c>
      <c r="F7" s="13">
        <f t="shared" si="2"/>
        <v>49223.08166658882</v>
      </c>
      <c r="G7" s="13">
        <f t="shared" si="5"/>
        <v>3626.9712997531751</v>
      </c>
    </row>
    <row r="8" spans="1:11" x14ac:dyDescent="0.2">
      <c r="A8" s="11">
        <v>5</v>
      </c>
      <c r="B8" s="17">
        <f t="shared" si="3"/>
        <v>44923</v>
      </c>
      <c r="C8" s="12">
        <f t="shared" si="0"/>
        <v>52850.052966341995</v>
      </c>
      <c r="D8" s="12">
        <f t="shared" si="4"/>
        <v>309196.55173873733</v>
      </c>
      <c r="E8" s="13">
        <f t="shared" si="1"/>
        <v>256346.49877239534</v>
      </c>
      <c r="F8" s="13">
        <f t="shared" si="2"/>
        <v>49725.567291935302</v>
      </c>
      <c r="G8" s="13">
        <f t="shared" si="5"/>
        <v>3124.4856744066929</v>
      </c>
    </row>
    <row r="9" spans="1:11" x14ac:dyDescent="0.2">
      <c r="A9" s="11">
        <v>6</v>
      </c>
      <c r="B9" s="17">
        <f t="shared" si="3"/>
        <v>44954</v>
      </c>
      <c r="C9" s="12">
        <f t="shared" si="0"/>
        <v>52850.052966341995</v>
      </c>
      <c r="D9" s="12">
        <f t="shared" si="4"/>
        <v>258963.36928069688</v>
      </c>
      <c r="E9" s="13">
        <f t="shared" si="1"/>
        <v>206113.31631435489</v>
      </c>
      <c r="F9" s="13">
        <f t="shared" si="2"/>
        <v>50233.182458040457</v>
      </c>
      <c r="G9" s="13">
        <f t="shared" si="5"/>
        <v>2616.8705083015375</v>
      </c>
    </row>
    <row r="10" spans="1:11" x14ac:dyDescent="0.2">
      <c r="A10" s="11">
        <v>7</v>
      </c>
      <c r="B10" s="17">
        <f t="shared" si="3"/>
        <v>44985</v>
      </c>
      <c r="C10" s="12">
        <f t="shared" si="0"/>
        <v>52850.052966341995</v>
      </c>
      <c r="D10" s="12">
        <f t="shared" si="4"/>
        <v>208217.3897517306</v>
      </c>
      <c r="E10" s="13">
        <f t="shared" si="1"/>
        <v>155367.33678538862</v>
      </c>
      <c r="F10" s="13">
        <f t="shared" si="2"/>
        <v>50745.97952896628</v>
      </c>
      <c r="G10" s="13">
        <f t="shared" si="5"/>
        <v>2104.073437375715</v>
      </c>
    </row>
    <row r="11" spans="1:11" x14ac:dyDescent="0.2">
      <c r="A11" s="11">
        <v>8</v>
      </c>
      <c r="B11" s="17">
        <f t="shared" si="3"/>
        <v>45013</v>
      </c>
      <c r="C11" s="12">
        <f t="shared" si="0"/>
        <v>52850.052966341995</v>
      </c>
      <c r="D11" s="12">
        <f t="shared" si="4"/>
        <v>156953.37834840614</v>
      </c>
      <c r="E11" s="13">
        <f t="shared" si="1"/>
        <v>104103.32538206415</v>
      </c>
      <c r="F11" s="13">
        <f t="shared" si="2"/>
        <v>51264.011403324468</v>
      </c>
      <c r="G11" s="13">
        <f t="shared" si="5"/>
        <v>1586.0415630175266</v>
      </c>
    </row>
    <row r="12" spans="1:11" x14ac:dyDescent="0.2">
      <c r="A12" s="11">
        <v>9</v>
      </c>
      <c r="B12" s="17">
        <f t="shared" si="3"/>
        <v>45044</v>
      </c>
      <c r="C12" s="12">
        <f t="shared" si="0"/>
        <v>52850.052966341995</v>
      </c>
      <c r="D12" s="12">
        <f t="shared" si="4"/>
        <v>105166.04682867273</v>
      </c>
      <c r="E12" s="13">
        <f t="shared" si="1"/>
        <v>52315.993862330732</v>
      </c>
      <c r="F12" s="13">
        <f t="shared" si="2"/>
        <v>51787.331519733423</v>
      </c>
      <c r="G12" s="13">
        <f t="shared" si="5"/>
        <v>1062.7214466085716</v>
      </c>
    </row>
    <row r="13" spans="1:11" x14ac:dyDescent="0.2">
      <c r="A13" s="11">
        <v>10</v>
      </c>
      <c r="B13" s="17">
        <f t="shared" si="3"/>
        <v>45074</v>
      </c>
      <c r="C13" s="12">
        <f t="shared" si="0"/>
        <v>52850.052966341995</v>
      </c>
      <c r="D13" s="12">
        <f t="shared" si="4"/>
        <v>52850.052966342024</v>
      </c>
      <c r="E13" s="13">
        <f t="shared" si="1"/>
        <v>0</v>
      </c>
      <c r="F13" s="13">
        <f t="shared" si="2"/>
        <v>52315.993862330703</v>
      </c>
      <c r="G13" s="13">
        <f t="shared" si="5"/>
        <v>534.05910401129222</v>
      </c>
    </row>
    <row r="14" spans="1:11" x14ac:dyDescent="0.2">
      <c r="A14" s="11">
        <v>11</v>
      </c>
      <c r="B14" s="17">
        <f t="shared" si="3"/>
        <v>45105</v>
      </c>
      <c r="C14" s="12">
        <f t="shared" si="0"/>
        <v>52850.052966341995</v>
      </c>
      <c r="D14" s="12">
        <f t="shared" si="4"/>
        <v>0</v>
      </c>
      <c r="E14" s="13">
        <f t="shared" si="1"/>
        <v>-52850.052966341995</v>
      </c>
      <c r="F14" s="13">
        <f t="shared" si="2"/>
        <v>52850.052966341995</v>
      </c>
      <c r="G14" s="13">
        <f t="shared" si="5"/>
        <v>0</v>
      </c>
    </row>
    <row r="15" spans="1:11" x14ac:dyDescent="0.2">
      <c r="A15" s="11">
        <v>12</v>
      </c>
      <c r="B15" s="17">
        <f t="shared" si="3"/>
        <v>45135</v>
      </c>
      <c r="C15" s="12">
        <f t="shared" si="0"/>
        <v>52850.052966341995</v>
      </c>
      <c r="D15" s="12">
        <f t="shared" si="4"/>
        <v>-53389.563923706737</v>
      </c>
      <c r="E15" s="13">
        <f t="shared" si="1"/>
        <v>-106239.61689004872</v>
      </c>
      <c r="F15" s="13">
        <f t="shared" si="2"/>
        <v>53389.563923706737</v>
      </c>
      <c r="G15" s="13">
        <f t="shared" si="5"/>
        <v>-539.51095736474235</v>
      </c>
    </row>
    <row r="16" spans="1:11" x14ac:dyDescent="0.2">
      <c r="A16" s="11">
        <v>13</v>
      </c>
      <c r="B16" s="17">
        <f t="shared" si="3"/>
        <v>45166</v>
      </c>
      <c r="C16" s="12">
        <f t="shared" si="0"/>
        <v>52850.052966341995</v>
      </c>
      <c r="D16" s="12">
        <f t="shared" si="4"/>
        <v>-107324.14631246797</v>
      </c>
      <c r="E16" s="13">
        <f t="shared" si="1"/>
        <v>-160174.19927880997</v>
      </c>
      <c r="F16" s="13">
        <f t="shared" si="2"/>
        <v>53934.582388761242</v>
      </c>
      <c r="G16" s="13">
        <f t="shared" si="5"/>
        <v>-1084.5294224192476</v>
      </c>
    </row>
    <row r="17" spans="1:7" x14ac:dyDescent="0.2">
      <c r="A17" s="11">
        <v>14</v>
      </c>
      <c r="B17" s="17">
        <f t="shared" si="3"/>
        <v>45197</v>
      </c>
      <c r="C17" s="12">
        <f t="shared" si="0"/>
        <v>52850.052966341995</v>
      </c>
      <c r="D17" s="12">
        <f t="shared" si="4"/>
        <v>-161809.31089644783</v>
      </c>
      <c r="E17" s="13">
        <f t="shared" si="1"/>
        <v>-214659.36386278982</v>
      </c>
      <c r="F17" s="13">
        <f t="shared" si="2"/>
        <v>54485.164583979851</v>
      </c>
      <c r="G17" s="13">
        <f t="shared" si="5"/>
        <v>-1635.1116176378564</v>
      </c>
    </row>
    <row r="18" spans="1:7" x14ac:dyDescent="0.2">
      <c r="A18" s="11">
        <v>15</v>
      </c>
      <c r="B18" s="17">
        <f t="shared" si="3"/>
        <v>45227</v>
      </c>
      <c r="C18" s="12">
        <f t="shared" si="0"/>
        <v>52850.052966341995</v>
      </c>
      <c r="D18" s="12">
        <f t="shared" si="4"/>
        <v>-216850.67820222248</v>
      </c>
      <c r="E18" s="13">
        <f t="shared" si="1"/>
        <v>-269700.73116856447</v>
      </c>
      <c r="F18" s="13">
        <f t="shared" si="2"/>
        <v>55041.367305774656</v>
      </c>
      <c r="G18" s="13">
        <f t="shared" si="5"/>
        <v>-2191.3143394326617</v>
      </c>
    </row>
    <row r="19" spans="1:7" x14ac:dyDescent="0.2">
      <c r="A19" s="11">
        <v>16</v>
      </c>
      <c r="B19" s="17">
        <f t="shared" si="3"/>
        <v>45258</v>
      </c>
      <c r="C19" s="12">
        <f t="shared" si="0"/>
        <v>52850.052966341995</v>
      </c>
      <c r="D19" s="12">
        <f t="shared" si="4"/>
        <v>-272453.92613257689</v>
      </c>
      <c r="E19" s="13">
        <f t="shared" si="1"/>
        <v>-325303.97909891891</v>
      </c>
      <c r="F19" s="13">
        <f t="shared" si="2"/>
        <v>55603.247930354417</v>
      </c>
      <c r="G19" s="13">
        <f t="shared" si="5"/>
        <v>-2753.1949640124221</v>
      </c>
    </row>
    <row r="20" spans="1:7" x14ac:dyDescent="0.2">
      <c r="A20" s="11">
        <v>17</v>
      </c>
      <c r="B20" s="17">
        <f t="shared" si="3"/>
        <v>45288</v>
      </c>
      <c r="C20" s="12">
        <f t="shared" si="0"/>
        <v>52850.052966341995</v>
      </c>
      <c r="D20" s="12">
        <f t="shared" si="4"/>
        <v>-328624.79055222037</v>
      </c>
      <c r="E20" s="13">
        <f t="shared" si="1"/>
        <v>-381474.84351856238</v>
      </c>
      <c r="F20" s="13">
        <f t="shared" si="2"/>
        <v>56170.864419643454</v>
      </c>
      <c r="G20" s="13">
        <f t="shared" si="5"/>
        <v>-3320.8114533014596</v>
      </c>
    </row>
    <row r="21" spans="1:7" x14ac:dyDescent="0.2">
      <c r="A21" s="11">
        <v>18</v>
      </c>
      <c r="B21" s="17">
        <f t="shared" si="3"/>
        <v>45319</v>
      </c>
      <c r="C21" s="12">
        <f t="shared" si="0"/>
        <v>52850.052966341995</v>
      </c>
      <c r="D21" s="12">
        <f t="shared" si="4"/>
        <v>-385369.06587948103</v>
      </c>
      <c r="E21" s="13">
        <f t="shared" si="1"/>
        <v>-438219.11884582305</v>
      </c>
      <c r="F21" s="13">
        <f t="shared" si="2"/>
        <v>56744.275327260642</v>
      </c>
      <c r="G21" s="13">
        <f t="shared" si="5"/>
        <v>-3894.2223609186476</v>
      </c>
    </row>
    <row r="22" spans="1:7" x14ac:dyDescent="0.2">
      <c r="A22" s="11">
        <v>19</v>
      </c>
      <c r="B22" s="17">
        <f t="shared" si="3"/>
        <v>45350</v>
      </c>
      <c r="C22" s="12">
        <f t="shared" si="0"/>
        <v>52850.052966341995</v>
      </c>
      <c r="D22" s="12">
        <f t="shared" si="4"/>
        <v>-442692.60568404081</v>
      </c>
      <c r="E22" s="13">
        <f t="shared" si="1"/>
        <v>-495542.65865038283</v>
      </c>
      <c r="F22" s="13">
        <f t="shared" si="2"/>
        <v>57323.539804559761</v>
      </c>
      <c r="G22" s="13">
        <f t="shared" si="5"/>
        <v>-4473.4868382177665</v>
      </c>
    </row>
    <row r="23" spans="1:7" x14ac:dyDescent="0.2">
      <c r="A23" s="11">
        <v>20</v>
      </c>
      <c r="B23" s="17">
        <f t="shared" si="3"/>
        <v>45379</v>
      </c>
      <c r="C23" s="12">
        <f t="shared" si="0"/>
        <v>52850.052966341995</v>
      </c>
      <c r="D23" s="12">
        <f t="shared" si="4"/>
        <v>-500601.32329077215</v>
      </c>
      <c r="E23" s="13">
        <f t="shared" si="1"/>
        <v>-553451.37625711411</v>
      </c>
      <c r="F23" s="13">
        <f t="shared" si="2"/>
        <v>57908.717606731319</v>
      </c>
      <c r="G23" s="13">
        <f t="shared" si="5"/>
        <v>-5058.6646403893246</v>
      </c>
    </row>
    <row r="24" spans="1:7" x14ac:dyDescent="0.2">
      <c r="A24" s="11">
        <v>21</v>
      </c>
      <c r="B24" s="17">
        <f t="shared" si="3"/>
        <v>45410</v>
      </c>
      <c r="C24" s="12">
        <f t="shared" si="0"/>
        <v>52850.052966341995</v>
      </c>
      <c r="D24" s="12">
        <f t="shared" si="4"/>
        <v>-559101.19238973886</v>
      </c>
      <c r="E24" s="13">
        <f t="shared" si="1"/>
        <v>-611951.24535608082</v>
      </c>
      <c r="F24" s="13">
        <f t="shared" si="2"/>
        <v>58499.869098966745</v>
      </c>
      <c r="G24" s="13">
        <f t="shared" si="5"/>
        <v>-5649.81613262475</v>
      </c>
    </row>
    <row r="25" spans="1:7" x14ac:dyDescent="0.2">
      <c r="A25" s="11">
        <v>22</v>
      </c>
      <c r="B25" s="17">
        <f t="shared" si="3"/>
        <v>45440</v>
      </c>
      <c r="C25" s="12">
        <f t="shared" si="0"/>
        <v>52850.052966341995</v>
      </c>
      <c r="D25" s="12">
        <f t="shared" si="4"/>
        <v>-618198.24765242415</v>
      </c>
      <c r="E25" s="13">
        <f t="shared" si="1"/>
        <v>-671048.30061876611</v>
      </c>
      <c r="F25" s="13">
        <f t="shared" si="2"/>
        <v>59097.055262685324</v>
      </c>
      <c r="G25" s="13">
        <f t="shared" si="5"/>
        <v>-6247.0022963433294</v>
      </c>
    </row>
    <row r="26" spans="1:7" x14ac:dyDescent="0.2">
      <c r="A26" s="11">
        <v>23</v>
      </c>
      <c r="B26" s="17">
        <f t="shared" si="3"/>
        <v>45471</v>
      </c>
      <c r="C26" s="12">
        <f t="shared" si="0"/>
        <v>52850.052966341995</v>
      </c>
      <c r="D26" s="12">
        <f t="shared" si="4"/>
        <v>-677898.58535424934</v>
      </c>
      <c r="E26" s="13">
        <f t="shared" si="1"/>
        <v>-730748.6383205913</v>
      </c>
      <c r="F26" s="13">
        <f t="shared" si="2"/>
        <v>59700.337701825229</v>
      </c>
      <c r="G26" s="13">
        <f t="shared" si="5"/>
        <v>-6850.2847354832338</v>
      </c>
    </row>
    <row r="27" spans="1:7" x14ac:dyDescent="0.2">
      <c r="A27" s="11">
        <v>24</v>
      </c>
      <c r="B27" s="17">
        <f t="shared" si="3"/>
        <v>45501</v>
      </c>
      <c r="C27" s="12">
        <f t="shared" si="0"/>
        <v>52850.052966341995</v>
      </c>
      <c r="D27" s="12">
        <f t="shared" si="4"/>
        <v>-738208.36400344735</v>
      </c>
      <c r="E27" s="13">
        <f t="shared" si="1"/>
        <v>-791058.41696978931</v>
      </c>
      <c r="F27" s="13">
        <f t="shared" si="2"/>
        <v>60309.778649198044</v>
      </c>
      <c r="G27" s="13">
        <f t="shared" si="5"/>
        <v>-7459.7256828560494</v>
      </c>
    </row>
    <row r="28" spans="1:7" x14ac:dyDescent="0.2">
      <c r="A28" s="11">
        <v>25</v>
      </c>
      <c r="B28" s="17">
        <f t="shared" si="3"/>
        <v>45532</v>
      </c>
      <c r="C28" s="12">
        <f t="shared" si="0"/>
        <v>52850.052966341995</v>
      </c>
      <c r="D28" s="12">
        <f t="shared" si="4"/>
        <v>-799133.80497635598</v>
      </c>
      <c r="E28" s="13">
        <f t="shared" si="1"/>
        <v>-851983.85794269794</v>
      </c>
      <c r="F28" s="13">
        <f t="shared" si="2"/>
        <v>60925.440972908669</v>
      </c>
      <c r="G28" s="13">
        <f t="shared" si="5"/>
        <v>-8075.3880065666744</v>
      </c>
    </row>
    <row r="29" spans="1:7" x14ac:dyDescent="0.2">
      <c r="A29" s="11">
        <v>26</v>
      </c>
      <c r="B29" s="17">
        <f t="shared" si="3"/>
        <v>45563</v>
      </c>
      <c r="C29" s="12">
        <f t="shared" si="0"/>
        <v>52850.052966341995</v>
      </c>
      <c r="D29" s="12">
        <f t="shared" si="4"/>
        <v>-860681.19315919641</v>
      </c>
      <c r="E29" s="13">
        <f t="shared" si="1"/>
        <v>-913531.24612553837</v>
      </c>
      <c r="F29" s="13">
        <f t="shared" si="2"/>
        <v>61547.388182840463</v>
      </c>
      <c r="G29" s="13">
        <f t="shared" si="5"/>
        <v>-8697.3352164984681</v>
      </c>
    </row>
    <row r="30" spans="1:7" x14ac:dyDescent="0.2">
      <c r="A30" s="11">
        <v>27</v>
      </c>
      <c r="B30" s="17">
        <f t="shared" si="3"/>
        <v>45593</v>
      </c>
      <c r="C30" s="12">
        <f t="shared" si="0"/>
        <v>52850.052966341995</v>
      </c>
      <c r="D30" s="12">
        <f t="shared" si="4"/>
        <v>-922856.87759640324</v>
      </c>
      <c r="E30" s="13">
        <f t="shared" si="1"/>
        <v>-975706.9305627452</v>
      </c>
      <c r="F30" s="13">
        <f t="shared" si="2"/>
        <v>62175.684437206866</v>
      </c>
      <c r="G30" s="13">
        <f t="shared" si="5"/>
        <v>-9325.6314708648715</v>
      </c>
    </row>
    <row r="31" spans="1:7" x14ac:dyDescent="0.2">
      <c r="A31" s="11">
        <v>28</v>
      </c>
      <c r="B31" s="17">
        <f t="shared" si="3"/>
        <v>45624</v>
      </c>
      <c r="C31" s="12">
        <f t="shared" si="0"/>
        <v>52850.052966341995</v>
      </c>
      <c r="D31" s="12">
        <f t="shared" si="4"/>
        <v>-985667.27214557328</v>
      </c>
      <c r="E31" s="13">
        <f t="shared" si="1"/>
        <v>-1038517.3251119152</v>
      </c>
      <c r="F31" s="13">
        <f t="shared" si="2"/>
        <v>62810.39454917008</v>
      </c>
      <c r="G31" s="13">
        <f t="shared" si="5"/>
        <v>-9960.3415828280849</v>
      </c>
    </row>
    <row r="32" spans="1:7" x14ac:dyDescent="0.2">
      <c r="A32" s="11">
        <v>29</v>
      </c>
      <c r="B32" s="17">
        <f t="shared" si="3"/>
        <v>45654</v>
      </c>
      <c r="C32" s="12">
        <f t="shared" si="0"/>
        <v>52850.052966341995</v>
      </c>
      <c r="D32" s="12">
        <f t="shared" si="4"/>
        <v>-1049118.8561390995</v>
      </c>
      <c r="E32" s="13">
        <f t="shared" si="1"/>
        <v>-1101968.9091054415</v>
      </c>
      <c r="F32" s="13">
        <f t="shared" si="2"/>
        <v>63451.583993526212</v>
      </c>
      <c r="G32" s="13">
        <f t="shared" si="5"/>
        <v>-10601.531027184217</v>
      </c>
    </row>
    <row r="33" spans="1:7" x14ac:dyDescent="0.2">
      <c r="A33" s="11">
        <v>30</v>
      </c>
      <c r="B33" s="17">
        <f t="shared" si="3"/>
        <v>45685</v>
      </c>
      <c r="C33" s="12">
        <f t="shared" si="0"/>
        <v>52850.052966341995</v>
      </c>
      <c r="D33" s="12">
        <f t="shared" si="4"/>
        <v>-1113218.1750525597</v>
      </c>
      <c r="E33" s="13">
        <f t="shared" si="1"/>
        <v>-1166068.2280189018</v>
      </c>
      <c r="F33" s="13">
        <f t="shared" si="2"/>
        <v>64099.318913460163</v>
      </c>
      <c r="G33" s="13">
        <f t="shared" si="5"/>
        <v>-11249.265947118169</v>
      </c>
    </row>
    <row r="34" spans="1:7" x14ac:dyDescent="0.2">
      <c r="A34" s="11">
        <v>31</v>
      </c>
      <c r="B34" s="17">
        <f t="shared" si="3"/>
        <v>45716</v>
      </c>
      <c r="C34" s="12">
        <f t="shared" si="0"/>
        <v>52850.052966341995</v>
      </c>
      <c r="D34" s="12">
        <f t="shared" si="4"/>
        <v>-1177971.841179928</v>
      </c>
      <c r="E34" s="13">
        <f t="shared" si="1"/>
        <v>-1230821.8941462701</v>
      </c>
      <c r="F34" s="13">
        <f t="shared" si="2"/>
        <v>64753.666127368262</v>
      </c>
      <c r="G34" s="13">
        <f t="shared" si="5"/>
        <v>-11903.613161026267</v>
      </c>
    </row>
    <row r="35" spans="1:7" x14ac:dyDescent="0.2">
      <c r="A35" s="11">
        <v>32</v>
      </c>
      <c r="B35" s="17">
        <f t="shared" si="3"/>
        <v>45744</v>
      </c>
      <c r="C35" s="12">
        <f t="shared" si="0"/>
        <v>52850.052966341995</v>
      </c>
      <c r="D35" s="12">
        <f t="shared" si="4"/>
        <v>-1243386.5343156799</v>
      </c>
      <c r="E35" s="13">
        <f t="shared" si="1"/>
        <v>-1296236.587282022</v>
      </c>
      <c r="F35" s="13">
        <f t="shared" si="2"/>
        <v>65414.693135751797</v>
      </c>
      <c r="G35" s="13">
        <f t="shared" si="5"/>
        <v>-12564.640169409802</v>
      </c>
    </row>
    <row r="36" spans="1:7" x14ac:dyDescent="0.2">
      <c r="A36" s="11">
        <v>33</v>
      </c>
      <c r="B36" s="17">
        <f t="shared" si="3"/>
        <v>45775</v>
      </c>
      <c r="C36" s="12">
        <f t="shared" si="0"/>
        <v>52850.052966341995</v>
      </c>
      <c r="D36" s="12">
        <f t="shared" si="4"/>
        <v>-1309469.0024438594</v>
      </c>
      <c r="E36" s="13">
        <f t="shared" si="1"/>
        <v>-1362319.0554102014</v>
      </c>
      <c r="F36" s="13">
        <f t="shared" si="2"/>
        <v>66082.468128179346</v>
      </c>
      <c r="G36" s="13">
        <f t="shared" si="5"/>
        <v>-13232.415161837358</v>
      </c>
    </row>
    <row r="37" spans="1:7" x14ac:dyDescent="0.2">
      <c r="A37" s="11">
        <v>34</v>
      </c>
      <c r="B37" s="17">
        <f t="shared" si="3"/>
        <v>45805</v>
      </c>
      <c r="C37" s="12">
        <f t="shared" si="0"/>
        <v>52850.052966341995</v>
      </c>
      <c r="D37" s="12">
        <f t="shared" si="4"/>
        <v>-1376226.0624341806</v>
      </c>
      <c r="E37" s="13">
        <f t="shared" si="1"/>
        <v>-1429076.1154005227</v>
      </c>
      <c r="F37" s="13">
        <f t="shared" si="2"/>
        <v>66757.059990321199</v>
      </c>
      <c r="G37" s="13">
        <f t="shared" si="5"/>
        <v>-13907.007023979211</v>
      </c>
    </row>
    <row r="38" spans="1:7" x14ac:dyDescent="0.2">
      <c r="A38" s="11">
        <v>35</v>
      </c>
      <c r="B38" s="17">
        <f t="shared" si="3"/>
        <v>45836</v>
      </c>
      <c r="C38" s="12">
        <f t="shared" si="0"/>
        <v>52850.052966341995</v>
      </c>
      <c r="D38" s="12">
        <f t="shared" si="4"/>
        <v>-1443664.6007452365</v>
      </c>
      <c r="E38" s="13">
        <f t="shared" si="1"/>
        <v>-1496514.6537115786</v>
      </c>
      <c r="F38" s="13">
        <f t="shared" si="2"/>
        <v>67438.538311055774</v>
      </c>
      <c r="G38" s="13">
        <f t="shared" si="5"/>
        <v>-14588.485344713787</v>
      </c>
    </row>
    <row r="39" spans="1:7" x14ac:dyDescent="0.2">
      <c r="A39" s="11">
        <v>36</v>
      </c>
      <c r="B39" s="17">
        <f t="shared" si="3"/>
        <v>45866</v>
      </c>
      <c r="C39" s="12">
        <f t="shared" si="0"/>
        <v>52850.052966341995</v>
      </c>
      <c r="D39" s="12">
        <f t="shared" si="4"/>
        <v>-1511791.5741348844</v>
      </c>
      <c r="E39" s="13">
        <f t="shared" si="1"/>
        <v>-1564641.6271012265</v>
      </c>
      <c r="F39" s="13">
        <f t="shared" si="2"/>
        <v>68126.973389647814</v>
      </c>
      <c r="G39" s="13">
        <f t="shared" si="5"/>
        <v>-15276.920423305826</v>
      </c>
    </row>
    <row r="40" spans="1:7" x14ac:dyDescent="0.2">
      <c r="A40" s="11">
        <v>37</v>
      </c>
      <c r="B40" s="17">
        <f t="shared" si="3"/>
        <v>45897</v>
      </c>
      <c r="C40" s="12">
        <f t="shared" si="0"/>
        <v>52850.052966341995</v>
      </c>
      <c r="D40" s="12">
        <f t="shared" si="4"/>
        <v>-1580614.0103778848</v>
      </c>
      <c r="E40" s="13">
        <f t="shared" si="1"/>
        <v>-1633464.0633442269</v>
      </c>
      <c r="F40" s="13">
        <f t="shared" si="2"/>
        <v>68822.436243000353</v>
      </c>
      <c r="G40" s="13">
        <f t="shared" si="5"/>
        <v>-15972.383276658366</v>
      </c>
    </row>
    <row r="41" spans="1:7" x14ac:dyDescent="0.2">
      <c r="A41" s="11">
        <v>38</v>
      </c>
      <c r="B41" s="17">
        <f t="shared" si="3"/>
        <v>45928</v>
      </c>
      <c r="C41" s="12">
        <f t="shared" si="0"/>
        <v>52850.052966341995</v>
      </c>
      <c r="D41" s="12">
        <f t="shared" si="4"/>
        <v>-1650139.0089908659</v>
      </c>
      <c r="E41" s="13">
        <f t="shared" si="1"/>
        <v>-1702989.061957208</v>
      </c>
      <c r="F41" s="13">
        <f t="shared" si="2"/>
        <v>69524.998612980969</v>
      </c>
      <c r="G41" s="13">
        <f t="shared" si="5"/>
        <v>-16674.945646638982</v>
      </c>
    </row>
    <row r="42" spans="1:7" x14ac:dyDescent="0.2">
      <c r="A42" s="11">
        <v>39</v>
      </c>
      <c r="B42" s="17">
        <f t="shared" si="3"/>
        <v>45958</v>
      </c>
      <c r="C42" s="12">
        <f t="shared" si="0"/>
        <v>52850.052966341995</v>
      </c>
      <c r="D42" s="12">
        <f t="shared" si="4"/>
        <v>-1720373.7419646878</v>
      </c>
      <c r="E42" s="13">
        <f t="shared" si="1"/>
        <v>-1773223.7949310299</v>
      </c>
      <c r="F42" s="13">
        <f t="shared" si="2"/>
        <v>70234.73297382184</v>
      </c>
      <c r="G42" s="13">
        <f t="shared" si="5"/>
        <v>-17384.680007479852</v>
      </c>
    </row>
    <row r="43" spans="1:7" x14ac:dyDescent="0.2">
      <c r="A43" s="11">
        <v>40</v>
      </c>
      <c r="B43" s="17">
        <f t="shared" si="3"/>
        <v>45989</v>
      </c>
      <c r="C43" s="12">
        <f t="shared" si="0"/>
        <v>52850.052966341995</v>
      </c>
      <c r="D43" s="12">
        <f t="shared" si="4"/>
        <v>-1791325.4545042843</v>
      </c>
      <c r="E43" s="13">
        <f t="shared" si="1"/>
        <v>-1844175.5074706264</v>
      </c>
      <c r="F43" s="13">
        <f t="shared" si="2"/>
        <v>70951.712539596396</v>
      </c>
      <c r="G43" s="13">
        <f t="shared" si="5"/>
        <v>-18101.659573254408</v>
      </c>
    </row>
    <row r="44" spans="1:7" ht="15.75" x14ac:dyDescent="0.25">
      <c r="B44" s="9" t="s">
        <v>15</v>
      </c>
      <c r="C44" s="21">
        <f>IF(F2=5,SUM(C4:C8),IF(F2=6,SUM(C4:C9),IF(F2=10,SUM(C4:C13),IF(F2=12,SUM(C4:C15),IF(F2=15,SUM(C4:C18),IF(F2=18,SUM(C4:C21),IF(F2=20,SUM(C4:C23),IF(F2=24,SUM(C4:C27),IF(F2=36,SUM(C4:C39),SUM(C4:C43))))))))))</f>
        <v>528500.52966342005</v>
      </c>
    </row>
  </sheetData>
  <mergeCells count="2">
    <mergeCell ref="H1:I1"/>
    <mergeCell ref="J1:K1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ربع سنوي (نسبة مقدم)</vt:lpstr>
      <vt:lpstr>ربع سنوي (مبلغ مقدم)</vt:lpstr>
      <vt:lpstr>نصف سنوي (نسبة مقدم)</vt:lpstr>
      <vt:lpstr>نصف سنوي (مبلغ مقدم)</vt:lpstr>
      <vt:lpstr>سنوي (نسبة مقدم)</vt:lpstr>
      <vt:lpstr>سنوي (مبلغ مقدم)</vt:lpstr>
      <vt:lpstr>شهري (نسبة مقدم)</vt:lpstr>
      <vt:lpstr>شهري (مبلغ مقدم)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 A. Azim</dc:creator>
  <cp:lastModifiedBy>Ahmed Saad</cp:lastModifiedBy>
  <cp:lastPrinted>2022-08-31T11:51:51Z</cp:lastPrinted>
  <dcterms:created xsi:type="dcterms:W3CDTF">2021-11-04T06:12:45Z</dcterms:created>
  <dcterms:modified xsi:type="dcterms:W3CDTF">2022-11-28T06:48:25Z</dcterms:modified>
</cp:coreProperties>
</file>