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codeName="ThisWorkbook"/>
  <xr:revisionPtr revIDLastSave="0" documentId="13_ncr:11_{3504CC5F-AE48-4C78-A934-D63041E949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lendar View" sheetId="3" r:id="rId1"/>
    <sheet name="Employee Leave Tracker" sheetId="1" r:id="rId2"/>
    <sheet name="List of Employees" sheetId="2" r:id="rId3"/>
    <sheet name="Leave Types" sheetId="4" r:id="rId4"/>
    <sheet name="Company Holidays" sheetId="5" r:id="rId5"/>
  </sheets>
  <definedNames>
    <definedName name="_xlnm._FilterDatabase" localSheetId="0" hidden="1">'Calendar View'!$H$19:$K$22</definedName>
    <definedName name="Calendar_Year">'Calendar View'!$C$3</definedName>
    <definedName name="ColumnTitle3">Employees[[#Headers],[Employee names]]</definedName>
    <definedName name="ColumnTitle4">LeaveTypes[[#Headers],[List of leave types]]</definedName>
    <definedName name="ColumnTitle5">CompanyHolidays[[#Headers],[Company holidays]]</definedName>
    <definedName name="ColumnTitleRegion..AC22.1">'Calendar View'!$C$19:$E$19</definedName>
    <definedName name="lstEDates">LeaveTracker[End date]</definedName>
    <definedName name="lstEmployees">Employees[Employee names]</definedName>
    <definedName name="lstEmpNames">LeaveTracker[Employee name]</definedName>
    <definedName name="lstHolidays">CompanyHolidays[Company holidays]</definedName>
    <definedName name="lstHolidayTypes">LeaveTypes[List of leave types]</definedName>
    <definedName name="lstHTypes">LeaveTracker[Type of leave]</definedName>
    <definedName name="lstSdates">LeaveTracker[Start date]</definedName>
    <definedName name="Title1">AttendanceRecord[[#Headers],[Weekday/Month]]</definedName>
    <definedName name="Title2">LeaveTracker[[#Headers],[Employee name]]</definedName>
    <definedName name="valSelEmployee">'Calendar View'!$C$2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C14" i="1"/>
  <c r="D14" i="1"/>
  <c r="C15" i="1"/>
  <c r="D15" i="1"/>
  <c r="C16" i="1"/>
  <c r="D16" i="1"/>
  <c r="D11" i="1"/>
  <c r="D12" i="1"/>
  <c r="D9" i="1"/>
  <c r="D8" i="1"/>
  <c r="D7" i="1"/>
  <c r="C12" i="1"/>
  <c r="C11" i="1"/>
  <c r="C9" i="1"/>
  <c r="C8" i="1"/>
  <c r="C7" i="1"/>
  <c r="B9" i="5"/>
  <c r="B8" i="5"/>
  <c r="B7" i="5"/>
  <c r="B6" i="5"/>
  <c r="B5" i="5"/>
  <c r="B4" i="5"/>
  <c r="D5" i="1"/>
  <c r="D6" i="1"/>
  <c r="D10" i="1"/>
  <c r="C5" i="1"/>
  <c r="C6" i="1"/>
  <c r="C10" i="1"/>
  <c r="F5" i="1" l="1"/>
  <c r="F4" i="1"/>
  <c r="F13" i="1"/>
  <c r="F16" i="1"/>
  <c r="F14" i="1"/>
  <c r="F15" i="1"/>
  <c r="F10" i="1"/>
  <c r="F6" i="1"/>
  <c r="F11" i="1"/>
  <c r="F7" i="1"/>
  <c r="F12" i="1"/>
  <c r="F9" i="1"/>
  <c r="F8" i="1"/>
  <c r="C3" i="3"/>
  <c r="C6" i="3" s="1"/>
  <c r="C20" i="3" l="1"/>
  <c r="N20" i="3"/>
  <c r="H20" i="3"/>
  <c r="AC20" i="3"/>
  <c r="AC21" i="3"/>
  <c r="X20" i="3"/>
  <c r="X21" i="3"/>
  <c r="S20" i="3"/>
  <c r="S21" i="3"/>
  <c r="N21" i="3"/>
  <c r="H21" i="3"/>
  <c r="D6" i="3"/>
  <c r="E6" i="3" s="1"/>
  <c r="F6" i="3" s="1"/>
  <c r="G6" i="3" s="1"/>
  <c r="H6" i="3" s="1"/>
  <c r="I6" i="3" s="1"/>
  <c r="C17" i="3"/>
  <c r="C13" i="3"/>
  <c r="D13" i="3" s="1"/>
  <c r="E13" i="3" s="1"/>
  <c r="F13" i="3" s="1"/>
  <c r="G13" i="3" s="1"/>
  <c r="H13" i="3" s="1"/>
  <c r="I13" i="3" s="1"/>
  <c r="J13" i="3" s="1"/>
  <c r="K13" i="3" s="1"/>
  <c r="L13" i="3" s="1"/>
  <c r="M13" i="3" s="1"/>
  <c r="N13" i="3" s="1"/>
  <c r="O13" i="3" s="1"/>
  <c r="P13" i="3" s="1"/>
  <c r="C9" i="3"/>
  <c r="C16" i="3"/>
  <c r="D16" i="3" s="1"/>
  <c r="E16" i="3" s="1"/>
  <c r="F16" i="3" s="1"/>
  <c r="G16" i="3" s="1"/>
  <c r="H16" i="3" s="1"/>
  <c r="I16" i="3" s="1"/>
  <c r="C12" i="3"/>
  <c r="D12" i="3" s="1"/>
  <c r="E12" i="3" s="1"/>
  <c r="F12" i="3" s="1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C8" i="3"/>
  <c r="C10" i="3"/>
  <c r="C15" i="3"/>
  <c r="C11" i="3"/>
  <c r="D11" i="3" s="1"/>
  <c r="E11" i="3" s="1"/>
  <c r="F11" i="3" s="1"/>
  <c r="G11" i="3" s="1"/>
  <c r="H11" i="3" s="1"/>
  <c r="I11" i="3" s="1"/>
  <c r="C7" i="3"/>
  <c r="D7" i="3" s="1"/>
  <c r="E7" i="3" s="1"/>
  <c r="F7" i="3" s="1"/>
  <c r="G7" i="3" s="1"/>
  <c r="H7" i="3" s="1"/>
  <c r="I7" i="3" s="1"/>
  <c r="J7" i="3" s="1"/>
  <c r="K7" i="3" s="1"/>
  <c r="L7" i="3" s="1"/>
  <c r="M7" i="3" s="1"/>
  <c r="N7" i="3" s="1"/>
  <c r="O7" i="3" s="1"/>
  <c r="P7" i="3" s="1"/>
  <c r="C14" i="3"/>
  <c r="Q12" i="3" l="1"/>
  <c r="R12" i="3" s="1"/>
  <c r="S12" i="3" s="1"/>
  <c r="T12" i="3" s="1"/>
  <c r="U12" i="3" s="1"/>
  <c r="V12" i="3" s="1"/>
  <c r="W12" i="3" s="1"/>
  <c r="X12" i="3" s="1"/>
  <c r="Y12" i="3" s="1"/>
  <c r="Z12" i="3" s="1"/>
  <c r="AA12" i="3" s="1"/>
  <c r="AB12" i="3" s="1"/>
  <c r="AC12" i="3" s="1"/>
  <c r="AD12" i="3" s="1"/>
  <c r="AE12" i="3" s="1"/>
  <c r="AF12" i="3" s="1"/>
  <c r="AG12" i="3" s="1"/>
  <c r="AH12" i="3" s="1"/>
  <c r="AI12" i="3" s="1"/>
  <c r="AJ12" i="3" s="1"/>
  <c r="AK12" i="3" s="1"/>
  <c r="AL12" i="3" s="1"/>
  <c r="AM12" i="3" s="1"/>
  <c r="AN12" i="3" s="1"/>
  <c r="AO12" i="3" s="1"/>
  <c r="AP12" i="3" s="1"/>
  <c r="AQ12" i="3" s="1"/>
  <c r="AR12" i="3" s="1"/>
  <c r="Q7" i="3"/>
  <c r="R7" i="3" s="1"/>
  <c r="S7" i="3" s="1"/>
  <c r="T7" i="3" s="1"/>
  <c r="U7" i="3" s="1"/>
  <c r="V7" i="3" s="1"/>
  <c r="W7" i="3" s="1"/>
  <c r="X7" i="3" s="1"/>
  <c r="Y7" i="3" s="1"/>
  <c r="Z7" i="3" s="1"/>
  <c r="AA7" i="3" s="1"/>
  <c r="AB7" i="3" s="1"/>
  <c r="AC7" i="3" s="1"/>
  <c r="AD7" i="3" s="1"/>
  <c r="AE7" i="3" s="1"/>
  <c r="AF7" i="3" s="1"/>
  <c r="AG7" i="3" s="1"/>
  <c r="AH7" i="3" s="1"/>
  <c r="AI7" i="3" s="1"/>
  <c r="AJ7" i="3" s="1"/>
  <c r="AK7" i="3" s="1"/>
  <c r="AL7" i="3" s="1"/>
  <c r="AM7" i="3" s="1"/>
  <c r="AN7" i="3" s="1"/>
  <c r="AO7" i="3" s="1"/>
  <c r="AP7" i="3" s="1"/>
  <c r="AQ7" i="3" s="1"/>
  <c r="AR7" i="3" s="1"/>
  <c r="Q13" i="3"/>
  <c r="R13" i="3" s="1"/>
  <c r="S13" i="3" s="1"/>
  <c r="T13" i="3" s="1"/>
  <c r="U13" i="3" s="1"/>
  <c r="V13" i="3" s="1"/>
  <c r="W13" i="3" s="1"/>
  <c r="X13" i="3" s="1"/>
  <c r="Y13" i="3" s="1"/>
  <c r="Z13" i="3" s="1"/>
  <c r="AA13" i="3" s="1"/>
  <c r="AB13" i="3" s="1"/>
  <c r="AC13" i="3" s="1"/>
  <c r="AD13" i="3" s="1"/>
  <c r="AE13" i="3" s="1"/>
  <c r="AF13" i="3" s="1"/>
  <c r="AG13" i="3" s="1"/>
  <c r="AH13" i="3" s="1"/>
  <c r="AI13" i="3" s="1"/>
  <c r="AJ13" i="3" s="1"/>
  <c r="AK13" i="3" s="1"/>
  <c r="AL13" i="3" s="1"/>
  <c r="AM13" i="3" s="1"/>
  <c r="AN13" i="3" s="1"/>
  <c r="AO13" i="3" s="1"/>
  <c r="AP13" i="3" s="1"/>
  <c r="AQ13" i="3" s="1"/>
  <c r="AR13" i="3" s="1"/>
  <c r="H22" i="3"/>
  <c r="X22" i="3"/>
  <c r="AC22" i="3"/>
  <c r="S22" i="3"/>
  <c r="N22" i="3"/>
  <c r="J11" i="3"/>
  <c r="K11" i="3" s="1"/>
  <c r="L11" i="3" s="1"/>
  <c r="M11" i="3" s="1"/>
  <c r="N11" i="3" s="1"/>
  <c r="O11" i="3" s="1"/>
  <c r="P11" i="3" s="1"/>
  <c r="J6" i="3"/>
  <c r="J16" i="3"/>
  <c r="K16" i="3" s="1"/>
  <c r="L16" i="3" s="1"/>
  <c r="M16" i="3" s="1"/>
  <c r="N16" i="3" s="1"/>
  <c r="O16" i="3" s="1"/>
  <c r="P16" i="3" s="1"/>
  <c r="D14" i="3"/>
  <c r="E14" i="3" s="1"/>
  <c r="F14" i="3" s="1"/>
  <c r="G14" i="3" s="1"/>
  <c r="H14" i="3" s="1"/>
  <c r="I14" i="3" s="1"/>
  <c r="J14" i="3" s="1"/>
  <c r="K14" i="3" s="1"/>
  <c r="L14" i="3" s="1"/>
  <c r="M14" i="3" s="1"/>
  <c r="N14" i="3" s="1"/>
  <c r="O14" i="3" s="1"/>
  <c r="P14" i="3" s="1"/>
  <c r="D8" i="3"/>
  <c r="E8" i="3" s="1"/>
  <c r="F8" i="3" s="1"/>
  <c r="G8" i="3" s="1"/>
  <c r="H8" i="3" s="1"/>
  <c r="I8" i="3" s="1"/>
  <c r="J8" i="3" s="1"/>
  <c r="K8" i="3" s="1"/>
  <c r="L8" i="3" s="1"/>
  <c r="M8" i="3" s="1"/>
  <c r="N8" i="3" s="1"/>
  <c r="O8" i="3" s="1"/>
  <c r="P8" i="3" s="1"/>
  <c r="D17" i="3"/>
  <c r="E17" i="3" s="1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D10" i="3"/>
  <c r="E10" i="3" s="1"/>
  <c r="F10" i="3" s="1"/>
  <c r="G10" i="3" s="1"/>
  <c r="H10" i="3" s="1"/>
  <c r="I10" i="3" s="1"/>
  <c r="J10" i="3" s="1"/>
  <c r="K10" i="3" s="1"/>
  <c r="L10" i="3" s="1"/>
  <c r="M10" i="3" s="1"/>
  <c r="N10" i="3" s="1"/>
  <c r="O10" i="3" s="1"/>
  <c r="P10" i="3" s="1"/>
  <c r="D15" i="3"/>
  <c r="E15" i="3" s="1"/>
  <c r="F15" i="3" s="1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D9" i="3"/>
  <c r="E9" i="3" s="1"/>
  <c r="F9" i="3" s="1"/>
  <c r="G9" i="3" s="1"/>
  <c r="H9" i="3" s="1"/>
  <c r="I9" i="3" s="1"/>
  <c r="J9" i="3" s="1"/>
  <c r="K9" i="3" s="1"/>
  <c r="L9" i="3" s="1"/>
  <c r="M9" i="3" s="1"/>
  <c r="N9" i="3" s="1"/>
  <c r="O9" i="3" s="1"/>
  <c r="P9" i="3" s="1"/>
  <c r="Q14" i="3" l="1"/>
  <c r="R14" i="3" s="1"/>
  <c r="S14" i="3" s="1"/>
  <c r="T14" i="3" s="1"/>
  <c r="U14" i="3" s="1"/>
  <c r="V14" i="3" s="1"/>
  <c r="W14" i="3" s="1"/>
  <c r="X14" i="3" s="1"/>
  <c r="Y14" i="3" s="1"/>
  <c r="Z14" i="3" s="1"/>
  <c r="AA14" i="3" s="1"/>
  <c r="AB14" i="3" s="1"/>
  <c r="AC14" i="3" s="1"/>
  <c r="AD14" i="3" s="1"/>
  <c r="AE14" i="3" s="1"/>
  <c r="AF14" i="3" s="1"/>
  <c r="AG14" i="3" s="1"/>
  <c r="AH14" i="3" s="1"/>
  <c r="AI14" i="3" s="1"/>
  <c r="AJ14" i="3" s="1"/>
  <c r="AK14" i="3" s="1"/>
  <c r="AL14" i="3" s="1"/>
  <c r="AM14" i="3" s="1"/>
  <c r="AN14" i="3" s="1"/>
  <c r="AO14" i="3" s="1"/>
  <c r="AP14" i="3" s="1"/>
  <c r="AQ14" i="3" s="1"/>
  <c r="AR14" i="3" s="1"/>
  <c r="Q9" i="3"/>
  <c r="R9" i="3" s="1"/>
  <c r="S9" i="3" s="1"/>
  <c r="T9" i="3" s="1"/>
  <c r="U9" i="3" s="1"/>
  <c r="V9" i="3" s="1"/>
  <c r="W9" i="3" s="1"/>
  <c r="X9" i="3" s="1"/>
  <c r="Y9" i="3" s="1"/>
  <c r="Z9" i="3" s="1"/>
  <c r="AA9" i="3" s="1"/>
  <c r="AB9" i="3" s="1"/>
  <c r="AC9" i="3" s="1"/>
  <c r="AD9" i="3" s="1"/>
  <c r="AE9" i="3" s="1"/>
  <c r="AF9" i="3" s="1"/>
  <c r="AG9" i="3" s="1"/>
  <c r="AH9" i="3" s="1"/>
  <c r="AI9" i="3" s="1"/>
  <c r="AJ9" i="3" s="1"/>
  <c r="AK9" i="3" s="1"/>
  <c r="AL9" i="3" s="1"/>
  <c r="AM9" i="3" s="1"/>
  <c r="AN9" i="3" s="1"/>
  <c r="AO9" i="3" s="1"/>
  <c r="AP9" i="3" s="1"/>
  <c r="AQ9" i="3" s="1"/>
  <c r="AR9" i="3" s="1"/>
  <c r="Q15" i="3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D15" i="3" s="1"/>
  <c r="AE15" i="3" s="1"/>
  <c r="AF15" i="3" s="1"/>
  <c r="AG15" i="3" s="1"/>
  <c r="AH15" i="3" s="1"/>
  <c r="AI15" i="3" s="1"/>
  <c r="AJ15" i="3" s="1"/>
  <c r="AK15" i="3" s="1"/>
  <c r="AL15" i="3" s="1"/>
  <c r="AM15" i="3" s="1"/>
  <c r="AN15" i="3" s="1"/>
  <c r="AO15" i="3" s="1"/>
  <c r="AP15" i="3" s="1"/>
  <c r="AQ15" i="3" s="1"/>
  <c r="AR15" i="3" s="1"/>
  <c r="Q10" i="3"/>
  <c r="R10" i="3" s="1"/>
  <c r="S10" i="3" s="1"/>
  <c r="T10" i="3" s="1"/>
  <c r="U10" i="3" s="1"/>
  <c r="V10" i="3" s="1"/>
  <c r="W10" i="3" s="1"/>
  <c r="X10" i="3" s="1"/>
  <c r="Y10" i="3" s="1"/>
  <c r="Z10" i="3" s="1"/>
  <c r="AA10" i="3" s="1"/>
  <c r="AB10" i="3" s="1"/>
  <c r="AC10" i="3" s="1"/>
  <c r="AD10" i="3" s="1"/>
  <c r="AE10" i="3" s="1"/>
  <c r="AF10" i="3" s="1"/>
  <c r="AG10" i="3" s="1"/>
  <c r="AH10" i="3" s="1"/>
  <c r="AI10" i="3" s="1"/>
  <c r="AJ10" i="3" s="1"/>
  <c r="AK10" i="3" s="1"/>
  <c r="AL10" i="3" s="1"/>
  <c r="AM10" i="3" s="1"/>
  <c r="AN10" i="3" s="1"/>
  <c r="AO10" i="3" s="1"/>
  <c r="AP10" i="3" s="1"/>
  <c r="AQ10" i="3" s="1"/>
  <c r="AR10" i="3" s="1"/>
  <c r="Q16" i="3"/>
  <c r="R16" i="3" s="1"/>
  <c r="S16" i="3" s="1"/>
  <c r="T16" i="3" s="1"/>
  <c r="U16" i="3" s="1"/>
  <c r="V16" i="3" s="1"/>
  <c r="W16" i="3" s="1"/>
  <c r="X16" i="3" s="1"/>
  <c r="Y16" i="3" s="1"/>
  <c r="Z16" i="3" s="1"/>
  <c r="AA16" i="3" s="1"/>
  <c r="AB16" i="3" s="1"/>
  <c r="AC16" i="3" s="1"/>
  <c r="AD16" i="3" s="1"/>
  <c r="AE16" i="3" s="1"/>
  <c r="AF16" i="3" s="1"/>
  <c r="AG16" i="3" s="1"/>
  <c r="AH16" i="3" s="1"/>
  <c r="AI16" i="3" s="1"/>
  <c r="AJ16" i="3" s="1"/>
  <c r="AK16" i="3" s="1"/>
  <c r="AL16" i="3" s="1"/>
  <c r="AM16" i="3" s="1"/>
  <c r="AN16" i="3" s="1"/>
  <c r="AO16" i="3" s="1"/>
  <c r="AP16" i="3" s="1"/>
  <c r="AQ16" i="3" s="1"/>
  <c r="AR16" i="3" s="1"/>
  <c r="Q8" i="3"/>
  <c r="R8" i="3" s="1"/>
  <c r="S8" i="3" s="1"/>
  <c r="T8" i="3" s="1"/>
  <c r="U8" i="3" s="1"/>
  <c r="V8" i="3" s="1"/>
  <c r="W8" i="3" s="1"/>
  <c r="X8" i="3" s="1"/>
  <c r="Y8" i="3" s="1"/>
  <c r="Z8" i="3" s="1"/>
  <c r="AA8" i="3" s="1"/>
  <c r="AB8" i="3" s="1"/>
  <c r="AC8" i="3" s="1"/>
  <c r="AD8" i="3" s="1"/>
  <c r="AE8" i="3" s="1"/>
  <c r="AF8" i="3" s="1"/>
  <c r="AG8" i="3" s="1"/>
  <c r="AH8" i="3" s="1"/>
  <c r="AI8" i="3" s="1"/>
  <c r="AJ8" i="3" s="1"/>
  <c r="AK8" i="3" s="1"/>
  <c r="AL8" i="3" s="1"/>
  <c r="AM8" i="3" s="1"/>
  <c r="AN8" i="3" s="1"/>
  <c r="AO8" i="3" s="1"/>
  <c r="AP8" i="3" s="1"/>
  <c r="AQ8" i="3" s="1"/>
  <c r="AR8" i="3" s="1"/>
  <c r="Q11" i="3"/>
  <c r="R11" i="3" s="1"/>
  <c r="S11" i="3" s="1"/>
  <c r="T11" i="3" s="1"/>
  <c r="U11" i="3" s="1"/>
  <c r="V11" i="3" s="1"/>
  <c r="W11" i="3" s="1"/>
  <c r="X11" i="3" s="1"/>
  <c r="Y11" i="3" s="1"/>
  <c r="Z11" i="3" s="1"/>
  <c r="AA11" i="3" s="1"/>
  <c r="AB11" i="3" s="1"/>
  <c r="AC11" i="3" s="1"/>
  <c r="AD11" i="3" s="1"/>
  <c r="AE11" i="3" s="1"/>
  <c r="AF11" i="3" s="1"/>
  <c r="AG11" i="3" s="1"/>
  <c r="AH11" i="3" s="1"/>
  <c r="AI11" i="3" s="1"/>
  <c r="AJ11" i="3" s="1"/>
  <c r="AK11" i="3" s="1"/>
  <c r="AL11" i="3" s="1"/>
  <c r="AM11" i="3" s="1"/>
  <c r="AN11" i="3" s="1"/>
  <c r="AO11" i="3" s="1"/>
  <c r="AP11" i="3" s="1"/>
  <c r="AQ11" i="3" s="1"/>
  <c r="AR11" i="3" s="1"/>
  <c r="Q17" i="3"/>
  <c r="R17" i="3" s="1"/>
  <c r="S17" i="3" s="1"/>
  <c r="T17" i="3" s="1"/>
  <c r="U17" i="3" s="1"/>
  <c r="V17" i="3" s="1"/>
  <c r="W17" i="3" s="1"/>
  <c r="X17" i="3" s="1"/>
  <c r="Y17" i="3" s="1"/>
  <c r="Z17" i="3" s="1"/>
  <c r="AA17" i="3" s="1"/>
  <c r="AB17" i="3" s="1"/>
  <c r="AC17" i="3" s="1"/>
  <c r="AD17" i="3" s="1"/>
  <c r="AE17" i="3" s="1"/>
  <c r="AF17" i="3" s="1"/>
  <c r="AG17" i="3" s="1"/>
  <c r="AH17" i="3" s="1"/>
  <c r="AI17" i="3" s="1"/>
  <c r="AJ17" i="3" s="1"/>
  <c r="AK17" i="3" s="1"/>
  <c r="AL17" i="3" s="1"/>
  <c r="AM17" i="3" s="1"/>
  <c r="AN17" i="3" s="1"/>
  <c r="AO17" i="3" s="1"/>
  <c r="AP17" i="3" s="1"/>
  <c r="AQ17" i="3" s="1"/>
  <c r="AR17" i="3" s="1"/>
  <c r="K6" i="3"/>
  <c r="L6" i="3" s="1"/>
  <c r="M6" i="3" s="1"/>
  <c r="N6" i="3" s="1"/>
  <c r="O6" i="3" s="1"/>
  <c r="P6" i="3" s="1"/>
  <c r="C21" i="3"/>
  <c r="Q6" i="3" l="1"/>
  <c r="R6" i="3" s="1"/>
  <c r="S6" i="3" s="1"/>
  <c r="T6" i="3" s="1"/>
  <c r="U6" i="3" s="1"/>
  <c r="V6" i="3" s="1"/>
  <c r="W6" i="3" s="1"/>
  <c r="X6" i="3" s="1"/>
  <c r="Y6" i="3" s="1"/>
  <c r="Z6" i="3" s="1"/>
  <c r="AA6" i="3" s="1"/>
  <c r="AB6" i="3" s="1"/>
  <c r="AC6" i="3" s="1"/>
  <c r="AD6" i="3" s="1"/>
  <c r="AE6" i="3" s="1"/>
  <c r="AF6" i="3" s="1"/>
  <c r="AG6" i="3" s="1"/>
  <c r="AH6" i="3" s="1"/>
  <c r="AI6" i="3" s="1"/>
  <c r="AJ6" i="3" s="1"/>
  <c r="AK6" i="3" s="1"/>
  <c r="AL6" i="3" s="1"/>
  <c r="AM6" i="3" s="1"/>
  <c r="AN6" i="3" s="1"/>
  <c r="AO6" i="3" s="1"/>
  <c r="AP6" i="3" s="1"/>
  <c r="AQ6" i="3" s="1"/>
  <c r="AR6" i="3" s="1"/>
  <c r="C22" i="3"/>
</calcChain>
</file>

<file path=xl/sharedStrings.xml><?xml version="1.0" encoding="utf-8"?>
<sst xmlns="http://schemas.openxmlformats.org/spreadsheetml/2006/main" count="124" uniqueCount="91">
  <si>
    <t>Other</t>
  </si>
  <si>
    <t>Days</t>
  </si>
  <si>
    <t>Description</t>
  </si>
  <si>
    <t>New Year's Day</t>
  </si>
  <si>
    <t>Christmas</t>
  </si>
  <si>
    <t>Independence Day</t>
  </si>
  <si>
    <t>Thanksgiving</t>
  </si>
  <si>
    <t>EMPLOYEE ATTENDANCE RECORD</t>
  </si>
  <si>
    <t>Vacation</t>
  </si>
  <si>
    <t>KEY STATISTICS</t>
  </si>
  <si>
    <t>Weekday/Month</t>
  </si>
  <si>
    <t>January</t>
  </si>
  <si>
    <t>February</t>
  </si>
  <si>
    <t>March</t>
  </si>
  <si>
    <t>SUN</t>
  </si>
  <si>
    <t>MON</t>
  </si>
  <si>
    <t>TUE</t>
  </si>
  <si>
    <t>WED</t>
  </si>
  <si>
    <t>THU</t>
  </si>
  <si>
    <t>FRI</t>
  </si>
  <si>
    <t>SAT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</si>
  <si>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</si>
  <si>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</si>
  <si>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</si>
  <si>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</si>
  <si>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</si>
  <si>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</si>
  <si>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</si>
  <si>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</si>
  <si>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</si>
  <si>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SUN   </t>
  </si>
  <si>
    <t xml:space="preserve">TUE   </t>
  </si>
  <si>
    <t xml:space="preserve">MON   </t>
  </si>
  <si>
    <t xml:space="preserve">WED   </t>
  </si>
  <si>
    <t xml:space="preserve">THU   </t>
  </si>
  <si>
    <t xml:space="preserve">FRI   </t>
  </si>
  <si>
    <t xml:space="preserve">SAT   </t>
  </si>
  <si>
    <t xml:space="preserve">SUN    </t>
  </si>
  <si>
    <t xml:space="preserve">MON    </t>
  </si>
  <si>
    <t xml:space="preserve">TUE    </t>
  </si>
  <si>
    <t xml:space="preserve">WED    </t>
  </si>
  <si>
    <t xml:space="preserve">THU    </t>
  </si>
  <si>
    <t xml:space="preserve">FRI    </t>
  </si>
  <si>
    <t xml:space="preserve">SAT    </t>
  </si>
  <si>
    <t xml:space="preserve">SUN     </t>
  </si>
  <si>
    <t xml:space="preserve">MON     </t>
  </si>
  <si>
    <t xml:space="preserve">TUE     </t>
  </si>
  <si>
    <t xml:space="preserve">WED     </t>
  </si>
  <si>
    <t xml:space="preserve">THU  </t>
  </si>
  <si>
    <t xml:space="preserve">FRI     </t>
  </si>
  <si>
    <t xml:space="preserve">SAT     </t>
  </si>
  <si>
    <t xml:space="preserve">SUN </t>
  </si>
  <si>
    <t xml:space="preserve">MON </t>
  </si>
  <si>
    <t xml:space="preserve">TUE </t>
  </si>
  <si>
    <t xml:space="preserve">WED </t>
  </si>
  <si>
    <t xml:space="preserve">THU </t>
  </si>
  <si>
    <t xml:space="preserve">FRI </t>
  </si>
  <si>
    <t xml:space="preserve">SAT </t>
  </si>
  <si>
    <t xml:space="preserve">SUN  </t>
  </si>
  <si>
    <t xml:space="preserve">MON  </t>
  </si>
  <si>
    <t xml:space="preserve">TUE  </t>
  </si>
  <si>
    <t xml:space="preserve">WED  </t>
  </si>
  <si>
    <t>THU  2</t>
  </si>
  <si>
    <t xml:space="preserve">FRI  </t>
  </si>
  <si>
    <t xml:space="preserve">SAT  </t>
  </si>
  <si>
    <t>Days on leave</t>
  </si>
  <si>
    <t>Working days</t>
  </si>
  <si>
    <t># Sick days</t>
  </si>
  <si>
    <t>Sick leave</t>
  </si>
  <si>
    <t>Employee leave tracker</t>
  </si>
  <si>
    <t>Employee name</t>
  </si>
  <si>
    <t>Start date</t>
  </si>
  <si>
    <t>End date</t>
  </si>
  <si>
    <t>Type of leave</t>
  </si>
  <si>
    <t>Select an employee:</t>
  </si>
  <si>
    <t>Enter year:</t>
  </si>
  <si>
    <t>Employee names</t>
  </si>
  <si>
    <t>List of employees</t>
  </si>
  <si>
    <t>Leave types</t>
  </si>
  <si>
    <t>List of leave types</t>
  </si>
  <si>
    <t>Company holidays</t>
  </si>
  <si>
    <t>ID1231</t>
  </si>
  <si>
    <t>ID1242</t>
  </si>
  <si>
    <t>ID2070</t>
  </si>
  <si>
    <t>ID2092</t>
  </si>
  <si>
    <t>ID2093</t>
  </si>
  <si>
    <t>ID2120</t>
  </si>
  <si>
    <t>ID2758</t>
  </si>
  <si>
    <t>ID2761</t>
  </si>
  <si>
    <t>ID3813</t>
  </si>
  <si>
    <t>Annual Leave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</si>
</sst>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"/>
    <numFmt numFmtId="165" formatCode="&quot;LAST YEAR &quot;\ General"/>
  </numFmts>
  <fonts count="17" x14ac:knownFonts="1"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12"/>
      <color theme="0"/>
      <name val="Trebuchet MS"/>
      <family val="2"/>
      <scheme val="minor"/>
    </font>
    <font>
      <sz val="11"/>
      <color theme="3"/>
      <name val="Bookman Old Style"/>
      <family val="1"/>
      <scheme val="major"/>
    </font>
    <font>
      <b/>
      <sz val="23"/>
      <color theme="3"/>
      <name val="Bookman Old Style"/>
      <family val="1"/>
      <scheme val="major"/>
    </font>
    <font>
      <sz val="9"/>
      <color theme="3"/>
      <name val="Bookman Old Style"/>
      <family val="1"/>
      <scheme val="major"/>
    </font>
    <font>
      <b/>
      <sz val="30"/>
      <color theme="0"/>
      <name val="Bookman Old Style"/>
      <family val="1"/>
      <scheme val="major"/>
    </font>
    <font>
      <b/>
      <sz val="30"/>
      <color theme="3"/>
      <name val="Bookman Old Style"/>
      <family val="1"/>
      <scheme val="major"/>
    </font>
    <font>
      <b/>
      <sz val="26"/>
      <color theme="3"/>
      <name val="Bookman Old Style"/>
      <family val="2"/>
      <scheme val="major"/>
    </font>
    <font>
      <sz val="9"/>
      <color theme="1"/>
      <name val="Trebuchet MS"/>
      <family val="2"/>
      <scheme val="minor"/>
    </font>
    <font>
      <sz val="11"/>
      <color theme="3" tint="-0.499984740745262"/>
      <name val="Trebuchet MS"/>
      <family val="2"/>
      <scheme val="minor"/>
    </font>
    <font>
      <b/>
      <sz val="11"/>
      <color theme="9" tint="-0.499984740745262"/>
      <name val="Trebuchet MS"/>
      <family val="2"/>
      <scheme val="minor"/>
    </font>
    <font>
      <sz val="11"/>
      <color theme="1"/>
      <name val="Bookman Old Style"/>
      <family val="1"/>
      <scheme val="major"/>
    </font>
    <font>
      <sz val="8"/>
      <name val="Trebuchet MS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3" tint="0.39994506668294322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>
      <alignment vertical="center"/>
    </xf>
    <xf numFmtId="0" fontId="9" fillId="0" borderId="0" applyNumberFormat="0" applyFill="0" applyBorder="0" applyProtection="0">
      <alignment horizontal="left" vertical="center"/>
    </xf>
    <xf numFmtId="0" fontId="2" fillId="2" borderId="2">
      <alignment horizontal="center"/>
    </xf>
    <xf numFmtId="0" fontId="2" fillId="3" borderId="0" applyNumberFormat="0" applyFont="0" applyBorder="0" applyAlignment="0" applyProtection="0"/>
    <xf numFmtId="0" fontId="2" fillId="4" borderId="0" applyNumberFormat="0" applyFont="0" applyBorder="0" applyAlignment="0" applyProtection="0"/>
    <xf numFmtId="0" fontId="2" fillId="5" borderId="0" applyNumberFormat="0" applyFont="0" applyBorder="0" applyAlignment="0" applyProtection="0"/>
    <xf numFmtId="0" fontId="2" fillId="6" borderId="0" applyNumberFormat="0" applyFont="0" applyBorder="0" applyAlignment="0" applyProtection="0"/>
    <xf numFmtId="0" fontId="3" fillId="2" borderId="3">
      <alignment horizontal="left" vertical="center" wrapText="1" indent="1"/>
    </xf>
    <xf numFmtId="0" fontId="4" fillId="0" borderId="0">
      <alignment horizontal="left" vertical="center" indent="2"/>
    </xf>
    <xf numFmtId="0" fontId="7" fillId="2" borderId="0">
      <alignment horizontal="center" vertical="center"/>
    </xf>
    <xf numFmtId="0" fontId="4" fillId="0" borderId="1" applyNumberFormat="0" applyFont="0" applyFill="0" applyAlignment="0">
      <alignment horizontal="center" vertical="center"/>
    </xf>
    <xf numFmtId="0" fontId="1" fillId="0" borderId="0">
      <alignment horizontal="left" vertical="center" wrapText="1" indent="1"/>
    </xf>
    <xf numFmtId="0" fontId="13" fillId="0" borderId="0">
      <alignment horizontal="left" vertical="center" indent="1"/>
    </xf>
    <xf numFmtId="1" fontId="1" fillId="0" borderId="0">
      <alignment horizontal="center" vertical="center"/>
    </xf>
    <xf numFmtId="14" fontId="1" fillId="0" borderId="0">
      <alignment horizontal="left" vertical="center" indent="1"/>
    </xf>
    <xf numFmtId="0" fontId="2" fillId="7" borderId="0" applyProtection="0">
      <alignment horizontal="center" vertical="center"/>
    </xf>
    <xf numFmtId="0" fontId="4" fillId="0" borderId="0" applyFill="0" applyProtection="0">
      <alignment horizontal="right" indent="1"/>
    </xf>
    <xf numFmtId="0" fontId="4" fillId="0" borderId="0" applyFill="0" applyProtection="0">
      <alignment horizontal="center" vertical="center"/>
    </xf>
    <xf numFmtId="165" fontId="11" fillId="0" borderId="0" applyFill="0" applyProtection="0">
      <alignment horizontal="center" vertical="center"/>
    </xf>
    <xf numFmtId="0" fontId="12" fillId="0" borderId="0" applyFill="0" applyProtection="0">
      <alignment horizontal="center" vertical="center"/>
    </xf>
    <xf numFmtId="164" fontId="1" fillId="0" borderId="0" applyFont="0" applyFill="0" applyBorder="0">
      <alignment horizontal="center" vertical="center"/>
    </xf>
    <xf numFmtId="0" fontId="2" fillId="7" borderId="0" applyNumberFormat="0" applyBorder="0" applyProtection="0">
      <alignment horizontal="center" vertical="center"/>
    </xf>
    <xf numFmtId="0" fontId="3" fillId="2" borderId="3">
      <alignment horizontal="left" vertical="center" indent="1"/>
    </xf>
    <xf numFmtId="9" fontId="1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1" applyBorder="1" applyAlignment="1">
      <alignment horizontal="left" vertical="center" wrapText="1" indent="1"/>
    </xf>
    <xf numFmtId="0" fontId="9" fillId="0" borderId="0" xfId="1" applyBorder="1">
      <alignment horizontal="left" vertical="center"/>
    </xf>
    <xf numFmtId="0" fontId="9" fillId="0" borderId="0" xfId="1" applyFill="1" applyBorder="1">
      <alignment horizontal="left" vertical="center"/>
    </xf>
    <xf numFmtId="0" fontId="4" fillId="0" borderId="1" xfId="10">
      <alignment horizontal="center" vertical="center"/>
    </xf>
    <xf numFmtId="0" fontId="1" fillId="0" borderId="0" xfId="11">
      <alignment horizontal="left" vertical="center" wrapText="1" indent="1"/>
    </xf>
    <xf numFmtId="0" fontId="13" fillId="0" borderId="0" xfId="12">
      <alignment horizontal="left" vertical="center" indent="1"/>
    </xf>
    <xf numFmtId="1" fontId="1" fillId="0" borderId="0" xfId="13">
      <alignment horizontal="center" vertical="center"/>
    </xf>
    <xf numFmtId="14" fontId="1" fillId="0" borderId="0" xfId="14">
      <alignment horizontal="left" vertical="center" indent="1"/>
    </xf>
    <xf numFmtId="0" fontId="4" fillId="0" borderId="0" xfId="0" applyFont="1" applyAlignment="1">
      <alignment horizontal="right" vertical="center" indent="1"/>
    </xf>
    <xf numFmtId="0" fontId="4" fillId="0" borderId="0" xfId="8">
      <alignment horizontal="left" vertical="center" indent="2"/>
    </xf>
    <xf numFmtId="0" fontId="4" fillId="0" borderId="0" xfId="16">
      <alignment horizontal="right" indent="1"/>
    </xf>
    <xf numFmtId="0" fontId="4" fillId="0" borderId="0" xfId="17">
      <alignment horizontal="center" vertical="center"/>
    </xf>
    <xf numFmtId="165" fontId="11" fillId="0" borderId="0" xfId="18">
      <alignment horizontal="center" vertical="center"/>
    </xf>
    <xf numFmtId="0" fontId="0" fillId="0" borderId="0" xfId="0" quotePrefix="1">
      <alignment vertical="center"/>
    </xf>
    <xf numFmtId="164" fontId="0" fillId="0" borderId="0" xfId="20" applyFont="1" applyFill="1" applyBorder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1">
      <alignment horizontal="left" vertical="center"/>
    </xf>
    <xf numFmtId="165" fontId="11" fillId="0" borderId="0" xfId="18">
      <alignment horizontal="center" vertical="center"/>
    </xf>
    <xf numFmtId="0" fontId="12" fillId="0" borderId="0" xfId="19" applyFill="1">
      <alignment horizontal="center" vertical="center"/>
    </xf>
    <xf numFmtId="0" fontId="4" fillId="0" borderId="0" xfId="17">
      <alignment horizontal="center" vertical="center"/>
    </xf>
    <xf numFmtId="0" fontId="8" fillId="5" borderId="0" xfId="5" applyFont="1" applyBorder="1" applyAlignment="1">
      <alignment horizontal="center" vertical="center"/>
    </xf>
    <xf numFmtId="0" fontId="8" fillId="4" borderId="0" xfId="4" applyFont="1" applyBorder="1" applyAlignment="1">
      <alignment horizontal="center" vertical="center"/>
    </xf>
    <xf numFmtId="0" fontId="7" fillId="2" borderId="0" xfId="9">
      <alignment horizontal="center" vertical="center"/>
    </xf>
    <xf numFmtId="0" fontId="12" fillId="0" borderId="0" xfId="19">
      <alignment horizontal="center" vertical="center"/>
    </xf>
    <xf numFmtId="0" fontId="8" fillId="3" borderId="0" xfId="3" applyFont="1" applyBorder="1" applyAlignment="1">
      <alignment horizontal="center" vertical="center"/>
    </xf>
    <xf numFmtId="0" fontId="8" fillId="6" borderId="0" xfId="6" applyFont="1" applyBorder="1" applyAlignment="1">
      <alignment horizontal="center" vertical="center"/>
    </xf>
    <xf numFmtId="0" fontId="3" fillId="2" borderId="3" xfId="7">
      <alignment horizontal="left" vertical="center" wrapText="1" indent="1"/>
    </xf>
    <xf numFmtId="0" fontId="3" fillId="2" borderId="3" xfId="22">
      <alignment horizontal="left" vertical="center" indent="1"/>
    </xf>
    <xf numFmtId="0" fontId="15" fillId="8" borderId="4" xfId="0" applyFont="1" applyFill="1" applyBorder="1" applyAlignment="1">
      <alignment horizontal="center" vertical="center"/>
    </xf>
    <xf numFmtId="9" fontId="16" fillId="8" borderId="4" xfId="23" applyFont="1" applyFill="1" applyBorder="1" applyAlignment="1">
      <alignment horizontal="center" vertical="center"/>
    </xf>
    <xf numFmtId="9" fontId="16" fillId="8" borderId="5" xfId="23" applyFont="1" applyFill="1" applyBorder="1" applyAlignment="1">
      <alignment horizontal="center" vertical="center"/>
    </xf>
  </cellXfs>
  <cellStyles count="24">
    <cellStyle name="Accent1" xfId="3" builtinId="29" customBuiltin="1"/>
    <cellStyle name="Accent3" xfId="4" builtinId="37" customBuiltin="1"/>
    <cellStyle name="Accent4" xfId="5" builtinId="41" customBuiltin="1"/>
    <cellStyle name="Accent5" xfId="6" builtinId="45" customBuiltin="1"/>
    <cellStyle name="Days" xfId="20" xr:uid="{00000000-0005-0000-0000-000004000000}"/>
    <cellStyle name="Days_On_Leave" xfId="9" xr:uid="{00000000-0005-0000-0000-000005000000}"/>
    <cellStyle name="Followed Hyperlink" xfId="21" builtinId="9" customBuiltin="1"/>
    <cellStyle name="Heading 1" xfId="16" builtinId="16" customBuiltin="1"/>
    <cellStyle name="Heading 2" xfId="17" builtinId="17" customBuiltin="1"/>
    <cellStyle name="Heading 3" xfId="18" builtinId="18" customBuiltin="1"/>
    <cellStyle name="Heading 4" xfId="19" builtinId="19" customBuiltin="1"/>
    <cellStyle name="Hyperlink" xfId="15" builtinId="8" customBuiltin="1"/>
    <cellStyle name="Linked Cell" xfId="2" builtinId="24" customBuiltin="1"/>
    <cellStyle name="Months" xfId="8" xr:uid="{00000000-0005-0000-0000-00000D000000}"/>
    <cellStyle name="Normal" xfId="0" builtinId="0" customBuiltin="1"/>
    <cellStyle name="Percent" xfId="23" builtinId="5"/>
    <cellStyle name="Right Border" xfId="10" xr:uid="{00000000-0005-0000-0000-00000F000000}"/>
    <cellStyle name="Selection" xfId="7" xr:uid="{00000000-0005-0000-0000-000010000000}"/>
    <cellStyle name="Table Dates" xfId="14" xr:uid="{00000000-0005-0000-0000-000011000000}"/>
    <cellStyle name="Table Days" xfId="13" xr:uid="{00000000-0005-0000-0000-000012000000}"/>
    <cellStyle name="Table details" xfId="11" xr:uid="{00000000-0005-0000-0000-000013000000}"/>
    <cellStyle name="Table Headers" xfId="12" xr:uid="{00000000-0005-0000-0000-000014000000}"/>
    <cellStyle name="Title" xfId="1" builtinId="15" customBuiltin="1"/>
    <cellStyle name="Year_entry" xfId="22" xr:uid="{00000000-0005-0000-0000-000016000000}"/>
  </cellStyles>
  <dxfs count="29"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8"/>
        </patternFill>
      </fill>
    </dxf>
    <dxf>
      <font>
        <color theme="3" tint="-0.24994659260841701"/>
      </font>
      <fill>
        <patternFill>
          <bgColor theme="4"/>
        </patternFill>
      </fill>
    </dxf>
    <dxf>
      <font>
        <b/>
        <i val="0"/>
        <color rgb="FF0070C0"/>
      </font>
    </dxf>
    <dxf>
      <font>
        <color theme="2" tint="-0.24994659260841701"/>
      </font>
    </dxf>
    <dxf>
      <font>
        <color theme="0" tint="-0.14996795556505021"/>
      </font>
      <numFmt numFmtId="166" formatCode="[$-409]dddd\,\ mmmm\ d\,\ 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Trebuchet MS"/>
        <scheme val="minor"/>
      </font>
    </dxf>
    <dxf>
      <numFmt numFmtId="1" formatCode="0"/>
    </dxf>
    <dxf>
      <border>
        <top style="thin">
          <color theme="1"/>
        </top>
        <bottom style="thin">
          <color theme="1"/>
        </bottom>
      </border>
    </dxf>
    <dxf>
      <border>
        <top style="thin">
          <color theme="1"/>
        </top>
        <bottom style="thin">
          <color theme="1"/>
        </bottom>
      </border>
    </dxf>
    <dxf>
      <font>
        <b/>
        <color theme="1"/>
      </font>
    </dxf>
    <dxf>
      <font>
        <b/>
        <color theme="1" tint="0.499984740745262"/>
      </font>
    </dxf>
    <dxf>
      <font>
        <b/>
        <color theme="1"/>
      </font>
    </dxf>
    <dxf>
      <font>
        <b/>
        <color theme="1" tint="0.499984740745262"/>
      </font>
    </dxf>
    <dxf>
      <font>
        <b/>
        <color theme="1"/>
      </font>
      <border>
        <bottom style="thin">
          <color theme="0" tint="-0.249977111117893"/>
        </bottom>
      </border>
    </dxf>
    <dxf>
      <font>
        <color theme="1"/>
      </font>
      <fill>
        <patternFill patternType="solid">
          <fgColor theme="0" tint="-0.249977111117893"/>
          <bgColor theme="0" tint="-0.249977111117893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</border>
    </dxf>
    <dxf>
      <fill>
        <patternFill patternType="solid">
          <fgColor theme="0" tint="-0.14996795556505021"/>
          <bgColor theme="0" tint="-4.9989318521683403E-2"/>
        </patternFill>
      </fill>
      <border>
        <left style="thin">
          <color theme="0" tint="-0.249977111117893"/>
        </left>
        <right style="thin">
          <color theme="0" tint="-0.249977111117893"/>
        </right>
        <vertical style="thin">
          <color theme="1" tint="0.34998626667073579"/>
        </vertical>
      </border>
    </dxf>
    <dxf>
      <fill>
        <patternFill patternType="solid">
          <fgColor theme="0" tint="-0.14996795556505021"/>
          <bgColor theme="0" tint="-4.9989318521683403E-2"/>
        </patternFill>
      </fill>
      <border>
        <top style="thin">
          <color theme="0" tint="-0.249977111117893"/>
        </top>
        <bottom style="thin">
          <color theme="0" tint="-0.249977111117893"/>
        </bottom>
      </border>
    </dxf>
    <dxf>
      <font>
        <color theme="0"/>
      </font>
      <fill>
        <patternFill patternType="solid">
          <fgColor theme="1"/>
          <bgColor theme="1"/>
        </patternFill>
      </fill>
      <border>
        <left/>
        <right/>
        <vertical/>
      </border>
    </dxf>
    <dxf>
      <font>
        <color theme="0"/>
      </font>
      <fill>
        <patternFill patternType="solid">
          <fgColor theme="1"/>
          <bgColor theme="1"/>
        </patternFill>
      </fill>
      <border>
        <left/>
        <right/>
        <vertical/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1" tint="0.34998626667073579"/>
        </vertical>
      </border>
    </dxf>
    <dxf>
      <font>
        <b val="0"/>
        <i val="0"/>
      </font>
    </dxf>
    <dxf>
      <fill>
        <patternFill>
          <bgColor theme="2"/>
        </patternFill>
      </fill>
    </dxf>
    <dxf>
      <font>
        <b/>
        <i val="0"/>
      </font>
    </dxf>
    <dxf>
      <font>
        <color theme="0"/>
      </font>
      <fill>
        <patternFill>
          <bgColor theme="3"/>
        </patternFill>
      </fill>
      <border>
        <right/>
        <vertical style="thin">
          <color theme="0"/>
        </vertical>
      </border>
    </dxf>
    <dxf>
      <font>
        <color theme="3"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ck">
          <color theme="3"/>
        </bottom>
        <vertical style="thin">
          <color theme="3" tint="0.39994506668294322"/>
        </vertical>
        <horizontal/>
      </border>
    </dxf>
  </dxfs>
  <tableStyles count="2" defaultTableStyle="Attendance Record Table style" defaultPivotStyle="Leave Report">
    <tableStyle name="Attendance Record Table style" pivot="0" count="5" xr9:uid="{00000000-0011-0000-FFFF-FFFF00000000}">
      <tableStyleElement type="wholeTable" dxfId="28"/>
      <tableStyleElement type="headerRow" dxfId="27"/>
      <tableStyleElement type="firstColumn" dxfId="26"/>
      <tableStyleElement type="firstRowStripe" dxfId="25"/>
      <tableStyleElement type="firstHeaderCell" dxfId="24"/>
    </tableStyle>
    <tableStyle name="Leave Report" table="0" count="13" xr9:uid="{00000000-0011-0000-FFFF-FFFF01000000}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SubtotalColumn" dxfId="18"/>
      <tableStyleElement type="firstSubtotalRow" dxfId="17"/>
      <tableStyleElement type="secondSubtotalRow" dxfId="16"/>
      <tableStyleElement type="firstRowSubheading" dxfId="15"/>
      <tableStyleElement type="secondRowSubheading" dxfId="14"/>
      <tableStyleElement type="thir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AttendanceRecord" displayName="AttendanceRecord" ref="B5:AR17" totalsRowShown="0">
  <autoFilter ref="B5:AR17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</autoFilter>
  <tableColumns count="43">
    <tableColumn id="1" xr3:uid="{00000000-0010-0000-0000-000001000000}" name="Weekday/Month" dataCellStyle="Months"/>
    <tableColumn id="6" xr3:uid="{00000000-0010-0000-0000-000006000000}" name="SUN">
      <calculatedColumnFormula>IFERROR(IF(TEXT(DATE(Calendar_Year,ROW($A1),1),"ddd")=LEFT(C$5,3),DATE(Calendar_Year,ROW($A1),1),""),"")</calculatedColumnFormula>
    </tableColumn>
    <tableColumn id="7" xr3:uid="{00000000-0010-0000-0000-000007000000}" name="MON">
      <calculatedColumnFormula>IFERROR(IF(TEXT(DATE(Calendar_Year,ROW($A1),1),"ddd")=LEFT(D$5,3),DATE(Calendar_Year,ROW($A1),1),IF(C6&gt;=1,C6+1,"")),"")</calculatedColumnFormula>
    </tableColumn>
    <tableColumn id="8" xr3:uid="{00000000-0010-0000-0000-000008000000}" name="TUE">
      <calculatedColumnFormula>IFERROR(IF(TEXT(DATE(Calendar_Year,ROW($A1),1),"ddd")=LEFT(E$5,3),DATE(Calendar_Year,ROW($A1),1),IF(D6&gt;=1,D6+1,"")),"")</calculatedColumnFormula>
    </tableColumn>
    <tableColumn id="9" xr3:uid="{00000000-0010-0000-0000-000009000000}" name="WED">
      <calculatedColumnFormula>IFERROR(IF(TEXT(DATE(Calendar_Year,ROW($A1),1),"ddd")=LEFT(F$5,3),DATE(Calendar_Year,ROW($A1),1),IF(E6&gt;=1,E6+1,"")),"")</calculatedColumnFormula>
    </tableColumn>
    <tableColumn id="10" xr3:uid="{00000000-0010-0000-0000-00000A000000}" name="THU">
      <calculatedColumnFormula>IFERROR(IF(TEXT(DATE(Calendar_Year,ROW($A1),1),"ddd")=LEFT(G$5,3),DATE(Calendar_Year,ROW($A1),1),IF(F6&gt;=1,F6+1,"")),"")</calculatedColumnFormula>
    </tableColumn>
    <tableColumn id="11" xr3:uid="{00000000-0010-0000-0000-00000B000000}" name="FRI">
      <calculatedColumnFormula>IFERROR(IF(TEXT(DATE(Calendar_Year,ROW($A1),1),"ddd")=LEFT(H$5,3),DATE(Calendar_Year,ROW($A1),1),IF(G6&gt;=1,G6+1,"")),"")</calculatedColumnFormula>
    </tableColumn>
    <tableColumn id="12" xr3:uid="{00000000-0010-0000-0000-00000C000000}" name="SAT">
      <calculatedColumnFormula>IFERROR(IF(TEXT(DATE(Calendar_Year,ROW($A1),1),"ddd")=LEFT(I$5,3),DATE(Calendar_Year,ROW($A1),1),IF(H6&gt;=1,H6+1,"")),"")</calculatedColumnFormula>
    </tableColumn>
    <tableColumn id="13" xr3:uid="{00000000-0010-0000-0000-00000D000000}" name="SUN   ">
      <calculatedColumnFormula>IFERROR(IF(I6&gt;=1,I6+1,""),"")</calculatedColumnFormula>
    </tableColumn>
    <tableColumn id="14" xr3:uid="{00000000-0010-0000-0000-00000E000000}" name="MON   ">
      <calculatedColumnFormula>IFERROR(IF(J6&gt;=1,J6+1,""),"")</calculatedColumnFormula>
    </tableColumn>
    <tableColumn id="15" xr3:uid="{00000000-0010-0000-0000-00000F000000}" name="TUE   ">
      <calculatedColumnFormula>IFERROR(IF(K6&gt;=1,K6+1,""),"")</calculatedColumnFormula>
    </tableColumn>
    <tableColumn id="16" xr3:uid="{00000000-0010-0000-0000-000010000000}" name="WED   ">
      <calculatedColumnFormula>IFERROR(IF(L6&gt;=1,L6+1,""),"")</calculatedColumnFormula>
    </tableColumn>
    <tableColumn id="17" xr3:uid="{00000000-0010-0000-0000-000011000000}" name="THU   ">
      <calculatedColumnFormula>IFERROR(IF(M6&gt;=1,M6+1,""),"")</calculatedColumnFormula>
    </tableColumn>
    <tableColumn id="18" xr3:uid="{00000000-0010-0000-0000-000012000000}" name="FRI   ">
      <calculatedColumnFormula>IFERROR(IF(N6&gt;=1,N6+1,""),"")</calculatedColumnFormula>
    </tableColumn>
    <tableColumn id="19" xr3:uid="{00000000-0010-0000-0000-000013000000}" name="SAT   ">
      <calculatedColumnFormula>IFERROR(IF(O6&gt;=1,O6+1,""),"")</calculatedColumnFormula>
    </tableColumn>
    <tableColumn id="20" xr3:uid="{00000000-0010-0000-0000-000014000000}" name="SUN    ">
      <calculatedColumnFormula>IFERROR(IF(P6&gt;=1,P6+1,""),"")</calculatedColumnFormula>
    </tableColumn>
    <tableColumn id="21" xr3:uid="{00000000-0010-0000-0000-000015000000}" name="MON    ">
      <calculatedColumnFormula>IFERROR(IF(Q6&gt;=1,Q6+1,""),"")</calculatedColumnFormula>
    </tableColumn>
    <tableColumn id="22" xr3:uid="{00000000-0010-0000-0000-000016000000}" name="TUE    ">
      <calculatedColumnFormula>IFERROR(IF(R6&gt;=1,R6+1,""),"")</calculatedColumnFormula>
    </tableColumn>
    <tableColumn id="23" xr3:uid="{00000000-0010-0000-0000-000017000000}" name="WED    ">
      <calculatedColumnFormula>IFERROR(IF(S6&gt;=1,S6+1,""),"")</calculatedColumnFormula>
    </tableColumn>
    <tableColumn id="24" xr3:uid="{00000000-0010-0000-0000-000018000000}" name="THU    ">
      <calculatedColumnFormula>IFERROR(IF(T6&gt;=1,T6+1,""),"")</calculatedColumnFormula>
    </tableColumn>
    <tableColumn id="25" xr3:uid="{00000000-0010-0000-0000-000019000000}" name="FRI    ">
      <calculatedColumnFormula>IFERROR(IF(U6&gt;=1,U6+1,""),"")</calculatedColumnFormula>
    </tableColumn>
    <tableColumn id="26" xr3:uid="{00000000-0010-0000-0000-00001A000000}" name="SAT    ">
      <calculatedColumnFormula>IFERROR(IF(V6&gt;=1,V6+1,""),"")</calculatedColumnFormula>
    </tableColumn>
    <tableColumn id="27" xr3:uid="{00000000-0010-0000-0000-00001B000000}" name="SUN     ">
      <calculatedColumnFormula>IFERROR(IF(W6&gt;=1,W6+1,""),"")</calculatedColumnFormula>
    </tableColumn>
    <tableColumn id="28" xr3:uid="{00000000-0010-0000-0000-00001C000000}" name="MON     ">
      <calculatedColumnFormula>IFERROR(IF(X6&gt;=1,X6+1,""),"")</calculatedColumnFormula>
    </tableColumn>
    <tableColumn id="29" xr3:uid="{00000000-0010-0000-0000-00001D000000}" name="TUE     ">
      <calculatedColumnFormula>IFERROR(IF(Y6&gt;=1,Y6+1,""),"")</calculatedColumnFormula>
    </tableColumn>
    <tableColumn id="30" xr3:uid="{00000000-0010-0000-0000-00001E000000}" name="WED     ">
      <calculatedColumnFormula>IFERROR(IF(Z6&gt;=1,Z6+1,""),"")</calculatedColumnFormula>
    </tableColumn>
    <tableColumn id="31" xr3:uid="{00000000-0010-0000-0000-00001F000000}" name="THU  ">
      <calculatedColumnFormula>IFERROR(IF(AA6&gt;=1,AA6+1,""),"")</calculatedColumnFormula>
    </tableColumn>
    <tableColumn id="32" xr3:uid="{00000000-0010-0000-0000-000020000000}" name="FRI     ">
      <calculatedColumnFormula>IFERROR(IF(AB6&gt;=1,AB6+1,""),"")</calculatedColumnFormula>
    </tableColumn>
    <tableColumn id="33" xr3:uid="{00000000-0010-0000-0000-000021000000}" name="SAT     ">
      <calculatedColumnFormula>IFERROR(IF(AC6&gt;=1,AC6+1,""),"")</calculatedColumnFormula>
    </tableColumn>
    <tableColumn id="34" xr3:uid="{00000000-0010-0000-0000-000022000000}" name="SUN ">
      <calculatedColumnFormula>IFERROR(IF(AD6&gt;=1,AD6+1,""),"")</calculatedColumnFormula>
    </tableColumn>
    <tableColumn id="35" xr3:uid="{00000000-0010-0000-0000-000023000000}" name="MON ">
      <calculatedColumnFormula>IFERROR(IF(AE6&gt;=1,AE6+1,""),"")</calculatedColumnFormula>
    </tableColumn>
    <tableColumn id="36" xr3:uid="{00000000-0010-0000-0000-000024000000}" name="TUE ">
      <calculatedColumnFormula>IFERROR(IF(AF6&gt;=1,AF6+1,""),"")</calculatedColumnFormula>
    </tableColumn>
    <tableColumn id="37" xr3:uid="{00000000-0010-0000-0000-000025000000}" name="WED ">
      <calculatedColumnFormula>IFERROR(IF(AG6&gt;=1,AG6+1,""),"")</calculatedColumnFormula>
    </tableColumn>
    <tableColumn id="38" xr3:uid="{00000000-0010-0000-0000-000026000000}" name="THU ">
      <calculatedColumnFormula>IFERROR(IF(AH6&gt;=1,AH6+1,""),"")</calculatedColumnFormula>
    </tableColumn>
    <tableColumn id="39" xr3:uid="{00000000-0010-0000-0000-000027000000}" name="FRI ">
      <calculatedColumnFormula>IFERROR(IF(AI6&gt;=1,AI6+1,""),"")</calculatedColumnFormula>
    </tableColumn>
    <tableColumn id="40" xr3:uid="{00000000-0010-0000-0000-000028000000}" name="SAT ">
      <calculatedColumnFormula>IFERROR(IF(AJ6&gt;=1,AJ6+1,""),"")</calculatedColumnFormula>
    </tableColumn>
    <tableColumn id="41" xr3:uid="{00000000-0010-0000-0000-000029000000}" name="SUN  ">
      <calculatedColumnFormula>IFERROR(IF(AND(AK6&gt;=1,AK6+1&lt;=DATE(Calendar_Year,ROW($A1)+1,0)),AK6+1,""),"")</calculatedColumnFormula>
    </tableColumn>
    <tableColumn id="42" xr3:uid="{00000000-0010-0000-0000-00002A000000}" name="MON  ">
      <calculatedColumnFormula>IFERROR(IF(AND(AL6&gt;=1,AL6+1&lt;=DATE(Calendar_Year,ROW($A1)+1,0)),AL6+1,""),"")</calculatedColumnFormula>
    </tableColumn>
    <tableColumn id="43" xr3:uid="{00000000-0010-0000-0000-00002B000000}" name="TUE  ">
      <calculatedColumnFormula>IFERROR(IF(AND(AM6&gt;=1,AM6+1&lt;=DATE(Calendar_Year,ROW($A1)+1,0)),AM6+1,""),"")</calculatedColumnFormula>
    </tableColumn>
    <tableColumn id="44" xr3:uid="{00000000-0010-0000-0000-00002C000000}" name="WED  ">
      <calculatedColumnFormula>IFERROR(IF(AND(AN6&gt;=1,AN6+1&lt;=DATE(Calendar_Year,ROW($A1)+1,0)),AN6+1,""),"")</calculatedColumnFormula>
    </tableColumn>
    <tableColumn id="45" xr3:uid="{00000000-0010-0000-0000-00002D000000}" name="THU  2">
      <calculatedColumnFormula>IFERROR(IF(AND(AO6&gt;=1,AO6+1&lt;=DATE(Calendar_Year,ROW($A1)+1,0)),AO6+1,""),"")</calculatedColumnFormula>
    </tableColumn>
    <tableColumn id="46" xr3:uid="{00000000-0010-0000-0000-00002E000000}" name="FRI  ">
      <calculatedColumnFormula>IFERROR(IF(AND(AP6&gt;=1,AP6+1&lt;=DATE(Calendar_Year,ROW($A1)+1,0)),AP6+1,""),"")</calculatedColumnFormula>
    </tableColumn>
    <tableColumn id="47" xr3:uid="{00000000-0010-0000-0000-00002F000000}" name="SAT  ">
      <calculatedColumnFormula>IFERROR(IF(AND(AQ6&gt;=1,AQ6+1&lt;=DATE(Calendar_Year,ROW($A1)+1,0)),AQ6+1,""),"")</calculatedColumnFormula>
    </tableColumn>
  </tableColumns>
  <tableStyleInfo name="Attendance Record Table style" showFirstColumn="0" showLastColumn="0" showRowStripes="1" showColumnStripes="0"/>
  <extLst>
    <ext xmlns:x14="http://schemas.microsoft.com/office/spreadsheetml/2009/9/main" uri="{504A1905-F514-4f6f-8877-14C23A59335A}">
      <x14:table altTextSummary="An employee's attendance record is outlined in this table. Column B has the month of each year, the row corresponding to that month shows absence for each day of the month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LeaveTracker" displayName="LeaveTracker" ref="B3:F16" headerRowCellStyle="Table Headers">
  <autoFilter ref="B3:F16" xr:uid="{00000000-0009-0000-0100-000001000000}"/>
  <tableColumns count="5">
    <tableColumn id="1" xr3:uid="{00000000-0010-0000-0100-000001000000}" name="Employee name" totalsRowLabel="Total" dataCellStyle="Table details"/>
    <tableColumn id="2" xr3:uid="{00000000-0010-0000-0100-000002000000}" name="Start date" dataCellStyle="Table Dates"/>
    <tableColumn id="3" xr3:uid="{00000000-0010-0000-0100-000003000000}" name="End date" dataCellStyle="Table Dates"/>
    <tableColumn id="4" xr3:uid="{00000000-0010-0000-0100-000004000000}" name="Type of leave" dataCellStyle="Table details"/>
    <tableColumn id="5" xr3:uid="{00000000-0010-0000-0100-000005000000}" name="Days" totalsRowFunction="sum" dataDxfId="10" dataCellStyle="Table Days">
      <calculatedColumnFormula>NETWORKDAYS(LeaveTracker[[#This Row],[Start date]],LeaveTracker[[#This Row],[End date]],lstHolidays)</calculatedColumnFormula>
    </tableColumn>
  </tableColumns>
  <tableStyleInfo name="Attendance Record Table style" showFirstColumn="1" showLastColumn="0" showRowStripes="1" showColumnStripes="0"/>
  <extLst>
    <ext xmlns:x14="http://schemas.microsoft.com/office/spreadsheetml/2009/9/main" uri="{504A1905-F514-4f6f-8877-14C23A59335A}">
      <x14:table altTextSummary="Log employee leave in this table. Add start date, end date, type of leave and number of day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Employees" displayName="Employees" ref="B3:B12" totalsRowShown="0" dataDxfId="7" headerRowCellStyle="Table Headers" dataCellStyle="Percent">
  <sortState xmlns:xlrd2="http://schemas.microsoft.com/office/spreadsheetml/2017/richdata2" ref="B3:B25">
    <sortCondition ref="B2:B25"/>
  </sortState>
  <tableColumns count="1">
    <tableColumn id="1" xr3:uid="{00000000-0010-0000-0200-000001000000}" name="Employee names" dataDxfId="8" dataCellStyle="Percent"/>
  </tableColumns>
  <tableStyleInfo name="Attendance Record Table style" showFirstColumn="0" showLastColumn="0" showRowStripes="1" showColumnStripes="0"/>
  <extLst>
    <ext xmlns:x14="http://schemas.microsoft.com/office/spreadsheetml/2009/9/main" uri="{504A1905-F514-4f6f-8877-14C23A59335A}">
      <x14:table altTextSummary="List of Employee name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LeaveTypes" displayName="LeaveTypes" ref="B3:B7" totalsRowShown="0" headerRowCellStyle="Table Headers" dataCellStyle="Table details">
  <tableColumns count="1">
    <tableColumn id="1" xr3:uid="{00000000-0010-0000-0300-000001000000}" name="List of leave types" dataCellStyle="Table details"/>
  </tableColumns>
  <tableStyleInfo name="Attendance Record Table style" showFirstColumn="0" showLastColumn="0" showRowStripes="1" showColumnStripes="0"/>
  <extLst>
    <ext xmlns:x14="http://schemas.microsoft.com/office/spreadsheetml/2009/9/main" uri="{504A1905-F514-4f6f-8877-14C23A59335A}">
      <x14:table altTextSummary="List of types of leave- Sick Leave, Vacation, Bereavement, and Other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CompanyHolidays" displayName="CompanyHolidays" ref="B3:C9" totalsRowShown="0" dataDxfId="9" headerRowCellStyle="Table Headers">
  <tableColumns count="2">
    <tableColumn id="1" xr3:uid="{00000000-0010-0000-0400-000001000000}" name="Company holidays" dataCellStyle="Table Dates"/>
    <tableColumn id="2" xr3:uid="{00000000-0010-0000-0400-000002000000}" name="Description" dataCellStyle="Table details"/>
  </tableColumns>
  <tableStyleInfo name="Attendance Record Table style" showFirstColumn="0" showLastColumn="0" showRowStripes="1" showColumnStripes="0"/>
  <extLst>
    <ext xmlns:x14="http://schemas.microsoft.com/office/spreadsheetml/2009/9/main" uri="{504A1905-F514-4f6f-8877-14C23A59335A}">
      <x14:table altTextSummary="List of company holidays with description"/>
    </ext>
  </extLst>
</table>
</file>

<file path=xl/theme/theme1.xml><?xml version="1.0" encoding="utf-8"?>
<a:theme xmlns:a="http://schemas.openxmlformats.org/drawingml/2006/main" name="Employee Attendance Tracker">
  <a:themeElements>
    <a:clrScheme name="Custom 3">
      <a:dk1>
        <a:sysClr val="windowText" lastClr="000000"/>
      </a:dk1>
      <a:lt1>
        <a:sysClr val="window" lastClr="FFFFFF"/>
      </a:lt1>
      <a:dk2>
        <a:srgbClr val="36384E"/>
      </a:dk2>
      <a:lt2>
        <a:srgbClr val="E6E6E6"/>
      </a:lt2>
      <a:accent1>
        <a:srgbClr val="8BBEDD"/>
      </a:accent1>
      <a:accent2>
        <a:srgbClr val="53B9B4"/>
      </a:accent2>
      <a:accent3>
        <a:srgbClr val="9FD179"/>
      </a:accent3>
      <a:accent4>
        <a:srgbClr val="F6E166"/>
      </a:accent4>
      <a:accent5>
        <a:srgbClr val="F9A755"/>
      </a:accent5>
      <a:accent6>
        <a:srgbClr val="ED7669"/>
      </a:accent6>
      <a:hlink>
        <a:srgbClr val="0000FF"/>
      </a:hlink>
      <a:folHlink>
        <a:srgbClr val="800080"/>
      </a:folHlink>
    </a:clrScheme>
    <a:fontScheme name="67 employee attendance tracker">
      <a:majorFont>
        <a:latin typeface="Bookman Old Style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3"/>
    <pageSetUpPr fitToPage="1"/>
  </sheetPr>
  <dimension ref="A1:AR22"/>
  <sheetViews>
    <sheetView showGridLines="0" tabSelected="1" zoomScale="60" zoomScaleNormal="60" workbookViewId="0">
      <selection activeCell="L3" sqref="L3"/>
    </sheetView>
  </sheetViews>
  <sheetFormatPr defaultRowHeight="14.5" x14ac:dyDescent="0.35"/>
  <cols>
    <col min="1" max="1" width="2.58203125" customWidth="1"/>
    <col min="2" max="2" width="20.25" customWidth="1"/>
    <col min="3" max="44" width="4.58203125" customWidth="1"/>
    <col min="45" max="45" width="2.58203125" customWidth="1"/>
  </cols>
  <sheetData>
    <row r="1" spans="1:44" ht="40" customHeight="1" thickBot="1" x14ac:dyDescent="0.4">
      <c r="B1" s="5" t="s">
        <v>7</v>
      </c>
    </row>
    <row r="2" spans="1:44" ht="21.75" customHeight="1" thickTop="1" thickBot="1" x14ac:dyDescent="0.35">
      <c r="B2" s="14" t="s">
        <v>74</v>
      </c>
      <c r="C2" s="30" t="s">
        <v>81</v>
      </c>
      <c r="D2" s="30"/>
      <c r="E2" s="30"/>
      <c r="F2" s="30"/>
      <c r="G2" s="30"/>
      <c r="H2" s="30"/>
      <c r="I2" s="30"/>
      <c r="J2" s="12"/>
      <c r="U2" s="4"/>
      <c r="V2" s="4"/>
      <c r="W2" s="4"/>
      <c r="X2" s="4"/>
      <c r="Y2" s="4"/>
      <c r="Z2" s="4"/>
      <c r="AA2" s="4"/>
      <c r="AB2" s="4"/>
    </row>
    <row r="3" spans="1:44" ht="22" customHeight="1" thickTop="1" thickBot="1" x14ac:dyDescent="0.35">
      <c r="B3" s="14" t="s">
        <v>75</v>
      </c>
      <c r="C3" s="31">
        <f ca="1">YEAR(TODAY())</f>
        <v>2023</v>
      </c>
      <c r="D3" s="31"/>
      <c r="E3" s="31"/>
      <c r="F3" s="31"/>
      <c r="G3" s="31"/>
      <c r="H3" s="31"/>
      <c r="I3" s="31"/>
      <c r="J3" s="12"/>
      <c r="U3" s="4"/>
      <c r="V3" s="4"/>
      <c r="W3" s="4"/>
      <c r="X3" s="4"/>
      <c r="Y3" s="4"/>
      <c r="Z3" s="4"/>
      <c r="AA3" s="4"/>
      <c r="AB3" s="4"/>
    </row>
    <row r="4" spans="1:44" ht="15" customHeight="1" thickTop="1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44" x14ac:dyDescent="0.35">
      <c r="B5" t="s">
        <v>10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30</v>
      </c>
      <c r="K5" t="s">
        <v>32</v>
      </c>
      <c r="L5" t="s">
        <v>31</v>
      </c>
      <c r="M5" t="s">
        <v>33</v>
      </c>
      <c r="N5" t="s">
        <v>34</v>
      </c>
      <c r="O5" t="s">
        <v>35</v>
      </c>
      <c r="P5" t="s">
        <v>36</v>
      </c>
      <c r="Q5" t="s">
        <v>37</v>
      </c>
      <c r="R5" t="s">
        <v>38</v>
      </c>
      <c r="S5" t="s">
        <v>39</v>
      </c>
      <c r="T5" t="s">
        <v>40</v>
      </c>
      <c r="U5" t="s">
        <v>41</v>
      </c>
      <c r="V5" t="s">
        <v>42</v>
      </c>
      <c r="W5" t="s">
        <v>43</v>
      </c>
      <c r="X5" t="s">
        <v>44</v>
      </c>
      <c r="Y5" t="s">
        <v>45</v>
      </c>
      <c r="Z5" t="s">
        <v>46</v>
      </c>
      <c r="AA5" t="s">
        <v>47</v>
      </c>
      <c r="AB5" t="s">
        <v>48</v>
      </c>
      <c r="AC5" t="s">
        <v>49</v>
      </c>
      <c r="AD5" t="s">
        <v>50</v>
      </c>
      <c r="AE5" t="s">
        <v>51</v>
      </c>
      <c r="AF5" t="s">
        <v>52</v>
      </c>
      <c r="AG5" t="s">
        <v>53</v>
      </c>
      <c r="AH5" t="s">
        <v>54</v>
      </c>
      <c r="AI5" t="s">
        <v>55</v>
      </c>
      <c r="AJ5" t="s">
        <v>56</v>
      </c>
      <c r="AK5" t="s">
        <v>57</v>
      </c>
      <c r="AL5" t="s">
        <v>58</v>
      </c>
      <c r="AM5" t="s">
        <v>59</v>
      </c>
      <c r="AN5" t="s">
        <v>60</v>
      </c>
      <c r="AO5" t="s">
        <v>61</v>
      </c>
      <c r="AP5" t="s">
        <v>62</v>
      </c>
      <c r="AQ5" t="s">
        <v>63</v>
      </c>
      <c r="AR5" t="s">
        <v>64</v>
      </c>
    </row>
    <row r="6" spans="1:44" ht="18.75" customHeight="1" x14ac:dyDescent="0.35">
      <c r="B6" s="13" t="s">
        <v>11</v>
      </c>
      <c r="C6" s="18">
        <f ca="1">IFERROR(IF(TEXT(DATE(Calendar_Year,ROW($A1),1),"ddd")=LEFT(C$5,3),DATE(Calendar_Year,ROW($A1),1),""),"")</f>
        <v>44927</v>
      </c>
      <c r="D6" s="18">
        <f t="shared" ref="D6:I17" ca="1" si="0">IFERROR(IF(TEXT(DATE(Calendar_Year,ROW($A1),1),"ddd")=LEFT(D$5,3),DATE(Calendar_Year,ROW($A1),1),IF(C6&gt;=1,C6+1,"")),"")</f>
        <v>44928</v>
      </c>
      <c r="E6" s="18">
        <f t="shared" ca="1" si="0"/>
        <v>44929</v>
      </c>
      <c r="F6" s="18">
        <f t="shared" ca="1" si="0"/>
        <v>44930</v>
      </c>
      <c r="G6" s="18">
        <f t="shared" ca="1" si="0"/>
        <v>44931</v>
      </c>
      <c r="H6" s="18">
        <f t="shared" ca="1" si="0"/>
        <v>44932</v>
      </c>
      <c r="I6" s="18">
        <f t="shared" ca="1" si="0"/>
        <v>44933</v>
      </c>
      <c r="J6" s="18">
        <f t="shared" ref="J6:J17" ca="1" si="1">IFERROR(IF(I6&gt;=1,I6+1,""),"")</f>
        <v>44934</v>
      </c>
      <c r="K6" s="18">
        <f t="shared" ref="K6:K17" ca="1" si="2">IFERROR(IF(J6&gt;=1,J6+1,""),"")</f>
        <v>44935</v>
      </c>
      <c r="L6" s="18">
        <f t="shared" ref="L6:L17" ca="1" si="3">IFERROR(IF(K6&gt;=1,K6+1,""),"")</f>
        <v>44936</v>
      </c>
      <c r="M6" s="18">
        <f t="shared" ref="M6:M17" ca="1" si="4">IFERROR(IF(L6&gt;=1,L6+1,""),"")</f>
        <v>44937</v>
      </c>
      <c r="N6" s="18">
        <f t="shared" ref="N6:N17" ca="1" si="5">IFERROR(IF(M6&gt;=1,M6+1,""),"")</f>
        <v>44938</v>
      </c>
      <c r="O6" s="18">
        <f t="shared" ref="O6:O17" ca="1" si="6">IFERROR(IF(N6&gt;=1,N6+1,""),"")</f>
        <v>44939</v>
      </c>
      <c r="P6" s="18">
        <f t="shared" ref="P6:P17" ca="1" si="7">IFERROR(IF(O6&gt;=1,O6+1,""),"")</f>
        <v>44940</v>
      </c>
      <c r="Q6" s="18">
        <f t="shared" ref="Q6:Q17" ca="1" si="8">IFERROR(IF(P6&gt;=1,P6+1,""),"")</f>
        <v>44941</v>
      </c>
      <c r="R6" s="18">
        <f t="shared" ref="R6:R17" ca="1" si="9">IFERROR(IF(Q6&gt;=1,Q6+1,""),"")</f>
        <v>44942</v>
      </c>
      <c r="S6" s="18">
        <f t="shared" ref="S6:S17" ca="1" si="10">IFERROR(IF(R6&gt;=1,R6+1,""),"")</f>
        <v>44943</v>
      </c>
      <c r="T6" s="18">
        <f t="shared" ref="T6:T17" ca="1" si="11">IFERROR(IF(S6&gt;=1,S6+1,""),"")</f>
        <v>44944</v>
      </c>
      <c r="U6" s="18">
        <f t="shared" ref="U6:U17" ca="1" si="12">IFERROR(IF(T6&gt;=1,T6+1,""),"")</f>
        <v>44945</v>
      </c>
      <c r="V6" s="18">
        <f t="shared" ref="V6:V17" ca="1" si="13">IFERROR(IF(U6&gt;=1,U6+1,""),"")</f>
        <v>44946</v>
      </c>
      <c r="W6" s="18">
        <f t="shared" ref="W6:W17" ca="1" si="14">IFERROR(IF(V6&gt;=1,V6+1,""),"")</f>
        <v>44947</v>
      </c>
      <c r="X6" s="18">
        <f t="shared" ref="X6:X17" ca="1" si="15">IFERROR(IF(W6&gt;=1,W6+1,""),"")</f>
        <v>44948</v>
      </c>
      <c r="Y6" s="18">
        <f t="shared" ref="Y6:Y17" ca="1" si="16">IFERROR(IF(X6&gt;=1,X6+1,""),"")</f>
        <v>44949</v>
      </c>
      <c r="Z6" s="18">
        <f t="shared" ref="Z6:Z17" ca="1" si="17">IFERROR(IF(Y6&gt;=1,Y6+1,""),"")</f>
        <v>44950</v>
      </c>
      <c r="AA6" s="18">
        <f t="shared" ref="AA6:AA17" ca="1" si="18">IFERROR(IF(Z6&gt;=1,Z6+1,""),"")</f>
        <v>44951</v>
      </c>
      <c r="AB6" s="18">
        <f t="shared" ref="AB6:AB17" ca="1" si="19">IFERROR(IF(AA6&gt;=1,AA6+1,""),"")</f>
        <v>44952</v>
      </c>
      <c r="AC6" s="18">
        <f t="shared" ref="AC6:AC17" ca="1" si="20">IFERROR(IF(AB6&gt;=1,AB6+1,""),"")</f>
        <v>44953</v>
      </c>
      <c r="AD6" s="18">
        <f t="shared" ref="AD6:AD17" ca="1" si="21">IFERROR(IF(AC6&gt;=1,AC6+1,""),"")</f>
        <v>44954</v>
      </c>
      <c r="AE6" s="18">
        <f t="shared" ref="AE6:AE17" ca="1" si="22">IFERROR(IF(AD6&gt;=1,AD6+1,""),"")</f>
        <v>44955</v>
      </c>
      <c r="AF6" s="18">
        <f t="shared" ref="AF6:AF17" ca="1" si="23">IFERROR(IF(AE6&gt;=1,AE6+1,""),"")</f>
        <v>44956</v>
      </c>
      <c r="AG6" s="18">
        <f t="shared" ref="AG6:AG17" ca="1" si="24">IFERROR(IF(AF6&gt;=1,AF6+1,""),"")</f>
        <v>44957</v>
      </c>
      <c r="AH6" s="18">
        <f t="shared" ref="AH6:AH17" ca="1" si="25">IFERROR(IF(AG6&gt;=1,AG6+1,""),"")</f>
        <v>44958</v>
      </c>
      <c r="AI6" s="18">
        <f t="shared" ref="AI6:AI17" ca="1" si="26">IFERROR(IF(AH6&gt;=1,AH6+1,""),"")</f>
        <v>44959</v>
      </c>
      <c r="AJ6" s="18">
        <f t="shared" ref="AJ6:AJ17" ca="1" si="27">IFERROR(IF(AI6&gt;=1,AI6+1,""),"")</f>
        <v>44960</v>
      </c>
      <c r="AK6" s="18">
        <f t="shared" ref="AK6:AK17" ca="1" si="28">IFERROR(IF(AJ6&gt;=1,AJ6+1,""),"")</f>
        <v>44961</v>
      </c>
      <c r="AL6" s="18" t="str">
        <f t="shared" ref="AL6:AR17" ca="1" si="29">IFERROR(IF(AND(AK6&gt;=1,AK6+1&lt;=DATE(Calendar_Year,ROW($A1)+1,0)),AK6+1,""),"")</f>
        <v/>
      </c>
      <c r="AM6" s="18" t="str">
        <f t="shared" ca="1" si="29"/>
        <v/>
      </c>
      <c r="AN6" s="18" t="str">
        <f t="shared" ca="1" si="29"/>
        <v/>
      </c>
      <c r="AO6" s="18" t="str">
        <f t="shared" ca="1" si="29"/>
        <v/>
      </c>
      <c r="AP6" s="18" t="str">
        <f t="shared" ca="1" si="29"/>
        <v/>
      </c>
      <c r="AQ6" s="18" t="str">
        <f t="shared" ca="1" si="29"/>
        <v/>
      </c>
      <c r="AR6" s="18" t="str">
        <f t="shared" ca="1" si="29"/>
        <v/>
      </c>
    </row>
    <row r="7" spans="1:44" ht="18.75" customHeight="1" x14ac:dyDescent="0.35">
      <c r="B7" s="13" t="s">
        <v>12</v>
      </c>
      <c r="C7" s="18" t="str">
        <f t="shared" ref="C6:C17" ca="1" si="30">IFERROR(IF(TEXT(DATE(Calendar_Year,ROW($A2),1),"ddd")=LEFT(C$5,3),DATE(Calendar_Year,ROW($A2),1),""),"")</f>
        <v/>
      </c>
      <c r="D7" s="18" t="str">
        <f t="shared" ca="1" si="0"/>
        <v/>
      </c>
      <c r="E7" s="18" t="str">
        <f t="shared" ca="1" si="0"/>
        <v/>
      </c>
      <c r="F7" s="18">
        <f t="shared" ca="1" si="0"/>
        <v>44958</v>
      </c>
      <c r="G7" s="18">
        <f t="shared" ca="1" si="0"/>
        <v>44959</v>
      </c>
      <c r="H7" s="18">
        <f t="shared" ca="1" si="0"/>
        <v>44960</v>
      </c>
      <c r="I7" s="18">
        <f t="shared" ca="1" si="0"/>
        <v>44961</v>
      </c>
      <c r="J7" s="18">
        <f t="shared" ca="1" si="1"/>
        <v>44962</v>
      </c>
      <c r="K7" s="18">
        <f t="shared" ca="1" si="2"/>
        <v>44963</v>
      </c>
      <c r="L7" s="18">
        <f t="shared" ca="1" si="3"/>
        <v>44964</v>
      </c>
      <c r="M7" s="18">
        <f t="shared" ca="1" si="4"/>
        <v>44965</v>
      </c>
      <c r="N7" s="18">
        <f t="shared" ca="1" si="5"/>
        <v>44966</v>
      </c>
      <c r="O7" s="18">
        <f t="shared" ca="1" si="6"/>
        <v>44967</v>
      </c>
      <c r="P7" s="18">
        <f t="shared" ca="1" si="7"/>
        <v>44968</v>
      </c>
      <c r="Q7" s="18">
        <f t="shared" ca="1" si="8"/>
        <v>44969</v>
      </c>
      <c r="R7" s="18">
        <f t="shared" ca="1" si="9"/>
        <v>44970</v>
      </c>
      <c r="S7" s="18">
        <f t="shared" ca="1" si="10"/>
        <v>44971</v>
      </c>
      <c r="T7" s="18">
        <f t="shared" ca="1" si="11"/>
        <v>44972</v>
      </c>
      <c r="U7" s="18">
        <f t="shared" ca="1" si="12"/>
        <v>44973</v>
      </c>
      <c r="V7" s="18">
        <f t="shared" ca="1" si="13"/>
        <v>44974</v>
      </c>
      <c r="W7" s="18">
        <f t="shared" ca="1" si="14"/>
        <v>44975</v>
      </c>
      <c r="X7" s="18">
        <f t="shared" ca="1" si="15"/>
        <v>44976</v>
      </c>
      <c r="Y7" s="18">
        <f t="shared" ca="1" si="16"/>
        <v>44977</v>
      </c>
      <c r="Z7" s="18">
        <f t="shared" ca="1" si="17"/>
        <v>44978</v>
      </c>
      <c r="AA7" s="18">
        <f t="shared" ca="1" si="18"/>
        <v>44979</v>
      </c>
      <c r="AB7" s="18">
        <f t="shared" ca="1" si="19"/>
        <v>44980</v>
      </c>
      <c r="AC7" s="18">
        <f t="shared" ca="1" si="20"/>
        <v>44981</v>
      </c>
      <c r="AD7" s="18">
        <f t="shared" ca="1" si="21"/>
        <v>44982</v>
      </c>
      <c r="AE7" s="18">
        <f t="shared" ca="1" si="22"/>
        <v>44983</v>
      </c>
      <c r="AF7" s="18">
        <f t="shared" ca="1" si="23"/>
        <v>44984</v>
      </c>
      <c r="AG7" s="18">
        <f t="shared" ca="1" si="24"/>
        <v>44985</v>
      </c>
      <c r="AH7" s="18">
        <f t="shared" ca="1" si="25"/>
        <v>44986</v>
      </c>
      <c r="AI7" s="18">
        <f t="shared" ca="1" si="26"/>
        <v>44987</v>
      </c>
      <c r="AJ7" s="18">
        <f t="shared" ca="1" si="27"/>
        <v>44988</v>
      </c>
      <c r="AK7" s="18">
        <f t="shared" ca="1" si="28"/>
        <v>44989</v>
      </c>
      <c r="AL7" s="18" t="str">
        <f t="shared" ca="1" si="29"/>
        <v/>
      </c>
      <c r="AM7" s="18" t="str">
        <f t="shared" ca="1" si="29"/>
        <v/>
      </c>
      <c r="AN7" s="18" t="str">
        <f t="shared" ca="1" si="29"/>
        <v/>
      </c>
      <c r="AO7" s="18" t="str">
        <f t="shared" ca="1" si="29"/>
        <v/>
      </c>
      <c r="AP7" s="18" t="str">
        <f t="shared" ca="1" si="29"/>
        <v/>
      </c>
      <c r="AQ7" s="18" t="str">
        <f t="shared" ca="1" si="29"/>
        <v/>
      </c>
      <c r="AR7" s="18" t="str">
        <f t="shared" ca="1" si="29"/>
        <v/>
      </c>
    </row>
    <row r="8" spans="1:44" ht="18.75" customHeight="1" x14ac:dyDescent="0.35">
      <c r="A8" s="17"/>
      <c r="B8" s="13" t="s">
        <v>13</v>
      </c>
      <c r="C8" s="18" t="str">
        <f t="shared" ca="1" si="30"/>
        <v/>
      </c>
      <c r="D8" s="18" t="str">
        <f t="shared" ca="1" si="0"/>
        <v/>
      </c>
      <c r="E8" s="18" t="str">
        <f t="shared" ca="1" si="0"/>
        <v/>
      </c>
      <c r="F8" s="18">
        <f t="shared" ca="1" si="0"/>
        <v>44986</v>
      </c>
      <c r="G8" s="18">
        <f t="shared" ca="1" si="0"/>
        <v>44987</v>
      </c>
      <c r="H8" s="18">
        <f t="shared" ca="1" si="0"/>
        <v>44988</v>
      </c>
      <c r="I8" s="18">
        <f t="shared" ca="1" si="0"/>
        <v>44989</v>
      </c>
      <c r="J8" s="18">
        <f t="shared" ca="1" si="1"/>
        <v>44990</v>
      </c>
      <c r="K8" s="18">
        <f t="shared" ca="1" si="2"/>
        <v>44991</v>
      </c>
      <c r="L8" s="18">
        <f t="shared" ca="1" si="3"/>
        <v>44992</v>
      </c>
      <c r="M8" s="18">
        <f t="shared" ca="1" si="4"/>
        <v>44993</v>
      </c>
      <c r="N8" s="18">
        <f t="shared" ca="1" si="5"/>
        <v>44994</v>
      </c>
      <c r="O8" s="18">
        <f t="shared" ca="1" si="6"/>
        <v>44995</v>
      </c>
      <c r="P8" s="18">
        <f t="shared" ca="1" si="7"/>
        <v>44996</v>
      </c>
      <c r="Q8" s="18">
        <f t="shared" ca="1" si="8"/>
        <v>44997</v>
      </c>
      <c r="R8" s="18">
        <f t="shared" ca="1" si="9"/>
        <v>44998</v>
      </c>
      <c r="S8" s="18">
        <f t="shared" ca="1" si="10"/>
        <v>44999</v>
      </c>
      <c r="T8" s="18">
        <f t="shared" ca="1" si="11"/>
        <v>45000</v>
      </c>
      <c r="U8" s="18">
        <f t="shared" ca="1" si="12"/>
        <v>45001</v>
      </c>
      <c r="V8" s="18">
        <f t="shared" ca="1" si="13"/>
        <v>45002</v>
      </c>
      <c r="W8" s="18">
        <f t="shared" ca="1" si="14"/>
        <v>45003</v>
      </c>
      <c r="X8" s="18">
        <f t="shared" ca="1" si="15"/>
        <v>45004</v>
      </c>
      <c r="Y8" s="18">
        <f t="shared" ca="1" si="16"/>
        <v>45005</v>
      </c>
      <c r="Z8" s="18">
        <f t="shared" ca="1" si="17"/>
        <v>45006</v>
      </c>
      <c r="AA8" s="18">
        <f t="shared" ca="1" si="18"/>
        <v>45007</v>
      </c>
      <c r="AB8" s="18">
        <f t="shared" ca="1" si="19"/>
        <v>45008</v>
      </c>
      <c r="AC8" s="18">
        <f t="shared" ca="1" si="20"/>
        <v>45009</v>
      </c>
      <c r="AD8" s="18">
        <f t="shared" ca="1" si="21"/>
        <v>45010</v>
      </c>
      <c r="AE8" s="18">
        <f t="shared" ca="1" si="22"/>
        <v>45011</v>
      </c>
      <c r="AF8" s="18">
        <f t="shared" ca="1" si="23"/>
        <v>45012</v>
      </c>
      <c r="AG8" s="18">
        <f t="shared" ca="1" si="24"/>
        <v>45013</v>
      </c>
      <c r="AH8" s="18">
        <f t="shared" ca="1" si="25"/>
        <v>45014</v>
      </c>
      <c r="AI8" s="18">
        <f t="shared" ca="1" si="26"/>
        <v>45015</v>
      </c>
      <c r="AJ8" s="18">
        <f t="shared" ca="1" si="27"/>
        <v>45016</v>
      </c>
      <c r="AK8" s="18">
        <f t="shared" ca="1" si="28"/>
        <v>45017</v>
      </c>
      <c r="AL8" s="18" t="str">
        <f t="shared" ca="1" si="29"/>
        <v/>
      </c>
      <c r="AM8" s="18" t="str">
        <f t="shared" ca="1" si="29"/>
        <v/>
      </c>
      <c r="AN8" s="18" t="str">
        <f t="shared" ca="1" si="29"/>
        <v/>
      </c>
      <c r="AO8" s="18" t="str">
        <f t="shared" ca="1" si="29"/>
        <v/>
      </c>
      <c r="AP8" s="18" t="str">
        <f t="shared" ca="1" si="29"/>
        <v/>
      </c>
      <c r="AQ8" s="18" t="str">
        <f t="shared" ca="1" si="29"/>
        <v/>
      </c>
      <c r="AR8" s="18" t="str">
        <f t="shared" ca="1" si="29"/>
        <v/>
      </c>
    </row>
    <row r="9" spans="1:44" ht="18.75" customHeight="1" x14ac:dyDescent="0.35">
      <c r="B9" s="13" t="s">
        <v>21</v>
      </c>
      <c r="C9" s="18" t="str">
        <f t="shared" ca="1" si="30"/>
        <v/>
      </c>
      <c r="D9" s="18" t="str">
        <f t="shared" ca="1" si="0"/>
        <v/>
      </c>
      <c r="E9" s="18" t="str">
        <f t="shared" ca="1" si="0"/>
        <v/>
      </c>
      <c r="F9" s="18" t="str">
        <f t="shared" ca="1" si="0"/>
        <v/>
      </c>
      <c r="G9" s="18" t="str">
        <f t="shared" ca="1" si="0"/>
        <v/>
      </c>
      <c r="H9" s="18" t="str">
        <f t="shared" ca="1" si="0"/>
        <v/>
      </c>
      <c r="I9" s="18">
        <f t="shared" ca="1" si="0"/>
        <v>45017</v>
      </c>
      <c r="J9" s="18">
        <f t="shared" ca="1" si="1"/>
        <v>45018</v>
      </c>
      <c r="K9" s="18">
        <f t="shared" ca="1" si="2"/>
        <v>45019</v>
      </c>
      <c r="L9" s="18">
        <f t="shared" ca="1" si="3"/>
        <v>45020</v>
      </c>
      <c r="M9" s="18">
        <f t="shared" ca="1" si="4"/>
        <v>45021</v>
      </c>
      <c r="N9" s="18">
        <f t="shared" ca="1" si="5"/>
        <v>45022</v>
      </c>
      <c r="O9" s="18">
        <f t="shared" ca="1" si="6"/>
        <v>45023</v>
      </c>
      <c r="P9" s="18">
        <f t="shared" ca="1" si="7"/>
        <v>45024</v>
      </c>
      <c r="Q9" s="18">
        <f t="shared" ca="1" si="8"/>
        <v>45025</v>
      </c>
      <c r="R9" s="18">
        <f t="shared" ca="1" si="9"/>
        <v>45026</v>
      </c>
      <c r="S9" s="18">
        <f t="shared" ca="1" si="10"/>
        <v>45027</v>
      </c>
      <c r="T9" s="18">
        <f t="shared" ca="1" si="11"/>
        <v>45028</v>
      </c>
      <c r="U9" s="18">
        <f t="shared" ca="1" si="12"/>
        <v>45029</v>
      </c>
      <c r="V9" s="18">
        <f t="shared" ca="1" si="13"/>
        <v>45030</v>
      </c>
      <c r="W9" s="18">
        <f t="shared" ca="1" si="14"/>
        <v>45031</v>
      </c>
      <c r="X9" s="18">
        <f t="shared" ca="1" si="15"/>
        <v>45032</v>
      </c>
      <c r="Y9" s="18">
        <f t="shared" ca="1" si="16"/>
        <v>45033</v>
      </c>
      <c r="Z9" s="18">
        <f t="shared" ca="1" si="17"/>
        <v>45034</v>
      </c>
      <c r="AA9" s="18">
        <f t="shared" ca="1" si="18"/>
        <v>45035</v>
      </c>
      <c r="AB9" s="18">
        <f t="shared" ca="1" si="19"/>
        <v>45036</v>
      </c>
      <c r="AC9" s="18">
        <f t="shared" ca="1" si="20"/>
        <v>45037</v>
      </c>
      <c r="AD9" s="18">
        <f t="shared" ca="1" si="21"/>
        <v>45038</v>
      </c>
      <c r="AE9" s="18">
        <f t="shared" ca="1" si="22"/>
        <v>45039</v>
      </c>
      <c r="AF9" s="18">
        <f t="shared" ca="1" si="23"/>
        <v>45040</v>
      </c>
      <c r="AG9" s="18">
        <f t="shared" ca="1" si="24"/>
        <v>45041</v>
      </c>
      <c r="AH9" s="18">
        <f t="shared" ca="1" si="25"/>
        <v>45042</v>
      </c>
      <c r="AI9" s="18">
        <f t="shared" ca="1" si="26"/>
        <v>45043</v>
      </c>
      <c r="AJ9" s="18">
        <f t="shared" ca="1" si="27"/>
        <v>45044</v>
      </c>
      <c r="AK9" s="18">
        <f t="shared" ca="1" si="28"/>
        <v>45045</v>
      </c>
      <c r="AL9" s="18">
        <f t="shared" ca="1" si="29"/>
        <v>45046</v>
      </c>
      <c r="AM9" s="18" t="str">
        <f t="shared" ca="1" si="29"/>
        <v/>
      </c>
      <c r="AN9" s="18" t="str">
        <f t="shared" ca="1" si="29"/>
        <v/>
      </c>
      <c r="AO9" s="18" t="str">
        <f t="shared" ca="1" si="29"/>
        <v/>
      </c>
      <c r="AP9" s="18" t="str">
        <f t="shared" ca="1" si="29"/>
        <v/>
      </c>
      <c r="AQ9" s="18" t="str">
        <f t="shared" ca="1" si="29"/>
        <v/>
      </c>
      <c r="AR9" s="18" t="str">
        <f t="shared" ca="1" si="29"/>
        <v/>
      </c>
    </row>
    <row r="10" spans="1:44" ht="18.75" customHeight="1" x14ac:dyDescent="0.35">
      <c r="B10" s="13" t="s">
        <v>22</v>
      </c>
      <c r="C10" s="18" t="str">
        <f t="shared" ca="1" si="30"/>
        <v/>
      </c>
      <c r="D10" s="18">
        <f t="shared" ca="1" si="0"/>
        <v>45047</v>
      </c>
      <c r="E10" s="18">
        <f t="shared" ca="1" si="0"/>
        <v>45048</v>
      </c>
      <c r="F10" s="18">
        <f t="shared" ca="1" si="0"/>
        <v>45049</v>
      </c>
      <c r="G10" s="18">
        <f t="shared" ca="1" si="0"/>
        <v>45050</v>
      </c>
      <c r="H10" s="18">
        <f t="shared" ca="1" si="0"/>
        <v>45051</v>
      </c>
      <c r="I10" s="18">
        <f t="shared" ca="1" si="0"/>
        <v>45052</v>
      </c>
      <c r="J10" s="18">
        <f t="shared" ca="1" si="1"/>
        <v>45053</v>
      </c>
      <c r="K10" s="18">
        <f t="shared" ca="1" si="2"/>
        <v>45054</v>
      </c>
      <c r="L10" s="18">
        <f t="shared" ca="1" si="3"/>
        <v>45055</v>
      </c>
      <c r="M10" s="18">
        <f t="shared" ca="1" si="4"/>
        <v>45056</v>
      </c>
      <c r="N10" s="18">
        <f t="shared" ca="1" si="5"/>
        <v>45057</v>
      </c>
      <c r="O10" s="18">
        <f t="shared" ca="1" si="6"/>
        <v>45058</v>
      </c>
      <c r="P10" s="18">
        <f t="shared" ca="1" si="7"/>
        <v>45059</v>
      </c>
      <c r="Q10" s="18">
        <f t="shared" ca="1" si="8"/>
        <v>45060</v>
      </c>
      <c r="R10" s="18">
        <f t="shared" ca="1" si="9"/>
        <v>45061</v>
      </c>
      <c r="S10" s="18">
        <f t="shared" ca="1" si="10"/>
        <v>45062</v>
      </c>
      <c r="T10" s="18">
        <f t="shared" ca="1" si="11"/>
        <v>45063</v>
      </c>
      <c r="U10" s="18">
        <f t="shared" ca="1" si="12"/>
        <v>45064</v>
      </c>
      <c r="V10" s="18">
        <f t="shared" ca="1" si="13"/>
        <v>45065</v>
      </c>
      <c r="W10" s="18">
        <f t="shared" ca="1" si="14"/>
        <v>45066</v>
      </c>
      <c r="X10" s="18">
        <f t="shared" ca="1" si="15"/>
        <v>45067</v>
      </c>
      <c r="Y10" s="18">
        <f t="shared" ca="1" si="16"/>
        <v>45068</v>
      </c>
      <c r="Z10" s="18">
        <f t="shared" ca="1" si="17"/>
        <v>45069</v>
      </c>
      <c r="AA10" s="18">
        <f t="shared" ca="1" si="18"/>
        <v>45070</v>
      </c>
      <c r="AB10" s="18">
        <f t="shared" ca="1" si="19"/>
        <v>45071</v>
      </c>
      <c r="AC10" s="18">
        <f t="shared" ca="1" si="20"/>
        <v>45072</v>
      </c>
      <c r="AD10" s="18">
        <f t="shared" ca="1" si="21"/>
        <v>45073</v>
      </c>
      <c r="AE10" s="18">
        <f t="shared" ca="1" si="22"/>
        <v>45074</v>
      </c>
      <c r="AF10" s="18">
        <f t="shared" ca="1" si="23"/>
        <v>45075</v>
      </c>
      <c r="AG10" s="18">
        <f t="shared" ca="1" si="24"/>
        <v>45076</v>
      </c>
      <c r="AH10" s="18">
        <f t="shared" ca="1" si="25"/>
        <v>45077</v>
      </c>
      <c r="AI10" s="18">
        <f t="shared" ca="1" si="26"/>
        <v>45078</v>
      </c>
      <c r="AJ10" s="18">
        <f t="shared" ca="1" si="27"/>
        <v>45079</v>
      </c>
      <c r="AK10" s="18">
        <f t="shared" ca="1" si="28"/>
        <v>45080</v>
      </c>
      <c r="AL10" s="18" t="str">
        <f t="shared" ca="1" si="29"/>
        <v/>
      </c>
      <c r="AM10" s="18" t="str">
        <f t="shared" ca="1" si="29"/>
        <v/>
      </c>
      <c r="AN10" s="18" t="str">
        <f t="shared" ca="1" si="29"/>
        <v/>
      </c>
      <c r="AO10" s="18" t="str">
        <f t="shared" ca="1" si="29"/>
        <v/>
      </c>
      <c r="AP10" s="18" t="str">
        <f t="shared" ca="1" si="29"/>
        <v/>
      </c>
      <c r="AQ10" s="18" t="str">
        <f t="shared" ca="1" si="29"/>
        <v/>
      </c>
      <c r="AR10" s="18" t="str">
        <f t="shared" ca="1" si="29"/>
        <v/>
      </c>
    </row>
    <row r="11" spans="1:44" ht="18.75" customHeight="1" x14ac:dyDescent="0.35">
      <c r="B11" s="13" t="s">
        <v>23</v>
      </c>
      <c r="C11" s="18" t="str">
        <f t="shared" ca="1" si="30"/>
        <v/>
      </c>
      <c r="D11" s="18" t="str">
        <f t="shared" ca="1" si="0"/>
        <v/>
      </c>
      <c r="E11" s="18" t="str">
        <f t="shared" ca="1" si="0"/>
        <v/>
      </c>
      <c r="F11" s="18" t="str">
        <f t="shared" ca="1" si="0"/>
        <v/>
      </c>
      <c r="G11" s="18">
        <f t="shared" ca="1" si="0"/>
        <v>45078</v>
      </c>
      <c r="H11" s="18">
        <f t="shared" ca="1" si="0"/>
        <v>45079</v>
      </c>
      <c r="I11" s="18">
        <f t="shared" ca="1" si="0"/>
        <v>45080</v>
      </c>
      <c r="J11" s="18">
        <f t="shared" ca="1" si="1"/>
        <v>45081</v>
      </c>
      <c r="K11" s="18">
        <f t="shared" ca="1" si="2"/>
        <v>45082</v>
      </c>
      <c r="L11" s="18">
        <f t="shared" ca="1" si="3"/>
        <v>45083</v>
      </c>
      <c r="M11" s="18">
        <f t="shared" ca="1" si="4"/>
        <v>45084</v>
      </c>
      <c r="N11" s="18">
        <f t="shared" ca="1" si="5"/>
        <v>45085</v>
      </c>
      <c r="O11" s="18">
        <f t="shared" ca="1" si="6"/>
        <v>45086</v>
      </c>
      <c r="P11" s="18">
        <f t="shared" ca="1" si="7"/>
        <v>45087</v>
      </c>
      <c r="Q11" s="18">
        <f t="shared" ca="1" si="8"/>
        <v>45088</v>
      </c>
      <c r="R11" s="18">
        <f t="shared" ca="1" si="9"/>
        <v>45089</v>
      </c>
      <c r="S11" s="18">
        <f t="shared" ca="1" si="10"/>
        <v>45090</v>
      </c>
      <c r="T11" s="18">
        <f t="shared" ca="1" si="11"/>
        <v>45091</v>
      </c>
      <c r="U11" s="18">
        <f t="shared" ca="1" si="12"/>
        <v>45092</v>
      </c>
      <c r="V11" s="18">
        <f t="shared" ca="1" si="13"/>
        <v>45093</v>
      </c>
      <c r="W11" s="18">
        <f t="shared" ca="1" si="14"/>
        <v>45094</v>
      </c>
      <c r="X11" s="18">
        <f t="shared" ca="1" si="15"/>
        <v>45095</v>
      </c>
      <c r="Y11" s="18">
        <f t="shared" ca="1" si="16"/>
        <v>45096</v>
      </c>
      <c r="Z11" s="18">
        <f t="shared" ca="1" si="17"/>
        <v>45097</v>
      </c>
      <c r="AA11" s="18">
        <f t="shared" ca="1" si="18"/>
        <v>45098</v>
      </c>
      <c r="AB11" s="18">
        <f t="shared" ca="1" si="19"/>
        <v>45099</v>
      </c>
      <c r="AC11" s="18">
        <f t="shared" ca="1" si="20"/>
        <v>45100</v>
      </c>
      <c r="AD11" s="18">
        <f t="shared" ca="1" si="21"/>
        <v>45101</v>
      </c>
      <c r="AE11" s="18">
        <f t="shared" ca="1" si="22"/>
        <v>45102</v>
      </c>
      <c r="AF11" s="18">
        <f t="shared" ca="1" si="23"/>
        <v>45103</v>
      </c>
      <c r="AG11" s="18">
        <f t="shared" ca="1" si="24"/>
        <v>45104</v>
      </c>
      <c r="AH11" s="18">
        <f t="shared" ca="1" si="25"/>
        <v>45105</v>
      </c>
      <c r="AI11" s="18">
        <f t="shared" ca="1" si="26"/>
        <v>45106</v>
      </c>
      <c r="AJ11" s="18">
        <f t="shared" ca="1" si="27"/>
        <v>45107</v>
      </c>
      <c r="AK11" s="18">
        <f t="shared" ca="1" si="28"/>
        <v>45108</v>
      </c>
      <c r="AL11" s="18" t="str">
        <f t="shared" ca="1" si="29"/>
        <v/>
      </c>
      <c r="AM11" s="18" t="str">
        <f t="shared" ca="1" si="29"/>
        <v/>
      </c>
      <c r="AN11" s="18" t="str">
        <f t="shared" ca="1" si="29"/>
        <v/>
      </c>
      <c r="AO11" s="18" t="str">
        <f t="shared" ca="1" si="29"/>
        <v/>
      </c>
      <c r="AP11" s="18" t="str">
        <f t="shared" ca="1" si="29"/>
        <v/>
      </c>
      <c r="AQ11" s="18" t="str">
        <f t="shared" ca="1" si="29"/>
        <v/>
      </c>
      <c r="AR11" s="18" t="str">
        <f t="shared" ca="1" si="29"/>
        <v/>
      </c>
    </row>
    <row r="12" spans="1:44" ht="18.75" customHeight="1" x14ac:dyDescent="0.35">
      <c r="B12" s="13" t="s">
        <v>24</v>
      </c>
      <c r="C12" s="18" t="str">
        <f t="shared" ca="1" si="30"/>
        <v/>
      </c>
      <c r="D12" s="18" t="str">
        <f t="shared" ca="1" si="0"/>
        <v/>
      </c>
      <c r="E12" s="18" t="str">
        <f t="shared" ca="1" si="0"/>
        <v/>
      </c>
      <c r="F12" s="18" t="str">
        <f t="shared" ca="1" si="0"/>
        <v/>
      </c>
      <c r="G12" s="18" t="str">
        <f t="shared" ca="1" si="0"/>
        <v/>
      </c>
      <c r="H12" s="18" t="str">
        <f t="shared" ca="1" si="0"/>
        <v/>
      </c>
      <c r="I12" s="18">
        <f t="shared" ca="1" si="0"/>
        <v>45108</v>
      </c>
      <c r="J12" s="18">
        <f t="shared" ca="1" si="1"/>
        <v>45109</v>
      </c>
      <c r="K12" s="18">
        <f t="shared" ca="1" si="2"/>
        <v>45110</v>
      </c>
      <c r="L12" s="18">
        <f t="shared" ca="1" si="3"/>
        <v>45111</v>
      </c>
      <c r="M12" s="18">
        <f t="shared" ca="1" si="4"/>
        <v>45112</v>
      </c>
      <c r="N12" s="18">
        <f t="shared" ca="1" si="5"/>
        <v>45113</v>
      </c>
      <c r="O12" s="18">
        <f t="shared" ca="1" si="6"/>
        <v>45114</v>
      </c>
      <c r="P12" s="18">
        <f t="shared" ca="1" si="7"/>
        <v>45115</v>
      </c>
      <c r="Q12" s="18">
        <f t="shared" ca="1" si="8"/>
        <v>45116</v>
      </c>
      <c r="R12" s="18">
        <f t="shared" ca="1" si="9"/>
        <v>45117</v>
      </c>
      <c r="S12" s="18">
        <f t="shared" ca="1" si="10"/>
        <v>45118</v>
      </c>
      <c r="T12" s="18">
        <f t="shared" ca="1" si="11"/>
        <v>45119</v>
      </c>
      <c r="U12" s="18">
        <f t="shared" ca="1" si="12"/>
        <v>45120</v>
      </c>
      <c r="V12" s="18">
        <f t="shared" ca="1" si="13"/>
        <v>45121</v>
      </c>
      <c r="W12" s="18">
        <f t="shared" ca="1" si="14"/>
        <v>45122</v>
      </c>
      <c r="X12" s="18">
        <f t="shared" ca="1" si="15"/>
        <v>45123</v>
      </c>
      <c r="Y12" s="18">
        <f t="shared" ca="1" si="16"/>
        <v>45124</v>
      </c>
      <c r="Z12" s="18">
        <f t="shared" ca="1" si="17"/>
        <v>45125</v>
      </c>
      <c r="AA12" s="18">
        <f t="shared" ca="1" si="18"/>
        <v>45126</v>
      </c>
      <c r="AB12" s="18">
        <f t="shared" ca="1" si="19"/>
        <v>45127</v>
      </c>
      <c r="AC12" s="18">
        <f t="shared" ca="1" si="20"/>
        <v>45128</v>
      </c>
      <c r="AD12" s="18">
        <f t="shared" ca="1" si="21"/>
        <v>45129</v>
      </c>
      <c r="AE12" s="18">
        <f t="shared" ca="1" si="22"/>
        <v>45130</v>
      </c>
      <c r="AF12" s="18">
        <f t="shared" ca="1" si="23"/>
        <v>45131</v>
      </c>
      <c r="AG12" s="18">
        <f t="shared" ca="1" si="24"/>
        <v>45132</v>
      </c>
      <c r="AH12" s="18">
        <f t="shared" ca="1" si="25"/>
        <v>45133</v>
      </c>
      <c r="AI12" s="18">
        <f t="shared" ca="1" si="26"/>
        <v>45134</v>
      </c>
      <c r="AJ12" s="18">
        <f t="shared" ca="1" si="27"/>
        <v>45135</v>
      </c>
      <c r="AK12" s="18">
        <f t="shared" ca="1" si="28"/>
        <v>45136</v>
      </c>
      <c r="AL12" s="18">
        <f t="shared" ca="1" si="29"/>
        <v>45137</v>
      </c>
      <c r="AM12" s="18">
        <f t="shared" ca="1" si="29"/>
        <v>45138</v>
      </c>
      <c r="AN12" s="18" t="str">
        <f t="shared" ca="1" si="29"/>
        <v/>
      </c>
      <c r="AO12" s="18" t="str">
        <f t="shared" ca="1" si="29"/>
        <v/>
      </c>
      <c r="AP12" s="18" t="str">
        <f t="shared" ca="1" si="29"/>
        <v/>
      </c>
      <c r="AQ12" s="18" t="str">
        <f t="shared" ca="1" si="29"/>
        <v/>
      </c>
      <c r="AR12" s="18" t="str">
        <f t="shared" ca="1" si="29"/>
        <v/>
      </c>
    </row>
    <row r="13" spans="1:44" ht="18.75" customHeight="1" x14ac:dyDescent="0.35">
      <c r="B13" s="13" t="s">
        <v>25</v>
      </c>
      <c r="C13" s="18" t="str">
        <f t="shared" ca="1" si="30"/>
        <v/>
      </c>
      <c r="D13" s="18" t="str">
        <f t="shared" ca="1" si="0"/>
        <v/>
      </c>
      <c r="E13" s="18">
        <f t="shared" ca="1" si="0"/>
        <v>45139</v>
      </c>
      <c r="F13" s="18">
        <f t="shared" ca="1" si="0"/>
        <v>45140</v>
      </c>
      <c r="G13" s="18">
        <f t="shared" ca="1" si="0"/>
        <v>45141</v>
      </c>
      <c r="H13" s="18">
        <f t="shared" ca="1" si="0"/>
        <v>45142</v>
      </c>
      <c r="I13" s="18">
        <f t="shared" ca="1" si="0"/>
        <v>45143</v>
      </c>
      <c r="J13" s="18">
        <f t="shared" ca="1" si="1"/>
        <v>45144</v>
      </c>
      <c r="K13" s="18">
        <f t="shared" ca="1" si="2"/>
        <v>45145</v>
      </c>
      <c r="L13" s="18">
        <f t="shared" ca="1" si="3"/>
        <v>45146</v>
      </c>
      <c r="M13" s="18">
        <f t="shared" ca="1" si="4"/>
        <v>45147</v>
      </c>
      <c r="N13" s="18">
        <f t="shared" ca="1" si="5"/>
        <v>45148</v>
      </c>
      <c r="O13" s="18">
        <f t="shared" ca="1" si="6"/>
        <v>45149</v>
      </c>
      <c r="P13" s="18">
        <f t="shared" ca="1" si="7"/>
        <v>45150</v>
      </c>
      <c r="Q13" s="18">
        <f t="shared" ca="1" si="8"/>
        <v>45151</v>
      </c>
      <c r="R13" s="18">
        <f t="shared" ca="1" si="9"/>
        <v>45152</v>
      </c>
      <c r="S13" s="18">
        <f t="shared" ca="1" si="10"/>
        <v>45153</v>
      </c>
      <c r="T13" s="18">
        <f t="shared" ca="1" si="11"/>
        <v>45154</v>
      </c>
      <c r="U13" s="18">
        <f t="shared" ca="1" si="12"/>
        <v>45155</v>
      </c>
      <c r="V13" s="18">
        <f t="shared" ca="1" si="13"/>
        <v>45156</v>
      </c>
      <c r="W13" s="18">
        <f t="shared" ca="1" si="14"/>
        <v>45157</v>
      </c>
      <c r="X13" s="18">
        <f t="shared" ca="1" si="15"/>
        <v>45158</v>
      </c>
      <c r="Y13" s="18">
        <f t="shared" ca="1" si="16"/>
        <v>45159</v>
      </c>
      <c r="Z13" s="18">
        <f t="shared" ca="1" si="17"/>
        <v>45160</v>
      </c>
      <c r="AA13" s="18">
        <f t="shared" ca="1" si="18"/>
        <v>45161</v>
      </c>
      <c r="AB13" s="18">
        <f t="shared" ca="1" si="19"/>
        <v>45162</v>
      </c>
      <c r="AC13" s="18">
        <f t="shared" ca="1" si="20"/>
        <v>45163</v>
      </c>
      <c r="AD13" s="18">
        <f t="shared" ca="1" si="21"/>
        <v>45164</v>
      </c>
      <c r="AE13" s="18">
        <f t="shared" ca="1" si="22"/>
        <v>45165</v>
      </c>
      <c r="AF13" s="18">
        <f t="shared" ca="1" si="23"/>
        <v>45166</v>
      </c>
      <c r="AG13" s="18">
        <f t="shared" ca="1" si="24"/>
        <v>45167</v>
      </c>
      <c r="AH13" s="18">
        <f t="shared" ca="1" si="25"/>
        <v>45168</v>
      </c>
      <c r="AI13" s="18">
        <f t="shared" ca="1" si="26"/>
        <v>45169</v>
      </c>
      <c r="AJ13" s="18">
        <f t="shared" ca="1" si="27"/>
        <v>45170</v>
      </c>
      <c r="AK13" s="18">
        <f t="shared" ca="1" si="28"/>
        <v>45171</v>
      </c>
      <c r="AL13" s="18" t="str">
        <f t="shared" ca="1" si="29"/>
        <v/>
      </c>
      <c r="AM13" s="18" t="str">
        <f t="shared" ca="1" si="29"/>
        <v/>
      </c>
      <c r="AN13" s="18" t="str">
        <f t="shared" ca="1" si="29"/>
        <v/>
      </c>
      <c r="AO13" s="18" t="str">
        <f t="shared" ca="1" si="29"/>
        <v/>
      </c>
      <c r="AP13" s="18" t="str">
        <f t="shared" ca="1" si="29"/>
        <v/>
      </c>
      <c r="AQ13" s="18" t="str">
        <f t="shared" ca="1" si="29"/>
        <v/>
      </c>
      <c r="AR13" s="18" t="str">
        <f t="shared" ca="1" si="29"/>
        <v/>
      </c>
    </row>
    <row r="14" spans="1:44" ht="18.75" customHeight="1" x14ac:dyDescent="0.35">
      <c r="B14" s="13" t="s">
        <v>26</v>
      </c>
      <c r="C14" s="18" t="str">
        <f t="shared" ca="1" si="30"/>
        <v/>
      </c>
      <c r="D14" s="18" t="str">
        <f t="shared" ca="1" si="0"/>
        <v/>
      </c>
      <c r="E14" s="18" t="str">
        <f t="shared" ca="1" si="0"/>
        <v/>
      </c>
      <c r="F14" s="18" t="str">
        <f t="shared" ca="1" si="0"/>
        <v/>
      </c>
      <c r="G14" s="18" t="str">
        <f t="shared" ca="1" si="0"/>
        <v/>
      </c>
      <c r="H14" s="18">
        <f t="shared" ca="1" si="0"/>
        <v>45170</v>
      </c>
      <c r="I14" s="18">
        <f t="shared" ca="1" si="0"/>
        <v>45171</v>
      </c>
      <c r="J14" s="18">
        <f t="shared" ca="1" si="1"/>
        <v>45172</v>
      </c>
      <c r="K14" s="18">
        <f t="shared" ca="1" si="2"/>
        <v>45173</v>
      </c>
      <c r="L14" s="18">
        <f t="shared" ca="1" si="3"/>
        <v>45174</v>
      </c>
      <c r="M14" s="18">
        <f t="shared" ca="1" si="4"/>
        <v>45175</v>
      </c>
      <c r="N14" s="18">
        <f t="shared" ca="1" si="5"/>
        <v>45176</v>
      </c>
      <c r="O14" s="18">
        <f t="shared" ca="1" si="6"/>
        <v>45177</v>
      </c>
      <c r="P14" s="18">
        <f t="shared" ca="1" si="7"/>
        <v>45178</v>
      </c>
      <c r="Q14" s="18">
        <f t="shared" ca="1" si="8"/>
        <v>45179</v>
      </c>
      <c r="R14" s="18">
        <f t="shared" ca="1" si="9"/>
        <v>45180</v>
      </c>
      <c r="S14" s="18">
        <f t="shared" ca="1" si="10"/>
        <v>45181</v>
      </c>
      <c r="T14" s="18">
        <f t="shared" ca="1" si="11"/>
        <v>45182</v>
      </c>
      <c r="U14" s="18">
        <f t="shared" ca="1" si="12"/>
        <v>45183</v>
      </c>
      <c r="V14" s="18">
        <f t="shared" ca="1" si="13"/>
        <v>45184</v>
      </c>
      <c r="W14" s="18">
        <f t="shared" ca="1" si="14"/>
        <v>45185</v>
      </c>
      <c r="X14" s="18">
        <f t="shared" ca="1" si="15"/>
        <v>45186</v>
      </c>
      <c r="Y14" s="18">
        <f t="shared" ca="1" si="16"/>
        <v>45187</v>
      </c>
      <c r="Z14" s="18">
        <f t="shared" ca="1" si="17"/>
        <v>45188</v>
      </c>
      <c r="AA14" s="18">
        <f t="shared" ca="1" si="18"/>
        <v>45189</v>
      </c>
      <c r="AB14" s="18">
        <f t="shared" ca="1" si="19"/>
        <v>45190</v>
      </c>
      <c r="AC14" s="18">
        <f t="shared" ca="1" si="20"/>
        <v>45191</v>
      </c>
      <c r="AD14" s="18">
        <f t="shared" ca="1" si="21"/>
        <v>45192</v>
      </c>
      <c r="AE14" s="18">
        <f t="shared" ca="1" si="22"/>
        <v>45193</v>
      </c>
      <c r="AF14" s="18">
        <f t="shared" ca="1" si="23"/>
        <v>45194</v>
      </c>
      <c r="AG14" s="18">
        <f t="shared" ca="1" si="24"/>
        <v>45195</v>
      </c>
      <c r="AH14" s="18">
        <f t="shared" ca="1" si="25"/>
        <v>45196</v>
      </c>
      <c r="AI14" s="18">
        <f t="shared" ca="1" si="26"/>
        <v>45197</v>
      </c>
      <c r="AJ14" s="18">
        <f t="shared" ca="1" si="27"/>
        <v>45198</v>
      </c>
      <c r="AK14" s="18">
        <f t="shared" ca="1" si="28"/>
        <v>45199</v>
      </c>
      <c r="AL14" s="18" t="str">
        <f t="shared" ca="1" si="29"/>
        <v/>
      </c>
      <c r="AM14" s="18" t="str">
        <f t="shared" ca="1" si="29"/>
        <v/>
      </c>
      <c r="AN14" s="18" t="str">
        <f t="shared" ca="1" si="29"/>
        <v/>
      </c>
      <c r="AO14" s="18" t="str">
        <f t="shared" ca="1" si="29"/>
        <v/>
      </c>
      <c r="AP14" s="18" t="str">
        <f t="shared" ca="1" si="29"/>
        <v/>
      </c>
      <c r="AQ14" s="18" t="str">
        <f t="shared" ca="1" si="29"/>
        <v/>
      </c>
      <c r="AR14" s="18" t="str">
        <f t="shared" ca="1" si="29"/>
        <v/>
      </c>
    </row>
    <row r="15" spans="1:44" ht="18.75" customHeight="1" x14ac:dyDescent="0.35">
      <c r="B15" s="13" t="s">
        <v>27</v>
      </c>
      <c r="C15" s="18">
        <f t="shared" ca="1" si="30"/>
        <v>45200</v>
      </c>
      <c r="D15" s="18">
        <f t="shared" ca="1" si="0"/>
        <v>45201</v>
      </c>
      <c r="E15" s="18">
        <f t="shared" ca="1" si="0"/>
        <v>45202</v>
      </c>
      <c r="F15" s="18">
        <f t="shared" ca="1" si="0"/>
        <v>45203</v>
      </c>
      <c r="G15" s="18">
        <f t="shared" ca="1" si="0"/>
        <v>45204</v>
      </c>
      <c r="H15" s="18">
        <f t="shared" ca="1" si="0"/>
        <v>45205</v>
      </c>
      <c r="I15" s="18">
        <f t="shared" ca="1" si="0"/>
        <v>45206</v>
      </c>
      <c r="J15" s="18">
        <f t="shared" ca="1" si="1"/>
        <v>45207</v>
      </c>
      <c r="K15" s="18">
        <f t="shared" ca="1" si="2"/>
        <v>45208</v>
      </c>
      <c r="L15" s="18">
        <f t="shared" ca="1" si="3"/>
        <v>45209</v>
      </c>
      <c r="M15" s="18">
        <f t="shared" ca="1" si="4"/>
        <v>45210</v>
      </c>
      <c r="N15" s="18">
        <f t="shared" ca="1" si="5"/>
        <v>45211</v>
      </c>
      <c r="O15" s="18">
        <f t="shared" ca="1" si="6"/>
        <v>45212</v>
      </c>
      <c r="P15" s="18">
        <f t="shared" ca="1" si="7"/>
        <v>45213</v>
      </c>
      <c r="Q15" s="18">
        <f t="shared" ca="1" si="8"/>
        <v>45214</v>
      </c>
      <c r="R15" s="18">
        <f t="shared" ca="1" si="9"/>
        <v>45215</v>
      </c>
      <c r="S15" s="18">
        <f t="shared" ca="1" si="10"/>
        <v>45216</v>
      </c>
      <c r="T15" s="18">
        <f t="shared" ca="1" si="11"/>
        <v>45217</v>
      </c>
      <c r="U15" s="18">
        <f t="shared" ca="1" si="12"/>
        <v>45218</v>
      </c>
      <c r="V15" s="18">
        <f t="shared" ca="1" si="13"/>
        <v>45219</v>
      </c>
      <c r="W15" s="18">
        <f t="shared" ca="1" si="14"/>
        <v>45220</v>
      </c>
      <c r="X15" s="18">
        <f t="shared" ca="1" si="15"/>
        <v>45221</v>
      </c>
      <c r="Y15" s="18">
        <f t="shared" ca="1" si="16"/>
        <v>45222</v>
      </c>
      <c r="Z15" s="18">
        <f t="shared" ca="1" si="17"/>
        <v>45223</v>
      </c>
      <c r="AA15" s="18">
        <f t="shared" ca="1" si="18"/>
        <v>45224</v>
      </c>
      <c r="AB15" s="18">
        <f t="shared" ca="1" si="19"/>
        <v>45225</v>
      </c>
      <c r="AC15" s="18">
        <f t="shared" ca="1" si="20"/>
        <v>45226</v>
      </c>
      <c r="AD15" s="18">
        <f t="shared" ca="1" si="21"/>
        <v>45227</v>
      </c>
      <c r="AE15" s="18">
        <f t="shared" ca="1" si="22"/>
        <v>45228</v>
      </c>
      <c r="AF15" s="18">
        <f t="shared" ca="1" si="23"/>
        <v>45229</v>
      </c>
      <c r="AG15" s="18">
        <f t="shared" ca="1" si="24"/>
        <v>45230</v>
      </c>
      <c r="AH15" s="18">
        <f t="shared" ca="1" si="25"/>
        <v>45231</v>
      </c>
      <c r="AI15" s="18">
        <f t="shared" ca="1" si="26"/>
        <v>45232</v>
      </c>
      <c r="AJ15" s="18">
        <f t="shared" ca="1" si="27"/>
        <v>45233</v>
      </c>
      <c r="AK15" s="18">
        <f t="shared" ca="1" si="28"/>
        <v>45234</v>
      </c>
      <c r="AL15" s="18" t="str">
        <f t="shared" ca="1" si="29"/>
        <v/>
      </c>
      <c r="AM15" s="18" t="str">
        <f t="shared" ca="1" si="29"/>
        <v/>
      </c>
      <c r="AN15" s="18" t="str">
        <f t="shared" ca="1" si="29"/>
        <v/>
      </c>
      <c r="AO15" s="18" t="str">
        <f t="shared" ca="1" si="29"/>
        <v/>
      </c>
      <c r="AP15" s="18" t="str">
        <f t="shared" ca="1" si="29"/>
        <v/>
      </c>
      <c r="AQ15" s="18" t="str">
        <f t="shared" ca="1" si="29"/>
        <v/>
      </c>
      <c r="AR15" s="18" t="str">
        <f t="shared" ca="1" si="29"/>
        <v/>
      </c>
    </row>
    <row r="16" spans="1:44" ht="18.75" customHeight="1" x14ac:dyDescent="0.35">
      <c r="B16" s="13" t="s">
        <v>28</v>
      </c>
      <c r="C16" s="18" t="str">
        <f t="shared" ca="1" si="30"/>
        <v/>
      </c>
      <c r="D16" s="18" t="str">
        <f t="shared" ca="1" si="0"/>
        <v/>
      </c>
      <c r="E16" s="18" t="str">
        <f t="shared" ca="1" si="0"/>
        <v/>
      </c>
      <c r="F16" s="18">
        <f t="shared" ca="1" si="0"/>
        <v>45231</v>
      </c>
      <c r="G16" s="18">
        <f t="shared" ca="1" si="0"/>
        <v>45232</v>
      </c>
      <c r="H16" s="18">
        <f t="shared" ca="1" si="0"/>
        <v>45233</v>
      </c>
      <c r="I16" s="18">
        <f t="shared" ca="1" si="0"/>
        <v>45234</v>
      </c>
      <c r="J16" s="18">
        <f t="shared" ca="1" si="1"/>
        <v>45235</v>
      </c>
      <c r="K16" s="18">
        <f t="shared" ca="1" si="2"/>
        <v>45236</v>
      </c>
      <c r="L16" s="18">
        <f t="shared" ca="1" si="3"/>
        <v>45237</v>
      </c>
      <c r="M16" s="18">
        <f t="shared" ca="1" si="4"/>
        <v>45238</v>
      </c>
      <c r="N16" s="18">
        <f t="shared" ca="1" si="5"/>
        <v>45239</v>
      </c>
      <c r="O16" s="18">
        <f t="shared" ca="1" si="6"/>
        <v>45240</v>
      </c>
      <c r="P16" s="18">
        <f t="shared" ca="1" si="7"/>
        <v>45241</v>
      </c>
      <c r="Q16" s="18">
        <f t="shared" ca="1" si="8"/>
        <v>45242</v>
      </c>
      <c r="R16" s="18">
        <f t="shared" ca="1" si="9"/>
        <v>45243</v>
      </c>
      <c r="S16" s="18">
        <f t="shared" ca="1" si="10"/>
        <v>45244</v>
      </c>
      <c r="T16" s="18">
        <f t="shared" ca="1" si="11"/>
        <v>45245</v>
      </c>
      <c r="U16" s="18">
        <f t="shared" ca="1" si="12"/>
        <v>45246</v>
      </c>
      <c r="V16" s="18">
        <f t="shared" ca="1" si="13"/>
        <v>45247</v>
      </c>
      <c r="W16" s="18">
        <f t="shared" ca="1" si="14"/>
        <v>45248</v>
      </c>
      <c r="X16" s="18">
        <f t="shared" ca="1" si="15"/>
        <v>45249</v>
      </c>
      <c r="Y16" s="18">
        <f t="shared" ca="1" si="16"/>
        <v>45250</v>
      </c>
      <c r="Z16" s="18">
        <f t="shared" ca="1" si="17"/>
        <v>45251</v>
      </c>
      <c r="AA16" s="18">
        <f t="shared" ca="1" si="18"/>
        <v>45252</v>
      </c>
      <c r="AB16" s="18">
        <f t="shared" ca="1" si="19"/>
        <v>45253</v>
      </c>
      <c r="AC16" s="18">
        <f t="shared" ca="1" si="20"/>
        <v>45254</v>
      </c>
      <c r="AD16" s="18">
        <f t="shared" ca="1" si="21"/>
        <v>45255</v>
      </c>
      <c r="AE16" s="18">
        <f t="shared" ca="1" si="22"/>
        <v>45256</v>
      </c>
      <c r="AF16" s="18">
        <f t="shared" ca="1" si="23"/>
        <v>45257</v>
      </c>
      <c r="AG16" s="18">
        <f t="shared" ca="1" si="24"/>
        <v>45258</v>
      </c>
      <c r="AH16" s="18">
        <f t="shared" ca="1" si="25"/>
        <v>45259</v>
      </c>
      <c r="AI16" s="18">
        <f t="shared" ca="1" si="26"/>
        <v>45260</v>
      </c>
      <c r="AJ16" s="18">
        <f t="shared" ca="1" si="27"/>
        <v>45261</v>
      </c>
      <c r="AK16" s="18">
        <f t="shared" ca="1" si="28"/>
        <v>45262</v>
      </c>
      <c r="AL16" s="18" t="str">
        <f t="shared" ca="1" si="29"/>
        <v/>
      </c>
      <c r="AM16" s="18" t="str">
        <f t="shared" ca="1" si="29"/>
        <v/>
      </c>
      <c r="AN16" s="18" t="str">
        <f t="shared" ca="1" si="29"/>
        <v/>
      </c>
      <c r="AO16" s="18" t="str">
        <f t="shared" ca="1" si="29"/>
        <v/>
      </c>
      <c r="AP16" s="18" t="str">
        <f t="shared" ca="1" si="29"/>
        <v/>
      </c>
      <c r="AQ16" s="18" t="str">
        <f t="shared" ca="1" si="29"/>
        <v/>
      </c>
      <c r="AR16" s="18" t="str">
        <f t="shared" ca="1" si="29"/>
        <v/>
      </c>
    </row>
    <row r="17" spans="2:44" ht="18.75" customHeight="1" x14ac:dyDescent="0.35">
      <c r="B17" s="13" t="s">
        <v>29</v>
      </c>
      <c r="C17" s="18" t="str">
        <f t="shared" ca="1" si="30"/>
        <v/>
      </c>
      <c r="D17" s="18" t="str">
        <f t="shared" ca="1" si="0"/>
        <v/>
      </c>
      <c r="E17" s="18" t="str">
        <f t="shared" ca="1" si="0"/>
        <v/>
      </c>
      <c r="F17" s="18" t="str">
        <f t="shared" ca="1" si="0"/>
        <v/>
      </c>
      <c r="G17" s="18" t="str">
        <f t="shared" ca="1" si="0"/>
        <v/>
      </c>
      <c r="H17" s="18">
        <f t="shared" ca="1" si="0"/>
        <v>45261</v>
      </c>
      <c r="I17" s="18">
        <f t="shared" ca="1" si="0"/>
        <v>45262</v>
      </c>
      <c r="J17" s="18">
        <f t="shared" ca="1" si="1"/>
        <v>45263</v>
      </c>
      <c r="K17" s="18">
        <f t="shared" ca="1" si="2"/>
        <v>45264</v>
      </c>
      <c r="L17" s="18">
        <f t="shared" ca="1" si="3"/>
        <v>45265</v>
      </c>
      <c r="M17" s="18">
        <f t="shared" ca="1" si="4"/>
        <v>45266</v>
      </c>
      <c r="N17" s="18">
        <f t="shared" ca="1" si="5"/>
        <v>45267</v>
      </c>
      <c r="O17" s="18">
        <f t="shared" ca="1" si="6"/>
        <v>45268</v>
      </c>
      <c r="P17" s="18">
        <f t="shared" ca="1" si="7"/>
        <v>45269</v>
      </c>
      <c r="Q17" s="18">
        <f t="shared" ca="1" si="8"/>
        <v>45270</v>
      </c>
      <c r="R17" s="18">
        <f t="shared" ca="1" si="9"/>
        <v>45271</v>
      </c>
      <c r="S17" s="18">
        <f t="shared" ca="1" si="10"/>
        <v>45272</v>
      </c>
      <c r="T17" s="18">
        <f t="shared" ca="1" si="11"/>
        <v>45273</v>
      </c>
      <c r="U17" s="18">
        <f t="shared" ca="1" si="12"/>
        <v>45274</v>
      </c>
      <c r="V17" s="18">
        <f t="shared" ca="1" si="13"/>
        <v>45275</v>
      </c>
      <c r="W17" s="18">
        <f t="shared" ca="1" si="14"/>
        <v>45276</v>
      </c>
      <c r="X17" s="18">
        <f t="shared" ca="1" si="15"/>
        <v>45277</v>
      </c>
      <c r="Y17" s="18">
        <f t="shared" ca="1" si="16"/>
        <v>45278</v>
      </c>
      <c r="Z17" s="18">
        <f t="shared" ca="1" si="17"/>
        <v>45279</v>
      </c>
      <c r="AA17" s="18">
        <f t="shared" ca="1" si="18"/>
        <v>45280</v>
      </c>
      <c r="AB17" s="18">
        <f t="shared" ca="1" si="19"/>
        <v>45281</v>
      </c>
      <c r="AC17" s="18">
        <f t="shared" ca="1" si="20"/>
        <v>45282</v>
      </c>
      <c r="AD17" s="18">
        <f t="shared" ca="1" si="21"/>
        <v>45283</v>
      </c>
      <c r="AE17" s="18">
        <f t="shared" ca="1" si="22"/>
        <v>45284</v>
      </c>
      <c r="AF17" s="18">
        <f t="shared" ca="1" si="23"/>
        <v>45285</v>
      </c>
      <c r="AG17" s="18">
        <f t="shared" ca="1" si="24"/>
        <v>45286</v>
      </c>
      <c r="AH17" s="18">
        <f t="shared" ca="1" si="25"/>
        <v>45287</v>
      </c>
      <c r="AI17" s="18">
        <f t="shared" ca="1" si="26"/>
        <v>45288</v>
      </c>
      <c r="AJ17" s="18">
        <f t="shared" ca="1" si="27"/>
        <v>45289</v>
      </c>
      <c r="AK17" s="18">
        <f t="shared" ca="1" si="28"/>
        <v>45290</v>
      </c>
      <c r="AL17" s="18">
        <f t="shared" ca="1" si="29"/>
        <v>45291</v>
      </c>
      <c r="AM17" s="18" t="str">
        <f t="shared" ca="1" si="29"/>
        <v/>
      </c>
      <c r="AN17" s="18" t="str">
        <f t="shared" ca="1" si="29"/>
        <v/>
      </c>
      <c r="AO17" s="18" t="str">
        <f t="shared" ca="1" si="29"/>
        <v/>
      </c>
      <c r="AP17" s="18" t="str">
        <f t="shared" ca="1" si="29"/>
        <v/>
      </c>
      <c r="AQ17" s="18" t="str">
        <f t="shared" ca="1" si="29"/>
        <v/>
      </c>
      <c r="AR17" s="18" t="str">
        <f t="shared" ca="1" si="29"/>
        <v/>
      </c>
    </row>
    <row r="18" spans="2:44" ht="40" customHeight="1" x14ac:dyDescent="0.35">
      <c r="B18" s="6" t="s">
        <v>9</v>
      </c>
      <c r="C18" s="1"/>
      <c r="D18" s="1"/>
      <c r="E18" s="1"/>
      <c r="F18" s="1"/>
      <c r="G18" s="2"/>
      <c r="H18" s="2"/>
      <c r="I18" s="2"/>
      <c r="J18" s="2"/>
      <c r="K18" s="2"/>
      <c r="L18" s="2"/>
      <c r="M18" s="2"/>
      <c r="N18" s="2"/>
      <c r="O18" s="2"/>
    </row>
    <row r="19" spans="2:44" ht="28" customHeight="1" x14ac:dyDescent="0.35">
      <c r="C19" s="23" t="s">
        <v>65</v>
      </c>
      <c r="D19" s="23"/>
      <c r="E19" s="23"/>
      <c r="F19" s="7"/>
      <c r="H19" s="23" t="s">
        <v>66</v>
      </c>
      <c r="I19" s="23"/>
      <c r="J19" s="23"/>
      <c r="K19" s="23"/>
      <c r="L19" s="7"/>
      <c r="M19" s="19"/>
      <c r="N19" s="23" t="s">
        <v>67</v>
      </c>
      <c r="O19" s="23"/>
      <c r="P19" s="23"/>
      <c r="Q19" s="7"/>
      <c r="S19" s="23" t="s">
        <v>8</v>
      </c>
      <c r="T19" s="23"/>
      <c r="U19" s="23"/>
      <c r="V19" s="7"/>
      <c r="X19" s="23" t="s">
        <v>90</v>
      </c>
      <c r="Y19" s="23"/>
      <c r="Z19" s="23"/>
      <c r="AA19" s="7"/>
      <c r="AC19" s="23" t="s">
        <v>0</v>
      </c>
      <c r="AD19" s="23"/>
      <c r="AE19" s="23"/>
      <c r="AF19" s="15"/>
    </row>
    <row r="20" spans="2:44" ht="55" customHeight="1" x14ac:dyDescent="0.35">
      <c r="C20" s="26">
        <f ca="1">SUMIFS(LeaveTracker[Days],LeaveTracker[Employee name],valSelEmployee,LeaveTracker[Start date],"&gt;="&amp;DATE(Calendar_Year,1,1),LeaveTracker[End date],"&lt;"&amp;DATE(Calendar_Year+1,1,1))</f>
        <v>25</v>
      </c>
      <c r="D20" s="26"/>
      <c r="E20" s="26"/>
      <c r="F20" s="7"/>
      <c r="H20" s="26">
        <f ca="1">NETWORKDAYS(DATE(Calendar_Year,1,1),EDATE(DATE(Calendar_Year,1,1),12)-1)</f>
        <v>260</v>
      </c>
      <c r="I20" s="26"/>
      <c r="J20" s="26"/>
      <c r="K20" s="26"/>
      <c r="L20" s="7"/>
      <c r="N20" s="28">
        <f ca="1">SUMIFS(LeaveTracker[Days],LeaveTracker[Employee name],valSelEmployee,LeaveTracker[Start date],"&gt;="&amp;DATE(Calendar_Year,1,1),LeaveTracker[End date],"&lt;"&amp;DATE(Calendar_Year+1,1,1),LeaveTracker[Type of leave],'Leave Types'!B4)</f>
        <v>4</v>
      </c>
      <c r="O20" s="28"/>
      <c r="P20" s="28"/>
      <c r="Q20" s="7"/>
      <c r="S20" s="29">
        <f ca="1">SUMIFS(LeaveTracker[Days],LeaveTracker[Employee name],valSelEmployee,LeaveTracker[Start date],"&gt;="&amp;DATE(Calendar_Year,1,1),LeaveTracker[End date],"&lt;"&amp;DATE(Calendar_Year+1,1,1),LeaveTracker[Type of leave],'Leave Types'!B5)</f>
        <v>0</v>
      </c>
      <c r="T20" s="29"/>
      <c r="U20" s="29"/>
      <c r="V20" s="7"/>
      <c r="X20" s="25">
        <f ca="1">SUMIFS(LeaveTracker[Days],LeaveTracker[Employee name],valSelEmployee,LeaveTracker[Start date],"&gt;="&amp;DATE(Calendar_Year,1,1),LeaveTracker[End date],"&lt;"&amp;DATE(Calendar_Year+1,1,1),LeaveTracker[Type of leave],'Leave Types'!B6)</f>
        <v>21</v>
      </c>
      <c r="Y20" s="25"/>
      <c r="Z20" s="25"/>
      <c r="AA20" s="7"/>
      <c r="AC20" s="24">
        <f ca="1">SUMIFS(LeaveTracker[Days],LeaveTracker[Employee name],valSelEmployee,LeaveTracker[Start date],"&gt;="&amp;DATE(Calendar_Year,1,1),LeaveTracker[End date],"&lt;"&amp;DATE(Calendar_Year+1,1,1),LeaveTracker[Type of leave],'Leave Types'!B7)</f>
        <v>0</v>
      </c>
      <c r="AD20" s="24"/>
      <c r="AE20" s="24"/>
    </row>
    <row r="21" spans="2:44" ht="22" customHeight="1" x14ac:dyDescent="0.35">
      <c r="C21" s="21">
        <f ca="1">SUMIFS(LeaveTracker[Days],LeaveTracker[Employee name],valSelEmployee,LeaveTracker[Start date],"&gt;="&amp;DATE(Calendar_Year-1,1,1),LeaveTracker[End date],"&lt;"&amp;DATE(Calendar_Year,1,1))</f>
        <v>4</v>
      </c>
      <c r="D21" s="21"/>
      <c r="E21" s="21"/>
      <c r="F21" s="7"/>
      <c r="G21" s="3"/>
      <c r="H21" s="21">
        <f ca="1">NETWORKDAYS(DATE(Calendar_Year-1,1,1),EDATE(DATE(Calendar_Year-1,1,1),12)-1)</f>
        <v>260</v>
      </c>
      <c r="I21" s="21"/>
      <c r="J21" s="21"/>
      <c r="K21" s="21"/>
      <c r="L21" s="7"/>
      <c r="M21" s="3"/>
      <c r="N21" s="21">
        <f ca="1">SUMIFS(LeaveTracker[Days],LeaveTracker[Employee name],valSelEmployee,LeaveTracker[Start date],"&gt;="&amp;DATE(Calendar_Year-1,1,1),LeaveTracker[End date],"&lt;"&amp;DATE(Calendar_Year,1,1),LeaveTracker[Type of leave],'Leave Types'!B4)</f>
        <v>4</v>
      </c>
      <c r="O21" s="21"/>
      <c r="P21" s="21"/>
      <c r="Q21" s="7"/>
      <c r="R21" s="3"/>
      <c r="S21" s="21">
        <f ca="1">SUMIFS(LeaveTracker[Days],LeaveTracker[Employee name],valSelEmployee,LeaveTracker[Start date],"&gt;="&amp;DATE(Calendar_Year-1,1,1),LeaveTracker[End date],"&lt;"&amp;DATE(Calendar_Year,1,1),LeaveTracker[Type of leave],'Leave Types'!B5)</f>
        <v>0</v>
      </c>
      <c r="T21" s="21"/>
      <c r="U21" s="21"/>
      <c r="V21" s="7"/>
      <c r="W21" s="3"/>
      <c r="X21" s="21">
        <f ca="1">SUMIFS(LeaveTracker[Days],LeaveTracker[Employee name],valSelEmployee,LeaveTracker[Start date],"&gt;="&amp;DATE(Calendar_Year-1,1,1),LeaveTracker[End date],"&lt;"&amp;DATE(Calendar_Year,1,1),LeaveTracker[Type of leave],'Leave Types'!B6)</f>
        <v>0</v>
      </c>
      <c r="Y21" s="21"/>
      <c r="Z21" s="21"/>
      <c r="AA21" s="7"/>
      <c r="AB21" s="3"/>
      <c r="AC21" s="21">
        <f ca="1">SUMIFS(LeaveTracker[Days],LeaveTracker[Employee name],valSelEmployee,LeaveTracker[Start date],"&gt;="&amp;DATE(Calendar_Year-1,1,1),LeaveTracker[End date],"&lt;"&amp;DATE(Calendar_Year,1,1),LeaveTracker[Type of leave],'Leave Types'!B7)</f>
        <v>0</v>
      </c>
      <c r="AD21" s="21"/>
      <c r="AE21" s="21"/>
      <c r="AF21" s="16"/>
    </row>
    <row r="22" spans="2:44" ht="22" customHeight="1" x14ac:dyDescent="0.35">
      <c r="C22" s="22" t="str">
        <f ca="1">IFERROR(IF(C21&lt;&gt;0,IF(C20&gt;=C21,"UP ", "DOWN ")&amp;TEXT(C20/C21-1,"0%;0%"),"UP 100%"),"")</f>
        <v>UP 525%</v>
      </c>
      <c r="D22" s="22"/>
      <c r="E22" s="22"/>
      <c r="F22" s="7"/>
      <c r="G22" s="3"/>
      <c r="H22" s="27" t="str">
        <f ca="1">IFERROR(IF(H21&lt;&gt;0,IF(H20&gt;=H21,"UP ", "DOWN ")&amp;TEXT(H20/H21-1,"0%;0%"),"UP 100%"),"")</f>
        <v>UP 0%</v>
      </c>
      <c r="I22" s="27"/>
      <c r="J22" s="27"/>
      <c r="K22" s="27"/>
      <c r="L22" s="7"/>
      <c r="M22" s="3"/>
      <c r="N22" s="22" t="str">
        <f ca="1">IFERROR(IF(N21&lt;&gt;0,IF(N20&gt;=N21,"UP ", "DOWN ")&amp;TEXT(N20/N21-1,"0%;0%"),"UP 100%"),"")</f>
        <v>UP 0%</v>
      </c>
      <c r="O22" s="22"/>
      <c r="P22" s="22"/>
      <c r="Q22" s="7"/>
      <c r="R22" s="3"/>
      <c r="S22" s="22" t="str">
        <f ca="1">IFERROR(IF(S21&lt;&gt;0,IF(S20&gt;=S21,"UP ", "DOWN ")&amp;TEXT(S20/S21-1,"0%;0%"),"UP 100%"),"")</f>
        <v>UP 100%</v>
      </c>
      <c r="T22" s="22"/>
      <c r="U22" s="22"/>
      <c r="V22" s="7"/>
      <c r="W22" s="3"/>
      <c r="X22" s="22" t="str">
        <f ca="1">IFERROR(IF(X21&lt;&gt;0,IF(X20&gt;=X21,"UP ", "DOWN ")&amp;TEXT(X20/X21-1,"0%;0%"),"UP 100%"),"")</f>
        <v>UP 100%</v>
      </c>
      <c r="Y22" s="22"/>
      <c r="Z22" s="22"/>
      <c r="AA22" s="7"/>
      <c r="AB22" s="3"/>
      <c r="AC22" s="22" t="str">
        <f ca="1">IFERROR(IF(AC21&lt;&gt;0,IF(AC20&gt;=AC21,"UP ", "DOWN ")&amp;TEXT(AC20/AC21-1,"0%;0%"),"UP 100%"),"")</f>
        <v>UP 100%</v>
      </c>
      <c r="AD22" s="22"/>
      <c r="AE22" s="22"/>
    </row>
  </sheetData>
  <mergeCells count="26">
    <mergeCell ref="C2:I2"/>
    <mergeCell ref="C3:I3"/>
    <mergeCell ref="C22:E22"/>
    <mergeCell ref="N22:P22"/>
    <mergeCell ref="S22:U22"/>
    <mergeCell ref="C19:E19"/>
    <mergeCell ref="C20:E20"/>
    <mergeCell ref="C21:E21"/>
    <mergeCell ref="S21:U21"/>
    <mergeCell ref="H19:K19"/>
    <mergeCell ref="H20:K20"/>
    <mergeCell ref="H21:K21"/>
    <mergeCell ref="H22:K22"/>
    <mergeCell ref="N21:P21"/>
    <mergeCell ref="N19:P19"/>
    <mergeCell ref="S19:U19"/>
    <mergeCell ref="N20:P20"/>
    <mergeCell ref="S20:U20"/>
    <mergeCell ref="AC21:AE21"/>
    <mergeCell ref="AC22:AE22"/>
    <mergeCell ref="AC19:AE19"/>
    <mergeCell ref="AC20:AE20"/>
    <mergeCell ref="X19:Z19"/>
    <mergeCell ref="X20:Z20"/>
    <mergeCell ref="X21:Z21"/>
    <mergeCell ref="X22:Z22"/>
  </mergeCells>
  <phoneticPr fontId="14" type="noConversion"/>
  <conditionalFormatting sqref="C6:AR17">
    <cfRule type="expression" dxfId="6" priority="5">
      <formula>MONTH(C6)&lt;&gt;MONTH($B6)</formula>
    </cfRule>
    <cfRule type="expression" dxfId="5" priority="15">
      <formula>OR(LEFT(C$5,1)="S", COUNTIF(lstHolidays, C6)&gt;0)</formula>
    </cfRule>
  </conditionalFormatting>
  <conditionalFormatting sqref="C22:AE22">
    <cfRule type="beginsWith" dxfId="4" priority="1" operator="beginsWith" text="UP">
      <formula>LEFT(C22,LEN("UP"))="UP"</formula>
    </cfRule>
  </conditionalFormatting>
  <printOptions horizontalCentered="1"/>
  <pageMargins left="0.25" right="0.25" top="0.75" bottom="0.75" header="0.3" footer="0.3"/>
  <pageSetup scale="60" fitToHeight="0" orientation="landscape" r:id="rId1"/>
  <headerFooter differentFirst="1">
    <oddFooter>Page &amp;P of 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77486DEF-4B90-4A09-A027-C628567EDF4C}">
            <xm:f>COUNTIFS(lstEmpNames,valSelEmployee,lstSdates,"&lt;="&amp;C6,lstEDates,"&gt;="&amp;C6,lstHTypes,'Leave Types'!$B$4)&gt;0</xm:f>
            <x14:dxf>
              <font>
                <color theme="3" tint="-0.24994659260841701"/>
              </font>
              <fill>
                <patternFill>
                  <bgColor theme="4"/>
                </patternFill>
              </fill>
            </x14:dxf>
          </x14:cfRule>
          <xm:sqref>C6:AR17</xm:sqref>
        </x14:conditionalFormatting>
        <x14:conditionalFormatting xmlns:xm="http://schemas.microsoft.com/office/excel/2006/main">
          <x14:cfRule type="expression" priority="7" id="{7BA81481-452F-4533-84C8-E4B1E4D25843}">
            <xm:f>COUNTIFS(lstEmpNames,valSelEmployee,lstSdates,"&lt;="&amp;C6,lstEDates,"&gt;="&amp;C6,lstHTypes,'Leave Types'!$B$5)&gt;0</xm:f>
            <x14:dxf>
              <fill>
                <patternFill>
                  <bgColor theme="8"/>
                </patternFill>
              </fill>
            </x14:dxf>
          </x14:cfRule>
          <x14:cfRule type="expression" priority="8" id="{7DF86B1D-BC96-4C1F-BA74-43CC1527B439}">
            <xm:f>COUNTIFS(lstEmpNames,valSelEmployee,lstSdates,"&lt;="&amp;C6,lstEDates,"&gt;="&amp;C6,lstHTypes,'Leave Types'!$B$6)&gt;0</xm:f>
            <x14:dxf>
              <fill>
                <patternFill>
                  <bgColor theme="6"/>
                </patternFill>
              </fill>
            </x14:dxf>
          </x14:cfRule>
          <x14:cfRule type="expression" priority="14" id="{8D7627D3-E4F4-4E54-8BDC-376A6BB31759}">
            <xm:f>COUNTIFS(lstEmpNames,valSelEmployee,lstSdates,"&lt;="&amp;C6,lstEDates,"&gt;="&amp;C6,lstHTypes,'Leave Types'!$B$7)&gt;0</xm:f>
            <x14:dxf>
              <fill>
                <patternFill>
                  <bgColor theme="7"/>
                </patternFill>
              </fill>
            </x14:dxf>
          </x14:cfRule>
          <xm:sqref>C6:AR17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0252B2-B483-40AD-ABFF-1292C539892D}">
          <x14:formula1>
            <xm:f>'List of Employees'!$B$4:$B$12</xm:f>
          </x14:formula1>
          <xm:sqref>C2:I2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5" tint="-0.499984740745262"/>
    <pageSetUpPr autoPageBreaks="0" fitToPage="1"/>
  </sheetPr>
  <dimension ref="B1:F17"/>
  <sheetViews>
    <sheetView showGridLines="0" zoomScaleNormal="100" workbookViewId="0">
      <selection activeCell="F6" sqref="F6"/>
    </sheetView>
  </sheetViews>
  <sheetFormatPr defaultRowHeight="30" customHeight="1" x14ac:dyDescent="0.35"/>
  <cols>
    <col min="1" max="1" width="2.58203125" customWidth="1"/>
    <col min="2" max="2" width="25.58203125" customWidth="1"/>
    <col min="3" max="4" width="17.25" customWidth="1"/>
    <col min="5" max="5" width="18.33203125" customWidth="1"/>
    <col min="6" max="6" width="12.25" customWidth="1"/>
    <col min="7" max="7" width="2.58203125" customWidth="1"/>
  </cols>
  <sheetData>
    <row r="1" spans="2:6" ht="40" customHeight="1" x14ac:dyDescent="0.35">
      <c r="B1" s="20" t="s">
        <v>69</v>
      </c>
    </row>
    <row r="2" spans="2:6" ht="15" customHeight="1" x14ac:dyDescent="0.35"/>
    <row r="3" spans="2:6" ht="30" customHeight="1" x14ac:dyDescent="0.35">
      <c r="B3" s="9" t="s">
        <v>70</v>
      </c>
      <c r="C3" s="9" t="s">
        <v>71</v>
      </c>
      <c r="D3" s="9" t="s">
        <v>72</v>
      </c>
      <c r="E3" s="9" t="s">
        <v>73</v>
      </c>
      <c r="F3" s="9" t="s">
        <v>1</v>
      </c>
    </row>
    <row r="4" spans="2:6" ht="30" customHeight="1" x14ac:dyDescent="0.35">
      <c r="B4" s="8" t="s">
        <v>81</v>
      </c>
      <c r="C4" s="11">
        <v>44927</v>
      </c>
      <c r="D4" s="11">
        <v>44956</v>
      </c>
      <c r="E4" s="8" t="s">
        <v>90</v>
      </c>
      <c r="F4" s="10">
        <f ca="1">NETWORKDAYS(LeaveTracker[[#This Row],[Start date]],LeaveTracker[[#This Row],[End date]],lstHolidays)</f>
        <v>21</v>
      </c>
    </row>
    <row r="5" spans="2:6" ht="30" customHeight="1" x14ac:dyDescent="0.35">
      <c r="B5" s="8" t="s">
        <v>83</v>
      </c>
      <c r="C5" s="11">
        <f ca="1">DATE(YEAR(TODAY()),1,17)</f>
        <v>44943</v>
      </c>
      <c r="D5" s="11">
        <f ca="1">DATE(YEAR(TODAY()),1,18)</f>
        <v>44944</v>
      </c>
      <c r="E5" s="8" t="s">
        <v>8</v>
      </c>
      <c r="F5" s="10">
        <f ca="1">NETWORKDAYS(LeaveTracker[[#This Row],[Start date]],LeaveTracker[[#This Row],[End date]],lstHolidays)</f>
        <v>2</v>
      </c>
    </row>
    <row r="6" spans="2:6" ht="30" customHeight="1" x14ac:dyDescent="0.35">
      <c r="B6" s="8" t="s">
        <v>84</v>
      </c>
      <c r="C6" s="11">
        <f ca="1">DATE(YEAR(TODAY()),1,18 )</f>
        <v>44944</v>
      </c>
      <c r="D6" s="11">
        <f ca="1">DATE(YEAR(TODAY()),1,21)</f>
        <v>44947</v>
      </c>
      <c r="E6" s="8" t="s">
        <v>8</v>
      </c>
      <c r="F6" s="10">
        <f ca="1">NETWORKDAYS(LeaveTracker[[#This Row],[Start date]],LeaveTracker[[#This Row],[End date]],lstHolidays)</f>
        <v>3</v>
      </c>
    </row>
    <row r="7" spans="2:6" ht="30" customHeight="1" x14ac:dyDescent="0.35">
      <c r="B7" s="8" t="s">
        <v>84</v>
      </c>
      <c r="C7" s="11">
        <f ca="1">DATE(YEAR(TODAY())-1,12,10 )</f>
        <v>44905</v>
      </c>
      <c r="D7" s="11">
        <f ca="1">DATE(YEAR(TODAY())-1,12,16)</f>
        <v>44911</v>
      </c>
      <c r="E7" s="8" t="s">
        <v>8</v>
      </c>
      <c r="F7" s="10">
        <f ca="1">NETWORKDAYS(LeaveTracker[[#This Row],[Start date]],LeaveTracker[[#This Row],[End date]],lstHolidays)</f>
        <v>5</v>
      </c>
    </row>
    <row r="8" spans="2:6" ht="30" customHeight="1" x14ac:dyDescent="0.35">
      <c r="B8" s="8" t="s">
        <v>85</v>
      </c>
      <c r="C8" s="11">
        <f ca="1">DATE(YEAR(TODAY())-1,12,1  )</f>
        <v>44896</v>
      </c>
      <c r="D8" s="11">
        <f ca="1">DATE(YEAR(TODAY())-1,12,2)</f>
        <v>44897</v>
      </c>
      <c r="E8" s="8" t="s">
        <v>68</v>
      </c>
      <c r="F8" s="10">
        <f ca="1">NETWORKDAYS(LeaveTracker[[#This Row],[Start date]],LeaveTracker[[#This Row],[End date]],lstHolidays)</f>
        <v>2</v>
      </c>
    </row>
    <row r="9" spans="2:6" ht="30" customHeight="1" x14ac:dyDescent="0.35">
      <c r="B9" s="8" t="s">
        <v>86</v>
      </c>
      <c r="C9" s="11">
        <f ca="1">DATE(YEAR(TODAY())-1,11,14  )</f>
        <v>44879</v>
      </c>
      <c r="D9" s="11">
        <f ca="1">DATE(YEAR(TODAY())-1,11,18)</f>
        <v>44883</v>
      </c>
      <c r="E9" s="8" t="s">
        <v>8</v>
      </c>
      <c r="F9" s="10">
        <f ca="1">NETWORKDAYS(LeaveTracker[[#This Row],[Start date]],LeaveTracker[[#This Row],[End date]],lstHolidays)</f>
        <v>5</v>
      </c>
    </row>
    <row r="10" spans="2:6" ht="30" customHeight="1" x14ac:dyDescent="0.35">
      <c r="B10" s="8" t="s">
        <v>89</v>
      </c>
      <c r="C10" s="11">
        <f ca="1">DATE(YEAR(TODAY()),1,31 )</f>
        <v>44957</v>
      </c>
      <c r="D10" s="11">
        <f ca="1">DATE(YEAR(TODAY()),2,4)</f>
        <v>44961</v>
      </c>
      <c r="E10" s="8" t="s">
        <v>68</v>
      </c>
      <c r="F10" s="10">
        <f ca="1">NETWORKDAYS(LeaveTracker[[#This Row],[Start date]],LeaveTracker[[#This Row],[End date]],lstHolidays)</f>
        <v>4</v>
      </c>
    </row>
    <row r="11" spans="2:6" ht="30" customHeight="1" x14ac:dyDescent="0.35">
      <c r="B11" s="8" t="s">
        <v>81</v>
      </c>
      <c r="C11" s="11">
        <f ca="1">DATE(YEAR(TODAY())-1,12,1  )</f>
        <v>44896</v>
      </c>
      <c r="D11" s="11">
        <f ca="1">DATE(YEAR(TODAY())-1,12,6)</f>
        <v>44901</v>
      </c>
      <c r="E11" s="8" t="s">
        <v>68</v>
      </c>
      <c r="F11" s="10">
        <f ca="1">NETWORKDAYS(LeaveTracker[[#This Row],[Start date]],LeaveTracker[[#This Row],[End date]],lstHolidays)</f>
        <v>4</v>
      </c>
    </row>
    <row r="12" spans="2:6" ht="30" customHeight="1" x14ac:dyDescent="0.35">
      <c r="B12" s="8" t="s">
        <v>89</v>
      </c>
      <c r="C12" s="11">
        <f ca="1">DATE(YEAR(TODAY())-1,12,10  )</f>
        <v>44905</v>
      </c>
      <c r="D12" s="11">
        <f ca="1">DATE(YEAR(TODAY())-1,12,16)</f>
        <v>44911</v>
      </c>
      <c r="E12" s="8" t="s">
        <v>0</v>
      </c>
      <c r="F12" s="10">
        <f ca="1">NETWORKDAYS(LeaveTracker[[#This Row],[Start date]],LeaveTracker[[#This Row],[End date]],lstHolidays)</f>
        <v>5</v>
      </c>
    </row>
    <row r="13" spans="2:6" ht="30" customHeight="1" x14ac:dyDescent="0.35">
      <c r="B13" s="8" t="s">
        <v>87</v>
      </c>
      <c r="C13" s="11">
        <f t="shared" ref="C13:C16" ca="1" si="0">DATE(YEAR(TODAY()),1,31 )</f>
        <v>44957</v>
      </c>
      <c r="D13" s="11">
        <f t="shared" ref="D13:D16" ca="1" si="1">DATE(YEAR(TODAY()),2,4)</f>
        <v>44961</v>
      </c>
      <c r="E13" s="8" t="s">
        <v>68</v>
      </c>
      <c r="F13" s="10">
        <f ca="1">NETWORKDAYS(LeaveTracker[[#This Row],[Start date]],LeaveTracker[[#This Row],[End date]],lstHolidays)</f>
        <v>4</v>
      </c>
    </row>
    <row r="14" spans="2:6" ht="30" customHeight="1" x14ac:dyDescent="0.35">
      <c r="B14" s="8" t="s">
        <v>88</v>
      </c>
      <c r="C14" s="11">
        <f t="shared" ref="C14:C16" ca="1" si="2">DATE(YEAR(TODAY())-1,12,1  )</f>
        <v>44896</v>
      </c>
      <c r="D14" s="11">
        <f t="shared" ref="D14:D16" ca="1" si="3">DATE(YEAR(TODAY())-1,12,6)</f>
        <v>44901</v>
      </c>
      <c r="E14" s="8" t="s">
        <v>0</v>
      </c>
      <c r="F14" s="10">
        <f ca="1">NETWORKDAYS(LeaveTracker[[#This Row],[Start date]],LeaveTracker[[#This Row],[End date]],lstHolidays)</f>
        <v>4</v>
      </c>
    </row>
    <row r="15" spans="2:6" ht="30" customHeight="1" x14ac:dyDescent="0.35">
      <c r="B15" s="8" t="s">
        <v>89</v>
      </c>
      <c r="C15" s="11">
        <f t="shared" ref="C15:C16" ca="1" si="4">DATE(YEAR(TODAY())-1,12,10  )</f>
        <v>44905</v>
      </c>
      <c r="D15" s="11">
        <f t="shared" ref="D15:D16" ca="1" si="5">DATE(YEAR(TODAY())-1,12,16)</f>
        <v>44911</v>
      </c>
      <c r="E15" s="8" t="s">
        <v>0</v>
      </c>
      <c r="F15" s="10">
        <f ca="1">NETWORKDAYS(LeaveTracker[[#This Row],[Start date]],LeaveTracker[[#This Row],[End date]],lstHolidays)</f>
        <v>5</v>
      </c>
    </row>
    <row r="16" spans="2:6" ht="30" customHeight="1" x14ac:dyDescent="0.35">
      <c r="B16" s="8" t="s">
        <v>81</v>
      </c>
      <c r="C16" s="11">
        <f t="shared" ref="C16" ca="1" si="6">DATE(YEAR(TODAY()),1,31 )</f>
        <v>44957</v>
      </c>
      <c r="D16" s="11">
        <f t="shared" ref="D16" ca="1" si="7">DATE(YEAR(TODAY()),2,4)</f>
        <v>44961</v>
      </c>
      <c r="E16" s="8" t="s">
        <v>68</v>
      </c>
      <c r="F16" s="10">
        <f ca="1">NETWORKDAYS(LeaveTracker[[#This Row],[Start date]],LeaveTracker[[#This Row],[End date]],lstHolidays)</f>
        <v>4</v>
      </c>
    </row>
    <row r="17" spans="2:6" ht="30" customHeight="1" x14ac:dyDescent="0.35">
      <c r="B17" s="8"/>
      <c r="C17" s="11"/>
      <c r="D17" s="11"/>
      <c r="E17" s="8"/>
      <c r="F17" s="10"/>
    </row>
  </sheetData>
  <dataValidations count="11">
    <dataValidation type="list" errorStyle="information" allowBlank="1" showInputMessage="1" showErrorMessage="1" errorTitle="Unknown Employee" error="Please select an employee from the list. To modify the list, on the Settings tab, add or remove employees from the List of Employees table." sqref="B18:B732" xr:uid="{00000000-0002-0000-0100-000001000000}">
      <formula1>lstEmployees</formula1>
    </dataValidation>
    <dataValidation allowBlank="1" showInputMessage="1" showErrorMessage="1" prompt="Log employee leave in the table in this worksheet" sqref="A1" xr:uid="{00000000-0002-0000-0100-000002000000}"/>
    <dataValidation allowBlank="1" showInputMessage="1" showErrorMessage="1" prompt="The below table is used in Calendar View to automatically update an employee’s annual attendance record. Use table filters to get entries for specific employee or type of leave" sqref="B2" xr:uid="{00000000-0002-0000-0100-000003000000}"/>
    <dataValidation allowBlank="1" showInputMessage="1" showErrorMessage="1" prompt="Select an employee name in this column. Press ALT+DOWN ARROW to open the drop-down list, and ENTER to select the employee name" sqref="B3" xr:uid="{00000000-0002-0000-0100-000004000000}"/>
    <dataValidation allowBlank="1" showInputMessage="1" showErrorMessage="1" prompt="Enter leave start date in this column_x000a_" sqref="C3" xr:uid="{00000000-0002-0000-0100-000006000000}"/>
    <dataValidation allowBlank="1" showInputMessage="1" showErrorMessage="1" prompt="Enter leave end date in this column" sqref="D3" xr:uid="{00000000-0002-0000-0100-000007000000}"/>
    <dataValidation allowBlank="1" showInputMessage="1" showErrorMessage="1" prompt="Select type of leave in this column. Press ALT+DOWN ARROW to open the drop-down list, and press ENTER to select the type of leave" sqref="E3" xr:uid="{00000000-0002-0000-0100-000008000000}"/>
    <dataValidation allowBlank="1" showInputMessage="1" showErrorMessage="1" prompt="Total number of days is automatically calculated in this column" sqref="F3" xr:uid="{00000000-0002-0000-0100-000009000000}"/>
    <dataValidation allowBlank="1" showInputMessage="1" showErrorMessage="1" prompt="Worksheet title is in this cell" sqref="B1" xr:uid="{00000000-0002-0000-0100-00000A000000}"/>
    <dataValidation type="list" errorStyle="warning" allowBlank="1" showInputMessage="1" showErrorMessage="1" error="Select type of leave from the list. Select CANCEL, and press ALT+DOWN ARROW to select type of leave from the drop-down list" sqref="E4:E17" xr:uid="{00000000-0002-0000-0100-000000000000}">
      <formula1>lstHolidayTypes</formula1>
    </dataValidation>
    <dataValidation type="list" errorStyle="warning" allowBlank="1" showInputMessage="1" showErrorMessage="1" error="Select employee name from the list. Select CANCEL, and press ALT+DOWN ARROW to select employee name from the drop-down list" sqref="B4:B17" xr:uid="{00000000-0002-0000-0100-000005000000}">
      <formula1>lstEmployees</formula1>
    </dataValidation>
  </dataValidations>
  <pageMargins left="0.7" right="0.7" top="0.75" bottom="0.75" header="0.3" footer="0.3"/>
  <pageSetup scale="94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2" tint="-0.499984740745262"/>
    <pageSetUpPr fitToPage="1"/>
  </sheetPr>
  <dimension ref="B1:B12"/>
  <sheetViews>
    <sheetView showGridLines="0" topLeftCell="A4" workbookViewId="0">
      <selection activeCell="J13" sqref="J13"/>
    </sheetView>
  </sheetViews>
  <sheetFormatPr defaultRowHeight="30" customHeight="1" x14ac:dyDescent="0.35"/>
  <cols>
    <col min="1" max="1" width="2.58203125" customWidth="1"/>
    <col min="2" max="2" width="26.58203125" customWidth="1"/>
    <col min="3" max="3" width="3.25" customWidth="1"/>
  </cols>
  <sheetData>
    <row r="1" spans="2:2" ht="40" customHeight="1" x14ac:dyDescent="0.35">
      <c r="B1" s="20" t="s">
        <v>77</v>
      </c>
    </row>
    <row r="2" spans="2:2" ht="15" customHeight="1" x14ac:dyDescent="0.35"/>
    <row r="3" spans="2:2" ht="30" customHeight="1" x14ac:dyDescent="0.35">
      <c r="B3" s="9" t="s">
        <v>76</v>
      </c>
    </row>
    <row r="4" spans="2:2" ht="30" customHeight="1" x14ac:dyDescent="0.35">
      <c r="B4" s="32" t="s">
        <v>81</v>
      </c>
    </row>
    <row r="5" spans="2:2" ht="30" customHeight="1" x14ac:dyDescent="0.35">
      <c r="B5" s="33" t="s">
        <v>82</v>
      </c>
    </row>
    <row r="6" spans="2:2" ht="30" customHeight="1" x14ac:dyDescent="0.35">
      <c r="B6" s="33" t="s">
        <v>83</v>
      </c>
    </row>
    <row r="7" spans="2:2" ht="30" customHeight="1" x14ac:dyDescent="0.35">
      <c r="B7" s="33" t="s">
        <v>84</v>
      </c>
    </row>
    <row r="8" spans="2:2" ht="30" customHeight="1" x14ac:dyDescent="0.35">
      <c r="B8" s="33" t="s">
        <v>85</v>
      </c>
    </row>
    <row r="9" spans="2:2" ht="30" customHeight="1" x14ac:dyDescent="0.35">
      <c r="B9" s="33" t="s">
        <v>86</v>
      </c>
    </row>
    <row r="10" spans="2:2" ht="30" customHeight="1" x14ac:dyDescent="0.35">
      <c r="B10" s="33" t="s">
        <v>87</v>
      </c>
    </row>
    <row r="11" spans="2:2" ht="30" customHeight="1" x14ac:dyDescent="0.35">
      <c r="B11" s="33" t="s">
        <v>88</v>
      </c>
    </row>
    <row r="12" spans="2:2" ht="30" customHeight="1" thickBot="1" x14ac:dyDescent="0.4">
      <c r="B12" s="34" t="s">
        <v>89</v>
      </c>
    </row>
  </sheetData>
  <phoneticPr fontId="14" type="noConversion"/>
  <dataValidations count="3">
    <dataValidation allowBlank="1" showInputMessage="1" showErrorMessage="1" prompt="Add employees in this worksheet. Entries in this table are used for selection in Calendar View and Employee Leave Tracker worksheets" sqref="A1" xr:uid="{00000000-0002-0000-0200-000000000000}"/>
    <dataValidation allowBlank="1" showInputMessage="1" showErrorMessage="1" prompt="Worksheet title is in this cell" sqref="B1" xr:uid="{00000000-0002-0000-0200-000001000000}"/>
    <dataValidation allowBlank="1" showInputMessage="1" showErrorMessage="1" prompt="Employee names are in this column under this heading" sqref="B3" xr:uid="{00000000-0002-0000-0200-000002000000}"/>
  </dataValidations>
  <pageMargins left="0.7" right="0.7" top="0.75" bottom="0.75" header="0.3" footer="0.3"/>
  <pageSetup fitToHeight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B1:B7"/>
  <sheetViews>
    <sheetView showGridLines="0" zoomScale="60" zoomScaleNormal="60" workbookViewId="0">
      <selection activeCell="J13" sqref="J13"/>
    </sheetView>
  </sheetViews>
  <sheetFormatPr defaultRowHeight="30" customHeight="1" x14ac:dyDescent="0.35"/>
  <cols>
    <col min="1" max="1" width="2.58203125" customWidth="1"/>
    <col min="2" max="2" width="26.58203125" customWidth="1"/>
    <col min="3" max="3" width="3.25" customWidth="1"/>
  </cols>
  <sheetData>
    <row r="1" spans="2:2" ht="40" customHeight="1" x14ac:dyDescent="0.35">
      <c r="B1" s="20" t="s">
        <v>78</v>
      </c>
    </row>
    <row r="2" spans="2:2" ht="15" customHeight="1" x14ac:dyDescent="0.35"/>
    <row r="3" spans="2:2" ht="30" customHeight="1" x14ac:dyDescent="0.35">
      <c r="B3" s="9" t="s">
        <v>79</v>
      </c>
    </row>
    <row r="4" spans="2:2" ht="30" customHeight="1" x14ac:dyDescent="0.35">
      <c r="B4" s="8" t="s">
        <v>68</v>
      </c>
    </row>
    <row r="5" spans="2:2" ht="30" customHeight="1" x14ac:dyDescent="0.35">
      <c r="B5" s="8" t="s">
        <v>8</v>
      </c>
    </row>
    <row r="6" spans="2:2" ht="30" customHeight="1" x14ac:dyDescent="0.35">
      <c r="B6" s="8" t="s">
        <v>90</v>
      </c>
    </row>
    <row r="7" spans="2:2" ht="30" customHeight="1" x14ac:dyDescent="0.35">
      <c r="B7" s="8" t="s">
        <v>0</v>
      </c>
    </row>
  </sheetData>
  <dataValidations count="3">
    <dataValidation allowBlank="1" showInputMessage="1" showErrorMessage="1" prompt="Enter leave types in this column under this heading" sqref="B3" xr:uid="{00000000-0002-0000-0300-000000000000}"/>
    <dataValidation allowBlank="1" showInputMessage="1" showErrorMessage="1" prompt="Enter leave types in the table in this worksheet. Entries will be used for selection in Leave Tracker table in Employee Leave Tracker worksheet" sqref="A1" xr:uid="{00000000-0002-0000-0300-000001000000}"/>
    <dataValidation allowBlank="1" showInputMessage="1" showErrorMessage="1" prompt="Worksheet title is in this cell" sqref="B1" xr:uid="{00000000-0002-0000-0300-000002000000}"/>
  </dataValidations>
  <pageMargins left="0.7" right="0.7" top="0.75" bottom="0.75" header="0.3" footer="0.3"/>
  <pageSetup fitToHeight="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  <pageSetUpPr fitToPage="1"/>
  </sheetPr>
  <dimension ref="B1:C9"/>
  <sheetViews>
    <sheetView showGridLines="0" zoomScale="70" zoomScaleNormal="70" workbookViewId="0">
      <selection activeCell="B11" sqref="B11"/>
    </sheetView>
  </sheetViews>
  <sheetFormatPr defaultRowHeight="30" customHeight="1" x14ac:dyDescent="0.35"/>
  <cols>
    <col min="1" max="1" width="2.58203125" customWidth="1"/>
    <col min="2" max="2" width="26.58203125" customWidth="1"/>
    <col min="3" max="3" width="25.58203125" customWidth="1"/>
    <col min="4" max="4" width="2.58203125" customWidth="1"/>
  </cols>
  <sheetData>
    <row r="1" spans="2:3" ht="40" customHeight="1" x14ac:dyDescent="0.35">
      <c r="B1" s="20" t="s">
        <v>80</v>
      </c>
    </row>
    <row r="2" spans="2:3" ht="15" customHeight="1" x14ac:dyDescent="0.35"/>
    <row r="3" spans="2:3" ht="30" customHeight="1" x14ac:dyDescent="0.35">
      <c r="B3" s="9" t="s">
        <v>80</v>
      </c>
      <c r="C3" s="9" t="s">
        <v>2</v>
      </c>
    </row>
    <row r="4" spans="2:3" ht="30" customHeight="1" x14ac:dyDescent="0.35">
      <c r="B4" s="11">
        <f ca="1">DATE(YEAR(TODAY()),1,1)</f>
        <v>44927</v>
      </c>
      <c r="C4" s="8" t="s">
        <v>3</v>
      </c>
    </row>
    <row r="5" spans="2:3" ht="30" customHeight="1" x14ac:dyDescent="0.35">
      <c r="B5" s="11">
        <f ca="1">DATE(YEAR(TODAY()),7,4)</f>
        <v>45111</v>
      </c>
      <c r="C5" s="8" t="s">
        <v>5</v>
      </c>
    </row>
    <row r="6" spans="2:3" ht="30" customHeight="1" x14ac:dyDescent="0.35">
      <c r="B6" s="11">
        <f ca="1">DATE(YEAR(TODAY()),11,24)</f>
        <v>45254</v>
      </c>
      <c r="C6" s="8" t="s">
        <v>6</v>
      </c>
    </row>
    <row r="7" spans="2:3" ht="30" customHeight="1" x14ac:dyDescent="0.35">
      <c r="B7" s="11">
        <f ca="1">DATE(YEAR(TODAY()),11,25)</f>
        <v>45255</v>
      </c>
      <c r="C7" s="8" t="s">
        <v>6</v>
      </c>
    </row>
    <row r="8" spans="2:3" ht="30" customHeight="1" x14ac:dyDescent="0.35">
      <c r="B8" s="11">
        <f ca="1">DATE(YEAR(TODAY()),12,24)</f>
        <v>45284</v>
      </c>
      <c r="C8" s="8" t="s">
        <v>4</v>
      </c>
    </row>
    <row r="9" spans="2:3" ht="30" customHeight="1" x14ac:dyDescent="0.35">
      <c r="B9" s="11">
        <f ca="1">DATE(YEAR(TODAY()),12,25)</f>
        <v>45285</v>
      </c>
      <c r="C9" s="8" t="s">
        <v>4</v>
      </c>
    </row>
  </sheetData>
  <dataValidations count="4">
    <dataValidation allowBlank="1" showInputMessage="1" showErrorMessage="1" prompt="Enter Holiday date in this column under this heading" sqref="B3" xr:uid="{00000000-0002-0000-0400-000000000000}"/>
    <dataValidation allowBlank="1" showInputMessage="1" showErrorMessage="1" prompt="Enter description in this column under this heading" sqref="C3" xr:uid="{00000000-0002-0000-0400-000001000000}"/>
    <dataValidation allowBlank="1" showInputMessage="1" showErrorMessage="1" prompt="Enter company holidays in the table in this worksheet" sqref="A1" xr:uid="{00000000-0002-0000-0400-000002000000}"/>
    <dataValidation allowBlank="1" showInputMessage="1" showErrorMessage="1" prompt="Worksheet title is in this cell" sqref="B1" xr:uid="{00000000-0002-0000-0400-000003000000}"/>
  </dataValidations>
  <pageMargins left="0.7" right="0.7" top="0.75" bottom="0.75" header="0.3" footer="0.3"/>
  <pageSetup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E32381-11FD-48B6-9732-8BE4AB0B2564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30e9df3-be65-4c73-a93b-d1236ebd677e"/>
    <ds:schemaRef ds:uri="http://purl.org/dc/dcmitype/"/>
    <ds:schemaRef ds:uri="http://purl.org/dc/terms/"/>
    <ds:schemaRef ds:uri="16c05727-aa75-4e4a-9b5f-8a80a1165891"/>
    <ds:schemaRef ds:uri="http://schemas.microsoft.com/office/2006/metadata/properties"/>
    <ds:schemaRef ds:uri="71af3243-3dd4-4a8d-8c0d-dd76da1f02a5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075A7B-F30D-47F1-AEFA-B156454BD2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763B78-D398-4AC1-A558-DD645966D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TM02780235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15</vt:i4>
      </vt:variant>
    </vt:vector>
  </HeadingPairs>
  <TitlesOfParts>
    <vt:vector size="20" baseType="lpstr">
      <vt:lpstr>Calendar View</vt:lpstr>
      <vt:lpstr>Employee Leave Tracker</vt:lpstr>
      <vt:lpstr>List of Employees</vt:lpstr>
      <vt:lpstr>Leave Types</vt:lpstr>
      <vt:lpstr>Company Holidays</vt:lpstr>
      <vt:lpstr>Calendar_Year</vt:lpstr>
      <vt:lpstr>ColumnTitle3</vt:lpstr>
      <vt:lpstr>ColumnTitle4</vt:lpstr>
      <vt:lpstr>ColumnTitle5</vt:lpstr>
      <vt:lpstr>ColumnTitleRegion..AC22.1</vt:lpstr>
      <vt:lpstr>lstEDates</vt:lpstr>
      <vt:lpstr>lstEmployees</vt:lpstr>
      <vt:lpstr>lstEmpNames</vt:lpstr>
      <vt:lpstr>lstHolidays</vt:lpstr>
      <vt:lpstr>lstHolidayTypes</vt:lpstr>
      <vt:lpstr>lstHTypes</vt:lpstr>
      <vt:lpstr>lstSdates</vt:lpstr>
      <vt:lpstr>Title1</vt:lpstr>
      <vt:lpstr>Title2</vt:lpstr>
      <vt:lpstr>valSelEmployee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2022-11-06T05:48:25Z</dcterms:created>
  <dcterms:modified xsi:type="dcterms:W3CDTF">2023-01-09T14:40:44Z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