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FFA1C6E-7B4B-4D43-9D95-F9E2AC4CB64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قاعدة البيانات" sheetId="11" r:id="rId1"/>
    <sheet name="الخلاصة" sheetId="8" r:id="rId2"/>
  </sheets>
  <definedNames>
    <definedName name="_xlnm._FilterDatabase" localSheetId="1" hidden="1">الخلاصة!$A$1:$H$55</definedName>
    <definedName name="details">الجدول14[#All]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8" l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2" i="8"/>
  <c r="E452" i="11" l="1"/>
  <c r="E451" i="11"/>
  <c r="E450" i="11"/>
  <c r="E449" i="11"/>
  <c r="E448" i="11"/>
  <c r="E447" i="11"/>
  <c r="E446" i="11"/>
  <c r="E445" i="11"/>
  <c r="E444" i="11"/>
  <c r="E443" i="11"/>
  <c r="E442" i="11"/>
  <c r="E441" i="11"/>
  <c r="E440" i="11"/>
  <c r="E439" i="11"/>
  <c r="E438" i="11"/>
  <c r="E437" i="11"/>
  <c r="E436" i="11"/>
  <c r="E435" i="11"/>
  <c r="E434" i="11"/>
  <c r="E433" i="11"/>
  <c r="E432" i="11"/>
  <c r="E431" i="11"/>
  <c r="E430" i="11"/>
  <c r="E429" i="11"/>
  <c r="E428" i="11"/>
  <c r="E427" i="11"/>
  <c r="E426" i="11"/>
  <c r="E425" i="11"/>
  <c r="E424" i="11"/>
  <c r="E423" i="11"/>
  <c r="E422" i="11"/>
  <c r="E421" i="11"/>
  <c r="E420" i="11"/>
  <c r="E419" i="11"/>
  <c r="E418" i="11"/>
  <c r="E417" i="11"/>
  <c r="E416" i="11"/>
  <c r="E415" i="11"/>
  <c r="E414" i="11"/>
  <c r="E413" i="11"/>
  <c r="E412" i="11"/>
  <c r="E411" i="11"/>
  <c r="E410" i="11"/>
  <c r="E409" i="11"/>
  <c r="E408" i="11"/>
  <c r="E407" i="11"/>
  <c r="E406" i="11"/>
  <c r="E405" i="11"/>
  <c r="E404" i="11"/>
  <c r="E403" i="11"/>
  <c r="E402" i="11"/>
  <c r="E401" i="11"/>
  <c r="E400" i="11"/>
  <c r="E399" i="11"/>
  <c r="E398" i="11"/>
  <c r="E397" i="11"/>
  <c r="E396" i="11"/>
  <c r="E395" i="11"/>
  <c r="E394" i="11"/>
  <c r="E393" i="11"/>
  <c r="E392" i="11"/>
  <c r="E391" i="11"/>
  <c r="E390" i="11"/>
  <c r="E389" i="11"/>
  <c r="E388" i="11"/>
  <c r="E387" i="11"/>
  <c r="E386" i="11"/>
  <c r="E385" i="11"/>
  <c r="E384" i="11"/>
  <c r="E383" i="11"/>
  <c r="E301" i="11"/>
  <c r="E300" i="11"/>
  <c r="E299" i="11"/>
  <c r="D298" i="11"/>
  <c r="E298" i="11" s="1"/>
  <c r="E297" i="11"/>
  <c r="E296" i="11"/>
  <c r="D295" i="11"/>
  <c r="E295" i="11" s="1"/>
  <c r="E294" i="11"/>
  <c r="E293" i="11"/>
  <c r="E292" i="11"/>
  <c r="E291" i="11"/>
  <c r="E290" i="11"/>
  <c r="E289" i="11"/>
  <c r="E288" i="11"/>
  <c r="E287" i="11"/>
  <c r="E286" i="11"/>
  <c r="E285" i="11"/>
  <c r="E284" i="11"/>
  <c r="E283" i="11"/>
  <c r="E282" i="11"/>
  <c r="E281" i="11"/>
  <c r="E280" i="11"/>
  <c r="E279" i="11"/>
  <c r="E278" i="11"/>
  <c r="E277" i="11"/>
  <c r="E276" i="11"/>
  <c r="E275" i="11"/>
  <c r="E274" i="11"/>
  <c r="E273" i="11"/>
  <c r="E272" i="11"/>
  <c r="E271" i="11"/>
  <c r="E270" i="11"/>
  <c r="E269" i="11"/>
  <c r="E268" i="11"/>
  <c r="E267" i="11"/>
  <c r="E266" i="11"/>
  <c r="E265" i="11"/>
  <c r="E264" i="11"/>
  <c r="D263" i="11"/>
  <c r="E263" i="11" s="1"/>
  <c r="E262" i="11"/>
  <c r="E261" i="11"/>
  <c r="E260" i="11"/>
  <c r="E259" i="11"/>
  <c r="D258" i="11"/>
  <c r="E258" i="11" s="1"/>
  <c r="E257" i="11"/>
  <c r="D256" i="11"/>
  <c r="E256" i="11" s="1"/>
  <c r="D255" i="11"/>
  <c r="E255" i="11" s="1"/>
  <c r="E254" i="11"/>
  <c r="E253" i="11"/>
  <c r="E252" i="11"/>
  <c r="D251" i="11"/>
  <c r="E251" i="11" s="1"/>
  <c r="E250" i="11"/>
  <c r="E249" i="11"/>
  <c r="E248" i="11"/>
  <c r="E247" i="11"/>
  <c r="E246" i="11"/>
  <c r="E245" i="11"/>
  <c r="E244" i="11"/>
  <c r="E243" i="11"/>
  <c r="E242" i="11"/>
  <c r="E241" i="11"/>
  <c r="E240" i="11"/>
  <c r="D239" i="11"/>
  <c r="E239" i="11" s="1"/>
  <c r="D238" i="11"/>
  <c r="E238" i="11" s="1"/>
  <c r="E237" i="11"/>
  <c r="D236" i="11"/>
  <c r="E236" i="11" s="1"/>
  <c r="E235" i="11"/>
  <c r="E234" i="11"/>
  <c r="E233" i="11"/>
  <c r="E232" i="11"/>
  <c r="E231" i="11"/>
  <c r="E230" i="11"/>
  <c r="E229" i="11"/>
  <c r="E228" i="11"/>
  <c r="E227" i="11"/>
  <c r="E226" i="11"/>
  <c r="D225" i="11"/>
  <c r="E225" i="11" s="1"/>
  <c r="E224" i="11"/>
  <c r="E223" i="11"/>
  <c r="E222" i="11"/>
  <c r="E221" i="11"/>
  <c r="E220" i="11"/>
  <c r="E219" i="11"/>
  <c r="E218" i="11"/>
  <c r="E217" i="11"/>
  <c r="E216" i="11"/>
  <c r="E215" i="11"/>
  <c r="E214" i="11"/>
  <c r="E213" i="11"/>
  <c r="E212" i="11"/>
  <c r="E211" i="11"/>
  <c r="E210" i="11"/>
  <c r="E209" i="11"/>
  <c r="E208" i="11"/>
  <c r="E207" i="11"/>
  <c r="E206" i="11"/>
  <c r="E205" i="11"/>
  <c r="E204" i="11"/>
  <c r="E203" i="11"/>
  <c r="E202" i="11"/>
  <c r="E201" i="11"/>
  <c r="E200" i="11"/>
  <c r="E199" i="11"/>
  <c r="E198" i="11"/>
  <c r="E197" i="11"/>
  <c r="E196" i="11"/>
  <c r="E195" i="11"/>
  <c r="E194" i="11"/>
  <c r="E193" i="11"/>
  <c r="E192" i="11"/>
  <c r="E191" i="11"/>
  <c r="E190" i="11"/>
  <c r="E189" i="11"/>
  <c r="E188" i="11"/>
  <c r="E187" i="11"/>
  <c r="E186" i="11"/>
  <c r="E185" i="11"/>
  <c r="E184" i="11"/>
  <c r="E183" i="11"/>
  <c r="E182" i="11"/>
  <c r="E181" i="11"/>
  <c r="E180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302" i="11"/>
  <c r="E303" i="11"/>
  <c r="E304" i="11"/>
  <c r="E305" i="11"/>
  <c r="E306" i="11"/>
  <c r="E307" i="11"/>
  <c r="E308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F568" i="11"/>
  <c r="E567" i="11"/>
  <c r="E566" i="11"/>
  <c r="E565" i="11"/>
  <c r="E564" i="11"/>
  <c r="E563" i="11"/>
  <c r="E562" i="11"/>
  <c r="E561" i="11"/>
  <c r="E560" i="11"/>
  <c r="E559" i="11"/>
  <c r="E558" i="11"/>
  <c r="E557" i="11"/>
  <c r="E556" i="11"/>
  <c r="E555" i="11"/>
  <c r="E554" i="11"/>
  <c r="E553" i="11"/>
  <c r="E552" i="11"/>
  <c r="E551" i="11"/>
  <c r="E550" i="11"/>
  <c r="E549" i="11"/>
  <c r="E548" i="11"/>
  <c r="E547" i="11"/>
  <c r="E546" i="11"/>
  <c r="E545" i="11"/>
  <c r="E544" i="11"/>
  <c r="E543" i="11"/>
  <c r="E542" i="11"/>
  <c r="E541" i="11"/>
  <c r="E540" i="11"/>
  <c r="E539" i="11"/>
  <c r="E538" i="11"/>
  <c r="E537" i="11"/>
  <c r="E536" i="11"/>
  <c r="E535" i="11"/>
  <c r="E534" i="11"/>
  <c r="E533" i="11"/>
  <c r="E532" i="11"/>
  <c r="E531" i="11"/>
  <c r="E530" i="11"/>
  <c r="E529" i="11"/>
  <c r="E528" i="11"/>
  <c r="E527" i="11"/>
  <c r="E526" i="11"/>
  <c r="E525" i="11"/>
  <c r="E524" i="11"/>
  <c r="E523" i="11"/>
  <c r="E522" i="11"/>
  <c r="E521" i="11"/>
  <c r="E520" i="11"/>
  <c r="E519" i="11"/>
  <c r="E518" i="11"/>
  <c r="E517" i="11"/>
  <c r="E516" i="11"/>
  <c r="E515" i="11"/>
  <c r="E514" i="11"/>
  <c r="E513" i="11"/>
  <c r="E512" i="11"/>
  <c r="E511" i="11"/>
  <c r="E510" i="11"/>
  <c r="E509" i="11"/>
  <c r="E508" i="11"/>
  <c r="E507" i="11"/>
  <c r="E506" i="11"/>
  <c r="E505" i="11"/>
  <c r="E504" i="11"/>
  <c r="E503" i="11"/>
  <c r="E120" i="11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D107" i="11"/>
  <c r="E107" i="11" s="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D39" i="11"/>
  <c r="E39" i="11" s="1"/>
  <c r="D38" i="11"/>
  <c r="E38" i="11" s="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D20" i="11"/>
  <c r="E20" i="11" s="1"/>
  <c r="D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D568" i="11" l="1"/>
  <c r="E19" i="11"/>
  <c r="F80" i="8"/>
  <c r="E77" i="8" s="1"/>
  <c r="G81" i="8"/>
  <c r="G71" i="8"/>
  <c r="F86" i="8"/>
  <c r="C3" i="8" l="1"/>
  <c r="C5" i="8"/>
  <c r="C7" i="8"/>
  <c r="C9" i="8"/>
  <c r="C11" i="8"/>
  <c r="C13" i="8"/>
  <c r="C15" i="8"/>
  <c r="C17" i="8"/>
  <c r="C19" i="8"/>
  <c r="C21" i="8"/>
  <c r="C23" i="8"/>
  <c r="C25" i="8"/>
  <c r="C27" i="8"/>
  <c r="C29" i="8"/>
  <c r="C31" i="8"/>
  <c r="E31" i="8" s="1"/>
  <c r="C33" i="8"/>
  <c r="E33" i="8" s="1"/>
  <c r="C35" i="8"/>
  <c r="E35" i="8" s="1"/>
  <c r="C37" i="8"/>
  <c r="E37" i="8" s="1"/>
  <c r="C39" i="8"/>
  <c r="E39" i="8" s="1"/>
  <c r="C41" i="8"/>
  <c r="E41" i="8" s="1"/>
  <c r="C43" i="8"/>
  <c r="E43" i="8" s="1"/>
  <c r="C45" i="8"/>
  <c r="E45" i="8" s="1"/>
  <c r="C47" i="8"/>
  <c r="E47" i="8" s="1"/>
  <c r="C49" i="8"/>
  <c r="E49" i="8" s="1"/>
  <c r="C51" i="8"/>
  <c r="E51" i="8" s="1"/>
  <c r="C53" i="8"/>
  <c r="E53" i="8" s="1"/>
  <c r="C16" i="8"/>
  <c r="C22" i="8"/>
  <c r="C28" i="8"/>
  <c r="C32" i="8"/>
  <c r="E32" i="8" s="1"/>
  <c r="C38" i="8"/>
  <c r="E38" i="8" s="1"/>
  <c r="C42" i="8"/>
  <c r="E42" i="8" s="1"/>
  <c r="C48" i="8"/>
  <c r="E48" i="8" s="1"/>
  <c r="C52" i="8"/>
  <c r="E52" i="8" s="1"/>
  <c r="C2" i="8"/>
  <c r="C12" i="8"/>
  <c r="C14" i="8"/>
  <c r="C18" i="8"/>
  <c r="C24" i="8"/>
  <c r="C30" i="8"/>
  <c r="C34" i="8"/>
  <c r="E34" i="8" s="1"/>
  <c r="C40" i="8"/>
  <c r="E40" i="8" s="1"/>
  <c r="C44" i="8"/>
  <c r="E44" i="8" s="1"/>
  <c r="C50" i="8"/>
  <c r="E50" i="8" s="1"/>
  <c r="C54" i="8"/>
  <c r="E54" i="8" s="1"/>
  <c r="C4" i="8"/>
  <c r="C6" i="8"/>
  <c r="C8" i="8"/>
  <c r="C10" i="8"/>
  <c r="C20" i="8"/>
  <c r="C26" i="8"/>
  <c r="C36" i="8"/>
  <c r="E36" i="8" s="1"/>
  <c r="C46" i="8"/>
  <c r="E46" i="8" s="1"/>
  <c r="B5" i="8"/>
  <c r="B43" i="8"/>
  <c r="B53" i="8"/>
  <c r="B49" i="8"/>
  <c r="B36" i="8"/>
  <c r="B23" i="8"/>
  <c r="B51" i="8"/>
  <c r="B35" i="8"/>
  <c r="E568" i="11"/>
  <c r="B13" i="8" s="1"/>
  <c r="B28" i="8" l="1"/>
  <c r="B41" i="8"/>
  <c r="B50" i="8"/>
  <c r="B31" i="8"/>
  <c r="B44" i="8"/>
  <c r="B2" i="8"/>
  <c r="B48" i="8"/>
  <c r="B52" i="8"/>
  <c r="B14" i="8"/>
  <c r="B8" i="8"/>
  <c r="B3" i="8"/>
  <c r="B16" i="8"/>
  <c r="B4" i="8"/>
  <c r="B17" i="8"/>
  <c r="B26" i="8"/>
  <c r="B11" i="8"/>
  <c r="B24" i="8"/>
  <c r="B37" i="8"/>
  <c r="B47" i="8"/>
  <c r="B9" i="8"/>
  <c r="B18" i="8"/>
  <c r="B32" i="8"/>
  <c r="B46" i="8"/>
  <c r="B6" i="8"/>
  <c r="B38" i="8"/>
  <c r="B45" i="8"/>
  <c r="B54" i="8"/>
  <c r="B29" i="8"/>
  <c r="B22" i="8"/>
  <c r="B39" i="8"/>
  <c r="B10" i="8"/>
  <c r="B21" i="8"/>
  <c r="B19" i="8"/>
  <c r="B7" i="8"/>
  <c r="B20" i="8"/>
  <c r="B33" i="8"/>
  <c r="B42" i="8"/>
  <c r="B27" i="8"/>
  <c r="B40" i="8"/>
  <c r="B30" i="8"/>
  <c r="B12" i="8"/>
  <c r="B25" i="8"/>
  <c r="B34" i="8"/>
  <c r="B15" i="8"/>
  <c r="F81" i="8"/>
  <c r="F87" i="8" s="1"/>
  <c r="B62" i="8" l="1"/>
  <c r="A111" i="8" l="1"/>
  <c r="A112" i="8" s="1"/>
  <c r="D102" i="8"/>
  <c r="C108" i="8"/>
  <c r="C99" i="8"/>
  <c r="D101" i="8"/>
  <c r="F19" i="8" l="1"/>
  <c r="G19" i="8"/>
  <c r="F20" i="8"/>
  <c r="G20" i="8"/>
  <c r="F21" i="8"/>
  <c r="G21" i="8"/>
  <c r="F22" i="8"/>
  <c r="G22" i="8"/>
  <c r="F23" i="8"/>
  <c r="G23" i="8"/>
  <c r="F24" i="8"/>
  <c r="G24" i="8"/>
  <c r="F25" i="8"/>
  <c r="G25" i="8"/>
  <c r="F26" i="8"/>
  <c r="G26" i="8"/>
  <c r="F27" i="8"/>
  <c r="G27" i="8"/>
  <c r="F28" i="8"/>
  <c r="G28" i="8"/>
  <c r="F29" i="8"/>
  <c r="G29" i="8"/>
  <c r="F30" i="8"/>
  <c r="G30" i="8"/>
  <c r="E20" i="8" l="1"/>
  <c r="H29" i="8"/>
  <c r="H30" i="8"/>
  <c r="E23" i="8"/>
  <c r="E27" i="8"/>
  <c r="E19" i="8"/>
  <c r="E28" i="8"/>
  <c r="E24" i="8"/>
  <c r="E30" i="8"/>
  <c r="E29" i="8"/>
  <c r="H28" i="8"/>
  <c r="E22" i="8"/>
  <c r="E21" i="8"/>
  <c r="H27" i="8"/>
  <c r="E26" i="8"/>
  <c r="E25" i="8"/>
  <c r="H23" i="8"/>
  <c r="H22" i="8"/>
  <c r="H26" i="8"/>
  <c r="H25" i="8"/>
  <c r="H24" i="8"/>
  <c r="H19" i="8"/>
  <c r="H21" i="8"/>
  <c r="H20" i="8"/>
  <c r="D62" i="8"/>
  <c r="G3" i="8" l="1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F4" i="8"/>
  <c r="F5" i="8"/>
  <c r="F6" i="8"/>
  <c r="F7" i="8"/>
  <c r="F8" i="8"/>
  <c r="F9" i="8"/>
  <c r="F10" i="8"/>
  <c r="F11" i="8"/>
  <c r="F12" i="8"/>
  <c r="F14" i="8"/>
  <c r="F15" i="8"/>
  <c r="F16" i="8"/>
  <c r="F17" i="8"/>
  <c r="F18" i="8"/>
  <c r="F2" i="8"/>
  <c r="F13" i="8" l="1"/>
  <c r="H13" i="8" s="1"/>
  <c r="E72" i="8"/>
  <c r="F3" i="8"/>
  <c r="H3" i="8" s="1"/>
  <c r="E65" i="8"/>
  <c r="H9" i="8"/>
  <c r="H12" i="8"/>
  <c r="H6" i="8"/>
  <c r="H8" i="8"/>
  <c r="H4" i="8"/>
  <c r="H11" i="8"/>
  <c r="H7" i="8"/>
  <c r="B55" i="8"/>
  <c r="G2" i="8"/>
  <c r="G55" i="8" s="1"/>
  <c r="D55" i="8"/>
  <c r="G72" i="8" s="1"/>
  <c r="H16" i="8"/>
  <c r="H5" i="8"/>
  <c r="H10" i="8"/>
  <c r="H18" i="8"/>
  <c r="H14" i="8"/>
  <c r="H17" i="8"/>
  <c r="H15" i="8"/>
  <c r="E12" i="8"/>
  <c r="E3" i="8"/>
  <c r="E11" i="8"/>
  <c r="E5" i="8"/>
  <c r="E15" i="8"/>
  <c r="E14" i="8"/>
  <c r="E16" i="8"/>
  <c r="E6" i="8"/>
  <c r="E4" i="8"/>
  <c r="E10" i="8"/>
  <c r="E8" i="8"/>
  <c r="E9" i="8"/>
  <c r="E7" i="8"/>
  <c r="E13" i="8"/>
  <c r="E18" i="8"/>
  <c r="E17" i="8"/>
  <c r="B57" i="8" l="1"/>
  <c r="B63" i="8"/>
  <c r="D64" i="8"/>
  <c r="F55" i="8"/>
  <c r="H2" i="8"/>
  <c r="H55" i="8" s="1"/>
  <c r="E2" i="8"/>
  <c r="E55" i="8" s="1"/>
  <c r="E59" i="8" s="1"/>
  <c r="C55" i="8"/>
  <c r="B60" i="8"/>
  <c r="C78" i="8"/>
  <c r="D59" i="8"/>
  <c r="B65" i="8" l="1"/>
  <c r="C63" i="8"/>
  <c r="C61" i="8"/>
  <c r="C77" i="8"/>
  <c r="C79" i="8" s="1"/>
  <c r="C82" i="8"/>
  <c r="C5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D199" authorId="0" shapeId="0" xr:uid="{FAF17864-BA80-4DC1-B51B-F85160988F2A}">
      <text>
        <r>
          <rPr>
            <b/>
            <sz val="9"/>
            <color indexed="81"/>
            <rFont val="Tahoma"/>
            <family val="2"/>
          </rPr>
          <t xml:space="preserve">hp:تم تنزيل هذا المبلغ 
</t>
        </r>
      </text>
    </comment>
  </commentList>
</comments>
</file>

<file path=xl/sharedStrings.xml><?xml version="1.0" encoding="utf-8"?>
<sst xmlns="http://schemas.openxmlformats.org/spreadsheetml/2006/main" count="363" uniqueCount="70">
  <si>
    <t>الإجمالي</t>
  </si>
  <si>
    <t>المبلغ المدفوع</t>
  </si>
  <si>
    <t>سناء</t>
  </si>
  <si>
    <t>الفارق</t>
  </si>
  <si>
    <t>دولار</t>
  </si>
  <si>
    <t>يمني</t>
  </si>
  <si>
    <t>الباقي عندها او لها</t>
  </si>
  <si>
    <t>اسراء</t>
  </si>
  <si>
    <t>سناء الحيدري</t>
  </si>
  <si>
    <t>سحر</t>
  </si>
  <si>
    <t>الاسم</t>
  </si>
  <si>
    <t>ليناء</t>
  </si>
  <si>
    <t>ريم</t>
  </si>
  <si>
    <t>ايمان</t>
  </si>
  <si>
    <t>شيماء</t>
  </si>
  <si>
    <t>ملكة</t>
  </si>
  <si>
    <t>لينا</t>
  </si>
  <si>
    <t>اميمة</t>
  </si>
  <si>
    <t>شذا</t>
  </si>
  <si>
    <t>اسرار</t>
  </si>
  <si>
    <t>وهيبة</t>
  </si>
  <si>
    <t>ملاك</t>
  </si>
  <si>
    <t>امل</t>
  </si>
  <si>
    <t>اسم الزبونة</t>
  </si>
  <si>
    <t>فنية</t>
  </si>
  <si>
    <t>اجمالي الحسبة بسعر560</t>
  </si>
  <si>
    <t>اجملي الحسبة بسعر 566</t>
  </si>
  <si>
    <t>نبض</t>
  </si>
  <si>
    <t>أحلام عصام</t>
  </si>
  <si>
    <t>ميمونة</t>
  </si>
  <si>
    <t>أحلام محفوظ</t>
  </si>
  <si>
    <t>يسرى صالح</t>
  </si>
  <si>
    <t>نبيهة</t>
  </si>
  <si>
    <t>ام رودينا3</t>
  </si>
  <si>
    <t>ام رودينا2</t>
  </si>
  <si>
    <t>ام رودينا1</t>
  </si>
  <si>
    <t>ذكرى</t>
  </si>
  <si>
    <t>ابتسام</t>
  </si>
  <si>
    <t>ليناء2</t>
  </si>
  <si>
    <t>سندس</t>
  </si>
  <si>
    <t>عليا</t>
  </si>
  <si>
    <t>اسرا</t>
  </si>
  <si>
    <t>هناء</t>
  </si>
  <si>
    <t>ولاء</t>
  </si>
  <si>
    <t>هديل</t>
  </si>
  <si>
    <t>فائدة</t>
  </si>
  <si>
    <t>ام مارينا</t>
  </si>
  <si>
    <t>المقطري</t>
  </si>
  <si>
    <t>صفية</t>
  </si>
  <si>
    <t>عليا إبراهيم</t>
  </si>
  <si>
    <t>ام رودينا</t>
  </si>
  <si>
    <t>كفاية</t>
  </si>
  <si>
    <t>غادة</t>
  </si>
  <si>
    <t>الموجود نقدا</t>
  </si>
  <si>
    <t>الباقي من حساب الدفعة</t>
  </si>
  <si>
    <t>الموجود في البنك من حساب الدفعة</t>
  </si>
  <si>
    <t>اجمالي رصيد البنك</t>
  </si>
  <si>
    <t xml:space="preserve">ينزل منة مايخص الدفعة </t>
  </si>
  <si>
    <t>الباقي</t>
  </si>
  <si>
    <t>بشرى</t>
  </si>
  <si>
    <t>رقم الطلبية</t>
  </si>
  <si>
    <t>التسلسل2</t>
  </si>
  <si>
    <t xml:space="preserve">المطلوب دالة او كود عندما ادخل رقم  الطلبية الموجودة في الصفحة قاعدة البيانات في الخلية I1 تترحل الطلبية بالاجماليات الى جدول الخلاصة </t>
  </si>
  <si>
    <t>هبة</t>
  </si>
  <si>
    <t>عبير</t>
  </si>
  <si>
    <t>سنا</t>
  </si>
  <si>
    <t>علا</t>
  </si>
  <si>
    <t>ندى</t>
  </si>
  <si>
    <t>اماني</t>
  </si>
  <si>
    <t xml:space="preserve">أسماء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</si>
</sst>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#,##0.00\ [$ر.ي.‏-2401]"/>
    <numFmt numFmtId="166" formatCode="#,##0.00\ [$ر.ي.‏-2401];[Red]#,##0.00\ [$ر.ي.‏-2401]"/>
  </numFmts>
  <fonts count="8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Arial"/>
      <family val="2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65" fontId="2" fillId="3" borderId="3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5" fontId="2" fillId="5" borderId="3" xfId="0" applyNumberFormat="1" applyFont="1" applyFill="1" applyBorder="1" applyAlignment="1">
      <alignment horizontal="center"/>
    </xf>
    <xf numFmtId="165" fontId="2" fillId="5" borderId="0" xfId="0" applyNumberFormat="1" applyFont="1" applyFill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164" fontId="5" fillId="4" borderId="3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5" fontId="2" fillId="3" borderId="6" xfId="0" applyNumberFormat="1" applyFont="1" applyFill="1" applyBorder="1" applyAlignment="1">
      <alignment horizontal="center"/>
    </xf>
    <xf numFmtId="4" fontId="2" fillId="3" borderId="13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65" fontId="2" fillId="5" borderId="6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66" fontId="2" fillId="3" borderId="11" xfId="0" applyNumberFormat="1" applyFont="1" applyFill="1" applyBorder="1" applyAlignment="1">
      <alignment horizontal="center"/>
    </xf>
    <xf numFmtId="166" fontId="2" fillId="3" borderId="13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166" fontId="2" fillId="2" borderId="1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عادي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6" formatCode="#,##0.00\ [$ر.ي.‏-2401];[Red]#,##0.00\ [$ر.ي.‏-2401]"/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#,##0.00\ [$ر.ي.‏-2401]"/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#,##0.00\ [$ر.ي.‏-2401]"/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4" formatCode="&quot;$&quot;#,##0.00"/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/>
        <vertical/>
        <horizontal/>
      </border>
    </dxf>
    <dxf>
      <border outline="0">
        <top style="medium">
          <color auto="1"/>
        </top>
      </border>
    </dxf>
    <dxf>
      <border outline="0"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#,##0.00\ [$ر.ي.‏-2401]"/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#,##0.00\ [$ر.ي.‏-2401]"/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4" formatCode="&quot;$&quot;#,##0.00"/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>
        <top style="medium">
          <color auto="1"/>
        </top>
      </border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37DF7E-FD73-4F2E-AC84-1EEFDB51A011}" name="الجدول14" displayName="الجدول14" ref="A2:F568" totalsRowShown="0" headerRowDxfId="20" dataDxfId="18" headerRowBorderDxfId="19" tableBorderDxfId="17" totalsRowBorderDxfId="16">
  <autoFilter ref="A2:F568" xr:uid="{3D37DF7E-FD73-4F2E-AC84-1EEFDB51A011}"/>
  <tableColumns count="6">
    <tableColumn id="1" xr3:uid="{89BFEB63-DDF2-4E29-B6A3-147AF08894BA}" name="رقم الطلبية" dataDxfId="15"/>
    <tableColumn id="7" xr3:uid="{9CA7A8F4-D8F9-41A6-A9B9-1CB99EA563C0}" name="التسلسل2" dataDxfId="14"/>
    <tableColumn id="2" xr3:uid="{9A71DAE3-0C39-4356-A4ED-CEC0AA93293A}" name="اسم الزبونة" dataDxfId="13"/>
    <tableColumn id="3" xr3:uid="{393AA2C9-1325-45B7-9ACB-83FA888F7A33}" name="دولار" dataDxfId="12"/>
    <tableColumn id="4" xr3:uid="{C0B3ACF5-CD99-4E4A-9955-19552D3978B7}" name="يمني" dataDxfId="11"/>
    <tableColumn id="5" xr3:uid="{A6F5E21E-3225-4D3D-AE03-D54812899D32}" name="المبلغ المدفوع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AB5DCD-337A-4804-B677-4AE4604A1BF1}" name="الجدول2" displayName="الجدول2" ref="A1:E55" totalsRowShown="0" headerRowDxfId="9" dataDxfId="7" headerRowBorderDxfId="8" tableBorderDxfId="6" totalsRowBorderDxfId="5">
  <autoFilter ref="A1:E55" xr:uid="{28AB5DCD-337A-4804-B677-4AE4604A1BF1}"/>
  <tableColumns count="5">
    <tableColumn id="1" xr3:uid="{07FAFBAE-BF76-44AF-B5CA-D4CD59CEC9F4}" name="الاسم" dataDxfId="4"/>
    <tableColumn id="2" xr3:uid="{63573E61-7925-421A-AB63-1A0017375649}" name="دولار" dataDxfId="3"/>
    <tableColumn id="3" xr3:uid="{DC547D7D-6EFE-405E-8C5B-120DBE1B9951}" name="يمني" dataDxfId="2"/>
    <tableColumn id="4" xr3:uid="{EDF76081-1035-4C04-BA25-BC3B249299B5}" name="المبلغ المدفوع" dataDxfId="1"/>
    <tableColumn id="5" xr3:uid="{CDCA6B40-D966-4777-984A-47CAC3309694}" name="الباقي عندها او لها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39BC3-EA09-42C7-B22A-2D3DFFC85FCA}">
  <sheetPr codeName="Worksheet____11"/>
  <dimension ref="A2:F568"/>
  <sheetViews>
    <sheetView rightToLeft="1" topLeftCell="A310" workbookViewId="0">
      <selection activeCell="C282" sqref="C282:C294"/>
    </sheetView>
  </sheetViews>
  <sheetFormatPr defaultRowHeight="14.25" x14ac:dyDescent="0.2"/>
  <cols>
    <col min="3" max="3" width="12.75" bestFit="1" customWidth="1"/>
    <col min="4" max="4" width="8.5" bestFit="1" customWidth="1"/>
    <col min="5" max="5" width="14.875" bestFit="1" customWidth="1"/>
    <col min="6" max="6" width="14.625" bestFit="1" customWidth="1"/>
  </cols>
  <sheetData>
    <row r="2" spans="1:6" ht="16.5" thickBot="1" x14ac:dyDescent="0.3">
      <c r="A2" s="28" t="s">
        <v>60</v>
      </c>
      <c r="B2" s="28" t="s">
        <v>61</v>
      </c>
      <c r="C2" s="29" t="s">
        <v>23</v>
      </c>
      <c r="D2" s="29" t="s">
        <v>4</v>
      </c>
      <c r="E2" s="29" t="s">
        <v>5</v>
      </c>
      <c r="F2" s="30" t="s">
        <v>1</v>
      </c>
    </row>
    <row r="3" spans="1:6" ht="18.75" thickBot="1" x14ac:dyDescent="0.3">
      <c r="A3" s="26">
        <v>100</v>
      </c>
      <c r="B3" s="26">
        <v>1</v>
      </c>
      <c r="C3" s="31" t="s">
        <v>47</v>
      </c>
      <c r="D3" s="23">
        <v>5.33</v>
      </c>
      <c r="E3" s="24">
        <f>D3*555</f>
        <v>2958.15</v>
      </c>
      <c r="F3" s="25">
        <v>20000</v>
      </c>
    </row>
    <row r="4" spans="1:6" ht="18.75" thickBot="1" x14ac:dyDescent="0.3">
      <c r="A4" s="26">
        <v>100</v>
      </c>
      <c r="B4" s="26"/>
      <c r="C4" s="31" t="s">
        <v>47</v>
      </c>
      <c r="D4" s="23">
        <v>10.93</v>
      </c>
      <c r="E4" s="24">
        <f t="shared" ref="E4:E67" si="0">D4*555</f>
        <v>6066.15</v>
      </c>
      <c r="F4" s="25"/>
    </row>
    <row r="5" spans="1:6" ht="18.75" thickBot="1" x14ac:dyDescent="0.3">
      <c r="A5" s="26">
        <v>100</v>
      </c>
      <c r="B5" s="26"/>
      <c r="C5" s="31" t="s">
        <v>47</v>
      </c>
      <c r="D5" s="23">
        <v>1.07</v>
      </c>
      <c r="E5" s="24">
        <f t="shared" si="0"/>
        <v>593.85</v>
      </c>
      <c r="F5" s="25"/>
    </row>
    <row r="6" spans="1:6" ht="18.75" thickBot="1" x14ac:dyDescent="0.3">
      <c r="A6" s="26">
        <v>100</v>
      </c>
      <c r="B6" s="26"/>
      <c r="C6" s="31" t="s">
        <v>47</v>
      </c>
      <c r="D6" s="23">
        <v>12.53</v>
      </c>
      <c r="E6" s="24">
        <f t="shared" si="0"/>
        <v>6954.15</v>
      </c>
      <c r="F6" s="25"/>
    </row>
    <row r="7" spans="1:6" ht="18.75" thickBot="1" x14ac:dyDescent="0.3">
      <c r="A7" s="26">
        <v>100</v>
      </c>
      <c r="B7" s="26"/>
      <c r="C7" s="31" t="s">
        <v>47</v>
      </c>
      <c r="D7" s="23">
        <v>6.13</v>
      </c>
      <c r="E7" s="24">
        <f t="shared" si="0"/>
        <v>3402.15</v>
      </c>
      <c r="F7" s="25"/>
    </row>
    <row r="8" spans="1:6" ht="18.75" thickBot="1" x14ac:dyDescent="0.3">
      <c r="A8" s="26">
        <v>100</v>
      </c>
      <c r="B8" s="26"/>
      <c r="C8" s="31" t="s">
        <v>47</v>
      </c>
      <c r="D8" s="23">
        <v>6.93</v>
      </c>
      <c r="E8" s="24">
        <f t="shared" si="0"/>
        <v>3846.1499999999996</v>
      </c>
      <c r="F8" s="25"/>
    </row>
    <row r="9" spans="1:6" ht="18.75" thickBot="1" x14ac:dyDescent="0.3">
      <c r="A9" s="26">
        <v>100</v>
      </c>
      <c r="B9" s="26"/>
      <c r="C9" s="31" t="s">
        <v>47</v>
      </c>
      <c r="D9" s="23">
        <v>11.73</v>
      </c>
      <c r="E9" s="24">
        <f t="shared" si="0"/>
        <v>6510.1500000000005</v>
      </c>
      <c r="F9" s="25"/>
    </row>
    <row r="10" spans="1:6" ht="18.75" thickBot="1" x14ac:dyDescent="0.3">
      <c r="A10" s="26">
        <v>100</v>
      </c>
      <c r="B10" s="26"/>
      <c r="C10" s="31" t="s">
        <v>47</v>
      </c>
      <c r="D10" s="23">
        <v>7.73</v>
      </c>
      <c r="E10" s="24">
        <f t="shared" si="0"/>
        <v>4290.1500000000005</v>
      </c>
      <c r="F10" s="25"/>
    </row>
    <row r="11" spans="1:6" ht="18.75" thickBot="1" x14ac:dyDescent="0.3">
      <c r="A11" s="26">
        <v>100</v>
      </c>
      <c r="B11" s="26"/>
      <c r="C11" s="31" t="s">
        <v>47</v>
      </c>
      <c r="D11" s="23">
        <v>6.93</v>
      </c>
      <c r="E11" s="24">
        <f t="shared" si="0"/>
        <v>3846.1499999999996</v>
      </c>
      <c r="F11" s="25"/>
    </row>
    <row r="12" spans="1:6" ht="18.75" thickBot="1" x14ac:dyDescent="0.3">
      <c r="A12" s="26">
        <v>100</v>
      </c>
      <c r="B12" s="26"/>
      <c r="C12" s="31" t="s">
        <v>47</v>
      </c>
      <c r="D12" s="23">
        <v>10.39</v>
      </c>
      <c r="E12" s="24">
        <f t="shared" si="0"/>
        <v>5766.4500000000007</v>
      </c>
      <c r="F12" s="25"/>
    </row>
    <row r="13" spans="1:6" ht="18.75" thickBot="1" x14ac:dyDescent="0.3">
      <c r="A13" s="26">
        <v>100</v>
      </c>
      <c r="B13" s="26"/>
      <c r="C13" s="31" t="s">
        <v>47</v>
      </c>
      <c r="D13" s="23">
        <v>6.66</v>
      </c>
      <c r="E13" s="24">
        <f t="shared" si="0"/>
        <v>3696.3</v>
      </c>
      <c r="F13" s="25"/>
    </row>
    <row r="14" spans="1:6" ht="18.75" thickBot="1" x14ac:dyDescent="0.3">
      <c r="A14" s="26">
        <v>100</v>
      </c>
      <c r="B14" s="26"/>
      <c r="C14" s="31" t="s">
        <v>47</v>
      </c>
      <c r="D14" s="23">
        <v>5.86</v>
      </c>
      <c r="E14" s="24">
        <f t="shared" si="0"/>
        <v>3252.3</v>
      </c>
      <c r="F14" s="25"/>
    </row>
    <row r="15" spans="1:6" ht="18.75" thickBot="1" x14ac:dyDescent="0.3">
      <c r="A15" s="26">
        <v>100</v>
      </c>
      <c r="B15" s="26">
        <v>2</v>
      </c>
      <c r="C15" s="31" t="s">
        <v>48</v>
      </c>
      <c r="D15" s="23">
        <v>10.66</v>
      </c>
      <c r="E15" s="24">
        <f t="shared" si="0"/>
        <v>5916.3</v>
      </c>
      <c r="F15" s="25">
        <v>51700</v>
      </c>
    </row>
    <row r="16" spans="1:6" ht="18.75" thickBot="1" x14ac:dyDescent="0.3">
      <c r="A16" s="26">
        <v>100</v>
      </c>
      <c r="B16" s="26"/>
      <c r="C16" s="31" t="s">
        <v>48</v>
      </c>
      <c r="D16" s="23">
        <v>1.33</v>
      </c>
      <c r="E16" s="24">
        <f t="shared" si="0"/>
        <v>738.15000000000009</v>
      </c>
      <c r="F16" s="25"/>
    </row>
    <row r="17" spans="1:6" ht="18.75" thickBot="1" x14ac:dyDescent="0.3">
      <c r="A17" s="26">
        <v>100</v>
      </c>
      <c r="B17" s="26"/>
      <c r="C17" s="31" t="s">
        <v>48</v>
      </c>
      <c r="D17" s="23">
        <v>1.6</v>
      </c>
      <c r="E17" s="24">
        <f t="shared" si="0"/>
        <v>888</v>
      </c>
      <c r="F17" s="25"/>
    </row>
    <row r="18" spans="1:6" ht="18.75" thickBot="1" x14ac:dyDescent="0.3">
      <c r="A18" s="26">
        <v>100</v>
      </c>
      <c r="B18" s="26"/>
      <c r="C18" s="31" t="s">
        <v>48</v>
      </c>
      <c r="D18" s="23">
        <v>10.39</v>
      </c>
      <c r="E18" s="24">
        <f t="shared" si="0"/>
        <v>5766.4500000000007</v>
      </c>
      <c r="F18" s="25"/>
    </row>
    <row r="19" spans="1:6" ht="18.75" thickBot="1" x14ac:dyDescent="0.3">
      <c r="A19" s="26">
        <v>100</v>
      </c>
      <c r="B19" s="26"/>
      <c r="C19" s="31" t="s">
        <v>48</v>
      </c>
      <c r="D19" s="23">
        <f>3.2*2</f>
        <v>6.4</v>
      </c>
      <c r="E19" s="24">
        <f t="shared" si="0"/>
        <v>3552</v>
      </c>
      <c r="F19" s="25"/>
    </row>
    <row r="20" spans="1:6" ht="18.75" thickBot="1" x14ac:dyDescent="0.3">
      <c r="A20" s="26">
        <v>100</v>
      </c>
      <c r="B20" s="26"/>
      <c r="C20" s="31" t="s">
        <v>48</v>
      </c>
      <c r="D20" s="23">
        <f>8*2</f>
        <v>16</v>
      </c>
      <c r="E20" s="24">
        <f t="shared" si="0"/>
        <v>8880</v>
      </c>
      <c r="F20" s="25"/>
    </row>
    <row r="21" spans="1:6" ht="18.75" thickBot="1" x14ac:dyDescent="0.3">
      <c r="A21" s="26">
        <v>100</v>
      </c>
      <c r="B21" s="26"/>
      <c r="C21" s="31" t="s">
        <v>48</v>
      </c>
      <c r="D21" s="23">
        <v>8.26</v>
      </c>
      <c r="E21" s="24">
        <f t="shared" si="0"/>
        <v>4584.3</v>
      </c>
      <c r="F21" s="25"/>
    </row>
    <row r="22" spans="1:6" ht="18.75" thickBot="1" x14ac:dyDescent="0.3">
      <c r="A22" s="26">
        <v>100</v>
      </c>
      <c r="B22" s="26"/>
      <c r="C22" s="31" t="s">
        <v>48</v>
      </c>
      <c r="D22" s="23">
        <v>3.73</v>
      </c>
      <c r="E22" s="24">
        <f t="shared" si="0"/>
        <v>2070.15</v>
      </c>
      <c r="F22" s="25"/>
    </row>
    <row r="23" spans="1:6" ht="18.75" thickBot="1" x14ac:dyDescent="0.3">
      <c r="A23" s="26">
        <v>100</v>
      </c>
      <c r="B23" s="26"/>
      <c r="C23" s="31" t="s">
        <v>48</v>
      </c>
      <c r="D23" s="23">
        <v>6.4</v>
      </c>
      <c r="E23" s="24">
        <f t="shared" si="0"/>
        <v>3552</v>
      </c>
      <c r="F23" s="25"/>
    </row>
    <row r="24" spans="1:6" ht="18.75" thickBot="1" x14ac:dyDescent="0.3">
      <c r="A24" s="26">
        <v>100</v>
      </c>
      <c r="B24" s="26"/>
      <c r="C24" s="31" t="s">
        <v>48</v>
      </c>
      <c r="D24" s="23">
        <v>14.12</v>
      </c>
      <c r="E24" s="24">
        <f t="shared" si="0"/>
        <v>7836.5999999999995</v>
      </c>
      <c r="F24" s="25"/>
    </row>
    <row r="25" spans="1:6" ht="18.75" thickBot="1" x14ac:dyDescent="0.3">
      <c r="A25" s="26">
        <v>100</v>
      </c>
      <c r="B25" s="26"/>
      <c r="C25" s="31" t="s">
        <v>48</v>
      </c>
      <c r="D25" s="23">
        <v>14.39</v>
      </c>
      <c r="E25" s="24">
        <f t="shared" si="0"/>
        <v>7986.4500000000007</v>
      </c>
      <c r="F25" s="25"/>
    </row>
    <row r="26" spans="1:6" ht="18.75" thickBot="1" x14ac:dyDescent="0.3">
      <c r="A26" s="26">
        <v>100</v>
      </c>
      <c r="B26" s="26">
        <v>3</v>
      </c>
      <c r="C26" s="31" t="s">
        <v>9</v>
      </c>
      <c r="D26" s="23">
        <v>16.79</v>
      </c>
      <c r="E26" s="24">
        <f t="shared" si="0"/>
        <v>9318.4499999999989</v>
      </c>
      <c r="F26" s="25">
        <v>8000</v>
      </c>
    </row>
    <row r="27" spans="1:6" ht="18.75" thickBot="1" x14ac:dyDescent="0.3">
      <c r="A27" s="26">
        <v>100</v>
      </c>
      <c r="B27" s="26">
        <v>4</v>
      </c>
      <c r="C27" s="31" t="s">
        <v>49</v>
      </c>
      <c r="D27" s="23">
        <v>9.33</v>
      </c>
      <c r="E27" s="24">
        <f t="shared" si="0"/>
        <v>5178.1499999999996</v>
      </c>
      <c r="F27" s="25">
        <v>0</v>
      </c>
    </row>
    <row r="28" spans="1:6" ht="18.75" thickBot="1" x14ac:dyDescent="0.3">
      <c r="A28" s="26">
        <v>100</v>
      </c>
      <c r="B28" s="26"/>
      <c r="C28" s="31" t="s">
        <v>49</v>
      </c>
      <c r="D28" s="23">
        <v>15.19</v>
      </c>
      <c r="E28" s="24">
        <f t="shared" si="0"/>
        <v>8430.4499999999989</v>
      </c>
      <c r="F28" s="25"/>
    </row>
    <row r="29" spans="1:6" ht="18.75" thickBot="1" x14ac:dyDescent="0.3">
      <c r="A29" s="26">
        <v>100</v>
      </c>
      <c r="B29" s="26"/>
      <c r="C29" s="31" t="s">
        <v>49</v>
      </c>
      <c r="D29" s="23">
        <v>10.66</v>
      </c>
      <c r="E29" s="24">
        <f t="shared" si="0"/>
        <v>5916.3</v>
      </c>
      <c r="F29" s="25"/>
    </row>
    <row r="30" spans="1:6" ht="18.75" thickBot="1" x14ac:dyDescent="0.3">
      <c r="A30" s="26">
        <v>100</v>
      </c>
      <c r="B30" s="26"/>
      <c r="C30" s="31" t="s">
        <v>49</v>
      </c>
      <c r="D30" s="23">
        <v>9.59</v>
      </c>
      <c r="E30" s="24">
        <f t="shared" si="0"/>
        <v>5322.45</v>
      </c>
      <c r="F30" s="25"/>
    </row>
    <row r="31" spans="1:6" ht="18.75" thickBot="1" x14ac:dyDescent="0.3">
      <c r="A31" s="26">
        <v>100</v>
      </c>
      <c r="B31" s="26">
        <v>5</v>
      </c>
      <c r="C31" s="31" t="s">
        <v>15</v>
      </c>
      <c r="D31" s="23">
        <v>4</v>
      </c>
      <c r="E31" s="24">
        <f t="shared" si="0"/>
        <v>2220</v>
      </c>
      <c r="F31" s="25">
        <v>52200</v>
      </c>
    </row>
    <row r="32" spans="1:6" ht="18.75" thickBot="1" x14ac:dyDescent="0.3">
      <c r="A32" s="26">
        <v>100</v>
      </c>
      <c r="B32" s="26"/>
      <c r="C32" s="31" t="s">
        <v>15</v>
      </c>
      <c r="D32" s="23">
        <v>23.72</v>
      </c>
      <c r="E32" s="24">
        <f t="shared" si="0"/>
        <v>13164.599999999999</v>
      </c>
      <c r="F32" s="25"/>
    </row>
    <row r="33" spans="1:6" ht="18.75" thickBot="1" x14ac:dyDescent="0.3">
      <c r="A33" s="26">
        <v>100</v>
      </c>
      <c r="B33" s="26"/>
      <c r="C33" s="31" t="s">
        <v>15</v>
      </c>
      <c r="D33" s="23">
        <v>6.66</v>
      </c>
      <c r="E33" s="24">
        <f t="shared" si="0"/>
        <v>3696.3</v>
      </c>
      <c r="F33" s="25"/>
    </row>
    <row r="34" spans="1:6" ht="18.75" thickBot="1" x14ac:dyDescent="0.3">
      <c r="A34" s="26">
        <v>100</v>
      </c>
      <c r="B34" s="26"/>
      <c r="C34" s="31" t="s">
        <v>15</v>
      </c>
      <c r="D34" s="23">
        <v>5.33</v>
      </c>
      <c r="E34" s="24">
        <f t="shared" si="0"/>
        <v>2958.15</v>
      </c>
      <c r="F34" s="25"/>
    </row>
    <row r="35" spans="1:6" ht="18.75" thickBot="1" x14ac:dyDescent="0.3">
      <c r="A35" s="26">
        <v>100</v>
      </c>
      <c r="B35" s="26"/>
      <c r="C35" s="31" t="s">
        <v>15</v>
      </c>
      <c r="D35" s="23">
        <v>14.92</v>
      </c>
      <c r="E35" s="24">
        <f t="shared" si="0"/>
        <v>8280.6</v>
      </c>
      <c r="F35" s="25"/>
    </row>
    <row r="36" spans="1:6" ht="18.75" thickBot="1" x14ac:dyDescent="0.3">
      <c r="A36" s="26">
        <v>100</v>
      </c>
      <c r="B36" s="26"/>
      <c r="C36" s="31" t="s">
        <v>15</v>
      </c>
      <c r="D36" s="23">
        <v>17.32</v>
      </c>
      <c r="E36" s="24">
        <f t="shared" si="0"/>
        <v>9612.6</v>
      </c>
      <c r="F36" s="25"/>
    </row>
    <row r="37" spans="1:6" ht="18.75" thickBot="1" x14ac:dyDescent="0.3">
      <c r="A37" s="26">
        <v>100</v>
      </c>
      <c r="B37" s="26"/>
      <c r="C37" s="31" t="s">
        <v>15</v>
      </c>
      <c r="D37" s="23">
        <v>19.72</v>
      </c>
      <c r="E37" s="24">
        <f t="shared" si="0"/>
        <v>10944.599999999999</v>
      </c>
      <c r="F37" s="25"/>
    </row>
    <row r="38" spans="1:6" ht="18.75" thickBot="1" x14ac:dyDescent="0.3">
      <c r="A38" s="26">
        <v>100</v>
      </c>
      <c r="B38" s="26"/>
      <c r="C38" s="31" t="s">
        <v>15</v>
      </c>
      <c r="D38" s="23">
        <f>5.06*2</f>
        <v>10.119999999999999</v>
      </c>
      <c r="E38" s="24">
        <f t="shared" si="0"/>
        <v>5616.5999999999995</v>
      </c>
      <c r="F38" s="25"/>
    </row>
    <row r="39" spans="1:6" ht="18.75" thickBot="1" x14ac:dyDescent="0.3">
      <c r="A39" s="26">
        <v>100</v>
      </c>
      <c r="B39" s="26"/>
      <c r="C39" s="31" t="s">
        <v>15</v>
      </c>
      <c r="D39" s="23">
        <f>8.26*2</f>
        <v>16.52</v>
      </c>
      <c r="E39" s="24">
        <f t="shared" si="0"/>
        <v>9168.6</v>
      </c>
      <c r="F39" s="25"/>
    </row>
    <row r="40" spans="1:6" ht="18.75" thickBot="1" x14ac:dyDescent="0.3">
      <c r="A40" s="26">
        <v>100</v>
      </c>
      <c r="B40" s="26"/>
      <c r="C40" s="31" t="s">
        <v>15</v>
      </c>
      <c r="D40" s="23">
        <v>26.12</v>
      </c>
      <c r="E40" s="24">
        <f t="shared" si="0"/>
        <v>14496.6</v>
      </c>
      <c r="F40" s="25"/>
    </row>
    <row r="41" spans="1:6" ht="18.75" thickBot="1" x14ac:dyDescent="0.3">
      <c r="A41" s="26">
        <v>100</v>
      </c>
      <c r="B41" s="26"/>
      <c r="C41" s="31" t="s">
        <v>15</v>
      </c>
      <c r="D41" s="23">
        <v>6.13</v>
      </c>
      <c r="E41" s="24">
        <f t="shared" si="0"/>
        <v>3402.15</v>
      </c>
      <c r="F41" s="25"/>
    </row>
    <row r="42" spans="1:6" ht="18.75" thickBot="1" x14ac:dyDescent="0.3">
      <c r="A42" s="26">
        <v>100</v>
      </c>
      <c r="B42" s="26"/>
      <c r="C42" s="31" t="s">
        <v>15</v>
      </c>
      <c r="D42" s="23">
        <v>15.46</v>
      </c>
      <c r="E42" s="24">
        <f t="shared" si="0"/>
        <v>8580.3000000000011</v>
      </c>
      <c r="F42" s="25"/>
    </row>
    <row r="43" spans="1:6" ht="18.75" thickBot="1" x14ac:dyDescent="0.3">
      <c r="A43" s="26">
        <v>100</v>
      </c>
      <c r="B43" s="26">
        <v>6</v>
      </c>
      <c r="C43" s="31" t="s">
        <v>64</v>
      </c>
      <c r="D43" s="23">
        <v>16.52</v>
      </c>
      <c r="E43" s="24">
        <f t="shared" si="0"/>
        <v>9168.6</v>
      </c>
      <c r="F43" s="25">
        <v>0</v>
      </c>
    </row>
    <row r="44" spans="1:6" ht="18.75" thickBot="1" x14ac:dyDescent="0.3">
      <c r="A44" s="26">
        <v>100</v>
      </c>
      <c r="B44" s="26">
        <v>7</v>
      </c>
      <c r="C44" s="31" t="s">
        <v>50</v>
      </c>
      <c r="D44" s="23">
        <v>5.33</v>
      </c>
      <c r="E44" s="24">
        <f t="shared" si="0"/>
        <v>2958.15</v>
      </c>
      <c r="F44" s="25">
        <v>0</v>
      </c>
    </row>
    <row r="45" spans="1:6" ht="18.75" thickBot="1" x14ac:dyDescent="0.3">
      <c r="A45" s="26">
        <v>100</v>
      </c>
      <c r="B45" s="26"/>
      <c r="C45" s="31" t="s">
        <v>50</v>
      </c>
      <c r="D45" s="23">
        <v>5.86</v>
      </c>
      <c r="E45" s="24">
        <f t="shared" si="0"/>
        <v>3252.3</v>
      </c>
      <c r="F45" s="25"/>
    </row>
    <row r="46" spans="1:6" ht="18.75" thickBot="1" x14ac:dyDescent="0.3">
      <c r="A46" s="26">
        <v>100</v>
      </c>
      <c r="B46" s="26"/>
      <c r="C46" s="31" t="s">
        <v>50</v>
      </c>
      <c r="D46" s="23">
        <v>4.8</v>
      </c>
      <c r="E46" s="24">
        <f t="shared" si="0"/>
        <v>2664</v>
      </c>
      <c r="F46" s="25"/>
    </row>
    <row r="47" spans="1:6" ht="18.75" thickBot="1" x14ac:dyDescent="0.3">
      <c r="A47" s="26">
        <v>100</v>
      </c>
      <c r="B47" s="26"/>
      <c r="C47" s="31" t="s">
        <v>50</v>
      </c>
      <c r="D47" s="23">
        <v>5.0599999999999996</v>
      </c>
      <c r="E47" s="24">
        <f t="shared" si="0"/>
        <v>2808.2999999999997</v>
      </c>
      <c r="F47" s="25"/>
    </row>
    <row r="48" spans="1:6" ht="18.75" thickBot="1" x14ac:dyDescent="0.3">
      <c r="A48" s="26">
        <v>100</v>
      </c>
      <c r="B48" s="26"/>
      <c r="C48" s="31" t="s">
        <v>50</v>
      </c>
      <c r="D48" s="23">
        <v>4</v>
      </c>
      <c r="E48" s="24">
        <f t="shared" si="0"/>
        <v>2220</v>
      </c>
      <c r="F48" s="25"/>
    </row>
    <row r="49" spans="1:6" ht="18.75" thickBot="1" x14ac:dyDescent="0.3">
      <c r="A49" s="26">
        <v>100</v>
      </c>
      <c r="B49" s="26"/>
      <c r="C49" s="31" t="s">
        <v>50</v>
      </c>
      <c r="D49" s="23">
        <v>10.130000000000001</v>
      </c>
      <c r="E49" s="24">
        <f t="shared" si="0"/>
        <v>5622.1500000000005</v>
      </c>
      <c r="F49" s="25"/>
    </row>
    <row r="50" spans="1:6" ht="18.75" thickBot="1" x14ac:dyDescent="0.3">
      <c r="A50" s="26">
        <v>100</v>
      </c>
      <c r="B50" s="26"/>
      <c r="C50" s="31" t="s">
        <v>50</v>
      </c>
      <c r="D50" s="23">
        <v>23.99</v>
      </c>
      <c r="E50" s="24">
        <f t="shared" si="0"/>
        <v>13314.449999999999</v>
      </c>
      <c r="F50" s="25"/>
    </row>
    <row r="51" spans="1:6" ht="18.75" thickBot="1" x14ac:dyDescent="0.3">
      <c r="A51" s="26">
        <v>100</v>
      </c>
      <c r="B51" s="26"/>
      <c r="C51" s="31" t="s">
        <v>50</v>
      </c>
      <c r="D51" s="23">
        <v>0.8</v>
      </c>
      <c r="E51" s="24">
        <f t="shared" si="0"/>
        <v>444</v>
      </c>
      <c r="F51" s="25"/>
    </row>
    <row r="52" spans="1:6" ht="18.75" thickBot="1" x14ac:dyDescent="0.3">
      <c r="A52" s="26">
        <v>100</v>
      </c>
      <c r="B52" s="26"/>
      <c r="C52" s="31" t="s">
        <v>50</v>
      </c>
      <c r="D52" s="23">
        <v>8</v>
      </c>
      <c r="E52" s="24">
        <f t="shared" si="0"/>
        <v>4440</v>
      </c>
      <c r="F52" s="25"/>
    </row>
    <row r="53" spans="1:6" ht="18.75" thickBot="1" x14ac:dyDescent="0.3">
      <c r="A53" s="26">
        <v>100</v>
      </c>
      <c r="B53" s="26">
        <v>8</v>
      </c>
      <c r="C53" s="31" t="s">
        <v>2</v>
      </c>
      <c r="D53" s="23">
        <v>21.59</v>
      </c>
      <c r="E53" s="24">
        <f t="shared" si="0"/>
        <v>11982.45</v>
      </c>
      <c r="F53" s="25">
        <v>0</v>
      </c>
    </row>
    <row r="54" spans="1:6" ht="18.75" thickBot="1" x14ac:dyDescent="0.3">
      <c r="A54" s="26">
        <v>100</v>
      </c>
      <c r="B54" s="26"/>
      <c r="C54" s="31" t="s">
        <v>2</v>
      </c>
      <c r="D54" s="23">
        <v>2.13</v>
      </c>
      <c r="E54" s="24">
        <f t="shared" si="0"/>
        <v>1182.1499999999999</v>
      </c>
      <c r="F54" s="25"/>
    </row>
    <row r="55" spans="1:6" ht="18.75" thickBot="1" x14ac:dyDescent="0.3">
      <c r="A55" s="26">
        <v>100</v>
      </c>
      <c r="B55" s="26"/>
      <c r="C55" s="31" t="s">
        <v>2</v>
      </c>
      <c r="D55" s="23">
        <v>11.99</v>
      </c>
      <c r="E55" s="24">
        <f t="shared" si="0"/>
        <v>6654.45</v>
      </c>
      <c r="F55" s="25"/>
    </row>
    <row r="56" spans="1:6" ht="18.75" thickBot="1" x14ac:dyDescent="0.3">
      <c r="A56" s="26">
        <v>100</v>
      </c>
      <c r="B56" s="26"/>
      <c r="C56" s="31" t="s">
        <v>2</v>
      </c>
      <c r="D56" s="23">
        <v>6.4</v>
      </c>
      <c r="E56" s="24">
        <f t="shared" si="0"/>
        <v>3552</v>
      </c>
      <c r="F56" s="25"/>
    </row>
    <row r="57" spans="1:6" ht="18.75" thickBot="1" x14ac:dyDescent="0.3">
      <c r="A57" s="26">
        <v>100</v>
      </c>
      <c r="B57" s="26"/>
      <c r="C57" s="31" t="s">
        <v>2</v>
      </c>
      <c r="D57" s="23">
        <v>14.66</v>
      </c>
      <c r="E57" s="24">
        <f t="shared" si="0"/>
        <v>8136.3</v>
      </c>
      <c r="F57" s="25"/>
    </row>
    <row r="58" spans="1:6" ht="18.75" thickBot="1" x14ac:dyDescent="0.3">
      <c r="A58" s="26">
        <v>100</v>
      </c>
      <c r="B58" s="26">
        <v>9</v>
      </c>
      <c r="C58" s="31" t="s">
        <v>51</v>
      </c>
      <c r="D58" s="23">
        <v>12.53</v>
      </c>
      <c r="E58" s="24">
        <f t="shared" si="0"/>
        <v>6954.15</v>
      </c>
      <c r="F58" s="25">
        <v>10000</v>
      </c>
    </row>
    <row r="59" spans="1:6" ht="18.75" thickBot="1" x14ac:dyDescent="0.3">
      <c r="A59" s="26">
        <v>100</v>
      </c>
      <c r="B59" s="26"/>
      <c r="C59" s="31" t="s">
        <v>51</v>
      </c>
      <c r="D59" s="23">
        <v>11.19</v>
      </c>
      <c r="E59" s="24">
        <f t="shared" si="0"/>
        <v>6210.45</v>
      </c>
      <c r="F59" s="25"/>
    </row>
    <row r="60" spans="1:6" ht="18.75" thickBot="1" x14ac:dyDescent="0.3">
      <c r="A60" s="26">
        <v>100</v>
      </c>
      <c r="B60" s="26"/>
      <c r="C60" s="31" t="s">
        <v>51</v>
      </c>
      <c r="D60" s="23">
        <v>8.7899999999999991</v>
      </c>
      <c r="E60" s="24">
        <f t="shared" si="0"/>
        <v>4878.45</v>
      </c>
      <c r="F60" s="25"/>
    </row>
    <row r="61" spans="1:6" ht="18.75" thickBot="1" x14ac:dyDescent="0.3">
      <c r="A61" s="26">
        <v>100</v>
      </c>
      <c r="B61" s="26">
        <v>10</v>
      </c>
      <c r="C61" s="31" t="s">
        <v>12</v>
      </c>
      <c r="D61" s="23">
        <v>11.73</v>
      </c>
      <c r="E61" s="24">
        <f t="shared" si="0"/>
        <v>6510.1500000000005</v>
      </c>
      <c r="F61" s="25">
        <v>50000</v>
      </c>
    </row>
    <row r="62" spans="1:6" ht="18.75" thickBot="1" x14ac:dyDescent="0.3">
      <c r="A62" s="26">
        <v>100</v>
      </c>
      <c r="B62" s="26"/>
      <c r="C62" s="31" t="s">
        <v>12</v>
      </c>
      <c r="D62" s="23">
        <v>8.7899999999999991</v>
      </c>
      <c r="E62" s="24">
        <f t="shared" si="0"/>
        <v>4878.45</v>
      </c>
      <c r="F62" s="25"/>
    </row>
    <row r="63" spans="1:6" ht="18.75" thickBot="1" x14ac:dyDescent="0.3">
      <c r="A63" s="26">
        <v>100</v>
      </c>
      <c r="B63" s="26"/>
      <c r="C63" s="31" t="s">
        <v>12</v>
      </c>
      <c r="D63" s="23">
        <v>11.46</v>
      </c>
      <c r="E63" s="24">
        <f t="shared" si="0"/>
        <v>6360.3</v>
      </c>
      <c r="F63" s="25"/>
    </row>
    <row r="64" spans="1:6" ht="18.75" thickBot="1" x14ac:dyDescent="0.3">
      <c r="A64" s="26">
        <v>100</v>
      </c>
      <c r="B64" s="26"/>
      <c r="C64" s="31" t="s">
        <v>12</v>
      </c>
      <c r="D64" s="23">
        <v>11.99</v>
      </c>
      <c r="E64" s="24">
        <f t="shared" si="0"/>
        <v>6654.45</v>
      </c>
      <c r="F64" s="25"/>
    </row>
    <row r="65" spans="1:6" ht="18.75" thickBot="1" x14ac:dyDescent="0.3">
      <c r="A65" s="26">
        <v>100</v>
      </c>
      <c r="B65" s="26"/>
      <c r="C65" s="31" t="s">
        <v>12</v>
      </c>
      <c r="D65" s="23">
        <v>21.59</v>
      </c>
      <c r="E65" s="24">
        <f t="shared" si="0"/>
        <v>11982.45</v>
      </c>
      <c r="F65" s="25"/>
    </row>
    <row r="66" spans="1:6" ht="18.75" thickBot="1" x14ac:dyDescent="0.3">
      <c r="A66" s="26">
        <v>100</v>
      </c>
      <c r="B66" s="26"/>
      <c r="C66" s="31" t="s">
        <v>12</v>
      </c>
      <c r="D66" s="23">
        <v>17.059999999999999</v>
      </c>
      <c r="E66" s="24">
        <f t="shared" si="0"/>
        <v>9468.2999999999993</v>
      </c>
      <c r="F66" s="25"/>
    </row>
    <row r="67" spans="1:6" ht="18.75" thickBot="1" x14ac:dyDescent="0.3">
      <c r="A67" s="26">
        <v>100</v>
      </c>
      <c r="B67" s="26"/>
      <c r="C67" s="31" t="s">
        <v>12</v>
      </c>
      <c r="D67" s="23">
        <v>17.059999999999999</v>
      </c>
      <c r="E67" s="24">
        <f t="shared" si="0"/>
        <v>9468.2999999999993</v>
      </c>
      <c r="F67" s="25"/>
    </row>
    <row r="68" spans="1:6" ht="18.75" thickBot="1" x14ac:dyDescent="0.3">
      <c r="A68" s="26">
        <v>100</v>
      </c>
      <c r="B68" s="26"/>
      <c r="C68" s="31" t="s">
        <v>12</v>
      </c>
      <c r="D68" s="23">
        <v>6.93</v>
      </c>
      <c r="E68" s="24">
        <f t="shared" ref="E68:E513" si="1">D68*555</f>
        <v>3846.1499999999996</v>
      </c>
      <c r="F68" s="25"/>
    </row>
    <row r="69" spans="1:6" ht="18.75" thickBot="1" x14ac:dyDescent="0.3">
      <c r="A69" s="26">
        <v>100</v>
      </c>
      <c r="B69" s="26"/>
      <c r="C69" s="31" t="s">
        <v>12</v>
      </c>
      <c r="D69" s="23">
        <v>5.33</v>
      </c>
      <c r="E69" s="24">
        <f t="shared" si="1"/>
        <v>2958.15</v>
      </c>
      <c r="F69" s="25"/>
    </row>
    <row r="70" spans="1:6" ht="18.75" thickBot="1" x14ac:dyDescent="0.3">
      <c r="A70" s="26">
        <v>100</v>
      </c>
      <c r="B70" s="26"/>
      <c r="C70" s="31" t="s">
        <v>12</v>
      </c>
      <c r="D70" s="23">
        <v>5.6</v>
      </c>
      <c r="E70" s="24">
        <f t="shared" si="1"/>
        <v>3108</v>
      </c>
      <c r="F70" s="25"/>
    </row>
    <row r="71" spans="1:6" ht="18.75" thickBot="1" x14ac:dyDescent="0.3">
      <c r="A71" s="26">
        <v>100</v>
      </c>
      <c r="B71" s="26"/>
      <c r="C71" s="31" t="s">
        <v>12</v>
      </c>
      <c r="D71" s="23">
        <v>4.53</v>
      </c>
      <c r="E71" s="24">
        <f t="shared" si="1"/>
        <v>2514.15</v>
      </c>
      <c r="F71" s="25"/>
    </row>
    <row r="72" spans="1:6" ht="18.75" thickBot="1" x14ac:dyDescent="0.3">
      <c r="A72" s="26">
        <v>100</v>
      </c>
      <c r="B72" s="26"/>
      <c r="C72" s="31" t="s">
        <v>12</v>
      </c>
      <c r="D72" s="23">
        <v>19.45</v>
      </c>
      <c r="E72" s="24">
        <f t="shared" si="1"/>
        <v>10794.75</v>
      </c>
      <c r="F72" s="25"/>
    </row>
    <row r="73" spans="1:6" ht="18.75" thickBot="1" x14ac:dyDescent="0.3">
      <c r="A73" s="26">
        <v>100</v>
      </c>
      <c r="B73" s="26">
        <v>11</v>
      </c>
      <c r="C73" s="31" t="s">
        <v>63</v>
      </c>
      <c r="D73" s="23">
        <v>8.5299999999999994</v>
      </c>
      <c r="E73" s="24">
        <f t="shared" si="1"/>
        <v>4734.1499999999996</v>
      </c>
      <c r="F73" s="25">
        <v>4700</v>
      </c>
    </row>
    <row r="74" spans="1:6" ht="18.75" thickBot="1" x14ac:dyDescent="0.3">
      <c r="A74" s="26">
        <v>100</v>
      </c>
      <c r="B74" s="26">
        <v>12</v>
      </c>
      <c r="C74" s="31" t="s">
        <v>40</v>
      </c>
      <c r="D74" s="23">
        <v>1.07</v>
      </c>
      <c r="E74" s="24">
        <f t="shared" si="1"/>
        <v>593.85</v>
      </c>
      <c r="F74" s="25">
        <v>0</v>
      </c>
    </row>
    <row r="75" spans="1:6" ht="18.75" thickBot="1" x14ac:dyDescent="0.3">
      <c r="A75" s="26">
        <v>100</v>
      </c>
      <c r="B75" s="26"/>
      <c r="C75" s="31" t="s">
        <v>40</v>
      </c>
      <c r="D75" s="23">
        <v>2.4</v>
      </c>
      <c r="E75" s="24">
        <f t="shared" si="1"/>
        <v>1332</v>
      </c>
      <c r="F75" s="25"/>
    </row>
    <row r="76" spans="1:6" ht="18.75" thickBot="1" x14ac:dyDescent="0.3">
      <c r="A76" s="26">
        <v>100</v>
      </c>
      <c r="B76" s="26"/>
      <c r="C76" s="31" t="s">
        <v>40</v>
      </c>
      <c r="D76" s="23">
        <v>15.19</v>
      </c>
      <c r="E76" s="24">
        <f t="shared" si="1"/>
        <v>8430.4499999999989</v>
      </c>
      <c r="F76" s="25"/>
    </row>
    <row r="77" spans="1:6" ht="18.75" thickBot="1" x14ac:dyDescent="0.3">
      <c r="A77" s="26">
        <v>100</v>
      </c>
      <c r="B77" s="26">
        <v>13</v>
      </c>
      <c r="C77" s="31" t="s">
        <v>21</v>
      </c>
      <c r="D77" s="23">
        <v>1.33</v>
      </c>
      <c r="E77" s="24">
        <f t="shared" si="1"/>
        <v>738.15000000000009</v>
      </c>
      <c r="F77" s="25">
        <v>2200</v>
      </c>
    </row>
    <row r="78" spans="1:6" ht="18.75" thickBot="1" x14ac:dyDescent="0.3">
      <c r="A78" s="26">
        <v>100</v>
      </c>
      <c r="B78" s="26"/>
      <c r="C78" s="31" t="s">
        <v>21</v>
      </c>
      <c r="D78" s="23">
        <v>1.33</v>
      </c>
      <c r="E78" s="24">
        <f t="shared" si="1"/>
        <v>738.15000000000009</v>
      </c>
      <c r="F78" s="25"/>
    </row>
    <row r="79" spans="1:6" ht="18.75" thickBot="1" x14ac:dyDescent="0.3">
      <c r="A79" s="26">
        <v>100</v>
      </c>
      <c r="B79" s="26"/>
      <c r="C79" s="31" t="s">
        <v>21</v>
      </c>
      <c r="D79" s="23">
        <v>1.2</v>
      </c>
      <c r="E79" s="24">
        <f t="shared" si="1"/>
        <v>666</v>
      </c>
      <c r="F79" s="25"/>
    </row>
    <row r="80" spans="1:6" ht="18.75" thickBot="1" x14ac:dyDescent="0.3">
      <c r="A80" s="26">
        <v>100</v>
      </c>
      <c r="B80" s="26">
        <v>14</v>
      </c>
      <c r="C80" s="31" t="s">
        <v>14</v>
      </c>
      <c r="D80" s="23">
        <v>1.87</v>
      </c>
      <c r="E80" s="24">
        <f t="shared" si="1"/>
        <v>1037.8500000000001</v>
      </c>
      <c r="F80" s="25">
        <v>2400</v>
      </c>
    </row>
    <row r="81" spans="1:6" ht="18.75" thickBot="1" x14ac:dyDescent="0.3">
      <c r="A81" s="26">
        <v>100</v>
      </c>
      <c r="B81" s="26"/>
      <c r="C81" s="31" t="s">
        <v>14</v>
      </c>
      <c r="D81" s="23">
        <v>1.6</v>
      </c>
      <c r="E81" s="24">
        <f t="shared" si="1"/>
        <v>888</v>
      </c>
      <c r="F81" s="25"/>
    </row>
    <row r="82" spans="1:6" ht="18.75" thickBot="1" x14ac:dyDescent="0.3">
      <c r="A82" s="26">
        <v>100</v>
      </c>
      <c r="B82" s="26"/>
      <c r="C82" s="31" t="s">
        <v>14</v>
      </c>
      <c r="D82" s="23">
        <v>0.8</v>
      </c>
      <c r="E82" s="24">
        <f t="shared" si="1"/>
        <v>444</v>
      </c>
      <c r="F82" s="25"/>
    </row>
    <row r="83" spans="1:6" ht="18.75" thickBot="1" x14ac:dyDescent="0.3">
      <c r="A83" s="26">
        <v>100</v>
      </c>
      <c r="B83" s="26"/>
      <c r="C83" s="31" t="s">
        <v>12</v>
      </c>
      <c r="D83" s="23">
        <v>5.33</v>
      </c>
      <c r="E83" s="24">
        <f t="shared" si="1"/>
        <v>2958.15</v>
      </c>
      <c r="F83" s="25"/>
    </row>
    <row r="84" spans="1:6" ht="18.75" thickBot="1" x14ac:dyDescent="0.3">
      <c r="A84" s="26">
        <v>100</v>
      </c>
      <c r="B84" s="26">
        <v>15</v>
      </c>
      <c r="C84" s="31" t="s">
        <v>52</v>
      </c>
      <c r="D84" s="23">
        <v>6.93</v>
      </c>
      <c r="E84" s="24">
        <f t="shared" si="1"/>
        <v>3846.1499999999996</v>
      </c>
      <c r="F84" s="25">
        <v>28700</v>
      </c>
    </row>
    <row r="85" spans="1:6" ht="18.75" thickBot="1" x14ac:dyDescent="0.3">
      <c r="A85" s="26">
        <v>100</v>
      </c>
      <c r="B85" s="26"/>
      <c r="C85" s="31" t="s">
        <v>52</v>
      </c>
      <c r="D85" s="23">
        <v>1.33</v>
      </c>
      <c r="E85" s="24">
        <f t="shared" si="1"/>
        <v>738.15000000000009</v>
      </c>
      <c r="F85" s="25"/>
    </row>
    <row r="86" spans="1:6" ht="18.75" thickBot="1" x14ac:dyDescent="0.3">
      <c r="A86" s="26">
        <v>100</v>
      </c>
      <c r="B86" s="26"/>
      <c r="C86" s="31" t="s">
        <v>52</v>
      </c>
      <c r="D86" s="23">
        <v>16.79</v>
      </c>
      <c r="E86" s="24">
        <f t="shared" si="1"/>
        <v>9318.4499999999989</v>
      </c>
      <c r="F86" s="25"/>
    </row>
    <row r="87" spans="1:6" ht="18.75" thickBot="1" x14ac:dyDescent="0.3">
      <c r="A87" s="26">
        <v>100</v>
      </c>
      <c r="B87" s="26"/>
      <c r="C87" s="31" t="s">
        <v>52</v>
      </c>
      <c r="D87" s="23">
        <v>10.130000000000001</v>
      </c>
      <c r="E87" s="24">
        <f t="shared" si="1"/>
        <v>5622.1500000000005</v>
      </c>
      <c r="F87" s="25"/>
    </row>
    <row r="88" spans="1:6" ht="18.75" thickBot="1" x14ac:dyDescent="0.3">
      <c r="A88" s="26">
        <v>100</v>
      </c>
      <c r="B88" s="26"/>
      <c r="C88" s="31" t="s">
        <v>52</v>
      </c>
      <c r="D88" s="23">
        <v>6.13</v>
      </c>
      <c r="E88" s="24">
        <f t="shared" si="1"/>
        <v>3402.15</v>
      </c>
      <c r="F88" s="25"/>
    </row>
    <row r="89" spans="1:6" ht="18.75" thickBot="1" x14ac:dyDescent="0.3">
      <c r="A89" s="26">
        <v>100</v>
      </c>
      <c r="B89" s="26"/>
      <c r="C89" s="31" t="s">
        <v>52</v>
      </c>
      <c r="D89" s="23">
        <v>4</v>
      </c>
      <c r="E89" s="24">
        <f t="shared" si="1"/>
        <v>2220</v>
      </c>
      <c r="F89" s="25"/>
    </row>
    <row r="90" spans="1:6" ht="18.75" thickBot="1" x14ac:dyDescent="0.3">
      <c r="A90" s="26">
        <v>100</v>
      </c>
      <c r="B90" s="26"/>
      <c r="C90" s="31" t="s">
        <v>52</v>
      </c>
      <c r="D90" s="23">
        <v>6.4</v>
      </c>
      <c r="E90" s="24">
        <f t="shared" si="1"/>
        <v>3552</v>
      </c>
      <c r="F90" s="25"/>
    </row>
    <row r="91" spans="1:6" ht="18.75" thickBot="1" x14ac:dyDescent="0.3">
      <c r="A91" s="26">
        <v>100</v>
      </c>
      <c r="B91" s="26">
        <v>16</v>
      </c>
      <c r="C91" s="31" t="s">
        <v>19</v>
      </c>
      <c r="D91" s="23">
        <v>5.0599999999999996</v>
      </c>
      <c r="E91" s="24">
        <f t="shared" si="1"/>
        <v>2808.2999999999997</v>
      </c>
      <c r="F91" s="25">
        <v>0</v>
      </c>
    </row>
    <row r="92" spans="1:6" ht="18.75" thickBot="1" x14ac:dyDescent="0.3">
      <c r="A92" s="26">
        <v>100</v>
      </c>
      <c r="B92" s="26"/>
      <c r="C92" s="31" t="s">
        <v>19</v>
      </c>
      <c r="D92" s="23">
        <v>13.59</v>
      </c>
      <c r="E92" s="24">
        <f t="shared" si="1"/>
        <v>7542.45</v>
      </c>
      <c r="F92" s="25"/>
    </row>
    <row r="93" spans="1:6" ht="18.75" thickBot="1" x14ac:dyDescent="0.3">
      <c r="A93" s="26">
        <v>100</v>
      </c>
      <c r="B93" s="26"/>
      <c r="C93" s="31" t="s">
        <v>19</v>
      </c>
      <c r="D93" s="23">
        <v>12.26</v>
      </c>
      <c r="E93" s="24">
        <f t="shared" si="1"/>
        <v>6804.3</v>
      </c>
      <c r="F93" s="25"/>
    </row>
    <row r="94" spans="1:6" ht="18.75" thickBot="1" x14ac:dyDescent="0.3">
      <c r="A94" s="26">
        <v>100</v>
      </c>
      <c r="B94" s="26"/>
      <c r="C94" s="31" t="s">
        <v>65</v>
      </c>
      <c r="D94" s="23">
        <v>1.2</v>
      </c>
      <c r="E94" s="24">
        <f t="shared" si="1"/>
        <v>666</v>
      </c>
      <c r="F94" s="25"/>
    </row>
    <row r="95" spans="1:6" ht="18.75" thickBot="1" x14ac:dyDescent="0.3">
      <c r="A95" s="26">
        <v>100</v>
      </c>
      <c r="B95" s="26"/>
      <c r="C95" s="31" t="s">
        <v>65</v>
      </c>
      <c r="D95" s="23">
        <v>1.07</v>
      </c>
      <c r="E95" s="24">
        <f t="shared" si="1"/>
        <v>593.85</v>
      </c>
      <c r="F95" s="25"/>
    </row>
    <row r="96" spans="1:6" ht="18.75" thickBot="1" x14ac:dyDescent="0.3">
      <c r="A96" s="26">
        <v>100</v>
      </c>
      <c r="B96" s="26"/>
      <c r="C96" s="31" t="s">
        <v>65</v>
      </c>
      <c r="D96" s="23">
        <v>2.67</v>
      </c>
      <c r="E96" s="24">
        <f t="shared" si="1"/>
        <v>1481.85</v>
      </c>
      <c r="F96" s="25"/>
    </row>
    <row r="97" spans="1:6" ht="18.75" thickBot="1" x14ac:dyDescent="0.3">
      <c r="A97" s="26">
        <v>100</v>
      </c>
      <c r="B97" s="26"/>
      <c r="C97" s="31" t="s">
        <v>65</v>
      </c>
      <c r="D97" s="23">
        <v>1.87</v>
      </c>
      <c r="E97" s="24">
        <f t="shared" si="1"/>
        <v>1037.8500000000001</v>
      </c>
      <c r="F97" s="25"/>
    </row>
    <row r="98" spans="1:6" ht="18.75" thickBot="1" x14ac:dyDescent="0.3">
      <c r="A98" s="26">
        <v>100</v>
      </c>
      <c r="B98" s="26">
        <v>17</v>
      </c>
      <c r="C98" s="31" t="s">
        <v>59</v>
      </c>
      <c r="D98" s="23">
        <v>7.2</v>
      </c>
      <c r="E98" s="24">
        <f t="shared" si="1"/>
        <v>3996</v>
      </c>
      <c r="F98" s="25">
        <v>0</v>
      </c>
    </row>
    <row r="99" spans="1:6" ht="18.75" thickBot="1" x14ac:dyDescent="0.3">
      <c r="A99" s="26">
        <v>100</v>
      </c>
      <c r="B99" s="26"/>
      <c r="C99" s="31" t="s">
        <v>59</v>
      </c>
      <c r="D99" s="23">
        <v>6.93</v>
      </c>
      <c r="E99" s="24">
        <f t="shared" si="1"/>
        <v>3846.1499999999996</v>
      </c>
      <c r="F99" s="25"/>
    </row>
    <row r="100" spans="1:6" ht="18.75" thickBot="1" x14ac:dyDescent="0.3">
      <c r="A100" s="26">
        <v>100</v>
      </c>
      <c r="B100" s="26"/>
      <c r="C100" s="31" t="s">
        <v>59</v>
      </c>
      <c r="D100" s="23">
        <v>8.5299999999999994</v>
      </c>
      <c r="E100" s="24">
        <f t="shared" si="1"/>
        <v>4734.1499999999996</v>
      </c>
      <c r="F100" s="25"/>
    </row>
    <row r="101" spans="1:6" ht="18.75" thickBot="1" x14ac:dyDescent="0.3">
      <c r="A101" s="26">
        <v>100</v>
      </c>
      <c r="B101" s="26"/>
      <c r="C101" s="31" t="s">
        <v>59</v>
      </c>
      <c r="D101" s="23">
        <v>2.67</v>
      </c>
      <c r="E101" s="24">
        <f t="shared" si="1"/>
        <v>1481.85</v>
      </c>
      <c r="F101" s="25"/>
    </row>
    <row r="102" spans="1:6" ht="18.75" thickBot="1" x14ac:dyDescent="0.3">
      <c r="A102" s="26">
        <v>100</v>
      </c>
      <c r="B102" s="26"/>
      <c r="C102" s="31" t="s">
        <v>59</v>
      </c>
      <c r="D102" s="23">
        <v>2.13</v>
      </c>
      <c r="E102" s="24">
        <f t="shared" si="1"/>
        <v>1182.1499999999999</v>
      </c>
      <c r="F102" s="25"/>
    </row>
    <row r="103" spans="1:6" ht="18.75" thickBot="1" x14ac:dyDescent="0.3">
      <c r="A103" s="26">
        <v>100</v>
      </c>
      <c r="B103" s="26"/>
      <c r="C103" s="31" t="s">
        <v>59</v>
      </c>
      <c r="D103" s="23">
        <v>2.67</v>
      </c>
      <c r="E103" s="24">
        <f t="shared" si="1"/>
        <v>1481.85</v>
      </c>
      <c r="F103" s="25"/>
    </row>
    <row r="104" spans="1:6" ht="18.75" thickBot="1" x14ac:dyDescent="0.3">
      <c r="A104" s="26">
        <v>100</v>
      </c>
      <c r="B104" s="26"/>
      <c r="C104" s="31" t="s">
        <v>59</v>
      </c>
      <c r="D104" s="23">
        <v>3.2</v>
      </c>
      <c r="E104" s="24">
        <f t="shared" si="1"/>
        <v>1776</v>
      </c>
      <c r="F104" s="25"/>
    </row>
    <row r="105" spans="1:6" ht="18.75" thickBot="1" x14ac:dyDescent="0.3">
      <c r="A105" s="26">
        <v>100</v>
      </c>
      <c r="B105" s="26"/>
      <c r="C105" s="31" t="s">
        <v>59</v>
      </c>
      <c r="D105" s="23">
        <v>1.87</v>
      </c>
      <c r="E105" s="24">
        <f t="shared" si="1"/>
        <v>1037.8500000000001</v>
      </c>
      <c r="F105" s="25"/>
    </row>
    <row r="106" spans="1:6" ht="18.75" thickBot="1" x14ac:dyDescent="0.3">
      <c r="A106" s="26">
        <v>100</v>
      </c>
      <c r="B106" s="26"/>
      <c r="C106" s="31" t="s">
        <v>59</v>
      </c>
      <c r="D106" s="23">
        <v>2.4</v>
      </c>
      <c r="E106" s="24">
        <f t="shared" si="1"/>
        <v>1332</v>
      </c>
      <c r="F106" s="25"/>
    </row>
    <row r="107" spans="1:6" ht="18.75" thickBot="1" x14ac:dyDescent="0.3">
      <c r="A107" s="26">
        <v>100</v>
      </c>
      <c r="B107" s="26"/>
      <c r="C107" s="31" t="s">
        <v>59</v>
      </c>
      <c r="D107" s="23">
        <f>3.2*2</f>
        <v>6.4</v>
      </c>
      <c r="E107" s="24">
        <f t="shared" si="1"/>
        <v>3552</v>
      </c>
      <c r="F107" s="25"/>
    </row>
    <row r="108" spans="1:6" ht="18.75" thickBot="1" x14ac:dyDescent="0.3">
      <c r="A108" s="26">
        <v>100</v>
      </c>
      <c r="B108" s="26"/>
      <c r="C108" s="31" t="s">
        <v>59</v>
      </c>
      <c r="D108" s="23">
        <v>2.13</v>
      </c>
      <c r="E108" s="24">
        <f t="shared" si="1"/>
        <v>1182.1499999999999</v>
      </c>
      <c r="F108" s="25"/>
    </row>
    <row r="109" spans="1:6" ht="18.75" thickBot="1" x14ac:dyDescent="0.3">
      <c r="A109" s="26">
        <v>100</v>
      </c>
      <c r="B109" s="26"/>
      <c r="C109" s="31" t="s">
        <v>59</v>
      </c>
      <c r="D109" s="23">
        <v>3.73</v>
      </c>
      <c r="E109" s="24">
        <f t="shared" si="1"/>
        <v>2070.15</v>
      </c>
      <c r="F109" s="25"/>
    </row>
    <row r="110" spans="1:6" ht="18.75" thickBot="1" x14ac:dyDescent="0.3">
      <c r="A110" s="26">
        <v>100</v>
      </c>
      <c r="B110" s="26"/>
      <c r="C110" s="31" t="s">
        <v>59</v>
      </c>
      <c r="D110" s="23">
        <v>3.46</v>
      </c>
      <c r="E110" s="24">
        <f t="shared" si="1"/>
        <v>1920.3</v>
      </c>
      <c r="F110" s="25"/>
    </row>
    <row r="111" spans="1:6" ht="18.75" thickBot="1" x14ac:dyDescent="0.3">
      <c r="A111" s="26">
        <v>101</v>
      </c>
      <c r="B111" s="26">
        <v>1</v>
      </c>
      <c r="C111" s="31" t="s">
        <v>42</v>
      </c>
      <c r="D111" s="23">
        <v>5.86</v>
      </c>
      <c r="E111" s="24">
        <f t="shared" si="1"/>
        <v>3252.3</v>
      </c>
      <c r="F111" s="25">
        <v>2500</v>
      </c>
    </row>
    <row r="112" spans="1:6" ht="18.75" thickBot="1" x14ac:dyDescent="0.3">
      <c r="A112" s="26">
        <v>101</v>
      </c>
      <c r="B112" s="26"/>
      <c r="C112" s="31" t="s">
        <v>42</v>
      </c>
      <c r="D112" s="23">
        <v>4.79</v>
      </c>
      <c r="E112" s="24">
        <f t="shared" si="1"/>
        <v>2658.45</v>
      </c>
      <c r="F112" s="25"/>
    </row>
    <row r="113" spans="1:6" ht="18.75" thickBot="1" x14ac:dyDescent="0.3">
      <c r="A113" s="26">
        <v>101</v>
      </c>
      <c r="B113" s="26">
        <v>2</v>
      </c>
      <c r="C113" s="31" t="s">
        <v>43</v>
      </c>
      <c r="D113" s="23">
        <v>7.72</v>
      </c>
      <c r="E113" s="24">
        <f t="shared" si="1"/>
        <v>4284.5999999999995</v>
      </c>
      <c r="F113" s="25">
        <v>40000</v>
      </c>
    </row>
    <row r="114" spans="1:6" ht="18.75" thickBot="1" x14ac:dyDescent="0.3">
      <c r="A114" s="26">
        <v>101</v>
      </c>
      <c r="B114" s="26"/>
      <c r="C114" s="31" t="s">
        <v>43</v>
      </c>
      <c r="D114" s="23">
        <v>5.86</v>
      </c>
      <c r="E114" s="24">
        <f t="shared" si="1"/>
        <v>3252.3</v>
      </c>
      <c r="F114" s="25"/>
    </row>
    <row r="115" spans="1:6" ht="18.75" thickBot="1" x14ac:dyDescent="0.3">
      <c r="A115" s="26">
        <v>101</v>
      </c>
      <c r="B115" s="26"/>
      <c r="C115" s="31" t="s">
        <v>43</v>
      </c>
      <c r="D115" s="23">
        <v>21.3</v>
      </c>
      <c r="E115" s="24">
        <f t="shared" si="1"/>
        <v>11821.5</v>
      </c>
      <c r="F115" s="25"/>
    </row>
    <row r="116" spans="1:6" ht="18.75" thickBot="1" x14ac:dyDescent="0.3">
      <c r="A116" s="26">
        <v>101</v>
      </c>
      <c r="B116" s="26"/>
      <c r="C116" s="31" t="s">
        <v>43</v>
      </c>
      <c r="D116" s="23">
        <v>1.33</v>
      </c>
      <c r="E116" s="24">
        <f t="shared" si="1"/>
        <v>738.15000000000009</v>
      </c>
      <c r="F116" s="25"/>
    </row>
    <row r="117" spans="1:6" ht="18.75" thickBot="1" x14ac:dyDescent="0.3">
      <c r="A117" s="26">
        <v>101</v>
      </c>
      <c r="B117" s="26"/>
      <c r="C117" s="31" t="s">
        <v>43</v>
      </c>
      <c r="D117" s="23">
        <v>10.39</v>
      </c>
      <c r="E117" s="24">
        <f t="shared" si="1"/>
        <v>5766.4500000000007</v>
      </c>
      <c r="F117" s="25"/>
    </row>
    <row r="118" spans="1:6" ht="18.75" thickBot="1" x14ac:dyDescent="0.3">
      <c r="A118" s="26">
        <v>101</v>
      </c>
      <c r="B118" s="26"/>
      <c r="C118" s="31" t="s">
        <v>43</v>
      </c>
      <c r="D118" s="23">
        <v>1.33</v>
      </c>
      <c r="E118" s="24">
        <f t="shared" si="1"/>
        <v>738.15000000000009</v>
      </c>
      <c r="F118" s="25"/>
    </row>
    <row r="119" spans="1:6" ht="18.75" thickBot="1" x14ac:dyDescent="0.3">
      <c r="A119" s="26">
        <v>101</v>
      </c>
      <c r="B119" s="26"/>
      <c r="C119" s="31" t="s">
        <v>43</v>
      </c>
      <c r="D119" s="23">
        <v>12.78</v>
      </c>
      <c r="E119" s="24">
        <f t="shared" si="1"/>
        <v>7092.9</v>
      </c>
      <c r="F119" s="25"/>
    </row>
    <row r="120" spans="1:6" ht="18.75" thickBot="1" x14ac:dyDescent="0.3">
      <c r="A120" s="26">
        <v>101</v>
      </c>
      <c r="B120" s="26"/>
      <c r="C120" s="31" t="s">
        <v>43</v>
      </c>
      <c r="D120" s="23">
        <v>15.45</v>
      </c>
      <c r="E120" s="24">
        <f t="shared" si="1"/>
        <v>8574.75</v>
      </c>
      <c r="F120" s="25"/>
    </row>
    <row r="121" spans="1:6" ht="18.75" thickBot="1" x14ac:dyDescent="0.3">
      <c r="A121" s="26">
        <v>101</v>
      </c>
      <c r="B121" s="26"/>
      <c r="C121" s="31" t="s">
        <v>43</v>
      </c>
      <c r="D121" s="23">
        <v>10.130000000000001</v>
      </c>
      <c r="E121" s="24">
        <f t="shared" si="1"/>
        <v>5622.1500000000005</v>
      </c>
      <c r="F121" s="25"/>
    </row>
    <row r="122" spans="1:6" ht="18.75" thickBot="1" x14ac:dyDescent="0.3">
      <c r="A122" s="26">
        <v>101</v>
      </c>
      <c r="B122" s="26"/>
      <c r="C122" s="31" t="s">
        <v>43</v>
      </c>
      <c r="D122" s="23">
        <v>10.39</v>
      </c>
      <c r="E122" s="24">
        <f t="shared" si="1"/>
        <v>5766.4500000000007</v>
      </c>
      <c r="F122" s="25"/>
    </row>
    <row r="123" spans="1:6" ht="18.75" thickBot="1" x14ac:dyDescent="0.3">
      <c r="A123" s="26">
        <v>101</v>
      </c>
      <c r="B123" s="26"/>
      <c r="C123" s="31" t="s">
        <v>43</v>
      </c>
      <c r="D123" s="23">
        <v>14.38</v>
      </c>
      <c r="E123" s="24">
        <f t="shared" si="1"/>
        <v>7980.9000000000005</v>
      </c>
      <c r="F123" s="25"/>
    </row>
    <row r="124" spans="1:6" ht="18.75" thickBot="1" x14ac:dyDescent="0.3">
      <c r="A124" s="26">
        <v>101</v>
      </c>
      <c r="B124" s="26"/>
      <c r="C124" s="31" t="s">
        <v>43</v>
      </c>
      <c r="D124" s="23">
        <v>12.52</v>
      </c>
      <c r="E124" s="24">
        <f t="shared" si="1"/>
        <v>6948.5999999999995</v>
      </c>
      <c r="F124" s="25"/>
    </row>
    <row r="125" spans="1:6" ht="18.75" thickBot="1" x14ac:dyDescent="0.3">
      <c r="A125" s="26">
        <v>101</v>
      </c>
      <c r="B125" s="26"/>
      <c r="C125" s="31" t="s">
        <v>43</v>
      </c>
      <c r="D125" s="23">
        <v>5.59</v>
      </c>
      <c r="E125" s="24">
        <f t="shared" si="1"/>
        <v>3102.45</v>
      </c>
      <c r="F125" s="25"/>
    </row>
    <row r="126" spans="1:6" ht="18.75" thickBot="1" x14ac:dyDescent="0.3">
      <c r="A126" s="26">
        <v>101</v>
      </c>
      <c r="B126" s="26"/>
      <c r="C126" s="31" t="s">
        <v>43</v>
      </c>
      <c r="D126" s="23">
        <v>5.33</v>
      </c>
      <c r="E126" s="24">
        <f t="shared" si="1"/>
        <v>2958.15</v>
      </c>
      <c r="F126" s="25"/>
    </row>
    <row r="127" spans="1:6" ht="18.75" thickBot="1" x14ac:dyDescent="0.3">
      <c r="A127" s="26">
        <v>101</v>
      </c>
      <c r="B127" s="26"/>
      <c r="C127" s="31" t="s">
        <v>43</v>
      </c>
      <c r="D127" s="23">
        <v>1.33</v>
      </c>
      <c r="E127" s="24">
        <f t="shared" si="1"/>
        <v>738.15000000000009</v>
      </c>
      <c r="F127" s="25"/>
    </row>
    <row r="128" spans="1:6" ht="18.75" thickBot="1" x14ac:dyDescent="0.3">
      <c r="A128" s="26">
        <v>101</v>
      </c>
      <c r="B128" s="26"/>
      <c r="C128" s="31" t="s">
        <v>43</v>
      </c>
      <c r="D128" s="23">
        <v>1.33</v>
      </c>
      <c r="E128" s="24">
        <f t="shared" si="1"/>
        <v>738.15000000000009</v>
      </c>
      <c r="F128" s="25"/>
    </row>
    <row r="129" spans="1:6" ht="18.75" thickBot="1" x14ac:dyDescent="0.3">
      <c r="A129" s="26">
        <v>101</v>
      </c>
      <c r="B129" s="26"/>
      <c r="C129" s="31" t="s">
        <v>43</v>
      </c>
      <c r="D129" s="23">
        <v>4.26</v>
      </c>
      <c r="E129" s="24">
        <f t="shared" si="1"/>
        <v>2364.2999999999997</v>
      </c>
      <c r="F129" s="25"/>
    </row>
    <row r="130" spans="1:6" ht="18.75" thickBot="1" x14ac:dyDescent="0.3">
      <c r="A130" s="26">
        <v>101</v>
      </c>
      <c r="B130" s="26">
        <v>3</v>
      </c>
      <c r="C130" s="31" t="s">
        <v>24</v>
      </c>
      <c r="D130" s="23">
        <v>4.26</v>
      </c>
      <c r="E130" s="24">
        <f t="shared" si="1"/>
        <v>2364.2999999999997</v>
      </c>
      <c r="F130" s="25">
        <v>0</v>
      </c>
    </row>
    <row r="131" spans="1:6" ht="18.75" thickBot="1" x14ac:dyDescent="0.3">
      <c r="A131" s="26">
        <v>101</v>
      </c>
      <c r="B131" s="26"/>
      <c r="C131" s="31" t="s">
        <v>24</v>
      </c>
      <c r="D131" s="23">
        <v>4.8</v>
      </c>
      <c r="E131" s="24">
        <f t="shared" si="1"/>
        <v>2664</v>
      </c>
      <c r="F131" s="25"/>
    </row>
    <row r="132" spans="1:6" ht="18.75" thickBot="1" x14ac:dyDescent="0.3">
      <c r="A132" s="26">
        <v>101</v>
      </c>
      <c r="B132" s="26"/>
      <c r="C132" s="31" t="s">
        <v>24</v>
      </c>
      <c r="D132" s="23">
        <v>2.13</v>
      </c>
      <c r="E132" s="24">
        <f t="shared" si="1"/>
        <v>1182.1499999999999</v>
      </c>
      <c r="F132" s="25"/>
    </row>
    <row r="133" spans="1:6" ht="18.75" thickBot="1" x14ac:dyDescent="0.3">
      <c r="A133" s="26">
        <v>101</v>
      </c>
      <c r="B133" s="26">
        <v>4</v>
      </c>
      <c r="C133" s="31" t="s">
        <v>13</v>
      </c>
      <c r="D133" s="23">
        <v>1.87</v>
      </c>
      <c r="E133" s="24">
        <f t="shared" si="1"/>
        <v>1037.8500000000001</v>
      </c>
      <c r="F133" s="25">
        <v>0</v>
      </c>
    </row>
    <row r="134" spans="1:6" ht="18.75" thickBot="1" x14ac:dyDescent="0.3">
      <c r="A134" s="26">
        <v>101</v>
      </c>
      <c r="B134" s="26"/>
      <c r="C134" s="31" t="s">
        <v>13</v>
      </c>
      <c r="D134" s="23">
        <v>1.87</v>
      </c>
      <c r="E134" s="24">
        <f t="shared" si="1"/>
        <v>1037.8500000000001</v>
      </c>
      <c r="F134" s="25"/>
    </row>
    <row r="135" spans="1:6" ht="18.75" thickBot="1" x14ac:dyDescent="0.3">
      <c r="A135" s="26">
        <v>101</v>
      </c>
      <c r="B135" s="26">
        <v>5</v>
      </c>
      <c r="C135" s="31" t="s">
        <v>41</v>
      </c>
      <c r="D135" s="23">
        <v>1.33</v>
      </c>
      <c r="E135" s="24">
        <f t="shared" si="1"/>
        <v>738.15000000000009</v>
      </c>
      <c r="F135" s="25">
        <v>0</v>
      </c>
    </row>
    <row r="136" spans="1:6" ht="18.75" thickBot="1" x14ac:dyDescent="0.3">
      <c r="A136" s="26">
        <v>101</v>
      </c>
      <c r="B136" s="26">
        <v>6</v>
      </c>
      <c r="C136" s="31" t="s">
        <v>18</v>
      </c>
      <c r="D136" s="23">
        <v>25.85</v>
      </c>
      <c r="E136" s="24">
        <f t="shared" si="1"/>
        <v>14346.75</v>
      </c>
      <c r="F136" s="25">
        <v>0</v>
      </c>
    </row>
    <row r="137" spans="1:6" ht="18.75" thickBot="1" x14ac:dyDescent="0.3">
      <c r="A137" s="26">
        <v>101</v>
      </c>
      <c r="B137" s="26"/>
      <c r="C137" s="31" t="s">
        <v>18</v>
      </c>
      <c r="D137" s="23">
        <v>16.260000000000002</v>
      </c>
      <c r="E137" s="24">
        <f t="shared" si="1"/>
        <v>9024.3000000000011</v>
      </c>
      <c r="F137" s="25"/>
    </row>
    <row r="138" spans="1:6" ht="18.75" thickBot="1" x14ac:dyDescent="0.3">
      <c r="A138" s="26">
        <v>101</v>
      </c>
      <c r="B138" s="26"/>
      <c r="C138" s="31" t="s">
        <v>18</v>
      </c>
      <c r="D138" s="23">
        <v>10.130000000000001</v>
      </c>
      <c r="E138" s="24">
        <f t="shared" si="1"/>
        <v>5622.1500000000005</v>
      </c>
      <c r="F138" s="25"/>
    </row>
    <row r="139" spans="1:6" ht="18.75" thickBot="1" x14ac:dyDescent="0.3">
      <c r="A139" s="26">
        <v>101</v>
      </c>
      <c r="B139" s="26"/>
      <c r="C139" s="31" t="s">
        <v>18</v>
      </c>
      <c r="D139" s="23">
        <v>1.07</v>
      </c>
      <c r="E139" s="24">
        <f t="shared" si="1"/>
        <v>593.85</v>
      </c>
      <c r="F139" s="25"/>
    </row>
    <row r="140" spans="1:6" ht="18.75" thickBot="1" x14ac:dyDescent="0.3">
      <c r="A140" s="26">
        <v>101</v>
      </c>
      <c r="B140" s="26">
        <v>7</v>
      </c>
      <c r="C140" s="31" t="s">
        <v>21</v>
      </c>
      <c r="D140" s="23">
        <v>16.260000000000002</v>
      </c>
      <c r="E140" s="24">
        <f t="shared" si="1"/>
        <v>9024.3000000000011</v>
      </c>
      <c r="F140" s="25">
        <v>5000</v>
      </c>
    </row>
    <row r="141" spans="1:6" ht="18.75" thickBot="1" x14ac:dyDescent="0.3">
      <c r="A141" s="26">
        <v>101</v>
      </c>
      <c r="B141" s="26">
        <v>8</v>
      </c>
      <c r="C141" s="31" t="s">
        <v>9</v>
      </c>
      <c r="D141" s="23">
        <v>6.13</v>
      </c>
      <c r="E141" s="24">
        <f t="shared" si="1"/>
        <v>3402.15</v>
      </c>
      <c r="F141" s="25">
        <v>0</v>
      </c>
    </row>
    <row r="142" spans="1:6" ht="18.75" thickBot="1" x14ac:dyDescent="0.3">
      <c r="A142" s="26">
        <v>101</v>
      </c>
      <c r="B142" s="26">
        <v>9</v>
      </c>
      <c r="C142" s="31" t="s">
        <v>29</v>
      </c>
      <c r="D142" s="23">
        <v>18.64</v>
      </c>
      <c r="E142" s="24">
        <f t="shared" si="1"/>
        <v>10345.200000000001</v>
      </c>
      <c r="F142" s="25">
        <v>0</v>
      </c>
    </row>
    <row r="143" spans="1:6" ht="18.75" thickBot="1" x14ac:dyDescent="0.3">
      <c r="A143" s="26">
        <v>101</v>
      </c>
      <c r="B143" s="26">
        <v>10</v>
      </c>
      <c r="C143" s="31" t="s">
        <v>64</v>
      </c>
      <c r="D143" s="23">
        <v>9.59</v>
      </c>
      <c r="E143" s="24">
        <f t="shared" si="1"/>
        <v>5322.45</v>
      </c>
      <c r="F143" s="25">
        <v>0</v>
      </c>
    </row>
    <row r="144" spans="1:6" ht="18.75" thickBot="1" x14ac:dyDescent="0.3">
      <c r="A144" s="26">
        <v>101</v>
      </c>
      <c r="B144" s="26">
        <v>11</v>
      </c>
      <c r="C144" s="31" t="s">
        <v>14</v>
      </c>
      <c r="D144" s="23">
        <v>11.73</v>
      </c>
      <c r="E144" s="24">
        <f t="shared" si="1"/>
        <v>6510.1500000000005</v>
      </c>
      <c r="F144" s="25"/>
    </row>
    <row r="145" spans="1:6" ht="18.75" thickBot="1" x14ac:dyDescent="0.3">
      <c r="A145" s="26">
        <v>101</v>
      </c>
      <c r="B145" s="26"/>
      <c r="C145" s="31" t="s">
        <v>14</v>
      </c>
      <c r="D145" s="23">
        <v>5.86</v>
      </c>
      <c r="E145" s="24">
        <f t="shared" si="1"/>
        <v>3252.3</v>
      </c>
      <c r="F145" s="25">
        <v>5000</v>
      </c>
    </row>
    <row r="146" spans="1:6" ht="18.75" thickBot="1" x14ac:dyDescent="0.3">
      <c r="A146" s="26">
        <v>101</v>
      </c>
      <c r="B146" s="26"/>
      <c r="C146" s="31" t="s">
        <v>14</v>
      </c>
      <c r="D146" s="23">
        <v>10.119999999999999</v>
      </c>
      <c r="E146" s="24">
        <f t="shared" si="1"/>
        <v>5616.5999999999995</v>
      </c>
      <c r="F146" s="25"/>
    </row>
    <row r="147" spans="1:6" ht="18.75" thickBot="1" x14ac:dyDescent="0.3">
      <c r="A147" s="26">
        <v>101</v>
      </c>
      <c r="B147" s="26">
        <v>12</v>
      </c>
      <c r="C147" s="31" t="s">
        <v>44</v>
      </c>
      <c r="D147" s="23">
        <v>18.11</v>
      </c>
      <c r="E147" s="24">
        <f t="shared" si="1"/>
        <v>10051.049999999999</v>
      </c>
      <c r="F147" s="25">
        <v>30000</v>
      </c>
    </row>
    <row r="148" spans="1:6" ht="18.75" thickBot="1" x14ac:dyDescent="0.3">
      <c r="A148" s="26">
        <v>101</v>
      </c>
      <c r="B148" s="26"/>
      <c r="C148" s="31" t="s">
        <v>44</v>
      </c>
      <c r="D148" s="23">
        <v>17.579999999999998</v>
      </c>
      <c r="E148" s="24">
        <f t="shared" si="1"/>
        <v>9756.9</v>
      </c>
      <c r="F148" s="25"/>
    </row>
    <row r="149" spans="1:6" ht="18.75" thickBot="1" x14ac:dyDescent="0.3">
      <c r="A149" s="26">
        <v>101</v>
      </c>
      <c r="B149" s="26"/>
      <c r="C149" s="31" t="s">
        <v>44</v>
      </c>
      <c r="D149" s="23">
        <v>13.85</v>
      </c>
      <c r="E149" s="24">
        <f t="shared" si="1"/>
        <v>7686.75</v>
      </c>
      <c r="F149" s="25"/>
    </row>
    <row r="150" spans="1:6" ht="18.75" thickBot="1" x14ac:dyDescent="0.3">
      <c r="A150" s="26">
        <v>101</v>
      </c>
      <c r="B150" s="26"/>
      <c r="C150" s="31" t="s">
        <v>44</v>
      </c>
      <c r="D150" s="23">
        <v>24.23</v>
      </c>
      <c r="E150" s="24">
        <f t="shared" si="1"/>
        <v>13447.65</v>
      </c>
      <c r="F150" s="25"/>
    </row>
    <row r="151" spans="1:6" ht="18.75" thickBot="1" x14ac:dyDescent="0.3">
      <c r="A151" s="26">
        <v>101</v>
      </c>
      <c r="B151" s="26"/>
      <c r="C151" s="31" t="s">
        <v>44</v>
      </c>
      <c r="D151" s="23">
        <v>13.85</v>
      </c>
      <c r="E151" s="24">
        <f t="shared" si="1"/>
        <v>7686.75</v>
      </c>
      <c r="F151" s="25"/>
    </row>
    <row r="152" spans="1:6" ht="18.75" thickBot="1" x14ac:dyDescent="0.3">
      <c r="A152" s="26">
        <v>101</v>
      </c>
      <c r="B152" s="26"/>
      <c r="C152" s="31" t="s">
        <v>44</v>
      </c>
      <c r="D152" s="23">
        <v>25.83</v>
      </c>
      <c r="E152" s="24">
        <f t="shared" si="1"/>
        <v>14335.65</v>
      </c>
      <c r="F152" s="25"/>
    </row>
    <row r="153" spans="1:6" ht="18.75" thickBot="1" x14ac:dyDescent="0.3">
      <c r="A153" s="26">
        <v>101</v>
      </c>
      <c r="B153" s="26">
        <v>13</v>
      </c>
      <c r="C153" s="31" t="s">
        <v>63</v>
      </c>
      <c r="D153" s="23">
        <v>11.72</v>
      </c>
      <c r="E153" s="24">
        <f t="shared" si="1"/>
        <v>6504.6</v>
      </c>
      <c r="F153" s="25">
        <v>6900</v>
      </c>
    </row>
    <row r="154" spans="1:6" ht="18.75" thickBot="1" x14ac:dyDescent="0.3">
      <c r="A154" s="26">
        <v>101</v>
      </c>
      <c r="B154" s="26">
        <v>14</v>
      </c>
      <c r="C154" s="31" t="s">
        <v>45</v>
      </c>
      <c r="D154" s="23">
        <v>15.99</v>
      </c>
      <c r="E154" s="24">
        <f t="shared" si="1"/>
        <v>8874.4500000000007</v>
      </c>
      <c r="F154" s="25">
        <v>16000</v>
      </c>
    </row>
    <row r="155" spans="1:6" ht="18.75" thickBot="1" x14ac:dyDescent="0.3">
      <c r="A155" s="26">
        <v>101</v>
      </c>
      <c r="B155" s="26"/>
      <c r="C155" s="31" t="s">
        <v>45</v>
      </c>
      <c r="D155" s="23">
        <v>17.04</v>
      </c>
      <c r="E155" s="24">
        <f t="shared" si="1"/>
        <v>9457.1999999999989</v>
      </c>
      <c r="F155" s="25"/>
    </row>
    <row r="156" spans="1:6" ht="18.75" thickBot="1" x14ac:dyDescent="0.3">
      <c r="A156" s="26">
        <v>101</v>
      </c>
      <c r="B156" s="26">
        <v>15</v>
      </c>
      <c r="C156" s="31" t="s">
        <v>66</v>
      </c>
      <c r="D156" s="23">
        <v>26.1</v>
      </c>
      <c r="E156" s="24">
        <f t="shared" si="1"/>
        <v>14485.5</v>
      </c>
      <c r="F156" s="25">
        <v>15000</v>
      </c>
    </row>
    <row r="157" spans="1:6" ht="18.75" thickBot="1" x14ac:dyDescent="0.3">
      <c r="A157" s="26">
        <v>101</v>
      </c>
      <c r="B157" s="26"/>
      <c r="C157" s="31" t="s">
        <v>66</v>
      </c>
      <c r="D157" s="23">
        <v>2.4</v>
      </c>
      <c r="E157" s="24">
        <f t="shared" si="1"/>
        <v>1332</v>
      </c>
      <c r="F157" s="25"/>
    </row>
    <row r="158" spans="1:6" ht="18.75" thickBot="1" x14ac:dyDescent="0.3">
      <c r="A158" s="26">
        <v>101</v>
      </c>
      <c r="B158" s="26"/>
      <c r="C158" s="31" t="s">
        <v>66</v>
      </c>
      <c r="D158" s="23">
        <v>7.72</v>
      </c>
      <c r="E158" s="24">
        <f t="shared" si="1"/>
        <v>4284.5999999999995</v>
      </c>
      <c r="F158" s="25"/>
    </row>
    <row r="159" spans="1:6" ht="18.75" thickBot="1" x14ac:dyDescent="0.3">
      <c r="A159" s="26">
        <v>101</v>
      </c>
      <c r="B159" s="26"/>
      <c r="C159" s="31" t="s">
        <v>66</v>
      </c>
      <c r="D159" s="23">
        <v>8.7899999999999991</v>
      </c>
      <c r="E159" s="24">
        <f t="shared" si="1"/>
        <v>4878.45</v>
      </c>
      <c r="F159" s="25"/>
    </row>
    <row r="160" spans="1:6" ht="18.75" thickBot="1" x14ac:dyDescent="0.3">
      <c r="A160" s="26">
        <v>101</v>
      </c>
      <c r="B160" s="26"/>
      <c r="C160" s="31" t="s">
        <v>66</v>
      </c>
      <c r="D160" s="23">
        <v>1.86</v>
      </c>
      <c r="E160" s="24">
        <f t="shared" si="1"/>
        <v>1032.3</v>
      </c>
      <c r="F160" s="25"/>
    </row>
    <row r="161" spans="1:6" ht="18.75" thickBot="1" x14ac:dyDescent="0.3">
      <c r="A161" s="26">
        <v>101</v>
      </c>
      <c r="B161" s="26"/>
      <c r="C161" s="31" t="s">
        <v>66</v>
      </c>
      <c r="D161" s="23">
        <v>9.0500000000000007</v>
      </c>
      <c r="E161" s="24">
        <f t="shared" si="1"/>
        <v>5022.75</v>
      </c>
      <c r="F161" s="25"/>
    </row>
    <row r="162" spans="1:6" ht="18.75" thickBot="1" x14ac:dyDescent="0.3">
      <c r="A162" s="26">
        <v>101</v>
      </c>
      <c r="B162" s="26"/>
      <c r="C162" s="31" t="s">
        <v>66</v>
      </c>
      <c r="D162" s="23">
        <v>10.119999999999999</v>
      </c>
      <c r="E162" s="24">
        <f t="shared" si="1"/>
        <v>5616.5999999999995</v>
      </c>
      <c r="F162" s="25"/>
    </row>
    <row r="163" spans="1:6" ht="18.75" thickBot="1" x14ac:dyDescent="0.3">
      <c r="A163" s="26">
        <v>101</v>
      </c>
      <c r="B163" s="26"/>
      <c r="C163" s="31" t="s">
        <v>66</v>
      </c>
      <c r="D163" s="23">
        <v>15.18</v>
      </c>
      <c r="E163" s="24">
        <f t="shared" si="1"/>
        <v>8424.9</v>
      </c>
      <c r="F163" s="25"/>
    </row>
    <row r="164" spans="1:6" ht="18.75" thickBot="1" x14ac:dyDescent="0.3">
      <c r="A164" s="26">
        <v>101</v>
      </c>
      <c r="B164" s="26"/>
      <c r="C164" s="31" t="s">
        <v>66</v>
      </c>
      <c r="D164" s="23">
        <v>28.76</v>
      </c>
      <c r="E164" s="24">
        <f t="shared" si="1"/>
        <v>15961.800000000001</v>
      </c>
      <c r="F164" s="25"/>
    </row>
    <row r="165" spans="1:6" ht="18.75" thickBot="1" x14ac:dyDescent="0.3">
      <c r="A165" s="26">
        <v>101</v>
      </c>
      <c r="B165" s="26"/>
      <c r="C165" s="31" t="s">
        <v>66</v>
      </c>
      <c r="D165" s="23">
        <v>3.46</v>
      </c>
      <c r="E165" s="24">
        <f t="shared" si="1"/>
        <v>1920.3</v>
      </c>
      <c r="F165" s="25"/>
    </row>
    <row r="166" spans="1:6" ht="18.75" thickBot="1" x14ac:dyDescent="0.3">
      <c r="A166" s="26">
        <v>101</v>
      </c>
      <c r="B166" s="26"/>
      <c r="C166" s="31" t="s">
        <v>44</v>
      </c>
      <c r="D166" s="23">
        <v>11.19</v>
      </c>
      <c r="E166" s="24">
        <f t="shared" si="1"/>
        <v>6210.45</v>
      </c>
      <c r="F166" s="25"/>
    </row>
    <row r="167" spans="1:6" ht="18.75" thickBot="1" x14ac:dyDescent="0.3">
      <c r="A167" s="26">
        <v>101</v>
      </c>
      <c r="B167" s="26">
        <v>16</v>
      </c>
      <c r="C167" s="31" t="s">
        <v>46</v>
      </c>
      <c r="D167" s="23">
        <v>2.13</v>
      </c>
      <c r="E167" s="24">
        <f t="shared" si="1"/>
        <v>1182.1499999999999</v>
      </c>
      <c r="F167" s="25">
        <v>15000</v>
      </c>
    </row>
    <row r="168" spans="1:6" ht="18.75" thickBot="1" x14ac:dyDescent="0.3">
      <c r="A168" s="26">
        <v>101</v>
      </c>
      <c r="B168" s="26"/>
      <c r="C168" s="31" t="s">
        <v>46</v>
      </c>
      <c r="D168" s="23">
        <v>1.86</v>
      </c>
      <c r="E168" s="24">
        <f t="shared" si="1"/>
        <v>1032.3</v>
      </c>
      <c r="F168" s="25"/>
    </row>
    <row r="169" spans="1:6" ht="18.75" thickBot="1" x14ac:dyDescent="0.3">
      <c r="A169" s="26">
        <v>101</v>
      </c>
      <c r="B169" s="26"/>
      <c r="C169" s="31" t="s">
        <v>46</v>
      </c>
      <c r="D169" s="23">
        <v>2.13</v>
      </c>
      <c r="E169" s="24">
        <f t="shared" si="1"/>
        <v>1182.1499999999999</v>
      </c>
      <c r="F169" s="25"/>
    </row>
    <row r="170" spans="1:6" ht="18.75" thickBot="1" x14ac:dyDescent="0.3">
      <c r="A170" s="26">
        <v>101</v>
      </c>
      <c r="B170" s="26"/>
      <c r="C170" s="31" t="s">
        <v>46</v>
      </c>
      <c r="D170" s="23">
        <v>1.6</v>
      </c>
      <c r="E170" s="24">
        <f t="shared" si="1"/>
        <v>888</v>
      </c>
      <c r="F170" s="25"/>
    </row>
    <row r="171" spans="1:6" ht="18.75" thickBot="1" x14ac:dyDescent="0.3">
      <c r="A171" s="26">
        <v>101</v>
      </c>
      <c r="B171" s="26"/>
      <c r="C171" s="31" t="s">
        <v>46</v>
      </c>
      <c r="D171" s="23">
        <v>1.6</v>
      </c>
      <c r="E171" s="24">
        <f t="shared" si="1"/>
        <v>888</v>
      </c>
      <c r="F171" s="25"/>
    </row>
    <row r="172" spans="1:6" ht="18.75" thickBot="1" x14ac:dyDescent="0.3">
      <c r="A172" s="26">
        <v>101</v>
      </c>
      <c r="B172" s="26"/>
      <c r="C172" s="31" t="s">
        <v>46</v>
      </c>
      <c r="D172" s="23">
        <v>1.6</v>
      </c>
      <c r="E172" s="24">
        <f t="shared" si="1"/>
        <v>888</v>
      </c>
      <c r="F172" s="25"/>
    </row>
    <row r="173" spans="1:6" ht="18.75" thickBot="1" x14ac:dyDescent="0.3">
      <c r="A173" s="26">
        <v>101</v>
      </c>
      <c r="B173" s="26"/>
      <c r="C173" s="31" t="s">
        <v>46</v>
      </c>
      <c r="D173" s="23">
        <v>8.52</v>
      </c>
      <c r="E173" s="24">
        <f t="shared" si="1"/>
        <v>4728.5999999999995</v>
      </c>
      <c r="F173" s="25"/>
    </row>
    <row r="174" spans="1:6" ht="18.75" thickBot="1" x14ac:dyDescent="0.3">
      <c r="A174" s="26">
        <v>101</v>
      </c>
      <c r="B174" s="26"/>
      <c r="C174" s="31" t="s">
        <v>46</v>
      </c>
      <c r="D174" s="23">
        <v>5.33</v>
      </c>
      <c r="E174" s="24">
        <f t="shared" si="1"/>
        <v>2958.15</v>
      </c>
      <c r="F174" s="25"/>
    </row>
    <row r="175" spans="1:6" ht="18.75" thickBot="1" x14ac:dyDescent="0.3">
      <c r="A175" s="26">
        <v>101</v>
      </c>
      <c r="B175" s="26"/>
      <c r="C175" s="31" t="s">
        <v>46</v>
      </c>
      <c r="D175" s="23">
        <v>8.7899999999999991</v>
      </c>
      <c r="E175" s="24">
        <f t="shared" si="1"/>
        <v>4878.45</v>
      </c>
      <c r="F175" s="25"/>
    </row>
    <row r="176" spans="1:6" ht="18.75" thickBot="1" x14ac:dyDescent="0.3">
      <c r="A176" s="26">
        <v>101</v>
      </c>
      <c r="B176" s="26"/>
      <c r="C176" s="31" t="s">
        <v>46</v>
      </c>
      <c r="D176" s="23">
        <v>9.59</v>
      </c>
      <c r="E176" s="24">
        <f t="shared" si="1"/>
        <v>5322.45</v>
      </c>
      <c r="F176" s="25"/>
    </row>
    <row r="177" spans="1:6" ht="18.75" thickBot="1" x14ac:dyDescent="0.3">
      <c r="A177" s="26">
        <v>101</v>
      </c>
      <c r="B177" s="26"/>
      <c r="C177" s="31" t="s">
        <v>46</v>
      </c>
      <c r="D177" s="23">
        <v>5.86</v>
      </c>
      <c r="E177" s="24">
        <f t="shared" si="1"/>
        <v>3252.3</v>
      </c>
      <c r="F177" s="25"/>
    </row>
    <row r="178" spans="1:6" ht="18.75" thickBot="1" x14ac:dyDescent="0.3">
      <c r="A178" s="26">
        <v>101</v>
      </c>
      <c r="B178" s="26"/>
      <c r="C178" s="31" t="s">
        <v>46</v>
      </c>
      <c r="D178" s="23">
        <v>3.99</v>
      </c>
      <c r="E178" s="24">
        <f t="shared" si="1"/>
        <v>2214.4500000000003</v>
      </c>
      <c r="F178" s="25"/>
    </row>
    <row r="179" spans="1:6" ht="18.75" thickBot="1" x14ac:dyDescent="0.3">
      <c r="A179" s="26">
        <v>101</v>
      </c>
      <c r="B179" s="26"/>
      <c r="C179" s="31" t="s">
        <v>46</v>
      </c>
      <c r="D179" s="23">
        <v>9.9499999999999993</v>
      </c>
      <c r="E179" s="24">
        <f t="shared" si="1"/>
        <v>5522.25</v>
      </c>
      <c r="F179" s="25"/>
    </row>
    <row r="180" spans="1:6" ht="18.75" thickBot="1" x14ac:dyDescent="0.3">
      <c r="A180" s="26">
        <v>102</v>
      </c>
      <c r="B180" s="26">
        <v>1</v>
      </c>
      <c r="C180" s="45" t="s">
        <v>11</v>
      </c>
      <c r="D180" s="11">
        <v>1.6</v>
      </c>
      <c r="E180" s="9">
        <f>D180*558</f>
        <v>892.80000000000007</v>
      </c>
      <c r="F180" s="9">
        <v>10000</v>
      </c>
    </row>
    <row r="181" spans="1:6" ht="18.75" thickBot="1" x14ac:dyDescent="0.3">
      <c r="A181" s="26">
        <v>102</v>
      </c>
      <c r="B181" s="26"/>
      <c r="C181" s="45" t="s">
        <v>11</v>
      </c>
      <c r="D181" s="11">
        <v>2.93</v>
      </c>
      <c r="E181" s="9">
        <f t="shared" ref="E181:E242" si="2">D181*558</f>
        <v>1634.94</v>
      </c>
      <c r="F181" s="9"/>
    </row>
    <row r="182" spans="1:6" ht="18.75" thickBot="1" x14ac:dyDescent="0.3">
      <c r="A182" s="26">
        <v>102</v>
      </c>
      <c r="B182" s="26"/>
      <c r="C182" s="45" t="s">
        <v>11</v>
      </c>
      <c r="D182" s="11">
        <v>10.65</v>
      </c>
      <c r="E182" s="9">
        <f t="shared" si="2"/>
        <v>5942.7</v>
      </c>
      <c r="F182" s="9"/>
    </row>
    <row r="183" spans="1:6" ht="18.75" thickBot="1" x14ac:dyDescent="0.3">
      <c r="A183" s="26">
        <v>102</v>
      </c>
      <c r="B183" s="26"/>
      <c r="C183" s="45" t="s">
        <v>11</v>
      </c>
      <c r="D183" s="11">
        <v>3.2</v>
      </c>
      <c r="E183" s="9">
        <f t="shared" si="2"/>
        <v>1785.6000000000001</v>
      </c>
      <c r="F183" s="9"/>
    </row>
    <row r="184" spans="1:6" ht="18.75" thickBot="1" x14ac:dyDescent="0.3">
      <c r="A184" s="26">
        <v>102</v>
      </c>
      <c r="B184" s="26">
        <v>2</v>
      </c>
      <c r="C184" s="45" t="s">
        <v>22</v>
      </c>
      <c r="D184" s="11">
        <v>9.06</v>
      </c>
      <c r="E184" s="9">
        <f t="shared" si="2"/>
        <v>5055.4800000000005</v>
      </c>
      <c r="F184" s="9">
        <v>5200</v>
      </c>
    </row>
    <row r="185" spans="1:6" ht="18.75" thickBot="1" x14ac:dyDescent="0.3">
      <c r="A185" s="26">
        <v>102</v>
      </c>
      <c r="B185" s="26">
        <v>3</v>
      </c>
      <c r="C185" s="45" t="s">
        <v>15</v>
      </c>
      <c r="D185" s="11">
        <v>19.440000000000001</v>
      </c>
      <c r="E185" s="9">
        <f t="shared" si="2"/>
        <v>10847.52</v>
      </c>
      <c r="F185" s="9">
        <v>15000</v>
      </c>
    </row>
    <row r="186" spans="1:6" ht="18.75" thickBot="1" x14ac:dyDescent="0.3">
      <c r="A186" s="26">
        <v>102</v>
      </c>
      <c r="B186" s="26"/>
      <c r="C186" s="45" t="s">
        <v>15</v>
      </c>
      <c r="D186" s="11">
        <v>15.18</v>
      </c>
      <c r="E186" s="9">
        <f t="shared" si="2"/>
        <v>8470.44</v>
      </c>
      <c r="F186" s="9"/>
    </row>
    <row r="187" spans="1:6" ht="18.75" thickBot="1" x14ac:dyDescent="0.3">
      <c r="A187" s="26">
        <v>102</v>
      </c>
      <c r="B187" s="26"/>
      <c r="C187" s="45" t="s">
        <v>15</v>
      </c>
      <c r="D187" s="11">
        <v>14.11</v>
      </c>
      <c r="E187" s="9">
        <f t="shared" si="2"/>
        <v>7873.38</v>
      </c>
      <c r="F187" s="9"/>
    </row>
    <row r="188" spans="1:6" ht="18.75" thickBot="1" x14ac:dyDescent="0.3">
      <c r="A188" s="26">
        <v>102</v>
      </c>
      <c r="B188" s="26"/>
      <c r="C188" s="45" t="s">
        <v>15</v>
      </c>
      <c r="D188" s="11">
        <v>1.86</v>
      </c>
      <c r="E188" s="9">
        <f t="shared" si="2"/>
        <v>1037.8800000000001</v>
      </c>
      <c r="F188" s="9"/>
    </row>
    <row r="189" spans="1:6" ht="18.75" thickBot="1" x14ac:dyDescent="0.3">
      <c r="A189" s="26">
        <v>102</v>
      </c>
      <c r="B189" s="26"/>
      <c r="C189" s="45" t="s">
        <v>15</v>
      </c>
      <c r="D189" s="11">
        <v>15.45</v>
      </c>
      <c r="E189" s="9">
        <f t="shared" si="2"/>
        <v>8621.1</v>
      </c>
      <c r="F189" s="9"/>
    </row>
    <row r="190" spans="1:6" ht="18.75" thickBot="1" x14ac:dyDescent="0.3">
      <c r="A190" s="26">
        <v>102</v>
      </c>
      <c r="B190" s="26">
        <v>4</v>
      </c>
      <c r="C190" s="45" t="s">
        <v>27</v>
      </c>
      <c r="D190" s="11">
        <v>7.19</v>
      </c>
      <c r="E190" s="9">
        <f t="shared" si="2"/>
        <v>4012.0200000000004</v>
      </c>
      <c r="F190" s="9">
        <v>5000</v>
      </c>
    </row>
    <row r="191" spans="1:6" ht="18.75" thickBot="1" x14ac:dyDescent="0.3">
      <c r="A191" s="26">
        <v>102</v>
      </c>
      <c r="B191" s="26"/>
      <c r="C191" s="45" t="s">
        <v>27</v>
      </c>
      <c r="D191" s="11">
        <v>1.6</v>
      </c>
      <c r="E191" s="9">
        <f t="shared" si="2"/>
        <v>892.80000000000007</v>
      </c>
      <c r="F191" s="9"/>
    </row>
    <row r="192" spans="1:6" ht="18.75" thickBot="1" x14ac:dyDescent="0.3">
      <c r="A192" s="26">
        <v>102</v>
      </c>
      <c r="B192" s="26"/>
      <c r="C192" s="45" t="s">
        <v>27</v>
      </c>
      <c r="D192" s="11">
        <v>2.66</v>
      </c>
      <c r="E192" s="9">
        <f t="shared" si="2"/>
        <v>1484.28</v>
      </c>
      <c r="F192" s="9"/>
    </row>
    <row r="193" spans="1:6" ht="18.75" thickBot="1" x14ac:dyDescent="0.3">
      <c r="A193" s="26">
        <v>102</v>
      </c>
      <c r="B193" s="26"/>
      <c r="C193" s="45" t="s">
        <v>27</v>
      </c>
      <c r="D193" s="11">
        <v>2.4</v>
      </c>
      <c r="E193" s="9">
        <f t="shared" si="2"/>
        <v>1339.2</v>
      </c>
      <c r="F193" s="9"/>
    </row>
    <row r="194" spans="1:6" ht="18.75" thickBot="1" x14ac:dyDescent="0.3">
      <c r="A194" s="26">
        <v>102</v>
      </c>
      <c r="B194" s="26"/>
      <c r="C194" s="45" t="s">
        <v>27</v>
      </c>
      <c r="D194" s="11">
        <v>2.66</v>
      </c>
      <c r="E194" s="9">
        <f t="shared" si="2"/>
        <v>1484.28</v>
      </c>
      <c r="F194" s="9"/>
    </row>
    <row r="195" spans="1:6" ht="18.75" thickBot="1" x14ac:dyDescent="0.3">
      <c r="A195" s="26">
        <v>102</v>
      </c>
      <c r="B195" s="26"/>
      <c r="C195" s="45" t="s">
        <v>27</v>
      </c>
      <c r="D195" s="11">
        <v>2.66</v>
      </c>
      <c r="E195" s="9">
        <f t="shared" si="2"/>
        <v>1484.28</v>
      </c>
      <c r="F195" s="9"/>
    </row>
    <row r="196" spans="1:6" ht="18.75" thickBot="1" x14ac:dyDescent="0.3">
      <c r="A196" s="26">
        <v>102</v>
      </c>
      <c r="B196" s="26"/>
      <c r="C196" s="45" t="s">
        <v>27</v>
      </c>
      <c r="D196" s="11">
        <v>0.8</v>
      </c>
      <c r="E196" s="9">
        <f t="shared" si="2"/>
        <v>446.40000000000003</v>
      </c>
      <c r="F196" s="9"/>
    </row>
    <row r="197" spans="1:6" ht="18.75" thickBot="1" x14ac:dyDescent="0.3">
      <c r="A197" s="26">
        <v>102</v>
      </c>
      <c r="B197" s="26">
        <v>5</v>
      </c>
      <c r="C197" s="45" t="s">
        <v>28</v>
      </c>
      <c r="D197" s="11">
        <v>5.66</v>
      </c>
      <c r="E197" s="9">
        <f t="shared" si="2"/>
        <v>3158.28</v>
      </c>
      <c r="F197" s="9">
        <v>0</v>
      </c>
    </row>
    <row r="198" spans="1:6" ht="18.75" thickBot="1" x14ac:dyDescent="0.3">
      <c r="A198" s="26">
        <v>102</v>
      </c>
      <c r="B198" s="26"/>
      <c r="C198" s="45" t="s">
        <v>28</v>
      </c>
      <c r="D198" s="11">
        <v>3.46</v>
      </c>
      <c r="E198" s="9">
        <f t="shared" si="2"/>
        <v>1930.68</v>
      </c>
      <c r="F198" s="9"/>
    </row>
    <row r="199" spans="1:6" ht="18.75" thickBot="1" x14ac:dyDescent="0.3">
      <c r="A199" s="26">
        <v>102</v>
      </c>
      <c r="B199" s="26">
        <v>6</v>
      </c>
      <c r="C199" s="45" t="s">
        <v>64</v>
      </c>
      <c r="D199" s="18">
        <v>9.59</v>
      </c>
      <c r="E199" s="9">
        <f t="shared" si="2"/>
        <v>5351.22</v>
      </c>
      <c r="F199" s="9">
        <v>7868</v>
      </c>
    </row>
    <row r="200" spans="1:6" ht="18.75" thickBot="1" x14ac:dyDescent="0.3">
      <c r="A200" s="26">
        <v>102</v>
      </c>
      <c r="B200" s="26"/>
      <c r="C200" s="45" t="s">
        <v>64</v>
      </c>
      <c r="D200" s="11">
        <v>2.66</v>
      </c>
      <c r="E200" s="9">
        <f t="shared" si="2"/>
        <v>1484.28</v>
      </c>
      <c r="F200" s="9"/>
    </row>
    <row r="201" spans="1:6" ht="18.75" thickBot="1" x14ac:dyDescent="0.3">
      <c r="A201" s="26">
        <v>102</v>
      </c>
      <c r="B201" s="26"/>
      <c r="C201" s="45" t="s">
        <v>64</v>
      </c>
      <c r="D201" s="11">
        <v>2.4</v>
      </c>
      <c r="E201" s="9">
        <f t="shared" si="2"/>
        <v>1339.2</v>
      </c>
      <c r="F201" s="9"/>
    </row>
    <row r="202" spans="1:6" ht="18.75" thickBot="1" x14ac:dyDescent="0.3">
      <c r="A202" s="26">
        <v>102</v>
      </c>
      <c r="B202" s="26"/>
      <c r="C202" s="45" t="s">
        <v>64</v>
      </c>
      <c r="D202" s="11">
        <v>1.86</v>
      </c>
      <c r="E202" s="9">
        <f t="shared" si="2"/>
        <v>1037.8800000000001</v>
      </c>
      <c r="F202" s="9"/>
    </row>
    <row r="203" spans="1:6" ht="18.75" thickBot="1" x14ac:dyDescent="0.3">
      <c r="A203" s="26">
        <v>102</v>
      </c>
      <c r="B203" s="26"/>
      <c r="C203" s="45" t="s">
        <v>64</v>
      </c>
      <c r="D203" s="11">
        <v>1.86</v>
      </c>
      <c r="E203" s="9">
        <f t="shared" si="2"/>
        <v>1037.8800000000001</v>
      </c>
      <c r="F203" s="9"/>
    </row>
    <row r="204" spans="1:6" ht="18.75" thickBot="1" x14ac:dyDescent="0.3">
      <c r="A204" s="26">
        <v>102</v>
      </c>
      <c r="B204" s="26"/>
      <c r="C204" s="45" t="s">
        <v>64</v>
      </c>
      <c r="D204" s="11">
        <v>0.8</v>
      </c>
      <c r="E204" s="9">
        <f t="shared" si="2"/>
        <v>446.40000000000003</v>
      </c>
      <c r="F204" s="9"/>
    </row>
    <row r="205" spans="1:6" ht="18.75" thickBot="1" x14ac:dyDescent="0.3">
      <c r="A205" s="26">
        <v>102</v>
      </c>
      <c r="B205" s="26"/>
      <c r="C205" s="45" t="s">
        <v>64</v>
      </c>
      <c r="D205" s="11">
        <v>1.86</v>
      </c>
      <c r="E205" s="9">
        <f t="shared" si="2"/>
        <v>1037.8800000000001</v>
      </c>
      <c r="F205" s="9"/>
    </row>
    <row r="206" spans="1:6" ht="18.75" thickBot="1" x14ac:dyDescent="0.3">
      <c r="A206" s="26">
        <v>102</v>
      </c>
      <c r="B206" s="26"/>
      <c r="C206" s="45" t="s">
        <v>64</v>
      </c>
      <c r="D206" s="11">
        <v>2.66</v>
      </c>
      <c r="E206" s="9">
        <f t="shared" si="2"/>
        <v>1484.28</v>
      </c>
      <c r="F206" s="9"/>
    </row>
    <row r="207" spans="1:6" ht="18.75" thickBot="1" x14ac:dyDescent="0.3">
      <c r="A207" s="26">
        <v>102</v>
      </c>
      <c r="B207" s="26">
        <v>7</v>
      </c>
      <c r="C207" s="45" t="s">
        <v>12</v>
      </c>
      <c r="D207" s="11">
        <v>12.53</v>
      </c>
      <c r="E207" s="9">
        <f t="shared" si="2"/>
        <v>6991.74</v>
      </c>
      <c r="F207" s="9">
        <v>13900</v>
      </c>
    </row>
    <row r="208" spans="1:6" ht="18.75" thickBot="1" x14ac:dyDescent="0.3">
      <c r="A208" s="26">
        <v>102</v>
      </c>
      <c r="B208" s="26"/>
      <c r="C208" s="45" t="s">
        <v>12</v>
      </c>
      <c r="D208" s="11">
        <v>6.4</v>
      </c>
      <c r="E208" s="9">
        <f t="shared" si="2"/>
        <v>3571.2000000000003</v>
      </c>
      <c r="F208" s="9"/>
    </row>
    <row r="209" spans="1:6" ht="18.75" thickBot="1" x14ac:dyDescent="0.3">
      <c r="A209" s="26">
        <v>102</v>
      </c>
      <c r="B209" s="26"/>
      <c r="C209" s="45" t="s">
        <v>12</v>
      </c>
      <c r="D209" s="11">
        <v>23.19</v>
      </c>
      <c r="E209" s="9">
        <f t="shared" si="2"/>
        <v>12940.02</v>
      </c>
      <c r="F209" s="9"/>
    </row>
    <row r="210" spans="1:6" ht="18.75" thickBot="1" x14ac:dyDescent="0.3">
      <c r="A210" s="26">
        <v>102</v>
      </c>
      <c r="B210" s="26">
        <v>8</v>
      </c>
      <c r="C210" s="45" t="s">
        <v>29</v>
      </c>
      <c r="D210" s="18">
        <v>18.64</v>
      </c>
      <c r="E210" s="9">
        <f t="shared" si="2"/>
        <v>10401.120000000001</v>
      </c>
      <c r="F210" s="9"/>
    </row>
    <row r="211" spans="1:6" ht="18.75" thickBot="1" x14ac:dyDescent="0.3">
      <c r="A211" s="26">
        <v>102</v>
      </c>
      <c r="B211" s="26">
        <v>9</v>
      </c>
      <c r="C211" s="45" t="s">
        <v>13</v>
      </c>
      <c r="D211" s="11">
        <v>9.59</v>
      </c>
      <c r="E211" s="9">
        <f t="shared" si="2"/>
        <v>5351.22</v>
      </c>
      <c r="F211" s="9">
        <v>5200</v>
      </c>
    </row>
    <row r="212" spans="1:6" ht="18.75" thickBot="1" x14ac:dyDescent="0.3">
      <c r="A212" s="26">
        <v>102</v>
      </c>
      <c r="B212" s="26">
        <v>10</v>
      </c>
      <c r="C212" s="45" t="s">
        <v>30</v>
      </c>
      <c r="D212" s="11">
        <v>7.73</v>
      </c>
      <c r="E212" s="9">
        <f t="shared" si="2"/>
        <v>4313.34</v>
      </c>
      <c r="F212" s="9">
        <v>9200</v>
      </c>
    </row>
    <row r="213" spans="1:6" ht="18.75" thickBot="1" x14ac:dyDescent="0.3">
      <c r="A213" s="26">
        <v>102</v>
      </c>
      <c r="B213" s="26"/>
      <c r="C213" s="45" t="s">
        <v>30</v>
      </c>
      <c r="D213" s="11">
        <v>9.06</v>
      </c>
      <c r="E213" s="9">
        <f t="shared" si="2"/>
        <v>5055.4800000000005</v>
      </c>
      <c r="F213" s="9"/>
    </row>
    <row r="214" spans="1:6" ht="18.75" thickBot="1" x14ac:dyDescent="0.3">
      <c r="A214" s="26">
        <v>102</v>
      </c>
      <c r="B214" s="26">
        <v>11</v>
      </c>
      <c r="C214" s="45" t="s">
        <v>31</v>
      </c>
      <c r="D214" s="11">
        <v>12.26</v>
      </c>
      <c r="E214" s="9">
        <f t="shared" si="2"/>
        <v>6841.08</v>
      </c>
      <c r="F214" s="9">
        <v>28000</v>
      </c>
    </row>
    <row r="215" spans="1:6" ht="18.75" thickBot="1" x14ac:dyDescent="0.3">
      <c r="A215" s="26">
        <v>102</v>
      </c>
      <c r="B215" s="26"/>
      <c r="C215" s="45" t="s">
        <v>31</v>
      </c>
      <c r="D215" s="11">
        <v>2.93</v>
      </c>
      <c r="E215" s="9">
        <f t="shared" si="2"/>
        <v>1634.94</v>
      </c>
      <c r="F215" s="9"/>
    </row>
    <row r="216" spans="1:6" ht="18.75" thickBot="1" x14ac:dyDescent="0.3">
      <c r="A216" s="26">
        <v>102</v>
      </c>
      <c r="B216" s="26"/>
      <c r="C216" s="45" t="s">
        <v>31</v>
      </c>
      <c r="D216" s="11">
        <v>0.8</v>
      </c>
      <c r="E216" s="9">
        <f t="shared" si="2"/>
        <v>446.40000000000003</v>
      </c>
      <c r="F216" s="9"/>
    </row>
    <row r="217" spans="1:6" ht="18.75" thickBot="1" x14ac:dyDescent="0.3">
      <c r="A217" s="26">
        <v>102</v>
      </c>
      <c r="B217" s="26"/>
      <c r="C217" s="45" t="s">
        <v>31</v>
      </c>
      <c r="D217" s="11">
        <v>1.07</v>
      </c>
      <c r="E217" s="9">
        <f t="shared" si="2"/>
        <v>597.06000000000006</v>
      </c>
      <c r="F217" s="9"/>
    </row>
    <row r="218" spans="1:6" ht="18.75" thickBot="1" x14ac:dyDescent="0.3">
      <c r="A218" s="26">
        <v>102</v>
      </c>
      <c r="B218" s="26"/>
      <c r="C218" s="45" t="s">
        <v>31</v>
      </c>
      <c r="D218" s="11">
        <v>0.8</v>
      </c>
      <c r="E218" s="9">
        <f t="shared" si="2"/>
        <v>446.40000000000003</v>
      </c>
      <c r="F218" s="9"/>
    </row>
    <row r="219" spans="1:6" ht="18.75" thickBot="1" x14ac:dyDescent="0.3">
      <c r="A219" s="26">
        <v>102</v>
      </c>
      <c r="B219" s="26"/>
      <c r="C219" s="45" t="s">
        <v>31</v>
      </c>
      <c r="D219" s="11">
        <v>4.26</v>
      </c>
      <c r="E219" s="9">
        <f t="shared" si="2"/>
        <v>2377.08</v>
      </c>
      <c r="F219" s="9"/>
    </row>
    <row r="220" spans="1:6" ht="18.75" thickBot="1" x14ac:dyDescent="0.3">
      <c r="A220" s="26">
        <v>102</v>
      </c>
      <c r="B220" s="26"/>
      <c r="C220" s="45" t="s">
        <v>31</v>
      </c>
      <c r="D220" s="11">
        <v>1.87</v>
      </c>
      <c r="E220" s="9">
        <f t="shared" si="2"/>
        <v>1043.46</v>
      </c>
      <c r="F220" s="9"/>
    </row>
    <row r="221" spans="1:6" ht="18.75" thickBot="1" x14ac:dyDescent="0.3">
      <c r="A221" s="26">
        <v>102</v>
      </c>
      <c r="B221" s="26"/>
      <c r="C221" s="45" t="s">
        <v>31</v>
      </c>
      <c r="D221" s="11">
        <v>1.33</v>
      </c>
      <c r="E221" s="9">
        <f t="shared" si="2"/>
        <v>742.14</v>
      </c>
      <c r="F221" s="9"/>
    </row>
    <row r="222" spans="1:6" ht="18.75" thickBot="1" x14ac:dyDescent="0.3">
      <c r="A222" s="26">
        <v>102</v>
      </c>
      <c r="B222" s="26"/>
      <c r="C222" s="45" t="s">
        <v>31</v>
      </c>
      <c r="D222" s="11">
        <v>1.07</v>
      </c>
      <c r="E222" s="9">
        <f t="shared" si="2"/>
        <v>597.06000000000006</v>
      </c>
      <c r="F222" s="9"/>
    </row>
    <row r="223" spans="1:6" ht="18.75" thickBot="1" x14ac:dyDescent="0.3">
      <c r="A223" s="26">
        <v>102</v>
      </c>
      <c r="B223" s="26"/>
      <c r="C223" s="45" t="s">
        <v>31</v>
      </c>
      <c r="D223" s="11">
        <v>1.6</v>
      </c>
      <c r="E223" s="9">
        <f t="shared" si="2"/>
        <v>892.80000000000007</v>
      </c>
      <c r="F223" s="9"/>
    </row>
    <row r="224" spans="1:6" ht="18.75" thickBot="1" x14ac:dyDescent="0.3">
      <c r="A224" s="26">
        <v>102</v>
      </c>
      <c r="B224" s="26"/>
      <c r="C224" s="45" t="s">
        <v>31</v>
      </c>
      <c r="D224" s="11">
        <v>1.6</v>
      </c>
      <c r="E224" s="9">
        <f t="shared" si="2"/>
        <v>892.80000000000007</v>
      </c>
      <c r="F224" s="9"/>
    </row>
    <row r="225" spans="1:6" ht="18.75" thickBot="1" x14ac:dyDescent="0.3">
      <c r="A225" s="26">
        <v>102</v>
      </c>
      <c r="B225" s="26"/>
      <c r="C225" s="45" t="s">
        <v>31</v>
      </c>
      <c r="D225" s="11">
        <f>18.39*2</f>
        <v>36.78</v>
      </c>
      <c r="E225" s="9">
        <f t="shared" si="2"/>
        <v>20523.240000000002</v>
      </c>
      <c r="F225" s="9"/>
    </row>
    <row r="226" spans="1:6" ht="18.75" thickBot="1" x14ac:dyDescent="0.3">
      <c r="A226" s="26">
        <v>102</v>
      </c>
      <c r="B226" s="26"/>
      <c r="C226" s="45" t="s">
        <v>31</v>
      </c>
      <c r="D226" s="11">
        <v>16.79</v>
      </c>
      <c r="E226" s="9">
        <f t="shared" si="2"/>
        <v>9368.82</v>
      </c>
      <c r="F226" s="9"/>
    </row>
    <row r="227" spans="1:6" ht="18.75" thickBot="1" x14ac:dyDescent="0.3">
      <c r="A227" s="26">
        <v>102</v>
      </c>
      <c r="B227" s="26"/>
      <c r="C227" s="45" t="s">
        <v>31</v>
      </c>
      <c r="D227" s="11">
        <v>5.0599999999999996</v>
      </c>
      <c r="E227" s="9">
        <f t="shared" si="2"/>
        <v>2823.4799999999996</v>
      </c>
      <c r="F227" s="9"/>
    </row>
    <row r="228" spans="1:6" ht="18.75" thickBot="1" x14ac:dyDescent="0.3">
      <c r="A228" s="26">
        <v>102</v>
      </c>
      <c r="B228" s="26"/>
      <c r="C228" s="45" t="s">
        <v>31</v>
      </c>
      <c r="D228" s="11">
        <v>5.86</v>
      </c>
      <c r="E228" s="9">
        <f t="shared" si="2"/>
        <v>3269.88</v>
      </c>
      <c r="F228" s="9"/>
    </row>
    <row r="229" spans="1:6" ht="18.75" thickBot="1" x14ac:dyDescent="0.3">
      <c r="A229" s="26">
        <v>102</v>
      </c>
      <c r="B229" s="26"/>
      <c r="C229" s="45" t="s">
        <v>31</v>
      </c>
      <c r="D229" s="11">
        <v>1.87</v>
      </c>
      <c r="E229" s="9">
        <f t="shared" si="2"/>
        <v>1043.46</v>
      </c>
      <c r="F229" s="9"/>
    </row>
    <row r="230" spans="1:6" ht="18.75" thickBot="1" x14ac:dyDescent="0.3">
      <c r="A230" s="26">
        <v>102</v>
      </c>
      <c r="B230" s="26"/>
      <c r="C230" s="45" t="s">
        <v>31</v>
      </c>
      <c r="D230" s="11">
        <v>2.13</v>
      </c>
      <c r="E230" s="9">
        <f t="shared" si="2"/>
        <v>1188.54</v>
      </c>
      <c r="F230" s="9"/>
    </row>
    <row r="231" spans="1:6" ht="18.75" thickBot="1" x14ac:dyDescent="0.3">
      <c r="A231" s="26">
        <v>102</v>
      </c>
      <c r="B231" s="26"/>
      <c r="C231" s="45" t="s">
        <v>31</v>
      </c>
      <c r="D231" s="10">
        <v>1.6</v>
      </c>
      <c r="E231" s="9">
        <f t="shared" si="2"/>
        <v>892.80000000000007</v>
      </c>
      <c r="F231" s="9"/>
    </row>
    <row r="232" spans="1:6" ht="18.75" thickBot="1" x14ac:dyDescent="0.3">
      <c r="A232" s="26">
        <v>102</v>
      </c>
      <c r="B232" s="26"/>
      <c r="C232" s="45" t="s">
        <v>31</v>
      </c>
      <c r="D232" s="10">
        <v>0.8</v>
      </c>
      <c r="E232" s="9">
        <f t="shared" si="2"/>
        <v>446.40000000000003</v>
      </c>
      <c r="F232" s="9"/>
    </row>
    <row r="233" spans="1:6" ht="18.75" thickBot="1" x14ac:dyDescent="0.3">
      <c r="A233" s="26">
        <v>102</v>
      </c>
      <c r="B233" s="26"/>
      <c r="C233" s="45" t="s">
        <v>31</v>
      </c>
      <c r="D233" s="11">
        <v>3.73</v>
      </c>
      <c r="E233" s="9">
        <f t="shared" si="2"/>
        <v>2081.34</v>
      </c>
      <c r="F233" s="9"/>
    </row>
    <row r="234" spans="1:6" ht="18.75" thickBot="1" x14ac:dyDescent="0.3">
      <c r="A234" s="26">
        <v>102</v>
      </c>
      <c r="B234" s="26">
        <v>12</v>
      </c>
      <c r="C234" s="45" t="s">
        <v>32</v>
      </c>
      <c r="D234" s="11">
        <v>8.7899999999999991</v>
      </c>
      <c r="E234" s="9">
        <f t="shared" si="2"/>
        <v>4904.82</v>
      </c>
      <c r="F234" s="9">
        <v>0</v>
      </c>
    </row>
    <row r="235" spans="1:6" ht="18.75" thickBot="1" x14ac:dyDescent="0.3">
      <c r="A235" s="26">
        <v>102</v>
      </c>
      <c r="B235" s="26">
        <v>13</v>
      </c>
      <c r="C235" s="45" t="s">
        <v>33</v>
      </c>
      <c r="D235" s="11">
        <v>1.33</v>
      </c>
      <c r="E235" s="9">
        <f t="shared" si="2"/>
        <v>742.14</v>
      </c>
      <c r="F235" s="9">
        <v>8000</v>
      </c>
    </row>
    <row r="236" spans="1:6" ht="18.75" thickBot="1" x14ac:dyDescent="0.3">
      <c r="A236" s="26">
        <v>102</v>
      </c>
      <c r="B236" s="26"/>
      <c r="C236" s="45" t="s">
        <v>33</v>
      </c>
      <c r="D236" s="11">
        <f>2.03*2</f>
        <v>4.0599999999999996</v>
      </c>
      <c r="E236" s="9">
        <f t="shared" si="2"/>
        <v>2265.4799999999996</v>
      </c>
      <c r="F236" s="9"/>
    </row>
    <row r="237" spans="1:6" ht="18.75" thickBot="1" x14ac:dyDescent="0.3">
      <c r="A237" s="26">
        <v>102</v>
      </c>
      <c r="B237" s="26"/>
      <c r="C237" s="45" t="s">
        <v>33</v>
      </c>
      <c r="D237" s="11">
        <v>2.67</v>
      </c>
      <c r="E237" s="9">
        <f t="shared" si="2"/>
        <v>1489.86</v>
      </c>
      <c r="F237" s="9"/>
    </row>
    <row r="238" spans="1:6" ht="18.75" thickBot="1" x14ac:dyDescent="0.3">
      <c r="A238" s="26">
        <v>102</v>
      </c>
      <c r="B238" s="26"/>
      <c r="C238" s="45" t="s">
        <v>33</v>
      </c>
      <c r="D238" s="11">
        <f>1.87*4</f>
        <v>7.48</v>
      </c>
      <c r="E238" s="9">
        <f t="shared" si="2"/>
        <v>4173.84</v>
      </c>
      <c r="F238" s="9"/>
    </row>
    <row r="239" spans="1:6" ht="18.75" thickBot="1" x14ac:dyDescent="0.3">
      <c r="A239" s="26">
        <v>102</v>
      </c>
      <c r="B239" s="26"/>
      <c r="C239" s="45" t="s">
        <v>33</v>
      </c>
      <c r="D239" s="11">
        <f>2.67*2</f>
        <v>5.34</v>
      </c>
      <c r="E239" s="9">
        <f t="shared" si="2"/>
        <v>2979.72</v>
      </c>
      <c r="F239" s="9"/>
    </row>
    <row r="240" spans="1:6" ht="18.75" thickBot="1" x14ac:dyDescent="0.3">
      <c r="A240" s="26">
        <v>102</v>
      </c>
      <c r="B240" s="26"/>
      <c r="C240" s="45" t="s">
        <v>33</v>
      </c>
      <c r="D240" s="11">
        <v>4.8</v>
      </c>
      <c r="E240" s="9">
        <f t="shared" si="2"/>
        <v>2678.4</v>
      </c>
      <c r="F240" s="9"/>
    </row>
    <row r="241" spans="1:6" ht="18.75" thickBot="1" x14ac:dyDescent="0.3">
      <c r="A241" s="26">
        <v>102</v>
      </c>
      <c r="B241" s="26"/>
      <c r="C241" s="45" t="s">
        <v>33</v>
      </c>
      <c r="D241" s="11">
        <v>1.33</v>
      </c>
      <c r="E241" s="9">
        <f t="shared" si="2"/>
        <v>742.14</v>
      </c>
      <c r="F241" s="9"/>
    </row>
    <row r="242" spans="1:6" ht="18.75" thickBot="1" x14ac:dyDescent="0.3">
      <c r="A242" s="26">
        <v>102</v>
      </c>
      <c r="B242" s="26"/>
      <c r="C242" s="45" t="s">
        <v>33</v>
      </c>
      <c r="D242" s="11">
        <v>1.33</v>
      </c>
      <c r="E242" s="9">
        <f t="shared" si="2"/>
        <v>742.14</v>
      </c>
      <c r="F242" s="9"/>
    </row>
    <row r="243" spans="1:6" ht="18.75" thickBot="1" x14ac:dyDescent="0.3">
      <c r="A243" s="26">
        <v>102</v>
      </c>
      <c r="B243" s="26">
        <v>14</v>
      </c>
      <c r="C243" s="45" t="s">
        <v>34</v>
      </c>
      <c r="D243" s="11">
        <v>1.07</v>
      </c>
      <c r="E243" s="9">
        <f t="shared" ref="E243:E301" si="3">D243*558</f>
        <v>597.06000000000006</v>
      </c>
      <c r="F243" s="9">
        <v>16000</v>
      </c>
    </row>
    <row r="244" spans="1:6" ht="18.75" thickBot="1" x14ac:dyDescent="0.3">
      <c r="A244" s="26">
        <v>102</v>
      </c>
      <c r="B244" s="26"/>
      <c r="C244" s="45" t="s">
        <v>34</v>
      </c>
      <c r="D244" s="11">
        <v>9.59</v>
      </c>
      <c r="E244" s="9">
        <f t="shared" si="3"/>
        <v>5351.22</v>
      </c>
      <c r="F244" s="9"/>
    </row>
    <row r="245" spans="1:6" ht="18.75" thickBot="1" x14ac:dyDescent="0.3">
      <c r="A245" s="26">
        <v>102</v>
      </c>
      <c r="B245" s="26"/>
      <c r="C245" s="45" t="s">
        <v>34</v>
      </c>
      <c r="D245" s="11">
        <v>7.46</v>
      </c>
      <c r="E245" s="9">
        <f t="shared" si="3"/>
        <v>4162.68</v>
      </c>
      <c r="F245" s="9"/>
    </row>
    <row r="246" spans="1:6" ht="18.75" thickBot="1" x14ac:dyDescent="0.3">
      <c r="A246" s="26">
        <v>102</v>
      </c>
      <c r="B246" s="26"/>
      <c r="C246" s="45" t="s">
        <v>34</v>
      </c>
      <c r="D246" s="11">
        <v>12.26</v>
      </c>
      <c r="E246" s="9">
        <f t="shared" si="3"/>
        <v>6841.08</v>
      </c>
      <c r="F246" s="9"/>
    </row>
    <row r="247" spans="1:6" ht="18.75" thickBot="1" x14ac:dyDescent="0.3">
      <c r="A247" s="26">
        <v>102</v>
      </c>
      <c r="B247" s="26"/>
      <c r="C247" s="45" t="s">
        <v>34</v>
      </c>
      <c r="D247" s="11">
        <v>10.130000000000001</v>
      </c>
      <c r="E247" s="9">
        <f t="shared" si="3"/>
        <v>5652.5400000000009</v>
      </c>
      <c r="F247" s="9"/>
    </row>
    <row r="248" spans="1:6" ht="18.75" thickBot="1" x14ac:dyDescent="0.3">
      <c r="A248" s="26">
        <v>102</v>
      </c>
      <c r="B248" s="26"/>
      <c r="C248" s="45" t="s">
        <v>34</v>
      </c>
      <c r="D248" s="11">
        <v>6.4</v>
      </c>
      <c r="E248" s="9">
        <f t="shared" si="3"/>
        <v>3571.2000000000003</v>
      </c>
      <c r="F248" s="9"/>
    </row>
    <row r="249" spans="1:6" ht="18.75" thickBot="1" x14ac:dyDescent="0.3">
      <c r="A249" s="26">
        <v>102</v>
      </c>
      <c r="B249" s="26"/>
      <c r="C249" s="45" t="s">
        <v>34</v>
      </c>
      <c r="D249" s="11">
        <v>9.59</v>
      </c>
      <c r="E249" s="9">
        <f t="shared" si="3"/>
        <v>5351.22</v>
      </c>
      <c r="F249" s="9"/>
    </row>
    <row r="250" spans="1:6" ht="18.75" thickBot="1" x14ac:dyDescent="0.3">
      <c r="A250" s="26">
        <v>102</v>
      </c>
      <c r="B250" s="26">
        <v>15</v>
      </c>
      <c r="C250" s="45" t="s">
        <v>35</v>
      </c>
      <c r="D250" s="11">
        <v>6.93</v>
      </c>
      <c r="E250" s="9">
        <f t="shared" si="3"/>
        <v>3866.94</v>
      </c>
      <c r="F250" s="9">
        <v>18800</v>
      </c>
    </row>
    <row r="251" spans="1:6" ht="18.75" thickBot="1" x14ac:dyDescent="0.3">
      <c r="A251" s="26">
        <v>102</v>
      </c>
      <c r="B251" s="26"/>
      <c r="C251" s="45" t="s">
        <v>35</v>
      </c>
      <c r="D251" s="11">
        <f>1.33*2</f>
        <v>2.66</v>
      </c>
      <c r="E251" s="9">
        <f t="shared" si="3"/>
        <v>1484.28</v>
      </c>
      <c r="F251" s="9"/>
    </row>
    <row r="252" spans="1:6" ht="18.75" thickBot="1" x14ac:dyDescent="0.3">
      <c r="A252" s="26">
        <v>102</v>
      </c>
      <c r="B252" s="26"/>
      <c r="C252" s="45" t="s">
        <v>35</v>
      </c>
      <c r="D252" s="11">
        <v>3.2</v>
      </c>
      <c r="E252" s="9">
        <f t="shared" si="3"/>
        <v>1785.6000000000001</v>
      </c>
      <c r="F252" s="9"/>
    </row>
    <row r="253" spans="1:6" ht="18.75" thickBot="1" x14ac:dyDescent="0.3">
      <c r="A253" s="26">
        <v>102</v>
      </c>
      <c r="B253" s="26"/>
      <c r="C253" s="45" t="s">
        <v>35</v>
      </c>
      <c r="D253" s="10">
        <v>2.4</v>
      </c>
      <c r="E253" s="9">
        <f t="shared" si="3"/>
        <v>1339.2</v>
      </c>
      <c r="F253" s="9"/>
    </row>
    <row r="254" spans="1:6" ht="18.75" thickBot="1" x14ac:dyDescent="0.3">
      <c r="A254" s="26">
        <v>102</v>
      </c>
      <c r="B254" s="26"/>
      <c r="C254" s="45" t="s">
        <v>35</v>
      </c>
      <c r="D254" s="11">
        <v>1.66</v>
      </c>
      <c r="E254" s="9">
        <f t="shared" si="3"/>
        <v>926.28</v>
      </c>
      <c r="F254" s="9"/>
    </row>
    <row r="255" spans="1:6" ht="18.75" thickBot="1" x14ac:dyDescent="0.3">
      <c r="A255" s="26">
        <v>102</v>
      </c>
      <c r="B255" s="26"/>
      <c r="C255" s="45" t="s">
        <v>35</v>
      </c>
      <c r="D255" s="10">
        <f>3.2*2</f>
        <v>6.4</v>
      </c>
      <c r="E255" s="9">
        <f t="shared" si="3"/>
        <v>3571.2000000000003</v>
      </c>
      <c r="F255" s="9"/>
    </row>
    <row r="256" spans="1:6" ht="18.75" thickBot="1" x14ac:dyDescent="0.3">
      <c r="A256" s="26">
        <v>102</v>
      </c>
      <c r="B256" s="26"/>
      <c r="C256" s="45" t="s">
        <v>35</v>
      </c>
      <c r="D256" s="10">
        <f>1.86*2</f>
        <v>3.72</v>
      </c>
      <c r="E256" s="9">
        <f t="shared" si="3"/>
        <v>2075.7600000000002</v>
      </c>
      <c r="F256" s="9"/>
    </row>
    <row r="257" spans="1:6" ht="18.75" thickBot="1" x14ac:dyDescent="0.3">
      <c r="A257" s="26">
        <v>102</v>
      </c>
      <c r="B257" s="26"/>
      <c r="C257" s="45" t="s">
        <v>35</v>
      </c>
      <c r="D257" s="10">
        <v>2.13</v>
      </c>
      <c r="E257" s="9">
        <f t="shared" si="3"/>
        <v>1188.54</v>
      </c>
      <c r="F257" s="9"/>
    </row>
    <row r="258" spans="1:6" ht="18.75" thickBot="1" x14ac:dyDescent="0.3">
      <c r="A258" s="26">
        <v>102</v>
      </c>
      <c r="B258" s="26"/>
      <c r="C258" s="45" t="s">
        <v>35</v>
      </c>
      <c r="D258" s="11">
        <f>1.6+0.8+1.33+1.6+3.73+1.6+1.6+4.79+2.66+2.14+2.14+1.86+1.86+3.2+4.53+4.53+0.8</f>
        <v>40.769999999999996</v>
      </c>
      <c r="E258" s="9">
        <f t="shared" si="3"/>
        <v>22749.659999999996</v>
      </c>
      <c r="F258" s="9"/>
    </row>
    <row r="259" spans="1:6" ht="18.75" thickBot="1" x14ac:dyDescent="0.3">
      <c r="A259" s="26">
        <v>102</v>
      </c>
      <c r="B259" s="26">
        <v>16</v>
      </c>
      <c r="C259" s="46" t="s">
        <v>8</v>
      </c>
      <c r="D259" s="17">
        <v>2.67</v>
      </c>
      <c r="E259" s="9">
        <f t="shared" si="3"/>
        <v>1489.86</v>
      </c>
      <c r="F259" s="9">
        <v>0</v>
      </c>
    </row>
    <row r="260" spans="1:6" ht="18.75" thickBot="1" x14ac:dyDescent="0.3">
      <c r="A260" s="26">
        <v>102</v>
      </c>
      <c r="B260" s="26"/>
      <c r="C260" s="46" t="s">
        <v>8</v>
      </c>
      <c r="D260" s="17">
        <v>2.67</v>
      </c>
      <c r="E260" s="9">
        <f t="shared" si="3"/>
        <v>1489.86</v>
      </c>
      <c r="F260" s="9"/>
    </row>
    <row r="261" spans="1:6" ht="18.75" thickBot="1" x14ac:dyDescent="0.3">
      <c r="A261" s="26">
        <v>102</v>
      </c>
      <c r="B261" s="26">
        <v>17</v>
      </c>
      <c r="C261" s="46" t="s">
        <v>36</v>
      </c>
      <c r="D261" s="17">
        <v>9.59</v>
      </c>
      <c r="E261" s="9">
        <f t="shared" si="3"/>
        <v>5351.22</v>
      </c>
      <c r="F261" s="9">
        <v>0</v>
      </c>
    </row>
    <row r="262" spans="1:6" ht="18.75" thickBot="1" x14ac:dyDescent="0.3">
      <c r="A262" s="26">
        <v>102</v>
      </c>
      <c r="B262" s="26">
        <v>18</v>
      </c>
      <c r="C262" s="46" t="s">
        <v>67</v>
      </c>
      <c r="D262" s="17">
        <v>5.6</v>
      </c>
      <c r="E262" s="9">
        <f t="shared" si="3"/>
        <v>3124.7999999999997</v>
      </c>
      <c r="F262" s="9">
        <v>10200</v>
      </c>
    </row>
    <row r="263" spans="1:6" ht="18.75" thickBot="1" x14ac:dyDescent="0.3">
      <c r="A263" s="26">
        <v>102</v>
      </c>
      <c r="B263" s="26"/>
      <c r="C263" s="46" t="s">
        <v>67</v>
      </c>
      <c r="D263" s="17">
        <f>15.46*2</f>
        <v>30.92</v>
      </c>
      <c r="E263" s="9">
        <f t="shared" si="3"/>
        <v>17253.36</v>
      </c>
      <c r="F263" s="9"/>
    </row>
    <row r="264" spans="1:6" ht="18.75" thickBot="1" x14ac:dyDescent="0.3">
      <c r="A264" s="26">
        <v>102</v>
      </c>
      <c r="B264" s="26"/>
      <c r="C264" s="46" t="s">
        <v>7</v>
      </c>
      <c r="D264" s="17">
        <v>1.33</v>
      </c>
      <c r="E264" s="9">
        <f t="shared" si="3"/>
        <v>742.14</v>
      </c>
      <c r="F264" s="9">
        <v>0</v>
      </c>
    </row>
    <row r="265" spans="1:6" ht="18.75" thickBot="1" x14ac:dyDescent="0.3">
      <c r="A265" s="26">
        <v>102</v>
      </c>
      <c r="B265" s="26"/>
      <c r="C265" s="46" t="s">
        <v>9</v>
      </c>
      <c r="D265" s="17">
        <v>2.13</v>
      </c>
      <c r="E265" s="9">
        <f t="shared" si="3"/>
        <v>1188.54</v>
      </c>
      <c r="F265" s="9">
        <v>0</v>
      </c>
    </row>
    <row r="266" spans="1:6" ht="18.75" thickBot="1" x14ac:dyDescent="0.3">
      <c r="A266" s="26">
        <v>102</v>
      </c>
      <c r="B266" s="26"/>
      <c r="C266" s="46" t="s">
        <v>20</v>
      </c>
      <c r="D266" s="17">
        <v>1.6</v>
      </c>
      <c r="E266" s="9">
        <f t="shared" si="3"/>
        <v>892.80000000000007</v>
      </c>
      <c r="F266" s="9">
        <v>0</v>
      </c>
    </row>
    <row r="267" spans="1:6" ht="18.75" thickBot="1" x14ac:dyDescent="0.3">
      <c r="A267" s="26">
        <v>102</v>
      </c>
      <c r="B267" s="26"/>
      <c r="C267" s="46" t="s">
        <v>20</v>
      </c>
      <c r="D267" s="17">
        <v>1.87</v>
      </c>
      <c r="E267" s="9">
        <f t="shared" si="3"/>
        <v>1043.46</v>
      </c>
      <c r="F267" s="9"/>
    </row>
    <row r="268" spans="1:6" ht="18.75" thickBot="1" x14ac:dyDescent="0.3">
      <c r="A268" s="26">
        <v>102</v>
      </c>
      <c r="B268" s="26">
        <v>19</v>
      </c>
      <c r="C268" s="46" t="s">
        <v>68</v>
      </c>
      <c r="D268" s="17">
        <v>4.8</v>
      </c>
      <c r="E268" s="9">
        <f t="shared" si="3"/>
        <v>2678.4</v>
      </c>
      <c r="F268" s="9">
        <v>2700</v>
      </c>
    </row>
    <row r="269" spans="1:6" ht="18.75" thickBot="1" x14ac:dyDescent="0.3">
      <c r="A269" s="26">
        <v>102</v>
      </c>
      <c r="B269" s="26">
        <v>20</v>
      </c>
      <c r="C269" s="46" t="s">
        <v>48</v>
      </c>
      <c r="D269" s="17">
        <v>1.33</v>
      </c>
      <c r="E269" s="9">
        <f t="shared" si="3"/>
        <v>742.14</v>
      </c>
      <c r="F269" s="9">
        <v>49800</v>
      </c>
    </row>
    <row r="270" spans="1:6" ht="18.75" thickBot="1" x14ac:dyDescent="0.3">
      <c r="A270" s="26">
        <v>102</v>
      </c>
      <c r="B270" s="26"/>
      <c r="C270" s="46" t="s">
        <v>48</v>
      </c>
      <c r="D270" s="17">
        <v>5.0599999999999996</v>
      </c>
      <c r="E270" s="9">
        <f t="shared" si="3"/>
        <v>2823.4799999999996</v>
      </c>
      <c r="F270" s="9"/>
    </row>
    <row r="271" spans="1:6" ht="18.75" thickBot="1" x14ac:dyDescent="0.3">
      <c r="A271" s="26">
        <v>102</v>
      </c>
      <c r="B271" s="26"/>
      <c r="C271" s="46" t="s">
        <v>48</v>
      </c>
      <c r="D271" s="17">
        <v>3.73</v>
      </c>
      <c r="E271" s="9">
        <f t="shared" si="3"/>
        <v>2081.34</v>
      </c>
      <c r="F271" s="9"/>
    </row>
    <row r="272" spans="1:6" ht="18.75" thickBot="1" x14ac:dyDescent="0.3">
      <c r="A272" s="26">
        <v>102</v>
      </c>
      <c r="B272" s="26"/>
      <c r="C272" s="46" t="s">
        <v>48</v>
      </c>
      <c r="D272" s="17">
        <v>4.26</v>
      </c>
      <c r="E272" s="9">
        <f t="shared" si="3"/>
        <v>2377.08</v>
      </c>
      <c r="F272" s="9"/>
    </row>
    <row r="273" spans="1:6" ht="18.75" thickBot="1" x14ac:dyDescent="0.3">
      <c r="A273" s="26">
        <v>102</v>
      </c>
      <c r="B273" s="26"/>
      <c r="C273" s="46" t="s">
        <v>48</v>
      </c>
      <c r="D273" s="17">
        <v>1.87</v>
      </c>
      <c r="E273" s="9">
        <f t="shared" si="3"/>
        <v>1043.46</v>
      </c>
      <c r="F273" s="9"/>
    </row>
    <row r="274" spans="1:6" ht="18.75" thickBot="1" x14ac:dyDescent="0.3">
      <c r="A274" s="26">
        <v>102</v>
      </c>
      <c r="B274" s="26"/>
      <c r="C274" s="46" t="s">
        <v>48</v>
      </c>
      <c r="D274" s="17">
        <v>26.12</v>
      </c>
      <c r="E274" s="9">
        <f t="shared" si="3"/>
        <v>14574.960000000001</v>
      </c>
      <c r="F274" s="9"/>
    </row>
    <row r="275" spans="1:6" ht="18.75" thickBot="1" x14ac:dyDescent="0.3">
      <c r="A275" s="26">
        <v>102</v>
      </c>
      <c r="B275" s="26"/>
      <c r="C275" s="46" t="s">
        <v>48</v>
      </c>
      <c r="D275" s="17">
        <v>12.79</v>
      </c>
      <c r="E275" s="9">
        <f t="shared" si="3"/>
        <v>7136.82</v>
      </c>
      <c r="F275" s="9"/>
    </row>
    <row r="276" spans="1:6" ht="18.75" thickBot="1" x14ac:dyDescent="0.3">
      <c r="A276" s="26">
        <v>102</v>
      </c>
      <c r="B276" s="26"/>
      <c r="C276" s="46" t="s">
        <v>48</v>
      </c>
      <c r="D276" s="17">
        <v>17.59</v>
      </c>
      <c r="E276" s="9">
        <f t="shared" si="3"/>
        <v>9815.2199999999993</v>
      </c>
      <c r="F276" s="9"/>
    </row>
    <row r="277" spans="1:6" ht="18.75" thickBot="1" x14ac:dyDescent="0.3">
      <c r="A277" s="26">
        <v>102</v>
      </c>
      <c r="B277" s="26"/>
      <c r="C277" s="46" t="s">
        <v>48</v>
      </c>
      <c r="D277" s="17">
        <v>4.26</v>
      </c>
      <c r="E277" s="9">
        <f t="shared" si="3"/>
        <v>2377.08</v>
      </c>
      <c r="F277" s="9"/>
    </row>
    <row r="278" spans="1:6" ht="18.75" thickBot="1" x14ac:dyDescent="0.3">
      <c r="A278" s="26">
        <v>102</v>
      </c>
      <c r="B278" s="26"/>
      <c r="C278" s="46" t="s">
        <v>48</v>
      </c>
      <c r="D278" s="17">
        <v>12.53</v>
      </c>
      <c r="E278" s="9">
        <f t="shared" si="3"/>
        <v>6991.74</v>
      </c>
      <c r="F278" s="9"/>
    </row>
    <row r="279" spans="1:6" ht="18.75" thickBot="1" x14ac:dyDescent="0.3">
      <c r="A279" s="26">
        <v>102</v>
      </c>
      <c r="B279" s="26">
        <v>21</v>
      </c>
      <c r="C279" s="46" t="s">
        <v>18</v>
      </c>
      <c r="D279" s="17">
        <v>15.99</v>
      </c>
      <c r="E279" s="9">
        <f t="shared" si="3"/>
        <v>8922.42</v>
      </c>
      <c r="F279" s="9">
        <v>10000</v>
      </c>
    </row>
    <row r="280" spans="1:6" ht="18.75" thickBot="1" x14ac:dyDescent="0.3">
      <c r="A280" s="26">
        <v>102</v>
      </c>
      <c r="B280" s="26"/>
      <c r="C280" s="46" t="s">
        <v>18</v>
      </c>
      <c r="D280" s="17">
        <v>21.85</v>
      </c>
      <c r="E280" s="9">
        <f t="shared" si="3"/>
        <v>12192.300000000001</v>
      </c>
      <c r="F280" s="9"/>
    </row>
    <row r="281" spans="1:6" ht="18.75" thickBot="1" x14ac:dyDescent="0.3">
      <c r="A281" s="26">
        <v>102</v>
      </c>
      <c r="B281" s="26"/>
      <c r="C281" s="46" t="s">
        <v>18</v>
      </c>
      <c r="D281" s="17">
        <v>17.86</v>
      </c>
      <c r="E281" s="9">
        <f t="shared" si="3"/>
        <v>9965.8799999999992</v>
      </c>
      <c r="F281" s="9"/>
    </row>
    <row r="282" spans="1:6" ht="18.75" thickBot="1" x14ac:dyDescent="0.3">
      <c r="A282" s="26">
        <v>102</v>
      </c>
      <c r="B282" s="26">
        <v>22</v>
      </c>
      <c r="C282" s="46" t="s">
        <v>69</v>
      </c>
      <c r="D282" s="17">
        <v>9.59</v>
      </c>
      <c r="E282" s="9">
        <f t="shared" si="3"/>
        <v>5351.22</v>
      </c>
      <c r="F282" s="9">
        <v>19800</v>
      </c>
    </row>
    <row r="283" spans="1:6" ht="18.75" thickBot="1" x14ac:dyDescent="0.3">
      <c r="A283" s="26">
        <v>102</v>
      </c>
      <c r="B283" s="26"/>
      <c r="C283" s="46" t="s">
        <v>69</v>
      </c>
      <c r="D283" s="17">
        <v>8.7899999999999991</v>
      </c>
      <c r="E283" s="9">
        <f t="shared" si="3"/>
        <v>4904.82</v>
      </c>
      <c r="F283" s="9"/>
    </row>
    <row r="284" spans="1:6" ht="18.75" thickBot="1" x14ac:dyDescent="0.3">
      <c r="A284" s="26">
        <v>102</v>
      </c>
      <c r="B284" s="26"/>
      <c r="C284" s="46" t="s">
        <v>69</v>
      </c>
      <c r="D284" s="17">
        <v>8.7899999999999991</v>
      </c>
      <c r="E284" s="9">
        <f t="shared" si="3"/>
        <v>4904.82</v>
      </c>
      <c r="F284" s="9"/>
    </row>
    <row r="285" spans="1:6" ht="18.75" thickBot="1" x14ac:dyDescent="0.3">
      <c r="A285" s="26">
        <v>102</v>
      </c>
      <c r="B285" s="26"/>
      <c r="C285" s="46" t="s">
        <v>69</v>
      </c>
      <c r="D285" s="17">
        <v>1.07</v>
      </c>
      <c r="E285" s="9">
        <f t="shared" si="3"/>
        <v>597.06000000000006</v>
      </c>
      <c r="F285" s="9"/>
    </row>
    <row r="286" spans="1:6" ht="18.75" thickBot="1" x14ac:dyDescent="0.3">
      <c r="A286" s="26">
        <v>102</v>
      </c>
      <c r="B286" s="26"/>
      <c r="C286" s="46" t="s">
        <v>69</v>
      </c>
      <c r="D286" s="17">
        <v>2.93</v>
      </c>
      <c r="E286" s="9">
        <f t="shared" si="3"/>
        <v>1634.94</v>
      </c>
      <c r="F286" s="9"/>
    </row>
    <row r="287" spans="1:6" ht="18.75" thickBot="1" x14ac:dyDescent="0.3">
      <c r="A287" s="26">
        <v>102</v>
      </c>
      <c r="B287" s="26"/>
      <c r="C287" s="46" t="s">
        <v>69</v>
      </c>
      <c r="D287" s="17">
        <v>7.73</v>
      </c>
      <c r="E287" s="9">
        <f t="shared" si="3"/>
        <v>4313.34</v>
      </c>
      <c r="F287" s="9"/>
    </row>
    <row r="288" spans="1:6" ht="18.75" thickBot="1" x14ac:dyDescent="0.3">
      <c r="A288" s="26">
        <v>102</v>
      </c>
      <c r="B288" s="26"/>
      <c r="C288" s="46" t="s">
        <v>69</v>
      </c>
      <c r="D288" s="17">
        <v>4</v>
      </c>
      <c r="E288" s="9">
        <f t="shared" si="3"/>
        <v>2232</v>
      </c>
      <c r="F288" s="9"/>
    </row>
    <row r="289" spans="1:6" ht="18.75" thickBot="1" x14ac:dyDescent="0.3">
      <c r="A289" s="26">
        <v>102</v>
      </c>
      <c r="B289" s="26"/>
      <c r="C289" s="46" t="s">
        <v>69</v>
      </c>
      <c r="D289" s="17">
        <v>1.33</v>
      </c>
      <c r="E289" s="9">
        <f t="shared" si="3"/>
        <v>742.14</v>
      </c>
      <c r="F289" s="9"/>
    </row>
    <row r="290" spans="1:6" ht="18.75" thickBot="1" x14ac:dyDescent="0.3">
      <c r="A290" s="26">
        <v>102</v>
      </c>
      <c r="B290" s="26"/>
      <c r="C290" s="46" t="s">
        <v>69</v>
      </c>
      <c r="D290" s="17">
        <v>3.2</v>
      </c>
      <c r="E290" s="9">
        <f t="shared" si="3"/>
        <v>1785.6000000000001</v>
      </c>
      <c r="F290" s="9"/>
    </row>
    <row r="291" spans="1:6" ht="18.75" thickBot="1" x14ac:dyDescent="0.3">
      <c r="A291" s="26">
        <v>102</v>
      </c>
      <c r="B291" s="26"/>
      <c r="C291" s="46" t="s">
        <v>69</v>
      </c>
      <c r="D291" s="17">
        <v>5.87</v>
      </c>
      <c r="E291" s="9">
        <f t="shared" si="3"/>
        <v>3275.46</v>
      </c>
      <c r="F291" s="9"/>
    </row>
    <row r="292" spans="1:6" ht="18.75" thickBot="1" x14ac:dyDescent="0.3">
      <c r="A292" s="26">
        <v>102</v>
      </c>
      <c r="B292" s="26"/>
      <c r="C292" s="46" t="s">
        <v>69</v>
      </c>
      <c r="D292" s="17">
        <v>2.13</v>
      </c>
      <c r="E292" s="9">
        <f t="shared" si="3"/>
        <v>1188.54</v>
      </c>
      <c r="F292" s="9"/>
    </row>
    <row r="293" spans="1:6" ht="18.75" thickBot="1" x14ac:dyDescent="0.3">
      <c r="A293" s="26">
        <v>102</v>
      </c>
      <c r="B293" s="26"/>
      <c r="C293" s="46" t="s">
        <v>69</v>
      </c>
      <c r="D293" s="17">
        <v>1.33</v>
      </c>
      <c r="E293" s="9">
        <f t="shared" si="3"/>
        <v>742.14</v>
      </c>
      <c r="F293" s="9"/>
    </row>
    <row r="294" spans="1:6" ht="18.75" thickBot="1" x14ac:dyDescent="0.3">
      <c r="A294" s="26">
        <v>102</v>
      </c>
      <c r="B294" s="26"/>
      <c r="C294" s="46" t="s">
        <v>69</v>
      </c>
      <c r="D294" s="17">
        <v>2.14</v>
      </c>
      <c r="E294" s="9">
        <f t="shared" si="3"/>
        <v>1194.1200000000001</v>
      </c>
      <c r="F294" s="9"/>
    </row>
    <row r="295" spans="1:6" ht="18.75" thickBot="1" x14ac:dyDescent="0.3">
      <c r="A295" s="26">
        <v>102</v>
      </c>
      <c r="B295" s="26">
        <v>23</v>
      </c>
      <c r="C295" s="46" t="s">
        <v>37</v>
      </c>
      <c r="D295" s="17">
        <f>8.79*2</f>
        <v>17.579999999999998</v>
      </c>
      <c r="E295" s="9">
        <f t="shared" si="3"/>
        <v>9809.64</v>
      </c>
      <c r="F295" s="9">
        <v>5000</v>
      </c>
    </row>
    <row r="296" spans="1:6" ht="18.75" thickBot="1" x14ac:dyDescent="0.3">
      <c r="A296" s="26">
        <v>102</v>
      </c>
      <c r="B296" s="26">
        <v>24</v>
      </c>
      <c r="C296" s="46" t="s">
        <v>38</v>
      </c>
      <c r="D296" s="17">
        <v>12.53</v>
      </c>
      <c r="E296" s="9">
        <f t="shared" si="3"/>
        <v>6991.74</v>
      </c>
      <c r="F296" s="9">
        <v>22000</v>
      </c>
    </row>
    <row r="297" spans="1:6" ht="18.75" thickBot="1" x14ac:dyDescent="0.3">
      <c r="A297" s="26">
        <v>102</v>
      </c>
      <c r="B297" s="26"/>
      <c r="C297" s="46" t="s">
        <v>38</v>
      </c>
      <c r="D297" s="17">
        <v>13.33</v>
      </c>
      <c r="E297" s="9">
        <f t="shared" si="3"/>
        <v>7438.14</v>
      </c>
      <c r="F297" s="9"/>
    </row>
    <row r="298" spans="1:6" ht="18.75" thickBot="1" x14ac:dyDescent="0.3">
      <c r="A298" s="26">
        <v>102</v>
      </c>
      <c r="B298" s="26"/>
      <c r="C298" s="46" t="s">
        <v>38</v>
      </c>
      <c r="D298" s="17">
        <f>22.65</f>
        <v>22.65</v>
      </c>
      <c r="E298" s="9">
        <f t="shared" si="3"/>
        <v>12638.699999999999</v>
      </c>
      <c r="F298" s="9"/>
    </row>
    <row r="299" spans="1:6" ht="18.75" thickBot="1" x14ac:dyDescent="0.3">
      <c r="A299" s="26">
        <v>102</v>
      </c>
      <c r="B299" s="26"/>
      <c r="C299" s="46" t="s">
        <v>38</v>
      </c>
      <c r="D299" s="17">
        <v>17.86</v>
      </c>
      <c r="E299" s="9">
        <f t="shared" si="3"/>
        <v>9965.8799999999992</v>
      </c>
      <c r="F299" s="9"/>
    </row>
    <row r="300" spans="1:6" ht="18.75" thickBot="1" x14ac:dyDescent="0.3">
      <c r="A300" s="26">
        <v>102</v>
      </c>
      <c r="B300" s="26">
        <v>25</v>
      </c>
      <c r="C300" s="46" t="s">
        <v>39</v>
      </c>
      <c r="D300" s="17">
        <v>13.06</v>
      </c>
      <c r="E300" s="9">
        <f t="shared" si="3"/>
        <v>7287.4800000000005</v>
      </c>
      <c r="F300" s="9"/>
    </row>
    <row r="301" spans="1:6" ht="18.75" thickBot="1" x14ac:dyDescent="0.3">
      <c r="A301" s="26">
        <v>102</v>
      </c>
      <c r="B301" s="26"/>
      <c r="C301" s="46" t="s">
        <v>39</v>
      </c>
      <c r="D301" s="17">
        <v>9.0500000000000007</v>
      </c>
      <c r="E301" s="9">
        <f t="shared" si="3"/>
        <v>5049.9000000000005</v>
      </c>
      <c r="F301" s="9"/>
    </row>
    <row r="302" spans="1:6" ht="18.75" thickBot="1" x14ac:dyDescent="0.3">
      <c r="A302" s="26">
        <v>103</v>
      </c>
      <c r="B302" s="26">
        <v>1</v>
      </c>
      <c r="C302" s="31" t="s">
        <v>15</v>
      </c>
      <c r="D302" s="23">
        <v>3.46</v>
      </c>
      <c r="E302" s="24">
        <f t="shared" si="1"/>
        <v>1920.3</v>
      </c>
      <c r="F302" s="25">
        <v>11100</v>
      </c>
    </row>
    <row r="303" spans="1:6" ht="18.75" thickBot="1" x14ac:dyDescent="0.3">
      <c r="A303" s="26">
        <v>103</v>
      </c>
      <c r="B303" s="26"/>
      <c r="C303" s="31" t="s">
        <v>15</v>
      </c>
      <c r="D303" s="23">
        <v>21.83</v>
      </c>
      <c r="E303" s="24">
        <f t="shared" si="1"/>
        <v>12115.65</v>
      </c>
      <c r="F303" s="25"/>
    </row>
    <row r="304" spans="1:6" ht="18.75" thickBot="1" x14ac:dyDescent="0.3">
      <c r="A304" s="26">
        <v>103</v>
      </c>
      <c r="B304" s="26"/>
      <c r="C304" s="31" t="s">
        <v>15</v>
      </c>
      <c r="D304" s="23">
        <v>14.11</v>
      </c>
      <c r="E304" s="24">
        <f t="shared" si="1"/>
        <v>7831.0499999999993</v>
      </c>
      <c r="F304" s="25"/>
    </row>
    <row r="305" spans="1:6" ht="18.75" thickBot="1" x14ac:dyDescent="0.3">
      <c r="A305" s="26">
        <v>103</v>
      </c>
      <c r="B305" s="26">
        <v>2</v>
      </c>
      <c r="C305" s="31" t="s">
        <v>9</v>
      </c>
      <c r="D305" s="23">
        <v>5.32</v>
      </c>
      <c r="E305" s="24">
        <f t="shared" si="1"/>
        <v>2952.6000000000004</v>
      </c>
      <c r="F305" s="25">
        <v>5000</v>
      </c>
    </row>
    <row r="306" spans="1:6" ht="18.75" thickBot="1" x14ac:dyDescent="0.3">
      <c r="A306" s="26">
        <v>103</v>
      </c>
      <c r="B306" s="26"/>
      <c r="C306" s="31" t="s">
        <v>9</v>
      </c>
      <c r="D306" s="23">
        <v>10.119999999999999</v>
      </c>
      <c r="E306" s="24">
        <f t="shared" si="1"/>
        <v>5616.5999999999995</v>
      </c>
      <c r="F306" s="25"/>
    </row>
    <row r="307" spans="1:6" ht="18.75" thickBot="1" x14ac:dyDescent="0.3">
      <c r="A307" s="26">
        <v>103</v>
      </c>
      <c r="B307" s="26">
        <v>3</v>
      </c>
      <c r="C307" s="31" t="s">
        <v>16</v>
      </c>
      <c r="D307" s="23">
        <v>3.46</v>
      </c>
      <c r="E307" s="24">
        <f t="shared" ref="E307:E370" si="4">D307*555</f>
        <v>1920.3</v>
      </c>
      <c r="F307" s="25">
        <v>15000</v>
      </c>
    </row>
    <row r="308" spans="1:6" ht="18.75" thickBot="1" x14ac:dyDescent="0.3">
      <c r="A308" s="26">
        <v>103</v>
      </c>
      <c r="B308" s="26"/>
      <c r="C308" s="31" t="s">
        <v>16</v>
      </c>
      <c r="D308" s="23">
        <v>11.98</v>
      </c>
      <c r="E308" s="24">
        <f t="shared" si="4"/>
        <v>6648.9000000000005</v>
      </c>
      <c r="F308" s="25"/>
    </row>
    <row r="309" spans="1:6" ht="18.75" thickBot="1" x14ac:dyDescent="0.3">
      <c r="A309" s="26">
        <v>103</v>
      </c>
      <c r="B309" s="26"/>
      <c r="C309" s="31" t="s">
        <v>16</v>
      </c>
      <c r="D309" s="23">
        <v>7.45</v>
      </c>
      <c r="E309" s="24">
        <f t="shared" si="4"/>
        <v>4134.75</v>
      </c>
      <c r="F309" s="25"/>
    </row>
    <row r="310" spans="1:6" ht="18.75" thickBot="1" x14ac:dyDescent="0.3">
      <c r="A310" s="26">
        <v>103</v>
      </c>
      <c r="B310" s="26"/>
      <c r="C310" s="31" t="s">
        <v>16</v>
      </c>
      <c r="D310" s="23">
        <v>2.13</v>
      </c>
      <c r="E310" s="24">
        <f t="shared" si="4"/>
        <v>1182.1499999999999</v>
      </c>
      <c r="F310" s="25"/>
    </row>
    <row r="311" spans="1:6" ht="18.75" thickBot="1" x14ac:dyDescent="0.3">
      <c r="A311" s="26">
        <v>103</v>
      </c>
      <c r="B311" s="26"/>
      <c r="C311" s="31" t="s">
        <v>16</v>
      </c>
      <c r="D311" s="23">
        <v>1.33</v>
      </c>
      <c r="E311" s="24">
        <f t="shared" si="4"/>
        <v>738.15000000000009</v>
      </c>
      <c r="F311" s="25"/>
    </row>
    <row r="312" spans="1:6" ht="18.75" thickBot="1" x14ac:dyDescent="0.3">
      <c r="A312" s="26">
        <v>103</v>
      </c>
      <c r="B312" s="26"/>
      <c r="C312" s="31" t="s">
        <v>16</v>
      </c>
      <c r="D312" s="23">
        <v>14.37</v>
      </c>
      <c r="E312" s="24">
        <f t="shared" si="4"/>
        <v>7975.3499999999995</v>
      </c>
      <c r="F312" s="25"/>
    </row>
    <row r="313" spans="1:6" ht="18.75" thickBot="1" x14ac:dyDescent="0.3">
      <c r="A313" s="26">
        <v>103</v>
      </c>
      <c r="B313" s="26">
        <v>4</v>
      </c>
      <c r="C313" s="31" t="s">
        <v>17</v>
      </c>
      <c r="D313" s="23">
        <v>10.65</v>
      </c>
      <c r="E313" s="24">
        <f t="shared" si="4"/>
        <v>5910.75</v>
      </c>
      <c r="F313" s="25">
        <v>15000</v>
      </c>
    </row>
    <row r="314" spans="1:6" ht="18.75" thickBot="1" x14ac:dyDescent="0.3">
      <c r="A314" s="26">
        <v>103</v>
      </c>
      <c r="B314" s="26"/>
      <c r="C314" s="31" t="s">
        <v>17</v>
      </c>
      <c r="D314" s="23">
        <v>18.899999999999999</v>
      </c>
      <c r="E314" s="24">
        <f t="shared" si="4"/>
        <v>10489.5</v>
      </c>
      <c r="F314" s="25"/>
    </row>
    <row r="315" spans="1:6" ht="18.75" thickBot="1" x14ac:dyDescent="0.3">
      <c r="A315" s="26">
        <v>103</v>
      </c>
      <c r="B315" s="26"/>
      <c r="C315" s="31" t="s">
        <v>17</v>
      </c>
      <c r="D315" s="23">
        <v>17.84</v>
      </c>
      <c r="E315" s="24">
        <f t="shared" si="4"/>
        <v>9901.2000000000007</v>
      </c>
      <c r="F315" s="25"/>
    </row>
    <row r="316" spans="1:6" ht="18.75" thickBot="1" x14ac:dyDescent="0.3">
      <c r="A316" s="26">
        <v>103</v>
      </c>
      <c r="B316" s="26"/>
      <c r="C316" s="31" t="s">
        <v>17</v>
      </c>
      <c r="D316" s="23">
        <v>6.92</v>
      </c>
      <c r="E316" s="24">
        <f t="shared" si="4"/>
        <v>3840.6</v>
      </c>
      <c r="F316" s="25"/>
    </row>
    <row r="317" spans="1:6" ht="18.75" thickBot="1" x14ac:dyDescent="0.3">
      <c r="A317" s="26">
        <v>103</v>
      </c>
      <c r="B317" s="26"/>
      <c r="C317" s="31" t="s">
        <v>17</v>
      </c>
      <c r="D317" s="23">
        <v>12.78</v>
      </c>
      <c r="E317" s="24">
        <f t="shared" si="4"/>
        <v>7092.9</v>
      </c>
      <c r="F317" s="25"/>
    </row>
    <row r="318" spans="1:6" ht="18.75" thickBot="1" x14ac:dyDescent="0.3">
      <c r="A318" s="26">
        <v>103</v>
      </c>
      <c r="B318" s="26">
        <v>5</v>
      </c>
      <c r="C318" s="31" t="s">
        <v>12</v>
      </c>
      <c r="D318" s="23">
        <v>2.13</v>
      </c>
      <c r="E318" s="24">
        <f t="shared" si="4"/>
        <v>1182.1499999999999</v>
      </c>
      <c r="F318" s="25">
        <v>10000</v>
      </c>
    </row>
    <row r="319" spans="1:6" ht="18.75" thickBot="1" x14ac:dyDescent="0.3">
      <c r="A319" s="26">
        <v>103</v>
      </c>
      <c r="B319" s="26"/>
      <c r="C319" s="31" t="s">
        <v>12</v>
      </c>
      <c r="D319" s="23">
        <v>1.06</v>
      </c>
      <c r="E319" s="24">
        <f t="shared" si="4"/>
        <v>588.30000000000007</v>
      </c>
      <c r="F319" s="25"/>
    </row>
    <row r="320" spans="1:6" ht="18.75" thickBot="1" x14ac:dyDescent="0.3">
      <c r="A320" s="26">
        <v>103</v>
      </c>
      <c r="B320" s="26"/>
      <c r="C320" s="31" t="s">
        <v>12</v>
      </c>
      <c r="D320" s="23">
        <v>3.46</v>
      </c>
      <c r="E320" s="24">
        <f t="shared" si="4"/>
        <v>1920.3</v>
      </c>
      <c r="F320" s="25"/>
    </row>
    <row r="321" spans="1:6" ht="18.75" thickBot="1" x14ac:dyDescent="0.3">
      <c r="A321" s="26">
        <v>103</v>
      </c>
      <c r="B321" s="26"/>
      <c r="C321" s="31" t="s">
        <v>12</v>
      </c>
      <c r="D321" s="23">
        <v>1.6</v>
      </c>
      <c r="E321" s="24">
        <f t="shared" si="4"/>
        <v>888</v>
      </c>
      <c r="F321" s="25"/>
    </row>
    <row r="322" spans="1:6" ht="18.75" thickBot="1" x14ac:dyDescent="0.3">
      <c r="A322" s="26">
        <v>103</v>
      </c>
      <c r="B322" s="26"/>
      <c r="C322" s="31" t="s">
        <v>12</v>
      </c>
      <c r="D322" s="23">
        <v>7.72</v>
      </c>
      <c r="E322" s="24">
        <f t="shared" si="4"/>
        <v>4284.5999999999995</v>
      </c>
      <c r="F322" s="25"/>
    </row>
    <row r="323" spans="1:6" ht="18.75" thickBot="1" x14ac:dyDescent="0.3">
      <c r="A323" s="26"/>
      <c r="B323" s="26"/>
      <c r="C323" s="31"/>
      <c r="D323" s="23"/>
      <c r="E323" s="24">
        <f t="shared" si="4"/>
        <v>0</v>
      </c>
      <c r="F323" s="25"/>
    </row>
    <row r="324" spans="1:6" ht="18.75" thickBot="1" x14ac:dyDescent="0.3">
      <c r="A324" s="26"/>
      <c r="B324" s="26"/>
      <c r="C324" s="31"/>
      <c r="D324" s="23"/>
      <c r="E324" s="24">
        <f t="shared" si="4"/>
        <v>0</v>
      </c>
      <c r="F324" s="25"/>
    </row>
    <row r="325" spans="1:6" ht="18.75" thickBot="1" x14ac:dyDescent="0.3">
      <c r="A325" s="26"/>
      <c r="B325" s="26"/>
      <c r="C325" s="31"/>
      <c r="D325" s="23"/>
      <c r="E325" s="24">
        <f t="shared" si="4"/>
        <v>0</v>
      </c>
      <c r="F325" s="25"/>
    </row>
    <row r="326" spans="1:6" ht="18.75" thickBot="1" x14ac:dyDescent="0.3">
      <c r="A326" s="26"/>
      <c r="B326" s="26"/>
      <c r="C326" s="31"/>
      <c r="D326" s="23"/>
      <c r="E326" s="24">
        <f t="shared" si="4"/>
        <v>0</v>
      </c>
      <c r="F326" s="25"/>
    </row>
    <row r="327" spans="1:6" ht="18.75" thickBot="1" x14ac:dyDescent="0.3">
      <c r="A327" s="26"/>
      <c r="B327" s="26"/>
      <c r="C327" s="31"/>
      <c r="D327" s="23"/>
      <c r="E327" s="24">
        <f t="shared" si="4"/>
        <v>0</v>
      </c>
      <c r="F327" s="25"/>
    </row>
    <row r="328" spans="1:6" ht="18.75" thickBot="1" x14ac:dyDescent="0.3">
      <c r="A328" s="26"/>
      <c r="B328" s="26"/>
      <c r="C328" s="31"/>
      <c r="D328" s="23"/>
      <c r="E328" s="24">
        <f t="shared" si="4"/>
        <v>0</v>
      </c>
      <c r="F328" s="25"/>
    </row>
    <row r="329" spans="1:6" ht="18.75" thickBot="1" x14ac:dyDescent="0.3">
      <c r="A329" s="26"/>
      <c r="B329" s="26"/>
      <c r="C329" s="31"/>
      <c r="D329" s="23"/>
      <c r="E329" s="24">
        <f t="shared" si="4"/>
        <v>0</v>
      </c>
      <c r="F329" s="25"/>
    </row>
    <row r="330" spans="1:6" ht="18.75" thickBot="1" x14ac:dyDescent="0.3">
      <c r="A330" s="26"/>
      <c r="B330" s="26"/>
      <c r="C330" s="31"/>
      <c r="D330" s="23"/>
      <c r="E330" s="24">
        <f t="shared" si="4"/>
        <v>0</v>
      </c>
      <c r="F330" s="25"/>
    </row>
    <row r="331" spans="1:6" ht="18.75" thickBot="1" x14ac:dyDescent="0.3">
      <c r="A331" s="26"/>
      <c r="B331" s="26"/>
      <c r="C331" s="31"/>
      <c r="D331" s="23"/>
      <c r="E331" s="24">
        <f t="shared" si="4"/>
        <v>0</v>
      </c>
      <c r="F331" s="25"/>
    </row>
    <row r="332" spans="1:6" ht="18.75" thickBot="1" x14ac:dyDescent="0.3">
      <c r="A332" s="26"/>
      <c r="B332" s="26"/>
      <c r="C332" s="31"/>
      <c r="D332" s="23"/>
      <c r="E332" s="24">
        <f t="shared" si="4"/>
        <v>0</v>
      </c>
      <c r="F332" s="25"/>
    </row>
    <row r="333" spans="1:6" ht="18.75" thickBot="1" x14ac:dyDescent="0.3">
      <c r="A333" s="26"/>
      <c r="B333" s="26"/>
      <c r="C333" s="31"/>
      <c r="D333" s="23"/>
      <c r="E333" s="24">
        <f t="shared" si="4"/>
        <v>0</v>
      </c>
      <c r="F333" s="25"/>
    </row>
    <row r="334" spans="1:6" ht="18.75" thickBot="1" x14ac:dyDescent="0.3">
      <c r="A334" s="26"/>
      <c r="B334" s="26"/>
      <c r="C334" s="31"/>
      <c r="D334" s="23"/>
      <c r="E334" s="24">
        <f t="shared" si="4"/>
        <v>0</v>
      </c>
      <c r="F334" s="25"/>
    </row>
    <row r="335" spans="1:6" ht="18.75" thickBot="1" x14ac:dyDescent="0.3">
      <c r="A335" s="26"/>
      <c r="B335" s="26"/>
      <c r="C335" s="31"/>
      <c r="D335" s="23"/>
      <c r="E335" s="24">
        <f t="shared" si="4"/>
        <v>0</v>
      </c>
      <c r="F335" s="25"/>
    </row>
    <row r="336" spans="1:6" ht="18.75" thickBot="1" x14ac:dyDescent="0.3">
      <c r="A336" s="26"/>
      <c r="B336" s="26"/>
      <c r="C336" s="31"/>
      <c r="D336" s="23"/>
      <c r="E336" s="24">
        <f t="shared" si="4"/>
        <v>0</v>
      </c>
      <c r="F336" s="25"/>
    </row>
    <row r="337" spans="1:6" ht="18.75" thickBot="1" x14ac:dyDescent="0.3">
      <c r="A337" s="26"/>
      <c r="B337" s="26"/>
      <c r="C337" s="31"/>
      <c r="D337" s="23"/>
      <c r="E337" s="24">
        <f t="shared" si="4"/>
        <v>0</v>
      </c>
      <c r="F337" s="25"/>
    </row>
    <row r="338" spans="1:6" ht="18.75" thickBot="1" x14ac:dyDescent="0.3">
      <c r="A338" s="26"/>
      <c r="B338" s="26"/>
      <c r="C338" s="31"/>
      <c r="D338" s="23"/>
      <c r="E338" s="24">
        <f t="shared" si="4"/>
        <v>0</v>
      </c>
      <c r="F338" s="25"/>
    </row>
    <row r="339" spans="1:6" ht="18.75" thickBot="1" x14ac:dyDescent="0.3">
      <c r="A339" s="26"/>
      <c r="B339" s="26"/>
      <c r="C339" s="31"/>
      <c r="D339" s="23"/>
      <c r="E339" s="24">
        <f t="shared" si="4"/>
        <v>0</v>
      </c>
      <c r="F339" s="25"/>
    </row>
    <row r="340" spans="1:6" ht="18.75" thickBot="1" x14ac:dyDescent="0.3">
      <c r="A340" s="26"/>
      <c r="B340" s="26"/>
      <c r="C340" s="31"/>
      <c r="D340" s="23"/>
      <c r="E340" s="24">
        <f t="shared" si="4"/>
        <v>0</v>
      </c>
      <c r="F340" s="25"/>
    </row>
    <row r="341" spans="1:6" ht="18.75" thickBot="1" x14ac:dyDescent="0.3">
      <c r="A341" s="26"/>
      <c r="B341" s="26"/>
      <c r="C341" s="31"/>
      <c r="D341" s="23"/>
      <c r="E341" s="24">
        <f t="shared" si="4"/>
        <v>0</v>
      </c>
      <c r="F341" s="25"/>
    </row>
    <row r="342" spans="1:6" ht="18.75" thickBot="1" x14ac:dyDescent="0.3">
      <c r="A342" s="26"/>
      <c r="B342" s="26"/>
      <c r="C342" s="31"/>
      <c r="D342" s="23"/>
      <c r="E342" s="24">
        <f t="shared" si="4"/>
        <v>0</v>
      </c>
      <c r="F342" s="25"/>
    </row>
    <row r="343" spans="1:6" ht="18.75" thickBot="1" x14ac:dyDescent="0.3">
      <c r="A343" s="26"/>
      <c r="B343" s="26"/>
      <c r="C343" s="31"/>
      <c r="D343" s="23"/>
      <c r="E343" s="24">
        <f t="shared" si="4"/>
        <v>0</v>
      </c>
      <c r="F343" s="25"/>
    </row>
    <row r="344" spans="1:6" ht="18.75" thickBot="1" x14ac:dyDescent="0.3">
      <c r="A344" s="26"/>
      <c r="B344" s="26"/>
      <c r="C344" s="31"/>
      <c r="D344" s="23"/>
      <c r="E344" s="24">
        <f t="shared" si="4"/>
        <v>0</v>
      </c>
      <c r="F344" s="25"/>
    </row>
    <row r="345" spans="1:6" ht="18.75" thickBot="1" x14ac:dyDescent="0.3">
      <c r="A345" s="26"/>
      <c r="B345" s="26"/>
      <c r="C345" s="31"/>
      <c r="D345" s="23"/>
      <c r="E345" s="24">
        <f t="shared" si="4"/>
        <v>0</v>
      </c>
      <c r="F345" s="25"/>
    </row>
    <row r="346" spans="1:6" ht="18.75" thickBot="1" x14ac:dyDescent="0.3">
      <c r="A346" s="26"/>
      <c r="B346" s="26"/>
      <c r="C346" s="31"/>
      <c r="D346" s="23"/>
      <c r="E346" s="24">
        <f t="shared" si="4"/>
        <v>0</v>
      </c>
      <c r="F346" s="25"/>
    </row>
    <row r="347" spans="1:6" ht="18.75" thickBot="1" x14ac:dyDescent="0.3">
      <c r="A347" s="26"/>
      <c r="B347" s="26"/>
      <c r="C347" s="31"/>
      <c r="D347" s="23"/>
      <c r="E347" s="24">
        <f t="shared" si="4"/>
        <v>0</v>
      </c>
      <c r="F347" s="25"/>
    </row>
    <row r="348" spans="1:6" ht="18.75" thickBot="1" x14ac:dyDescent="0.3">
      <c r="A348" s="26"/>
      <c r="B348" s="26"/>
      <c r="C348" s="31"/>
      <c r="D348" s="23"/>
      <c r="E348" s="24">
        <f t="shared" si="4"/>
        <v>0</v>
      </c>
      <c r="F348" s="25"/>
    </row>
    <row r="349" spans="1:6" ht="18.75" thickBot="1" x14ac:dyDescent="0.3">
      <c r="A349" s="26"/>
      <c r="B349" s="26"/>
      <c r="C349" s="31"/>
      <c r="D349" s="23"/>
      <c r="E349" s="24">
        <f t="shared" si="4"/>
        <v>0</v>
      </c>
      <c r="F349" s="25"/>
    </row>
    <row r="350" spans="1:6" ht="18.75" thickBot="1" x14ac:dyDescent="0.3">
      <c r="A350" s="26"/>
      <c r="B350" s="26"/>
      <c r="C350" s="31"/>
      <c r="D350" s="23"/>
      <c r="E350" s="24">
        <f t="shared" si="4"/>
        <v>0</v>
      </c>
      <c r="F350" s="25"/>
    </row>
    <row r="351" spans="1:6" ht="18.75" thickBot="1" x14ac:dyDescent="0.3">
      <c r="A351" s="26"/>
      <c r="B351" s="26"/>
      <c r="C351" s="31"/>
      <c r="D351" s="23"/>
      <c r="E351" s="24">
        <f t="shared" si="4"/>
        <v>0</v>
      </c>
      <c r="F351" s="25"/>
    </row>
    <row r="352" spans="1:6" ht="18.75" thickBot="1" x14ac:dyDescent="0.3">
      <c r="A352" s="26"/>
      <c r="B352" s="26"/>
      <c r="C352" s="31"/>
      <c r="D352" s="23"/>
      <c r="E352" s="24">
        <f t="shared" si="4"/>
        <v>0</v>
      </c>
      <c r="F352" s="25"/>
    </row>
    <row r="353" spans="1:6" ht="18.75" thickBot="1" x14ac:dyDescent="0.3">
      <c r="A353" s="26"/>
      <c r="B353" s="26"/>
      <c r="C353" s="31"/>
      <c r="D353" s="23"/>
      <c r="E353" s="24">
        <f t="shared" si="4"/>
        <v>0</v>
      </c>
      <c r="F353" s="25"/>
    </row>
    <row r="354" spans="1:6" ht="18.75" thickBot="1" x14ac:dyDescent="0.3">
      <c r="A354" s="26"/>
      <c r="B354" s="26"/>
      <c r="C354" s="31"/>
      <c r="D354" s="23"/>
      <c r="E354" s="24">
        <f t="shared" si="4"/>
        <v>0</v>
      </c>
      <c r="F354" s="25"/>
    </row>
    <row r="355" spans="1:6" ht="18.75" thickBot="1" x14ac:dyDescent="0.3">
      <c r="A355" s="26"/>
      <c r="B355" s="26"/>
      <c r="C355" s="31"/>
      <c r="D355" s="23"/>
      <c r="E355" s="24">
        <f t="shared" si="4"/>
        <v>0</v>
      </c>
      <c r="F355" s="25"/>
    </row>
    <row r="356" spans="1:6" ht="18.75" thickBot="1" x14ac:dyDescent="0.3">
      <c r="A356" s="26"/>
      <c r="B356" s="26"/>
      <c r="C356" s="31"/>
      <c r="D356" s="23"/>
      <c r="E356" s="24">
        <f t="shared" si="4"/>
        <v>0</v>
      </c>
      <c r="F356" s="25"/>
    </row>
    <row r="357" spans="1:6" ht="18.75" thickBot="1" x14ac:dyDescent="0.3">
      <c r="A357" s="26"/>
      <c r="B357" s="26"/>
      <c r="C357" s="31"/>
      <c r="D357" s="23"/>
      <c r="E357" s="24">
        <f t="shared" si="4"/>
        <v>0</v>
      </c>
      <c r="F357" s="25"/>
    </row>
    <row r="358" spans="1:6" ht="18.75" thickBot="1" x14ac:dyDescent="0.3">
      <c r="A358" s="26"/>
      <c r="B358" s="26"/>
      <c r="C358" s="31"/>
      <c r="D358" s="23"/>
      <c r="E358" s="24">
        <f t="shared" si="4"/>
        <v>0</v>
      </c>
      <c r="F358" s="25"/>
    </row>
    <row r="359" spans="1:6" ht="18.75" thickBot="1" x14ac:dyDescent="0.3">
      <c r="A359" s="26"/>
      <c r="B359" s="26"/>
      <c r="C359" s="31"/>
      <c r="D359" s="23"/>
      <c r="E359" s="24">
        <f t="shared" si="4"/>
        <v>0</v>
      </c>
      <c r="F359" s="25"/>
    </row>
    <row r="360" spans="1:6" ht="18.75" thickBot="1" x14ac:dyDescent="0.3">
      <c r="A360" s="26"/>
      <c r="B360" s="26"/>
      <c r="C360" s="31"/>
      <c r="D360" s="23"/>
      <c r="E360" s="24">
        <f t="shared" si="4"/>
        <v>0</v>
      </c>
      <c r="F360" s="25"/>
    </row>
    <row r="361" spans="1:6" ht="18.75" thickBot="1" x14ac:dyDescent="0.3">
      <c r="A361" s="26"/>
      <c r="B361" s="26"/>
      <c r="C361" s="31"/>
      <c r="D361" s="23"/>
      <c r="E361" s="24">
        <f t="shared" si="4"/>
        <v>0</v>
      </c>
      <c r="F361" s="25"/>
    </row>
    <row r="362" spans="1:6" ht="18.75" thickBot="1" x14ac:dyDescent="0.3">
      <c r="A362" s="26"/>
      <c r="B362" s="26"/>
      <c r="C362" s="31"/>
      <c r="D362" s="23"/>
      <c r="E362" s="24">
        <f t="shared" si="4"/>
        <v>0</v>
      </c>
      <c r="F362" s="25"/>
    </row>
    <row r="363" spans="1:6" ht="18.75" thickBot="1" x14ac:dyDescent="0.3">
      <c r="A363" s="26"/>
      <c r="B363" s="26"/>
      <c r="C363" s="31"/>
      <c r="D363" s="23"/>
      <c r="E363" s="24">
        <f t="shared" si="4"/>
        <v>0</v>
      </c>
      <c r="F363" s="25"/>
    </row>
    <row r="364" spans="1:6" ht="18.75" thickBot="1" x14ac:dyDescent="0.3">
      <c r="A364" s="26"/>
      <c r="B364" s="26"/>
      <c r="C364" s="31"/>
      <c r="D364" s="23"/>
      <c r="E364" s="24">
        <f t="shared" si="4"/>
        <v>0</v>
      </c>
      <c r="F364" s="25"/>
    </row>
    <row r="365" spans="1:6" ht="18.75" thickBot="1" x14ac:dyDescent="0.3">
      <c r="A365" s="26"/>
      <c r="B365" s="26"/>
      <c r="C365" s="31"/>
      <c r="D365" s="23"/>
      <c r="E365" s="24">
        <f t="shared" si="4"/>
        <v>0</v>
      </c>
      <c r="F365" s="25"/>
    </row>
    <row r="366" spans="1:6" ht="18.75" thickBot="1" x14ac:dyDescent="0.3">
      <c r="A366" s="26"/>
      <c r="B366" s="26"/>
      <c r="C366" s="31"/>
      <c r="D366" s="23"/>
      <c r="E366" s="24">
        <f t="shared" si="4"/>
        <v>0</v>
      </c>
      <c r="F366" s="25"/>
    </row>
    <row r="367" spans="1:6" ht="18.75" thickBot="1" x14ac:dyDescent="0.3">
      <c r="A367" s="26"/>
      <c r="B367" s="26"/>
      <c r="C367" s="31"/>
      <c r="D367" s="23"/>
      <c r="E367" s="24">
        <f t="shared" si="4"/>
        <v>0</v>
      </c>
      <c r="F367" s="25"/>
    </row>
    <row r="368" spans="1:6" ht="18.75" thickBot="1" x14ac:dyDescent="0.3">
      <c r="A368" s="26"/>
      <c r="B368" s="26"/>
      <c r="C368" s="31"/>
      <c r="D368" s="23"/>
      <c r="E368" s="24">
        <f t="shared" si="4"/>
        <v>0</v>
      </c>
      <c r="F368" s="25"/>
    </row>
    <row r="369" spans="1:6" ht="18.75" thickBot="1" x14ac:dyDescent="0.3">
      <c r="A369" s="26"/>
      <c r="B369" s="26"/>
      <c r="C369" s="31"/>
      <c r="D369" s="23"/>
      <c r="E369" s="24">
        <f t="shared" si="4"/>
        <v>0</v>
      </c>
      <c r="F369" s="25"/>
    </row>
    <row r="370" spans="1:6" ht="18.75" thickBot="1" x14ac:dyDescent="0.3">
      <c r="A370" s="26"/>
      <c r="B370" s="26"/>
      <c r="C370" s="31"/>
      <c r="D370" s="23"/>
      <c r="E370" s="24">
        <f t="shared" si="4"/>
        <v>0</v>
      </c>
      <c r="F370" s="25"/>
    </row>
    <row r="371" spans="1:6" ht="18.75" thickBot="1" x14ac:dyDescent="0.3">
      <c r="A371" s="26"/>
      <c r="B371" s="26"/>
      <c r="C371" s="31"/>
      <c r="D371" s="23"/>
      <c r="E371" s="24">
        <f t="shared" ref="E371:E382" si="5">D371*555</f>
        <v>0</v>
      </c>
      <c r="F371" s="25"/>
    </row>
    <row r="372" spans="1:6" ht="18.75" thickBot="1" x14ac:dyDescent="0.3">
      <c r="A372" s="26"/>
      <c r="B372" s="26"/>
      <c r="C372" s="31"/>
      <c r="D372" s="23"/>
      <c r="E372" s="24">
        <f t="shared" si="5"/>
        <v>0</v>
      </c>
      <c r="F372" s="25"/>
    </row>
    <row r="373" spans="1:6" ht="18.75" thickBot="1" x14ac:dyDescent="0.3">
      <c r="A373" s="26"/>
      <c r="B373" s="26"/>
      <c r="C373" s="31"/>
      <c r="D373" s="23"/>
      <c r="E373" s="24">
        <f t="shared" si="5"/>
        <v>0</v>
      </c>
      <c r="F373" s="25"/>
    </row>
    <row r="374" spans="1:6" ht="18.75" thickBot="1" x14ac:dyDescent="0.3">
      <c r="A374" s="26"/>
      <c r="B374" s="26"/>
      <c r="C374" s="31"/>
      <c r="D374" s="23"/>
      <c r="E374" s="24">
        <f t="shared" si="5"/>
        <v>0</v>
      </c>
      <c r="F374" s="25"/>
    </row>
    <row r="375" spans="1:6" ht="18.75" thickBot="1" x14ac:dyDescent="0.3">
      <c r="A375" s="26"/>
      <c r="B375" s="26"/>
      <c r="C375" s="31"/>
      <c r="D375" s="23"/>
      <c r="E375" s="24">
        <f t="shared" si="5"/>
        <v>0</v>
      </c>
      <c r="F375" s="25"/>
    </row>
    <row r="376" spans="1:6" ht="18.75" thickBot="1" x14ac:dyDescent="0.3">
      <c r="A376" s="26"/>
      <c r="B376" s="26"/>
      <c r="C376" s="31"/>
      <c r="D376" s="23"/>
      <c r="E376" s="24">
        <f t="shared" si="5"/>
        <v>0</v>
      </c>
      <c r="F376" s="25"/>
    </row>
    <row r="377" spans="1:6" ht="18.75" thickBot="1" x14ac:dyDescent="0.3">
      <c r="A377" s="26"/>
      <c r="B377" s="26"/>
      <c r="C377" s="31"/>
      <c r="D377" s="23"/>
      <c r="E377" s="24">
        <f t="shared" si="5"/>
        <v>0</v>
      </c>
      <c r="F377" s="25"/>
    </row>
    <row r="378" spans="1:6" ht="18.75" thickBot="1" x14ac:dyDescent="0.3">
      <c r="A378" s="26"/>
      <c r="B378" s="26"/>
      <c r="C378" s="31"/>
      <c r="D378" s="23"/>
      <c r="E378" s="24">
        <f t="shared" si="5"/>
        <v>0</v>
      </c>
      <c r="F378" s="25"/>
    </row>
    <row r="379" spans="1:6" ht="18.75" thickBot="1" x14ac:dyDescent="0.3">
      <c r="A379" s="26"/>
      <c r="B379" s="26"/>
      <c r="C379" s="31"/>
      <c r="D379" s="23"/>
      <c r="E379" s="24">
        <f t="shared" si="5"/>
        <v>0</v>
      </c>
      <c r="F379" s="25"/>
    </row>
    <row r="380" spans="1:6" ht="18.75" thickBot="1" x14ac:dyDescent="0.3">
      <c r="A380" s="26"/>
      <c r="B380" s="26"/>
      <c r="C380" s="31"/>
      <c r="D380" s="23"/>
      <c r="E380" s="24">
        <f t="shared" si="5"/>
        <v>0</v>
      </c>
      <c r="F380" s="25"/>
    </row>
    <row r="381" spans="1:6" ht="18.75" thickBot="1" x14ac:dyDescent="0.3">
      <c r="A381" s="26"/>
      <c r="B381" s="26"/>
      <c r="C381" s="31"/>
      <c r="D381" s="23"/>
      <c r="E381" s="24">
        <f t="shared" si="5"/>
        <v>0</v>
      </c>
      <c r="F381" s="25"/>
    </row>
    <row r="382" spans="1:6" ht="18.75" thickBot="1" x14ac:dyDescent="0.3">
      <c r="A382" s="26"/>
      <c r="B382" s="26"/>
      <c r="C382" s="31"/>
      <c r="D382" s="23"/>
      <c r="E382" s="24">
        <f t="shared" si="5"/>
        <v>0</v>
      </c>
      <c r="F382" s="25"/>
    </row>
    <row r="383" spans="1:6" ht="18.75" thickBot="1" x14ac:dyDescent="0.3">
      <c r="A383" s="26"/>
      <c r="B383" s="26"/>
      <c r="C383" s="45"/>
      <c r="D383" s="11"/>
      <c r="E383" s="9">
        <f>D383*560</f>
        <v>0</v>
      </c>
      <c r="F383" s="9"/>
    </row>
    <row r="384" spans="1:6" ht="18.75" thickBot="1" x14ac:dyDescent="0.3">
      <c r="A384" s="26"/>
      <c r="B384" s="26"/>
      <c r="C384" s="45"/>
      <c r="D384" s="11"/>
      <c r="E384" s="9">
        <f t="shared" ref="E384:E439" si="6">D384*560</f>
        <v>0</v>
      </c>
      <c r="F384" s="9"/>
    </row>
    <row r="385" spans="1:6" ht="18.75" thickBot="1" x14ac:dyDescent="0.3">
      <c r="A385" s="26"/>
      <c r="B385" s="26"/>
      <c r="C385" s="45"/>
      <c r="D385" s="11"/>
      <c r="E385" s="9">
        <f t="shared" si="6"/>
        <v>0</v>
      </c>
      <c r="F385" s="9"/>
    </row>
    <row r="386" spans="1:6" ht="18.75" thickBot="1" x14ac:dyDescent="0.3">
      <c r="A386" s="26"/>
      <c r="B386" s="26"/>
      <c r="C386" s="45"/>
      <c r="D386" s="11"/>
      <c r="E386" s="9">
        <f t="shared" si="6"/>
        <v>0</v>
      </c>
      <c r="F386" s="9"/>
    </row>
    <row r="387" spans="1:6" ht="18.75" thickBot="1" x14ac:dyDescent="0.3">
      <c r="A387" s="26"/>
      <c r="B387" s="26"/>
      <c r="C387" s="45"/>
      <c r="D387" s="11"/>
      <c r="E387" s="9">
        <f t="shared" si="6"/>
        <v>0</v>
      </c>
      <c r="F387" s="9"/>
    </row>
    <row r="388" spans="1:6" ht="18.75" thickBot="1" x14ac:dyDescent="0.3">
      <c r="A388" s="26"/>
      <c r="B388" s="26"/>
      <c r="C388" s="45"/>
      <c r="D388" s="11"/>
      <c r="E388" s="9">
        <f t="shared" si="6"/>
        <v>0</v>
      </c>
      <c r="F388" s="9"/>
    </row>
    <row r="389" spans="1:6" ht="18.75" thickBot="1" x14ac:dyDescent="0.3">
      <c r="A389" s="26"/>
      <c r="B389" s="26"/>
      <c r="C389" s="45"/>
      <c r="D389" s="11"/>
      <c r="E389" s="9">
        <f t="shared" si="6"/>
        <v>0</v>
      </c>
      <c r="F389" s="9"/>
    </row>
    <row r="390" spans="1:6" ht="18.75" thickBot="1" x14ac:dyDescent="0.3">
      <c r="A390" s="26"/>
      <c r="B390" s="26"/>
      <c r="C390" s="45"/>
      <c r="D390" s="11"/>
      <c r="E390" s="9">
        <f t="shared" si="6"/>
        <v>0</v>
      </c>
      <c r="F390" s="9"/>
    </row>
    <row r="391" spans="1:6" ht="18.75" thickBot="1" x14ac:dyDescent="0.3">
      <c r="A391" s="26"/>
      <c r="B391" s="26"/>
      <c r="C391" s="45"/>
      <c r="D391" s="11"/>
      <c r="E391" s="9">
        <f t="shared" si="6"/>
        <v>0</v>
      </c>
      <c r="F391" s="9"/>
    </row>
    <row r="392" spans="1:6" ht="18.75" thickBot="1" x14ac:dyDescent="0.3">
      <c r="A392" s="26"/>
      <c r="B392" s="26"/>
      <c r="C392" s="45"/>
      <c r="D392" s="11"/>
      <c r="E392" s="9">
        <f t="shared" si="6"/>
        <v>0</v>
      </c>
      <c r="F392" s="9"/>
    </row>
    <row r="393" spans="1:6" ht="18.75" thickBot="1" x14ac:dyDescent="0.3">
      <c r="A393" s="26"/>
      <c r="B393" s="26"/>
      <c r="C393" s="45"/>
      <c r="D393" s="11"/>
      <c r="E393" s="9">
        <f t="shared" si="6"/>
        <v>0</v>
      </c>
      <c r="F393" s="9"/>
    </row>
    <row r="394" spans="1:6" ht="18.75" thickBot="1" x14ac:dyDescent="0.3">
      <c r="A394" s="26"/>
      <c r="B394" s="26"/>
      <c r="C394" s="45"/>
      <c r="D394" s="11"/>
      <c r="E394" s="9">
        <f t="shared" si="6"/>
        <v>0</v>
      </c>
      <c r="F394" s="9"/>
    </row>
    <row r="395" spans="1:6" ht="18.75" thickBot="1" x14ac:dyDescent="0.3">
      <c r="A395" s="26"/>
      <c r="B395" s="26"/>
      <c r="C395" s="45"/>
      <c r="D395" s="11"/>
      <c r="E395" s="9">
        <f t="shared" si="6"/>
        <v>0</v>
      </c>
      <c r="F395" s="9"/>
    </row>
    <row r="396" spans="1:6" ht="18.75" thickBot="1" x14ac:dyDescent="0.3">
      <c r="A396" s="26"/>
      <c r="B396" s="26"/>
      <c r="C396" s="45"/>
      <c r="D396" s="11"/>
      <c r="E396" s="9">
        <f t="shared" si="6"/>
        <v>0</v>
      </c>
      <c r="F396" s="9"/>
    </row>
    <row r="397" spans="1:6" ht="18.75" thickBot="1" x14ac:dyDescent="0.3">
      <c r="A397" s="26"/>
      <c r="B397" s="26"/>
      <c r="C397" s="45"/>
      <c r="D397" s="11"/>
      <c r="E397" s="9">
        <f t="shared" si="6"/>
        <v>0</v>
      </c>
      <c r="F397" s="9"/>
    </row>
    <row r="398" spans="1:6" ht="18.75" thickBot="1" x14ac:dyDescent="0.3">
      <c r="A398" s="26"/>
      <c r="B398" s="26"/>
      <c r="C398" s="45"/>
      <c r="D398" s="11"/>
      <c r="E398" s="9">
        <f t="shared" si="6"/>
        <v>0</v>
      </c>
      <c r="F398" s="9"/>
    </row>
    <row r="399" spans="1:6" ht="18.75" thickBot="1" x14ac:dyDescent="0.3">
      <c r="A399" s="26"/>
      <c r="B399" s="26"/>
      <c r="C399" s="45"/>
      <c r="D399" s="11"/>
      <c r="E399" s="9">
        <f t="shared" si="6"/>
        <v>0</v>
      </c>
      <c r="F399" s="9"/>
    </row>
    <row r="400" spans="1:6" ht="18.75" thickBot="1" x14ac:dyDescent="0.3">
      <c r="A400" s="26"/>
      <c r="B400" s="26"/>
      <c r="C400" s="45"/>
      <c r="D400" s="11"/>
      <c r="E400" s="9">
        <f t="shared" si="6"/>
        <v>0</v>
      </c>
      <c r="F400" s="9"/>
    </row>
    <row r="401" spans="1:6" ht="18.75" thickBot="1" x14ac:dyDescent="0.3">
      <c r="A401" s="26"/>
      <c r="B401" s="26"/>
      <c r="C401" s="45"/>
      <c r="D401" s="11"/>
      <c r="E401" s="9">
        <f t="shared" si="6"/>
        <v>0</v>
      </c>
      <c r="F401" s="9"/>
    </row>
    <row r="402" spans="1:6" ht="18.75" thickBot="1" x14ac:dyDescent="0.3">
      <c r="A402" s="26"/>
      <c r="B402" s="26"/>
      <c r="C402" s="45"/>
      <c r="D402" s="11"/>
      <c r="E402" s="9">
        <f t="shared" si="6"/>
        <v>0</v>
      </c>
      <c r="F402" s="9"/>
    </row>
    <row r="403" spans="1:6" ht="18.75" thickBot="1" x14ac:dyDescent="0.3">
      <c r="A403" s="26"/>
      <c r="B403" s="26"/>
      <c r="C403" s="45"/>
      <c r="D403" s="11"/>
      <c r="E403" s="9">
        <f t="shared" si="6"/>
        <v>0</v>
      </c>
      <c r="F403" s="9"/>
    </row>
    <row r="404" spans="1:6" ht="18.75" thickBot="1" x14ac:dyDescent="0.3">
      <c r="A404" s="26"/>
      <c r="B404" s="26"/>
      <c r="C404" s="45"/>
      <c r="D404" s="11"/>
      <c r="E404" s="9">
        <f t="shared" si="6"/>
        <v>0</v>
      </c>
      <c r="F404" s="9"/>
    </row>
    <row r="405" spans="1:6" ht="18.75" thickBot="1" x14ac:dyDescent="0.3">
      <c r="A405" s="26"/>
      <c r="B405" s="26"/>
      <c r="C405" s="45"/>
      <c r="D405" s="11"/>
      <c r="E405" s="9">
        <f t="shared" si="6"/>
        <v>0</v>
      </c>
      <c r="F405" s="9"/>
    </row>
    <row r="406" spans="1:6" ht="18.75" thickBot="1" x14ac:dyDescent="0.3">
      <c r="A406" s="26"/>
      <c r="B406" s="26"/>
      <c r="C406" s="45"/>
      <c r="D406" s="11"/>
      <c r="E406" s="9">
        <f t="shared" si="6"/>
        <v>0</v>
      </c>
      <c r="F406" s="9"/>
    </row>
    <row r="407" spans="1:6" ht="18.75" thickBot="1" x14ac:dyDescent="0.3">
      <c r="A407" s="26"/>
      <c r="B407" s="26"/>
      <c r="C407" s="45"/>
      <c r="D407" s="11"/>
      <c r="E407" s="9">
        <f t="shared" si="6"/>
        <v>0</v>
      </c>
      <c r="F407" s="9"/>
    </row>
    <row r="408" spans="1:6" ht="18.75" thickBot="1" x14ac:dyDescent="0.3">
      <c r="A408" s="26"/>
      <c r="B408" s="26"/>
      <c r="C408" s="45"/>
      <c r="D408" s="11"/>
      <c r="E408" s="9">
        <f t="shared" si="6"/>
        <v>0</v>
      </c>
      <c r="F408" s="9"/>
    </row>
    <row r="409" spans="1:6" ht="18.75" thickBot="1" x14ac:dyDescent="0.3">
      <c r="A409" s="26"/>
      <c r="B409" s="26"/>
      <c r="C409" s="45"/>
      <c r="D409" s="11"/>
      <c r="E409" s="9">
        <f t="shared" si="6"/>
        <v>0</v>
      </c>
      <c r="F409" s="9"/>
    </row>
    <row r="410" spans="1:6" ht="18.75" thickBot="1" x14ac:dyDescent="0.3">
      <c r="A410" s="26"/>
      <c r="B410" s="26"/>
      <c r="C410" s="45"/>
      <c r="D410" s="11"/>
      <c r="E410" s="9">
        <f t="shared" si="6"/>
        <v>0</v>
      </c>
      <c r="F410" s="9"/>
    </row>
    <row r="411" spans="1:6" ht="18.75" thickBot="1" x14ac:dyDescent="0.3">
      <c r="A411" s="26"/>
      <c r="B411" s="26"/>
      <c r="C411" s="45"/>
      <c r="D411" s="11"/>
      <c r="E411" s="9">
        <f t="shared" si="6"/>
        <v>0</v>
      </c>
      <c r="F411" s="9"/>
    </row>
    <row r="412" spans="1:6" ht="18.75" thickBot="1" x14ac:dyDescent="0.3">
      <c r="A412" s="26"/>
      <c r="B412" s="26"/>
      <c r="C412" s="45"/>
      <c r="D412" s="11"/>
      <c r="E412" s="9">
        <f t="shared" si="6"/>
        <v>0</v>
      </c>
      <c r="F412" s="9"/>
    </row>
    <row r="413" spans="1:6" ht="18.75" thickBot="1" x14ac:dyDescent="0.3">
      <c r="A413" s="26"/>
      <c r="B413" s="26"/>
      <c r="C413" s="45"/>
      <c r="D413" s="11"/>
      <c r="E413" s="9">
        <f t="shared" si="6"/>
        <v>0</v>
      </c>
      <c r="F413" s="9"/>
    </row>
    <row r="414" spans="1:6" ht="18.75" thickBot="1" x14ac:dyDescent="0.3">
      <c r="A414" s="26"/>
      <c r="B414" s="26"/>
      <c r="C414" s="45"/>
      <c r="D414" s="11"/>
      <c r="E414" s="9">
        <f t="shared" si="6"/>
        <v>0</v>
      </c>
      <c r="F414" s="9"/>
    </row>
    <row r="415" spans="1:6" ht="18.75" thickBot="1" x14ac:dyDescent="0.3">
      <c r="A415" s="26"/>
      <c r="B415" s="26"/>
      <c r="C415" s="45"/>
      <c r="D415" s="11"/>
      <c r="E415" s="9">
        <f t="shared" si="6"/>
        <v>0</v>
      </c>
      <c r="F415" s="9"/>
    </row>
    <row r="416" spans="1:6" ht="18.75" thickBot="1" x14ac:dyDescent="0.3">
      <c r="A416" s="26"/>
      <c r="B416" s="26"/>
      <c r="C416" s="45"/>
      <c r="D416" s="11"/>
      <c r="E416" s="9">
        <f t="shared" si="6"/>
        <v>0</v>
      </c>
      <c r="F416" s="9"/>
    </row>
    <row r="417" spans="1:6" ht="18.75" thickBot="1" x14ac:dyDescent="0.3">
      <c r="A417" s="26"/>
      <c r="B417" s="26"/>
      <c r="C417" s="45"/>
      <c r="D417" s="11"/>
      <c r="E417" s="9">
        <f t="shared" si="6"/>
        <v>0</v>
      </c>
      <c r="F417" s="9"/>
    </row>
    <row r="418" spans="1:6" ht="18.75" thickBot="1" x14ac:dyDescent="0.3">
      <c r="A418" s="26"/>
      <c r="B418" s="26"/>
      <c r="C418" s="45"/>
      <c r="D418" s="11"/>
      <c r="E418" s="9">
        <f t="shared" si="6"/>
        <v>0</v>
      </c>
      <c r="F418" s="9"/>
    </row>
    <row r="419" spans="1:6" ht="18.75" thickBot="1" x14ac:dyDescent="0.3">
      <c r="A419" s="26"/>
      <c r="B419" s="26"/>
      <c r="C419" s="45"/>
      <c r="D419" s="11"/>
      <c r="E419" s="9">
        <f t="shared" si="6"/>
        <v>0</v>
      </c>
      <c r="F419" s="9"/>
    </row>
    <row r="420" spans="1:6" ht="18.75" thickBot="1" x14ac:dyDescent="0.3">
      <c r="A420" s="26"/>
      <c r="B420" s="26"/>
      <c r="C420" s="45"/>
      <c r="D420" s="11"/>
      <c r="E420" s="9">
        <f t="shared" si="6"/>
        <v>0</v>
      </c>
      <c r="F420" s="9"/>
    </row>
    <row r="421" spans="1:6" ht="18.75" thickBot="1" x14ac:dyDescent="0.3">
      <c r="A421" s="26"/>
      <c r="B421" s="26"/>
      <c r="C421" s="45"/>
      <c r="D421" s="11"/>
      <c r="E421" s="9">
        <f t="shared" si="6"/>
        <v>0</v>
      </c>
      <c r="F421" s="9"/>
    </row>
    <row r="422" spans="1:6" ht="18.75" thickBot="1" x14ac:dyDescent="0.3">
      <c r="A422" s="26"/>
      <c r="B422" s="26"/>
      <c r="C422" s="45"/>
      <c r="D422" s="11"/>
      <c r="E422" s="9">
        <f t="shared" si="6"/>
        <v>0</v>
      </c>
      <c r="F422" s="9"/>
    </row>
    <row r="423" spans="1:6" ht="18.75" thickBot="1" x14ac:dyDescent="0.3">
      <c r="A423" s="26"/>
      <c r="B423" s="26"/>
      <c r="C423" s="45"/>
      <c r="D423" s="11"/>
      <c r="E423" s="9">
        <f t="shared" si="6"/>
        <v>0</v>
      </c>
      <c r="F423" s="9"/>
    </row>
    <row r="424" spans="1:6" ht="18.75" thickBot="1" x14ac:dyDescent="0.3">
      <c r="A424" s="26"/>
      <c r="B424" s="26"/>
      <c r="C424" s="45"/>
      <c r="D424" s="11"/>
      <c r="E424" s="9">
        <f t="shared" si="6"/>
        <v>0</v>
      </c>
      <c r="F424" s="9"/>
    </row>
    <row r="425" spans="1:6" ht="18.75" thickBot="1" x14ac:dyDescent="0.3">
      <c r="A425" s="26"/>
      <c r="B425" s="26"/>
      <c r="C425" s="45"/>
      <c r="D425" s="11"/>
      <c r="E425" s="9">
        <f t="shared" si="6"/>
        <v>0</v>
      </c>
      <c r="F425" s="9"/>
    </row>
    <row r="426" spans="1:6" ht="18.75" thickBot="1" x14ac:dyDescent="0.3">
      <c r="A426" s="26"/>
      <c r="B426" s="26"/>
      <c r="C426" s="45"/>
      <c r="D426" s="11"/>
      <c r="E426" s="9">
        <f t="shared" si="6"/>
        <v>0</v>
      </c>
      <c r="F426" s="9"/>
    </row>
    <row r="427" spans="1:6" ht="18.75" thickBot="1" x14ac:dyDescent="0.3">
      <c r="A427" s="26"/>
      <c r="B427" s="26"/>
      <c r="C427" s="45"/>
      <c r="D427" s="11"/>
      <c r="E427" s="9">
        <f t="shared" si="6"/>
        <v>0</v>
      </c>
      <c r="F427" s="9"/>
    </row>
    <row r="428" spans="1:6" ht="18.75" thickBot="1" x14ac:dyDescent="0.3">
      <c r="A428" s="26"/>
      <c r="B428" s="26"/>
      <c r="C428" s="45"/>
      <c r="D428" s="11"/>
      <c r="E428" s="9">
        <f t="shared" si="6"/>
        <v>0</v>
      </c>
      <c r="F428" s="9"/>
    </row>
    <row r="429" spans="1:6" ht="18.75" thickBot="1" x14ac:dyDescent="0.3">
      <c r="A429" s="26"/>
      <c r="B429" s="26"/>
      <c r="C429" s="45"/>
      <c r="D429" s="11"/>
      <c r="E429" s="9">
        <f t="shared" si="6"/>
        <v>0</v>
      </c>
      <c r="F429" s="9"/>
    </row>
    <row r="430" spans="1:6" ht="18.75" thickBot="1" x14ac:dyDescent="0.3">
      <c r="A430" s="26"/>
      <c r="B430" s="26"/>
      <c r="C430" s="45"/>
      <c r="D430" s="11"/>
      <c r="E430" s="9">
        <f t="shared" si="6"/>
        <v>0</v>
      </c>
      <c r="F430" s="9"/>
    </row>
    <row r="431" spans="1:6" ht="18.75" thickBot="1" x14ac:dyDescent="0.3">
      <c r="A431" s="26"/>
      <c r="B431" s="26"/>
      <c r="C431" s="45"/>
      <c r="D431" s="11"/>
      <c r="E431" s="9">
        <f t="shared" si="6"/>
        <v>0</v>
      </c>
      <c r="F431" s="9"/>
    </row>
    <row r="432" spans="1:6" ht="18.75" thickBot="1" x14ac:dyDescent="0.3">
      <c r="A432" s="26"/>
      <c r="B432" s="26"/>
      <c r="C432" s="45"/>
      <c r="D432" s="11"/>
      <c r="E432" s="9">
        <f t="shared" si="6"/>
        <v>0</v>
      </c>
      <c r="F432" s="9"/>
    </row>
    <row r="433" spans="1:6" ht="18.75" thickBot="1" x14ac:dyDescent="0.3">
      <c r="A433" s="26"/>
      <c r="B433" s="26"/>
      <c r="C433" s="45"/>
      <c r="D433" s="11"/>
      <c r="E433" s="9">
        <f t="shared" si="6"/>
        <v>0</v>
      </c>
      <c r="F433" s="9"/>
    </row>
    <row r="434" spans="1:6" ht="18.75" thickBot="1" x14ac:dyDescent="0.3">
      <c r="A434" s="26"/>
      <c r="B434" s="26"/>
      <c r="C434" s="45"/>
      <c r="D434" s="10"/>
      <c r="E434" s="9">
        <f t="shared" si="6"/>
        <v>0</v>
      </c>
      <c r="F434" s="9"/>
    </row>
    <row r="435" spans="1:6" ht="18.75" thickBot="1" x14ac:dyDescent="0.3">
      <c r="A435" s="26"/>
      <c r="B435" s="26"/>
      <c r="C435" s="45"/>
      <c r="D435" s="10"/>
      <c r="E435" s="9">
        <f t="shared" si="6"/>
        <v>0</v>
      </c>
      <c r="F435" s="9"/>
    </row>
    <row r="436" spans="1:6" ht="18.75" thickBot="1" x14ac:dyDescent="0.3">
      <c r="A436" s="26"/>
      <c r="B436" s="26"/>
      <c r="C436" s="45"/>
      <c r="D436" s="11"/>
      <c r="E436" s="9">
        <f t="shared" si="6"/>
        <v>0</v>
      </c>
      <c r="F436" s="9"/>
    </row>
    <row r="437" spans="1:6" ht="18.75" thickBot="1" x14ac:dyDescent="0.3">
      <c r="A437" s="26"/>
      <c r="B437" s="26"/>
      <c r="C437" s="45"/>
      <c r="D437" s="11"/>
      <c r="E437" s="9">
        <f t="shared" si="6"/>
        <v>0</v>
      </c>
      <c r="F437" s="9"/>
    </row>
    <row r="438" spans="1:6" ht="18.75" thickBot="1" x14ac:dyDescent="0.3">
      <c r="A438" s="26"/>
      <c r="B438" s="26"/>
      <c r="C438" s="45"/>
      <c r="D438" s="10"/>
      <c r="E438" s="9">
        <f t="shared" si="6"/>
        <v>0</v>
      </c>
      <c r="F438" s="9"/>
    </row>
    <row r="439" spans="1:6" ht="18.75" thickBot="1" x14ac:dyDescent="0.3">
      <c r="A439" s="26"/>
      <c r="B439" s="26"/>
      <c r="C439" s="45"/>
      <c r="D439" s="11"/>
      <c r="E439" s="9">
        <f t="shared" si="6"/>
        <v>0</v>
      </c>
      <c r="F439" s="9"/>
    </row>
    <row r="440" spans="1:6" ht="18.75" thickBot="1" x14ac:dyDescent="0.3">
      <c r="A440" s="26"/>
      <c r="B440" s="26"/>
      <c r="C440" s="45"/>
      <c r="D440" s="11"/>
      <c r="E440" s="9">
        <f>D440*560</f>
        <v>0</v>
      </c>
      <c r="F440" s="9"/>
    </row>
    <row r="441" spans="1:6" ht="18.75" thickBot="1" x14ac:dyDescent="0.3">
      <c r="A441" s="26"/>
      <c r="B441" s="26"/>
      <c r="C441" s="45"/>
      <c r="D441" s="11"/>
      <c r="E441" s="9">
        <f t="shared" ref="E441:E452" si="7">D441*560</f>
        <v>0</v>
      </c>
      <c r="F441" s="9"/>
    </row>
    <row r="442" spans="1:6" ht="18.75" thickBot="1" x14ac:dyDescent="0.3">
      <c r="A442" s="26"/>
      <c r="B442" s="26"/>
      <c r="C442" s="45"/>
      <c r="D442" s="11"/>
      <c r="E442" s="9">
        <f t="shared" si="7"/>
        <v>0</v>
      </c>
      <c r="F442" s="9"/>
    </row>
    <row r="443" spans="1:6" ht="18.75" thickBot="1" x14ac:dyDescent="0.3">
      <c r="A443" s="26"/>
      <c r="B443" s="26"/>
      <c r="C443" s="45"/>
      <c r="D443" s="11"/>
      <c r="E443" s="9">
        <f t="shared" si="7"/>
        <v>0</v>
      </c>
      <c r="F443" s="9"/>
    </row>
    <row r="444" spans="1:6" ht="18.75" thickBot="1" x14ac:dyDescent="0.3">
      <c r="A444" s="26"/>
      <c r="B444" s="26"/>
      <c r="C444" s="45"/>
      <c r="D444" s="11"/>
      <c r="E444" s="9">
        <f t="shared" si="7"/>
        <v>0</v>
      </c>
      <c r="F444" s="9"/>
    </row>
    <row r="445" spans="1:6" ht="18.75" thickBot="1" x14ac:dyDescent="0.3">
      <c r="A445" s="26"/>
      <c r="B445" s="26"/>
      <c r="C445" s="45"/>
      <c r="D445" s="11"/>
      <c r="E445" s="9">
        <f t="shared" si="7"/>
        <v>0</v>
      </c>
      <c r="F445" s="9"/>
    </row>
    <row r="446" spans="1:6" ht="18.75" thickBot="1" x14ac:dyDescent="0.3">
      <c r="A446" s="26"/>
      <c r="B446" s="26"/>
      <c r="C446" s="45"/>
      <c r="D446" s="10"/>
      <c r="E446" s="9">
        <f t="shared" si="7"/>
        <v>0</v>
      </c>
      <c r="F446" s="9"/>
    </row>
    <row r="447" spans="1:6" ht="18.75" thickBot="1" x14ac:dyDescent="0.3">
      <c r="A447" s="26"/>
      <c r="B447" s="26"/>
      <c r="C447" s="45"/>
      <c r="D447" s="11"/>
      <c r="E447" s="9">
        <f t="shared" si="7"/>
        <v>0</v>
      </c>
      <c r="F447" s="9"/>
    </row>
    <row r="448" spans="1:6" ht="18.75" thickBot="1" x14ac:dyDescent="0.3">
      <c r="A448" s="26"/>
      <c r="B448" s="26"/>
      <c r="C448" s="45"/>
      <c r="D448" s="11"/>
      <c r="E448" s="9">
        <f t="shared" si="7"/>
        <v>0</v>
      </c>
      <c r="F448" s="9"/>
    </row>
    <row r="449" spans="1:6" ht="18.75" thickBot="1" x14ac:dyDescent="0.3">
      <c r="A449" s="26"/>
      <c r="B449" s="26"/>
      <c r="C449" s="45"/>
      <c r="D449" s="11"/>
      <c r="E449" s="9">
        <f t="shared" si="7"/>
        <v>0</v>
      </c>
      <c r="F449" s="9"/>
    </row>
    <row r="450" spans="1:6" ht="18.75" thickBot="1" x14ac:dyDescent="0.3">
      <c r="A450" s="26"/>
      <c r="B450" s="26"/>
      <c r="C450" s="45"/>
      <c r="D450" s="11"/>
      <c r="E450" s="9">
        <f t="shared" si="7"/>
        <v>0</v>
      </c>
      <c r="F450" s="9"/>
    </row>
    <row r="451" spans="1:6" ht="18.75" thickBot="1" x14ac:dyDescent="0.3">
      <c r="A451" s="26"/>
      <c r="B451" s="26"/>
      <c r="C451" s="45"/>
      <c r="D451" s="11"/>
      <c r="E451" s="9">
        <f t="shared" si="7"/>
        <v>0</v>
      </c>
      <c r="F451" s="9"/>
    </row>
    <row r="452" spans="1:6" ht="18.75" thickBot="1" x14ac:dyDescent="0.3">
      <c r="A452" s="26"/>
      <c r="B452" s="26"/>
      <c r="C452" s="45"/>
      <c r="D452" s="11"/>
      <c r="E452" s="9">
        <f t="shared" si="7"/>
        <v>0</v>
      </c>
      <c r="F452" s="9"/>
    </row>
    <row r="453" spans="1:6" ht="18.75" thickBot="1" x14ac:dyDescent="0.3">
      <c r="A453" s="26"/>
      <c r="B453" s="26"/>
      <c r="C453" s="31"/>
      <c r="D453" s="23"/>
      <c r="E453" s="24">
        <f t="shared" ref="E453:E498" si="8">D453*555</f>
        <v>0</v>
      </c>
      <c r="F453" s="25"/>
    </row>
    <row r="454" spans="1:6" ht="18.75" thickBot="1" x14ac:dyDescent="0.3">
      <c r="A454" s="26"/>
      <c r="B454" s="26"/>
      <c r="C454" s="31"/>
      <c r="D454" s="23"/>
      <c r="E454" s="24">
        <f t="shared" si="8"/>
        <v>0</v>
      </c>
      <c r="F454" s="25"/>
    </row>
    <row r="455" spans="1:6" ht="18.75" thickBot="1" x14ac:dyDescent="0.3">
      <c r="A455" s="26"/>
      <c r="B455" s="26"/>
      <c r="C455" s="31"/>
      <c r="D455" s="23"/>
      <c r="E455" s="24">
        <f t="shared" si="8"/>
        <v>0</v>
      </c>
      <c r="F455" s="25"/>
    </row>
    <row r="456" spans="1:6" ht="18.75" thickBot="1" x14ac:dyDescent="0.3">
      <c r="A456" s="26"/>
      <c r="B456" s="26"/>
      <c r="C456" s="31"/>
      <c r="D456" s="23"/>
      <c r="E456" s="24">
        <f t="shared" si="8"/>
        <v>0</v>
      </c>
      <c r="F456" s="25"/>
    </row>
    <row r="457" spans="1:6" ht="18.75" thickBot="1" x14ac:dyDescent="0.3">
      <c r="A457" s="26"/>
      <c r="B457" s="26"/>
      <c r="C457" s="31"/>
      <c r="D457" s="23"/>
      <c r="E457" s="24">
        <f t="shared" si="8"/>
        <v>0</v>
      </c>
      <c r="F457" s="25"/>
    </row>
    <row r="458" spans="1:6" ht="18.75" thickBot="1" x14ac:dyDescent="0.3">
      <c r="A458" s="26"/>
      <c r="B458" s="26"/>
      <c r="C458" s="31"/>
      <c r="D458" s="23"/>
      <c r="E458" s="24">
        <f t="shared" si="8"/>
        <v>0</v>
      </c>
      <c r="F458" s="25"/>
    </row>
    <row r="459" spans="1:6" ht="18.75" thickBot="1" x14ac:dyDescent="0.3">
      <c r="A459" s="26"/>
      <c r="B459" s="26"/>
      <c r="C459" s="31"/>
      <c r="D459" s="23"/>
      <c r="E459" s="24">
        <f t="shared" si="8"/>
        <v>0</v>
      </c>
      <c r="F459" s="25"/>
    </row>
    <row r="460" spans="1:6" ht="18.75" thickBot="1" x14ac:dyDescent="0.3">
      <c r="A460" s="26"/>
      <c r="B460" s="26"/>
      <c r="C460" s="31"/>
      <c r="D460" s="23"/>
      <c r="E460" s="24">
        <f t="shared" si="8"/>
        <v>0</v>
      </c>
      <c r="F460" s="25"/>
    </row>
    <row r="461" spans="1:6" ht="18.75" thickBot="1" x14ac:dyDescent="0.3">
      <c r="A461" s="26"/>
      <c r="B461" s="26"/>
      <c r="C461" s="31"/>
      <c r="D461" s="23"/>
      <c r="E461" s="24">
        <f t="shared" si="8"/>
        <v>0</v>
      </c>
      <c r="F461" s="25"/>
    </row>
    <row r="462" spans="1:6" ht="18.75" thickBot="1" x14ac:dyDescent="0.3">
      <c r="A462" s="26"/>
      <c r="B462" s="26"/>
      <c r="C462" s="31"/>
      <c r="D462" s="23"/>
      <c r="E462" s="24">
        <f t="shared" si="8"/>
        <v>0</v>
      </c>
      <c r="F462" s="25"/>
    </row>
    <row r="463" spans="1:6" ht="18.75" thickBot="1" x14ac:dyDescent="0.3">
      <c r="A463" s="26"/>
      <c r="B463" s="26"/>
      <c r="C463" s="31"/>
      <c r="D463" s="23"/>
      <c r="E463" s="24">
        <f t="shared" si="8"/>
        <v>0</v>
      </c>
      <c r="F463" s="25"/>
    </row>
    <row r="464" spans="1:6" ht="18.75" thickBot="1" x14ac:dyDescent="0.3">
      <c r="A464" s="26"/>
      <c r="B464" s="26"/>
      <c r="C464" s="31"/>
      <c r="D464" s="23"/>
      <c r="E464" s="24">
        <f t="shared" si="8"/>
        <v>0</v>
      </c>
      <c r="F464" s="25"/>
    </row>
    <row r="465" spans="1:6" ht="18.75" thickBot="1" x14ac:dyDescent="0.3">
      <c r="A465" s="26"/>
      <c r="B465" s="26"/>
      <c r="C465" s="31"/>
      <c r="D465" s="23"/>
      <c r="E465" s="24">
        <f t="shared" si="8"/>
        <v>0</v>
      </c>
      <c r="F465" s="25"/>
    </row>
    <row r="466" spans="1:6" ht="18.75" thickBot="1" x14ac:dyDescent="0.3">
      <c r="A466" s="26"/>
      <c r="B466" s="26"/>
      <c r="C466" s="31"/>
      <c r="D466" s="23"/>
      <c r="E466" s="24">
        <f t="shared" si="8"/>
        <v>0</v>
      </c>
      <c r="F466" s="25"/>
    </row>
    <row r="467" spans="1:6" ht="18.75" thickBot="1" x14ac:dyDescent="0.3">
      <c r="A467" s="26"/>
      <c r="B467" s="26"/>
      <c r="C467" s="31"/>
      <c r="D467" s="23"/>
      <c r="E467" s="24">
        <f t="shared" si="8"/>
        <v>0</v>
      </c>
      <c r="F467" s="25"/>
    </row>
    <row r="468" spans="1:6" ht="18.75" thickBot="1" x14ac:dyDescent="0.3">
      <c r="A468" s="26"/>
      <c r="B468" s="26"/>
      <c r="C468" s="31"/>
      <c r="D468" s="23"/>
      <c r="E468" s="24">
        <f t="shared" si="8"/>
        <v>0</v>
      </c>
      <c r="F468" s="25"/>
    </row>
    <row r="469" spans="1:6" ht="18.75" thickBot="1" x14ac:dyDescent="0.3">
      <c r="A469" s="26"/>
      <c r="B469" s="26"/>
      <c r="C469" s="31"/>
      <c r="D469" s="23"/>
      <c r="E469" s="24">
        <f t="shared" si="8"/>
        <v>0</v>
      </c>
      <c r="F469" s="25"/>
    </row>
    <row r="470" spans="1:6" ht="18.75" thickBot="1" x14ac:dyDescent="0.3">
      <c r="A470" s="26"/>
      <c r="B470" s="26"/>
      <c r="C470" s="31"/>
      <c r="D470" s="23"/>
      <c r="E470" s="24">
        <f t="shared" si="8"/>
        <v>0</v>
      </c>
      <c r="F470" s="25"/>
    </row>
    <row r="471" spans="1:6" ht="18.75" thickBot="1" x14ac:dyDescent="0.3">
      <c r="A471" s="26"/>
      <c r="B471" s="26"/>
      <c r="C471" s="31"/>
      <c r="D471" s="23"/>
      <c r="E471" s="24">
        <f t="shared" si="8"/>
        <v>0</v>
      </c>
      <c r="F471" s="25"/>
    </row>
    <row r="472" spans="1:6" ht="18.75" thickBot="1" x14ac:dyDescent="0.3">
      <c r="A472" s="26"/>
      <c r="B472" s="26"/>
      <c r="C472" s="31"/>
      <c r="D472" s="23"/>
      <c r="E472" s="24">
        <f t="shared" si="8"/>
        <v>0</v>
      </c>
      <c r="F472" s="25"/>
    </row>
    <row r="473" spans="1:6" ht="18.75" thickBot="1" x14ac:dyDescent="0.3">
      <c r="A473" s="26"/>
      <c r="B473" s="26"/>
      <c r="C473" s="31"/>
      <c r="D473" s="23"/>
      <c r="E473" s="24">
        <f t="shared" si="8"/>
        <v>0</v>
      </c>
      <c r="F473" s="25"/>
    </row>
    <row r="474" spans="1:6" ht="18.75" thickBot="1" x14ac:dyDescent="0.3">
      <c r="A474" s="26"/>
      <c r="B474" s="26"/>
      <c r="C474" s="31"/>
      <c r="D474" s="23"/>
      <c r="E474" s="24">
        <f t="shared" si="8"/>
        <v>0</v>
      </c>
      <c r="F474" s="25"/>
    </row>
    <row r="475" spans="1:6" ht="18.75" thickBot="1" x14ac:dyDescent="0.3">
      <c r="A475" s="26"/>
      <c r="B475" s="26"/>
      <c r="C475" s="31"/>
      <c r="D475" s="23"/>
      <c r="E475" s="24">
        <f t="shared" si="8"/>
        <v>0</v>
      </c>
      <c r="F475" s="25"/>
    </row>
    <row r="476" spans="1:6" ht="18.75" thickBot="1" x14ac:dyDescent="0.3">
      <c r="A476" s="26"/>
      <c r="B476" s="26"/>
      <c r="C476" s="31"/>
      <c r="D476" s="23"/>
      <c r="E476" s="24">
        <f t="shared" si="8"/>
        <v>0</v>
      </c>
      <c r="F476" s="25"/>
    </row>
    <row r="477" spans="1:6" ht="18.75" thickBot="1" x14ac:dyDescent="0.3">
      <c r="A477" s="26"/>
      <c r="B477" s="26"/>
      <c r="C477" s="31"/>
      <c r="D477" s="23"/>
      <c r="E477" s="24">
        <f t="shared" si="8"/>
        <v>0</v>
      </c>
      <c r="F477" s="25"/>
    </row>
    <row r="478" spans="1:6" ht="18.75" thickBot="1" x14ac:dyDescent="0.3">
      <c r="A478" s="26"/>
      <c r="B478" s="26"/>
      <c r="C478" s="31"/>
      <c r="D478" s="23"/>
      <c r="E478" s="24">
        <f t="shared" si="8"/>
        <v>0</v>
      </c>
      <c r="F478" s="25"/>
    </row>
    <row r="479" spans="1:6" ht="18.75" thickBot="1" x14ac:dyDescent="0.3">
      <c r="A479" s="26"/>
      <c r="B479" s="26"/>
      <c r="C479" s="31"/>
      <c r="D479" s="23"/>
      <c r="E479" s="24">
        <f t="shared" si="8"/>
        <v>0</v>
      </c>
      <c r="F479" s="25"/>
    </row>
    <row r="480" spans="1:6" ht="18.75" thickBot="1" x14ac:dyDescent="0.3">
      <c r="A480" s="26"/>
      <c r="B480" s="26"/>
      <c r="C480" s="31"/>
      <c r="D480" s="23"/>
      <c r="E480" s="24">
        <f t="shared" si="8"/>
        <v>0</v>
      </c>
      <c r="F480" s="25"/>
    </row>
    <row r="481" spans="1:6" ht="18.75" thickBot="1" x14ac:dyDescent="0.3">
      <c r="A481" s="26"/>
      <c r="B481" s="26"/>
      <c r="C481" s="31"/>
      <c r="D481" s="23"/>
      <c r="E481" s="24">
        <f t="shared" si="8"/>
        <v>0</v>
      </c>
      <c r="F481" s="25"/>
    </row>
    <row r="482" spans="1:6" ht="18.75" thickBot="1" x14ac:dyDescent="0.3">
      <c r="A482" s="26"/>
      <c r="B482" s="26"/>
      <c r="C482" s="31"/>
      <c r="D482" s="23"/>
      <c r="E482" s="24">
        <f t="shared" si="8"/>
        <v>0</v>
      </c>
      <c r="F482" s="25"/>
    </row>
    <row r="483" spans="1:6" ht="18.75" thickBot="1" x14ac:dyDescent="0.3">
      <c r="A483" s="26"/>
      <c r="B483" s="26"/>
      <c r="C483" s="31"/>
      <c r="D483" s="23"/>
      <c r="E483" s="24">
        <f t="shared" si="8"/>
        <v>0</v>
      </c>
      <c r="F483" s="25"/>
    </row>
    <row r="484" spans="1:6" ht="18.75" thickBot="1" x14ac:dyDescent="0.3">
      <c r="A484" s="26"/>
      <c r="B484" s="26"/>
      <c r="C484" s="31"/>
      <c r="D484" s="23"/>
      <c r="E484" s="24">
        <f t="shared" si="8"/>
        <v>0</v>
      </c>
      <c r="F484" s="25"/>
    </row>
    <row r="485" spans="1:6" ht="18.75" thickBot="1" x14ac:dyDescent="0.3">
      <c r="A485" s="26"/>
      <c r="B485" s="26"/>
      <c r="C485" s="31"/>
      <c r="D485" s="23"/>
      <c r="E485" s="24">
        <f t="shared" si="8"/>
        <v>0</v>
      </c>
      <c r="F485" s="25"/>
    </row>
    <row r="486" spans="1:6" ht="18.75" thickBot="1" x14ac:dyDescent="0.3">
      <c r="A486" s="26"/>
      <c r="B486" s="26"/>
      <c r="C486" s="31"/>
      <c r="D486" s="23"/>
      <c r="E486" s="24">
        <f t="shared" si="8"/>
        <v>0</v>
      </c>
      <c r="F486" s="25"/>
    </row>
    <row r="487" spans="1:6" ht="18.75" thickBot="1" x14ac:dyDescent="0.3">
      <c r="A487" s="26"/>
      <c r="B487" s="26"/>
      <c r="C487" s="31"/>
      <c r="D487" s="23"/>
      <c r="E487" s="24">
        <f t="shared" si="8"/>
        <v>0</v>
      </c>
      <c r="F487" s="25"/>
    </row>
    <row r="488" spans="1:6" ht="18.75" thickBot="1" x14ac:dyDescent="0.3">
      <c r="A488" s="26"/>
      <c r="B488" s="26"/>
      <c r="C488" s="31"/>
      <c r="D488" s="23"/>
      <c r="E488" s="24">
        <f t="shared" si="8"/>
        <v>0</v>
      </c>
      <c r="F488" s="25"/>
    </row>
    <row r="489" spans="1:6" ht="18.75" thickBot="1" x14ac:dyDescent="0.3">
      <c r="A489" s="26"/>
      <c r="B489" s="26"/>
      <c r="C489" s="31"/>
      <c r="D489" s="23"/>
      <c r="E489" s="24">
        <f t="shared" si="8"/>
        <v>0</v>
      </c>
      <c r="F489" s="25"/>
    </row>
    <row r="490" spans="1:6" ht="18.75" thickBot="1" x14ac:dyDescent="0.3">
      <c r="A490" s="26"/>
      <c r="B490" s="26"/>
      <c r="C490" s="31"/>
      <c r="D490" s="23"/>
      <c r="E490" s="24">
        <f t="shared" si="8"/>
        <v>0</v>
      </c>
      <c r="F490" s="25"/>
    </row>
    <row r="491" spans="1:6" ht="18.75" thickBot="1" x14ac:dyDescent="0.3">
      <c r="A491" s="26"/>
      <c r="B491" s="26"/>
      <c r="C491" s="31"/>
      <c r="D491" s="23"/>
      <c r="E491" s="24">
        <f t="shared" si="8"/>
        <v>0</v>
      </c>
      <c r="F491" s="25"/>
    </row>
    <row r="492" spans="1:6" ht="18.75" thickBot="1" x14ac:dyDescent="0.3">
      <c r="A492" s="26"/>
      <c r="B492" s="26"/>
      <c r="C492" s="31"/>
      <c r="D492" s="23"/>
      <c r="E492" s="24">
        <f t="shared" si="8"/>
        <v>0</v>
      </c>
      <c r="F492" s="25"/>
    </row>
    <row r="493" spans="1:6" ht="18.75" thickBot="1" x14ac:dyDescent="0.3">
      <c r="A493" s="26"/>
      <c r="B493" s="26"/>
      <c r="C493" s="31"/>
      <c r="D493" s="23"/>
      <c r="E493" s="24">
        <f t="shared" si="8"/>
        <v>0</v>
      </c>
      <c r="F493" s="25"/>
    </row>
    <row r="494" spans="1:6" ht="18.75" thickBot="1" x14ac:dyDescent="0.3">
      <c r="A494" s="26"/>
      <c r="B494" s="26"/>
      <c r="C494" s="31"/>
      <c r="D494" s="23"/>
      <c r="E494" s="24">
        <f t="shared" si="8"/>
        <v>0</v>
      </c>
      <c r="F494" s="25"/>
    </row>
    <row r="495" spans="1:6" ht="18.75" thickBot="1" x14ac:dyDescent="0.3">
      <c r="A495" s="26"/>
      <c r="B495" s="26"/>
      <c r="C495" s="31"/>
      <c r="D495" s="23"/>
      <c r="E495" s="24">
        <f t="shared" si="8"/>
        <v>0</v>
      </c>
      <c r="F495" s="25"/>
    </row>
    <row r="496" spans="1:6" ht="18.75" thickBot="1" x14ac:dyDescent="0.3">
      <c r="A496" s="26"/>
      <c r="B496" s="26"/>
      <c r="C496" s="31"/>
      <c r="D496" s="23"/>
      <c r="E496" s="24">
        <f t="shared" si="8"/>
        <v>0</v>
      </c>
      <c r="F496" s="25"/>
    </row>
    <row r="497" spans="1:6" ht="18.75" thickBot="1" x14ac:dyDescent="0.3">
      <c r="A497" s="26"/>
      <c r="B497" s="26"/>
      <c r="C497" s="31"/>
      <c r="D497" s="23"/>
      <c r="E497" s="24">
        <f t="shared" si="8"/>
        <v>0</v>
      </c>
      <c r="F497" s="25"/>
    </row>
    <row r="498" spans="1:6" ht="18.75" thickBot="1" x14ac:dyDescent="0.3">
      <c r="A498" s="26"/>
      <c r="B498" s="26"/>
      <c r="C498" s="31"/>
      <c r="D498" s="23"/>
      <c r="E498" s="24">
        <f t="shared" si="8"/>
        <v>0</v>
      </c>
      <c r="F498" s="25"/>
    </row>
    <row r="499" spans="1:6" ht="18.75" thickBot="1" x14ac:dyDescent="0.3">
      <c r="A499" s="26"/>
      <c r="B499" s="26"/>
      <c r="C499" s="31"/>
      <c r="D499" s="23"/>
      <c r="E499" s="24">
        <f t="shared" ref="E499:E502" si="9">D499*555</f>
        <v>0</v>
      </c>
      <c r="F499" s="25"/>
    </row>
    <row r="500" spans="1:6" ht="18.75" thickBot="1" x14ac:dyDescent="0.3">
      <c r="A500" s="26"/>
      <c r="B500" s="26"/>
      <c r="C500" s="31"/>
      <c r="D500" s="23"/>
      <c r="E500" s="24">
        <f t="shared" si="9"/>
        <v>0</v>
      </c>
      <c r="F500" s="25"/>
    </row>
    <row r="501" spans="1:6" ht="18.75" thickBot="1" x14ac:dyDescent="0.3">
      <c r="A501" s="26"/>
      <c r="B501" s="26"/>
      <c r="C501" s="31"/>
      <c r="D501" s="23"/>
      <c r="E501" s="24">
        <f t="shared" si="9"/>
        <v>0</v>
      </c>
      <c r="F501" s="25"/>
    </row>
    <row r="502" spans="1:6" ht="18.75" thickBot="1" x14ac:dyDescent="0.3">
      <c r="A502" s="26"/>
      <c r="B502" s="26"/>
      <c r="C502" s="31"/>
      <c r="D502" s="23"/>
      <c r="E502" s="24">
        <f t="shared" si="9"/>
        <v>0</v>
      </c>
      <c r="F502" s="25"/>
    </row>
    <row r="503" spans="1:6" ht="18.75" thickBot="1" x14ac:dyDescent="0.3">
      <c r="A503" s="26"/>
      <c r="B503" s="26"/>
      <c r="C503" s="31"/>
      <c r="D503" s="23"/>
      <c r="E503" s="24">
        <f t="shared" si="1"/>
        <v>0</v>
      </c>
      <c r="F503" s="25"/>
    </row>
    <row r="504" spans="1:6" ht="18.75" thickBot="1" x14ac:dyDescent="0.3">
      <c r="A504" s="26"/>
      <c r="B504" s="26"/>
      <c r="C504" s="31"/>
      <c r="D504" s="23"/>
      <c r="E504" s="24">
        <f t="shared" si="1"/>
        <v>0</v>
      </c>
      <c r="F504" s="25"/>
    </row>
    <row r="505" spans="1:6" ht="18.75" thickBot="1" x14ac:dyDescent="0.3">
      <c r="A505" s="26"/>
      <c r="B505" s="26"/>
      <c r="C505" s="31"/>
      <c r="D505" s="23"/>
      <c r="E505" s="24">
        <f t="shared" si="1"/>
        <v>0</v>
      </c>
      <c r="F505" s="25"/>
    </row>
    <row r="506" spans="1:6" ht="18.75" thickBot="1" x14ac:dyDescent="0.3">
      <c r="A506" s="26"/>
      <c r="B506" s="26"/>
      <c r="C506" s="31"/>
      <c r="D506" s="23"/>
      <c r="E506" s="24">
        <f t="shared" si="1"/>
        <v>0</v>
      </c>
      <c r="F506" s="25"/>
    </row>
    <row r="507" spans="1:6" ht="18.75" thickBot="1" x14ac:dyDescent="0.3">
      <c r="A507" s="26"/>
      <c r="B507" s="26"/>
      <c r="C507" s="31"/>
      <c r="D507" s="23"/>
      <c r="E507" s="24">
        <f t="shared" si="1"/>
        <v>0</v>
      </c>
      <c r="F507" s="25"/>
    </row>
    <row r="508" spans="1:6" ht="18.75" thickBot="1" x14ac:dyDescent="0.3">
      <c r="A508" s="26"/>
      <c r="B508" s="26"/>
      <c r="C508" s="31"/>
      <c r="D508" s="23"/>
      <c r="E508" s="24">
        <f t="shared" si="1"/>
        <v>0</v>
      </c>
      <c r="F508" s="25"/>
    </row>
    <row r="509" spans="1:6" ht="18.75" thickBot="1" x14ac:dyDescent="0.3">
      <c r="A509" s="26"/>
      <c r="B509" s="26"/>
      <c r="C509" s="31"/>
      <c r="D509" s="23"/>
      <c r="E509" s="24">
        <f t="shared" si="1"/>
        <v>0</v>
      </c>
      <c r="F509" s="25"/>
    </row>
    <row r="510" spans="1:6" ht="18.75" thickBot="1" x14ac:dyDescent="0.3">
      <c r="A510" s="26"/>
      <c r="B510" s="26"/>
      <c r="C510" s="31"/>
      <c r="D510" s="23"/>
      <c r="E510" s="24">
        <f t="shared" si="1"/>
        <v>0</v>
      </c>
      <c r="F510" s="25"/>
    </row>
    <row r="511" spans="1:6" ht="18.75" thickBot="1" x14ac:dyDescent="0.3">
      <c r="A511" s="26"/>
      <c r="B511" s="26"/>
      <c r="C511" s="31"/>
      <c r="D511" s="23"/>
      <c r="E511" s="24">
        <f t="shared" si="1"/>
        <v>0</v>
      </c>
      <c r="F511" s="25"/>
    </row>
    <row r="512" spans="1:6" ht="18.75" thickBot="1" x14ac:dyDescent="0.3">
      <c r="A512" s="26"/>
      <c r="B512" s="26"/>
      <c r="C512" s="31"/>
      <c r="D512" s="23"/>
      <c r="E512" s="24">
        <f t="shared" si="1"/>
        <v>0</v>
      </c>
      <c r="F512" s="25"/>
    </row>
    <row r="513" spans="1:6" ht="18.75" thickBot="1" x14ac:dyDescent="0.3">
      <c r="A513" s="26"/>
      <c r="B513" s="26"/>
      <c r="C513" s="31"/>
      <c r="D513" s="23"/>
      <c r="E513" s="24">
        <f t="shared" si="1"/>
        <v>0</v>
      </c>
      <c r="F513" s="25"/>
    </row>
    <row r="514" spans="1:6" ht="18.75" thickBot="1" x14ac:dyDescent="0.3">
      <c r="A514" s="26"/>
      <c r="B514" s="26"/>
      <c r="C514" s="31"/>
      <c r="D514" s="23"/>
      <c r="E514" s="24">
        <f t="shared" ref="E514:E567" si="10">D514*555</f>
        <v>0</v>
      </c>
      <c r="F514" s="25"/>
    </row>
    <row r="515" spans="1:6" ht="18.75" thickBot="1" x14ac:dyDescent="0.3">
      <c r="A515" s="26"/>
      <c r="B515" s="26"/>
      <c r="C515" s="31"/>
      <c r="D515" s="23"/>
      <c r="E515" s="24">
        <f t="shared" si="10"/>
        <v>0</v>
      </c>
      <c r="F515" s="25"/>
    </row>
    <row r="516" spans="1:6" ht="18.75" thickBot="1" x14ac:dyDescent="0.3">
      <c r="A516" s="26"/>
      <c r="B516" s="26"/>
      <c r="C516" s="31"/>
      <c r="D516" s="23"/>
      <c r="E516" s="24">
        <f t="shared" si="10"/>
        <v>0</v>
      </c>
      <c r="F516" s="25"/>
    </row>
    <row r="517" spans="1:6" ht="18.75" thickBot="1" x14ac:dyDescent="0.3">
      <c r="A517" s="26"/>
      <c r="B517" s="26"/>
      <c r="C517" s="31"/>
      <c r="D517" s="23"/>
      <c r="E517" s="24">
        <f t="shared" si="10"/>
        <v>0</v>
      </c>
      <c r="F517" s="25"/>
    </row>
    <row r="518" spans="1:6" ht="18.75" thickBot="1" x14ac:dyDescent="0.3">
      <c r="A518" s="26"/>
      <c r="B518" s="26"/>
      <c r="C518" s="31"/>
      <c r="D518" s="23"/>
      <c r="E518" s="24">
        <f t="shared" si="10"/>
        <v>0</v>
      </c>
      <c r="F518" s="25"/>
    </row>
    <row r="519" spans="1:6" ht="18.75" thickBot="1" x14ac:dyDescent="0.3">
      <c r="A519" s="26"/>
      <c r="B519" s="26"/>
      <c r="C519" s="31"/>
      <c r="D519" s="23"/>
      <c r="E519" s="24">
        <f t="shared" si="10"/>
        <v>0</v>
      </c>
      <c r="F519" s="25"/>
    </row>
    <row r="520" spans="1:6" ht="18.75" thickBot="1" x14ac:dyDescent="0.3">
      <c r="A520" s="26"/>
      <c r="B520" s="26"/>
      <c r="C520" s="31"/>
      <c r="D520" s="23"/>
      <c r="E520" s="24">
        <f t="shared" si="10"/>
        <v>0</v>
      </c>
      <c r="F520" s="25"/>
    </row>
    <row r="521" spans="1:6" ht="18.75" thickBot="1" x14ac:dyDescent="0.3">
      <c r="A521" s="26"/>
      <c r="B521" s="26"/>
      <c r="C521" s="31"/>
      <c r="D521" s="23"/>
      <c r="E521" s="24">
        <f t="shared" si="10"/>
        <v>0</v>
      </c>
      <c r="F521" s="25"/>
    </row>
    <row r="522" spans="1:6" ht="18.75" thickBot="1" x14ac:dyDescent="0.3">
      <c r="A522" s="26"/>
      <c r="B522" s="26"/>
      <c r="C522" s="31"/>
      <c r="D522" s="23"/>
      <c r="E522" s="24">
        <f t="shared" si="10"/>
        <v>0</v>
      </c>
      <c r="F522" s="25"/>
    </row>
    <row r="523" spans="1:6" ht="18.75" thickBot="1" x14ac:dyDescent="0.3">
      <c r="A523" s="26"/>
      <c r="B523" s="26"/>
      <c r="C523" s="31"/>
      <c r="D523" s="23"/>
      <c r="E523" s="24">
        <f t="shared" si="10"/>
        <v>0</v>
      </c>
      <c r="F523" s="25"/>
    </row>
    <row r="524" spans="1:6" ht="18.75" thickBot="1" x14ac:dyDescent="0.3">
      <c r="A524" s="26"/>
      <c r="B524" s="26"/>
      <c r="C524" s="31"/>
      <c r="D524" s="23"/>
      <c r="E524" s="24">
        <f t="shared" si="10"/>
        <v>0</v>
      </c>
      <c r="F524" s="25"/>
    </row>
    <row r="525" spans="1:6" ht="18.75" thickBot="1" x14ac:dyDescent="0.3">
      <c r="A525" s="26"/>
      <c r="B525" s="26"/>
      <c r="C525" s="31"/>
      <c r="D525" s="23"/>
      <c r="E525" s="24">
        <f t="shared" si="10"/>
        <v>0</v>
      </c>
      <c r="F525" s="25"/>
    </row>
    <row r="526" spans="1:6" ht="18.75" thickBot="1" x14ac:dyDescent="0.3">
      <c r="A526" s="26"/>
      <c r="B526" s="26"/>
      <c r="C526" s="31"/>
      <c r="D526" s="23"/>
      <c r="E526" s="24">
        <f t="shared" si="10"/>
        <v>0</v>
      </c>
      <c r="F526" s="25"/>
    </row>
    <row r="527" spans="1:6" ht="18.75" thickBot="1" x14ac:dyDescent="0.3">
      <c r="A527" s="26"/>
      <c r="B527" s="26"/>
      <c r="C527" s="31"/>
      <c r="D527" s="23"/>
      <c r="E527" s="24">
        <f t="shared" si="10"/>
        <v>0</v>
      </c>
      <c r="F527" s="25"/>
    </row>
    <row r="528" spans="1:6" ht="18.75" thickBot="1" x14ac:dyDescent="0.3">
      <c r="A528" s="26"/>
      <c r="B528" s="26"/>
      <c r="C528" s="31"/>
      <c r="D528" s="23"/>
      <c r="E528" s="24">
        <f t="shared" si="10"/>
        <v>0</v>
      </c>
      <c r="F528" s="25"/>
    </row>
    <row r="529" spans="1:6" ht="18.75" thickBot="1" x14ac:dyDescent="0.3">
      <c r="A529" s="26"/>
      <c r="B529" s="26"/>
      <c r="C529" s="31"/>
      <c r="D529" s="23"/>
      <c r="E529" s="24">
        <f t="shared" si="10"/>
        <v>0</v>
      </c>
      <c r="F529" s="25"/>
    </row>
    <row r="530" spans="1:6" ht="18.75" thickBot="1" x14ac:dyDescent="0.3">
      <c r="A530" s="26"/>
      <c r="B530" s="26"/>
      <c r="C530" s="31"/>
      <c r="D530" s="23"/>
      <c r="E530" s="24">
        <f t="shared" si="10"/>
        <v>0</v>
      </c>
      <c r="F530" s="25"/>
    </row>
    <row r="531" spans="1:6" ht="18.75" thickBot="1" x14ac:dyDescent="0.3">
      <c r="A531" s="26"/>
      <c r="B531" s="26"/>
      <c r="C531" s="31"/>
      <c r="D531" s="23"/>
      <c r="E531" s="24">
        <f t="shared" si="10"/>
        <v>0</v>
      </c>
      <c r="F531" s="25"/>
    </row>
    <row r="532" spans="1:6" ht="18.75" thickBot="1" x14ac:dyDescent="0.3">
      <c r="A532" s="26"/>
      <c r="B532" s="26"/>
      <c r="C532" s="31"/>
      <c r="D532" s="23"/>
      <c r="E532" s="24">
        <f t="shared" si="10"/>
        <v>0</v>
      </c>
      <c r="F532" s="25"/>
    </row>
    <row r="533" spans="1:6" ht="18.75" thickBot="1" x14ac:dyDescent="0.3">
      <c r="A533" s="26"/>
      <c r="B533" s="26"/>
      <c r="C533" s="31"/>
      <c r="D533" s="23"/>
      <c r="E533" s="24">
        <f t="shared" si="10"/>
        <v>0</v>
      </c>
      <c r="F533" s="25"/>
    </row>
    <row r="534" spans="1:6" ht="18.75" thickBot="1" x14ac:dyDescent="0.3">
      <c r="A534" s="26"/>
      <c r="B534" s="26"/>
      <c r="C534" s="31"/>
      <c r="D534" s="23"/>
      <c r="E534" s="24">
        <f t="shared" si="10"/>
        <v>0</v>
      </c>
      <c r="F534" s="25"/>
    </row>
    <row r="535" spans="1:6" ht="18.75" thickBot="1" x14ac:dyDescent="0.3">
      <c r="A535" s="26"/>
      <c r="B535" s="26"/>
      <c r="C535" s="31"/>
      <c r="D535" s="23"/>
      <c r="E535" s="24">
        <f t="shared" si="10"/>
        <v>0</v>
      </c>
      <c r="F535" s="25"/>
    </row>
    <row r="536" spans="1:6" ht="18.75" thickBot="1" x14ac:dyDescent="0.3">
      <c r="A536" s="26"/>
      <c r="B536" s="26"/>
      <c r="C536" s="31"/>
      <c r="D536" s="23"/>
      <c r="E536" s="24">
        <f t="shared" si="10"/>
        <v>0</v>
      </c>
      <c r="F536" s="25"/>
    </row>
    <row r="537" spans="1:6" ht="18.75" thickBot="1" x14ac:dyDescent="0.3">
      <c r="A537" s="26"/>
      <c r="B537" s="26"/>
      <c r="C537" s="31"/>
      <c r="D537" s="23"/>
      <c r="E537" s="24">
        <f t="shared" si="10"/>
        <v>0</v>
      </c>
      <c r="F537" s="25"/>
    </row>
    <row r="538" spans="1:6" ht="18.75" thickBot="1" x14ac:dyDescent="0.3">
      <c r="A538" s="26"/>
      <c r="B538" s="26"/>
      <c r="C538" s="31"/>
      <c r="D538" s="23"/>
      <c r="E538" s="24">
        <f t="shared" si="10"/>
        <v>0</v>
      </c>
      <c r="F538" s="25"/>
    </row>
    <row r="539" spans="1:6" ht="18.75" thickBot="1" x14ac:dyDescent="0.3">
      <c r="A539" s="26"/>
      <c r="B539" s="26"/>
      <c r="C539" s="31"/>
      <c r="D539" s="23"/>
      <c r="E539" s="24">
        <f t="shared" si="10"/>
        <v>0</v>
      </c>
      <c r="F539" s="25"/>
    </row>
    <row r="540" spans="1:6" ht="18.75" thickBot="1" x14ac:dyDescent="0.3">
      <c r="A540" s="26"/>
      <c r="B540" s="26"/>
      <c r="C540" s="31"/>
      <c r="D540" s="23"/>
      <c r="E540" s="24">
        <f t="shared" si="10"/>
        <v>0</v>
      </c>
      <c r="F540" s="25"/>
    </row>
    <row r="541" spans="1:6" ht="18.75" thickBot="1" x14ac:dyDescent="0.3">
      <c r="A541" s="26"/>
      <c r="B541" s="26"/>
      <c r="C541" s="31"/>
      <c r="D541" s="23"/>
      <c r="E541" s="24">
        <f t="shared" si="10"/>
        <v>0</v>
      </c>
      <c r="F541" s="25"/>
    </row>
    <row r="542" spans="1:6" ht="18.75" thickBot="1" x14ac:dyDescent="0.3">
      <c r="A542" s="26"/>
      <c r="B542" s="26"/>
      <c r="C542" s="31"/>
      <c r="D542" s="23"/>
      <c r="E542" s="24">
        <f t="shared" si="10"/>
        <v>0</v>
      </c>
      <c r="F542" s="25"/>
    </row>
    <row r="543" spans="1:6" ht="18.75" thickBot="1" x14ac:dyDescent="0.3">
      <c r="A543" s="26"/>
      <c r="B543" s="26"/>
      <c r="C543" s="31"/>
      <c r="D543" s="23"/>
      <c r="E543" s="24">
        <f t="shared" si="10"/>
        <v>0</v>
      </c>
      <c r="F543" s="25"/>
    </row>
    <row r="544" spans="1:6" ht="18.75" thickBot="1" x14ac:dyDescent="0.3">
      <c r="A544" s="26"/>
      <c r="B544" s="26"/>
      <c r="C544" s="31"/>
      <c r="D544" s="23"/>
      <c r="E544" s="24">
        <f t="shared" si="10"/>
        <v>0</v>
      </c>
      <c r="F544" s="25"/>
    </row>
    <row r="545" spans="1:6" ht="18.75" thickBot="1" x14ac:dyDescent="0.3">
      <c r="A545" s="26"/>
      <c r="B545" s="26"/>
      <c r="C545" s="31"/>
      <c r="D545" s="23"/>
      <c r="E545" s="24">
        <f t="shared" si="10"/>
        <v>0</v>
      </c>
      <c r="F545" s="25"/>
    </row>
    <row r="546" spans="1:6" ht="18.75" thickBot="1" x14ac:dyDescent="0.3">
      <c r="A546" s="26"/>
      <c r="B546" s="26"/>
      <c r="C546" s="31"/>
      <c r="D546" s="23"/>
      <c r="E546" s="24">
        <f t="shared" si="10"/>
        <v>0</v>
      </c>
      <c r="F546" s="25"/>
    </row>
    <row r="547" spans="1:6" ht="18.75" thickBot="1" x14ac:dyDescent="0.3">
      <c r="A547" s="26"/>
      <c r="B547" s="26"/>
      <c r="C547" s="31"/>
      <c r="D547" s="23"/>
      <c r="E547" s="24">
        <f t="shared" si="10"/>
        <v>0</v>
      </c>
      <c r="F547" s="25"/>
    </row>
    <row r="548" spans="1:6" ht="18.75" thickBot="1" x14ac:dyDescent="0.3">
      <c r="A548" s="26"/>
      <c r="B548" s="26"/>
      <c r="C548" s="31"/>
      <c r="D548" s="23"/>
      <c r="E548" s="24">
        <f t="shared" si="10"/>
        <v>0</v>
      </c>
      <c r="F548" s="25"/>
    </row>
    <row r="549" spans="1:6" ht="18.75" thickBot="1" x14ac:dyDescent="0.3">
      <c r="A549" s="26"/>
      <c r="B549" s="26"/>
      <c r="C549" s="31"/>
      <c r="D549" s="23"/>
      <c r="E549" s="24">
        <f t="shared" si="10"/>
        <v>0</v>
      </c>
      <c r="F549" s="25"/>
    </row>
    <row r="550" spans="1:6" ht="18.75" thickBot="1" x14ac:dyDescent="0.3">
      <c r="A550" s="26"/>
      <c r="B550" s="26"/>
      <c r="C550" s="31"/>
      <c r="D550" s="23"/>
      <c r="E550" s="24">
        <f t="shared" si="10"/>
        <v>0</v>
      </c>
      <c r="F550" s="25"/>
    </row>
    <row r="551" spans="1:6" ht="18.75" thickBot="1" x14ac:dyDescent="0.3">
      <c r="A551" s="26"/>
      <c r="B551" s="26"/>
      <c r="C551" s="31"/>
      <c r="D551" s="23"/>
      <c r="E551" s="24">
        <f t="shared" si="10"/>
        <v>0</v>
      </c>
      <c r="F551" s="25"/>
    </row>
    <row r="552" spans="1:6" ht="18.75" thickBot="1" x14ac:dyDescent="0.3">
      <c r="A552" s="26"/>
      <c r="B552" s="26"/>
      <c r="C552" s="31"/>
      <c r="D552" s="23"/>
      <c r="E552" s="24">
        <f t="shared" si="10"/>
        <v>0</v>
      </c>
      <c r="F552" s="25"/>
    </row>
    <row r="553" spans="1:6" ht="18.75" thickBot="1" x14ac:dyDescent="0.3">
      <c r="A553" s="26"/>
      <c r="B553" s="26"/>
      <c r="C553" s="31"/>
      <c r="D553" s="23"/>
      <c r="E553" s="24">
        <f t="shared" si="10"/>
        <v>0</v>
      </c>
      <c r="F553" s="25"/>
    </row>
    <row r="554" spans="1:6" ht="18.75" thickBot="1" x14ac:dyDescent="0.3">
      <c r="A554" s="26"/>
      <c r="B554" s="26"/>
      <c r="C554" s="31"/>
      <c r="D554" s="23"/>
      <c r="E554" s="24">
        <f t="shared" si="10"/>
        <v>0</v>
      </c>
      <c r="F554" s="25"/>
    </row>
    <row r="555" spans="1:6" ht="18.75" thickBot="1" x14ac:dyDescent="0.3">
      <c r="A555" s="26"/>
      <c r="B555" s="26"/>
      <c r="C555" s="31"/>
      <c r="D555" s="23"/>
      <c r="E555" s="24">
        <f t="shared" si="10"/>
        <v>0</v>
      </c>
      <c r="F555" s="25"/>
    </row>
    <row r="556" spans="1:6" ht="18.75" thickBot="1" x14ac:dyDescent="0.3">
      <c r="A556" s="26"/>
      <c r="B556" s="26"/>
      <c r="C556" s="31"/>
      <c r="D556" s="23"/>
      <c r="E556" s="24">
        <f t="shared" si="10"/>
        <v>0</v>
      </c>
      <c r="F556" s="25"/>
    </row>
    <row r="557" spans="1:6" ht="18.75" thickBot="1" x14ac:dyDescent="0.3">
      <c r="A557" s="26"/>
      <c r="B557" s="26"/>
      <c r="C557" s="31"/>
      <c r="D557" s="23"/>
      <c r="E557" s="24">
        <f t="shared" si="10"/>
        <v>0</v>
      </c>
      <c r="F557" s="25"/>
    </row>
    <row r="558" spans="1:6" ht="18.75" thickBot="1" x14ac:dyDescent="0.3">
      <c r="A558" s="26"/>
      <c r="B558" s="26"/>
      <c r="C558" s="31"/>
      <c r="D558" s="23"/>
      <c r="E558" s="24">
        <f t="shared" si="10"/>
        <v>0</v>
      </c>
      <c r="F558" s="25"/>
    </row>
    <row r="559" spans="1:6" ht="18.75" thickBot="1" x14ac:dyDescent="0.3">
      <c r="A559" s="26"/>
      <c r="B559" s="26"/>
      <c r="C559" s="31"/>
      <c r="D559" s="23"/>
      <c r="E559" s="24">
        <f t="shared" si="10"/>
        <v>0</v>
      </c>
      <c r="F559" s="25"/>
    </row>
    <row r="560" spans="1:6" ht="18.75" thickBot="1" x14ac:dyDescent="0.3">
      <c r="A560" s="26"/>
      <c r="B560" s="26"/>
      <c r="C560" s="31"/>
      <c r="D560" s="23"/>
      <c r="E560" s="24">
        <f t="shared" si="10"/>
        <v>0</v>
      </c>
      <c r="F560" s="25"/>
    </row>
    <row r="561" spans="1:6" ht="18.75" thickBot="1" x14ac:dyDescent="0.3">
      <c r="A561" s="26"/>
      <c r="B561" s="26"/>
      <c r="C561" s="31"/>
      <c r="D561" s="23"/>
      <c r="E561" s="24">
        <f t="shared" si="10"/>
        <v>0</v>
      </c>
      <c r="F561" s="25"/>
    </row>
    <row r="562" spans="1:6" ht="18.75" thickBot="1" x14ac:dyDescent="0.3">
      <c r="A562" s="26"/>
      <c r="B562" s="26"/>
      <c r="C562" s="31"/>
      <c r="D562" s="23"/>
      <c r="E562" s="24">
        <f t="shared" si="10"/>
        <v>0</v>
      </c>
      <c r="F562" s="25"/>
    </row>
    <row r="563" spans="1:6" ht="18.75" thickBot="1" x14ac:dyDescent="0.3">
      <c r="A563" s="26"/>
      <c r="B563" s="26"/>
      <c r="C563" s="31"/>
      <c r="D563" s="23"/>
      <c r="E563" s="24">
        <f t="shared" si="10"/>
        <v>0</v>
      </c>
      <c r="F563" s="25"/>
    </row>
    <row r="564" spans="1:6" ht="18.75" thickBot="1" x14ac:dyDescent="0.3">
      <c r="A564" s="26"/>
      <c r="B564" s="26"/>
      <c r="C564" s="31"/>
      <c r="D564" s="23"/>
      <c r="E564" s="24">
        <f t="shared" si="10"/>
        <v>0</v>
      </c>
      <c r="F564" s="25"/>
    </row>
    <row r="565" spans="1:6" ht="18.75" thickBot="1" x14ac:dyDescent="0.3">
      <c r="A565" s="26"/>
      <c r="B565" s="26"/>
      <c r="C565" s="31"/>
      <c r="D565" s="23"/>
      <c r="E565" s="24">
        <f t="shared" si="10"/>
        <v>0</v>
      </c>
      <c r="F565" s="25"/>
    </row>
    <row r="566" spans="1:6" ht="18.75" thickBot="1" x14ac:dyDescent="0.3">
      <c r="A566" s="26"/>
      <c r="B566" s="26"/>
      <c r="C566" s="31"/>
      <c r="D566" s="23"/>
      <c r="E566" s="24">
        <f t="shared" si="10"/>
        <v>0</v>
      </c>
      <c r="F566" s="25"/>
    </row>
    <row r="567" spans="1:6" ht="18.75" thickBot="1" x14ac:dyDescent="0.3">
      <c r="A567" s="26"/>
      <c r="B567" s="26"/>
      <c r="C567" s="31"/>
      <c r="D567" s="23"/>
      <c r="E567" s="24">
        <f t="shared" si="10"/>
        <v>0</v>
      </c>
      <c r="F567" s="25"/>
    </row>
    <row r="568" spans="1:6" ht="18.75" thickBot="1" x14ac:dyDescent="0.3">
      <c r="A568" s="26">
        <v>105</v>
      </c>
      <c r="B568" s="27"/>
      <c r="C568" s="32" t="s">
        <v>0</v>
      </c>
      <c r="D568" s="20">
        <f>SUM(D3:D567)</f>
        <v>2610.6299999999992</v>
      </c>
      <c r="E568" s="21">
        <f>SUM(E3:E567)</f>
        <v>1451523.12</v>
      </c>
      <c r="F568" s="22">
        <f>SUM(F3:F567)</f>
        <v>683068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60BA-11D2-4E9F-A50C-9805B6679A4D}">
  <sheetPr codeName="Worksheet____2"/>
  <dimension ref="A1:M112"/>
  <sheetViews>
    <sheetView rightToLeft="1" tabSelected="1" zoomScale="90" zoomScaleNormal="90" workbookViewId="0">
      <selection activeCell="A12" sqref="A12"/>
    </sheetView>
  </sheetViews>
  <sheetFormatPr defaultRowHeight="14.25" x14ac:dyDescent="0.2"/>
  <cols>
    <col min="1" max="1" width="15.875" customWidth="1"/>
    <col min="2" max="2" width="11.125" style="3" customWidth="1"/>
    <col min="3" max="4" width="17.25" style="3" customWidth="1"/>
    <col min="5" max="5" width="18.625" style="3" customWidth="1"/>
    <col min="6" max="6" width="15.125" hidden="1" customWidth="1"/>
    <col min="7" max="7" width="15.375" hidden="1" customWidth="1"/>
    <col min="8" max="8" width="16.625" hidden="1" customWidth="1"/>
    <col min="9" max="13" width="14.5" customWidth="1"/>
  </cols>
  <sheetData>
    <row r="1" spans="1:13" ht="21.75" thickTop="1" thickBot="1" x14ac:dyDescent="0.35">
      <c r="A1" s="38" t="s">
        <v>10</v>
      </c>
      <c r="B1" s="39" t="s">
        <v>4</v>
      </c>
      <c r="C1" s="39" t="s">
        <v>5</v>
      </c>
      <c r="D1" s="39" t="s">
        <v>1</v>
      </c>
      <c r="E1" s="40" t="s">
        <v>6</v>
      </c>
      <c r="F1" s="8" t="s">
        <v>5</v>
      </c>
      <c r="G1" s="8" t="s">
        <v>1</v>
      </c>
      <c r="H1" s="8" t="s">
        <v>6</v>
      </c>
      <c r="I1" s="47">
        <v>100</v>
      </c>
      <c r="J1" s="1"/>
      <c r="K1" s="1"/>
      <c r="L1" s="1"/>
      <c r="M1" s="1"/>
    </row>
    <row r="2" spans="1:13" ht="21" thickBot="1" x14ac:dyDescent="0.35">
      <c r="A2" s="34" t="s">
        <v>47</v>
      </c>
      <c r="B2" s="13">
        <f ca="1">SUMIF('قاعدة البيانات'!A3:F999,A2,'قاعدة البيانات'!B3:B999)</f>
        <v>92.22</v>
      </c>
      <c r="C2" s="5">
        <f ca="1">SUMIF('قاعدة البيانات'!A3:F999,A2,'قاعدة البيانات'!C3:C999)</f>
        <v>51182.100000000006</v>
      </c>
      <c r="D2" s="5">
        <f ca="1">SUMIF('قاعدة البيانات'!A3:F999,A2,'قاعدة البيانات'!D3:D999)</f>
        <v>20000</v>
      </c>
      <c r="E2" s="36">
        <f t="shared" ref="E2:E18" ca="1" si="0">C2-D2</f>
        <v>31182.100000000006</v>
      </c>
      <c r="F2" s="15">
        <f ca="1">B2*555</f>
        <v>51182.1</v>
      </c>
      <c r="G2" s="16">
        <f ca="1">D2</f>
        <v>20000</v>
      </c>
      <c r="H2" s="16">
        <f ca="1">F2-G2</f>
        <v>31182.1</v>
      </c>
      <c r="I2" s="1"/>
      <c r="J2" s="48" t="s">
        <v>62</v>
      </c>
      <c r="K2" s="1"/>
      <c r="L2" s="1"/>
      <c r="M2" s="1"/>
    </row>
    <row r="3" spans="1:13" ht="18.75" customHeight="1" thickBot="1" x14ac:dyDescent="0.35">
      <c r="A3" s="34" t="s">
        <v>48</v>
      </c>
      <c r="B3" s="13">
        <f ca="1">SUMIF('قاعدة البيانات'!A4:F1000,A3,'قاعدة البيانات'!B4:B1000)</f>
        <v>182.82</v>
      </c>
      <c r="C3" s="5">
        <f ca="1">SUMIF('قاعدة البيانات'!A4:F1000,A3,'قاعدة البيانات'!C4:C1000)</f>
        <v>101733.72</v>
      </c>
      <c r="D3" s="5">
        <f ca="1">SUMIF('قاعدة البيانات'!A4:F1000,A3,'قاعدة البيانات'!D4:D1000)</f>
        <v>101500</v>
      </c>
      <c r="E3" s="36">
        <f t="shared" ca="1" si="0"/>
        <v>233.72000000000116</v>
      </c>
      <c r="F3" s="15">
        <f t="shared" ref="F3:F24" ca="1" si="1">B3*555</f>
        <v>101465.09999999999</v>
      </c>
      <c r="G3" s="16">
        <f t="shared" ref="G3:G18" ca="1" si="2">D3</f>
        <v>101500</v>
      </c>
      <c r="H3" s="16">
        <f t="shared" ref="H3:H18" ca="1" si="3">F3-G3</f>
        <v>-34.900000000008731</v>
      </c>
      <c r="I3" s="1"/>
      <c r="J3" s="1"/>
      <c r="K3" s="1"/>
      <c r="L3" s="1"/>
      <c r="M3" s="1"/>
    </row>
    <row r="4" spans="1:13" ht="21" thickBot="1" x14ac:dyDescent="0.35">
      <c r="A4" s="34" t="s">
        <v>9</v>
      </c>
      <c r="B4" s="13">
        <f ca="1">SUMIF('قاعدة البيانات'!A5:F1001,A4,'قاعدة البيانات'!B5:B1001)</f>
        <v>40.489999999999995</v>
      </c>
      <c r="C4" s="5">
        <f ca="1">SUMIF('قاعدة البيانات'!A5:F1001,A4,'قاعدة البيانات'!C5:C1001)</f>
        <v>22478.339999999997</v>
      </c>
      <c r="D4" s="5">
        <f ca="1">SUMIF('قاعدة البيانات'!A5:F1001,A4,'قاعدة البيانات'!D5:D1001)</f>
        <v>13000</v>
      </c>
      <c r="E4" s="36">
        <f t="shared" ca="1" si="0"/>
        <v>9478.3399999999965</v>
      </c>
      <c r="F4" s="15">
        <f t="shared" ca="1" si="1"/>
        <v>22471.949999999997</v>
      </c>
      <c r="G4" s="16">
        <f t="shared" ca="1" si="2"/>
        <v>13000</v>
      </c>
      <c r="H4" s="16">
        <f t="shared" ca="1" si="3"/>
        <v>9471.9499999999971</v>
      </c>
      <c r="I4" s="1"/>
      <c r="J4" s="1"/>
      <c r="K4" s="1"/>
      <c r="L4" s="1"/>
      <c r="M4" s="1"/>
    </row>
    <row r="5" spans="1:13" ht="21" thickBot="1" x14ac:dyDescent="0.35">
      <c r="A5" s="34" t="s">
        <v>49</v>
      </c>
      <c r="B5" s="13">
        <f ca="1">SUMIF('قاعدة البيانات'!A6:F1002,A5,'قاعدة البيانات'!B6:B1002)</f>
        <v>44.769999999999996</v>
      </c>
      <c r="C5" s="5">
        <f ca="1">SUMIF('قاعدة البيانات'!A6:F1002,A5,'قاعدة البيانات'!C6:C1002)</f>
        <v>24847.35</v>
      </c>
      <c r="D5" s="5">
        <f ca="1">SUMIF('قاعدة البيانات'!A6:F1002,A5,'قاعدة البيانات'!D6:D1002)</f>
        <v>0</v>
      </c>
      <c r="E5" s="36">
        <f t="shared" ca="1" si="0"/>
        <v>24847.35</v>
      </c>
      <c r="F5" s="15">
        <f t="shared" ca="1" si="1"/>
        <v>24847.35</v>
      </c>
      <c r="G5" s="16">
        <f t="shared" ca="1" si="2"/>
        <v>0</v>
      </c>
      <c r="H5" s="16">
        <f t="shared" ca="1" si="3"/>
        <v>24847.35</v>
      </c>
      <c r="I5" s="1"/>
      <c r="J5" s="1"/>
      <c r="K5" s="1"/>
      <c r="L5" s="1"/>
      <c r="M5" s="1"/>
    </row>
    <row r="6" spans="1:13" ht="21" thickBot="1" x14ac:dyDescent="0.35">
      <c r="A6" s="34" t="s">
        <v>15</v>
      </c>
      <c r="B6" s="13">
        <f ca="1">SUMIF('قاعدة البيانات'!A7:F1003,A6,'قاعدة البيانات'!B7:B1003)</f>
        <v>271.46000000000004</v>
      </c>
      <c r="C6" s="5">
        <f ca="1">SUMIF('قاعدة البيانات'!A7:F1003,A6,'قاعدة البيانات'!C7:C1003)</f>
        <v>150858.42000000001</v>
      </c>
      <c r="D6" s="5">
        <f ca="1">SUMIF('قاعدة البيانات'!A7:F1003,A6,'قاعدة البيانات'!D7:D1003)</f>
        <v>78300</v>
      </c>
      <c r="E6" s="36">
        <f t="shared" ca="1" si="0"/>
        <v>72558.420000000013</v>
      </c>
      <c r="F6" s="15">
        <f t="shared" ca="1" si="1"/>
        <v>150660.30000000002</v>
      </c>
      <c r="G6" s="16">
        <f t="shared" ca="1" si="2"/>
        <v>78300</v>
      </c>
      <c r="H6" s="16">
        <f t="shared" ca="1" si="3"/>
        <v>72360.300000000017</v>
      </c>
      <c r="I6" s="1"/>
      <c r="J6" s="1"/>
      <c r="K6" s="1"/>
      <c r="L6" s="1"/>
      <c r="M6" s="1"/>
    </row>
    <row r="7" spans="1:13" ht="21" thickBot="1" x14ac:dyDescent="0.35">
      <c r="A7" s="34" t="s">
        <v>64</v>
      </c>
      <c r="B7" s="13">
        <f ca="1">SUMIF('قاعدة البيانات'!A8:F1004,A7,'قاعدة البيانات'!B8:B1004)</f>
        <v>49.8</v>
      </c>
      <c r="C7" s="5">
        <f ca="1">SUMIF('قاعدة البيانات'!A8:F1004,A7,'قاعدة البيانات'!C8:C1004)</f>
        <v>27710.070000000003</v>
      </c>
      <c r="D7" s="5">
        <f ca="1">SUMIF('قاعدة البيانات'!A8:F1004,A7,'قاعدة البيانات'!D8:D1004)</f>
        <v>7868</v>
      </c>
      <c r="E7" s="36">
        <f t="shared" ca="1" si="0"/>
        <v>19842.070000000003</v>
      </c>
      <c r="F7" s="15">
        <f t="shared" ca="1" si="1"/>
        <v>27639</v>
      </c>
      <c r="G7" s="16">
        <f t="shared" ca="1" si="2"/>
        <v>7868</v>
      </c>
      <c r="H7" s="16">
        <f t="shared" ca="1" si="3"/>
        <v>19771</v>
      </c>
      <c r="I7" s="1"/>
      <c r="J7" s="1"/>
      <c r="K7" s="1"/>
      <c r="L7" s="1"/>
      <c r="M7" s="1"/>
    </row>
    <row r="8" spans="1:13" ht="21" thickBot="1" x14ac:dyDescent="0.35">
      <c r="A8" s="35" t="s">
        <v>50</v>
      </c>
      <c r="B8" s="13">
        <f ca="1">SUMIF('قاعدة البيانات'!A9:F1005,A8,'قاعدة البيانات'!B9:B1005)</f>
        <v>67.97</v>
      </c>
      <c r="C8" s="5">
        <f ca="1">SUMIF('قاعدة البيانات'!A9:F1005,A8,'قاعدة البيانات'!C9:C1005)</f>
        <v>37723.35</v>
      </c>
      <c r="D8" s="5">
        <f ca="1">SUMIF('قاعدة البيانات'!A9:F1005,A8,'قاعدة البيانات'!D9:D1005)</f>
        <v>0</v>
      </c>
      <c r="E8" s="36">
        <f t="shared" ca="1" si="0"/>
        <v>37723.35</v>
      </c>
      <c r="F8" s="15">
        <f t="shared" ca="1" si="1"/>
        <v>37723.35</v>
      </c>
      <c r="G8" s="16">
        <f t="shared" ca="1" si="2"/>
        <v>0</v>
      </c>
      <c r="H8" s="16">
        <f t="shared" ca="1" si="3"/>
        <v>37723.35</v>
      </c>
      <c r="I8" s="1"/>
      <c r="J8" s="1"/>
      <c r="K8" s="1"/>
      <c r="L8" s="1"/>
      <c r="M8" s="1"/>
    </row>
    <row r="9" spans="1:13" ht="21" thickBot="1" x14ac:dyDescent="0.35">
      <c r="A9" s="35" t="s">
        <v>2</v>
      </c>
      <c r="B9" s="13">
        <f ca="1">SUMIF('قاعدة البيانات'!A10:F1006,A9,'قاعدة البيانات'!B10:B1006)</f>
        <v>56.769999999999996</v>
      </c>
      <c r="C9" s="5">
        <f ca="1">SUMIF('قاعدة البيانات'!A10:F1006,A9,'قاعدة البيانات'!C10:C1006)</f>
        <v>31507.35</v>
      </c>
      <c r="D9" s="5">
        <f ca="1">SUMIF('قاعدة البيانات'!A10:F1006,A9,'قاعدة البيانات'!D10:D1006)</f>
        <v>0</v>
      </c>
      <c r="E9" s="36">
        <f t="shared" ca="1" si="0"/>
        <v>31507.35</v>
      </c>
      <c r="F9" s="15">
        <f t="shared" ca="1" si="1"/>
        <v>31507.35</v>
      </c>
      <c r="G9" s="16">
        <f t="shared" ca="1" si="2"/>
        <v>0</v>
      </c>
      <c r="H9" s="16">
        <f t="shared" ca="1" si="3"/>
        <v>31507.35</v>
      </c>
      <c r="I9" s="1"/>
      <c r="J9" s="1"/>
      <c r="K9" s="1"/>
      <c r="L9" s="1"/>
      <c r="M9" s="1"/>
    </row>
    <row r="10" spans="1:13" ht="21" thickBot="1" x14ac:dyDescent="0.35">
      <c r="A10" s="35" t="s">
        <v>51</v>
      </c>
      <c r="B10" s="13">
        <f ca="1">SUMIF('قاعدة البيانات'!A11:F1007,A10,'قاعدة البيانات'!B11:B1007)</f>
        <v>32.51</v>
      </c>
      <c r="C10" s="5">
        <f ca="1">SUMIF('قاعدة البيانات'!A11:F1007,A10,'قاعدة البيانات'!C11:C1007)</f>
        <v>18043.05</v>
      </c>
      <c r="D10" s="5">
        <f ca="1">SUMIF('قاعدة البيانات'!A11:F1007,A10,'قاعدة البيانات'!D11:D1007)</f>
        <v>10000</v>
      </c>
      <c r="E10" s="36">
        <f t="shared" ca="1" si="0"/>
        <v>8043.0499999999993</v>
      </c>
      <c r="F10" s="15">
        <f t="shared" ca="1" si="1"/>
        <v>18043.05</v>
      </c>
      <c r="G10" s="16">
        <f t="shared" ca="1" si="2"/>
        <v>10000</v>
      </c>
      <c r="H10" s="16">
        <f t="shared" ca="1" si="3"/>
        <v>8043.0499999999993</v>
      </c>
      <c r="I10" s="1"/>
      <c r="J10" s="1"/>
      <c r="K10" s="1"/>
      <c r="L10" s="1"/>
      <c r="M10" s="1"/>
    </row>
    <row r="11" spans="1:13" ht="22.5" customHeight="1" thickBot="1" x14ac:dyDescent="0.35">
      <c r="A11" s="35" t="s">
        <v>12</v>
      </c>
      <c r="B11" s="13">
        <f ca="1">SUMIF('قاعدة البيانات'!A12:F1008,A11,'قاعدة البيانات'!B12:B1008)</f>
        <v>204.94000000000003</v>
      </c>
      <c r="C11" s="5">
        <f ca="1">SUMIF('قاعدة البيانات'!A12:F1008,A11,'قاعدة البيانات'!C12:C1008)</f>
        <v>113868.06000000001</v>
      </c>
      <c r="D11" s="5">
        <f ca="1">SUMIF('قاعدة البيانات'!A12:F1008,A11,'قاعدة البيانات'!D12:D1008)</f>
        <v>73900</v>
      </c>
      <c r="E11" s="36">
        <f t="shared" ca="1" si="0"/>
        <v>39968.060000000012</v>
      </c>
      <c r="F11" s="15">
        <f t="shared" ca="1" si="1"/>
        <v>113741.70000000001</v>
      </c>
      <c r="G11" s="16">
        <f t="shared" ca="1" si="2"/>
        <v>73900</v>
      </c>
      <c r="H11" s="16">
        <f t="shared" ca="1" si="3"/>
        <v>39841.700000000012</v>
      </c>
      <c r="I11" s="1"/>
      <c r="J11" s="1"/>
      <c r="K11" s="1"/>
      <c r="L11" s="1"/>
      <c r="M11" s="1"/>
    </row>
    <row r="12" spans="1:13" ht="21.75" customHeight="1" thickBot="1" x14ac:dyDescent="0.35">
      <c r="A12" s="35" t="s">
        <v>63</v>
      </c>
      <c r="B12" s="13">
        <f ca="1">SUMIF('قاعدة البيانات'!A13:F1009,A12,'قاعدة البيانات'!B13:B1009)</f>
        <v>20.25</v>
      </c>
      <c r="C12" s="5">
        <f ca="1">SUMIF('قاعدة البيانات'!A13:F1009,A12,'قاعدة البيانات'!C13:C1009)</f>
        <v>11238.75</v>
      </c>
      <c r="D12" s="5">
        <f ca="1">SUMIF('قاعدة البيانات'!A13:F1009,A12,'قاعدة البيانات'!D13:D1009)</f>
        <v>11600</v>
      </c>
      <c r="E12" s="36">
        <f t="shared" ca="1" si="0"/>
        <v>-361.25</v>
      </c>
      <c r="F12" s="15">
        <f t="shared" ca="1" si="1"/>
        <v>11238.75</v>
      </c>
      <c r="G12" s="16">
        <f t="shared" ca="1" si="2"/>
        <v>11600</v>
      </c>
      <c r="H12" s="16">
        <f t="shared" ca="1" si="3"/>
        <v>-361.25</v>
      </c>
      <c r="I12" s="1"/>
      <c r="J12" s="1"/>
      <c r="K12" s="1"/>
      <c r="L12" s="1"/>
      <c r="M12" s="1"/>
    </row>
    <row r="13" spans="1:13" ht="21.75" customHeight="1" thickBot="1" x14ac:dyDescent="0.35">
      <c r="A13" s="35" t="s">
        <v>40</v>
      </c>
      <c r="B13" s="13">
        <f ca="1">SUMIF('قاعدة البيانات'!A14:F1010,A13,'قاعدة البيانات'!B14:B1010)</f>
        <v>18.66</v>
      </c>
      <c r="C13" s="5">
        <f ca="1">SUMIF('قاعدة البيانات'!A14:F1010,A13,'قاعدة البيانات'!C14:C1010)</f>
        <v>10356.299999999999</v>
      </c>
      <c r="D13" s="5">
        <f ca="1">SUMIF('قاعدة البيانات'!A14:F1010,A13,'قاعدة البيانات'!D14:D1010)</f>
        <v>0</v>
      </c>
      <c r="E13" s="36">
        <f t="shared" ca="1" si="0"/>
        <v>10356.299999999999</v>
      </c>
      <c r="F13" s="15">
        <f t="shared" ca="1" si="1"/>
        <v>10356.299999999999</v>
      </c>
      <c r="G13" s="16">
        <f t="shared" ca="1" si="2"/>
        <v>0</v>
      </c>
      <c r="H13" s="16">
        <f t="shared" ca="1" si="3"/>
        <v>10356.299999999999</v>
      </c>
      <c r="I13" s="1"/>
      <c r="J13" s="1"/>
      <c r="K13" s="1"/>
      <c r="L13" s="1"/>
      <c r="M13" s="1"/>
    </row>
    <row r="14" spans="1:13" ht="21" thickBot="1" x14ac:dyDescent="0.35">
      <c r="A14" s="35" t="s">
        <v>21</v>
      </c>
      <c r="B14" s="13">
        <f ca="1">SUMIF('قاعدة البيانات'!A15:F1011,A14,'قاعدة البيانات'!B15:B1011)</f>
        <v>20.12</v>
      </c>
      <c r="C14" s="5">
        <f ca="1">SUMIF('قاعدة البيانات'!A15:F1011,A14,'قاعدة البيانات'!C15:C1011)</f>
        <v>11166.600000000002</v>
      </c>
      <c r="D14" s="5">
        <f ca="1">SUMIF('قاعدة البيانات'!A15:F1011,A14,'قاعدة البيانات'!D15:D1011)</f>
        <v>7200</v>
      </c>
      <c r="E14" s="36">
        <f t="shared" ca="1" si="0"/>
        <v>3966.6000000000022</v>
      </c>
      <c r="F14" s="15">
        <f t="shared" ca="1" si="1"/>
        <v>11166.6</v>
      </c>
      <c r="G14" s="16">
        <f t="shared" ca="1" si="2"/>
        <v>7200</v>
      </c>
      <c r="H14" s="16">
        <f t="shared" ca="1" si="3"/>
        <v>3966.6000000000004</v>
      </c>
      <c r="I14" s="1"/>
      <c r="J14" s="1"/>
      <c r="K14" s="1"/>
      <c r="L14" s="1"/>
      <c r="M14" s="1"/>
    </row>
    <row r="15" spans="1:13" ht="20.25" customHeight="1" thickBot="1" x14ac:dyDescent="0.35">
      <c r="A15" s="35" t="s">
        <v>14</v>
      </c>
      <c r="B15" s="13">
        <f ca="1">SUMIF('قاعدة البيانات'!A16:F1012,A15,'قاعدة البيانات'!B16:B1012)</f>
        <v>31.979999999999997</v>
      </c>
      <c r="C15" s="5">
        <f ca="1">SUMIF('قاعدة البيانات'!A16:F1012,A15,'قاعدة البيانات'!C16:C1012)</f>
        <v>17748.899999999998</v>
      </c>
      <c r="D15" s="5">
        <f ca="1">SUMIF('قاعدة البيانات'!A16:F1012,A15,'قاعدة البيانات'!D16:D1012)</f>
        <v>7400</v>
      </c>
      <c r="E15" s="36">
        <f t="shared" ca="1" si="0"/>
        <v>10348.899999999998</v>
      </c>
      <c r="F15" s="15">
        <f t="shared" ca="1" si="1"/>
        <v>17748.899999999998</v>
      </c>
      <c r="G15" s="16">
        <f t="shared" ca="1" si="2"/>
        <v>7400</v>
      </c>
      <c r="H15" s="16">
        <f t="shared" ca="1" si="3"/>
        <v>10348.899999999998</v>
      </c>
      <c r="I15" s="1"/>
      <c r="J15" s="1"/>
      <c r="K15" s="1"/>
      <c r="L15" s="1"/>
      <c r="M15" s="1"/>
    </row>
    <row r="16" spans="1:13" ht="21" thickBot="1" x14ac:dyDescent="0.35">
      <c r="A16" s="35" t="s">
        <v>52</v>
      </c>
      <c r="B16" s="13">
        <f ca="1">SUMIF('قاعدة البيانات'!A17:F1013,A16,'قاعدة البيانات'!B17:B1013)</f>
        <v>51.71</v>
      </c>
      <c r="C16" s="5">
        <f ca="1">SUMIF('قاعدة البيانات'!A17:F1013,A16,'قاعدة البيانات'!C17:C1013)</f>
        <v>28699.05</v>
      </c>
      <c r="D16" s="5">
        <f ca="1">SUMIF('قاعدة البيانات'!A17:F1013,A16,'قاعدة البيانات'!D17:D1013)</f>
        <v>28700</v>
      </c>
      <c r="E16" s="36">
        <f t="shared" ca="1" si="0"/>
        <v>-0.9500000000007276</v>
      </c>
      <c r="F16" s="15">
        <f t="shared" ca="1" si="1"/>
        <v>28699.05</v>
      </c>
      <c r="G16" s="16">
        <f t="shared" ca="1" si="2"/>
        <v>28700</v>
      </c>
      <c r="H16" s="16">
        <f t="shared" ca="1" si="3"/>
        <v>-0.9500000000007276</v>
      </c>
      <c r="I16" s="1"/>
      <c r="J16" s="1"/>
      <c r="K16" s="1"/>
      <c r="L16" s="1"/>
      <c r="M16" s="1"/>
    </row>
    <row r="17" spans="1:13" ht="21" thickBot="1" x14ac:dyDescent="0.35">
      <c r="A17" s="35" t="s">
        <v>19</v>
      </c>
      <c r="B17" s="13">
        <f ca="1">SUMIF('قاعدة البيانات'!A18:F1014,A17,'قاعدة البيانات'!B18:B1014)</f>
        <v>30.909999999999997</v>
      </c>
      <c r="C17" s="5">
        <f ca="1">SUMIF('قاعدة البيانات'!A18:F1014,A17,'قاعدة البيانات'!C18:C1014)</f>
        <v>17155.05</v>
      </c>
      <c r="D17" s="5">
        <f ca="1">SUMIF('قاعدة البيانات'!A18:F1014,A17,'قاعدة البيانات'!D18:D1014)</f>
        <v>0</v>
      </c>
      <c r="E17" s="36">
        <f t="shared" ca="1" si="0"/>
        <v>17155.05</v>
      </c>
      <c r="F17" s="15">
        <f t="shared" ca="1" si="1"/>
        <v>17155.05</v>
      </c>
      <c r="G17" s="16">
        <f t="shared" ca="1" si="2"/>
        <v>0</v>
      </c>
      <c r="H17" s="16">
        <f t="shared" ca="1" si="3"/>
        <v>17155.05</v>
      </c>
      <c r="I17" s="1"/>
      <c r="J17" s="1"/>
      <c r="K17" s="1"/>
      <c r="L17" s="1"/>
      <c r="M17" s="1"/>
    </row>
    <row r="18" spans="1:13" ht="21" thickBot="1" x14ac:dyDescent="0.35">
      <c r="A18" s="35" t="s">
        <v>59</v>
      </c>
      <c r="B18" s="13">
        <f ca="1">SUMIF('قاعدة البيانات'!A19:F1015,A18,'قاعدة البيانات'!B19:B1015)</f>
        <v>53.319999999999993</v>
      </c>
      <c r="C18" s="5">
        <f ca="1">SUMIF('قاعدة البيانات'!A19:F1015,A18,'قاعدة البيانات'!C19:C1015)</f>
        <v>29592.6</v>
      </c>
      <c r="D18" s="5">
        <f ca="1">SUMIF('قاعدة البيانات'!A19:F1015,A18,'قاعدة البيانات'!D19:D1015)</f>
        <v>0</v>
      </c>
      <c r="E18" s="37">
        <f t="shared" ca="1" si="0"/>
        <v>29592.6</v>
      </c>
      <c r="F18" s="15">
        <f t="shared" ca="1" si="1"/>
        <v>29592.599999999995</v>
      </c>
      <c r="G18" s="16">
        <f t="shared" ca="1" si="2"/>
        <v>0</v>
      </c>
      <c r="H18" s="16">
        <f t="shared" ca="1" si="3"/>
        <v>29592.599999999995</v>
      </c>
      <c r="I18" s="1"/>
      <c r="J18" s="1"/>
      <c r="K18" s="1"/>
      <c r="L18" s="1"/>
      <c r="M18" s="1"/>
    </row>
    <row r="19" spans="1:13" ht="21" thickBot="1" x14ac:dyDescent="0.35">
      <c r="A19" s="35"/>
      <c r="B19" s="13">
        <f ca="1">SUMIF('قاعدة البيانات'!A20:F1016,A19,'قاعدة البيانات'!B20:B1016)</f>
        <v>0</v>
      </c>
      <c r="C19" s="5">
        <f ca="1">SUMIF('قاعدة البيانات'!A20:F1016,A19,'قاعدة البيانات'!C20:C1016)</f>
        <v>0</v>
      </c>
      <c r="D19" s="5">
        <f ca="1">SUMIF('قاعدة البيانات'!A20:F1016,A19,'قاعدة البيانات'!D20:D1016)</f>
        <v>0</v>
      </c>
      <c r="E19" s="37">
        <f t="shared" ref="E19:E30" ca="1" si="4">C19-D19</f>
        <v>0</v>
      </c>
      <c r="F19" s="15">
        <f t="shared" ca="1" si="1"/>
        <v>0</v>
      </c>
      <c r="G19" s="16">
        <f t="shared" ref="G19:G30" ca="1" si="5">D19</f>
        <v>0</v>
      </c>
      <c r="H19" s="16">
        <f t="shared" ref="H19:H30" ca="1" si="6">F19-G19</f>
        <v>0</v>
      </c>
      <c r="I19" s="1"/>
      <c r="J19" s="1"/>
      <c r="K19" s="1"/>
      <c r="L19" s="1"/>
      <c r="M19" s="1"/>
    </row>
    <row r="20" spans="1:13" ht="21" thickBot="1" x14ac:dyDescent="0.35">
      <c r="A20" s="35"/>
      <c r="B20" s="13">
        <f ca="1">SUMIF('قاعدة البيانات'!A21:F1017,A20,'قاعدة البيانات'!B21:B1017)</f>
        <v>0</v>
      </c>
      <c r="C20" s="5">
        <f ca="1">SUMIF('قاعدة البيانات'!A21:F1017,A20,'قاعدة البيانات'!C21:C1017)</f>
        <v>0</v>
      </c>
      <c r="D20" s="5">
        <f ca="1">SUMIF('قاعدة البيانات'!A21:F1017,A20,'قاعدة البيانات'!D21:D1017)</f>
        <v>0</v>
      </c>
      <c r="E20" s="37">
        <f t="shared" ca="1" si="4"/>
        <v>0</v>
      </c>
      <c r="F20" s="15">
        <f t="shared" ca="1" si="1"/>
        <v>0</v>
      </c>
      <c r="G20" s="16">
        <f t="shared" ca="1" si="5"/>
        <v>0</v>
      </c>
      <c r="H20" s="16">
        <f t="shared" ca="1" si="6"/>
        <v>0</v>
      </c>
      <c r="I20" s="1"/>
      <c r="J20" s="1"/>
      <c r="K20" s="1"/>
      <c r="L20" s="1"/>
      <c r="M20" s="1"/>
    </row>
    <row r="21" spans="1:13" ht="21" thickBot="1" x14ac:dyDescent="0.35">
      <c r="A21" s="35"/>
      <c r="B21" s="13">
        <f ca="1">SUMIF('قاعدة البيانات'!A22:F1018,A21,'قاعدة البيانات'!B22:B1018)</f>
        <v>0</v>
      </c>
      <c r="C21" s="5">
        <f ca="1">SUMIF('قاعدة البيانات'!A22:F1018,A21,'قاعدة البيانات'!C22:C1018)</f>
        <v>0</v>
      </c>
      <c r="D21" s="5">
        <f ca="1">SUMIF('قاعدة البيانات'!A22:F1018,A21,'قاعدة البيانات'!D22:D1018)</f>
        <v>0</v>
      </c>
      <c r="E21" s="37">
        <f t="shared" ca="1" si="4"/>
        <v>0</v>
      </c>
      <c r="F21" s="15">
        <f t="shared" ca="1" si="1"/>
        <v>0</v>
      </c>
      <c r="G21" s="16">
        <f t="shared" ca="1" si="5"/>
        <v>0</v>
      </c>
      <c r="H21" s="16">
        <f t="shared" ca="1" si="6"/>
        <v>0</v>
      </c>
      <c r="I21" s="1"/>
      <c r="J21" s="1"/>
      <c r="K21" s="1"/>
      <c r="L21" s="1"/>
      <c r="M21" s="1"/>
    </row>
    <row r="22" spans="1:13" ht="21" thickBot="1" x14ac:dyDescent="0.35">
      <c r="A22" s="35"/>
      <c r="B22" s="13">
        <f ca="1">SUMIF('قاعدة البيانات'!A23:F1019,A22,'قاعدة البيانات'!B23:B1019)</f>
        <v>0</v>
      </c>
      <c r="C22" s="5">
        <f ca="1">SUMIF('قاعدة البيانات'!A23:F1019,A22,'قاعدة البيانات'!C23:C1019)</f>
        <v>0</v>
      </c>
      <c r="D22" s="5">
        <f ca="1">SUMIF('قاعدة البيانات'!A23:F1019,A22,'قاعدة البيانات'!D23:D1019)</f>
        <v>0</v>
      </c>
      <c r="E22" s="37">
        <f t="shared" ca="1" si="4"/>
        <v>0</v>
      </c>
      <c r="F22" s="15">
        <f t="shared" ca="1" si="1"/>
        <v>0</v>
      </c>
      <c r="G22" s="16">
        <f t="shared" ca="1" si="5"/>
        <v>0</v>
      </c>
      <c r="H22" s="16">
        <f t="shared" ca="1" si="6"/>
        <v>0</v>
      </c>
      <c r="I22" s="1"/>
      <c r="J22" s="1"/>
      <c r="K22" s="1"/>
      <c r="L22" s="1"/>
      <c r="M22" s="1"/>
    </row>
    <row r="23" spans="1:13" ht="21" thickBot="1" x14ac:dyDescent="0.35">
      <c r="A23" s="35"/>
      <c r="B23" s="13">
        <f ca="1">SUMIF('قاعدة البيانات'!A24:F1020,A23,'قاعدة البيانات'!B24:B1020)</f>
        <v>0</v>
      </c>
      <c r="C23" s="5">
        <f ca="1">SUMIF('قاعدة البيانات'!A24:F1020,A23,'قاعدة البيانات'!C24:C1020)</f>
        <v>0</v>
      </c>
      <c r="D23" s="5">
        <f ca="1">SUMIF('قاعدة البيانات'!A24:F1020,A23,'قاعدة البيانات'!D24:D1020)</f>
        <v>0</v>
      </c>
      <c r="E23" s="37">
        <f t="shared" ca="1" si="4"/>
        <v>0</v>
      </c>
      <c r="F23" s="15">
        <f t="shared" ca="1" si="1"/>
        <v>0</v>
      </c>
      <c r="G23" s="16">
        <f t="shared" ca="1" si="5"/>
        <v>0</v>
      </c>
      <c r="H23" s="16">
        <f t="shared" ca="1" si="6"/>
        <v>0</v>
      </c>
      <c r="I23" s="1"/>
      <c r="J23" s="1"/>
      <c r="K23" s="1"/>
      <c r="L23" s="1"/>
      <c r="M23" s="1"/>
    </row>
    <row r="24" spans="1:13" ht="21" thickBot="1" x14ac:dyDescent="0.35">
      <c r="A24" s="35"/>
      <c r="B24" s="13">
        <f ca="1">SUMIF('قاعدة البيانات'!A25:F1021,A24,'قاعدة البيانات'!B25:B1021)</f>
        <v>0</v>
      </c>
      <c r="C24" s="5">
        <f ca="1">SUMIF('قاعدة البيانات'!A25:F1021,A24,'قاعدة البيانات'!C25:C1021)</f>
        <v>0</v>
      </c>
      <c r="D24" s="5">
        <f ca="1">SUMIF('قاعدة البيانات'!A25:F1021,A24,'قاعدة البيانات'!D25:D1021)</f>
        <v>0</v>
      </c>
      <c r="E24" s="37">
        <f t="shared" ca="1" si="4"/>
        <v>0</v>
      </c>
      <c r="F24" s="15">
        <f t="shared" ca="1" si="1"/>
        <v>0</v>
      </c>
      <c r="G24" s="16">
        <f t="shared" ca="1" si="5"/>
        <v>0</v>
      </c>
      <c r="H24" s="16">
        <f t="shared" ca="1" si="6"/>
        <v>0</v>
      </c>
      <c r="I24" s="1"/>
      <c r="J24" s="1"/>
      <c r="K24" s="1"/>
      <c r="L24" s="1"/>
      <c r="M24" s="1"/>
    </row>
    <row r="25" spans="1:13" ht="21" thickBot="1" x14ac:dyDescent="0.35">
      <c r="A25" s="35"/>
      <c r="B25" s="13">
        <f ca="1">SUMIF('قاعدة البيانات'!A26:F1022,A25,'قاعدة البيانات'!B26:B1022)</f>
        <v>0</v>
      </c>
      <c r="C25" s="5">
        <f ca="1">SUMIF('قاعدة البيانات'!A26:F1022,A25,'قاعدة البيانات'!C26:C1022)</f>
        <v>0</v>
      </c>
      <c r="D25" s="5">
        <f ca="1">SUMIF('قاعدة البيانات'!A26:F1022,A25,'قاعدة البيانات'!D26:D1022)</f>
        <v>0</v>
      </c>
      <c r="E25" s="37">
        <f t="shared" ca="1" si="4"/>
        <v>0</v>
      </c>
      <c r="F25" s="15">
        <f t="shared" ref="F25:F30" ca="1" si="7">B25*566</f>
        <v>0</v>
      </c>
      <c r="G25" s="16">
        <f t="shared" ca="1" si="5"/>
        <v>0</v>
      </c>
      <c r="H25" s="16">
        <f t="shared" ca="1" si="6"/>
        <v>0</v>
      </c>
      <c r="I25" s="1"/>
      <c r="J25" s="1"/>
      <c r="K25" s="1"/>
      <c r="L25" s="1"/>
      <c r="M25" s="1"/>
    </row>
    <row r="26" spans="1:13" ht="21" thickBot="1" x14ac:dyDescent="0.35">
      <c r="A26" s="35"/>
      <c r="B26" s="13">
        <f ca="1">SUMIF('قاعدة البيانات'!A27:F1023,A26,'قاعدة البيانات'!B27:B1023)</f>
        <v>0</v>
      </c>
      <c r="C26" s="5">
        <f ca="1">SUMIF('قاعدة البيانات'!A27:F1023,A26,'قاعدة البيانات'!C27:C1023)</f>
        <v>0</v>
      </c>
      <c r="D26" s="5">
        <f ca="1">SUMIF('قاعدة البيانات'!A27:F1023,A26,'قاعدة البيانات'!D27:D1023)</f>
        <v>0</v>
      </c>
      <c r="E26" s="37">
        <f t="shared" ca="1" si="4"/>
        <v>0</v>
      </c>
      <c r="F26" s="15">
        <f t="shared" ca="1" si="7"/>
        <v>0</v>
      </c>
      <c r="G26" s="16">
        <f t="shared" ca="1" si="5"/>
        <v>0</v>
      </c>
      <c r="H26" s="16">
        <f t="shared" ca="1" si="6"/>
        <v>0</v>
      </c>
      <c r="I26" s="1"/>
      <c r="J26" s="1"/>
      <c r="K26" s="1"/>
      <c r="L26" s="1"/>
      <c r="M26" s="1"/>
    </row>
    <row r="27" spans="1:13" ht="21" thickBot="1" x14ac:dyDescent="0.35">
      <c r="A27" s="35"/>
      <c r="B27" s="13">
        <f ca="1">SUMIF('قاعدة البيانات'!A28:F1024,A27,'قاعدة البيانات'!B28:B1024)</f>
        <v>0</v>
      </c>
      <c r="C27" s="5">
        <f ca="1">SUMIF('قاعدة البيانات'!A28:F1024,A27,'قاعدة البيانات'!C28:C1024)</f>
        <v>0</v>
      </c>
      <c r="D27" s="5">
        <f ca="1">SUMIF('قاعدة البيانات'!A28:F1024,A27,'قاعدة البيانات'!D28:D1024)</f>
        <v>0</v>
      </c>
      <c r="E27" s="37">
        <f t="shared" ca="1" si="4"/>
        <v>0</v>
      </c>
      <c r="F27" s="15">
        <f t="shared" ca="1" si="7"/>
        <v>0</v>
      </c>
      <c r="G27" s="16">
        <f t="shared" ca="1" si="5"/>
        <v>0</v>
      </c>
      <c r="H27" s="16">
        <f t="shared" ca="1" si="6"/>
        <v>0</v>
      </c>
      <c r="I27" s="1"/>
      <c r="J27" s="1"/>
      <c r="K27" s="1"/>
      <c r="L27" s="1"/>
      <c r="M27" s="1"/>
    </row>
    <row r="28" spans="1:13" ht="21" thickBot="1" x14ac:dyDescent="0.35">
      <c r="A28" s="35"/>
      <c r="B28" s="13">
        <f ca="1">SUMIF('قاعدة البيانات'!A29:F1025,A28,'قاعدة البيانات'!B29:B1025)</f>
        <v>0</v>
      </c>
      <c r="C28" s="5">
        <f ca="1">SUMIF('قاعدة البيانات'!A29:F1025,A28,'قاعدة البيانات'!C29:C1025)</f>
        <v>0</v>
      </c>
      <c r="D28" s="5">
        <f ca="1">SUMIF('قاعدة البيانات'!A29:F1025,A28,'قاعدة البيانات'!D29:D1025)</f>
        <v>0</v>
      </c>
      <c r="E28" s="37">
        <f t="shared" ca="1" si="4"/>
        <v>0</v>
      </c>
      <c r="F28" s="15">
        <f t="shared" ca="1" si="7"/>
        <v>0</v>
      </c>
      <c r="G28" s="16">
        <f t="shared" ca="1" si="5"/>
        <v>0</v>
      </c>
      <c r="H28" s="16">
        <f t="shared" ca="1" si="6"/>
        <v>0</v>
      </c>
      <c r="I28" s="1"/>
      <c r="J28" s="1"/>
      <c r="K28" s="1"/>
      <c r="L28" s="1"/>
      <c r="M28" s="1"/>
    </row>
    <row r="29" spans="1:13" ht="21" thickBot="1" x14ac:dyDescent="0.35">
      <c r="A29" s="35"/>
      <c r="B29" s="13">
        <f ca="1">SUMIF('قاعدة البيانات'!A30:F1026,A29,'قاعدة البيانات'!B30:B1026)</f>
        <v>0</v>
      </c>
      <c r="C29" s="5">
        <f ca="1">SUMIF('قاعدة البيانات'!A30:F1026,A29,'قاعدة البيانات'!C30:C1026)</f>
        <v>0</v>
      </c>
      <c r="D29" s="5">
        <f ca="1">SUMIF('قاعدة البيانات'!A30:F1026,A29,'قاعدة البيانات'!D30:D1026)</f>
        <v>0</v>
      </c>
      <c r="E29" s="37">
        <f t="shared" ca="1" si="4"/>
        <v>0</v>
      </c>
      <c r="F29" s="15">
        <f t="shared" ca="1" si="7"/>
        <v>0</v>
      </c>
      <c r="G29" s="16">
        <f t="shared" ca="1" si="5"/>
        <v>0</v>
      </c>
      <c r="H29" s="16">
        <f t="shared" ca="1" si="6"/>
        <v>0</v>
      </c>
      <c r="I29" s="1"/>
      <c r="J29" s="1"/>
      <c r="K29" s="1"/>
      <c r="L29" s="1"/>
      <c r="M29" s="1"/>
    </row>
    <row r="30" spans="1:13" ht="21" customHeight="1" thickBot="1" x14ac:dyDescent="0.35">
      <c r="A30" s="35"/>
      <c r="B30" s="13">
        <f ca="1">SUMIF('قاعدة البيانات'!A31:F1027,A30,'قاعدة البيانات'!B31:B1027)</f>
        <v>0</v>
      </c>
      <c r="C30" s="5">
        <f ca="1">SUMIF('قاعدة البيانات'!A31:F1027,A30,'قاعدة البيانات'!C31:C1027)</f>
        <v>0</v>
      </c>
      <c r="D30" s="5">
        <f ca="1">SUMIF('قاعدة البيانات'!A31:F1027,A30,'قاعدة البيانات'!D31:D1027)</f>
        <v>0</v>
      </c>
      <c r="E30" s="37">
        <f t="shared" ca="1" si="4"/>
        <v>0</v>
      </c>
      <c r="F30" s="15">
        <f t="shared" ca="1" si="7"/>
        <v>0</v>
      </c>
      <c r="G30" s="16">
        <f t="shared" ca="1" si="5"/>
        <v>0</v>
      </c>
      <c r="H30" s="16">
        <f t="shared" ca="1" si="6"/>
        <v>0</v>
      </c>
    </row>
    <row r="31" spans="1:13" ht="21" customHeight="1" thickBot="1" x14ac:dyDescent="0.35">
      <c r="A31" s="35"/>
      <c r="B31" s="13">
        <f ca="1">SUMIF('قاعدة البيانات'!A32:F1028,A31,'قاعدة البيانات'!B32:B1028)</f>
        <v>0</v>
      </c>
      <c r="C31" s="5">
        <f ca="1">SUMIF('قاعدة البيانات'!A32:F1028,A31,'قاعدة البيانات'!C32:C1028)</f>
        <v>0</v>
      </c>
      <c r="D31" s="5">
        <f ca="1">SUMIF('قاعدة البيانات'!A32:F1028,A31,'قاعدة البيانات'!D32:D1028)</f>
        <v>0</v>
      </c>
      <c r="E31" s="37">
        <f t="shared" ref="E31:E54" ca="1" si="8">C31-D31</f>
        <v>0</v>
      </c>
      <c r="F31" s="33"/>
      <c r="G31" s="16"/>
      <c r="H31" s="16"/>
    </row>
    <row r="32" spans="1:13" ht="21" customHeight="1" thickBot="1" x14ac:dyDescent="0.35">
      <c r="A32" s="35"/>
      <c r="B32" s="13">
        <f ca="1">SUMIF('قاعدة البيانات'!A33:F1029,A32,'قاعدة البيانات'!B33:B1029)</f>
        <v>0</v>
      </c>
      <c r="C32" s="5">
        <f ca="1">SUMIF('قاعدة البيانات'!A33:F1029,A32,'قاعدة البيانات'!C33:C1029)</f>
        <v>0</v>
      </c>
      <c r="D32" s="5">
        <f ca="1">SUMIF('قاعدة البيانات'!A33:F1029,A32,'قاعدة البيانات'!D33:D1029)</f>
        <v>0</v>
      </c>
      <c r="E32" s="37">
        <f t="shared" ca="1" si="8"/>
        <v>0</v>
      </c>
      <c r="F32" s="33"/>
      <c r="G32" s="16"/>
      <c r="H32" s="16"/>
    </row>
    <row r="33" spans="1:8" ht="21" customHeight="1" thickBot="1" x14ac:dyDescent="0.35">
      <c r="A33" s="35"/>
      <c r="B33" s="13">
        <f ca="1">SUMIF('قاعدة البيانات'!A34:F1030,A33,'قاعدة البيانات'!B34:B1030)</f>
        <v>0</v>
      </c>
      <c r="C33" s="5">
        <f ca="1">SUMIF('قاعدة البيانات'!A34:F1030,A33,'قاعدة البيانات'!C34:C1030)</f>
        <v>0</v>
      </c>
      <c r="D33" s="5">
        <f ca="1">SUMIF('قاعدة البيانات'!A34:F1030,A33,'قاعدة البيانات'!D34:D1030)</f>
        <v>0</v>
      </c>
      <c r="E33" s="37">
        <f t="shared" ca="1" si="8"/>
        <v>0</v>
      </c>
      <c r="F33" s="33"/>
      <c r="G33" s="16"/>
      <c r="H33" s="16"/>
    </row>
    <row r="34" spans="1:8" ht="21" customHeight="1" thickBot="1" x14ac:dyDescent="0.35">
      <c r="A34" s="35"/>
      <c r="B34" s="13">
        <f ca="1">SUMIF('قاعدة البيانات'!A35:F1031,A34,'قاعدة البيانات'!B35:B1031)</f>
        <v>0</v>
      </c>
      <c r="C34" s="5">
        <f ca="1">SUMIF('قاعدة البيانات'!A35:F1031,A34,'قاعدة البيانات'!C35:C1031)</f>
        <v>0</v>
      </c>
      <c r="D34" s="5">
        <f ca="1">SUMIF('قاعدة البيانات'!A35:F1031,A34,'قاعدة البيانات'!D35:D1031)</f>
        <v>0</v>
      </c>
      <c r="E34" s="37">
        <f t="shared" ca="1" si="8"/>
        <v>0</v>
      </c>
      <c r="F34" s="33"/>
      <c r="G34" s="16"/>
      <c r="H34" s="16"/>
    </row>
    <row r="35" spans="1:8" ht="21" customHeight="1" thickBot="1" x14ac:dyDescent="0.35">
      <c r="A35" s="35"/>
      <c r="B35" s="13">
        <f ca="1">SUMIF('قاعدة البيانات'!A36:F1032,A35,'قاعدة البيانات'!B36:B1032)</f>
        <v>0</v>
      </c>
      <c r="C35" s="5">
        <f ca="1">SUMIF('قاعدة البيانات'!A36:F1032,A35,'قاعدة البيانات'!C36:C1032)</f>
        <v>0</v>
      </c>
      <c r="D35" s="5">
        <f ca="1">SUMIF('قاعدة البيانات'!A36:F1032,A35,'قاعدة البيانات'!D36:D1032)</f>
        <v>0</v>
      </c>
      <c r="E35" s="37">
        <f t="shared" ca="1" si="8"/>
        <v>0</v>
      </c>
      <c r="F35" s="33"/>
      <c r="G35" s="16"/>
      <c r="H35" s="16"/>
    </row>
    <row r="36" spans="1:8" ht="21" customHeight="1" thickBot="1" x14ac:dyDescent="0.35">
      <c r="A36" s="35"/>
      <c r="B36" s="13">
        <f ca="1">SUMIF('قاعدة البيانات'!A37:F1033,A36,'قاعدة البيانات'!B37:B1033)</f>
        <v>0</v>
      </c>
      <c r="C36" s="5">
        <f ca="1">SUMIF('قاعدة البيانات'!A37:F1033,A36,'قاعدة البيانات'!C37:C1033)</f>
        <v>0</v>
      </c>
      <c r="D36" s="5">
        <f ca="1">SUMIF('قاعدة البيانات'!A37:F1033,A36,'قاعدة البيانات'!D37:D1033)</f>
        <v>0</v>
      </c>
      <c r="E36" s="37">
        <f t="shared" ca="1" si="8"/>
        <v>0</v>
      </c>
      <c r="F36" s="33"/>
      <c r="G36" s="16"/>
      <c r="H36" s="16"/>
    </row>
    <row r="37" spans="1:8" ht="21" customHeight="1" thickBot="1" x14ac:dyDescent="0.35">
      <c r="A37" s="35"/>
      <c r="B37" s="13">
        <f ca="1">SUMIF('قاعدة البيانات'!A38:F1034,A37,'قاعدة البيانات'!B38:B1034)</f>
        <v>0</v>
      </c>
      <c r="C37" s="5">
        <f ca="1">SUMIF('قاعدة البيانات'!A38:F1034,A37,'قاعدة البيانات'!C38:C1034)</f>
        <v>0</v>
      </c>
      <c r="D37" s="5">
        <f ca="1">SUMIF('قاعدة البيانات'!A38:F1034,A37,'قاعدة البيانات'!D38:D1034)</f>
        <v>0</v>
      </c>
      <c r="E37" s="37">
        <f t="shared" ca="1" si="8"/>
        <v>0</v>
      </c>
      <c r="F37" s="33"/>
      <c r="G37" s="16"/>
      <c r="H37" s="16"/>
    </row>
    <row r="38" spans="1:8" ht="21" customHeight="1" thickBot="1" x14ac:dyDescent="0.35">
      <c r="A38" s="35"/>
      <c r="B38" s="13">
        <f ca="1">SUMIF('قاعدة البيانات'!A39:F1035,A38,'قاعدة البيانات'!B39:B1035)</f>
        <v>0</v>
      </c>
      <c r="C38" s="5">
        <f ca="1">SUMIF('قاعدة البيانات'!A39:F1035,A38,'قاعدة البيانات'!C39:C1035)</f>
        <v>0</v>
      </c>
      <c r="D38" s="5">
        <f ca="1">SUMIF('قاعدة البيانات'!A39:F1035,A38,'قاعدة البيانات'!D39:D1035)</f>
        <v>0</v>
      </c>
      <c r="E38" s="37">
        <f t="shared" ca="1" si="8"/>
        <v>0</v>
      </c>
      <c r="F38" s="33"/>
      <c r="G38" s="16"/>
      <c r="H38" s="16"/>
    </row>
    <row r="39" spans="1:8" ht="21" customHeight="1" thickBot="1" x14ac:dyDescent="0.35">
      <c r="A39" s="35"/>
      <c r="B39" s="13">
        <f ca="1">SUMIF('قاعدة البيانات'!A40:F1036,A39,'قاعدة البيانات'!B40:B1036)</f>
        <v>0</v>
      </c>
      <c r="C39" s="5">
        <f ca="1">SUMIF('قاعدة البيانات'!A40:F1036,A39,'قاعدة البيانات'!C40:C1036)</f>
        <v>0</v>
      </c>
      <c r="D39" s="5">
        <f ca="1">SUMIF('قاعدة البيانات'!A40:F1036,A39,'قاعدة البيانات'!D40:D1036)</f>
        <v>0</v>
      </c>
      <c r="E39" s="37">
        <f t="shared" ca="1" si="8"/>
        <v>0</v>
      </c>
      <c r="F39" s="33"/>
      <c r="G39" s="16"/>
      <c r="H39" s="16"/>
    </row>
    <row r="40" spans="1:8" ht="21" customHeight="1" thickBot="1" x14ac:dyDescent="0.35">
      <c r="A40" s="35"/>
      <c r="B40" s="13">
        <f ca="1">SUMIF('قاعدة البيانات'!A41:F1037,A40,'قاعدة البيانات'!B41:B1037)</f>
        <v>0</v>
      </c>
      <c r="C40" s="5">
        <f ca="1">SUMIF('قاعدة البيانات'!A41:F1037,A40,'قاعدة البيانات'!C41:C1037)</f>
        <v>0</v>
      </c>
      <c r="D40" s="5">
        <f ca="1">SUMIF('قاعدة البيانات'!A41:F1037,A40,'قاعدة البيانات'!D41:D1037)</f>
        <v>0</v>
      </c>
      <c r="E40" s="37">
        <f t="shared" ca="1" si="8"/>
        <v>0</v>
      </c>
      <c r="F40" s="33"/>
      <c r="G40" s="16"/>
      <c r="H40" s="16"/>
    </row>
    <row r="41" spans="1:8" ht="21" customHeight="1" thickBot="1" x14ac:dyDescent="0.35">
      <c r="A41" s="35"/>
      <c r="B41" s="13">
        <f ca="1">SUMIF('قاعدة البيانات'!A42:F1038,A41,'قاعدة البيانات'!B42:B1038)</f>
        <v>0</v>
      </c>
      <c r="C41" s="5">
        <f ca="1">SUMIF('قاعدة البيانات'!A42:F1038,A41,'قاعدة البيانات'!C42:C1038)</f>
        <v>0</v>
      </c>
      <c r="D41" s="5">
        <f ca="1">SUMIF('قاعدة البيانات'!A42:F1038,A41,'قاعدة البيانات'!D42:D1038)</f>
        <v>0</v>
      </c>
      <c r="E41" s="37">
        <f t="shared" ca="1" si="8"/>
        <v>0</v>
      </c>
      <c r="F41" s="33"/>
      <c r="G41" s="16"/>
      <c r="H41" s="16"/>
    </row>
    <row r="42" spans="1:8" ht="21" customHeight="1" thickBot="1" x14ac:dyDescent="0.35">
      <c r="A42" s="35"/>
      <c r="B42" s="13">
        <f ca="1">SUMIF('قاعدة البيانات'!A43:F1039,A42,'قاعدة البيانات'!B43:B1039)</f>
        <v>0</v>
      </c>
      <c r="C42" s="5">
        <f ca="1">SUMIF('قاعدة البيانات'!A43:F1039,A42,'قاعدة البيانات'!C43:C1039)</f>
        <v>0</v>
      </c>
      <c r="D42" s="5">
        <f ca="1">SUMIF('قاعدة البيانات'!A43:F1039,A42,'قاعدة البيانات'!D43:D1039)</f>
        <v>0</v>
      </c>
      <c r="E42" s="37">
        <f t="shared" ca="1" si="8"/>
        <v>0</v>
      </c>
      <c r="F42" s="33"/>
      <c r="G42" s="16"/>
      <c r="H42" s="16"/>
    </row>
    <row r="43" spans="1:8" ht="21" customHeight="1" thickBot="1" x14ac:dyDescent="0.35">
      <c r="A43" s="35"/>
      <c r="B43" s="13">
        <f ca="1">SUMIF('قاعدة البيانات'!A44:F1040,A43,'قاعدة البيانات'!B44:B1040)</f>
        <v>0</v>
      </c>
      <c r="C43" s="5">
        <f ca="1">SUMIF('قاعدة البيانات'!A44:F1040,A43,'قاعدة البيانات'!C44:C1040)</f>
        <v>0</v>
      </c>
      <c r="D43" s="5">
        <f ca="1">SUMIF('قاعدة البيانات'!A44:F1040,A43,'قاعدة البيانات'!D44:D1040)</f>
        <v>0</v>
      </c>
      <c r="E43" s="37">
        <f t="shared" ca="1" si="8"/>
        <v>0</v>
      </c>
      <c r="F43" s="33"/>
      <c r="G43" s="16"/>
      <c r="H43" s="16"/>
    </row>
    <row r="44" spans="1:8" ht="21" customHeight="1" thickBot="1" x14ac:dyDescent="0.35">
      <c r="A44" s="35"/>
      <c r="B44" s="13">
        <f ca="1">SUMIF('قاعدة البيانات'!A45:F1041,A44,'قاعدة البيانات'!B45:B1041)</f>
        <v>0</v>
      </c>
      <c r="C44" s="5">
        <f ca="1">SUMIF('قاعدة البيانات'!A45:F1041,A44,'قاعدة البيانات'!C45:C1041)</f>
        <v>0</v>
      </c>
      <c r="D44" s="5">
        <f ca="1">SUMIF('قاعدة البيانات'!A45:F1041,A44,'قاعدة البيانات'!D45:D1041)</f>
        <v>0</v>
      </c>
      <c r="E44" s="37">
        <f t="shared" ca="1" si="8"/>
        <v>0</v>
      </c>
      <c r="F44" s="33"/>
      <c r="G44" s="16"/>
      <c r="H44" s="16"/>
    </row>
    <row r="45" spans="1:8" ht="21" customHeight="1" thickBot="1" x14ac:dyDescent="0.35">
      <c r="A45" s="35"/>
      <c r="B45" s="13">
        <f ca="1">SUMIF('قاعدة البيانات'!A46:F1042,A45,'قاعدة البيانات'!B46:B1042)</f>
        <v>0</v>
      </c>
      <c r="C45" s="5">
        <f ca="1">SUMIF('قاعدة البيانات'!A46:F1042,A45,'قاعدة البيانات'!C46:C1042)</f>
        <v>0</v>
      </c>
      <c r="D45" s="5">
        <f ca="1">SUMIF('قاعدة البيانات'!A46:F1042,A45,'قاعدة البيانات'!D46:D1042)</f>
        <v>0</v>
      </c>
      <c r="E45" s="37">
        <f t="shared" ca="1" si="8"/>
        <v>0</v>
      </c>
      <c r="F45" s="33"/>
      <c r="G45" s="16"/>
      <c r="H45" s="16"/>
    </row>
    <row r="46" spans="1:8" ht="21" customHeight="1" thickBot="1" x14ac:dyDescent="0.35">
      <c r="A46" s="35"/>
      <c r="B46" s="13">
        <f ca="1">SUMIF('قاعدة البيانات'!A47:F1043,A46,'قاعدة البيانات'!B47:B1043)</f>
        <v>0</v>
      </c>
      <c r="C46" s="5">
        <f ca="1">SUMIF('قاعدة البيانات'!A47:F1043,A46,'قاعدة البيانات'!C47:C1043)</f>
        <v>0</v>
      </c>
      <c r="D46" s="5">
        <f ca="1">SUMIF('قاعدة البيانات'!A47:F1043,A46,'قاعدة البيانات'!D47:D1043)</f>
        <v>0</v>
      </c>
      <c r="E46" s="37">
        <f t="shared" ca="1" si="8"/>
        <v>0</v>
      </c>
      <c r="F46" s="33"/>
      <c r="G46" s="16"/>
      <c r="H46" s="16"/>
    </row>
    <row r="47" spans="1:8" ht="21" customHeight="1" thickBot="1" x14ac:dyDescent="0.35">
      <c r="A47" s="35"/>
      <c r="B47" s="13">
        <f ca="1">SUMIF('قاعدة البيانات'!A48:F1044,A47,'قاعدة البيانات'!B48:B1044)</f>
        <v>0</v>
      </c>
      <c r="C47" s="5">
        <f ca="1">SUMIF('قاعدة البيانات'!A48:F1044,A47,'قاعدة البيانات'!C48:C1044)</f>
        <v>0</v>
      </c>
      <c r="D47" s="5">
        <f ca="1">SUMIF('قاعدة البيانات'!A48:F1044,A47,'قاعدة البيانات'!D48:D1044)</f>
        <v>0</v>
      </c>
      <c r="E47" s="37">
        <f t="shared" ca="1" si="8"/>
        <v>0</v>
      </c>
      <c r="F47" s="33"/>
      <c r="G47" s="16"/>
      <c r="H47" s="16"/>
    </row>
    <row r="48" spans="1:8" ht="21" customHeight="1" thickBot="1" x14ac:dyDescent="0.35">
      <c r="A48" s="35"/>
      <c r="B48" s="13">
        <f ca="1">SUMIF('قاعدة البيانات'!A49:F1045,A48,'قاعدة البيانات'!B49:B1045)</f>
        <v>0</v>
      </c>
      <c r="C48" s="5">
        <f ca="1">SUMIF('قاعدة البيانات'!A49:F1045,A48,'قاعدة البيانات'!C49:C1045)</f>
        <v>0</v>
      </c>
      <c r="D48" s="5">
        <f ca="1">SUMIF('قاعدة البيانات'!A49:F1045,A48,'قاعدة البيانات'!D49:D1045)</f>
        <v>0</v>
      </c>
      <c r="E48" s="37">
        <f t="shared" ca="1" si="8"/>
        <v>0</v>
      </c>
      <c r="F48" s="33"/>
      <c r="G48" s="16"/>
      <c r="H48" s="16"/>
    </row>
    <row r="49" spans="1:8" ht="21" customHeight="1" thickBot="1" x14ac:dyDescent="0.35">
      <c r="A49" s="35"/>
      <c r="B49" s="13">
        <f ca="1">SUMIF('قاعدة البيانات'!A50:F1046,A49,'قاعدة البيانات'!B50:B1046)</f>
        <v>0</v>
      </c>
      <c r="C49" s="5">
        <f ca="1">SUMIF('قاعدة البيانات'!A50:F1046,A49,'قاعدة البيانات'!C50:C1046)</f>
        <v>0</v>
      </c>
      <c r="D49" s="5">
        <f ca="1">SUMIF('قاعدة البيانات'!A50:F1046,A49,'قاعدة البيانات'!D50:D1046)</f>
        <v>0</v>
      </c>
      <c r="E49" s="37">
        <f t="shared" ca="1" si="8"/>
        <v>0</v>
      </c>
      <c r="F49" s="33"/>
      <c r="G49" s="16"/>
      <c r="H49" s="16"/>
    </row>
    <row r="50" spans="1:8" ht="21" customHeight="1" thickBot="1" x14ac:dyDescent="0.35">
      <c r="A50" s="35"/>
      <c r="B50" s="13">
        <f ca="1">SUMIF('قاعدة البيانات'!A51:F1047,A50,'قاعدة البيانات'!B51:B1047)</f>
        <v>0</v>
      </c>
      <c r="C50" s="5">
        <f ca="1">SUMIF('قاعدة البيانات'!A51:F1047,A50,'قاعدة البيانات'!C51:C1047)</f>
        <v>0</v>
      </c>
      <c r="D50" s="5">
        <f ca="1">SUMIF('قاعدة البيانات'!A51:F1047,A50,'قاعدة البيانات'!D51:D1047)</f>
        <v>0</v>
      </c>
      <c r="E50" s="37">
        <f t="shared" ca="1" si="8"/>
        <v>0</v>
      </c>
      <c r="F50" s="33"/>
      <c r="G50" s="16"/>
      <c r="H50" s="16"/>
    </row>
    <row r="51" spans="1:8" ht="21" customHeight="1" thickBot="1" x14ac:dyDescent="0.35">
      <c r="A51" s="35"/>
      <c r="B51" s="13">
        <f ca="1">SUMIF('قاعدة البيانات'!A52:F1048,A51,'قاعدة البيانات'!B52:B1048)</f>
        <v>0</v>
      </c>
      <c r="C51" s="5">
        <f ca="1">SUMIF('قاعدة البيانات'!A52:F1048,A51,'قاعدة البيانات'!C52:C1048)</f>
        <v>0</v>
      </c>
      <c r="D51" s="5">
        <f ca="1">SUMIF('قاعدة البيانات'!A52:F1048,A51,'قاعدة البيانات'!D52:D1048)</f>
        <v>0</v>
      </c>
      <c r="E51" s="37">
        <f t="shared" ca="1" si="8"/>
        <v>0</v>
      </c>
      <c r="F51" s="33"/>
      <c r="G51" s="16"/>
      <c r="H51" s="16"/>
    </row>
    <row r="52" spans="1:8" ht="21" customHeight="1" thickBot="1" x14ac:dyDescent="0.35">
      <c r="A52" s="35"/>
      <c r="B52" s="13">
        <f ca="1">SUMIF('قاعدة البيانات'!A53:F1049,A52,'قاعدة البيانات'!B53:B1049)</f>
        <v>0</v>
      </c>
      <c r="C52" s="5">
        <f ca="1">SUMIF('قاعدة البيانات'!A53:F1049,A52,'قاعدة البيانات'!C53:C1049)</f>
        <v>0</v>
      </c>
      <c r="D52" s="5">
        <f ca="1">SUMIF('قاعدة البيانات'!A53:F1049,A52,'قاعدة البيانات'!D53:D1049)</f>
        <v>0</v>
      </c>
      <c r="E52" s="37">
        <f t="shared" ca="1" si="8"/>
        <v>0</v>
      </c>
      <c r="F52" s="33"/>
      <c r="G52" s="16"/>
      <c r="H52" s="16"/>
    </row>
    <row r="53" spans="1:8" ht="21" customHeight="1" thickBot="1" x14ac:dyDescent="0.35">
      <c r="A53" s="35"/>
      <c r="B53" s="13">
        <f ca="1">SUMIF('قاعدة البيانات'!A54:F1050,A53,'قاعدة البيانات'!B54:B1050)</f>
        <v>0</v>
      </c>
      <c r="C53" s="5">
        <f ca="1">SUMIF('قاعدة البيانات'!A54:F1050,A53,'قاعدة البيانات'!C54:C1050)</f>
        <v>0</v>
      </c>
      <c r="D53" s="5">
        <f ca="1">SUMIF('قاعدة البيانات'!A54:F1050,A53,'قاعدة البيانات'!D54:D1050)</f>
        <v>0</v>
      </c>
      <c r="E53" s="37">
        <f t="shared" ca="1" si="8"/>
        <v>0</v>
      </c>
      <c r="F53" s="33"/>
      <c r="G53" s="16"/>
      <c r="H53" s="16"/>
    </row>
    <row r="54" spans="1:8" ht="21" customHeight="1" thickBot="1" x14ac:dyDescent="0.35">
      <c r="A54" s="35"/>
      <c r="B54" s="13">
        <f ca="1">SUMIF('قاعدة البيانات'!A55:F1051,A54,'قاعدة البيانات'!B55:B1051)</f>
        <v>0</v>
      </c>
      <c r="C54" s="5">
        <f ca="1">SUMIF('قاعدة البيانات'!A55:F1051,A54,'قاعدة البيانات'!C55:C1051)</f>
        <v>0</v>
      </c>
      <c r="D54" s="5">
        <f ca="1">SUMIF('قاعدة البيانات'!A55:F1051,A54,'قاعدة البيانات'!D55:D1051)</f>
        <v>0</v>
      </c>
      <c r="E54" s="37">
        <f t="shared" ca="1" si="8"/>
        <v>0</v>
      </c>
      <c r="F54" s="33"/>
      <c r="G54" s="16"/>
      <c r="H54" s="16"/>
    </row>
    <row r="55" spans="1:8" ht="21" thickBot="1" x14ac:dyDescent="0.35">
      <c r="A55" s="35" t="s">
        <v>0</v>
      </c>
      <c r="B55" s="41">
        <f t="shared" ref="B55:H55" ca="1" si="9">SUM(B2:B30)</f>
        <v>1270.7</v>
      </c>
      <c r="C55" s="42">
        <f t="shared" ca="1" si="9"/>
        <v>705909.06000000017</v>
      </c>
      <c r="D55" s="43">
        <f t="shared" ca="1" si="9"/>
        <v>359468</v>
      </c>
      <c r="E55" s="44">
        <f t="shared" ca="1" si="9"/>
        <v>346441.06</v>
      </c>
      <c r="F55" s="14">
        <f t="shared" ca="1" si="9"/>
        <v>705238.50000000012</v>
      </c>
      <c r="G55" s="14">
        <f t="shared" ca="1" si="9"/>
        <v>359468</v>
      </c>
      <c r="H55" s="14">
        <f t="shared" ca="1" si="9"/>
        <v>345770.49999999994</v>
      </c>
    </row>
    <row r="56" spans="1:8" ht="15" thickTop="1" x14ac:dyDescent="0.2"/>
    <row r="57" spans="1:8" x14ac:dyDescent="0.2">
      <c r="B57" s="12" t="e">
        <f ca="1">B55-#REF!</f>
        <v>#REF!</v>
      </c>
    </row>
    <row r="58" spans="1:8" x14ac:dyDescent="0.2">
      <c r="C58" s="3">
        <v>311000</v>
      </c>
      <c r="D58" s="3">
        <v>99000</v>
      </c>
      <c r="E58" s="3">
        <v>146000</v>
      </c>
    </row>
    <row r="59" spans="1:8" ht="15.75" x14ac:dyDescent="0.25">
      <c r="B59" s="16">
        <v>851.64</v>
      </c>
      <c r="C59" s="4">
        <f ca="1">C58-C55</f>
        <v>-394909.06000000017</v>
      </c>
      <c r="D59" s="4">
        <f ca="1">D58-D55</f>
        <v>-260468</v>
      </c>
      <c r="E59" s="4">
        <f ca="1">E58-E55</f>
        <v>-200441.06</v>
      </c>
    </row>
    <row r="60" spans="1:8" ht="15.75" x14ac:dyDescent="0.25">
      <c r="B60" s="16">
        <f ca="1">B59-B55</f>
        <v>-419.06000000000006</v>
      </c>
      <c r="G60">
        <v>79400</v>
      </c>
    </row>
    <row r="61" spans="1:8" x14ac:dyDescent="0.2">
      <c r="C61" s="2">
        <f ca="1">C55*10/100</f>
        <v>70590.906000000017</v>
      </c>
    </row>
    <row r="62" spans="1:8" ht="15" thickBot="1" x14ac:dyDescent="0.25">
      <c r="B62" s="12">
        <f>623.88</f>
        <v>623.88</v>
      </c>
      <c r="D62" s="3">
        <f>C58-D58</f>
        <v>212000</v>
      </c>
    </row>
    <row r="63" spans="1:8" ht="15.75" thickBot="1" x14ac:dyDescent="0.3">
      <c r="B63" s="12">
        <f ca="1">B55-B62</f>
        <v>646.82000000000005</v>
      </c>
      <c r="C63" s="9">
        <f t="shared" ref="C63" ca="1" si="10">B63*558</f>
        <v>360925.56000000006</v>
      </c>
      <c r="D63" s="3">
        <v>166000</v>
      </c>
    </row>
    <row r="64" spans="1:8" x14ac:dyDescent="0.2">
      <c r="B64" s="3">
        <v>3.99</v>
      </c>
      <c r="D64" s="4">
        <f ca="1">D63-D55</f>
        <v>-193468</v>
      </c>
      <c r="E64" s="3">
        <v>143.1</v>
      </c>
    </row>
    <row r="65" spans="2:8" x14ac:dyDescent="0.2">
      <c r="B65" s="12">
        <f ca="1">B63-B64</f>
        <v>642.83000000000004</v>
      </c>
      <c r="E65" s="12">
        <f ca="1">E64-B3</f>
        <v>-39.72</v>
      </c>
      <c r="F65" s="4"/>
      <c r="G65" s="4">
        <v>8000</v>
      </c>
    </row>
    <row r="66" spans="2:8" x14ac:dyDescent="0.2">
      <c r="F66" s="4"/>
      <c r="G66" s="4">
        <v>20000</v>
      </c>
    </row>
    <row r="67" spans="2:8" x14ac:dyDescent="0.2">
      <c r="F67" s="4"/>
      <c r="G67" s="4">
        <v>52200</v>
      </c>
    </row>
    <row r="68" spans="2:8" x14ac:dyDescent="0.2">
      <c r="F68" s="4"/>
      <c r="G68" s="4">
        <v>34000</v>
      </c>
    </row>
    <row r="69" spans="2:8" x14ac:dyDescent="0.2">
      <c r="F69" s="4"/>
      <c r="G69" s="4">
        <v>2200</v>
      </c>
    </row>
    <row r="70" spans="2:8" x14ac:dyDescent="0.2">
      <c r="F70" s="4"/>
      <c r="G70" s="4">
        <v>2400</v>
      </c>
    </row>
    <row r="71" spans="2:8" x14ac:dyDescent="0.2">
      <c r="E71" s="3">
        <v>52.14</v>
      </c>
      <c r="F71" s="4"/>
      <c r="G71" s="19">
        <f>SUM(G65:G70)</f>
        <v>118800</v>
      </c>
      <c r="H71" t="s">
        <v>53</v>
      </c>
    </row>
    <row r="72" spans="2:8" x14ac:dyDescent="0.2">
      <c r="E72" s="12">
        <f ca="1">B13-E71</f>
        <v>-33.480000000000004</v>
      </c>
      <c r="F72" s="4"/>
      <c r="G72" s="4">
        <f ca="1">D55-G71</f>
        <v>240668</v>
      </c>
      <c r="H72" t="s">
        <v>54</v>
      </c>
    </row>
    <row r="73" spans="2:8" x14ac:dyDescent="0.2">
      <c r="E73" s="12"/>
      <c r="F73" s="4"/>
      <c r="G73" s="4"/>
    </row>
    <row r="74" spans="2:8" x14ac:dyDescent="0.2">
      <c r="E74" s="12"/>
      <c r="F74" s="4"/>
      <c r="G74" s="4"/>
    </row>
    <row r="75" spans="2:8" x14ac:dyDescent="0.2">
      <c r="E75" s="12"/>
      <c r="F75" s="4"/>
      <c r="G75" s="4">
        <v>4700</v>
      </c>
    </row>
    <row r="76" spans="2:8" ht="15" thickBot="1" x14ac:dyDescent="0.25">
      <c r="E76" s="3">
        <v>162963</v>
      </c>
      <c r="F76" s="4"/>
      <c r="G76" s="4">
        <v>0</v>
      </c>
    </row>
    <row r="77" spans="2:8" ht="16.5" thickBot="1" x14ac:dyDescent="0.3">
      <c r="B77" s="3" t="s">
        <v>25</v>
      </c>
      <c r="C77" s="6">
        <f ca="1">C55</f>
        <v>705909.06000000017</v>
      </c>
      <c r="E77" s="4">
        <f>F80-E76</f>
        <v>0</v>
      </c>
      <c r="F77" s="4"/>
      <c r="G77" s="4">
        <v>17700</v>
      </c>
    </row>
    <row r="78" spans="2:8" ht="17.25" thickTop="1" thickBot="1" x14ac:dyDescent="0.3">
      <c r="B78" s="3" t="s">
        <v>26</v>
      </c>
      <c r="C78" s="6">
        <f ca="1">B55*566</f>
        <v>719216.20000000007</v>
      </c>
      <c r="F78" s="4"/>
      <c r="G78" s="4">
        <v>10000</v>
      </c>
    </row>
    <row r="79" spans="2:8" ht="15.75" thickTop="1" x14ac:dyDescent="0.25">
      <c r="B79" s="1" t="s">
        <v>3</v>
      </c>
      <c r="C79" s="7">
        <f ca="1">C78-C77</f>
        <v>13307.139999999898</v>
      </c>
      <c r="F79" s="4"/>
      <c r="G79" s="4">
        <v>50000</v>
      </c>
    </row>
    <row r="80" spans="2:8" x14ac:dyDescent="0.2">
      <c r="E80" s="3" t="s">
        <v>56</v>
      </c>
      <c r="F80" s="4">
        <f>158263+G75+G76</f>
        <v>162963</v>
      </c>
      <c r="G80" s="4">
        <v>28700</v>
      </c>
    </row>
    <row r="81" spans="3:8" x14ac:dyDescent="0.2">
      <c r="E81" s="3" t="s">
        <v>57</v>
      </c>
      <c r="F81" s="4">
        <f>F80-G81</f>
        <v>51863</v>
      </c>
      <c r="G81" s="19">
        <f>SUM(G75:G80)</f>
        <v>111100</v>
      </c>
      <c r="H81" t="s">
        <v>55</v>
      </c>
    </row>
    <row r="82" spans="3:8" x14ac:dyDescent="0.2">
      <c r="C82" s="2">
        <f ca="1">C78-C55</f>
        <v>13307.139999999898</v>
      </c>
      <c r="E82" s="3" t="s">
        <v>58</v>
      </c>
      <c r="F82" s="4">
        <v>38000</v>
      </c>
      <c r="G82" s="4"/>
    </row>
    <row r="83" spans="3:8" x14ac:dyDescent="0.2">
      <c r="F83" s="4">
        <v>13000</v>
      </c>
      <c r="G83" s="4"/>
    </row>
    <row r="84" spans="3:8" x14ac:dyDescent="0.2">
      <c r="F84" s="4">
        <v>10000</v>
      </c>
      <c r="G84" s="4"/>
    </row>
    <row r="85" spans="3:8" x14ac:dyDescent="0.2">
      <c r="F85" s="4">
        <v>0</v>
      </c>
      <c r="G85" s="4"/>
    </row>
    <row r="86" spans="3:8" x14ac:dyDescent="0.2">
      <c r="F86" s="4">
        <f>SUM(F82:F85)</f>
        <v>61000</v>
      </c>
      <c r="G86" s="4"/>
    </row>
    <row r="87" spans="3:8" x14ac:dyDescent="0.2">
      <c r="F87" s="4">
        <f>F81-F86</f>
        <v>-9137</v>
      </c>
      <c r="G87" s="4"/>
    </row>
    <row r="88" spans="3:8" x14ac:dyDescent="0.2">
      <c r="F88" s="4"/>
      <c r="G88" s="4"/>
    </row>
    <row r="89" spans="3:8" x14ac:dyDescent="0.2">
      <c r="F89" s="4"/>
      <c r="G89" s="4"/>
    </row>
    <row r="99" spans="1:4" x14ac:dyDescent="0.2">
      <c r="C99" s="4">
        <f>A101/C101</f>
        <v>149.25373134328359</v>
      </c>
    </row>
    <row r="101" spans="1:4" x14ac:dyDescent="0.2">
      <c r="A101">
        <v>50000</v>
      </c>
      <c r="B101" s="4">
        <v>700</v>
      </c>
      <c r="C101" s="4">
        <v>335</v>
      </c>
      <c r="D101" s="4">
        <f>B101*C101</f>
        <v>234500</v>
      </c>
    </row>
    <row r="102" spans="1:4" x14ac:dyDescent="0.2">
      <c r="B102" s="4">
        <v>150</v>
      </c>
      <c r="C102" s="4">
        <v>336</v>
      </c>
      <c r="D102" s="4">
        <f>B102*C102</f>
        <v>50400</v>
      </c>
    </row>
    <row r="103" spans="1:4" x14ac:dyDescent="0.2">
      <c r="B103" s="4"/>
      <c r="C103" s="4"/>
      <c r="D103" s="4"/>
    </row>
    <row r="104" spans="1:4" x14ac:dyDescent="0.2">
      <c r="B104" s="4"/>
      <c r="C104" s="4"/>
      <c r="D104" s="4"/>
    </row>
    <row r="105" spans="1:4" x14ac:dyDescent="0.2">
      <c r="B105" s="4"/>
      <c r="C105" s="4"/>
      <c r="D105" s="4"/>
    </row>
    <row r="106" spans="1:4" x14ac:dyDescent="0.2">
      <c r="B106" s="4"/>
      <c r="C106" s="4"/>
      <c r="D106" s="4"/>
    </row>
    <row r="108" spans="1:4" x14ac:dyDescent="0.2">
      <c r="A108">
        <v>83000</v>
      </c>
      <c r="C108" s="3">
        <f>1270*100</f>
        <v>127000</v>
      </c>
    </row>
    <row r="109" spans="1:4" x14ac:dyDescent="0.2">
      <c r="A109">
        <v>50000</v>
      </c>
    </row>
    <row r="110" spans="1:4" x14ac:dyDescent="0.2">
      <c r="A110">
        <v>50000</v>
      </c>
    </row>
    <row r="111" spans="1:4" x14ac:dyDescent="0.2">
      <c r="A111">
        <f>SUM(A108:A110)</f>
        <v>183000</v>
      </c>
    </row>
    <row r="112" spans="1:4" x14ac:dyDescent="0.2">
      <c r="A112">
        <f>A111/C101</f>
        <v>546.26865671641792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قاعدة البيانات</vt:lpstr>
      <vt:lpstr>الخلاصة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2023-03-13T16:30:04Z</dcterms:modified>
</cp:coreProperties>
</file>