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ad\Downloads\"/>
    </mc:Choice>
  </mc:AlternateContent>
  <bookViews>
    <workbookView xWindow="0" yWindow="0" windowWidth="20490" windowHeight="7455"/>
  </bookViews>
  <sheets>
    <sheet name="ورقة1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3" l="1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G8" i="3"/>
  <c r="G12" i="3"/>
  <c r="G2" i="3"/>
  <c r="F18" i="3"/>
  <c r="D2" i="3"/>
  <c r="D3" i="3" s="1"/>
  <c r="F3" i="3" s="1"/>
  <c r="D8" i="3"/>
  <c r="D9" i="3" s="1"/>
  <c r="F9" i="3" s="1"/>
  <c r="D11" i="3"/>
  <c r="D12" i="3"/>
  <c r="F12" i="3" s="1"/>
  <c r="D14" i="3"/>
  <c r="D15" i="3" s="1"/>
  <c r="F15" i="3" s="1"/>
  <c r="D17" i="3"/>
  <c r="D18" i="3" s="1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" i="3"/>
  <c r="D5" i="3"/>
  <c r="D6" i="3" l="1"/>
  <c r="F17" i="3"/>
  <c r="F5" i="3"/>
  <c r="G15" i="3"/>
  <c r="G11" i="3"/>
  <c r="G3" i="3"/>
  <c r="F14" i="3"/>
  <c r="D13" i="3"/>
  <c r="F2" i="3"/>
  <c r="F8" i="3"/>
  <c r="G18" i="3"/>
  <c r="G14" i="3"/>
  <c r="G6" i="3"/>
  <c r="F11" i="3"/>
  <c r="G17" i="3"/>
  <c r="G13" i="3"/>
  <c r="G9" i="3"/>
  <c r="G5" i="3"/>
  <c r="D4" i="3"/>
  <c r="D10" i="3"/>
  <c r="F10" i="3" s="1"/>
  <c r="D16" i="3"/>
  <c r="F16" i="3" s="1"/>
  <c r="D19" i="3"/>
  <c r="F19" i="3" s="1"/>
  <c r="H19" i="3"/>
  <c r="H18" i="3"/>
  <c r="H17" i="3"/>
  <c r="H10" i="3"/>
  <c r="H9" i="3"/>
  <c r="H8" i="3"/>
  <c r="G16" i="3" l="1"/>
  <c r="D7" i="3"/>
  <c r="F6" i="3"/>
  <c r="G4" i="3"/>
  <c r="F4" i="3"/>
  <c r="G10" i="3"/>
  <c r="G19" i="3"/>
  <c r="F13" i="3"/>
  <c r="G7" i="3"/>
  <c r="O2" i="3"/>
  <c r="F7" i="3" l="1"/>
  <c r="M3" i="3"/>
  <c r="O3" i="3" l="1"/>
  <c r="M4" i="3" s="1"/>
  <c r="O4" i="3" s="1"/>
  <c r="M5" i="3" l="1"/>
  <c r="O5" i="3" s="1"/>
  <c r="M6" i="3" l="1"/>
  <c r="O6" i="3" s="1"/>
  <c r="M7" i="3" l="1"/>
  <c r="O7" i="3" s="1"/>
</calcChain>
</file>

<file path=xl/sharedStrings.xml><?xml version="1.0" encoding="utf-8"?>
<sst xmlns="http://schemas.openxmlformats.org/spreadsheetml/2006/main" count="15" uniqueCount="14">
  <si>
    <t>التاريخ</t>
  </si>
  <si>
    <t>رصيد اول</t>
  </si>
  <si>
    <t>منصرف</t>
  </si>
  <si>
    <t>رصيد اخر</t>
  </si>
  <si>
    <t>السعر</t>
  </si>
  <si>
    <t>المستهلك</t>
  </si>
  <si>
    <t>خلال الشهر</t>
  </si>
  <si>
    <t>القيمة</t>
  </si>
  <si>
    <t>المطلوب حساب قيمة المستهلك خلال الشهر مع ملاحظة حساب رصيد اول بسعر الشهر الي قبله والباقي بسعر الشهر نفسه</t>
  </si>
  <si>
    <t>النتيجة  المطلوبة</t>
  </si>
  <si>
    <t>المطلوب حساب قيمة المستهلك في عمود C كمثال في عمود B في شهر 7 تم استهلاك 900 * سعر 5 =4500 وفي شهر 8 تم استهلاك 900 تم حساب 100 رصيد اول بسعر 5 ،  800 بسعر 6 = 5300 وكذلك شهر 9 تم استهلاك 500 تم حساب 200*6 ، 300 * سعر 7 = 3300</t>
  </si>
  <si>
    <t>هنا معادلة تحسب رصيد اول والمنصرف يخصم منها المستهلك</t>
  </si>
  <si>
    <t>أول المدة</t>
  </si>
  <si>
    <t>قيمة أول المدة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</si>
</sst>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2010000]d/mm/yyyy;@"/>
  </numFmts>
  <fonts count="6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readingOrder="2"/>
    </xf>
    <xf numFmtId="1" fontId="2" fillId="0" borderId="1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4" fontId="2" fillId="0" borderId="3" xfId="2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3">
    <cellStyle name="Comma" xfId="2" builtinId="3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514350</xdr:colOff>
      <xdr:row>2</xdr:row>
      <xdr:rowOff>104775</xdr:rowOff>
    </xdr:from>
    <xdr:to>
      <xdr:col>17</xdr:col>
      <xdr:colOff>266700</xdr:colOff>
      <xdr:row>4</xdr:row>
      <xdr:rowOff>180975</xdr:rowOff>
    </xdr:to>
    <xdr:cxnSp macro="">
      <xdr:nvCxnSpPr>
        <xdr:cNvPr id="4" name="رابط كسهم مستقيم 3"/>
        <xdr:cNvCxnSpPr/>
      </xdr:nvCxnSpPr>
      <xdr:spPr>
        <a:xfrm flipV="1">
          <a:off x="11226279300" y="504825"/>
          <a:ext cx="1809750" cy="485775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rightToLeft="1" tabSelected="1" workbookViewId="0">
      <selection activeCell="I1" sqref="I1"/>
    </sheetView>
  </sheetViews>
  <sheetFormatPr defaultRowHeight="15" outlineLevelCol="1"/>
  <cols>
    <col min="1" max="1" width="11.42578125" bestFit="1" customWidth="1"/>
    <col min="2" max="2" width="9.140625" bestFit="1" customWidth="1"/>
    <col min="3" max="3" width="10.140625" customWidth="1"/>
    <col min="4" max="4" width="10.140625" customWidth="1" outlineLevel="1"/>
    <col min="5" max="5" width="9.140625" customWidth="1" outlineLevel="1"/>
    <col min="6" max="6" width="11.5703125" customWidth="1" outlineLevel="1"/>
    <col min="7" max="7" width="11.85546875" customWidth="1" outlineLevel="1"/>
    <col min="8" max="8" width="13.7109375" bestFit="1" customWidth="1"/>
    <col min="12" max="12" width="10.85546875" customWidth="1"/>
  </cols>
  <sheetData>
    <row r="1" spans="1:19" ht="15.75">
      <c r="A1" s="18" t="s">
        <v>6</v>
      </c>
      <c r="B1" s="18" t="s">
        <v>5</v>
      </c>
      <c r="C1" s="18" t="s">
        <v>7</v>
      </c>
      <c r="D1" s="21" t="s">
        <v>12</v>
      </c>
      <c r="E1" s="21" t="s">
        <v>4</v>
      </c>
      <c r="F1" s="21" t="s">
        <v>13</v>
      </c>
      <c r="G1" s="21"/>
      <c r="H1" s="15" t="s">
        <v>9</v>
      </c>
      <c r="L1" s="19" t="s">
        <v>0</v>
      </c>
      <c r="M1" s="19" t="s">
        <v>1</v>
      </c>
      <c r="N1" s="19" t="s">
        <v>2</v>
      </c>
      <c r="O1" s="19" t="s">
        <v>3</v>
      </c>
      <c r="P1" s="19" t="s">
        <v>4</v>
      </c>
    </row>
    <row r="2" spans="1:19" ht="15.75">
      <c r="A2" s="2">
        <v>44743</v>
      </c>
      <c r="B2" s="1">
        <v>300</v>
      </c>
      <c r="C2" s="1">
        <f>IF(AND((SUMIF($A$1:A2,A2,$D$1:D2)-SUMIF($A$1:A2,A2,$B$1:B2))=0,D2=0),VLOOKUP(A2,$L$1:$P$7,5,0)*B2,IF(AND(B2-D2&gt;=0,G1=0),VLOOKUP(A2,$L$1:$P$7,5,0)*(B2-D2)+F2,IF(SUMIF($A$1:A2,A2,$B$1:B2)-SUMIF($A$1:A2,A2,$D$1:D2)&lt;=0,SUMIF($A$1:A2,A2,$F$1:F2)/SUMIF($A$1:A2,A2,$D$1:D2)*B2,((SUMIF($A$1:A2,A2,$F$1:F2)/SUMIF($A$1:A2,A2,$D$1:D2))*(SUMIF($A$1:A2,A2,$D$1:D2)-SUMIF($A$1:A2,A2,$G$1:G2)))+((SUMIF($A$1:A2,A2,$B$1:B2)-SUMIF($A$1:A2,A2,$D$1:D2))*VLOOKUP(A2,$L$1:$P$7,5,0)))))</f>
        <v>1500</v>
      </c>
      <c r="D2" s="23">
        <f>(IF(SUMIF($A$1:A1,A2,$D$1:D1)=0,VLOOKUP(A2,$L$1:$P$7,2,0),0))</f>
        <v>0</v>
      </c>
      <c r="E2">
        <f>VLOOKUP(A2,$L$1:$P$7,5,0)</f>
        <v>5</v>
      </c>
      <c r="F2">
        <f>IFERROR(D2*E1,0)</f>
        <v>0</v>
      </c>
      <c r="G2">
        <f>IF((SUMIF($A$1:A2,A2,$D$1:D2)-SUMIF($A$1:A2,A2,$B$1:B2))&lt;=0,0,SUMIF($A$1:A2,A2,$D$1:D2)-SUMIF($A$1:A2,A2,$B$1:B2))</f>
        <v>0</v>
      </c>
      <c r="H2" s="13">
        <v>1500</v>
      </c>
      <c r="L2" s="3">
        <v>44743</v>
      </c>
      <c r="M2" s="1">
        <v>0</v>
      </c>
      <c r="N2" s="1">
        <v>1000</v>
      </c>
      <c r="O2" s="4">
        <f t="shared" ref="O2:O7" si="0">M2+N2-SUMIFS($B$2:$B$25,$A$2:$A$25,L2)</f>
        <v>100</v>
      </c>
      <c r="P2" s="1">
        <v>5</v>
      </c>
    </row>
    <row r="3" spans="1:19" ht="15.75">
      <c r="A3" s="2">
        <v>44743</v>
      </c>
      <c r="B3" s="1">
        <v>300</v>
      </c>
      <c r="C3" s="1">
        <f>IF(AND((SUMIF($A$1:A3,A3,$D$1:D3)-SUMIF($A$1:A3,A3,$B$1:B3))=0,D3=0),VLOOKUP(A3,$L$1:$P$7,5,0)*B3,IF(AND(B3-D3&gt;=0,G2=0),VLOOKUP(A3,$L$1:$P$7,5,0)*(B3-D3)+F3,IF(SUMIF($A$1:A3,A3,$B$1:B3)-SUMIF($A$1:A3,A3,$D$1:D3)&lt;=0,SUMIF($A$1:A3,A3,$F$1:F3)/SUMIF($A$1:A3,A3,$D$1:D3)*B3,((SUMIF($A$1:A3,A3,$F$1:F3)/SUMIF($A$1:A3,A3,$D$1:D3))*(SUMIF($A$1:A3,A3,$D$1:D3)-SUMIF($A$1:A3,A3,$G$1:G3)))+((SUMIF($A$1:A3,A3,$B$1:B3)-SUMIF($A$1:A3,A3,$D$1:D3))*VLOOKUP(A3,$L$1:$P$7,5,0)))))</f>
        <v>1500</v>
      </c>
      <c r="D3" s="23">
        <f>(IF(SUMIF($A$1:A2,A3,$D$1:D2)=0,VLOOKUP(A3,$L$1:$P$7,2,0),0))</f>
        <v>0</v>
      </c>
      <c r="E3">
        <f t="shared" ref="E3:E19" si="1">VLOOKUP(A3,$L$1:$P$7,5,0)</f>
        <v>5</v>
      </c>
      <c r="F3">
        <f t="shared" ref="F3:F19" si="2">IFERROR(D3*E2,0)</f>
        <v>0</v>
      </c>
      <c r="G3">
        <f>IF((SUMIF($A$1:A3,A3,$D$1:D3)-SUMIF($A$1:A3,A3,$B$1:B3))&lt;=0,0,SUMIF($A$1:A3,A3,$D$1:D3)-SUMIF($A$1:A3,A3,$B$1:B3))</f>
        <v>0</v>
      </c>
      <c r="H3" s="13">
        <v>1500</v>
      </c>
      <c r="L3" s="3">
        <v>44774</v>
      </c>
      <c r="M3" s="1">
        <f>O2</f>
        <v>100</v>
      </c>
      <c r="N3" s="1">
        <v>1000</v>
      </c>
      <c r="O3" s="4">
        <f t="shared" si="0"/>
        <v>200</v>
      </c>
      <c r="P3" s="1">
        <v>6</v>
      </c>
    </row>
    <row r="4" spans="1:19" ht="16.5" thickBot="1">
      <c r="A4" s="7">
        <v>44743</v>
      </c>
      <c r="B4" s="8">
        <v>300</v>
      </c>
      <c r="C4" s="1">
        <f>IF(AND((SUMIF($A$1:A4,A4,$D$1:D4)-SUMIF($A$1:A4,A4,$B$1:B4))=0,D4=0),VLOOKUP(A4,$L$1:$P$7,5,0)*B4,IF(AND(B4-D4&gt;=0,G3=0),VLOOKUP(A4,$L$1:$P$7,5,0)*(B4-D4)+F4,IF(SUMIF($A$1:A4,A4,$B$1:B4)-SUMIF($A$1:A4,A4,$D$1:D4)&lt;=0,SUMIF($A$1:A4,A4,$F$1:F4)/SUMIF($A$1:A4,A4,$D$1:D4)*B4,((SUMIF($A$1:A4,A4,$F$1:F4)/SUMIF($A$1:A4,A4,$D$1:D4))*(SUMIF($A$1:A4,A4,$D$1:D4)-SUMIF($A$1:A4,A4,$G$1:G4)))+((SUMIF($A$1:A4,A4,$B$1:B4)-SUMIF($A$1:A4,A4,$D$1:D4))*VLOOKUP(A4,$L$1:$P$7,5,0)))))</f>
        <v>1500</v>
      </c>
      <c r="D4" s="23">
        <f>(IF(SUMIF($A$1:A3,A4,$D$1:D3)=0,VLOOKUP(A4,$L$1:$P$7,2,0),0))</f>
        <v>0</v>
      </c>
      <c r="E4">
        <f t="shared" si="1"/>
        <v>5</v>
      </c>
      <c r="F4">
        <f t="shared" si="2"/>
        <v>0</v>
      </c>
      <c r="G4">
        <f>IF((SUMIF($A$1:A4,A4,$D$1:D4)-SUMIF($A$1:A4,A4,$B$1:B4))&lt;=0,0,SUMIF($A$1:A4,A4,$D$1:D4)-SUMIF($A$1:A4,A4,$B$1:B4))</f>
        <v>0</v>
      </c>
      <c r="H4" s="14">
        <v>1500</v>
      </c>
      <c r="L4" s="3">
        <v>44805</v>
      </c>
      <c r="M4" s="1">
        <f t="shared" ref="M4:M7" si="3">O3</f>
        <v>200</v>
      </c>
      <c r="N4" s="1">
        <v>500</v>
      </c>
      <c r="O4" s="4">
        <f t="shared" si="0"/>
        <v>200</v>
      </c>
      <c r="P4" s="1">
        <v>7</v>
      </c>
    </row>
    <row r="5" spans="1:19" ht="15.75">
      <c r="A5" s="5">
        <v>44774</v>
      </c>
      <c r="B5" s="6">
        <v>200</v>
      </c>
      <c r="C5" s="1">
        <f>IF(AND((SUMIF($A$1:A5,A5,$D$1:D5)-SUMIF($A$1:A5,A5,$B$1:B5))=0,D5=0),VLOOKUP(A5,$L$1:$P$7,5,0)*B5,IF(AND(B5-D5&gt;=0,G4=0),VLOOKUP(A5,$L$1:$P$7,5,0)*(B5-D5)+F5,IF(SUMIF($A$1:A5,A5,$B$1:B5)-SUMIF($A$1:A5,A5,$D$1:D5)&lt;=0,SUMIF($A$1:A5,A5,$F$1:F5)/SUMIF($A$1:A5,A5,$D$1:D5)*B5,((SUMIF($A$1:A5,A5,$F$1:F5)/SUMIF($A$1:A5,A5,$D$1:D5))*(SUMIF($A$1:A5,A5,$D$1:D5)-SUMIF($A$1:A5,A5,$G$1:G5)))+((SUMIF($A$1:A5,A5,$B$1:B5)-SUMIF($A$1:A5,A5,$D$1:D5))*VLOOKUP(A5,$L$1:$P$7,5,0)))))</f>
        <v>1100</v>
      </c>
      <c r="D5" s="23">
        <f>(IF(SUMIF($A$1:A4,A5,$D$1:D4)=0,VLOOKUP(A5,$L$1:$P$7,2,0),0))</f>
        <v>100</v>
      </c>
      <c r="E5">
        <f t="shared" si="1"/>
        <v>6</v>
      </c>
      <c r="F5">
        <f t="shared" si="2"/>
        <v>500</v>
      </c>
      <c r="G5">
        <f>IF((SUMIF($A$1:A5,A5,$D$1:D5)-SUMIF($A$1:A5,A5,$B$1:B5))&lt;=0,0,SUMIF($A$1:A5,A5,$D$1:D5)-SUMIF($A$1:A5,A5,$B$1:B5))</f>
        <v>0</v>
      </c>
      <c r="H5" s="17">
        <v>1100</v>
      </c>
      <c r="L5" s="3">
        <v>44835</v>
      </c>
      <c r="M5" s="1">
        <f t="shared" si="3"/>
        <v>200</v>
      </c>
      <c r="N5" s="1">
        <v>1400</v>
      </c>
      <c r="O5" s="4">
        <f t="shared" si="0"/>
        <v>300</v>
      </c>
      <c r="P5" s="1">
        <v>8</v>
      </c>
    </row>
    <row r="6" spans="1:19" ht="15.75">
      <c r="A6" s="2">
        <v>44774</v>
      </c>
      <c r="B6" s="1">
        <v>500</v>
      </c>
      <c r="C6" s="1">
        <f>IF(AND((SUMIF($A$1:A6,A6,$D$1:D6)-SUMIF($A$1:A6,A6,$B$1:B6))=0,D6=0),VLOOKUP(A6,$L$1:$P$7,5,0)*B6,IF(AND(B6-D6&gt;=0,G5=0),VLOOKUP(A6,$L$1:$P$7,5,0)*(B6-D6)+F6,IF(SUMIF($A$1:A6,A6,$B$1:B6)-SUMIF($A$1:A6,A6,$D$1:D6)&lt;=0,SUMIF($A$1:A6,A6,$F$1:F6)/SUMIF($A$1:A6,A6,$D$1:D6)*B6,((SUMIF($A$1:A6,A6,$F$1:F6)/SUMIF($A$1:A6,A6,$D$1:D6))*(SUMIF($A$1:A6,A6,$D$1:D6)-SUMIF($A$1:A6,A6,$G$1:G6)))+((SUMIF($A$1:A6,A6,$B$1:B6)-SUMIF($A$1:A6,A6,$D$1:D6))*VLOOKUP(A6,$L$1:$P$7,5,0)))))</f>
        <v>3000</v>
      </c>
      <c r="D6" s="23">
        <f>(IF(SUMIF($A$1:A5,A6,$D$1:D5)=0,VLOOKUP(A6,$L$1:$P$7,2,0),0))</f>
        <v>0</v>
      </c>
      <c r="E6">
        <f t="shared" si="1"/>
        <v>6</v>
      </c>
      <c r="F6">
        <f t="shared" si="2"/>
        <v>0</v>
      </c>
      <c r="G6">
        <f>IF((SUMIF($A$1:A6,A6,$D$1:D6)-SUMIF($A$1:A6,A6,$B$1:B6))&lt;=0,0,SUMIF($A$1:A6,A6,$D$1:D6)-SUMIF($A$1:A6,A6,$B$1:B6))</f>
        <v>0</v>
      </c>
      <c r="H6" s="13">
        <v>3000</v>
      </c>
      <c r="L6" s="3">
        <v>44866</v>
      </c>
      <c r="M6" s="1">
        <f t="shared" si="3"/>
        <v>300</v>
      </c>
      <c r="N6" s="1">
        <v>2000</v>
      </c>
      <c r="O6" s="4">
        <f t="shared" si="0"/>
        <v>300</v>
      </c>
      <c r="P6" s="1">
        <v>9</v>
      </c>
      <c r="R6" s="27" t="s">
        <v>11</v>
      </c>
      <c r="S6" s="27"/>
    </row>
    <row r="7" spans="1:19" ht="16.5" thickBot="1">
      <c r="A7" s="7">
        <v>44774</v>
      </c>
      <c r="B7" s="8">
        <v>200</v>
      </c>
      <c r="C7" s="1">
        <f>IF(AND((SUMIF($A$1:A7,A7,$D$1:D7)-SUMIF($A$1:A7,A7,$B$1:B7))=0,D7=0),VLOOKUP(A7,$L$1:$P$7,5,0)*B7,IF(AND(B7-D7&gt;=0,G6=0),VLOOKUP(A7,$L$1:$P$7,5,0)*(B7-D7)+F7,IF(SUMIF($A$1:A7,A7,$B$1:B7)-SUMIF($A$1:A7,A7,$D$1:D7)&lt;=0,SUMIF($A$1:A7,A7,$F$1:F7)/SUMIF($A$1:A7,A7,$D$1:D7)*B7,((SUMIF($A$1:A7,A7,$F$1:F7)/SUMIF($A$1:A7,A7,$D$1:D7))*(SUMIF($A$1:A7,A7,$D$1:D7)-SUMIF($A$1:A7,A7,$G$1:G7)))+((SUMIF($A$1:A7,A7,$B$1:B7)-SUMIF($A$1:A7,A7,$D$1:D7))*VLOOKUP(A7,$L$1:$P$7,5,0)))))</f>
        <v>1200</v>
      </c>
      <c r="D7" s="23">
        <f>(IF(SUMIF($A$1:A6,A7,$D$1:D6)=0,VLOOKUP(A7,$L$1:$P$7,2,0),0))</f>
        <v>0</v>
      </c>
      <c r="E7">
        <f t="shared" si="1"/>
        <v>6</v>
      </c>
      <c r="F7">
        <f t="shared" si="2"/>
        <v>0</v>
      </c>
      <c r="G7">
        <f>IF((SUMIF($A$1:A7,A7,$D$1:D7)-SUMIF($A$1:A7,A7,$B$1:B7))&lt;=0,0,SUMIF($A$1:A7,A7,$D$1:D7)-SUMIF($A$1:A7,A7,$B$1:B7))</f>
        <v>0</v>
      </c>
      <c r="H7" s="14">
        <v>1200</v>
      </c>
      <c r="L7" s="3">
        <v>44896</v>
      </c>
      <c r="M7" s="1">
        <f t="shared" si="3"/>
        <v>300</v>
      </c>
      <c r="N7" s="1">
        <v>600</v>
      </c>
      <c r="O7" s="4">
        <f t="shared" si="0"/>
        <v>400</v>
      </c>
      <c r="P7" s="1">
        <v>10</v>
      </c>
      <c r="R7" s="27"/>
      <c r="S7" s="27"/>
    </row>
    <row r="8" spans="1:19" ht="15.75">
      <c r="A8" s="5">
        <v>44805</v>
      </c>
      <c r="B8" s="6">
        <v>200</v>
      </c>
      <c r="C8" s="1">
        <f>IF(AND((SUMIF($A$1:A8,A8,$D$1:D8)-SUMIF($A$1:A8,A8,$B$1:B8))=0,D8=0),VLOOKUP(A8,$L$1:$P$7,5,0)*B8,IF(AND(B8-D8&gt;=0,G7=0),VLOOKUP(A8,$L$1:$P$7,5,0)*(B8-D8)+F8,IF(SUMIF($A$1:A8,A8,$B$1:B8)-SUMIF($A$1:A8,A8,$D$1:D8)&lt;=0,SUMIF($A$1:A8,A8,$F$1:F8)/SUMIF($A$1:A8,A8,$D$1:D8)*B8,((SUMIF($A$1:A8,A8,$F$1:F8)/SUMIF($A$1:A8,A8,$D$1:D8))*(SUMIF($A$1:A8,A8,$D$1:D8)-SUMIF($A$1:A8,A8,$G$1:G8)))+((SUMIF($A$1:A8,A8,$B$1:B8)-SUMIF($A$1:A8,A8,$D$1:D8))*VLOOKUP(A8,$L$1:$P$7,5,0)))))</f>
        <v>1200</v>
      </c>
      <c r="D8" s="23">
        <f>(IF(SUMIF($A$1:A7,A8,$D$1:D7)=0,VLOOKUP(A8,$L$1:$P$7,2,0),0))</f>
        <v>200</v>
      </c>
      <c r="E8">
        <f t="shared" si="1"/>
        <v>7</v>
      </c>
      <c r="F8">
        <f t="shared" si="2"/>
        <v>1200</v>
      </c>
      <c r="G8">
        <f>IF((SUMIF($A$1:A8,A8,$D$1:D8)-SUMIF($A$1:A8,A8,$B$1:B8))&lt;=0,0,SUMIF($A$1:A8,A8,$D$1:D8)-SUMIF($A$1:A8,A8,$B$1:B8))</f>
        <v>0</v>
      </c>
      <c r="H8" s="17">
        <f>B8*P3</f>
        <v>1200</v>
      </c>
      <c r="R8" s="27"/>
      <c r="S8" s="27"/>
    </row>
    <row r="9" spans="1:19" ht="15.75">
      <c r="A9" s="2">
        <v>44805</v>
      </c>
      <c r="B9" s="1">
        <v>100</v>
      </c>
      <c r="C9" s="1">
        <f>IF(AND((SUMIF($A$1:A9,A9,$D$1:D9)-SUMIF($A$1:A9,A9,$B$1:B9))=0,D9=0),VLOOKUP(A9,$L$1:$P$7,5,0)*B9,IF(AND(B9-D9&gt;=0,G8=0),VLOOKUP(A9,$L$1:$P$7,5,0)*(B9-D9)+F9,IF(SUMIF($A$1:A9,A9,$B$1:B9)-SUMIF($A$1:A9,A9,$D$1:D9)&lt;=0,SUMIF($A$1:A9,A9,$F$1:F9)/SUMIF($A$1:A9,A9,$D$1:D9)*B9,((SUMIF($A$1:A9,A9,$F$1:F9)/SUMIF($A$1:A9,A9,$D$1:D9))*(SUMIF($A$1:A9,A9,$D$1:D9)-SUMIF($A$1:A9,A9,$G$1:G9)))+((SUMIF($A$1:A9,A9,$B$1:B9)-SUMIF($A$1:A9,A9,$D$1:D9))*VLOOKUP(A9,$L$1:$P$7,5,0)))))</f>
        <v>700</v>
      </c>
      <c r="D9" s="23">
        <f>(IF(SUMIF($A$1:A8,A9,$D$1:D8)=0,VLOOKUP(A9,$L$1:$P$7,2,0),0))</f>
        <v>0</v>
      </c>
      <c r="E9">
        <f t="shared" si="1"/>
        <v>7</v>
      </c>
      <c r="F9">
        <f t="shared" si="2"/>
        <v>0</v>
      </c>
      <c r="G9">
        <f>IF((SUMIF($A$1:A9,A9,$D$1:D9)-SUMIF($A$1:A9,A9,$B$1:B9))&lt;=0,0,SUMIF($A$1:A9,A9,$D$1:D9)-SUMIF($A$1:A9,A9,$B$1:B9))</f>
        <v>0</v>
      </c>
      <c r="H9" s="13">
        <f>B9*P4</f>
        <v>700</v>
      </c>
    </row>
    <row r="10" spans="1:19" ht="16.5" thickBot="1">
      <c r="A10" s="7">
        <v>44805</v>
      </c>
      <c r="B10" s="8">
        <v>200</v>
      </c>
      <c r="C10" s="1">
        <f>IF(AND((SUMIF($A$1:A10,A10,$D$1:D10)-SUMIF($A$1:A10,A10,$B$1:B10))=0,D10=0),VLOOKUP(A10,$L$1:$P$7,5,0)*B10,IF(AND(B10-D10&gt;=0,G9=0),VLOOKUP(A10,$L$1:$P$7,5,0)*(B10-D10)+F10,IF(SUMIF($A$1:A10,A10,$B$1:B10)-SUMIF($A$1:A10,A10,$D$1:D10)&lt;=0,SUMIF($A$1:A10,A10,$F$1:F10)/SUMIF($A$1:A10,A10,$D$1:D10)*B10,((SUMIF($A$1:A10,A10,$F$1:F10)/SUMIF($A$1:A10,A10,$D$1:D10))*(SUMIF($A$1:A10,A10,$D$1:D10)-SUMIF($A$1:A10,A10,$G$1:G10)))+((SUMIF($A$1:A10,A10,$B$1:B10)-SUMIF($A$1:A10,A10,$D$1:D10))*VLOOKUP(A10,$L$1:$P$7,5,0)))))</f>
        <v>1400</v>
      </c>
      <c r="D10" s="23">
        <f>(IF(SUMIF($A$1:A9,A10,$D$1:D9)=0,VLOOKUP(A10,$L$1:$P$7,2,0),0))</f>
        <v>0</v>
      </c>
      <c r="E10">
        <f t="shared" si="1"/>
        <v>7</v>
      </c>
      <c r="F10">
        <f t="shared" si="2"/>
        <v>0</v>
      </c>
      <c r="G10">
        <f>IF((SUMIF($A$1:A10,A10,$D$1:D10)-SUMIF($A$1:A10,A10,$B$1:B10))&lt;=0,0,SUMIF($A$1:A10,A10,$D$1:D10)-SUMIF($A$1:A10,A10,$B$1:B10))</f>
        <v>0</v>
      </c>
      <c r="H10" s="14">
        <f>B10*P4</f>
        <v>1400</v>
      </c>
    </row>
    <row r="11" spans="1:19" ht="15.75">
      <c r="A11" s="5">
        <v>44835</v>
      </c>
      <c r="B11" s="6">
        <v>400</v>
      </c>
      <c r="C11" s="1">
        <f>IF(AND((SUMIF($A$1:A11,A11,$D$1:D11)-SUMIF($A$1:A11,A11,$B$1:B11))=0,D11=0),VLOOKUP(A11,$L$1:$P$7,5,0)*B11,IF(AND(B11-D11&gt;=0,G10=0),VLOOKUP(A11,$L$1:$P$7,5,0)*(B11-D11)+F11,IF(SUMIF($A$1:A11,A11,$B$1:B11)-SUMIF($A$1:A11,A11,$D$1:D11)&lt;=0,SUMIF($A$1:A11,A11,$F$1:F11)/SUMIF($A$1:A11,A11,$D$1:D11)*B11,((SUMIF($A$1:A11,A11,$F$1:F11)/SUMIF($A$1:A11,A11,$D$1:D11))*(SUMIF($A$1:A11,A11,$D$1:D11)-SUMIF($A$1:A11,A11,$G$1:G11)))+((SUMIF($A$1:A11,A11,$B$1:B11)-SUMIF($A$1:A11,A11,$D$1:D11))*VLOOKUP(A11,$L$1:$P$7,5,0)))))</f>
        <v>3000</v>
      </c>
      <c r="D11" s="23">
        <f>(IF(SUMIF($A$1:A10,A11,$D$1:D10)=0,VLOOKUP(A11,$L$1:$P$7,2,0),0))</f>
        <v>200</v>
      </c>
      <c r="E11">
        <f t="shared" si="1"/>
        <v>8</v>
      </c>
      <c r="F11">
        <f t="shared" si="2"/>
        <v>1400</v>
      </c>
      <c r="G11">
        <f>IF((SUMIF($A$1:A11,A11,$D$1:D11)-SUMIF($A$1:A11,A11,$B$1:B11))&lt;=0,0,SUMIF($A$1:A11,A11,$D$1:D11)-SUMIF($A$1:A11,A11,$B$1:B11))</f>
        <v>0</v>
      </c>
      <c r="H11" s="16">
        <v>3000</v>
      </c>
      <c r="L11" s="26" t="s">
        <v>8</v>
      </c>
      <c r="M11" s="26"/>
      <c r="N11" s="26"/>
      <c r="O11" s="26"/>
      <c r="P11" s="26"/>
    </row>
    <row r="12" spans="1:19" ht="15.75" customHeight="1">
      <c r="A12" s="2">
        <v>44835</v>
      </c>
      <c r="B12" s="1">
        <v>400</v>
      </c>
      <c r="C12" s="1">
        <f>IF(AND((SUMIF($A$1:A12,A12,$D$1:D12)-SUMIF($A$1:A12,A12,$B$1:B12))=0,D12=0),VLOOKUP(A12,$L$1:$P$7,5,0)*B12,IF(AND(B12-D12&gt;=0,G11=0),VLOOKUP(A12,$L$1:$P$7,5,0)*(B12-D12)+F12,IF(SUMIF($A$1:A12,A12,$B$1:B12)-SUMIF($A$1:A12,A12,$D$1:D12)&lt;=0,SUMIF($A$1:A12,A12,$F$1:F12)/SUMIF($A$1:A12,A12,$D$1:D12)*B12,((SUMIF($A$1:A12,A12,$F$1:F12)/SUMIF($A$1:A12,A12,$D$1:D12))*(SUMIF($A$1:A12,A12,$D$1:D12)-SUMIF($A$1:A12,A12,$G$1:G12)))+((SUMIF($A$1:A12,A12,$B$1:B12)-SUMIF($A$1:A12,A12,$D$1:D12))*VLOOKUP(A12,$L$1:$P$7,5,0)))))</f>
        <v>3200</v>
      </c>
      <c r="D12" s="23">
        <f>(IF(SUMIF($A$1:A11,A12,$D$1:D11)=0,VLOOKUP(A12,$L$1:$P$7,2,0),0))</f>
        <v>0</v>
      </c>
      <c r="E12">
        <f t="shared" si="1"/>
        <v>8</v>
      </c>
      <c r="F12">
        <f t="shared" si="2"/>
        <v>0</v>
      </c>
      <c r="G12">
        <f>IF((SUMIF($A$1:A12,A12,$D$1:D12)-SUMIF($A$1:A12,A12,$B$1:B12))&lt;=0,0,SUMIF($A$1:A12,A12,$D$1:D12)-SUMIF($A$1:A12,A12,$B$1:B12))</f>
        <v>0</v>
      </c>
      <c r="H12" s="11">
        <v>3200</v>
      </c>
      <c r="L12" s="26"/>
      <c r="M12" s="26"/>
      <c r="N12" s="26"/>
      <c r="O12" s="26"/>
      <c r="P12" s="26"/>
    </row>
    <row r="13" spans="1:19" ht="16.5" customHeight="1" thickBot="1">
      <c r="A13" s="7">
        <v>44835</v>
      </c>
      <c r="B13" s="8">
        <v>500</v>
      </c>
      <c r="C13" s="1">
        <f>IF(AND((SUMIF($A$1:A13,A13,$D$1:D13)-SUMIF($A$1:A13,A13,$B$1:B13))=0,D13=0),VLOOKUP(A13,$L$1:$P$7,5,0)*B13,IF(AND(B13-D13&gt;=0,G12=0),VLOOKUP(A13,$L$1:$P$7,5,0)*(B13-D13)+F13,IF(SUMIF($A$1:A13,A13,$B$1:B13)-SUMIF($A$1:A13,A13,$D$1:D13)&lt;=0,SUMIF($A$1:A13,A13,$F$1:F13)/SUMIF($A$1:A13,A13,$D$1:D13)*B13,((SUMIF($A$1:A13,A13,$F$1:F13)/SUMIF($A$1:A13,A13,$D$1:D13))*(SUMIF($A$1:A13,A13,$D$1:D13)-SUMIF($A$1:A13,A13,$G$1:G13)))+((SUMIF($A$1:A13,A13,$B$1:B13)-SUMIF($A$1:A13,A13,$D$1:D13))*VLOOKUP(A13,$L$1:$P$7,5,0)))))</f>
        <v>4000</v>
      </c>
      <c r="D13" s="23">
        <f>(IF(SUMIF($A$1:A12,A13,$D$1:D12)=0,VLOOKUP(A13,$L$1:$P$7,2,0),0))</f>
        <v>0</v>
      </c>
      <c r="E13">
        <f t="shared" si="1"/>
        <v>8</v>
      </c>
      <c r="F13">
        <f t="shared" si="2"/>
        <v>0</v>
      </c>
      <c r="G13">
        <f>IF((SUMIF($A$1:A13,A13,$D$1:D13)-SUMIF($A$1:A13,A13,$B$1:B13))&lt;=0,0,SUMIF($A$1:A13,A13,$D$1:D13)-SUMIF($A$1:A13,A13,$B$1:B13))</f>
        <v>0</v>
      </c>
      <c r="H13" s="12">
        <v>4000</v>
      </c>
      <c r="L13" s="20"/>
      <c r="M13" s="20"/>
      <c r="N13" s="20"/>
      <c r="O13" s="20"/>
      <c r="P13" s="20"/>
    </row>
    <row r="14" spans="1:19" ht="15.75" customHeight="1">
      <c r="A14" s="5">
        <v>44866</v>
      </c>
      <c r="B14" s="6">
        <v>600</v>
      </c>
      <c r="C14" s="1">
        <f>IF(AND((SUMIF($A$1:A14,A14,$D$1:D14)-SUMIF($A$1:A14,A14,$B$1:B14))=0,D14=0),VLOOKUP(A14,$L$1:$P$7,5,0)*B14,IF(AND(B14-D14&gt;=0,G13=0),VLOOKUP(A14,$L$1:$P$7,5,0)*(B14-D14)+F14,IF(SUMIF($A$1:A14,A14,$B$1:B14)-SUMIF($A$1:A14,A14,$D$1:D14)&lt;=0,SUMIF($A$1:A14,A14,$F$1:F14)/SUMIF($A$1:A14,A14,$D$1:D14)*B14,((SUMIF($A$1:A14,A14,$F$1:F14)/SUMIF($A$1:A14,A14,$D$1:D14))*(SUMIF($A$1:A14,A14,$D$1:D14)-SUMIF($A$1:A14,A14,$G$1:G14)))+((SUMIF($A$1:A14,A14,$B$1:B14)-SUMIF($A$1:A14,A14,$D$1:D14))*VLOOKUP(A14,$L$1:$P$7,5,0)))))</f>
        <v>5100</v>
      </c>
      <c r="D14" s="23">
        <f>(IF(SUMIF($A$1:A13,A14,$D$1:D13)=0,VLOOKUP(A14,$L$1:$P$7,2,0),0))</f>
        <v>300</v>
      </c>
      <c r="E14">
        <f t="shared" si="1"/>
        <v>9</v>
      </c>
      <c r="F14">
        <f t="shared" si="2"/>
        <v>2400</v>
      </c>
      <c r="G14">
        <f>IF((SUMIF($A$1:A14,A14,$D$1:D14)-SUMIF($A$1:A14,A14,$B$1:B14))&lt;=0,0,SUMIF($A$1:A14,A14,$D$1:D14)-SUMIF($A$1:A14,A14,$B$1:B14))</f>
        <v>0</v>
      </c>
      <c r="H14" s="17">
        <v>5100</v>
      </c>
      <c r="L14" s="25" t="s">
        <v>10</v>
      </c>
      <c r="M14" s="25"/>
      <c r="N14" s="25"/>
      <c r="O14" s="25"/>
      <c r="P14" s="25"/>
    </row>
    <row r="15" spans="1:19" ht="15.75" customHeight="1">
      <c r="A15" s="2">
        <v>44866</v>
      </c>
      <c r="B15" s="1">
        <v>800</v>
      </c>
      <c r="C15" s="1">
        <f>IF(AND((SUMIF($A$1:A15,A15,$D$1:D15)-SUMIF($A$1:A15,A15,$B$1:B15))=0,D15=0),VLOOKUP(A15,$L$1:$P$7,5,0)*B15,IF(AND(B15-D15&gt;=0,G14=0),VLOOKUP(A15,$L$1:$P$7,5,0)*(B15-D15)+F15,IF(SUMIF($A$1:A15,A15,$B$1:B15)-SUMIF($A$1:A15,A15,$D$1:D15)&lt;=0,SUMIF($A$1:A15,A15,$F$1:F15)/SUMIF($A$1:A15,A15,$D$1:D15)*B15,((SUMIF($A$1:A15,A15,$F$1:F15)/SUMIF($A$1:A15,A15,$D$1:D15))*(SUMIF($A$1:A15,A15,$D$1:D15)-SUMIF($A$1:A15,A15,$G$1:G15)))+((SUMIF($A$1:A15,A15,$B$1:B15)-SUMIF($A$1:A15,A15,$D$1:D15))*VLOOKUP(A15,$L$1:$P$7,5,0)))))</f>
        <v>7200</v>
      </c>
      <c r="D15" s="23">
        <f>(IF(SUMIF($A$1:A14,A15,$D$1:D14)=0,VLOOKUP(A15,$L$1:$P$7,2,0),0))</f>
        <v>0</v>
      </c>
      <c r="E15">
        <f t="shared" si="1"/>
        <v>9</v>
      </c>
      <c r="F15">
        <f t="shared" si="2"/>
        <v>0</v>
      </c>
      <c r="G15">
        <f>IF((SUMIF($A$1:A15,A15,$D$1:D15)-SUMIF($A$1:A15,A15,$B$1:B15))&lt;=0,0,SUMIF($A$1:A15,A15,$D$1:D15)-SUMIF($A$1:A15,A15,$B$1:B15))</f>
        <v>0</v>
      </c>
      <c r="H15" s="13">
        <v>7200</v>
      </c>
      <c r="L15" s="25"/>
      <c r="M15" s="25"/>
      <c r="N15" s="25"/>
      <c r="O15" s="25"/>
      <c r="P15" s="25"/>
    </row>
    <row r="16" spans="1:19" ht="16.5" customHeight="1" thickBot="1">
      <c r="A16" s="7">
        <v>44866</v>
      </c>
      <c r="B16" s="8">
        <v>600</v>
      </c>
      <c r="C16" s="1">
        <f>IF(AND((SUMIF($A$1:A16,A16,$D$1:D16)-SUMIF($A$1:A16,A16,$B$1:B16))=0,D16=0),VLOOKUP(A16,$L$1:$P$7,5,0)*B16,IF(AND(B16-D16&gt;=0,G15=0),VLOOKUP(A16,$L$1:$P$7,5,0)*(B16-D16)+F16,IF(SUMIF($A$1:A16,A16,$B$1:B16)-SUMIF($A$1:A16,A16,$D$1:D16)&lt;=0,SUMIF($A$1:A16,A16,$F$1:F16)/SUMIF($A$1:A16,A16,$D$1:D16)*B16,((SUMIF($A$1:A16,A16,$F$1:F16)/SUMIF($A$1:A16,A16,$D$1:D16))*(SUMIF($A$1:A16,A16,$D$1:D16)-SUMIF($A$1:A16,A16,$G$1:G16)))+((SUMIF($A$1:A16,A16,$B$1:B16)-SUMIF($A$1:A16,A16,$D$1:D16))*VLOOKUP(A16,$L$1:$P$7,5,0)))))</f>
        <v>5400</v>
      </c>
      <c r="D16" s="23">
        <f>(IF(SUMIF($A$1:A15,A16,$D$1:D15)=0,VLOOKUP(A16,$L$1:$P$7,2,0),0))</f>
        <v>0</v>
      </c>
      <c r="E16">
        <f t="shared" si="1"/>
        <v>9</v>
      </c>
      <c r="F16">
        <f t="shared" si="2"/>
        <v>0</v>
      </c>
      <c r="G16">
        <f>IF((SUMIF($A$1:A16,A16,$D$1:D16)-SUMIF($A$1:A16,A16,$B$1:B16))&lt;=0,0,SUMIF($A$1:A16,A16,$D$1:D16)-SUMIF($A$1:A16,A16,$B$1:B16))</f>
        <v>0</v>
      </c>
      <c r="H16" s="14">
        <v>5400</v>
      </c>
      <c r="L16" s="25"/>
      <c r="M16" s="25"/>
      <c r="N16" s="25"/>
      <c r="O16" s="25"/>
      <c r="P16" s="25"/>
    </row>
    <row r="17" spans="1:16" ht="15.75" customHeight="1">
      <c r="A17" s="5">
        <v>44896</v>
      </c>
      <c r="B17" s="6">
        <v>100</v>
      </c>
      <c r="C17" s="1">
        <f>IF(AND((SUMIF($A$1:A17,A17,$D$1:D17)-SUMIF($A$1:A17,A17,$B$1:B17))=0,D17=0),VLOOKUP(A17,$L$1:$P$7,5,0)*B17,IF(AND(B17-D17&gt;=0,G16=0),VLOOKUP(A17,$L$1:$P$7,5,0)*(B17-D17)+F17,IF(SUMIF($A$1:A17,A17,$B$1:B17)-SUMIF($A$1:A17,A17,$D$1:D17)&lt;=0,SUMIF($A$1:A17,A17,$F$1:F17)/SUMIF($A$1:A17,A17,$D$1:D17)*B17,((SUMIF($A$1:A17,A17,$F$1:F17)/SUMIF($A$1:A17,A17,$D$1:D17))*(SUMIF($A$1:A17,A17,$D$1:D17)-SUMIF($A$1:A17,A17,$G$1:G17)))+((SUMIF($A$1:A17,A17,$B$1:B17)-SUMIF($A$1:A17,A17,$D$1:D17))*VLOOKUP(A17,$L$1:$P$7,5,0)))))</f>
        <v>900</v>
      </c>
      <c r="D17" s="23">
        <f>(IF(SUMIF($A$1:A16,A17,$D$1:D16)=0,VLOOKUP(A17,$L$1:$P$7,2,0),0))</f>
        <v>300</v>
      </c>
      <c r="E17">
        <f t="shared" si="1"/>
        <v>10</v>
      </c>
      <c r="F17">
        <f t="shared" si="2"/>
        <v>2700</v>
      </c>
      <c r="G17">
        <f>IF((SUMIF($A$1:A17,A17,$D$1:D17)-SUMIF($A$1:A17,A17,$B$1:B17))&lt;=0,0,SUMIF($A$1:A17,A17,$D$1:D17)-SUMIF($A$1:A17,A17,$B$1:B17))</f>
        <v>200</v>
      </c>
      <c r="H17" s="17">
        <f>(100*9)</f>
        <v>900</v>
      </c>
      <c r="L17" s="25"/>
      <c r="M17" s="25"/>
      <c r="N17" s="25"/>
      <c r="O17" s="25"/>
      <c r="P17" s="25"/>
    </row>
    <row r="18" spans="1:16" ht="15.75" customHeight="1">
      <c r="A18" s="2">
        <v>44896</v>
      </c>
      <c r="B18" s="1">
        <v>150</v>
      </c>
      <c r="C18" s="1">
        <f>IF(AND((SUMIF($A$1:A18,A18,$D$1:D18)-SUMIF($A$1:A18,A18,$B$1:B18))=0,D18=0),VLOOKUP(A18,$L$1:$P$7,5,0)*B18,IF(AND(B18-D18&gt;=0,G17=0),VLOOKUP(A18,$L$1:$P$7,5,0)*(B18-D18)+F18,IF(SUMIF($A$1:A18,A18,$B$1:B18)-SUMIF($A$1:A18,A18,$D$1:D18)&lt;=0,SUMIF($A$1:A18,A18,$F$1:F18)/SUMIF($A$1:A18,A18,$D$1:D18)*B18,((SUMIF($A$1:A18,A18,$F$1:F18)/SUMIF($A$1:A18,A18,$D$1:D18))*(SUMIF($A$1:A18,A18,$D$1:D18)-SUMIF($A$1:A18,A18,$G$1:G18)))+((SUMIF($A$1:A18,A18,$B$1:B18)-SUMIF($A$1:A18,A18,$D$1:D18))*VLOOKUP(A18,$L$1:$P$7,5,0)))))</f>
        <v>1350</v>
      </c>
      <c r="D18" s="23">
        <f>(IF(SUMIF($A$1:A17,A18,$D$1:D17)=0,VLOOKUP(A18,$L$1:$P$7,2,0),0))</f>
        <v>0</v>
      </c>
      <c r="E18">
        <f t="shared" si="1"/>
        <v>10</v>
      </c>
      <c r="F18">
        <f t="shared" si="2"/>
        <v>0</v>
      </c>
      <c r="G18">
        <f>IF((SUMIF($A$1:A18,A18,$D$1:D18)-SUMIF($A$1:A18,A18,$B$1:B18))&lt;=0,0,SUMIF($A$1:A18,A18,$D$1:D18)-SUMIF($A$1:A18,A18,$B$1:B18))</f>
        <v>50</v>
      </c>
      <c r="H18" s="13">
        <f>(B18*P6)</f>
        <v>1350</v>
      </c>
      <c r="L18" s="25"/>
      <c r="M18" s="25"/>
      <c r="N18" s="25"/>
      <c r="O18" s="25"/>
      <c r="P18" s="25"/>
    </row>
    <row r="19" spans="1:16" ht="16.5" customHeight="1" thickBot="1">
      <c r="A19" s="7">
        <v>44896</v>
      </c>
      <c r="B19" s="8">
        <v>250</v>
      </c>
      <c r="C19" s="1">
        <f>IF(AND((SUMIF($A$1:A19,A19,$D$1:D19)-SUMIF($A$1:A19,A19,$B$1:B19))=0,D19=0),VLOOKUP(A19,$L$1:$P$7,5,0)*B19,IF(AND(B19-D19&gt;=0,G18=0),VLOOKUP(A19,$L$1:$P$7,5,0)*(B19-D19)+F19,IF(SUMIF($A$1:A19,A19,$B$1:B19)-SUMIF($A$1:A19,A19,$D$1:D19)&lt;=0,SUMIF($A$1:A19,A19,$F$1:F19)/SUMIF($A$1:A19,A19,$D$1:D19)*B19,((SUMIF($A$1:A19,A19,$F$1:F19)/SUMIF($A$1:A19,A19,$D$1:D19))*(SUMIF($A$1:A19,A19,$D$1:D19)-SUMIF($A$1:A19,A19,$G$1:G19)))+((SUMIF($A$1:A19,A19,$B$1:B19)-SUMIF($A$1:A19,A19,$D$1:D19))*VLOOKUP(A19,$L$1:$P$7,5,0)))))</f>
        <v>2450</v>
      </c>
      <c r="D19" s="23">
        <f>(IF(SUMIF($A$1:A18,A19,$D$1:D18)=0,VLOOKUP(A19,$L$1:$P$7,2,0),0))</f>
        <v>0</v>
      </c>
      <c r="E19">
        <f t="shared" si="1"/>
        <v>10</v>
      </c>
      <c r="F19">
        <f t="shared" si="2"/>
        <v>0</v>
      </c>
      <c r="G19">
        <f>IF((SUMIF($A$1:A19,A19,$D$1:D19)-SUMIF($A$1:A19,A19,$B$1:B19))&lt;=0,0,SUMIF($A$1:A19,A19,$D$1:D19)-SUMIF($A$1:A19,A19,$B$1:B19))</f>
        <v>0</v>
      </c>
      <c r="H19" s="14">
        <f>(50*9)+(200*10)</f>
        <v>2450</v>
      </c>
      <c r="L19" s="25"/>
      <c r="M19" s="25"/>
      <c r="N19" s="25"/>
      <c r="O19" s="25"/>
      <c r="P19" s="25"/>
    </row>
    <row r="20" spans="1:16" ht="15.75" customHeight="1">
      <c r="A20" s="6"/>
      <c r="B20" s="6"/>
      <c r="C20" s="24"/>
      <c r="D20" s="22"/>
      <c r="H20" s="10"/>
      <c r="L20" s="25"/>
      <c r="M20" s="25"/>
      <c r="N20" s="25"/>
      <c r="O20" s="25"/>
      <c r="P20" s="25"/>
    </row>
    <row r="21" spans="1:16" ht="15.75" customHeight="1">
      <c r="A21" s="1"/>
      <c r="B21" s="1"/>
      <c r="C21" s="1"/>
      <c r="D21" s="22"/>
      <c r="H21" s="9"/>
      <c r="L21" s="25"/>
      <c r="M21" s="25"/>
      <c r="N21" s="25"/>
      <c r="O21" s="25"/>
      <c r="P21" s="25"/>
    </row>
    <row r="22" spans="1:16" ht="15.75">
      <c r="A22" s="1"/>
      <c r="B22" s="1"/>
      <c r="C22" s="1"/>
      <c r="D22" s="22"/>
      <c r="H22" s="9"/>
      <c r="L22" s="25"/>
      <c r="M22" s="25"/>
      <c r="N22" s="25"/>
      <c r="O22" s="25"/>
      <c r="P22" s="25"/>
    </row>
    <row r="23" spans="1:16" ht="15.75">
      <c r="A23" s="1"/>
      <c r="B23" s="1"/>
      <c r="C23" s="1"/>
      <c r="D23" s="22"/>
      <c r="H23" s="9"/>
    </row>
    <row r="24" spans="1:16" ht="15.75">
      <c r="A24" s="1"/>
      <c r="B24" s="1"/>
      <c r="C24" s="1"/>
      <c r="D24" s="22"/>
      <c r="H24" s="9"/>
    </row>
    <row r="25" spans="1:16" ht="15.75">
      <c r="A25" s="1"/>
      <c r="B25" s="1"/>
      <c r="C25" s="1"/>
      <c r="D25" s="22"/>
      <c r="H25" s="9"/>
    </row>
  </sheetData>
  <mergeCells count="3">
    <mergeCell ref="L14:P22"/>
    <mergeCell ref="L11:P12"/>
    <mergeCell ref="R6:S8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Fadel</dc:creator>
  <cp:lastModifiedBy>Emad</cp:lastModifiedBy>
  <cp:lastPrinted>2023-03-01T09:01:12Z</cp:lastPrinted>
  <dcterms:created xsi:type="dcterms:W3CDTF">2023-01-24T07:29:20Z</dcterms:created>
  <dcterms:modified xsi:type="dcterms:W3CDTF">2023-04-03T21:49:33Z</dcterms:modified>
</cp:coreProperties>
</file>