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0A53D94A-5320-4B20-9288-32D2C565408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احتساب المدة" sheetId="1" r:id="rId1"/>
  </sheets>
  <definedNames>
    <definedName name="Country">OFFSET(#REF!,,,COUNTA(#REF!),1)</definedName>
    <definedName name="Gende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14" i="1"/>
  <c r="V4" i="1"/>
  <c r="V5" i="1"/>
  <c r="AE46" i="1" l="1"/>
  <c r="P2" i="1"/>
  <c r="N2" i="1" s="1"/>
  <c r="R2" i="1"/>
  <c r="P3" i="1"/>
  <c r="N3" i="1" s="1"/>
  <c r="R3" i="1"/>
  <c r="P4" i="1"/>
  <c r="N4" i="1" s="1"/>
  <c r="R4" i="1"/>
  <c r="P5" i="1"/>
  <c r="N5" i="1" s="1"/>
  <c r="R5" i="1"/>
  <c r="P6" i="1"/>
  <c r="N6" i="1" s="1"/>
  <c r="R6" i="1"/>
  <c r="F11" i="1"/>
  <c r="AE56" i="1" l="1"/>
  <c r="AE54" i="1"/>
  <c r="AE55" i="1"/>
  <c r="AE58" i="1" l="1"/>
  <c r="AE59" i="1" s="1"/>
  <c r="F9" i="1"/>
  <c r="J9" i="1" s="1"/>
  <c r="F8" i="1"/>
  <c r="J8" i="1" s="1"/>
  <c r="N9" i="1" l="1"/>
  <c r="N8" i="1"/>
  <c r="AE49" i="1"/>
  <c r="AE53" i="1" l="1"/>
  <c r="AE51" i="1"/>
  <c r="AE50" i="1"/>
  <c r="AE61" i="1" l="1"/>
  <c r="AE62" i="1" l="1"/>
  <c r="AE63" i="1"/>
  <c r="AE64" i="1" s="1"/>
  <c r="AE52" i="1" l="1"/>
</calcChain>
</file>

<file path=xl/sharedStrings.xml><?xml version="1.0" encoding="utf-8"?>
<sst xmlns="http://schemas.openxmlformats.org/spreadsheetml/2006/main" count="56" uniqueCount="14">
  <si>
    <t>م</t>
  </si>
  <si>
    <t>يوم</t>
  </si>
  <si>
    <t>شهر</t>
  </si>
  <si>
    <t>سنة</t>
  </si>
  <si>
    <t xml:space="preserve">يوم </t>
  </si>
  <si>
    <t>////</t>
  </si>
  <si>
    <t>أي:</t>
  </si>
  <si>
    <t>إلى :</t>
  </si>
  <si>
    <t>من :</t>
  </si>
  <si>
    <t>مج أ</t>
  </si>
  <si>
    <t xml:space="preserve">مج ب </t>
  </si>
  <si>
    <t>المجموع :</t>
  </si>
  <si>
    <t>المطلوب اضافة شرط في هذه المجاميع يحسب مج أ فقط و اذا لا يوجد مج أ يضع القيمة 00</t>
  </si>
  <si>
    <t>المطلوب اضافة شرط في هذه المجاميع يحسب مج ب فقط و اذا لا يوجد مج ب يضع القيمة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</si>
</sst>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yyyy/mm/dd;@"/>
  </numFmts>
  <fonts count="14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3.5"/>
      <color theme="1"/>
      <name val="Times New Roman"/>
      <family val="1"/>
    </font>
    <font>
      <b/>
      <sz val="13.5"/>
      <color theme="1"/>
      <name val="Times New Roman"/>
      <family val="1"/>
    </font>
    <font>
      <b/>
      <sz val="14"/>
      <color theme="1"/>
      <name val="Times New Roman"/>
      <family val="1"/>
    </font>
    <font>
      <sz val="13.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36">
    <xf numFmtId="0" fontId="0" fillId="0" borderId="0" xfId="0"/>
    <xf numFmtId="0" fontId="1" fillId="0" borderId="0" xfId="1"/>
    <xf numFmtId="164" fontId="1" fillId="0" borderId="0" xfId="1" applyNumberFormat="1"/>
    <xf numFmtId="0" fontId="2" fillId="0" borderId="0" xfId="1" applyFont="1"/>
    <xf numFmtId="0" fontId="1" fillId="0" borderId="0" xfId="1" applyFont="1"/>
    <xf numFmtId="0" fontId="3" fillId="0" borderId="0" xfId="1" quotePrefix="1" applyFont="1" applyAlignment="1">
      <alignment horizontal="center" vertical="center"/>
    </xf>
    <xf numFmtId="49" fontId="4" fillId="0" borderId="0" xfId="1" applyNumberFormat="1" applyFont="1" applyAlignment="1">
      <alignment horizontal="left"/>
    </xf>
    <xf numFmtId="0" fontId="1" fillId="0" borderId="0" xfId="1" applyAlignment="1">
      <alignment vertical="center"/>
    </xf>
    <xf numFmtId="0" fontId="9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9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9" fillId="0" borderId="0" xfId="1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9" fillId="0" borderId="0" xfId="1" applyFont="1"/>
    <xf numFmtId="0" fontId="6" fillId="0" borderId="0" xfId="1" applyFont="1"/>
    <xf numFmtId="0" fontId="10" fillId="0" borderId="0" xfId="1" applyFont="1" applyAlignment="1">
      <alignment horizontal="center" vertical="center"/>
    </xf>
    <xf numFmtId="0" fontId="10" fillId="0" borderId="0" xfId="1" quotePrefix="1" applyFont="1" applyAlignment="1">
      <alignment horizontal="center" vertical="center"/>
    </xf>
    <xf numFmtId="0" fontId="8" fillId="0" borderId="0" xfId="1" quotePrefix="1" applyFont="1" applyAlignment="1">
      <alignment horizontal="center"/>
    </xf>
    <xf numFmtId="49" fontId="4" fillId="0" borderId="0" xfId="1" applyNumberFormat="1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6" fillId="0" borderId="0" xfId="1" applyFont="1" applyAlignment="1">
      <alignment horizontal="right"/>
    </xf>
    <xf numFmtId="0" fontId="5" fillId="0" borderId="0" xfId="1" applyFont="1" applyAlignment="1">
      <alignment horizontal="right"/>
    </xf>
    <xf numFmtId="0" fontId="6" fillId="0" borderId="0" xfId="1" applyFont="1" applyAlignment="1">
      <alignment horizontal="center"/>
    </xf>
    <xf numFmtId="0" fontId="12" fillId="0" borderId="0" xfId="1" quotePrefix="1" applyFont="1" applyAlignment="1">
      <alignment horizontal="center"/>
    </xf>
    <xf numFmtId="0" fontId="12" fillId="0" borderId="0" xfId="1" applyFont="1" applyAlignment="1">
      <alignment horizontal="center"/>
    </xf>
    <xf numFmtId="1" fontId="1" fillId="0" borderId="0" xfId="1" applyNumberFormat="1" applyAlignment="1">
      <alignment horizontal="center"/>
    </xf>
    <xf numFmtId="165" fontId="7" fillId="0" borderId="0" xfId="1" applyNumberFormat="1" applyFont="1" applyAlignment="1">
      <alignment horizontal="center"/>
    </xf>
    <xf numFmtId="0" fontId="9" fillId="0" borderId="0" xfId="1" applyFont="1" applyAlignment="1">
      <alignment horizontal="center"/>
    </xf>
    <xf numFmtId="0" fontId="5" fillId="0" borderId="0" xfId="1" quotePrefix="1" applyFont="1" applyAlignment="1">
      <alignment horizontal="right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0" fontId="12" fillId="2" borderId="0" xfId="1" applyFont="1" applyFill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3">
    <dxf>
      <font>
        <color theme="1"/>
      </font>
    </dxf>
    <dxf>
      <font>
        <color theme="1"/>
      </font>
    </dxf>
    <dxf>
      <font>
        <color theme="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306917</xdr:colOff>
      <xdr:row>45</xdr:row>
      <xdr:rowOff>74086</xdr:rowOff>
    </xdr:from>
    <xdr:to>
      <xdr:col>25</xdr:col>
      <xdr:colOff>42333</xdr:colOff>
      <xdr:row>47</xdr:row>
      <xdr:rowOff>21169</xdr:rowOff>
    </xdr:to>
    <xdr:sp macro="" textlink="">
      <xdr:nvSpPr>
        <xdr:cNvPr id="3" name="Accolade ouvrant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2465515667" y="7360711"/>
          <a:ext cx="497416" cy="270933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r" rtl="1"/>
          <a:endParaRPr lang="fr-FR" sz="1100"/>
        </a:p>
      </xdr:txBody>
    </xdr:sp>
    <xdr:clientData/>
  </xdr:twoCellAnchor>
  <xdr:twoCellAnchor>
    <xdr:from>
      <xdr:col>16365</xdr:col>
      <xdr:colOff>137583</xdr:colOff>
      <xdr:row>40</xdr:row>
      <xdr:rowOff>84666</xdr:rowOff>
    </xdr:from>
    <xdr:to>
      <xdr:col>16365</xdr:col>
      <xdr:colOff>232833</xdr:colOff>
      <xdr:row>44</xdr:row>
      <xdr:rowOff>0</xdr:rowOff>
    </xdr:to>
    <xdr:sp macro="" textlink="">
      <xdr:nvSpPr>
        <xdr:cNvPr id="4" name="Accolade ouvrant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4245167" y="6561666"/>
          <a:ext cx="95250" cy="563034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r" rtl="1"/>
          <a:endParaRPr lang="fr-FR" sz="1100"/>
        </a:p>
      </xdr:txBody>
    </xdr:sp>
    <xdr:clientData/>
  </xdr:twoCellAnchor>
  <xdr:twoCellAnchor>
    <xdr:from>
      <xdr:col>16365</xdr:col>
      <xdr:colOff>137583</xdr:colOff>
      <xdr:row>41</xdr:row>
      <xdr:rowOff>0</xdr:rowOff>
    </xdr:from>
    <xdr:to>
      <xdr:col>16365</xdr:col>
      <xdr:colOff>232833</xdr:colOff>
      <xdr:row>44</xdr:row>
      <xdr:rowOff>158750</xdr:rowOff>
    </xdr:to>
    <xdr:sp macro="" textlink="">
      <xdr:nvSpPr>
        <xdr:cNvPr id="5" name="Accolade ouvrant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4245167" y="6638925"/>
          <a:ext cx="95250" cy="644525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r" rtl="1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7"/>
  <dimension ref="A1:AV64"/>
  <sheetViews>
    <sheetView rightToLeft="1" tabSelected="1" topLeftCell="A2" zoomScale="90" zoomScaleNormal="90" workbookViewId="0">
      <selection activeCell="W22" sqref="W22"/>
    </sheetView>
  </sheetViews>
  <sheetFormatPr baseColWidth="10" defaultRowHeight="15" x14ac:dyDescent="0.25"/>
  <cols>
    <col min="1" max="1" width="4.42578125" style="1" customWidth="1"/>
    <col min="2" max="2" width="2.5703125" style="1" customWidth="1"/>
    <col min="3" max="3" width="3.28515625" style="1" customWidth="1"/>
    <col min="4" max="4" width="2.85546875" style="1" customWidth="1"/>
    <col min="5" max="5" width="6.5703125" style="1" customWidth="1"/>
    <col min="6" max="6" width="5.7109375" style="1" customWidth="1"/>
    <col min="7" max="7" width="5.140625" style="1" customWidth="1"/>
    <col min="8" max="9" width="4.42578125" style="1" customWidth="1"/>
    <col min="10" max="10" width="3.5703125" style="1" customWidth="1"/>
    <col min="11" max="11" width="4.42578125" style="1" customWidth="1"/>
    <col min="12" max="12" width="3.140625" style="1" customWidth="1"/>
    <col min="13" max="13" width="5" style="1" customWidth="1"/>
    <col min="14" max="14" width="4.28515625" style="1" customWidth="1"/>
    <col min="15" max="15" width="3.5703125" style="1" customWidth="1"/>
    <col min="16" max="16" width="4.85546875" style="1" customWidth="1"/>
    <col min="17" max="17" width="4.28515625" style="1" customWidth="1"/>
    <col min="18" max="18" width="4.5703125" style="1" customWidth="1"/>
    <col min="19" max="19" width="4.42578125" style="1" customWidth="1"/>
    <col min="20" max="20" width="4" style="1" customWidth="1"/>
    <col min="21" max="21" width="3.5703125" style="1" customWidth="1"/>
    <col min="22" max="22" width="11" style="1" customWidth="1"/>
    <col min="23" max="50" width="5.140625" style="1" customWidth="1"/>
    <col min="51" max="51" width="20.140625" style="1" customWidth="1"/>
    <col min="52" max="16384" width="11.42578125" style="1"/>
  </cols>
  <sheetData>
    <row r="1" spans="1:48" ht="2.25" hidden="1" customHeight="1" x14ac:dyDescent="0.25"/>
    <row r="2" spans="1:48" ht="18" x14ac:dyDescent="0.3">
      <c r="A2" s="24" t="s">
        <v>8</v>
      </c>
      <c r="B2" s="24"/>
      <c r="C2" s="28">
        <v>40909</v>
      </c>
      <c r="D2" s="28"/>
      <c r="E2" s="28"/>
      <c r="F2" s="28"/>
      <c r="G2" s="29" t="s">
        <v>7</v>
      </c>
      <c r="H2" s="29"/>
      <c r="I2" s="28">
        <v>44927</v>
      </c>
      <c r="J2" s="28"/>
      <c r="K2" s="28"/>
      <c r="L2" s="28"/>
      <c r="M2" s="16" t="s">
        <v>6</v>
      </c>
      <c r="N2" s="14">
        <f>IF(P2=IF(IF(DAY(I2)-DAY(C2)&lt;0,30+DAY(I2)-DAY(C2),IF(DAY(I2)-DAY(C2)=30,DAY(I2)-DAY(C2)-30,DAY(I2)-DAY(C2)))=30+DAY(I2)-DAY(C2),MONTH(I2)-MONTH(C2)-1,IF(IF(DAY(I2)-DAY(C2)&lt;0,30+DAY(I2)-DAY(C2),IF(DAY(I2)-DAY(C2)=30,DAY(I2)-DAY(C2)-30,DAY(I2)-DAY(C2)))=DAY(I2)-DAY(C2)-30,MONTH(I2)-MONTH(C2)+1,MONTH(I2)-MONTH(C2)))+12,YEAR(I2)-YEAR(C2)-1,IF(P2=IF(IF(DAY(I2)-DAY(C2)&lt;0,30+DAY(I2)-DAY(C2),IF(DAY(I2)-DAY(C2)=30,DAY(I2)-DAY(C2)-30,DAY(I2)-DAY(C2)))=30+DAY(I2)-DAY(C2),MONTH(I2)-MONTH(C2)-1,IF(IF(DAY(I2)-DAY(C2)&lt;0,30+DAY(I2)-DAY(C2),IF(DAY(I2)-DAY(C2)=30,DAY(I2)-DAY(C2)-30,DAY(I2)-DAY(C2)))=DAY(I2)-DAY(C2)-30,MONTH(I2)-MONTH(C2)+1,MONTH(I2)-MONTH(C2)))-12,YEAR(I2)-YEAR(C2)+1,YEAR(I2)-YEAR(C2)))</f>
        <v>11</v>
      </c>
      <c r="O2" s="16" t="s">
        <v>3</v>
      </c>
      <c r="P2" s="14">
        <f>IF(IF(IF(DAY(I2)-DAY(C2)&lt;0,30+DAY(I2)-DAY(C2),IF(DAY(I2)-DAY(C2)=30,DAY(I2)-DAY(C2)-30,DAY(I2)-DAY(C2)))=30+DAY(I2)-DAY(C2),MONTH(I2)-MONTH(C2)-1,IF(IF(DAY(I2)-DAY(C2)&lt;0,30+DAY(I2)-DAY(C2),IF(DAY(I2)-DAY(C2)=30,DAY(I2)-DAY(C2)-30,DAY(I2)-DAY(C2)))=DAY(I2)-DAY(C2)-30,MONTH(I2)-MONTH(C2)+1,MONTH(I2)-MONTH(C2)))&lt;0,IF(IF(DAY(I2)-DAY(C2)&lt;0,30+DAY(I2)-DAY(C2),IF(DAY(I2)-DAY(C2)=30,DAY(I2)-DAY(C2)-30,DAY(I2)-DAY(C2)))=30+DAY(I2)-DAY(C2),MONTH(I2)-MONTH(C2)-1,IF(IF(DAY(I2)-DAY(C2)&lt;0,30+DAY(I2)-DAY(C2),IF(DAY(I2)-DAY(C2)=30,DAY(I2)-DAY(C2)-30,DAY(I2)-DAY(C2)))=DAY(I2)-DAY(C2)-30,MONTH(I2)-MONTH(C2)+1,MONTH(I2)-MONTH(C2)))+12,IF(IF(IF(DAY(I2)-DAY(C2)&lt;0,30+DAY(I2)-DAY(C2),IF(DAY(I2)-DAY(C2)=30,DAY(I2)-DAY(C2)-30,DAY(I2)-DAY(C2)))=30+DAY(I2)-DAY(C2),MONTH(I2)-MONTH(C2)-1,IF(IF(DAY(I2)-DAY(C2)&lt;0,30+DAY(I2)-DAY(C2),IF(DAY(I2)-DAY(C2)=30,DAY(I2)-DAY(C2)-30,DAY(I2)-DAY(C2)))=DAY(I2)-DAY(C2)-30,MONTH(I2)-MONTH(C2)+1,MONTH(I2)-MONTH(C2)))=12,IF(IF(DAY(I2)-DAY(C2)&lt;0,30+DAY(I2)-DAY(C2),IF(DAY(I2)-DAY(C2)=30,DAY(I2)-DAY(C2)-30,DAY(I2)-DAY(C2)))=30+DAY(I2)-DAY(C2),MONTH(I2)-MONTH(C2)-1,IF(IF(DAY(I2)-DAY(C2)&lt;0,30+DAY(I2)-DAY(C2),IF(DAY(I2)-DAY(C2)=30,DAY(I2)-DAY(C2)-30,DAY(I2)-DAY(C2)))=DAY(I2)-DAY(C2)-30,MONTH(I2)-MONTH(C2)+1,MONTH(I2)-MONTH(C2)))-12,IF(IF(DAY(I2)-DAY(C2)&lt;0,30+DAY(I2)-DAY(C2),IF(DAY(I2)-DAY(C2)=30,DAY(I2)-DAY(C2)-30,DAY(I2)-DAY(C2)))=30+DAY(I2)-DAY(C2),MONTH(I2)-MONTH(C2)-1,IF(IF(DAY(I2)-DAY(C2)&lt;0,30+DAY(I2)-DAY(C2),IF(DAY(I2)-DAY(C2)=30,DAY(I2)-DAY(C2)-30,DAY(I2)-DAY(C2)))=DAY(I2)-DAY(C2)-30,MONTH(I2)-MONTH(C2)+1,MONTH(I2)-MONTH(C2)))))</f>
        <v>0</v>
      </c>
      <c r="Q2" s="15" t="s">
        <v>2</v>
      </c>
      <c r="R2" s="14">
        <f>IF(DAY(I2)-DAY(C2)&lt;0,30+DAY(I2)-DAY(C2),IF(DAY(I2)-DAY(C2)=30,DAY(I2)-DAY(C2)-30,DAY(I2)-DAY(C2)))</f>
        <v>0</v>
      </c>
      <c r="S2" s="13" t="s">
        <v>4</v>
      </c>
      <c r="T2" s="4"/>
      <c r="V2" s="17" t="s">
        <v>9</v>
      </c>
      <c r="AK2" s="27"/>
      <c r="AL2" s="27"/>
    </row>
    <row r="3" spans="1:48" ht="18" x14ac:dyDescent="0.3">
      <c r="A3" s="24" t="s">
        <v>8</v>
      </c>
      <c r="B3" s="24"/>
      <c r="C3" s="28">
        <v>42005</v>
      </c>
      <c r="D3" s="28"/>
      <c r="E3" s="28"/>
      <c r="F3" s="28"/>
      <c r="G3" s="29" t="s">
        <v>7</v>
      </c>
      <c r="H3" s="29"/>
      <c r="I3" s="28">
        <v>42370</v>
      </c>
      <c r="J3" s="28"/>
      <c r="K3" s="28"/>
      <c r="L3" s="28"/>
      <c r="M3" s="16" t="s">
        <v>6</v>
      </c>
      <c r="N3" s="14">
        <f>IF(P3=IF(IF(DAY(I3)-DAY(C3)&lt;0,30+DAY(I3)-DAY(C3),IF(DAY(I3)-DAY(C3)=30,DAY(I3)-DAY(C3)-30,DAY(I3)-DAY(C3)))=30+DAY(I3)-DAY(C3),MONTH(I3)-MONTH(C3)-1,IF(IF(DAY(I3)-DAY(C3)&lt;0,30+DAY(I3)-DAY(C3),IF(DAY(I3)-DAY(C3)=30,DAY(I3)-DAY(C3)-30,DAY(I3)-DAY(C3)))=DAY(I3)-DAY(C3)-30,MONTH(I3)-MONTH(C3)+1,MONTH(I3)-MONTH(C3)))+12,YEAR(I3)-YEAR(C3)-1,IF(P3=IF(IF(DAY(I3)-DAY(C3)&lt;0,30+DAY(I3)-DAY(C3),IF(DAY(I3)-DAY(C3)=30,DAY(I3)-DAY(C3)-30,DAY(I3)-DAY(C3)))=30+DAY(I3)-DAY(C3),MONTH(I3)-MONTH(C3)-1,IF(IF(DAY(I3)-DAY(C3)&lt;0,30+DAY(I3)-DAY(C3),IF(DAY(I3)-DAY(C3)=30,DAY(I3)-DAY(C3)-30,DAY(I3)-DAY(C3)))=DAY(I3)-DAY(C3)-30,MONTH(I3)-MONTH(C3)+1,MONTH(I3)-MONTH(C3)))-12,YEAR(I3)-YEAR(C3)+1,YEAR(I3)-YEAR(C3)))</f>
        <v>1</v>
      </c>
      <c r="O3" s="16" t="s">
        <v>3</v>
      </c>
      <c r="P3" s="14">
        <f>IF(IF(IF(DAY(I3)-DAY(C3)&lt;0,30+DAY(I3)-DAY(C3),IF(DAY(I3)-DAY(C3)=30,DAY(I3)-DAY(C3)-30,DAY(I3)-DAY(C3)))=30+DAY(I3)-DAY(C3),MONTH(I3)-MONTH(C3)-1,IF(IF(DAY(I3)-DAY(C3)&lt;0,30+DAY(I3)-DAY(C3),IF(DAY(I3)-DAY(C3)=30,DAY(I3)-DAY(C3)-30,DAY(I3)-DAY(C3)))=DAY(I3)-DAY(C3)-30,MONTH(I3)-MONTH(C3)+1,MONTH(I3)-MONTH(C3)))&lt;0,IF(IF(DAY(I3)-DAY(C3)&lt;0,30+DAY(I3)-DAY(C3),IF(DAY(I3)-DAY(C3)=30,DAY(I3)-DAY(C3)-30,DAY(I3)-DAY(C3)))=30+DAY(I3)-DAY(C3),MONTH(I3)-MONTH(C3)-1,IF(IF(DAY(I3)-DAY(C3)&lt;0,30+DAY(I3)-DAY(C3),IF(DAY(I3)-DAY(C3)=30,DAY(I3)-DAY(C3)-30,DAY(I3)-DAY(C3)))=DAY(I3)-DAY(C3)-30,MONTH(I3)-MONTH(C3)+1,MONTH(I3)-MONTH(C3)))+12,IF(IF(IF(DAY(I3)-DAY(C3)&lt;0,30+DAY(I3)-DAY(C3),IF(DAY(I3)-DAY(C3)=30,DAY(I3)-DAY(C3)-30,DAY(I3)-DAY(C3)))=30+DAY(I3)-DAY(C3),MONTH(I3)-MONTH(C3)-1,IF(IF(DAY(I3)-DAY(C3)&lt;0,30+DAY(I3)-DAY(C3),IF(DAY(I3)-DAY(C3)=30,DAY(I3)-DAY(C3)-30,DAY(I3)-DAY(C3)))=DAY(I3)-DAY(C3)-30,MONTH(I3)-MONTH(C3)+1,MONTH(I3)-MONTH(C3)))=12,IF(IF(DAY(I3)-DAY(C3)&lt;0,30+DAY(I3)-DAY(C3),IF(DAY(I3)-DAY(C3)=30,DAY(I3)-DAY(C3)-30,DAY(I3)-DAY(C3)))=30+DAY(I3)-DAY(C3),MONTH(I3)-MONTH(C3)-1,IF(IF(DAY(I3)-DAY(C3)&lt;0,30+DAY(I3)-DAY(C3),IF(DAY(I3)-DAY(C3)=30,DAY(I3)-DAY(C3)-30,DAY(I3)-DAY(C3)))=DAY(I3)-DAY(C3)-30,MONTH(I3)-MONTH(C3)+1,MONTH(I3)-MONTH(C3)))-12,IF(IF(DAY(I3)-DAY(C3)&lt;0,30+DAY(I3)-DAY(C3),IF(DAY(I3)-DAY(C3)=30,DAY(I3)-DAY(C3)-30,DAY(I3)-DAY(C3)))=30+DAY(I3)-DAY(C3),MONTH(I3)-MONTH(C3)-1,IF(IF(DAY(I3)-DAY(C3)&lt;0,30+DAY(I3)-DAY(C3),IF(DAY(I3)-DAY(C3)=30,DAY(I3)-DAY(C3)-30,DAY(I3)-DAY(C3)))=DAY(I3)-DAY(C3)-30,MONTH(I3)-MONTH(C3)+1,MONTH(I3)-MONTH(C3)))))</f>
        <v>0</v>
      </c>
      <c r="Q3" s="15" t="s">
        <v>2</v>
      </c>
      <c r="R3" s="14">
        <f>IF(DAY(I3)-DAY(C3)&lt;0,30+DAY(I3)-DAY(C3),IF(DAY(I3)-DAY(C3)=30,DAY(I3)-DAY(C3)-30,DAY(I3)-DAY(C3)))</f>
        <v>0</v>
      </c>
      <c r="S3" s="13" t="s">
        <v>4</v>
      </c>
      <c r="T3" s="4"/>
      <c r="V3" s="17" t="s">
        <v>9</v>
      </c>
    </row>
    <row r="4" spans="1:48" ht="18" x14ac:dyDescent="0.3">
      <c r="A4" s="24" t="s">
        <v>8</v>
      </c>
      <c r="B4" s="24"/>
      <c r="C4" s="28">
        <v>42736</v>
      </c>
      <c r="D4" s="28"/>
      <c r="E4" s="28"/>
      <c r="F4" s="28"/>
      <c r="G4" s="29" t="s">
        <v>7</v>
      </c>
      <c r="H4" s="29"/>
      <c r="I4" s="28">
        <v>43102</v>
      </c>
      <c r="J4" s="28"/>
      <c r="K4" s="28"/>
      <c r="L4" s="28"/>
      <c r="M4" s="16" t="s">
        <v>6</v>
      </c>
      <c r="N4" s="14">
        <f>IF(P4=IF(IF(DAY(I4)-DAY(C4)&lt;0,30+DAY(I4)-DAY(C4),IF(DAY(I4)-DAY(C4)=30,DAY(I4)-DAY(C4)-30,DAY(I4)-DAY(C4)))=30+DAY(I4)-DAY(C4),MONTH(I4)-MONTH(C4)-1,IF(IF(DAY(I4)-DAY(C4)&lt;0,30+DAY(I4)-DAY(C4),IF(DAY(I4)-DAY(C4)=30,DAY(I4)-DAY(C4)-30,DAY(I4)-DAY(C4)))=DAY(I4)-DAY(C4)-30,MONTH(I4)-MONTH(C4)+1,MONTH(I4)-MONTH(C4)))+12,YEAR(I4)-YEAR(C4)-1,IF(P4=IF(IF(DAY(I4)-DAY(C4)&lt;0,30+DAY(I4)-DAY(C4),IF(DAY(I4)-DAY(C4)=30,DAY(I4)-DAY(C4)-30,DAY(I4)-DAY(C4)))=30+DAY(I4)-DAY(C4),MONTH(I4)-MONTH(C4)-1,IF(IF(DAY(I4)-DAY(C4)&lt;0,30+DAY(I4)-DAY(C4),IF(DAY(I4)-DAY(C4)=30,DAY(I4)-DAY(C4)-30,DAY(I4)-DAY(C4)))=DAY(I4)-DAY(C4)-30,MONTH(I4)-MONTH(C4)+1,MONTH(I4)-MONTH(C4)))-12,YEAR(I4)-YEAR(C4)+1,YEAR(I4)-YEAR(C4)))</f>
        <v>1</v>
      </c>
      <c r="O4" s="16" t="s">
        <v>3</v>
      </c>
      <c r="P4" s="14">
        <f>IF(IF(IF(DAY(I4)-DAY(C4)&lt;0,30+DAY(I4)-DAY(C4),IF(DAY(I4)-DAY(C4)=30,DAY(I4)-DAY(C4)-30,DAY(I4)-DAY(C4)))=30+DAY(I4)-DAY(C4),MONTH(I4)-MONTH(C4)-1,IF(IF(DAY(I4)-DAY(C4)&lt;0,30+DAY(I4)-DAY(C4),IF(DAY(I4)-DAY(C4)=30,DAY(I4)-DAY(C4)-30,DAY(I4)-DAY(C4)))=DAY(I4)-DAY(C4)-30,MONTH(I4)-MONTH(C4)+1,MONTH(I4)-MONTH(C4)))&lt;0,IF(IF(DAY(I4)-DAY(C4)&lt;0,30+DAY(I4)-DAY(C4),IF(DAY(I4)-DAY(C4)=30,DAY(I4)-DAY(C4)-30,DAY(I4)-DAY(C4)))=30+DAY(I4)-DAY(C4),MONTH(I4)-MONTH(C4)-1,IF(IF(DAY(I4)-DAY(C4)&lt;0,30+DAY(I4)-DAY(C4),IF(DAY(I4)-DAY(C4)=30,DAY(I4)-DAY(C4)-30,DAY(I4)-DAY(C4)))=DAY(I4)-DAY(C4)-30,MONTH(I4)-MONTH(C4)+1,MONTH(I4)-MONTH(C4)))+12,IF(IF(IF(DAY(I4)-DAY(C4)&lt;0,30+DAY(I4)-DAY(C4),IF(DAY(I4)-DAY(C4)=30,DAY(I4)-DAY(C4)-30,DAY(I4)-DAY(C4)))=30+DAY(I4)-DAY(C4),MONTH(I4)-MONTH(C4)-1,IF(IF(DAY(I4)-DAY(C4)&lt;0,30+DAY(I4)-DAY(C4),IF(DAY(I4)-DAY(C4)=30,DAY(I4)-DAY(C4)-30,DAY(I4)-DAY(C4)))=DAY(I4)-DAY(C4)-30,MONTH(I4)-MONTH(C4)+1,MONTH(I4)-MONTH(C4)))=12,IF(IF(DAY(I4)-DAY(C4)&lt;0,30+DAY(I4)-DAY(C4),IF(DAY(I4)-DAY(C4)=30,DAY(I4)-DAY(C4)-30,DAY(I4)-DAY(C4)))=30+DAY(I4)-DAY(C4),MONTH(I4)-MONTH(C4)-1,IF(IF(DAY(I4)-DAY(C4)&lt;0,30+DAY(I4)-DAY(C4),IF(DAY(I4)-DAY(C4)=30,DAY(I4)-DAY(C4)-30,DAY(I4)-DAY(C4)))=DAY(I4)-DAY(C4)-30,MONTH(I4)-MONTH(C4)+1,MONTH(I4)-MONTH(C4)))-12,IF(IF(DAY(I4)-DAY(C4)&lt;0,30+DAY(I4)-DAY(C4),IF(DAY(I4)-DAY(C4)=30,DAY(I4)-DAY(C4)-30,DAY(I4)-DAY(C4)))=30+DAY(I4)-DAY(C4),MONTH(I4)-MONTH(C4)-1,IF(IF(DAY(I4)-DAY(C4)&lt;0,30+DAY(I4)-DAY(C4),IF(DAY(I4)-DAY(C4)=30,DAY(I4)-DAY(C4)-30,DAY(I4)-DAY(C4)))=DAY(I4)-DAY(C4)-30,MONTH(I4)-MONTH(C4)+1,MONTH(I4)-MONTH(C4)))))</f>
        <v>0</v>
      </c>
      <c r="Q4" s="15" t="s">
        <v>2</v>
      </c>
      <c r="R4" s="14">
        <f>IF(DAY(I4)-DAY(C4)&lt;0,30+DAY(I4)-DAY(C4),IF(DAY(I4)-DAY(C4)=30,DAY(I4)-DAY(C4)-30,DAY(I4)-DAY(C4)))</f>
        <v>1</v>
      </c>
      <c r="S4" s="13" t="s">
        <v>4</v>
      </c>
      <c r="T4" s="4"/>
      <c r="V4" s="18" t="str">
        <f>IF(OR(T4="مدةكاملة"),"مج أ","مج ب")</f>
        <v>مج ب</v>
      </c>
    </row>
    <row r="5" spans="1:48" ht="18" x14ac:dyDescent="0.3">
      <c r="A5" s="24" t="s">
        <v>8</v>
      </c>
      <c r="B5" s="24"/>
      <c r="C5" s="28">
        <v>41275</v>
      </c>
      <c r="D5" s="28"/>
      <c r="E5" s="28"/>
      <c r="F5" s="28"/>
      <c r="G5" s="29" t="s">
        <v>7</v>
      </c>
      <c r="H5" s="29"/>
      <c r="I5" s="28">
        <v>41642</v>
      </c>
      <c r="J5" s="28"/>
      <c r="K5" s="28"/>
      <c r="L5" s="28"/>
      <c r="M5" s="16" t="s">
        <v>6</v>
      </c>
      <c r="N5" s="14">
        <f>IF(P5=IF(IF(DAY(I5)-DAY(C5)&lt;0,30+DAY(I5)-DAY(C5),IF(DAY(I5)-DAY(C5)=30,DAY(I5)-DAY(C5)-30,DAY(I5)-DAY(C5)))=30+DAY(I5)-DAY(C5),MONTH(I5)-MONTH(C5)-1,IF(IF(DAY(I5)-DAY(C5)&lt;0,30+DAY(I5)-DAY(C5),IF(DAY(I5)-DAY(C5)=30,DAY(I5)-DAY(C5)-30,DAY(I5)-DAY(C5)))=DAY(I5)-DAY(C5)-30,MONTH(I5)-MONTH(C5)+1,MONTH(I5)-MONTH(C5)))+12,YEAR(I5)-YEAR(C5)-1,IF(P5=IF(IF(DAY(I5)-DAY(C5)&lt;0,30+DAY(I5)-DAY(C5),IF(DAY(I5)-DAY(C5)=30,DAY(I5)-DAY(C5)-30,DAY(I5)-DAY(C5)))=30+DAY(I5)-DAY(C5),MONTH(I5)-MONTH(C5)-1,IF(IF(DAY(I5)-DAY(C5)&lt;0,30+DAY(I5)-DAY(C5),IF(DAY(I5)-DAY(C5)=30,DAY(I5)-DAY(C5)-30,DAY(I5)-DAY(C5)))=DAY(I5)-DAY(C5)-30,MONTH(I5)-MONTH(C5)+1,MONTH(I5)-MONTH(C5)))-12,YEAR(I5)-YEAR(C5)+1,YEAR(I5)-YEAR(C5)))</f>
        <v>1</v>
      </c>
      <c r="O5" s="16" t="s">
        <v>3</v>
      </c>
      <c r="P5" s="14">
        <f>IF(IF(IF(DAY(I5)-DAY(C5)&lt;0,30+DAY(I5)-DAY(C5),IF(DAY(I5)-DAY(C5)=30,DAY(I5)-DAY(C5)-30,DAY(I5)-DAY(C5)))=30+DAY(I5)-DAY(C5),MONTH(I5)-MONTH(C5)-1,IF(IF(DAY(I5)-DAY(C5)&lt;0,30+DAY(I5)-DAY(C5),IF(DAY(I5)-DAY(C5)=30,DAY(I5)-DAY(C5)-30,DAY(I5)-DAY(C5)))=DAY(I5)-DAY(C5)-30,MONTH(I5)-MONTH(C5)+1,MONTH(I5)-MONTH(C5)))&lt;0,IF(IF(DAY(I5)-DAY(C5)&lt;0,30+DAY(I5)-DAY(C5),IF(DAY(I5)-DAY(C5)=30,DAY(I5)-DAY(C5)-30,DAY(I5)-DAY(C5)))=30+DAY(I5)-DAY(C5),MONTH(I5)-MONTH(C5)-1,IF(IF(DAY(I5)-DAY(C5)&lt;0,30+DAY(I5)-DAY(C5),IF(DAY(I5)-DAY(C5)=30,DAY(I5)-DAY(C5)-30,DAY(I5)-DAY(C5)))=DAY(I5)-DAY(C5)-30,MONTH(I5)-MONTH(C5)+1,MONTH(I5)-MONTH(C5)))+12,IF(IF(IF(DAY(I5)-DAY(C5)&lt;0,30+DAY(I5)-DAY(C5),IF(DAY(I5)-DAY(C5)=30,DAY(I5)-DAY(C5)-30,DAY(I5)-DAY(C5)))=30+DAY(I5)-DAY(C5),MONTH(I5)-MONTH(C5)-1,IF(IF(DAY(I5)-DAY(C5)&lt;0,30+DAY(I5)-DAY(C5),IF(DAY(I5)-DAY(C5)=30,DAY(I5)-DAY(C5)-30,DAY(I5)-DAY(C5)))=DAY(I5)-DAY(C5)-30,MONTH(I5)-MONTH(C5)+1,MONTH(I5)-MONTH(C5)))=12,IF(IF(DAY(I5)-DAY(C5)&lt;0,30+DAY(I5)-DAY(C5),IF(DAY(I5)-DAY(C5)=30,DAY(I5)-DAY(C5)-30,DAY(I5)-DAY(C5)))=30+DAY(I5)-DAY(C5),MONTH(I5)-MONTH(C5)-1,IF(IF(DAY(I5)-DAY(C5)&lt;0,30+DAY(I5)-DAY(C5),IF(DAY(I5)-DAY(C5)=30,DAY(I5)-DAY(C5)-30,DAY(I5)-DAY(C5)))=DAY(I5)-DAY(C5)-30,MONTH(I5)-MONTH(C5)+1,MONTH(I5)-MONTH(C5)))-12,IF(IF(DAY(I5)-DAY(C5)&lt;0,30+DAY(I5)-DAY(C5),IF(DAY(I5)-DAY(C5)=30,DAY(I5)-DAY(C5)-30,DAY(I5)-DAY(C5)))=30+DAY(I5)-DAY(C5),MONTH(I5)-MONTH(C5)-1,IF(IF(DAY(I5)-DAY(C5)&lt;0,30+DAY(I5)-DAY(C5),IF(DAY(I5)-DAY(C5)=30,DAY(I5)-DAY(C5)-30,DAY(I5)-DAY(C5)))=DAY(I5)-DAY(C5)-30,MONTH(I5)-MONTH(C5)+1,MONTH(I5)-MONTH(C5)))))</f>
        <v>0</v>
      </c>
      <c r="Q5" s="15" t="s">
        <v>2</v>
      </c>
      <c r="R5" s="14">
        <f>IF(DAY(I5)-DAY(C5)&lt;0,30+DAY(I5)-DAY(C5),IF(DAY(I5)-DAY(C5)=30,DAY(I5)-DAY(C5)-30,DAY(I5)-DAY(C5)))</f>
        <v>2</v>
      </c>
      <c r="S5" s="13" t="s">
        <v>4</v>
      </c>
      <c r="T5" s="4"/>
      <c r="U5" s="12"/>
      <c r="V5" s="18" t="str">
        <f>IF(OR(T5="مدةكاملة"),"مج أ","مج ب")</f>
        <v>مج ب</v>
      </c>
    </row>
    <row r="6" spans="1:48" ht="18" x14ac:dyDescent="0.3">
      <c r="A6" s="24" t="s">
        <v>8</v>
      </c>
      <c r="B6" s="24"/>
      <c r="C6" s="28">
        <v>42005</v>
      </c>
      <c r="D6" s="28"/>
      <c r="E6" s="28"/>
      <c r="F6" s="28"/>
      <c r="G6" s="29" t="s">
        <v>7</v>
      </c>
      <c r="H6" s="29"/>
      <c r="I6" s="28">
        <v>42373</v>
      </c>
      <c r="J6" s="28"/>
      <c r="K6" s="28"/>
      <c r="L6" s="28"/>
      <c r="M6" s="16" t="s">
        <v>6</v>
      </c>
      <c r="N6" s="14">
        <f>IF(P6=IF(IF(DAY(I6)-DAY(C6)&lt;0,30+DAY(I6)-DAY(C6),IF(DAY(I6)-DAY(C6)=30,DAY(I6)-DAY(C6)-30,DAY(I6)-DAY(C6)))=30+DAY(I6)-DAY(C6),MONTH(I6)-MONTH(C6)-1,IF(IF(DAY(I6)-DAY(C6)&lt;0,30+DAY(I6)-DAY(C6),IF(DAY(I6)-DAY(C6)=30,DAY(I6)-DAY(C6)-30,DAY(I6)-DAY(C6)))=DAY(I6)-DAY(C6)-30,MONTH(I6)-MONTH(C6)+1,MONTH(I6)-MONTH(C6)))+12,YEAR(I6)-YEAR(C6)-1,IF(P6=IF(IF(DAY(I6)-DAY(C6)&lt;0,30+DAY(I6)-DAY(C6),IF(DAY(I6)-DAY(C6)=30,DAY(I6)-DAY(C6)-30,DAY(I6)-DAY(C6)))=30+DAY(I6)-DAY(C6),MONTH(I6)-MONTH(C6)-1,IF(IF(DAY(I6)-DAY(C6)&lt;0,30+DAY(I6)-DAY(C6),IF(DAY(I6)-DAY(C6)=30,DAY(I6)-DAY(C6)-30,DAY(I6)-DAY(C6)))=DAY(I6)-DAY(C6)-30,MONTH(I6)-MONTH(C6)+1,MONTH(I6)-MONTH(C6)))-12,YEAR(I6)-YEAR(C6)+1,YEAR(I6)-YEAR(C6)))</f>
        <v>1</v>
      </c>
      <c r="O6" s="16" t="s">
        <v>3</v>
      </c>
      <c r="P6" s="14">
        <f>IF(IF(IF(DAY(I6)-DAY(C6)&lt;0,30+DAY(I6)-DAY(C6),IF(DAY(I6)-DAY(C6)=30,DAY(I6)-DAY(C6)-30,DAY(I6)-DAY(C6)))=30+DAY(I6)-DAY(C6),MONTH(I6)-MONTH(C6)-1,IF(IF(DAY(I6)-DAY(C6)&lt;0,30+DAY(I6)-DAY(C6),IF(DAY(I6)-DAY(C6)=30,DAY(I6)-DAY(C6)-30,DAY(I6)-DAY(C6)))=DAY(I6)-DAY(C6)-30,MONTH(I6)-MONTH(C6)+1,MONTH(I6)-MONTH(C6)))&lt;0,IF(IF(DAY(I6)-DAY(C6)&lt;0,30+DAY(I6)-DAY(C6),IF(DAY(I6)-DAY(C6)=30,DAY(I6)-DAY(C6)-30,DAY(I6)-DAY(C6)))=30+DAY(I6)-DAY(C6),MONTH(I6)-MONTH(C6)-1,IF(IF(DAY(I6)-DAY(C6)&lt;0,30+DAY(I6)-DAY(C6),IF(DAY(I6)-DAY(C6)=30,DAY(I6)-DAY(C6)-30,DAY(I6)-DAY(C6)))=DAY(I6)-DAY(C6)-30,MONTH(I6)-MONTH(C6)+1,MONTH(I6)-MONTH(C6)))+12,IF(IF(IF(DAY(I6)-DAY(C6)&lt;0,30+DAY(I6)-DAY(C6),IF(DAY(I6)-DAY(C6)=30,DAY(I6)-DAY(C6)-30,DAY(I6)-DAY(C6)))=30+DAY(I6)-DAY(C6),MONTH(I6)-MONTH(C6)-1,IF(IF(DAY(I6)-DAY(C6)&lt;0,30+DAY(I6)-DAY(C6),IF(DAY(I6)-DAY(C6)=30,DAY(I6)-DAY(C6)-30,DAY(I6)-DAY(C6)))=DAY(I6)-DAY(C6)-30,MONTH(I6)-MONTH(C6)+1,MONTH(I6)-MONTH(C6)))=12,IF(IF(DAY(I6)-DAY(C6)&lt;0,30+DAY(I6)-DAY(C6),IF(DAY(I6)-DAY(C6)=30,DAY(I6)-DAY(C6)-30,DAY(I6)-DAY(C6)))=30+DAY(I6)-DAY(C6),MONTH(I6)-MONTH(C6)-1,IF(IF(DAY(I6)-DAY(C6)&lt;0,30+DAY(I6)-DAY(C6),IF(DAY(I6)-DAY(C6)=30,DAY(I6)-DAY(C6)-30,DAY(I6)-DAY(C6)))=DAY(I6)-DAY(C6)-30,MONTH(I6)-MONTH(C6)+1,MONTH(I6)-MONTH(C6)))-12,IF(IF(DAY(I6)-DAY(C6)&lt;0,30+DAY(I6)-DAY(C6),IF(DAY(I6)-DAY(C6)=30,DAY(I6)-DAY(C6)-30,DAY(I6)-DAY(C6)))=30+DAY(I6)-DAY(C6),MONTH(I6)-MONTH(C6)-1,IF(IF(DAY(I6)-DAY(C6)&lt;0,30+DAY(I6)-DAY(C6),IF(DAY(I6)-DAY(C6)=30,DAY(I6)-DAY(C6)-30,DAY(I6)-DAY(C6)))=DAY(I6)-DAY(C6)-30,MONTH(I6)-MONTH(C6)+1,MONTH(I6)-MONTH(C6)))))</f>
        <v>0</v>
      </c>
      <c r="Q6" s="15" t="s">
        <v>2</v>
      </c>
      <c r="R6" s="14">
        <f>IF(DAY(I6)-DAY(C6)&lt;0,30+DAY(I6)-DAY(C6),IF(DAY(I6)-DAY(C6)=30,DAY(I6)-DAY(C6)-30,DAY(I6)-DAY(C6)))</f>
        <v>3</v>
      </c>
      <c r="S6" s="13" t="s">
        <v>4</v>
      </c>
      <c r="T6" s="4"/>
      <c r="U6" s="12"/>
      <c r="V6" s="17" t="s">
        <v>9</v>
      </c>
    </row>
    <row r="7" spans="1:48" ht="13.5" customHeight="1" x14ac:dyDescent="0.25">
      <c r="A7" s="31" t="s">
        <v>8</v>
      </c>
      <c r="B7" s="31"/>
      <c r="C7" s="32" t="s">
        <v>5</v>
      </c>
      <c r="D7" s="32"/>
      <c r="E7" s="32"/>
      <c r="F7" s="32"/>
      <c r="G7" s="33" t="s">
        <v>7</v>
      </c>
      <c r="H7" s="33"/>
      <c r="I7" s="32" t="s">
        <v>5</v>
      </c>
      <c r="J7" s="32"/>
      <c r="K7" s="32"/>
      <c r="L7" s="32"/>
      <c r="M7" s="11" t="s">
        <v>6</v>
      </c>
      <c r="N7" s="9" t="s">
        <v>5</v>
      </c>
      <c r="O7" s="11" t="s">
        <v>3</v>
      </c>
      <c r="P7" s="9" t="s">
        <v>5</v>
      </c>
      <c r="Q7" s="10" t="s">
        <v>2</v>
      </c>
      <c r="R7" s="9" t="s">
        <v>5</v>
      </c>
      <c r="S7" s="8" t="s">
        <v>4</v>
      </c>
      <c r="T7" s="7"/>
      <c r="U7" s="7"/>
      <c r="V7" s="18"/>
    </row>
    <row r="8" spans="1:48" ht="27.75" customHeight="1" x14ac:dyDescent="0.3">
      <c r="A8" s="19" t="s">
        <v>11</v>
      </c>
      <c r="B8" s="19"/>
      <c r="C8" s="19"/>
      <c r="D8" s="19"/>
      <c r="E8" s="19"/>
      <c r="F8" s="21">
        <f>INT(F12/(30*12))</f>
        <v>0</v>
      </c>
      <c r="G8" s="21"/>
      <c r="H8" s="24" t="s">
        <v>3</v>
      </c>
      <c r="I8" s="24"/>
      <c r="J8" s="21">
        <f>INT((F12-F8*30*12)/30)</f>
        <v>0</v>
      </c>
      <c r="K8" s="21"/>
      <c r="L8" s="24" t="s">
        <v>2</v>
      </c>
      <c r="M8" s="24"/>
      <c r="N8" s="21">
        <f>F12-30*(12*F8+J8)</f>
        <v>16</v>
      </c>
      <c r="O8" s="21"/>
      <c r="P8" s="22" t="s">
        <v>1</v>
      </c>
      <c r="Q8" s="22"/>
      <c r="R8" s="22"/>
      <c r="S8" s="23" t="s">
        <v>9</v>
      </c>
      <c r="T8" s="23"/>
      <c r="U8" s="23"/>
      <c r="V8" s="23"/>
    </row>
    <row r="9" spans="1:48" ht="17.25" x14ac:dyDescent="0.25">
      <c r="F9" s="21">
        <f>INT(F14/(30*12))</f>
        <v>0</v>
      </c>
      <c r="G9" s="21"/>
      <c r="H9" s="24" t="s">
        <v>3</v>
      </c>
      <c r="I9" s="24"/>
      <c r="J9" s="21">
        <f>INT((F14-F9*30*12)/30)</f>
        <v>0</v>
      </c>
      <c r="K9" s="21"/>
      <c r="L9" s="24" t="s">
        <v>2</v>
      </c>
      <c r="M9" s="24"/>
      <c r="N9" s="21">
        <f>F14-30*(12*F9+J9)</f>
        <v>5</v>
      </c>
      <c r="O9" s="21"/>
      <c r="P9" s="22" t="s">
        <v>1</v>
      </c>
      <c r="Q9" s="22"/>
      <c r="R9" s="22"/>
      <c r="S9" s="30" t="s">
        <v>10</v>
      </c>
      <c r="T9" s="23"/>
      <c r="U9" s="23"/>
      <c r="V9" s="23"/>
    </row>
    <row r="10" spans="1:48" x14ac:dyDescent="0.25">
      <c r="V10" s="6"/>
      <c r="AU10" s="20"/>
      <c r="AV10" s="20"/>
    </row>
    <row r="11" spans="1:48" ht="15.75" x14ac:dyDescent="0.25">
      <c r="F11" s="5" t="e">
        <f>IF(OR(V2:V6="مج أ"),INT(N2:N6/(30*12)))</f>
        <v>#VALUE!</v>
      </c>
    </row>
    <row r="12" spans="1:48" ht="15.75" x14ac:dyDescent="0.25">
      <c r="F12" s="34">
        <f>SUMIF(V2:V7, "مج أ", N2:N7) + SUMIF(V2:V7, "مج أ", P2:P7) + SUMIF(V2:V7, "مج أ", R2:R7)</f>
        <v>16</v>
      </c>
      <c r="H12" s="25" t="s">
        <v>12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</row>
    <row r="14" spans="1:48" ht="15.75" x14ac:dyDescent="0.25">
      <c r="F14" s="35">
        <f>SUMIF(V2:V7, "مج ب", N2:N7) + SUMIF(V2:V7, "مج ب", P2:P7) + SUMIF(V2:V7, "مج ب", R2:R7)</f>
        <v>5</v>
      </c>
      <c r="H14" s="25" t="s">
        <v>13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</row>
    <row r="45" spans="31:31" x14ac:dyDescent="0.25">
      <c r="AE45" s="4" t="s">
        <v>0</v>
      </c>
    </row>
    <row r="46" spans="31:31" x14ac:dyDescent="0.25">
      <c r="AE46" s="1" t="e">
        <f>30*(12*SUM(#REF!)+SUM(#REF!))+SUM(#REF!)</f>
        <v>#REF!</v>
      </c>
    </row>
    <row r="49" spans="31:31" ht="18.75" x14ac:dyDescent="0.3">
      <c r="AE49" s="3" t="e">
        <f>(SUM(F8,#REF!))+TRUNC(SUM(J8,#REF!)/12)</f>
        <v>#REF!</v>
      </c>
    </row>
    <row r="50" spans="31:31" ht="18.75" x14ac:dyDescent="0.3">
      <c r="AE50" s="3" t="e">
        <f xml:space="preserve"> (ABS((SUM(J8,#REF!)/12)-TRUNC(SUM(J8,#REF!)/12))*12)+(TRUNC(SUM(N8,#REF!)/30))</f>
        <v>#REF!</v>
      </c>
    </row>
    <row r="51" spans="31:31" ht="18.75" x14ac:dyDescent="0.3">
      <c r="AE51" s="3" t="e">
        <f>ABS((SUM(N8,#REF!)/30)-TRUNC(SUM(N8,#REF!)/30))*30</f>
        <v>#REF!</v>
      </c>
    </row>
    <row r="52" spans="31:31" x14ac:dyDescent="0.25">
      <c r="AE52" s="1">
        <f>30*(12*SUM(F1:AE9)+SUM(P3:P6))+SUM(P3:P6)</f>
        <v>77204160</v>
      </c>
    </row>
    <row r="53" spans="31:31" x14ac:dyDescent="0.25">
      <c r="AE53" s="1" t="e">
        <f>30*(12*SUM(#REF!)+SUM(#REF!))+SUM(#REF!)</f>
        <v>#REF!</v>
      </c>
    </row>
    <row r="54" spans="31:31" x14ac:dyDescent="0.25">
      <c r="AE54" s="2" t="e">
        <f>N2+N3+N4+N5+N6+#REF!+#REF!+#REF!+#REF!+#REF!+#REF!</f>
        <v>#REF!</v>
      </c>
    </row>
    <row r="55" spans="31:31" x14ac:dyDescent="0.25">
      <c r="AE55" s="2" t="e">
        <f>P2+P3+P4+P5+P6+#REF!+#REF!+#REF!+#REF!+#REF!+#REF!</f>
        <v>#REF!</v>
      </c>
    </row>
    <row r="56" spans="31:31" x14ac:dyDescent="0.25">
      <c r="AE56" s="2" t="e">
        <f>R2+R3+R4+R5+R6+#REF!+#REF!+#REF!+#REF!+#REF!+#REF!</f>
        <v>#REF!</v>
      </c>
    </row>
    <row r="58" spans="31:31" x14ac:dyDescent="0.25">
      <c r="AE58" s="1" t="e">
        <f>AE54*30*12+AE55*30+AE56</f>
        <v>#REF!</v>
      </c>
    </row>
    <row r="59" spans="31:31" x14ac:dyDescent="0.25">
      <c r="AE59" s="1" t="e">
        <f>ROUNDUP(AE58/2,0)</f>
        <v>#REF!</v>
      </c>
    </row>
    <row r="61" spans="31:31" x14ac:dyDescent="0.25">
      <c r="AE61" s="1" t="e">
        <f>INT((#REF!*360+30*#REF!+#REF!)/1080)</f>
        <v>#REF!</v>
      </c>
    </row>
    <row r="62" spans="31:31" x14ac:dyDescent="0.25">
      <c r="AE62" s="2" t="e">
        <f>AE61+#REF!</f>
        <v>#REF!</v>
      </c>
    </row>
    <row r="63" spans="31:31" x14ac:dyDescent="0.25">
      <c r="AE63" s="1" t="e">
        <f>AE61*3</f>
        <v>#REF!</v>
      </c>
    </row>
    <row r="64" spans="31:31" x14ac:dyDescent="0.25">
      <c r="AE64" s="1" t="e">
        <f>#REF!-AE63</f>
        <v>#REF!</v>
      </c>
    </row>
  </sheetData>
  <mergeCells count="43">
    <mergeCell ref="H12:X12"/>
    <mergeCell ref="A2:B2"/>
    <mergeCell ref="C2:F2"/>
    <mergeCell ref="G2:H2"/>
    <mergeCell ref="I2:L2"/>
    <mergeCell ref="G6:H6"/>
    <mergeCell ref="I6:L6"/>
    <mergeCell ref="S9:V9"/>
    <mergeCell ref="A7:B7"/>
    <mergeCell ref="C7:F7"/>
    <mergeCell ref="G7:H7"/>
    <mergeCell ref="I7:L7"/>
    <mergeCell ref="F8:G8"/>
    <mergeCell ref="H8:I8"/>
    <mergeCell ref="J8:K8"/>
    <mergeCell ref="L8:M8"/>
    <mergeCell ref="H14:X14"/>
    <mergeCell ref="AK2:AL2"/>
    <mergeCell ref="A3:B3"/>
    <mergeCell ref="C3:F3"/>
    <mergeCell ref="G3:H3"/>
    <mergeCell ref="I3:L3"/>
    <mergeCell ref="A4:B4"/>
    <mergeCell ref="C4:F4"/>
    <mergeCell ref="G4:H4"/>
    <mergeCell ref="I4:L4"/>
    <mergeCell ref="A5:B5"/>
    <mergeCell ref="C5:F5"/>
    <mergeCell ref="G5:H5"/>
    <mergeCell ref="I5:L5"/>
    <mergeCell ref="A6:B6"/>
    <mergeCell ref="C6:F6"/>
    <mergeCell ref="A8:E8"/>
    <mergeCell ref="AU10:AV10"/>
    <mergeCell ref="N8:O8"/>
    <mergeCell ref="P8:R8"/>
    <mergeCell ref="S8:V8"/>
    <mergeCell ref="F9:G9"/>
    <mergeCell ref="H9:I9"/>
    <mergeCell ref="J9:K9"/>
    <mergeCell ref="L9:M9"/>
    <mergeCell ref="N9:O9"/>
    <mergeCell ref="P9:R9"/>
  </mergeCells>
  <conditionalFormatting sqref="T2:T6">
    <cfRule type="expression" dxfId="2" priority="5">
      <formula>$T$2="مدةكاملة"</formula>
    </cfRule>
  </conditionalFormatting>
  <conditionalFormatting sqref="F11 V2:V7">
    <cfRule type="expression" dxfId="1" priority="3">
      <formula>$T$2:$T$6="نصف المدة"</formula>
    </cfRule>
    <cfRule type="expression" dxfId="0" priority="4">
      <formula>$T$2:$T$6="مدةكاملة"</formula>
    </cfRule>
  </conditionalFormatting>
  <pageMargins left="0.2" right="0.28000000000000003" top="0.2" bottom="0.19" header="0.22" footer="0.19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احتساب المدة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acer</cp:lastModifiedBy>
  <dcterms:created xsi:type="dcterms:W3CDTF">2023-05-11T17:33:01Z</dcterms:created>
  <dcterms:modified xsi:type="dcterms:W3CDTF">2023-05-11T18:05:28Z</dcterms:modified>
</cp:coreProperties>
</file>